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harts/chart1.xml" ContentType="application/vnd.openxmlformats-officedocument.drawingml.chart+xml"/>
  <Override PartName="/xl/drawings/drawing8.xml" ContentType="application/vnd.openxmlformats-officedocument.drawing+xml"/>
  <Override PartName="/xl/charts/chart2.xml" ContentType="application/vnd.openxmlformats-officedocument.drawingml.chart+xml"/>
  <Override PartName="/xl/drawings/drawing9.xml" ContentType="application/vnd.openxmlformats-officedocument.drawing+xml"/>
  <Override PartName="/xl/charts/chart3.xml" ContentType="application/vnd.openxmlformats-officedocument.drawingml.chart+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harts/chart4.xml" ContentType="application/vnd.openxmlformats-officedocument.drawingml.chart+xml"/>
  <Override PartName="/xl/theme/themeOverride1.xml" ContentType="application/vnd.openxmlformats-officedocument.themeOverride+xml"/>
  <Override PartName="/xl/charts/chart5.xml" ContentType="application/vnd.openxmlformats-officedocument.drawingml.chart+xml"/>
  <Override PartName="/xl/charts/chart6.xml" ContentType="application/vnd.openxmlformats-officedocument.drawingml.chart+xml"/>
  <Override PartName="/xl/drawings/drawing13.xml" ContentType="application/vnd.openxmlformats-officedocument.drawing+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drawings/drawing14.xml" ContentType="application/vnd.openxmlformats-officedocument.drawing+xml"/>
  <Override PartName="/xl/charts/chart10.xml" ContentType="application/vnd.openxmlformats-officedocument.drawingml.chart+xml"/>
  <Override PartName="/xl/charts/chart11.xml" ContentType="application/vnd.openxmlformats-officedocument.drawingml.chart+xml"/>
  <Override PartName="/xl/drawings/drawing15.xml" ContentType="application/vnd.openxmlformats-officedocument.drawing+xml"/>
  <Override PartName="/xl/charts/chart12.xml" ContentType="application/vnd.openxmlformats-officedocument.drawingml.chart+xml"/>
  <Override PartName="/xl/charts/chart13.xml" ContentType="application/vnd.openxmlformats-officedocument.drawingml.chart+xml"/>
  <Override PartName="/xl/drawings/drawing16.xml" ContentType="application/vnd.openxmlformats-officedocument.drawing+xml"/>
  <Override PartName="/xl/charts/chart14.xml" ContentType="application/vnd.openxmlformats-officedocument.drawingml.chart+xml"/>
  <Override PartName="/xl/charts/chart15.xml" ContentType="application/vnd.openxmlformats-officedocument.drawingml.chart+xml"/>
  <Override PartName="/xl/drawings/drawing17.xml" ContentType="application/vnd.openxmlformats-officedocument.drawing+xml"/>
  <Override PartName="/xl/charts/chart16.xml" ContentType="application/vnd.openxmlformats-officedocument.drawingml.chart+xml"/>
  <Override PartName="/xl/charts/chart17.xml" ContentType="application/vnd.openxmlformats-officedocument.drawingml.chart+xml"/>
  <Override PartName="/xl/drawings/drawing18.xml" ContentType="application/vnd.openxmlformats-officedocument.drawing+xml"/>
  <Override PartName="/xl/drawings/drawing19.xml" ContentType="application/vnd.openxmlformats-officedocument.drawing+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drawings/drawing20.xml" ContentType="application/vnd.openxmlformats-officedocument.drawing+xml"/>
  <Override PartName="/xl/drawings/drawing21.xml" ContentType="application/vnd.openxmlformats-officedocument.drawing+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charts/chart37.xml" ContentType="application/vnd.openxmlformats-officedocument.drawingml.chart+xml"/>
  <Override PartName="/xl/drawings/drawing22.xml" ContentType="application/vnd.openxmlformats-officedocument.drawing+xml"/>
  <Override PartName="/xl/drawings/drawing23.xml" ContentType="application/vnd.openxmlformats-officedocument.drawing+xml"/>
  <Override PartName="/xl/charts/chart38.xml" ContentType="application/vnd.openxmlformats-officedocument.drawingml.chart+xml"/>
  <Override PartName="/xl/charts/chart39.xml" ContentType="application/vnd.openxmlformats-officedocument.drawingml.chart+xml"/>
  <Override PartName="/xl/charts/chart40.xml" ContentType="application/vnd.openxmlformats-officedocument.drawingml.chart+xml"/>
  <Override PartName="/xl/charts/chart41.xml" ContentType="application/vnd.openxmlformats-officedocument.drawingml.chart+xml"/>
  <Override PartName="/xl/charts/chart42.xml" ContentType="application/vnd.openxmlformats-officedocument.drawingml.chart+xml"/>
  <Override PartName="/xl/charts/chart43.xml" ContentType="application/vnd.openxmlformats-officedocument.drawingml.chart+xml"/>
  <Override PartName="/xl/charts/chart44.xml" ContentType="application/vnd.openxmlformats-officedocument.drawingml.chart+xml"/>
  <Override PartName="/xl/charts/chart45.xml" ContentType="application/vnd.openxmlformats-officedocument.drawingml.chart+xml"/>
  <Override PartName="/xl/drawings/drawing24.xml" ContentType="application/vnd.openxmlformats-officedocument.drawing+xml"/>
  <Override PartName="/xl/drawings/drawing25.xml" ContentType="application/vnd.openxmlformats-officedocument.drawing+xml"/>
  <Override PartName="/xl/charts/chart46.xml" ContentType="application/vnd.openxmlformats-officedocument.drawingml.chart+xml"/>
  <Override PartName="/xl/charts/chart47.xml" ContentType="application/vnd.openxmlformats-officedocument.drawingml.chart+xml"/>
  <Override PartName="/xl/charts/chart48.xml" ContentType="application/vnd.openxmlformats-officedocument.drawingml.chart+xml"/>
  <Override PartName="/xl/charts/chart49.xml" ContentType="application/vnd.openxmlformats-officedocument.drawingml.chart+xml"/>
  <Override PartName="/xl/charts/chart50.xml" ContentType="application/vnd.openxmlformats-officedocument.drawingml.chart+xml"/>
  <Override PartName="/xl/charts/chart51.xml" ContentType="application/vnd.openxmlformats-officedocument.drawingml.chart+xml"/>
  <Override PartName="/xl/charts/chart52.xml" ContentType="application/vnd.openxmlformats-officedocument.drawingml.chart+xml"/>
  <Override PartName="/xl/charts/chart53.xml" ContentType="application/vnd.openxmlformats-officedocument.drawingml.chart+xml"/>
  <Override PartName="/xl/drawings/drawing26.xml" ContentType="application/vnd.openxmlformats-officedocument.drawing+xml"/>
  <Override PartName="/xl/drawings/drawing27.xml" ContentType="application/vnd.openxmlformats-officedocument.drawing+xml"/>
  <Override PartName="/xl/charts/chart54.xml" ContentType="application/vnd.openxmlformats-officedocument.drawingml.chart+xml"/>
  <Override PartName="/xl/charts/chart55.xml" ContentType="application/vnd.openxmlformats-officedocument.drawingml.chart+xml"/>
  <Override PartName="/xl/charts/chart56.xml" ContentType="application/vnd.openxmlformats-officedocument.drawingml.chart+xml"/>
  <Override PartName="/xl/charts/chart57.xml" ContentType="application/vnd.openxmlformats-officedocument.drawingml.chart+xml"/>
  <Override PartName="/xl/charts/chart58.xml" ContentType="application/vnd.openxmlformats-officedocument.drawingml.chart+xml"/>
  <Override PartName="/xl/charts/chart59.xml" ContentType="application/vnd.openxmlformats-officedocument.drawingml.chart+xml"/>
  <Override PartName="/xl/charts/chart60.xml" ContentType="application/vnd.openxmlformats-officedocument.drawingml.chart+xml"/>
  <Override PartName="/xl/charts/chart61.xml" ContentType="application/vnd.openxmlformats-officedocument.drawingml.chart+xml"/>
  <Override PartName="/xl/charts/chart62.xml" ContentType="application/vnd.openxmlformats-officedocument.drawingml.chart+xml"/>
  <Override PartName="/xl/charts/chart63.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3"/>
  <workbookPr codeName="ThisWorkbook"/>
  <bookViews>
    <workbookView xWindow="-120" yWindow="-120" windowWidth="19440" windowHeight="11760"/>
  </bookViews>
  <sheets>
    <sheet name="LiinSC" sheetId="1" r:id="rId1"/>
    <sheet name="Paliers" sheetId="2" r:id="rId2"/>
    <sheet name="Équipe" sheetId="3" r:id="rId3"/>
    <sheet name="Suivi des évaluations" sheetId="4" r:id="rId4"/>
    <sheet name="LSL 2nde TraNE (sem 1)" sheetId="5" state="hidden" r:id="rId5"/>
    <sheet name="LSL 2nde TraNE (sem 2)" sheetId="6" state="hidden" r:id="rId6"/>
    <sheet name="1 Préparation " sheetId="7" r:id="rId7"/>
    <sheet name="2 Réaliser mettre en service" sheetId="8" r:id="rId8"/>
    <sheet name="3-Maintenance" sheetId="9" r:id="rId9"/>
    <sheet name="4 Communication" sheetId="10" r:id="rId10"/>
    <sheet name="5 Tranversales" sheetId="11" r:id="rId11"/>
    <sheet name="1-Progression Préparer" sheetId="12" r:id="rId12"/>
    <sheet name="2-Progression réaliser m.s" sheetId="13" r:id="rId13"/>
    <sheet name="3-Progression Maintenance" sheetId="14" r:id="rId14"/>
    <sheet name="4-Communication " sheetId="15" r:id="rId15"/>
    <sheet name="5- Tranversales" sheetId="16" r:id="rId16"/>
    <sheet name="Bilan" sheetId="17" r:id="rId17"/>
    <sheet name="Profil MEE" sheetId="18" r:id="rId18"/>
    <sheet name="Bilan MEE" sheetId="19" r:id="rId19"/>
    <sheet name="Profil ICCER" sheetId="20" r:id="rId20"/>
    <sheet name="Bilan ICCER" sheetId="21" r:id="rId21"/>
    <sheet name="Profil MELEC" sheetId="22" r:id="rId22"/>
    <sheet name="Bilan MELEC" sheetId="23" r:id="rId23"/>
    <sheet name="Profil SN" sheetId="24" r:id="rId24"/>
    <sheet name="Bilan SN" sheetId="25" r:id="rId25"/>
    <sheet name="Profil MFER" sheetId="26" r:id="rId26"/>
    <sheet name="Bilan MFER" sheetId="27" r:id="rId27"/>
    <sheet name="Donnees MFER" sheetId="28" state="hidden" r:id="rId28"/>
    <sheet name="Donnees MEE" sheetId="29" state="hidden" r:id="rId29"/>
    <sheet name="Donnees ICCER" sheetId="30" state="hidden" r:id="rId30"/>
    <sheet name="Donnees MELEC" sheetId="31" state="hidden" r:id="rId31"/>
    <sheet name="Donnees SN" sheetId="32" state="hidden" r:id="rId32"/>
    <sheet name="Données" sheetId="33" r:id="rId33"/>
    <sheet name="Professeurs (1)" sheetId="34" r:id="rId34"/>
  </sheets>
  <definedNames>
    <definedName name="_xlnm._FilterDatabase" localSheetId="33" hidden="1">'Professeurs (1)'!$A$1:$L$151</definedName>
    <definedName name="_xlnm.Print_Area" localSheetId="6">'1 Préparation '!$B$2:$AO$70</definedName>
    <definedName name="_xlnm.Print_Area" localSheetId="11">'1-Progression Préparer'!$B$2:$AE$46</definedName>
    <definedName name="_xlnm.Print_Area" localSheetId="7">'2 Réaliser mettre en service'!$B$2:$AO$70</definedName>
    <definedName name="_xlnm.Print_Area" localSheetId="12">'2-Progression réaliser m.s'!$B$2:$AE$65</definedName>
    <definedName name="_xlnm.Print_Area" localSheetId="8">'3-Maintenance'!$B$2:$AO$66</definedName>
    <definedName name="_xlnm.Print_Area" localSheetId="13">'3-Progression Maintenance'!$B$2:$AE$130</definedName>
    <definedName name="_xlnm.Print_Area" localSheetId="9">'4 Communication'!$B$2:$AO$42</definedName>
    <definedName name="_xlnm.Print_Area" localSheetId="14">'4-Communication '!$B$2:$AE$34</definedName>
    <definedName name="_xlnm.Print_Area" localSheetId="10">'5 Tranversales'!$B$2:$AO$42</definedName>
    <definedName name="_xlnm.Print_Area" localSheetId="15">'5- Tranversales'!$B$2:$AE$34</definedName>
    <definedName name="_xlnm.Print_Area" localSheetId="16">Bilan!$B$2:$AO$64</definedName>
    <definedName name="_xlnm.Print_Area" localSheetId="20">'Bilan ICCER'!$A$1:$AN$96</definedName>
    <definedName name="_xlnm.Print_Area" localSheetId="18">'Bilan MEE'!$A$1:$AN$96</definedName>
    <definedName name="_xlnm.Print_Area" localSheetId="22">'Bilan MELEC'!$A$1:$AN$82</definedName>
    <definedName name="_xlnm.Print_Area" localSheetId="26">'Bilan MFER'!$A$1:$AN$96</definedName>
    <definedName name="_xlnm.Print_Area" localSheetId="24">'Bilan SN'!$A$1:$AN$82</definedName>
    <definedName name="_xlnm.Print_Area" localSheetId="32">Données!$C$1</definedName>
    <definedName name="_xlnm.Print_Area" localSheetId="2">Équipe!$B$2:$AD$75</definedName>
    <definedName name="_xlnm.Print_Area" localSheetId="0">LiinSC!$B$2:$AB$45</definedName>
    <definedName name="_xlnm.Print_Area" localSheetId="4">'LSL 2nde TraNE (sem 1)'!$A$1:$AU$63</definedName>
    <definedName name="_xlnm.Print_Area" localSheetId="5">'LSL 2nde TraNE (sem 2)'!$A$1:$AU$63</definedName>
    <definedName name="_xlnm.Print_Area" localSheetId="1">Paliers!$B$2:$AD$48</definedName>
    <definedName name="_xlnm.Print_Area" localSheetId="33">'Professeurs (1)'!$N$2</definedName>
    <definedName name="_xlnm.Print_Area" localSheetId="19">'Profil ICCER'!$A$1:$BB$228</definedName>
    <definedName name="_xlnm.Print_Area" localSheetId="17">'Profil MEE'!$A$1:$BB$245</definedName>
    <definedName name="_xlnm.Print_Area" localSheetId="21">'Profil MELEC'!$A$1:$BB$245</definedName>
    <definedName name="_xlnm.Print_Area" localSheetId="25">'Profil MFER'!$A$1:$BB$246</definedName>
    <definedName name="_xlnm.Print_Area" localSheetId="23">'Profil SN'!$B$1:$BB$253</definedName>
    <definedName name="_xlnm.Print_Area" localSheetId="3">'Suivi des évaluations'!$B$2:$CG$98</definedName>
  </definedNames>
  <calcPr calcId="145621"/>
</workbook>
</file>

<file path=xl/calcChain.xml><?xml version="1.0" encoding="utf-8"?>
<calcChain xmlns="http://schemas.openxmlformats.org/spreadsheetml/2006/main">
  <c r="S58" i="17" l="1"/>
  <c r="J34" i="1"/>
  <c r="G48" i="2"/>
  <c r="U95" i="19"/>
  <c r="U95" i="21"/>
  <c r="U81" i="23"/>
  <c r="Y81" i="25"/>
  <c r="S95" i="27"/>
  <c r="F244" i="26"/>
  <c r="AR149" i="27"/>
  <c r="AQ149" i="27"/>
  <c r="AR133" i="27"/>
  <c r="AV100" i="27"/>
  <c r="AV101" i="27"/>
  <c r="Y44" i="33"/>
  <c r="AG5" i="33"/>
  <c r="J90" i="27"/>
  <c r="R83" i="27"/>
  <c r="AF76" i="27"/>
  <c r="P76" i="27"/>
  <c r="R69" i="27"/>
  <c r="AF62" i="27"/>
  <c r="P62" i="27"/>
  <c r="R55" i="27"/>
  <c r="AF48" i="27"/>
  <c r="P48" i="27"/>
  <c r="R41" i="27"/>
  <c r="AF34" i="27"/>
  <c r="P34" i="27"/>
  <c r="R27" i="27"/>
  <c r="AF20" i="27"/>
  <c r="P20" i="27"/>
  <c r="I10" i="27"/>
  <c r="AQ238" i="26"/>
  <c r="AQ234" i="26"/>
  <c r="D234" i="26"/>
  <c r="H233" i="26"/>
  <c r="AQ230" i="26"/>
  <c r="D230" i="26"/>
  <c r="H229" i="26"/>
  <c r="AQ226" i="26"/>
  <c r="D226" i="26"/>
  <c r="H225" i="26"/>
  <c r="AQ222" i="26"/>
  <c r="D222" i="26"/>
  <c r="H221" i="26"/>
  <c r="AX216" i="26"/>
  <c r="AV216" i="26"/>
  <c r="AE210" i="26"/>
  <c r="AI209" i="26"/>
  <c r="AE206" i="26"/>
  <c r="D206" i="26"/>
  <c r="AI205" i="26"/>
  <c r="H205" i="26"/>
  <c r="AE202" i="26"/>
  <c r="D202" i="26"/>
  <c r="AI201" i="26"/>
  <c r="H201" i="26"/>
  <c r="AE191" i="26"/>
  <c r="AI190" i="26"/>
  <c r="AE187" i="26"/>
  <c r="AI186" i="26"/>
  <c r="AE183" i="26"/>
  <c r="AI182" i="26"/>
  <c r="AE179" i="26"/>
  <c r="AI178" i="26"/>
  <c r="AE175" i="26"/>
  <c r="D175" i="26"/>
  <c r="AI174" i="26"/>
  <c r="H174" i="26"/>
  <c r="AE171" i="26"/>
  <c r="D171" i="26"/>
  <c r="AI170" i="26"/>
  <c r="H170" i="26"/>
  <c r="AE167" i="26"/>
  <c r="D167" i="26"/>
  <c r="AI166" i="26"/>
  <c r="H166" i="26"/>
  <c r="AE163" i="26"/>
  <c r="D163" i="26"/>
  <c r="AI162" i="26"/>
  <c r="H162" i="26"/>
  <c r="AE159" i="26"/>
  <c r="D159" i="26"/>
  <c r="AI158" i="26"/>
  <c r="H158" i="26"/>
  <c r="AE155" i="26"/>
  <c r="D155" i="26"/>
  <c r="AI154" i="26"/>
  <c r="H154" i="26"/>
  <c r="AE151" i="26"/>
  <c r="D151" i="26"/>
  <c r="AI150" i="26"/>
  <c r="H150" i="26"/>
  <c r="AE147" i="26"/>
  <c r="D147" i="26"/>
  <c r="AI146" i="26"/>
  <c r="H146" i="26"/>
  <c r="AE143" i="26"/>
  <c r="D143" i="26"/>
  <c r="AI142" i="26"/>
  <c r="H142" i="26"/>
  <c r="D132" i="26"/>
  <c r="H131" i="26"/>
  <c r="AE128" i="26"/>
  <c r="D128" i="26"/>
  <c r="AI127" i="26"/>
  <c r="H127" i="26"/>
  <c r="AE124" i="26"/>
  <c r="D124" i="26"/>
  <c r="AI123" i="26"/>
  <c r="H123" i="26"/>
  <c r="AE120" i="26"/>
  <c r="D120" i="26"/>
  <c r="AI119" i="26"/>
  <c r="H119" i="26"/>
  <c r="AE116" i="26"/>
  <c r="D116" i="26"/>
  <c r="AI115" i="26"/>
  <c r="H115" i="26"/>
  <c r="AE112" i="26"/>
  <c r="D112" i="26"/>
  <c r="AI111" i="26"/>
  <c r="H111" i="26"/>
  <c r="AE101" i="26"/>
  <c r="AI100" i="26"/>
  <c r="AE97" i="26"/>
  <c r="AI96" i="26"/>
  <c r="AE93" i="26"/>
  <c r="D93" i="26"/>
  <c r="AI92" i="26"/>
  <c r="H92" i="26"/>
  <c r="AE89" i="26"/>
  <c r="D89" i="26"/>
  <c r="AI88" i="26"/>
  <c r="H88" i="26"/>
  <c r="W83" i="26"/>
  <c r="D74" i="26"/>
  <c r="H73" i="26"/>
  <c r="AE70" i="26"/>
  <c r="D70" i="26"/>
  <c r="AI69" i="26"/>
  <c r="H69" i="26"/>
  <c r="AE66" i="26"/>
  <c r="D66" i="26"/>
  <c r="AI65" i="26"/>
  <c r="H65" i="26"/>
  <c r="AE62" i="26"/>
  <c r="D62" i="26"/>
  <c r="AI61" i="26"/>
  <c r="H61" i="26"/>
  <c r="AE50" i="26"/>
  <c r="D50" i="26"/>
  <c r="B50" i="26"/>
  <c r="AI49" i="26"/>
  <c r="H49" i="26"/>
  <c r="AE46" i="26"/>
  <c r="D46" i="26"/>
  <c r="B46" i="26"/>
  <c r="AI45" i="26"/>
  <c r="H45" i="26"/>
  <c r="AE42" i="26"/>
  <c r="D42" i="26"/>
  <c r="B42" i="26"/>
  <c r="AI41" i="26"/>
  <c r="H41" i="26"/>
  <c r="AE38" i="26"/>
  <c r="D38" i="26"/>
  <c r="B38" i="26"/>
  <c r="AI37" i="26"/>
  <c r="H37" i="26"/>
  <c r="AE34" i="26"/>
  <c r="D34" i="26"/>
  <c r="B34" i="26"/>
  <c r="AI33" i="26"/>
  <c r="H33" i="26"/>
  <c r="AE30" i="26"/>
  <c r="D30" i="26"/>
  <c r="B30" i="26"/>
  <c r="AI29" i="26"/>
  <c r="H29" i="26"/>
  <c r="AE26" i="26"/>
  <c r="D26" i="26"/>
  <c r="B26" i="26"/>
  <c r="AI25" i="26"/>
  <c r="H25" i="26"/>
  <c r="I10" i="26"/>
  <c r="G6" i="26"/>
  <c r="G6" i="27" s="1"/>
  <c r="O5" i="26"/>
  <c r="O5" i="27" s="1"/>
  <c r="L5" i="26"/>
  <c r="L5" i="27" s="1"/>
  <c r="J5" i="26"/>
  <c r="J5" i="27" s="1"/>
  <c r="G5" i="26"/>
  <c r="G5" i="27" s="1"/>
  <c r="J76" i="25"/>
  <c r="R55" i="25"/>
  <c r="AF48" i="25"/>
  <c r="P48" i="25"/>
  <c r="R41" i="25"/>
  <c r="AF34" i="25"/>
  <c r="P34" i="25"/>
  <c r="R27" i="25"/>
  <c r="AF20" i="25"/>
  <c r="P20" i="25"/>
  <c r="I10" i="25"/>
  <c r="G6" i="25"/>
  <c r="O5" i="25"/>
  <c r="L5" i="25"/>
  <c r="G5" i="25"/>
  <c r="F252" i="24"/>
  <c r="P233" i="24"/>
  <c r="P229" i="24"/>
  <c r="P225" i="24"/>
  <c r="P221" i="24"/>
  <c r="W215" i="24"/>
  <c r="U215" i="24"/>
  <c r="AE210" i="24"/>
  <c r="AI209" i="24"/>
  <c r="AE206" i="24"/>
  <c r="AI205" i="24"/>
  <c r="AE202" i="24"/>
  <c r="AI201" i="24"/>
  <c r="AE198" i="24"/>
  <c r="AI197" i="24"/>
  <c r="AE194" i="24"/>
  <c r="D194" i="24"/>
  <c r="AI193" i="24"/>
  <c r="H193" i="24"/>
  <c r="AE190" i="24"/>
  <c r="D190" i="24"/>
  <c r="AI189" i="24"/>
  <c r="H189" i="24"/>
  <c r="AE186" i="24"/>
  <c r="D186" i="24"/>
  <c r="AI185" i="24"/>
  <c r="H185" i="24"/>
  <c r="AH179" i="24"/>
  <c r="G179" i="24"/>
  <c r="AE155" i="24"/>
  <c r="D155" i="24"/>
  <c r="AI154" i="24"/>
  <c r="H154" i="24"/>
  <c r="AH148" i="24"/>
  <c r="G148" i="24"/>
  <c r="D144" i="24"/>
  <c r="H143" i="24"/>
  <c r="D140" i="24"/>
  <c r="H139" i="24"/>
  <c r="D136" i="24"/>
  <c r="H135" i="24"/>
  <c r="AE132" i="24"/>
  <c r="D132" i="24"/>
  <c r="AI131" i="24"/>
  <c r="H131" i="24"/>
  <c r="AE128" i="24"/>
  <c r="D128" i="24"/>
  <c r="AI127" i="24"/>
  <c r="H127" i="24"/>
  <c r="AE124" i="24"/>
  <c r="D124" i="24"/>
  <c r="AI123" i="24"/>
  <c r="H123" i="24"/>
  <c r="AH117" i="24"/>
  <c r="G117" i="24"/>
  <c r="AE89" i="24"/>
  <c r="AI88" i="24"/>
  <c r="AE85" i="24"/>
  <c r="D85" i="24"/>
  <c r="AI84" i="24"/>
  <c r="H84" i="24"/>
  <c r="AE81" i="24"/>
  <c r="D81" i="24"/>
  <c r="AI80" i="24"/>
  <c r="H80" i="24"/>
  <c r="AE77" i="24"/>
  <c r="D77" i="24"/>
  <c r="AI76" i="24"/>
  <c r="H76" i="24"/>
  <c r="AH70" i="24"/>
  <c r="G70" i="24"/>
  <c r="AE30" i="24"/>
  <c r="AI29" i="24"/>
  <c r="AE26" i="24"/>
  <c r="D26" i="24"/>
  <c r="B26" i="24"/>
  <c r="AI25" i="24"/>
  <c r="H25" i="24"/>
  <c r="AH19" i="24"/>
  <c r="G19" i="24"/>
  <c r="I10" i="24"/>
  <c r="G6" i="24"/>
  <c r="O5" i="24"/>
  <c r="L5" i="24"/>
  <c r="J5" i="24"/>
  <c r="G5" i="24"/>
  <c r="J76" i="23"/>
  <c r="R69" i="23"/>
  <c r="AF62" i="23"/>
  <c r="P62" i="23"/>
  <c r="R55" i="23"/>
  <c r="AF48" i="23"/>
  <c r="P48" i="23"/>
  <c r="R41" i="23"/>
  <c r="AF34" i="23"/>
  <c r="P34" i="23"/>
  <c r="R27" i="23"/>
  <c r="AF20" i="23"/>
  <c r="P20" i="23"/>
  <c r="I10" i="23"/>
  <c r="G6" i="23"/>
  <c r="O5" i="23"/>
  <c r="L5" i="23"/>
  <c r="J5" i="23"/>
  <c r="G5" i="23"/>
  <c r="F244" i="22"/>
  <c r="P225" i="22"/>
  <c r="P221" i="22"/>
  <c r="P217" i="22"/>
  <c r="P213" i="22"/>
  <c r="W207" i="22"/>
  <c r="U207" i="22"/>
  <c r="AE202" i="22"/>
  <c r="AI201" i="22"/>
  <c r="AE198" i="22"/>
  <c r="AI197" i="22"/>
  <c r="AE194" i="22"/>
  <c r="AI193" i="22"/>
  <c r="AE190" i="22"/>
  <c r="AI189" i="22"/>
  <c r="AE186" i="22"/>
  <c r="D186" i="22"/>
  <c r="AI185" i="22"/>
  <c r="H185" i="22"/>
  <c r="AE182" i="22"/>
  <c r="D182" i="22"/>
  <c r="AI181" i="22"/>
  <c r="H181" i="22"/>
  <c r="AE178" i="22"/>
  <c r="D178" i="22"/>
  <c r="AI177" i="22"/>
  <c r="H177" i="22"/>
  <c r="AH171" i="22"/>
  <c r="G171" i="22"/>
  <c r="AE167" i="22"/>
  <c r="AI166" i="22"/>
  <c r="AE163" i="22"/>
  <c r="D163" i="22"/>
  <c r="AI162" i="22"/>
  <c r="H162" i="22"/>
  <c r="AE159" i="22"/>
  <c r="D159" i="22"/>
  <c r="AI158" i="22"/>
  <c r="H158" i="22"/>
  <c r="AE155" i="22"/>
  <c r="D155" i="22"/>
  <c r="AI154" i="22"/>
  <c r="H154" i="22"/>
  <c r="AE151" i="22"/>
  <c r="D151" i="22"/>
  <c r="AI150" i="22"/>
  <c r="H150" i="22"/>
  <c r="AE147" i="22"/>
  <c r="D147" i="22"/>
  <c r="AI146" i="22"/>
  <c r="H146" i="22"/>
  <c r="AH140" i="22"/>
  <c r="G140" i="22"/>
  <c r="AE136" i="22"/>
  <c r="D136" i="22"/>
  <c r="AI135" i="22"/>
  <c r="H135" i="22"/>
  <c r="AE132" i="22"/>
  <c r="D132" i="22"/>
  <c r="AI131" i="22"/>
  <c r="H131" i="22"/>
  <c r="AE128" i="22"/>
  <c r="D128" i="22"/>
  <c r="AI127" i="22"/>
  <c r="H127" i="22"/>
  <c r="AE124" i="22"/>
  <c r="D124" i="22"/>
  <c r="AI123" i="22"/>
  <c r="H123" i="22"/>
  <c r="AH117" i="22"/>
  <c r="G117" i="22"/>
  <c r="AE113" i="22"/>
  <c r="AI112" i="22"/>
  <c r="AE109" i="22"/>
  <c r="AI108" i="22"/>
  <c r="AE105" i="22"/>
  <c r="AI104" i="22"/>
  <c r="AE101" i="22"/>
  <c r="AI100" i="22"/>
  <c r="AE97" i="22"/>
  <c r="AI96" i="22"/>
  <c r="AE93" i="22"/>
  <c r="AI92" i="22"/>
  <c r="AE89" i="22"/>
  <c r="AI88" i="22"/>
  <c r="AE85" i="22"/>
  <c r="D85" i="22"/>
  <c r="AI84" i="22"/>
  <c r="H84" i="22"/>
  <c r="AE81" i="22"/>
  <c r="D81" i="22"/>
  <c r="AI80" i="22"/>
  <c r="H80" i="22"/>
  <c r="AE77" i="22"/>
  <c r="D77" i="22"/>
  <c r="AI76" i="22"/>
  <c r="H76" i="22"/>
  <c r="AH70" i="22"/>
  <c r="G70" i="22"/>
  <c r="AE66" i="22"/>
  <c r="AI65" i="22"/>
  <c r="AE62" i="22"/>
  <c r="AI61" i="22"/>
  <c r="AE58" i="22"/>
  <c r="AI57" i="22"/>
  <c r="AE54" i="22"/>
  <c r="D54" i="22"/>
  <c r="AI53" i="22"/>
  <c r="H53" i="22"/>
  <c r="AE50" i="22"/>
  <c r="D50" i="22"/>
  <c r="AI49" i="22"/>
  <c r="H49" i="22"/>
  <c r="AE46" i="22"/>
  <c r="D46" i="22"/>
  <c r="AI45" i="22"/>
  <c r="H45" i="22"/>
  <c r="AE42" i="22"/>
  <c r="D42" i="22"/>
  <c r="B42" i="22"/>
  <c r="AI41" i="22"/>
  <c r="H41" i="22"/>
  <c r="AE38" i="22"/>
  <c r="D38" i="22"/>
  <c r="B38" i="22"/>
  <c r="AI37" i="22"/>
  <c r="H37" i="22"/>
  <c r="AE34" i="22"/>
  <c r="D34" i="22"/>
  <c r="B34" i="22"/>
  <c r="AI33" i="22"/>
  <c r="H33" i="22"/>
  <c r="AE30" i="22"/>
  <c r="D30" i="22"/>
  <c r="B30" i="22"/>
  <c r="AI29" i="22"/>
  <c r="H29" i="22"/>
  <c r="AE26" i="22"/>
  <c r="D26" i="22"/>
  <c r="B26" i="22"/>
  <c r="AI25" i="22"/>
  <c r="H25" i="22"/>
  <c r="AH19" i="22"/>
  <c r="G19" i="22"/>
  <c r="I10" i="22"/>
  <c r="G6" i="22"/>
  <c r="O5" i="22"/>
  <c r="L5" i="22"/>
  <c r="J5" i="22"/>
  <c r="G5" i="22"/>
  <c r="J90" i="21"/>
  <c r="R83" i="21"/>
  <c r="AF76" i="21"/>
  <c r="P76" i="21"/>
  <c r="R69" i="21"/>
  <c r="AF62" i="21"/>
  <c r="P62" i="21"/>
  <c r="R55" i="21"/>
  <c r="AF48" i="21"/>
  <c r="P48" i="21"/>
  <c r="R41" i="21"/>
  <c r="AF34" i="21"/>
  <c r="P34" i="21"/>
  <c r="R27" i="21"/>
  <c r="AF20" i="21"/>
  <c r="P20" i="21"/>
  <c r="I10" i="21"/>
  <c r="F227" i="20"/>
  <c r="AQ220" i="20"/>
  <c r="D220" i="20"/>
  <c r="H219" i="20"/>
  <c r="AQ216" i="20"/>
  <c r="D216" i="20"/>
  <c r="H215" i="20"/>
  <c r="AQ212" i="20"/>
  <c r="D212" i="20"/>
  <c r="H211" i="20"/>
  <c r="AQ208" i="20"/>
  <c r="D208" i="20"/>
  <c r="H207" i="20"/>
  <c r="AX202" i="20"/>
  <c r="AV202" i="20"/>
  <c r="G201" i="20"/>
  <c r="AQ197" i="20"/>
  <c r="AE197" i="20"/>
  <c r="D197" i="20"/>
  <c r="AI196" i="20"/>
  <c r="H196" i="20"/>
  <c r="AQ193" i="20"/>
  <c r="AE193" i="20"/>
  <c r="D193" i="20"/>
  <c r="AI192" i="20"/>
  <c r="H192" i="20"/>
  <c r="AX187" i="20"/>
  <c r="AV187" i="20"/>
  <c r="AH186" i="20"/>
  <c r="G186" i="20"/>
  <c r="AE182" i="20"/>
  <c r="AI181" i="20"/>
  <c r="AE178" i="20"/>
  <c r="AI177" i="20"/>
  <c r="AE174" i="20"/>
  <c r="AI173" i="20"/>
  <c r="AE170" i="20"/>
  <c r="AI169" i="20"/>
  <c r="AE166" i="20"/>
  <c r="AI165" i="20"/>
  <c r="AE162" i="20"/>
  <c r="AI161" i="20"/>
  <c r="AE158" i="20"/>
  <c r="AI157" i="20"/>
  <c r="AE154" i="20"/>
  <c r="D154" i="20"/>
  <c r="AI153" i="20"/>
  <c r="H153" i="20"/>
  <c r="AE150" i="20"/>
  <c r="D150" i="20"/>
  <c r="AI149" i="20"/>
  <c r="H149" i="20"/>
  <c r="AE146" i="20"/>
  <c r="D146" i="20"/>
  <c r="AI145" i="20"/>
  <c r="H145" i="20"/>
  <c r="AE142" i="20"/>
  <c r="D142" i="20"/>
  <c r="AI141" i="20"/>
  <c r="H141" i="20"/>
  <c r="AE138" i="20"/>
  <c r="D138" i="20"/>
  <c r="AI137" i="20"/>
  <c r="H137" i="20"/>
  <c r="AE134" i="20"/>
  <c r="D134" i="20"/>
  <c r="AI133" i="20"/>
  <c r="H133" i="20"/>
  <c r="AH127" i="20"/>
  <c r="G127" i="20"/>
  <c r="D123" i="20"/>
  <c r="H122" i="20"/>
  <c r="D119" i="20"/>
  <c r="H118" i="20"/>
  <c r="AE115" i="20"/>
  <c r="D115" i="20"/>
  <c r="AI114" i="20"/>
  <c r="H114" i="20"/>
  <c r="AE111" i="20"/>
  <c r="D111" i="20"/>
  <c r="AI110" i="20"/>
  <c r="H110" i="20"/>
  <c r="AE107" i="20"/>
  <c r="D107" i="20"/>
  <c r="AI106" i="20"/>
  <c r="H106" i="20"/>
  <c r="AH100" i="20"/>
  <c r="G100" i="20"/>
  <c r="AE96" i="20"/>
  <c r="AI95" i="20"/>
  <c r="AE92" i="20"/>
  <c r="AI91" i="20"/>
  <c r="AE88" i="20"/>
  <c r="P88" i="20"/>
  <c r="D88" i="20"/>
  <c r="AI87" i="20"/>
  <c r="H87" i="20"/>
  <c r="AE84" i="20"/>
  <c r="P84" i="20"/>
  <c r="D84" i="20"/>
  <c r="AI83" i="20"/>
  <c r="H83" i="20"/>
  <c r="W78" i="20"/>
  <c r="U78" i="20"/>
  <c r="AH77" i="20"/>
  <c r="G77" i="20"/>
  <c r="D73" i="20"/>
  <c r="H72" i="20"/>
  <c r="AE69" i="20"/>
  <c r="D69" i="20"/>
  <c r="AI68" i="20"/>
  <c r="H68" i="20"/>
  <c r="AE65" i="20"/>
  <c r="D65" i="20"/>
  <c r="AI64" i="20"/>
  <c r="H64" i="20"/>
  <c r="AE61" i="20"/>
  <c r="D61" i="20"/>
  <c r="AI60" i="20"/>
  <c r="H60" i="20"/>
  <c r="AH54" i="20"/>
  <c r="G54" i="20"/>
  <c r="AE50" i="20"/>
  <c r="D50" i="20"/>
  <c r="AI49" i="20"/>
  <c r="H49" i="20"/>
  <c r="AE46" i="20"/>
  <c r="D46" i="20"/>
  <c r="AI45" i="20"/>
  <c r="H45" i="20"/>
  <c r="AE42" i="20"/>
  <c r="D42" i="20"/>
  <c r="B42" i="20"/>
  <c r="AI41" i="20"/>
  <c r="H41" i="20"/>
  <c r="AE38" i="20"/>
  <c r="D38" i="20"/>
  <c r="B38" i="20"/>
  <c r="AI37" i="20"/>
  <c r="H37" i="20"/>
  <c r="AE34" i="20"/>
  <c r="D34" i="20"/>
  <c r="B34" i="20"/>
  <c r="AI33" i="20"/>
  <c r="H33" i="20"/>
  <c r="AE30" i="20"/>
  <c r="D30" i="20"/>
  <c r="B30" i="20"/>
  <c r="AI29" i="20"/>
  <c r="H29" i="20"/>
  <c r="AE26" i="20"/>
  <c r="D26" i="20"/>
  <c r="B26" i="20"/>
  <c r="AI25" i="20"/>
  <c r="H25" i="20"/>
  <c r="AH19" i="20"/>
  <c r="G19" i="20"/>
  <c r="I10" i="20"/>
  <c r="G6" i="20"/>
  <c r="G6" i="21" s="1"/>
  <c r="O5" i="20"/>
  <c r="O5" i="21" s="1"/>
  <c r="L5" i="20"/>
  <c r="L5" i="21" s="1"/>
  <c r="J5" i="20"/>
  <c r="G5" i="20"/>
  <c r="G5" i="21" s="1"/>
  <c r="AV100" i="19"/>
  <c r="AV99" i="19"/>
  <c r="J90" i="19"/>
  <c r="R83" i="19"/>
  <c r="AF76" i="19"/>
  <c r="P76" i="19"/>
  <c r="R69" i="19"/>
  <c r="AF62" i="19"/>
  <c r="P62" i="19"/>
  <c r="R55" i="19"/>
  <c r="AF48" i="19"/>
  <c r="P48" i="19"/>
  <c r="R41" i="19"/>
  <c r="AF34" i="19"/>
  <c r="P34" i="19"/>
  <c r="R27" i="19"/>
  <c r="AF20" i="19"/>
  <c r="P20" i="19"/>
  <c r="I10" i="19"/>
  <c r="F244" i="18"/>
  <c r="AQ238" i="18"/>
  <c r="AQ234" i="18"/>
  <c r="AQ230" i="18"/>
  <c r="AQ226" i="18"/>
  <c r="AQ222" i="18"/>
  <c r="AX216" i="18"/>
  <c r="AV216" i="18"/>
  <c r="D211" i="18"/>
  <c r="H210" i="18"/>
  <c r="D207" i="18"/>
  <c r="H206" i="18"/>
  <c r="D203" i="18"/>
  <c r="H202" i="18"/>
  <c r="D199" i="18"/>
  <c r="H198" i="18"/>
  <c r="D195" i="18"/>
  <c r="H194" i="18"/>
  <c r="D191" i="18"/>
  <c r="H190" i="18"/>
  <c r="D187" i="18"/>
  <c r="H186" i="18"/>
  <c r="D183" i="18"/>
  <c r="H182" i="18"/>
  <c r="D179" i="18"/>
  <c r="H178" i="18"/>
  <c r="D175" i="18"/>
  <c r="H174" i="18"/>
  <c r="D171" i="18"/>
  <c r="H170" i="18"/>
  <c r="D167" i="18"/>
  <c r="H166" i="18"/>
  <c r="AE156" i="18"/>
  <c r="AI155" i="18"/>
  <c r="AE152" i="18"/>
  <c r="AI151" i="18"/>
  <c r="AE148" i="18"/>
  <c r="AI147" i="18"/>
  <c r="AE144" i="18"/>
  <c r="D144" i="18"/>
  <c r="AI143" i="18"/>
  <c r="H143" i="18"/>
  <c r="AE140" i="18"/>
  <c r="D140" i="18"/>
  <c r="AI139" i="18"/>
  <c r="H139" i="18"/>
  <c r="AE136" i="18"/>
  <c r="D136" i="18"/>
  <c r="AI135" i="18"/>
  <c r="H135" i="18"/>
  <c r="AE132" i="18"/>
  <c r="D132" i="18"/>
  <c r="AI131" i="18"/>
  <c r="H131" i="18"/>
  <c r="D121" i="18"/>
  <c r="H120" i="18"/>
  <c r="AE117" i="18"/>
  <c r="D117" i="18"/>
  <c r="AI116" i="18"/>
  <c r="H116" i="18"/>
  <c r="AE113" i="18"/>
  <c r="D113" i="18"/>
  <c r="AI112" i="18"/>
  <c r="H112" i="18"/>
  <c r="AE109" i="18"/>
  <c r="D109" i="18"/>
  <c r="AI108" i="18"/>
  <c r="H108" i="18"/>
  <c r="AE105" i="18"/>
  <c r="D105" i="18"/>
  <c r="AI104" i="18"/>
  <c r="H104" i="18"/>
  <c r="AE101" i="18"/>
  <c r="D101" i="18"/>
  <c r="AI100" i="18"/>
  <c r="H100" i="18"/>
  <c r="AE89" i="18"/>
  <c r="AI88" i="18"/>
  <c r="AE85" i="18"/>
  <c r="P85" i="18"/>
  <c r="D85" i="18"/>
  <c r="AI84" i="18"/>
  <c r="H84" i="18"/>
  <c r="AE81" i="18"/>
  <c r="P81" i="18"/>
  <c r="D81" i="18"/>
  <c r="AI80" i="18"/>
  <c r="H80" i="18"/>
  <c r="W75" i="18"/>
  <c r="U75" i="18"/>
  <c r="D70" i="18"/>
  <c r="H69" i="18"/>
  <c r="D66" i="18"/>
  <c r="H65" i="18"/>
  <c r="AE62" i="18"/>
  <c r="D62" i="18"/>
  <c r="AI61" i="18"/>
  <c r="H61" i="18"/>
  <c r="AE50" i="18"/>
  <c r="AI49" i="18"/>
  <c r="AE46" i="18"/>
  <c r="AI45" i="18"/>
  <c r="AE42" i="18"/>
  <c r="D42" i="18"/>
  <c r="B42" i="18"/>
  <c r="AI41" i="18"/>
  <c r="H41" i="18"/>
  <c r="AE38" i="18"/>
  <c r="D38" i="18"/>
  <c r="B38" i="18"/>
  <c r="AI37" i="18"/>
  <c r="H37" i="18"/>
  <c r="AE34" i="18"/>
  <c r="D34" i="18"/>
  <c r="B34" i="18"/>
  <c r="AI33" i="18"/>
  <c r="H33" i="18"/>
  <c r="AE30" i="18"/>
  <c r="D30" i="18"/>
  <c r="B30" i="18"/>
  <c r="AI29" i="18"/>
  <c r="H29" i="18"/>
  <c r="AE26" i="18"/>
  <c r="D26" i="18"/>
  <c r="B26" i="18"/>
  <c r="AI25" i="18"/>
  <c r="H25" i="18"/>
  <c r="I10" i="18"/>
  <c r="G6" i="18"/>
  <c r="G6" i="19" s="1"/>
  <c r="O5" i="18"/>
  <c r="O5" i="19" s="1"/>
  <c r="L5" i="18"/>
  <c r="L5" i="19" s="1"/>
  <c r="J5" i="18"/>
  <c r="J5" i="19" s="1"/>
  <c r="G5" i="18"/>
  <c r="G5" i="19" s="1"/>
  <c r="AE64" i="17"/>
  <c r="AM52" i="17"/>
  <c r="AK52" i="17"/>
  <c r="AD51" i="17"/>
  <c r="AM48" i="17"/>
  <c r="AK48" i="17"/>
  <c r="AD47" i="17"/>
  <c r="AD44" i="17"/>
  <c r="AM43" i="17"/>
  <c r="AK43" i="17"/>
  <c r="AD43" i="17"/>
  <c r="AD42" i="17"/>
  <c r="AM39" i="17"/>
  <c r="AK39" i="17"/>
  <c r="AD38" i="17"/>
  <c r="AM35" i="17"/>
  <c r="AK35" i="17"/>
  <c r="AD34" i="17"/>
  <c r="AM31" i="17"/>
  <c r="AK31" i="17"/>
  <c r="AD30" i="17"/>
  <c r="AM27" i="17"/>
  <c r="AK27" i="17"/>
  <c r="AD26" i="17"/>
  <c r="AM23" i="17"/>
  <c r="AK23" i="17"/>
  <c r="AD23" i="17"/>
  <c r="AD22" i="17"/>
  <c r="AD18" i="17"/>
  <c r="I10" i="17"/>
  <c r="G6" i="17"/>
  <c r="O5" i="17"/>
  <c r="L5" i="17"/>
  <c r="J5" i="17"/>
  <c r="G5" i="17"/>
  <c r="G34" i="16"/>
  <c r="I10" i="16"/>
  <c r="G6" i="16"/>
  <c r="O5" i="16"/>
  <c r="L5" i="16"/>
  <c r="J5" i="16"/>
  <c r="G5" i="16"/>
  <c r="G34" i="15"/>
  <c r="I10" i="15"/>
  <c r="G6" i="15"/>
  <c r="O5" i="15"/>
  <c r="L5" i="15"/>
  <c r="J5" i="15"/>
  <c r="G5" i="15"/>
  <c r="G33" i="14"/>
  <c r="I10" i="14"/>
  <c r="G6" i="14"/>
  <c r="O5" i="14"/>
  <c r="L5" i="14"/>
  <c r="J5" i="14"/>
  <c r="G5" i="14"/>
  <c r="G47" i="13"/>
  <c r="I10" i="13"/>
  <c r="G6" i="13"/>
  <c r="O5" i="13"/>
  <c r="L5" i="13"/>
  <c r="J5" i="13"/>
  <c r="G5" i="13"/>
  <c r="G46" i="12"/>
  <c r="I10" i="12"/>
  <c r="G6" i="12"/>
  <c r="O5" i="12"/>
  <c r="L5" i="12"/>
  <c r="J5" i="12"/>
  <c r="G5" i="12"/>
  <c r="AE42" i="11"/>
  <c r="I10" i="11"/>
  <c r="G6" i="11"/>
  <c r="O5" i="11"/>
  <c r="L5" i="11"/>
  <c r="J5" i="11"/>
  <c r="G5" i="11"/>
  <c r="AE42" i="10"/>
  <c r="I10" i="10"/>
  <c r="G6" i="10"/>
  <c r="O5" i="10"/>
  <c r="L5" i="10"/>
  <c r="J5" i="10"/>
  <c r="G5" i="10"/>
  <c r="AE38" i="9"/>
  <c r="I10" i="9"/>
  <c r="G6" i="9"/>
  <c r="O5" i="9"/>
  <c r="L5" i="9"/>
  <c r="J5" i="9"/>
  <c r="G5" i="9"/>
  <c r="AE59" i="8"/>
  <c r="I10" i="8"/>
  <c r="G6" i="8"/>
  <c r="O5" i="8"/>
  <c r="L5" i="8"/>
  <c r="J5" i="8"/>
  <c r="G5" i="8"/>
  <c r="BA64" i="7"/>
  <c r="BA63" i="7"/>
  <c r="BA62" i="7"/>
  <c r="BA61" i="7"/>
  <c r="BA60" i="7"/>
  <c r="BA59" i="7"/>
  <c r="BA58" i="7"/>
  <c r="I10" i="7"/>
  <c r="G6" i="7"/>
  <c r="O5" i="7"/>
  <c r="L5" i="7"/>
  <c r="J5" i="7"/>
  <c r="G5" i="7"/>
  <c r="AW63" i="6"/>
  <c r="AW60" i="6"/>
  <c r="AW57" i="6"/>
  <c r="AW54" i="6"/>
  <c r="AW51" i="6"/>
  <c r="AW48" i="6"/>
  <c r="AW45" i="6"/>
  <c r="AW42" i="6"/>
  <c r="AW39" i="6"/>
  <c r="AW36" i="6"/>
  <c r="AW33" i="6"/>
  <c r="AW30" i="6"/>
  <c r="AW27" i="6"/>
  <c r="AW24" i="6"/>
  <c r="AW21" i="6"/>
  <c r="S20" i="6"/>
  <c r="AZ9" i="6"/>
  <c r="I6" i="6"/>
  <c r="I5" i="6"/>
  <c r="AW63" i="5"/>
  <c r="AW60" i="5"/>
  <c r="AW57" i="5"/>
  <c r="AW54" i="5"/>
  <c r="AW51" i="5"/>
  <c r="AW48" i="5"/>
  <c r="AW45" i="5"/>
  <c r="AW42" i="5"/>
  <c r="AW39" i="5"/>
  <c r="AW36" i="5"/>
  <c r="AW33" i="5"/>
  <c r="AW30" i="5"/>
  <c r="AW27" i="5"/>
  <c r="AW24" i="5"/>
  <c r="AW21" i="5"/>
  <c r="S20" i="5"/>
  <c r="AZ9" i="5"/>
  <c r="I6" i="5"/>
  <c r="I5" i="5"/>
  <c r="E140" i="4"/>
  <c r="E139" i="4"/>
  <c r="E138" i="4"/>
  <c r="G138" i="4" s="1"/>
  <c r="S59" i="17" s="1"/>
  <c r="E137" i="4"/>
  <c r="G137" i="4" s="1"/>
  <c r="E136" i="4"/>
  <c r="E135" i="4"/>
  <c r="AX128" i="4"/>
  <c r="AW128" i="4"/>
  <c r="AU128" i="4"/>
  <c r="AT128" i="4"/>
  <c r="AR128" i="4"/>
  <c r="AQ128" i="4"/>
  <c r="AP128" i="4"/>
  <c r="AN128" i="4"/>
  <c r="AM128" i="4"/>
  <c r="AL128" i="4"/>
  <c r="AJ128" i="4"/>
  <c r="AI128" i="4"/>
  <c r="AH128" i="4"/>
  <c r="AF128" i="4"/>
  <c r="AE128" i="4"/>
  <c r="AD128" i="4"/>
  <c r="AB128" i="4"/>
  <c r="AA128" i="4"/>
  <c r="Z128" i="4"/>
  <c r="X128" i="4"/>
  <c r="W128" i="4"/>
  <c r="V128" i="4"/>
  <c r="T128" i="4"/>
  <c r="S128" i="4"/>
  <c r="R128" i="4"/>
  <c r="P128" i="4"/>
  <c r="O128" i="4"/>
  <c r="N128" i="4"/>
  <c r="L128" i="4"/>
  <c r="K128" i="4"/>
  <c r="J128" i="4"/>
  <c r="AX127" i="4"/>
  <c r="AW127" i="4"/>
  <c r="AU127" i="4"/>
  <c r="AT127" i="4"/>
  <c r="AR127" i="4"/>
  <c r="AQ127" i="4"/>
  <c r="AP127" i="4"/>
  <c r="AN127" i="4"/>
  <c r="AM127" i="4"/>
  <c r="AL127" i="4"/>
  <c r="AJ127" i="4"/>
  <c r="AI127" i="4"/>
  <c r="AH127" i="4"/>
  <c r="AF127" i="4"/>
  <c r="AE127" i="4"/>
  <c r="AD127" i="4"/>
  <c r="AB127" i="4"/>
  <c r="AA127" i="4"/>
  <c r="Z127" i="4"/>
  <c r="X127" i="4"/>
  <c r="W127" i="4"/>
  <c r="V127" i="4"/>
  <c r="T127" i="4"/>
  <c r="S127" i="4"/>
  <c r="R127" i="4"/>
  <c r="P127" i="4"/>
  <c r="O127" i="4"/>
  <c r="N127" i="4"/>
  <c r="L127" i="4"/>
  <c r="K127" i="4"/>
  <c r="J127" i="4"/>
  <c r="AX126" i="4"/>
  <c r="AW126" i="4"/>
  <c r="AU126" i="4"/>
  <c r="AT126" i="4"/>
  <c r="AR126" i="4"/>
  <c r="AQ126" i="4"/>
  <c r="AP126" i="4"/>
  <c r="AN126" i="4"/>
  <c r="AM126" i="4"/>
  <c r="AL126" i="4"/>
  <c r="AJ126" i="4"/>
  <c r="AI126" i="4"/>
  <c r="AH126" i="4"/>
  <c r="AF126" i="4"/>
  <c r="AE126" i="4"/>
  <c r="AD126" i="4"/>
  <c r="AB126" i="4"/>
  <c r="AA126" i="4"/>
  <c r="Z126" i="4"/>
  <c r="X126" i="4"/>
  <c r="W126" i="4"/>
  <c r="V126" i="4"/>
  <c r="T126" i="4"/>
  <c r="S126" i="4"/>
  <c r="R126" i="4"/>
  <c r="P126" i="4"/>
  <c r="O126" i="4"/>
  <c r="N126" i="4"/>
  <c r="L126" i="4"/>
  <c r="K126" i="4"/>
  <c r="J126" i="4"/>
  <c r="AX124" i="4"/>
  <c r="AW124" i="4"/>
  <c r="AU124" i="4"/>
  <c r="AT124" i="4"/>
  <c r="AR124" i="4"/>
  <c r="AQ124" i="4"/>
  <c r="AP124" i="4"/>
  <c r="AN124" i="4"/>
  <c r="AM124" i="4"/>
  <c r="AL124" i="4"/>
  <c r="AL125" i="4" s="1"/>
  <c r="AJ124" i="4"/>
  <c r="AI124" i="4"/>
  <c r="AH124" i="4"/>
  <c r="AF124" i="4"/>
  <c r="AF125" i="4" s="1"/>
  <c r="AE124" i="4"/>
  <c r="AD124" i="4"/>
  <c r="AB124" i="4"/>
  <c r="AA124" i="4"/>
  <c r="Z124" i="4"/>
  <c r="X124" i="4"/>
  <c r="W124" i="4"/>
  <c r="V124" i="4"/>
  <c r="V125" i="4" s="1"/>
  <c r="T124" i="4"/>
  <c r="S124" i="4"/>
  <c r="R124" i="4"/>
  <c r="P124" i="4"/>
  <c r="O124" i="4"/>
  <c r="N124" i="4"/>
  <c r="L124" i="4"/>
  <c r="K124" i="4"/>
  <c r="J124" i="4"/>
  <c r="AX123" i="4"/>
  <c r="AW123" i="4"/>
  <c r="AU123" i="4"/>
  <c r="AT123" i="4"/>
  <c r="AR123" i="4"/>
  <c r="AQ123" i="4"/>
  <c r="AP123" i="4"/>
  <c r="AP125" i="4" s="1"/>
  <c r="AN123" i="4"/>
  <c r="AM123" i="4"/>
  <c r="AL123" i="4"/>
  <c r="AJ123" i="4"/>
  <c r="AJ125" i="4" s="1"/>
  <c r="AI123" i="4"/>
  <c r="AH123" i="4"/>
  <c r="AF123" i="4"/>
  <c r="AE123" i="4"/>
  <c r="AD123" i="4"/>
  <c r="AB123" i="4"/>
  <c r="AA123" i="4"/>
  <c r="Z123" i="4"/>
  <c r="X123" i="4"/>
  <c r="X125" i="4" s="1"/>
  <c r="W123" i="4"/>
  <c r="V123" i="4"/>
  <c r="T123" i="4"/>
  <c r="T125" i="4" s="1"/>
  <c r="S123" i="4"/>
  <c r="R123" i="4"/>
  <c r="P123" i="4"/>
  <c r="O123" i="4"/>
  <c r="N123" i="4"/>
  <c r="L123" i="4"/>
  <c r="K123" i="4"/>
  <c r="J123" i="4"/>
  <c r="AX116" i="4"/>
  <c r="AW116" i="4"/>
  <c r="AU116" i="4"/>
  <c r="AT116" i="4"/>
  <c r="AR116" i="4"/>
  <c r="AQ116" i="4"/>
  <c r="AP116" i="4"/>
  <c r="AN116" i="4"/>
  <c r="AM116" i="4"/>
  <c r="AL116" i="4"/>
  <c r="AJ116" i="4"/>
  <c r="AI116" i="4"/>
  <c r="AH116" i="4"/>
  <c r="AF116" i="4"/>
  <c r="AE116" i="4"/>
  <c r="AD116" i="4"/>
  <c r="AB116" i="4"/>
  <c r="AA116" i="4"/>
  <c r="Z116" i="4"/>
  <c r="X116" i="4"/>
  <c r="W116" i="4"/>
  <c r="V116" i="4"/>
  <c r="T116" i="4"/>
  <c r="S116" i="4"/>
  <c r="R116" i="4"/>
  <c r="P116" i="4"/>
  <c r="O116" i="4"/>
  <c r="N116" i="4"/>
  <c r="L116" i="4"/>
  <c r="K116" i="4"/>
  <c r="J116" i="4"/>
  <c r="AX115" i="4"/>
  <c r="AW115" i="4"/>
  <c r="AU115" i="4"/>
  <c r="AT115" i="4"/>
  <c r="AR115" i="4"/>
  <c r="AQ115" i="4"/>
  <c r="AP115" i="4"/>
  <c r="AN115" i="4"/>
  <c r="AM115" i="4"/>
  <c r="AL115" i="4"/>
  <c r="AJ115" i="4"/>
  <c r="AI115" i="4"/>
  <c r="AH115" i="4"/>
  <c r="AF115" i="4"/>
  <c r="AE115" i="4"/>
  <c r="AD115" i="4"/>
  <c r="AB115" i="4"/>
  <c r="AA115" i="4"/>
  <c r="Z115" i="4"/>
  <c r="X115" i="4"/>
  <c r="W115" i="4"/>
  <c r="V115" i="4"/>
  <c r="T115" i="4"/>
  <c r="S115" i="4"/>
  <c r="R115" i="4"/>
  <c r="P115" i="4"/>
  <c r="O115" i="4"/>
  <c r="N115" i="4"/>
  <c r="L115" i="4"/>
  <c r="K115" i="4"/>
  <c r="J115" i="4"/>
  <c r="AX114" i="4"/>
  <c r="AW114" i="4"/>
  <c r="AU114" i="4"/>
  <c r="AT114" i="4"/>
  <c r="AR114" i="4"/>
  <c r="AQ114" i="4"/>
  <c r="AP114" i="4"/>
  <c r="AN114" i="4"/>
  <c r="AM114" i="4"/>
  <c r="AL114" i="4"/>
  <c r="AJ114" i="4"/>
  <c r="AI114" i="4"/>
  <c r="AH114" i="4"/>
  <c r="AF114" i="4"/>
  <c r="AE114" i="4"/>
  <c r="AD114" i="4"/>
  <c r="AB114" i="4"/>
  <c r="AA114" i="4"/>
  <c r="Z114" i="4"/>
  <c r="X114" i="4"/>
  <c r="W114" i="4"/>
  <c r="V114" i="4"/>
  <c r="T114" i="4"/>
  <c r="S114" i="4"/>
  <c r="R114" i="4"/>
  <c r="P114" i="4"/>
  <c r="O114" i="4"/>
  <c r="N114" i="4"/>
  <c r="L114" i="4"/>
  <c r="K114" i="4"/>
  <c r="J114" i="4"/>
  <c r="T113" i="4"/>
  <c r="AX112" i="4"/>
  <c r="AW112" i="4"/>
  <c r="AU112" i="4"/>
  <c r="AT112" i="4"/>
  <c r="AR112" i="4"/>
  <c r="AQ112" i="4"/>
  <c r="AP112" i="4"/>
  <c r="AN112" i="4"/>
  <c r="AM112" i="4"/>
  <c r="AL112" i="4"/>
  <c r="AJ112" i="4"/>
  <c r="AJ113" i="4" s="1"/>
  <c r="AI112" i="4"/>
  <c r="AH112" i="4"/>
  <c r="AF112" i="4"/>
  <c r="AE112" i="4"/>
  <c r="AD112" i="4"/>
  <c r="AB112" i="4"/>
  <c r="AA112" i="4"/>
  <c r="Z112" i="4"/>
  <c r="X112" i="4"/>
  <c r="W112" i="4"/>
  <c r="V112" i="4"/>
  <c r="T112" i="4"/>
  <c r="S112" i="4"/>
  <c r="R112" i="4"/>
  <c r="P112" i="4"/>
  <c r="O112" i="4"/>
  <c r="N112" i="4"/>
  <c r="L112" i="4"/>
  <c r="K112" i="4"/>
  <c r="J112" i="4"/>
  <c r="AX111" i="4"/>
  <c r="AW111" i="4"/>
  <c r="AU111" i="4"/>
  <c r="AT111" i="4"/>
  <c r="AR111" i="4"/>
  <c r="AQ111" i="4"/>
  <c r="AP111" i="4"/>
  <c r="AP113" i="4" s="1"/>
  <c r="AN111" i="4"/>
  <c r="AM111" i="4"/>
  <c r="AL111" i="4"/>
  <c r="AL113" i="4" s="1"/>
  <c r="AJ111" i="4"/>
  <c r="AI111" i="4"/>
  <c r="AH111" i="4"/>
  <c r="AF111" i="4"/>
  <c r="AE111" i="4"/>
  <c r="AD111" i="4"/>
  <c r="AB111" i="4"/>
  <c r="AA111" i="4"/>
  <c r="Z111" i="4"/>
  <c r="X111" i="4"/>
  <c r="W111" i="4"/>
  <c r="V111" i="4"/>
  <c r="T111" i="4"/>
  <c r="S111" i="4"/>
  <c r="R111" i="4"/>
  <c r="P111" i="4"/>
  <c r="O111" i="4"/>
  <c r="O113" i="4" s="1"/>
  <c r="N111" i="4"/>
  <c r="L111" i="4"/>
  <c r="K111" i="4"/>
  <c r="J111" i="4"/>
  <c r="J113" i="4" s="1"/>
  <c r="G98" i="4"/>
  <c r="BR81" i="4"/>
  <c r="BU80" i="4"/>
  <c r="W22" i="11" s="1"/>
  <c r="AY22" i="11" s="1"/>
  <c r="BR80" i="4"/>
  <c r="BT80" i="4" s="1"/>
  <c r="U22" i="11" s="1"/>
  <c r="BR78" i="4"/>
  <c r="BU77" i="4"/>
  <c r="W18" i="11" s="1"/>
  <c r="BR77" i="4"/>
  <c r="BT77" i="4" s="1"/>
  <c r="U18" i="11" s="1"/>
  <c r="BR73" i="4"/>
  <c r="BT71" i="4" s="1"/>
  <c r="U22" i="10" s="1"/>
  <c r="AF79" i="1" s="1"/>
  <c r="BR72" i="4"/>
  <c r="BU71" i="4"/>
  <c r="W22" i="10" s="1"/>
  <c r="BR71" i="4"/>
  <c r="BR69" i="4"/>
  <c r="BT67" i="4" s="1"/>
  <c r="U18" i="10" s="1"/>
  <c r="BR68" i="4"/>
  <c r="BU67" i="4"/>
  <c r="W18" i="10" s="1"/>
  <c r="AE42" i="5" s="1"/>
  <c r="BR67" i="4"/>
  <c r="BR63" i="4"/>
  <c r="BR62" i="4"/>
  <c r="BU61" i="4"/>
  <c r="W18" i="9" s="1"/>
  <c r="AE39" i="6" s="1"/>
  <c r="BR61" i="4"/>
  <c r="BT61" i="4" s="1"/>
  <c r="U18" i="9" s="1"/>
  <c r="BR57" i="4"/>
  <c r="BR56" i="4"/>
  <c r="BU55" i="4"/>
  <c r="W26" i="8" s="1"/>
  <c r="BR55" i="4"/>
  <c r="BR53" i="4"/>
  <c r="BR52" i="4"/>
  <c r="BU51" i="4"/>
  <c r="W22" i="8" s="1"/>
  <c r="BT51" i="4"/>
  <c r="U22" i="8" s="1"/>
  <c r="BR51" i="4"/>
  <c r="BR49" i="4"/>
  <c r="BR48" i="4"/>
  <c r="BU47" i="4"/>
  <c r="W18" i="8" s="1"/>
  <c r="AE30" i="5" s="1"/>
  <c r="BR47" i="4"/>
  <c r="BT47" i="4" s="1"/>
  <c r="U18" i="8" s="1"/>
  <c r="BR43" i="4"/>
  <c r="BR42" i="4"/>
  <c r="BU41" i="4"/>
  <c r="W26" i="7" s="1"/>
  <c r="AQ26" i="7" s="1"/>
  <c r="BR41" i="4"/>
  <c r="BR39" i="4"/>
  <c r="BR38" i="4"/>
  <c r="BU37" i="4"/>
  <c r="W22" i="7" s="1"/>
  <c r="BR37" i="4"/>
  <c r="BR35" i="4"/>
  <c r="BR34" i="4"/>
  <c r="BU33" i="4"/>
  <c r="W18" i="7" s="1"/>
  <c r="BT33" i="4"/>
  <c r="U18" i="7" s="1"/>
  <c r="BR33" i="4"/>
  <c r="P11" i="4"/>
  <c r="G75" i="3"/>
  <c r="G6" i="3"/>
  <c r="O5" i="3"/>
  <c r="L5" i="3"/>
  <c r="J5" i="3"/>
  <c r="G5" i="3"/>
  <c r="G6" i="2"/>
  <c r="O5" i="2"/>
  <c r="L5" i="2"/>
  <c r="J5" i="2"/>
  <c r="G5" i="2"/>
  <c r="AF77" i="1"/>
  <c r="AF76" i="1"/>
  <c r="AF75" i="1"/>
  <c r="AF74" i="1"/>
  <c r="AF73" i="1"/>
  <c r="AF72" i="1"/>
  <c r="AF71" i="1"/>
  <c r="AF65" i="1"/>
  <c r="AF64" i="1"/>
  <c r="AF63" i="1"/>
  <c r="AF62" i="1"/>
  <c r="AF61" i="1"/>
  <c r="AF55" i="1"/>
  <c r="AF53" i="1"/>
  <c r="AF52" i="1"/>
  <c r="AF51" i="1"/>
  <c r="H44" i="1"/>
  <c r="J39" i="1"/>
  <c r="J36" i="1"/>
  <c r="J32" i="1"/>
  <c r="J29" i="1"/>
  <c r="J26" i="1"/>
  <c r="J23" i="1"/>
  <c r="I23" i="1"/>
  <c r="J20" i="1"/>
  <c r="J17" i="1"/>
  <c r="S14" i="1"/>
  <c r="J14" i="1"/>
  <c r="AW125" i="4" l="1"/>
  <c r="AQ113" i="4"/>
  <c r="AN113" i="4"/>
  <c r="BT55" i="4"/>
  <c r="U26" i="8" s="1"/>
  <c r="AA26" i="8" s="1"/>
  <c r="AE113" i="4"/>
  <c r="Z113" i="4"/>
  <c r="Z125" i="4"/>
  <c r="AA113" i="4"/>
  <c r="X113" i="4"/>
  <c r="V113" i="4"/>
  <c r="BT41" i="4"/>
  <c r="U26" i="7" s="1"/>
  <c r="AK26" i="17" s="1"/>
  <c r="BT37" i="4"/>
  <c r="U22" i="7" s="1"/>
  <c r="BA56" i="7" s="1"/>
  <c r="U42" i="7"/>
  <c r="W18" i="17" s="1"/>
  <c r="P125" i="4"/>
  <c r="J125" i="4"/>
  <c r="K113" i="4"/>
  <c r="L113" i="4"/>
  <c r="AR113" i="4"/>
  <c r="AA125" i="4"/>
  <c r="N113" i="4"/>
  <c r="AT113" i="4"/>
  <c r="L125" i="4"/>
  <c r="AB125" i="4"/>
  <c r="AR125" i="4"/>
  <c r="AB113" i="4"/>
  <c r="K125" i="4"/>
  <c r="AQ125" i="4"/>
  <c r="AD113" i="4"/>
  <c r="AU113" i="4"/>
  <c r="AE125" i="4"/>
  <c r="AH113" i="4"/>
  <c r="R113" i="4"/>
  <c r="AX113" i="4"/>
  <c r="S113" i="4"/>
  <c r="AI113" i="4"/>
  <c r="S125" i="4"/>
  <c r="AI125" i="4"/>
  <c r="AN125" i="4"/>
  <c r="O125" i="4"/>
  <c r="AU125" i="4"/>
  <c r="W113" i="4"/>
  <c r="AM113" i="4"/>
  <c r="W125" i="4"/>
  <c r="AM125" i="4"/>
  <c r="AC27" i="5"/>
  <c r="X27" i="5" s="1"/>
  <c r="AC39" i="6"/>
  <c r="X39" i="6" s="1"/>
  <c r="AF70" i="1"/>
  <c r="G128" i="4"/>
  <c r="G131" i="4" s="1"/>
  <c r="G127" i="4"/>
  <c r="G130" i="4" s="1"/>
  <c r="G139" i="4"/>
  <c r="S60" i="17" s="1"/>
  <c r="H115" i="4"/>
  <c r="G115" i="4"/>
  <c r="G118" i="4" s="1"/>
  <c r="P113" i="4"/>
  <c r="AF113" i="4"/>
  <c r="AW113" i="4"/>
  <c r="H123" i="4"/>
  <c r="AD125" i="4"/>
  <c r="AT125" i="4"/>
  <c r="G136" i="4"/>
  <c r="S57" i="17" s="1"/>
  <c r="U30" i="17"/>
  <c r="P30" i="17" s="1"/>
  <c r="R125" i="4"/>
  <c r="AH125" i="4"/>
  <c r="AX125" i="4"/>
  <c r="H112" i="4"/>
  <c r="H116" i="4"/>
  <c r="H128" i="4"/>
  <c r="G140" i="4"/>
  <c r="S61" i="17" s="1"/>
  <c r="H126" i="4"/>
  <c r="H129" i="4" s="1"/>
  <c r="Q29" i="6" s="1"/>
  <c r="AF78" i="1"/>
  <c r="H114" i="4"/>
  <c r="H124" i="4"/>
  <c r="H127" i="4"/>
  <c r="G124" i="4"/>
  <c r="G125" i="4" s="1"/>
  <c r="AE21" i="6"/>
  <c r="H111" i="4"/>
  <c r="AE21" i="5"/>
  <c r="AM38" i="17"/>
  <c r="AE36" i="6"/>
  <c r="BK26" i="8"/>
  <c r="AS24" i="17"/>
  <c r="BJ26" i="8"/>
  <c r="BL26" i="8" s="1"/>
  <c r="BI26" i="8"/>
  <c r="AE36" i="5"/>
  <c r="AC36" i="6"/>
  <c r="X36" i="6" s="1"/>
  <c r="AT12" i="17"/>
  <c r="AC36" i="5"/>
  <c r="X36" i="5" s="1"/>
  <c r="P26" i="8"/>
  <c r="AT26" i="7"/>
  <c r="P18" i="11"/>
  <c r="AC51" i="6"/>
  <c r="X51" i="6" s="1"/>
  <c r="AW28" i="11"/>
  <c r="AC51" i="5"/>
  <c r="X51" i="5" s="1"/>
  <c r="AT7" i="17"/>
  <c r="P18" i="7"/>
  <c r="BA55" i="7"/>
  <c r="AK18" i="17"/>
  <c r="AC21" i="6"/>
  <c r="X21" i="6" s="1"/>
  <c r="AC21" i="5"/>
  <c r="X21" i="5" s="1"/>
  <c r="AF49" i="1"/>
  <c r="AT11" i="17"/>
  <c r="P22" i="8"/>
  <c r="AC33" i="6"/>
  <c r="X33" i="6" s="1"/>
  <c r="AC33" i="5"/>
  <c r="X33" i="5" s="1"/>
  <c r="BB13" i="8"/>
  <c r="AK34" i="17"/>
  <c r="BL22" i="8"/>
  <c r="BK22" i="8"/>
  <c r="BJ22" i="8"/>
  <c r="AS23" i="17"/>
  <c r="BI22" i="8"/>
  <c r="AM34" i="17"/>
  <c r="AE33" i="5"/>
  <c r="AE33" i="6"/>
  <c r="AA27" i="8"/>
  <c r="AS20" i="17"/>
  <c r="AM22" i="17"/>
  <c r="AQ22" i="7"/>
  <c r="AS22" i="7"/>
  <c r="AR22" i="7"/>
  <c r="AT22" i="7" s="1"/>
  <c r="AE24" i="5"/>
  <c r="AE24" i="6"/>
  <c r="P22" i="11"/>
  <c r="AC54" i="5"/>
  <c r="X54" i="5" s="1"/>
  <c r="AW29" i="11"/>
  <c r="AC54" i="6"/>
  <c r="X54" i="6" s="1"/>
  <c r="AK22" i="17"/>
  <c r="P22" i="7"/>
  <c r="AC24" i="6"/>
  <c r="X24" i="6" s="1"/>
  <c r="AF60" i="1"/>
  <c r="BB12" i="8"/>
  <c r="AK30" i="17"/>
  <c r="AC30" i="5"/>
  <c r="X30" i="5" s="1"/>
  <c r="AF54" i="1"/>
  <c r="P18" i="8"/>
  <c r="AT10" i="17"/>
  <c r="AC30" i="6"/>
  <c r="X30" i="6" s="1"/>
  <c r="G112" i="4"/>
  <c r="G113" i="4" s="1"/>
  <c r="AQ18" i="7"/>
  <c r="AS26" i="7"/>
  <c r="AA22" i="11"/>
  <c r="AC45" i="5"/>
  <c r="X45" i="5" s="1"/>
  <c r="BA18" i="10"/>
  <c r="U26" i="17"/>
  <c r="P26" i="17" s="1"/>
  <c r="AT13" i="17"/>
  <c r="AK42" i="17"/>
  <c r="P18" i="9"/>
  <c r="AY5" i="9"/>
  <c r="AE51" i="5"/>
  <c r="BA18" i="11"/>
  <c r="AZ18" i="11"/>
  <c r="BB18" i="11" s="1"/>
  <c r="N125" i="4"/>
  <c r="AE27" i="5"/>
  <c r="AE51" i="6"/>
  <c r="AR18" i="7"/>
  <c r="AZ22" i="10"/>
  <c r="BB22" i="10" s="1"/>
  <c r="BB18" i="9"/>
  <c r="AS25" i="17"/>
  <c r="AM42" i="17"/>
  <c r="U23" i="9"/>
  <c r="W26" i="17" s="1"/>
  <c r="BD18" i="9"/>
  <c r="BE18" i="9" s="1"/>
  <c r="BE34" i="9" s="1"/>
  <c r="U21" i="9" s="1"/>
  <c r="AE39" i="5"/>
  <c r="G114" i="4"/>
  <c r="G117" i="4" s="1"/>
  <c r="AC39" i="5"/>
  <c r="X39" i="5" s="1"/>
  <c r="AS22" i="17"/>
  <c r="BK18" i="8"/>
  <c r="BL18" i="8" s="1"/>
  <c r="AM30" i="17"/>
  <c r="BJ18" i="8"/>
  <c r="AE30" i="6"/>
  <c r="BI18" i="8"/>
  <c r="J5" i="25"/>
  <c r="J5" i="21"/>
  <c r="AS19" i="17"/>
  <c r="AM18" i="17"/>
  <c r="AS18" i="7"/>
  <c r="AT18" i="7" s="1"/>
  <c r="AS27" i="17"/>
  <c r="AY22" i="10"/>
  <c r="AM51" i="17"/>
  <c r="BA22" i="10"/>
  <c r="AE45" i="5"/>
  <c r="G116" i="4"/>
  <c r="G119" i="4" s="1"/>
  <c r="U44" i="8"/>
  <c r="W22" i="17" s="1"/>
  <c r="BC18" i="9"/>
  <c r="AK51" i="17"/>
  <c r="AT15" i="17"/>
  <c r="AW29" i="10"/>
  <c r="P22" i="10"/>
  <c r="AC27" i="6"/>
  <c r="X27" i="6" s="1"/>
  <c r="AT9" i="17"/>
  <c r="BA22" i="11"/>
  <c r="AZ22" i="11"/>
  <c r="BB22" i="11" s="1"/>
  <c r="AE54" i="6"/>
  <c r="G126" i="4"/>
  <c r="G129" i="4" s="1"/>
  <c r="AE54" i="5"/>
  <c r="AC45" i="6"/>
  <c r="X45" i="6" s="1"/>
  <c r="AA18" i="11"/>
  <c r="AE42" i="6"/>
  <c r="AS26" i="17"/>
  <c r="AM47" i="17"/>
  <c r="U28" i="10"/>
  <c r="W30" i="17" s="1"/>
  <c r="AZ18" i="10"/>
  <c r="BB18" i="10" s="1"/>
  <c r="AE27" i="6"/>
  <c r="AM26" i="17"/>
  <c r="AS21" i="17"/>
  <c r="AR26" i="7"/>
  <c r="AT14" i="17"/>
  <c r="AC42" i="6"/>
  <c r="X42" i="6" s="1"/>
  <c r="AW28" i="10"/>
  <c r="P18" i="10"/>
  <c r="AC42" i="5"/>
  <c r="X42" i="5" s="1"/>
  <c r="AK47" i="17"/>
  <c r="AE45" i="6"/>
  <c r="AY18" i="10"/>
  <c r="AY18" i="11"/>
  <c r="AV102" i="21"/>
  <c r="AW102" i="21"/>
  <c r="AR132" i="21"/>
  <c r="AR131" i="21"/>
  <c r="AQ131" i="21"/>
  <c r="AW112" i="21"/>
  <c r="AQ132" i="21"/>
  <c r="AV111" i="21"/>
  <c r="AV103" i="21"/>
  <c r="AW111" i="21"/>
  <c r="AW103" i="21"/>
  <c r="AV112" i="21"/>
  <c r="U22" i="17" l="1"/>
  <c r="P22" i="17" s="1"/>
  <c r="BB14" i="8"/>
  <c r="AK38" i="17"/>
  <c r="AV120" i="26"/>
  <c r="AV128" i="26"/>
  <c r="AV124" i="26"/>
  <c r="AF50" i="1"/>
  <c r="P26" i="7"/>
  <c r="BA57" i="7"/>
  <c r="H113" i="4"/>
  <c r="P23" i="6" s="1"/>
  <c r="H117" i="4"/>
  <c r="Q29" i="5" s="1"/>
  <c r="AT8" i="17"/>
  <c r="U18" i="17"/>
  <c r="P18" i="17" s="1"/>
  <c r="AC24" i="5"/>
  <c r="X24" i="5" s="1"/>
  <c r="H125" i="4"/>
  <c r="P26" i="6" s="1"/>
  <c r="H131" i="4"/>
  <c r="S29" i="6" s="1"/>
  <c r="H119" i="4"/>
  <c r="S29" i="5" s="1"/>
  <c r="H118" i="4"/>
  <c r="R29" i="5" s="1"/>
  <c r="H130" i="4"/>
  <c r="R29" i="6" s="1"/>
  <c r="AT56" i="7"/>
  <c r="U40" i="7" s="1"/>
  <c r="BL42" i="8"/>
  <c r="U42" i="8" s="1"/>
  <c r="BB43" i="11"/>
  <c r="U26" i="11" s="1"/>
  <c r="BB43" i="10"/>
  <c r="U26" i="10" s="1"/>
  <c r="AA28" i="11"/>
  <c r="U28" i="11" s="1"/>
  <c r="AV194" i="24"/>
  <c r="AQ194" i="24" s="1"/>
  <c r="U226" i="26"/>
  <c r="AQ146" i="27" s="1"/>
  <c r="AV206" i="24"/>
  <c r="AQ206" i="24" s="1"/>
  <c r="AV190" i="24"/>
  <c r="AQ190" i="24" s="1"/>
  <c r="U230" i="26"/>
  <c r="AQ147" i="27" s="1"/>
  <c r="AV198" i="24"/>
  <c r="AQ198" i="24" s="1"/>
  <c r="U234" i="26"/>
  <c r="AQ148" i="27" s="1"/>
  <c r="U222" i="26"/>
  <c r="AQ145" i="27" s="1"/>
  <c r="AV210" i="24"/>
  <c r="AQ210" i="24" s="1"/>
  <c r="AV190" i="22"/>
  <c r="AV186" i="24"/>
  <c r="AV202" i="22"/>
  <c r="AV178" i="22"/>
  <c r="AV194" i="22"/>
  <c r="AV186" i="22"/>
  <c r="U208" i="20"/>
  <c r="U234" i="18"/>
  <c r="AV202" i="24"/>
  <c r="AQ202" i="24" s="1"/>
  <c r="U212" i="20"/>
  <c r="U216" i="20"/>
  <c r="AV198" i="22"/>
  <c r="U220" i="20"/>
  <c r="U230" i="18"/>
  <c r="U222" i="18"/>
  <c r="U238" i="18"/>
  <c r="AV182" i="22"/>
  <c r="U226" i="18"/>
  <c r="AV77" i="24"/>
  <c r="AV101" i="26"/>
  <c r="AQ101" i="26" s="1"/>
  <c r="AV89" i="26"/>
  <c r="AV102" i="27" s="1"/>
  <c r="AV97" i="26"/>
  <c r="AV104" i="27" s="1"/>
  <c r="AV89" i="24"/>
  <c r="AQ89" i="24" s="1"/>
  <c r="AV93" i="26"/>
  <c r="AV103" i="27" s="1"/>
  <c r="AV97" i="22"/>
  <c r="AV109" i="22"/>
  <c r="AV81" i="22"/>
  <c r="AV89" i="22"/>
  <c r="AV113" i="22"/>
  <c r="AV93" i="22"/>
  <c r="AV85" i="24"/>
  <c r="AQ85" i="24" s="1"/>
  <c r="AV92" i="20"/>
  <c r="AV105" i="22"/>
  <c r="AV85" i="22"/>
  <c r="AV96" i="20"/>
  <c r="AV81" i="24"/>
  <c r="AQ81" i="24" s="1"/>
  <c r="AV101" i="22"/>
  <c r="AV85" i="18"/>
  <c r="AV81" i="18"/>
  <c r="AV77" i="22"/>
  <c r="AV84" i="20"/>
  <c r="AV89" i="18"/>
  <c r="AV88" i="20"/>
  <c r="AV210" i="26"/>
  <c r="AQ133" i="27" s="1"/>
  <c r="U186" i="24"/>
  <c r="AV206" i="26"/>
  <c r="AQ132" i="27" s="1"/>
  <c r="AV202" i="26"/>
  <c r="AQ131" i="27" s="1"/>
  <c r="U186" i="22"/>
  <c r="U182" i="22"/>
  <c r="U190" i="24"/>
  <c r="P190" i="24" s="1"/>
  <c r="U178" i="22"/>
  <c r="U194" i="24"/>
  <c r="P194" i="24" s="1"/>
  <c r="U197" i="20"/>
  <c r="U193" i="20"/>
  <c r="AV179" i="18"/>
  <c r="AV175" i="18"/>
  <c r="AV171" i="18"/>
  <c r="AV167" i="18"/>
  <c r="AX50" i="26"/>
  <c r="AR110" i="27" s="1"/>
  <c r="AX38" i="26"/>
  <c r="AR107" i="27" s="1"/>
  <c r="W81" i="24"/>
  <c r="AX26" i="26"/>
  <c r="AX46" i="26"/>
  <c r="AR109" i="27" s="1"/>
  <c r="W77" i="24"/>
  <c r="AX30" i="26"/>
  <c r="AR105" i="27" s="1"/>
  <c r="W85" i="24"/>
  <c r="AX42" i="26"/>
  <c r="AR108" i="27" s="1"/>
  <c r="W85" i="22"/>
  <c r="W81" i="22"/>
  <c r="AX34" i="26"/>
  <c r="AR106" i="27" s="1"/>
  <c r="W77" i="22"/>
  <c r="AX30" i="20"/>
  <c r="AR107" i="21" s="1"/>
  <c r="AX38" i="20"/>
  <c r="AR109" i="21" s="1"/>
  <c r="AX50" i="20"/>
  <c r="AR112" i="21" s="1"/>
  <c r="AX46" i="20"/>
  <c r="AR111" i="21" s="1"/>
  <c r="AX42" i="20"/>
  <c r="AR110" i="21" s="1"/>
  <c r="AX46" i="18"/>
  <c r="AR109" i="19" s="1"/>
  <c r="AX38" i="18"/>
  <c r="AR107" i="19" s="1"/>
  <c r="AX34" i="20"/>
  <c r="AR108" i="21" s="1"/>
  <c r="AX26" i="18"/>
  <c r="AX26" i="20"/>
  <c r="AX50" i="18"/>
  <c r="AR110" i="19" s="1"/>
  <c r="AX34" i="18"/>
  <c r="AR106" i="19" s="1"/>
  <c r="AX30" i="18"/>
  <c r="AR105" i="19" s="1"/>
  <c r="AX42" i="18"/>
  <c r="AR108" i="19" s="1"/>
  <c r="W140" i="24"/>
  <c r="W128" i="24"/>
  <c r="AX116" i="26"/>
  <c r="AR127" i="27" s="1"/>
  <c r="W124" i="24"/>
  <c r="AX128" i="26"/>
  <c r="AR130" i="27" s="1"/>
  <c r="AX112" i="26"/>
  <c r="W144" i="24"/>
  <c r="AX124" i="26"/>
  <c r="AR129" i="27" s="1"/>
  <c r="AX120" i="26"/>
  <c r="AR128" i="27" s="1"/>
  <c r="W132" i="24"/>
  <c r="W136" i="22"/>
  <c r="W136" i="24"/>
  <c r="W132" i="22"/>
  <c r="W128" i="22"/>
  <c r="AX111" i="20"/>
  <c r="AX107" i="20"/>
  <c r="W124" i="22"/>
  <c r="AX109" i="18"/>
  <c r="AR128" i="19" s="1"/>
  <c r="AX105" i="18"/>
  <c r="AR127" i="19" s="1"/>
  <c r="AX115" i="20"/>
  <c r="AX117" i="18"/>
  <c r="AR130" i="19" s="1"/>
  <c r="AX101" i="18"/>
  <c r="AX113" i="18"/>
  <c r="AR129" i="19" s="1"/>
  <c r="U46" i="26"/>
  <c r="P46" i="26" s="1"/>
  <c r="U34" i="26"/>
  <c r="U26" i="24"/>
  <c r="U42" i="26"/>
  <c r="U50" i="26"/>
  <c r="P50" i="26" s="1"/>
  <c r="U26" i="26"/>
  <c r="U38" i="26"/>
  <c r="U50" i="22"/>
  <c r="U26" i="22"/>
  <c r="U46" i="22"/>
  <c r="U34" i="22"/>
  <c r="U42" i="22"/>
  <c r="U30" i="26"/>
  <c r="U30" i="22"/>
  <c r="U38" i="22"/>
  <c r="U50" i="20"/>
  <c r="U26" i="20"/>
  <c r="U46" i="20"/>
  <c r="U34" i="20"/>
  <c r="U54" i="22"/>
  <c r="U42" i="20"/>
  <c r="U34" i="18"/>
  <c r="U42" i="18"/>
  <c r="U30" i="18"/>
  <c r="U38" i="20"/>
  <c r="U26" i="18"/>
  <c r="U38" i="18"/>
  <c r="U30" i="20"/>
  <c r="W226" i="26"/>
  <c r="AR146" i="27" s="1"/>
  <c r="AX206" i="24"/>
  <c r="AX190" i="24"/>
  <c r="W230" i="26"/>
  <c r="AR147" i="27" s="1"/>
  <c r="AX198" i="24"/>
  <c r="AX210" i="24"/>
  <c r="AX186" i="24"/>
  <c r="AX194" i="24"/>
  <c r="AX202" i="22"/>
  <c r="AX178" i="22"/>
  <c r="AX194" i="22"/>
  <c r="W234" i="26"/>
  <c r="AR148" i="27" s="1"/>
  <c r="AX186" i="22"/>
  <c r="AX198" i="22"/>
  <c r="W208" i="20"/>
  <c r="AX202" i="24"/>
  <c r="W212" i="20"/>
  <c r="W216" i="20"/>
  <c r="AX190" i="22"/>
  <c r="AX182" i="22"/>
  <c r="W222" i="26"/>
  <c r="AR145" i="27" s="1"/>
  <c r="W230" i="18"/>
  <c r="AR150" i="19" s="1"/>
  <c r="W222" i="18"/>
  <c r="W220" i="20"/>
  <c r="W238" i="18"/>
  <c r="AR152" i="19" s="1"/>
  <c r="W234" i="18"/>
  <c r="AR151" i="19" s="1"/>
  <c r="W226" i="18"/>
  <c r="AR149" i="19" s="1"/>
  <c r="U140" i="24"/>
  <c r="P140" i="24" s="1"/>
  <c r="U128" i="24"/>
  <c r="P128" i="24" s="1"/>
  <c r="AV116" i="26"/>
  <c r="U124" i="24"/>
  <c r="U132" i="24"/>
  <c r="P132" i="24" s="1"/>
  <c r="U124" i="22"/>
  <c r="U136" i="22"/>
  <c r="U136" i="24"/>
  <c r="P136" i="24" s="1"/>
  <c r="U132" i="22"/>
  <c r="AV112" i="26"/>
  <c r="U144" i="24"/>
  <c r="P144" i="24" s="1"/>
  <c r="AV115" i="20"/>
  <c r="AV111" i="20"/>
  <c r="AV107" i="20"/>
  <c r="U128" i="22"/>
  <c r="AV101" i="18"/>
  <c r="AV30" i="26"/>
  <c r="U85" i="24"/>
  <c r="P85" i="24" s="1"/>
  <c r="AV50" i="26"/>
  <c r="AV38" i="26"/>
  <c r="U81" i="24"/>
  <c r="P81" i="24" s="1"/>
  <c r="AV26" i="26"/>
  <c r="AV34" i="26"/>
  <c r="AV42" i="26"/>
  <c r="AV46" i="26"/>
  <c r="U77" i="24"/>
  <c r="U81" i="22"/>
  <c r="U77" i="22"/>
  <c r="AV42" i="20"/>
  <c r="U85" i="22"/>
  <c r="AV50" i="20"/>
  <c r="AV26" i="20"/>
  <c r="AV30" i="18"/>
  <c r="AV46" i="20"/>
  <c r="AV38" i="20"/>
  <c r="AV46" i="18"/>
  <c r="AV38" i="18"/>
  <c r="AV34" i="20"/>
  <c r="AV26" i="18"/>
  <c r="AV30" i="20"/>
  <c r="AV50" i="18"/>
  <c r="AV34" i="18"/>
  <c r="AV42" i="18"/>
  <c r="W34" i="26"/>
  <c r="AR101" i="27" s="1"/>
  <c r="W26" i="24"/>
  <c r="W20" i="24" s="1"/>
  <c r="W42" i="26"/>
  <c r="AR103" i="27" s="1"/>
  <c r="W30" i="26"/>
  <c r="AR100" i="27" s="1"/>
  <c r="W38" i="26"/>
  <c r="AR102" i="27" s="1"/>
  <c r="W46" i="26"/>
  <c r="W46" i="22"/>
  <c r="W34" i="22"/>
  <c r="W50" i="26"/>
  <c r="W26" i="26"/>
  <c r="W30" i="22"/>
  <c r="W54" i="22"/>
  <c r="W42" i="22"/>
  <c r="W50" i="22"/>
  <c r="W26" i="22"/>
  <c r="W30" i="20"/>
  <c r="AR100" i="21" s="1"/>
  <c r="W38" i="22"/>
  <c r="W34" i="18"/>
  <c r="AR101" i="19" s="1"/>
  <c r="W42" i="18"/>
  <c r="AR103" i="19" s="1"/>
  <c r="W50" i="20"/>
  <c r="AR105" i="21" s="1"/>
  <c r="W30" i="18"/>
  <c r="AR100" i="19" s="1"/>
  <c r="W46" i="20"/>
  <c r="AR104" i="21" s="1"/>
  <c r="W42" i="20"/>
  <c r="AR103" i="21" s="1"/>
  <c r="W38" i="20"/>
  <c r="AR102" i="21" s="1"/>
  <c r="W38" i="18"/>
  <c r="AR102" i="19" s="1"/>
  <c r="W26" i="20"/>
  <c r="W26" i="18"/>
  <c r="W34" i="20"/>
  <c r="AR101" i="21" s="1"/>
  <c r="AX101" i="26"/>
  <c r="AX93" i="26"/>
  <c r="AX85" i="24"/>
  <c r="AX77" i="24"/>
  <c r="AX109" i="22"/>
  <c r="AX81" i="22"/>
  <c r="AX89" i="22"/>
  <c r="AX101" i="22"/>
  <c r="AX77" i="22"/>
  <c r="AX89" i="24"/>
  <c r="AX93" i="22"/>
  <c r="AX97" i="26"/>
  <c r="AW104" i="27" s="1"/>
  <c r="AX89" i="26"/>
  <c r="AX81" i="24"/>
  <c r="AX105" i="22"/>
  <c r="AX92" i="20"/>
  <c r="AW106" i="21" s="1"/>
  <c r="AX97" i="22"/>
  <c r="AX85" i="22"/>
  <c r="AX96" i="20"/>
  <c r="AW107" i="21" s="1"/>
  <c r="AX113" i="22"/>
  <c r="AX88" i="20"/>
  <c r="AW105" i="21" s="1"/>
  <c r="AX84" i="20"/>
  <c r="AX85" i="18"/>
  <c r="AX81" i="18"/>
  <c r="AX89" i="18"/>
  <c r="AW103" i="19" s="1"/>
  <c r="AX66" i="26"/>
  <c r="W74" i="26"/>
  <c r="W70" i="26"/>
  <c r="AR113" i="27" s="1"/>
  <c r="AX62" i="26"/>
  <c r="AW99" i="27" s="1"/>
  <c r="AX30" i="24"/>
  <c r="AX30" i="22"/>
  <c r="AX54" i="22"/>
  <c r="AX66" i="22"/>
  <c r="AX38" i="22"/>
  <c r="AX58" i="22"/>
  <c r="W62" i="26"/>
  <c r="AX46" i="22"/>
  <c r="AX34" i="22"/>
  <c r="AX69" i="20"/>
  <c r="AW101" i="21" s="1"/>
  <c r="AX50" i="22"/>
  <c r="AX26" i="24"/>
  <c r="AX26" i="22"/>
  <c r="W73" i="20"/>
  <c r="AR116" i="21" s="1"/>
  <c r="W66" i="26"/>
  <c r="AR112" i="27" s="1"/>
  <c r="AX62" i="22"/>
  <c r="W66" i="18"/>
  <c r="AR112" i="19" s="1"/>
  <c r="AX65" i="20"/>
  <c r="AW100" i="21" s="1"/>
  <c r="W62" i="18"/>
  <c r="AX61" i="20"/>
  <c r="AX42" i="22"/>
  <c r="W70" i="18"/>
  <c r="AR113" i="19" s="1"/>
  <c r="AX70" i="26"/>
  <c r="W69" i="20"/>
  <c r="AR115" i="21" s="1"/>
  <c r="W65" i="20"/>
  <c r="AR114" i="21" s="1"/>
  <c r="W61" i="20"/>
  <c r="AX62" i="18"/>
  <c r="W194" i="24"/>
  <c r="AX210" i="26"/>
  <c r="W186" i="24"/>
  <c r="W186" i="22"/>
  <c r="W182" i="22"/>
  <c r="W190" i="24"/>
  <c r="W178" i="22"/>
  <c r="AX202" i="26"/>
  <c r="AR131" i="27" s="1"/>
  <c r="W197" i="20"/>
  <c r="AR130" i="21" s="1"/>
  <c r="W193" i="20"/>
  <c r="AX206" i="26"/>
  <c r="AR132" i="27" s="1"/>
  <c r="AX179" i="18"/>
  <c r="AW135" i="19" s="1"/>
  <c r="AX175" i="18"/>
  <c r="AW134" i="19" s="1"/>
  <c r="AX171" i="18"/>
  <c r="AW133" i="19" s="1"/>
  <c r="AX167" i="18"/>
  <c r="U155" i="24"/>
  <c r="U206" i="26"/>
  <c r="AV128" i="27" s="1"/>
  <c r="AV175" i="26"/>
  <c r="AQ175" i="26" s="1"/>
  <c r="U167" i="26"/>
  <c r="P167" i="26" s="1"/>
  <c r="AV159" i="26"/>
  <c r="AV124" i="27" s="1"/>
  <c r="U151" i="26"/>
  <c r="AQ143" i="27" s="1"/>
  <c r="AV143" i="26"/>
  <c r="AV120" i="27" s="1"/>
  <c r="AV187" i="26"/>
  <c r="AQ187" i="26" s="1"/>
  <c r="U202" i="26"/>
  <c r="AV127" i="27" s="1"/>
  <c r="AV171" i="26"/>
  <c r="AQ171" i="26" s="1"/>
  <c r="U163" i="26"/>
  <c r="P163" i="26" s="1"/>
  <c r="AV155" i="26"/>
  <c r="AV123" i="27" s="1"/>
  <c r="U147" i="26"/>
  <c r="AQ142" i="27" s="1"/>
  <c r="AV191" i="26"/>
  <c r="AQ191" i="26" s="1"/>
  <c r="U175" i="26"/>
  <c r="P175" i="26" s="1"/>
  <c r="AV167" i="26"/>
  <c r="AV126" i="27" s="1"/>
  <c r="U159" i="26"/>
  <c r="P159" i="26" s="1"/>
  <c r="AV151" i="26"/>
  <c r="AV122" i="27" s="1"/>
  <c r="U143" i="26"/>
  <c r="AQ141" i="27" s="1"/>
  <c r="AV183" i="26"/>
  <c r="AQ183" i="26" s="1"/>
  <c r="U171" i="26"/>
  <c r="P171" i="26" s="1"/>
  <c r="AV163" i="26"/>
  <c r="AV125" i="27" s="1"/>
  <c r="U155" i="26"/>
  <c r="AQ144" i="27" s="1"/>
  <c r="AV147" i="26"/>
  <c r="AV121" i="27" s="1"/>
  <c r="AV159" i="22"/>
  <c r="U151" i="22"/>
  <c r="AV167" i="22"/>
  <c r="U163" i="22"/>
  <c r="AV155" i="22"/>
  <c r="U147" i="22"/>
  <c r="AV155" i="24"/>
  <c r="AV179" i="26"/>
  <c r="AQ179" i="26" s="1"/>
  <c r="U159" i="22"/>
  <c r="AV151" i="22"/>
  <c r="U155" i="22"/>
  <c r="AV170" i="20"/>
  <c r="U154" i="20"/>
  <c r="AV146" i="20"/>
  <c r="U138" i="20"/>
  <c r="AV182" i="20"/>
  <c r="AV147" i="22"/>
  <c r="AV162" i="20"/>
  <c r="U150" i="20"/>
  <c r="AV142" i="20"/>
  <c r="U134" i="20"/>
  <c r="AV174" i="20"/>
  <c r="AV163" i="22"/>
  <c r="AV154" i="20"/>
  <c r="U146" i="20"/>
  <c r="AV138" i="20"/>
  <c r="AV166" i="20"/>
  <c r="AV158" i="20"/>
  <c r="AV150" i="20"/>
  <c r="U187" i="18"/>
  <c r="AV148" i="18"/>
  <c r="U199" i="18"/>
  <c r="U144" i="18"/>
  <c r="AV136" i="18"/>
  <c r="U211" i="18"/>
  <c r="U142" i="20"/>
  <c r="U191" i="18"/>
  <c r="AV152" i="18"/>
  <c r="U140" i="18"/>
  <c r="AV132" i="18"/>
  <c r="U203" i="18"/>
  <c r="AV178" i="20"/>
  <c r="AV134" i="20"/>
  <c r="U183" i="18"/>
  <c r="U179" i="18"/>
  <c r="U175" i="18"/>
  <c r="U171" i="18"/>
  <c r="U167" i="18"/>
  <c r="AV144" i="18"/>
  <c r="U136" i="18"/>
  <c r="U207" i="18"/>
  <c r="AV140" i="18"/>
  <c r="U132" i="18"/>
  <c r="U195" i="18"/>
  <c r="AV156" i="18"/>
  <c r="U128" i="26"/>
  <c r="U112" i="26"/>
  <c r="U124" i="26"/>
  <c r="AV132" i="24"/>
  <c r="AQ132" i="24" s="1"/>
  <c r="U132" i="26"/>
  <c r="AV124" i="24"/>
  <c r="AV132" i="22"/>
  <c r="U116" i="26"/>
  <c r="AV128" i="22"/>
  <c r="U120" i="26"/>
  <c r="AV124" i="22"/>
  <c r="U107" i="20"/>
  <c r="AV128" i="24"/>
  <c r="AQ128" i="24" s="1"/>
  <c r="AV136" i="22"/>
  <c r="U119" i="20"/>
  <c r="U115" i="20"/>
  <c r="U105" i="18"/>
  <c r="U121" i="18"/>
  <c r="U111" i="20"/>
  <c r="U117" i="18"/>
  <c r="U101" i="18"/>
  <c r="U113" i="18"/>
  <c r="AV105" i="18"/>
  <c r="U123" i="20"/>
  <c r="U109" i="18"/>
  <c r="W124" i="26"/>
  <c r="AR123" i="27" s="1"/>
  <c r="AX132" i="24"/>
  <c r="W120" i="26"/>
  <c r="AR122" i="27" s="1"/>
  <c r="W116" i="26"/>
  <c r="AR121" i="27" s="1"/>
  <c r="W128" i="26"/>
  <c r="AR124" i="27" s="1"/>
  <c r="W112" i="26"/>
  <c r="AX128" i="22"/>
  <c r="AX124" i="22"/>
  <c r="AX124" i="24"/>
  <c r="AX128" i="24"/>
  <c r="AX136" i="22"/>
  <c r="AX132" i="22"/>
  <c r="W119" i="20"/>
  <c r="AR124" i="21" s="1"/>
  <c r="W115" i="20"/>
  <c r="AR123" i="21" s="1"/>
  <c r="W132" i="26"/>
  <c r="AR125" i="27" s="1"/>
  <c r="W123" i="20"/>
  <c r="AR125" i="21" s="1"/>
  <c r="W111" i="20"/>
  <c r="AR122" i="21" s="1"/>
  <c r="W107" i="20"/>
  <c r="W121" i="18"/>
  <c r="AR125" i="19" s="1"/>
  <c r="W117" i="18"/>
  <c r="AR124" i="19" s="1"/>
  <c r="W101" i="18"/>
  <c r="W113" i="18"/>
  <c r="AR123" i="19" s="1"/>
  <c r="W109" i="18"/>
  <c r="AR122" i="19" s="1"/>
  <c r="W105" i="18"/>
  <c r="AR121" i="19" s="1"/>
  <c r="AV30" i="24"/>
  <c r="AQ30" i="24" s="1"/>
  <c r="AV66" i="26"/>
  <c r="AQ66" i="26" s="1"/>
  <c r="U74" i="26"/>
  <c r="P74" i="26" s="1"/>
  <c r="U70" i="26"/>
  <c r="AV62" i="26"/>
  <c r="AV99" i="27" s="1"/>
  <c r="U66" i="26"/>
  <c r="AV70" i="26"/>
  <c r="AQ70" i="26" s="1"/>
  <c r="U62" i="26"/>
  <c r="AV62" i="22"/>
  <c r="AV42" i="22"/>
  <c r="AV30" i="22"/>
  <c r="AV54" i="22"/>
  <c r="AV50" i="22"/>
  <c r="AV26" i="22"/>
  <c r="AV58" i="22"/>
  <c r="AV66" i="22"/>
  <c r="AV69" i="20"/>
  <c r="U61" i="20"/>
  <c r="AV65" i="20"/>
  <c r="AV26" i="24"/>
  <c r="AV38" i="22"/>
  <c r="AV34" i="22"/>
  <c r="U69" i="20"/>
  <c r="AV61" i="20"/>
  <c r="AV46" i="22"/>
  <c r="U73" i="20"/>
  <c r="U66" i="18"/>
  <c r="U62" i="18"/>
  <c r="U70" i="18"/>
  <c r="AV62" i="18"/>
  <c r="U65" i="20"/>
  <c r="W206" i="26"/>
  <c r="AW128" i="27" s="1"/>
  <c r="AX175" i="26"/>
  <c r="W167" i="26"/>
  <c r="AX159" i="26"/>
  <c r="AW124" i="27" s="1"/>
  <c r="W151" i="26"/>
  <c r="AR143" i="27" s="1"/>
  <c r="AX143" i="26"/>
  <c r="AW120" i="27" s="1"/>
  <c r="AX187" i="26"/>
  <c r="W202" i="26"/>
  <c r="AW127" i="27" s="1"/>
  <c r="AX171" i="26"/>
  <c r="W163" i="26"/>
  <c r="AX155" i="26"/>
  <c r="AW123" i="27" s="1"/>
  <c r="W147" i="26"/>
  <c r="AR142" i="27" s="1"/>
  <c r="AX179" i="26"/>
  <c r="AX155" i="24"/>
  <c r="AX149" i="24" s="1"/>
  <c r="W155" i="24"/>
  <c r="W149" i="24" s="1"/>
  <c r="W175" i="26"/>
  <c r="W159" i="26"/>
  <c r="W143" i="26"/>
  <c r="AR141" i="27" s="1"/>
  <c r="AX167" i="22"/>
  <c r="AX183" i="26"/>
  <c r="AX163" i="26"/>
  <c r="AW125" i="27" s="1"/>
  <c r="AX147" i="26"/>
  <c r="AW121" i="27" s="1"/>
  <c r="W163" i="22"/>
  <c r="AX155" i="22"/>
  <c r="W147" i="22"/>
  <c r="AX191" i="26"/>
  <c r="AX167" i="26"/>
  <c r="AW126" i="27" s="1"/>
  <c r="AX151" i="26"/>
  <c r="AW122" i="27" s="1"/>
  <c r="W159" i="22"/>
  <c r="AX151" i="22"/>
  <c r="AX163" i="22"/>
  <c r="W155" i="22"/>
  <c r="AX147" i="22"/>
  <c r="AX182" i="20"/>
  <c r="AX162" i="20"/>
  <c r="W150" i="20"/>
  <c r="AX142" i="20"/>
  <c r="W134" i="20"/>
  <c r="AX159" i="22"/>
  <c r="AX174" i="20"/>
  <c r="AX154" i="20"/>
  <c r="W146" i="20"/>
  <c r="AX138" i="20"/>
  <c r="W171" i="26"/>
  <c r="AX166" i="20"/>
  <c r="W155" i="26"/>
  <c r="AR144" i="27" s="1"/>
  <c r="AX178" i="20"/>
  <c r="AX150" i="20"/>
  <c r="W142" i="20"/>
  <c r="AX134" i="20"/>
  <c r="AX170" i="20"/>
  <c r="W154" i="20"/>
  <c r="W199" i="18"/>
  <c r="AW128" i="19" s="1"/>
  <c r="W144" i="18"/>
  <c r="AR134" i="19" s="1"/>
  <c r="AX136" i="18"/>
  <c r="AR142" i="19" s="1"/>
  <c r="AX158" i="20"/>
  <c r="W138" i="20"/>
  <c r="W211" i="18"/>
  <c r="AW131" i="19" s="1"/>
  <c r="W191" i="18"/>
  <c r="AW126" i="19" s="1"/>
  <c r="AX152" i="18"/>
  <c r="AR146" i="19" s="1"/>
  <c r="W140" i="18"/>
  <c r="AR133" i="19" s="1"/>
  <c r="AX132" i="18"/>
  <c r="W203" i="18"/>
  <c r="AW129" i="19" s="1"/>
  <c r="W183" i="18"/>
  <c r="AW124" i="19" s="1"/>
  <c r="W179" i="18"/>
  <c r="AW123" i="19" s="1"/>
  <c r="W175" i="18"/>
  <c r="AW122" i="19" s="1"/>
  <c r="W171" i="18"/>
  <c r="AW121" i="19" s="1"/>
  <c r="W167" i="18"/>
  <c r="AX144" i="18"/>
  <c r="AR144" i="19" s="1"/>
  <c r="W136" i="18"/>
  <c r="AR132" i="19" s="1"/>
  <c r="AX146" i="20"/>
  <c r="W195" i="18"/>
  <c r="AW127" i="19" s="1"/>
  <c r="AX156" i="18"/>
  <c r="AR147" i="19" s="1"/>
  <c r="W151" i="22"/>
  <c r="W187" i="18"/>
  <c r="AW125" i="19" s="1"/>
  <c r="AX148" i="18"/>
  <c r="AR145" i="19" s="1"/>
  <c r="W207" i="18"/>
  <c r="AW130" i="19" s="1"/>
  <c r="AX140" i="18"/>
  <c r="AR143" i="19" s="1"/>
  <c r="W132" i="18"/>
  <c r="AV117" i="18" l="1"/>
  <c r="AV113" i="18"/>
  <c r="AV109" i="18"/>
  <c r="AQ130" i="27"/>
  <c r="AQ128" i="26"/>
  <c r="AQ129" i="27"/>
  <c r="AQ124" i="26"/>
  <c r="AW103" i="27"/>
  <c r="AW101" i="27"/>
  <c r="AW100" i="27"/>
  <c r="AW102" i="27"/>
  <c r="P32" i="6"/>
  <c r="P23" i="5"/>
  <c r="P26" i="5"/>
  <c r="AX20" i="24"/>
  <c r="AX180" i="24"/>
  <c r="AX55" i="20"/>
  <c r="AW99" i="21"/>
  <c r="AW95" i="25"/>
  <c r="AW95" i="23"/>
  <c r="AR91" i="23"/>
  <c r="AQ110" i="19"/>
  <c r="AQ50" i="18"/>
  <c r="AQ30" i="18"/>
  <c r="AQ105" i="19"/>
  <c r="AQ30" i="26"/>
  <c r="AQ105" i="27"/>
  <c r="W216" i="18"/>
  <c r="AR148" i="19"/>
  <c r="P38" i="18"/>
  <c r="AQ102" i="19"/>
  <c r="P26" i="24"/>
  <c r="U20" i="24"/>
  <c r="AR128" i="21"/>
  <c r="AW110" i="21"/>
  <c r="W118" i="24"/>
  <c r="AX20" i="20"/>
  <c r="AR106" i="21"/>
  <c r="AQ171" i="18"/>
  <c r="AV133" i="19"/>
  <c r="P182" i="22"/>
  <c r="AQ97" i="23"/>
  <c r="AV103" i="19"/>
  <c r="AQ89" i="18"/>
  <c r="AQ85" i="22"/>
  <c r="AV98" i="23"/>
  <c r="AQ109" i="22"/>
  <c r="AV104" i="23"/>
  <c r="P226" i="18"/>
  <c r="AQ149" i="19"/>
  <c r="P212" i="20"/>
  <c r="AQ166" i="21"/>
  <c r="AV140" i="21"/>
  <c r="AV180" i="24"/>
  <c r="AQ186" i="24"/>
  <c r="AR148" i="21"/>
  <c r="AW122" i="21"/>
  <c r="AR149" i="21"/>
  <c r="AW123" i="21"/>
  <c r="AR157" i="21"/>
  <c r="AW131" i="21"/>
  <c r="AW115" i="23"/>
  <c r="AX141" i="22"/>
  <c r="W141" i="22"/>
  <c r="AW110" i="23"/>
  <c r="AQ61" i="20"/>
  <c r="AV55" i="20"/>
  <c r="AV99" i="21"/>
  <c r="AV95" i="25"/>
  <c r="AQ66" i="22"/>
  <c r="AV95" i="23"/>
  <c r="P62" i="26"/>
  <c r="AQ111" i="27"/>
  <c r="U56" i="26"/>
  <c r="AR114" i="25"/>
  <c r="AR114" i="23"/>
  <c r="AX118" i="22"/>
  <c r="AQ122" i="19"/>
  <c r="P109" i="18"/>
  <c r="P105" i="18"/>
  <c r="AQ121" i="19"/>
  <c r="AQ128" i="22"/>
  <c r="AQ115" i="23"/>
  <c r="P128" i="26"/>
  <c r="AQ124" i="27"/>
  <c r="U161" i="18"/>
  <c r="P167" i="18"/>
  <c r="AV120" i="19"/>
  <c r="AQ141" i="19"/>
  <c r="AQ132" i="18"/>
  <c r="AV126" i="18"/>
  <c r="P144" i="18"/>
  <c r="AQ134" i="19"/>
  <c r="P146" i="20"/>
  <c r="AQ150" i="21"/>
  <c r="AV124" i="21"/>
  <c r="AV141" i="22"/>
  <c r="AV115" i="23"/>
  <c r="AQ147" i="22"/>
  <c r="AV113" i="23"/>
  <c r="P159" i="22"/>
  <c r="AQ159" i="22"/>
  <c r="AV118" i="23"/>
  <c r="U196" i="26"/>
  <c r="P202" i="26"/>
  <c r="U149" i="24"/>
  <c r="P155" i="24"/>
  <c r="AX196" i="26"/>
  <c r="AR114" i="19"/>
  <c r="AX56" i="18"/>
  <c r="W56" i="18"/>
  <c r="AR111" i="19"/>
  <c r="AW91" i="25"/>
  <c r="AW91" i="23"/>
  <c r="AW92" i="25"/>
  <c r="AW92" i="23"/>
  <c r="AW101" i="23"/>
  <c r="AW96" i="23"/>
  <c r="AX71" i="22"/>
  <c r="AR89" i="25"/>
  <c r="AR89" i="23"/>
  <c r="AQ30" i="20"/>
  <c r="AQ107" i="21"/>
  <c r="AQ26" i="20"/>
  <c r="AV20" i="20"/>
  <c r="AQ106" i="21"/>
  <c r="AQ42" i="26"/>
  <c r="AQ108" i="27"/>
  <c r="AV95" i="18"/>
  <c r="AQ101" i="18"/>
  <c r="AQ126" i="19"/>
  <c r="AR123" i="23"/>
  <c r="P26" i="18"/>
  <c r="U20" i="18"/>
  <c r="AQ99" i="19"/>
  <c r="P46" i="20"/>
  <c r="AQ104" i="21"/>
  <c r="AQ90" i="23"/>
  <c r="P46" i="22"/>
  <c r="AQ101" i="27"/>
  <c r="P34" i="26"/>
  <c r="AR113" i="25"/>
  <c r="AR113" i="23"/>
  <c r="AR104" i="19"/>
  <c r="AX20" i="18"/>
  <c r="W71" i="24"/>
  <c r="AQ175" i="18"/>
  <c r="AV134" i="19"/>
  <c r="P186" i="22"/>
  <c r="AQ98" i="23"/>
  <c r="AV78" i="20"/>
  <c r="AQ84" i="20"/>
  <c r="AV104" i="21"/>
  <c r="AQ105" i="22"/>
  <c r="AV103" i="23"/>
  <c r="AQ97" i="22"/>
  <c r="AV101" i="23"/>
  <c r="AQ119" i="23"/>
  <c r="AQ182" i="22"/>
  <c r="AQ121" i="23"/>
  <c r="AQ190" i="22"/>
  <c r="P226" i="26"/>
  <c r="W202" i="20"/>
  <c r="AR165" i="21"/>
  <c r="AW139" i="21"/>
  <c r="AR156" i="21"/>
  <c r="AW130" i="21"/>
  <c r="AW86" i="25"/>
  <c r="AW86" i="23"/>
  <c r="AX75" i="18"/>
  <c r="AW99" i="19"/>
  <c r="AW101" i="19"/>
  <c r="AW102" i="23"/>
  <c r="AR92" i="23"/>
  <c r="AQ104" i="19"/>
  <c r="AQ26" i="18"/>
  <c r="AV20" i="18"/>
  <c r="AQ50" i="20"/>
  <c r="AQ112" i="21"/>
  <c r="AQ106" i="27"/>
  <c r="AQ34" i="26"/>
  <c r="AQ111" i="25"/>
  <c r="AQ111" i="23"/>
  <c r="P128" i="22"/>
  <c r="AQ113" i="25"/>
  <c r="P136" i="22"/>
  <c r="AQ113" i="23"/>
  <c r="U83" i="26"/>
  <c r="P89" i="26"/>
  <c r="W216" i="26"/>
  <c r="AR120" i="23"/>
  <c r="P38" i="20"/>
  <c r="AQ102" i="21"/>
  <c r="P26" i="20"/>
  <c r="U20" i="20"/>
  <c r="AQ99" i="21"/>
  <c r="AQ85" i="25"/>
  <c r="P26" i="22"/>
  <c r="U20" i="22"/>
  <c r="AQ85" i="23"/>
  <c r="W71" i="22"/>
  <c r="AR93" i="23"/>
  <c r="AV135" i="19"/>
  <c r="AQ179" i="18"/>
  <c r="AQ202" i="26"/>
  <c r="AV196" i="26"/>
  <c r="AV96" i="23"/>
  <c r="AQ77" i="22"/>
  <c r="AV71" i="22"/>
  <c r="AQ92" i="20"/>
  <c r="AV106" i="21"/>
  <c r="AQ93" i="26"/>
  <c r="AQ152" i="19"/>
  <c r="P238" i="18"/>
  <c r="P234" i="18"/>
  <c r="AQ151" i="19"/>
  <c r="P120" i="26"/>
  <c r="AQ122" i="27"/>
  <c r="AQ144" i="19"/>
  <c r="AQ144" i="18"/>
  <c r="AQ142" i="19"/>
  <c r="AQ136" i="18"/>
  <c r="AQ162" i="20"/>
  <c r="AQ159" i="21"/>
  <c r="AV133" i="21"/>
  <c r="P151" i="22"/>
  <c r="AV111" i="23"/>
  <c r="AQ151" i="26"/>
  <c r="AW98" i="23"/>
  <c r="AQ109" i="27"/>
  <c r="AQ46" i="26"/>
  <c r="AQ112" i="25"/>
  <c r="AQ112" i="23"/>
  <c r="P132" i="22"/>
  <c r="AQ87" i="25"/>
  <c r="P34" i="22"/>
  <c r="AQ87" i="23"/>
  <c r="AW112" i="23"/>
  <c r="P123" i="20"/>
  <c r="AQ125" i="21"/>
  <c r="AQ121" i="27"/>
  <c r="P116" i="26"/>
  <c r="AV121" i="19"/>
  <c r="P171" i="18"/>
  <c r="AQ133" i="19"/>
  <c r="P140" i="18"/>
  <c r="AQ154" i="20"/>
  <c r="AV131" i="21"/>
  <c r="AQ157" i="21"/>
  <c r="AR96" i="23"/>
  <c r="W172" i="22"/>
  <c r="W126" i="18"/>
  <c r="AR131" i="19"/>
  <c r="AR163" i="21"/>
  <c r="AW137" i="21"/>
  <c r="AW118" i="23"/>
  <c r="AW119" i="23"/>
  <c r="AW114" i="23"/>
  <c r="AQ62" i="18"/>
  <c r="AQ114" i="19"/>
  <c r="AV56" i="18"/>
  <c r="W106" i="26"/>
  <c r="AR120" i="27"/>
  <c r="AQ127" i="19"/>
  <c r="AQ105" i="18"/>
  <c r="P119" i="20"/>
  <c r="AQ124" i="21"/>
  <c r="AQ116" i="23"/>
  <c r="AQ132" i="22"/>
  <c r="AV127" i="19"/>
  <c r="P195" i="18"/>
  <c r="AV122" i="19"/>
  <c r="P175" i="18"/>
  <c r="AQ146" i="19"/>
  <c r="AQ152" i="18"/>
  <c r="AQ148" i="18"/>
  <c r="AQ145" i="19"/>
  <c r="AV119" i="23"/>
  <c r="AQ163" i="22"/>
  <c r="P138" i="20"/>
  <c r="AQ148" i="21"/>
  <c r="AV122" i="21"/>
  <c r="AV149" i="24"/>
  <c r="AQ155" i="24"/>
  <c r="P155" i="26"/>
  <c r="AQ143" i="26"/>
  <c r="AV137" i="26"/>
  <c r="AW87" i="25"/>
  <c r="AW87" i="23"/>
  <c r="AW100" i="19"/>
  <c r="AW102" i="19"/>
  <c r="AW103" i="23"/>
  <c r="AW99" i="23"/>
  <c r="AR99" i="19"/>
  <c r="W20" i="18"/>
  <c r="AR86" i="25"/>
  <c r="AR86" i="23"/>
  <c r="AQ34" i="20"/>
  <c r="AQ108" i="21"/>
  <c r="P85" i="22"/>
  <c r="AQ95" i="23"/>
  <c r="AQ104" i="27"/>
  <c r="AV20" i="26"/>
  <c r="AQ26" i="26"/>
  <c r="AQ107" i="20"/>
  <c r="AV101" i="20"/>
  <c r="AQ126" i="21"/>
  <c r="AV108" i="21"/>
  <c r="AQ110" i="25"/>
  <c r="U118" i="22"/>
  <c r="AQ110" i="23"/>
  <c r="P124" i="22"/>
  <c r="AQ120" i="26"/>
  <c r="AQ128" i="27"/>
  <c r="AR119" i="23"/>
  <c r="AQ100" i="19"/>
  <c r="P30" i="18"/>
  <c r="P50" i="20"/>
  <c r="AQ105" i="21"/>
  <c r="P50" i="22"/>
  <c r="AQ91" i="23"/>
  <c r="AR110" i="25"/>
  <c r="AR110" i="23"/>
  <c r="W118" i="22"/>
  <c r="AR104" i="27"/>
  <c r="AX20" i="26"/>
  <c r="U187" i="20"/>
  <c r="P193" i="20"/>
  <c r="AQ129" i="21"/>
  <c r="AQ206" i="26"/>
  <c r="AV101" i="19"/>
  <c r="AV75" i="18"/>
  <c r="AQ81" i="18"/>
  <c r="U216" i="18"/>
  <c r="P222" i="18"/>
  <c r="AQ148" i="19"/>
  <c r="U202" i="20"/>
  <c r="P208" i="20"/>
  <c r="AQ165" i="21"/>
  <c r="AV139" i="21"/>
  <c r="P222" i="26"/>
  <c r="U216" i="26"/>
  <c r="AR161" i="21"/>
  <c r="AW135" i="21"/>
  <c r="AR159" i="21"/>
  <c r="AW133" i="21"/>
  <c r="AX128" i="20"/>
  <c r="AW138" i="21"/>
  <c r="AR164" i="21"/>
  <c r="AV90" i="25"/>
  <c r="AV90" i="23"/>
  <c r="AQ46" i="22"/>
  <c r="AQ69" i="20"/>
  <c r="AV101" i="21"/>
  <c r="AV94" i="25"/>
  <c r="AV94" i="23"/>
  <c r="AQ62" i="22"/>
  <c r="AX118" i="24"/>
  <c r="AQ125" i="19"/>
  <c r="P121" i="18"/>
  <c r="U106" i="26"/>
  <c r="P112" i="26"/>
  <c r="AQ120" i="27"/>
  <c r="AV129" i="19"/>
  <c r="P203" i="18"/>
  <c r="AQ138" i="20"/>
  <c r="AV127" i="21"/>
  <c r="AQ153" i="21"/>
  <c r="AQ151" i="22"/>
  <c r="AV116" i="23"/>
  <c r="P206" i="26"/>
  <c r="P34" i="20"/>
  <c r="AQ101" i="21"/>
  <c r="AW132" i="21"/>
  <c r="AR158" i="21"/>
  <c r="AR162" i="21"/>
  <c r="AW136" i="21"/>
  <c r="AW117" i="23"/>
  <c r="W196" i="26"/>
  <c r="U69" i="27"/>
  <c r="P65" i="20"/>
  <c r="AQ114" i="21"/>
  <c r="P69" i="20"/>
  <c r="AQ115" i="21"/>
  <c r="AV93" i="25"/>
  <c r="AV93" i="23"/>
  <c r="AQ58" i="22"/>
  <c r="AR115" i="23"/>
  <c r="P115" i="20"/>
  <c r="AQ123" i="21"/>
  <c r="AQ147" i="19"/>
  <c r="AQ156" i="18"/>
  <c r="P199" i="18"/>
  <c r="AV128" i="19"/>
  <c r="AQ182" i="20"/>
  <c r="AV138" i="21"/>
  <c r="AQ164" i="21"/>
  <c r="AQ147" i="26"/>
  <c r="AQ167" i="26"/>
  <c r="AW132" i="19"/>
  <c r="AX161" i="18"/>
  <c r="W55" i="20"/>
  <c r="AR113" i="21"/>
  <c r="AW129" i="21"/>
  <c r="AR155" i="21"/>
  <c r="AV87" i="25"/>
  <c r="AV87" i="23"/>
  <c r="AQ34" i="22"/>
  <c r="AV85" i="25"/>
  <c r="AV85" i="23"/>
  <c r="AQ26" i="22"/>
  <c r="AV20" i="22"/>
  <c r="AQ112" i="27"/>
  <c r="P66" i="26"/>
  <c r="AR141" i="19"/>
  <c r="U83" i="19" s="1"/>
  <c r="AX126" i="18"/>
  <c r="W128" i="20"/>
  <c r="AW121" i="21"/>
  <c r="AR147" i="21"/>
  <c r="AW116" i="23"/>
  <c r="AX137" i="26"/>
  <c r="AQ113" i="19"/>
  <c r="P70" i="18"/>
  <c r="AV88" i="25"/>
  <c r="AV88" i="23"/>
  <c r="AQ38" i="22"/>
  <c r="AV91" i="23"/>
  <c r="AQ50" i="22"/>
  <c r="AV91" i="25"/>
  <c r="AV56" i="26"/>
  <c r="AQ62" i="26"/>
  <c r="W95" i="18"/>
  <c r="AR120" i="19"/>
  <c r="P113" i="18"/>
  <c r="AQ123" i="19"/>
  <c r="AQ117" i="23"/>
  <c r="AQ136" i="22"/>
  <c r="AQ124" i="24"/>
  <c r="AV118" i="24"/>
  <c r="P132" i="18"/>
  <c r="AQ131" i="19"/>
  <c r="U126" i="18"/>
  <c r="AV123" i="19"/>
  <c r="P179" i="18"/>
  <c r="AV126" i="19"/>
  <c r="P191" i="18"/>
  <c r="P187" i="18"/>
  <c r="AV125" i="19"/>
  <c r="AQ174" i="20"/>
  <c r="AV136" i="21"/>
  <c r="AQ162" i="21"/>
  <c r="AQ146" i="20"/>
  <c r="AV129" i="21"/>
  <c r="AQ155" i="21"/>
  <c r="U141" i="22"/>
  <c r="P147" i="22"/>
  <c r="AV110" i="23"/>
  <c r="AQ163" i="26"/>
  <c r="P151" i="26"/>
  <c r="AR97" i="23"/>
  <c r="AW94" i="25"/>
  <c r="AW94" i="23"/>
  <c r="AW90" i="25"/>
  <c r="AW90" i="23"/>
  <c r="AX56" i="26"/>
  <c r="AX78" i="20"/>
  <c r="AW104" i="21"/>
  <c r="AW97" i="23"/>
  <c r="W20" i="20"/>
  <c r="AR99" i="21"/>
  <c r="AR99" i="27"/>
  <c r="W20" i="26"/>
  <c r="AQ38" i="18"/>
  <c r="AQ107" i="19"/>
  <c r="AQ42" i="20"/>
  <c r="AQ110" i="21"/>
  <c r="AQ111" i="20"/>
  <c r="AV109" i="21"/>
  <c r="AQ127" i="21"/>
  <c r="AR121" i="23"/>
  <c r="AR122" i="23"/>
  <c r="AQ103" i="19"/>
  <c r="P42" i="18"/>
  <c r="P38" i="22"/>
  <c r="AQ88" i="25"/>
  <c r="AQ88" i="23"/>
  <c r="AQ102" i="27"/>
  <c r="P38" i="26"/>
  <c r="AX101" i="20"/>
  <c r="AR126" i="21"/>
  <c r="AW108" i="21"/>
  <c r="AR94" i="23"/>
  <c r="P197" i="20"/>
  <c r="AQ130" i="21"/>
  <c r="U180" i="24"/>
  <c r="P186" i="24"/>
  <c r="AQ85" i="18"/>
  <c r="AV102" i="19"/>
  <c r="AV100" i="23"/>
  <c r="AQ93" i="22"/>
  <c r="AQ97" i="26"/>
  <c r="AQ150" i="19"/>
  <c r="P230" i="18"/>
  <c r="AQ120" i="23"/>
  <c r="AQ186" i="22"/>
  <c r="P234" i="26"/>
  <c r="AW124" i="21"/>
  <c r="AR150" i="21"/>
  <c r="W137" i="26"/>
  <c r="AW134" i="21"/>
  <c r="AR160" i="21"/>
  <c r="AR154" i="21"/>
  <c r="AW128" i="21"/>
  <c r="AW113" i="23"/>
  <c r="U56" i="18"/>
  <c r="P62" i="18"/>
  <c r="AQ111" i="19"/>
  <c r="AV20" i="24"/>
  <c r="AQ26" i="24"/>
  <c r="AV92" i="25"/>
  <c r="AV92" i="23"/>
  <c r="AQ54" i="22"/>
  <c r="AQ113" i="27"/>
  <c r="P70" i="26"/>
  <c r="AR116" i="23"/>
  <c r="AQ120" i="19"/>
  <c r="U95" i="18"/>
  <c r="P101" i="18"/>
  <c r="P132" i="26"/>
  <c r="AQ125" i="27"/>
  <c r="AQ140" i="18"/>
  <c r="AQ143" i="19"/>
  <c r="AV124" i="19"/>
  <c r="P183" i="18"/>
  <c r="P142" i="20"/>
  <c r="AQ149" i="21"/>
  <c r="AV123" i="21"/>
  <c r="AQ150" i="20"/>
  <c r="AV130" i="21"/>
  <c r="AQ156" i="21"/>
  <c r="U128" i="20"/>
  <c r="P134" i="20"/>
  <c r="AQ147" i="21"/>
  <c r="AV121" i="21"/>
  <c r="P154" i="20"/>
  <c r="AV126" i="21"/>
  <c r="AQ152" i="21"/>
  <c r="AV117" i="23"/>
  <c r="AQ155" i="22"/>
  <c r="P147" i="26"/>
  <c r="AQ159" i="26"/>
  <c r="AR98" i="23"/>
  <c r="W56" i="26"/>
  <c r="AR111" i="27"/>
  <c r="AX83" i="26"/>
  <c r="U41" i="27"/>
  <c r="AW104" i="23"/>
  <c r="AR88" i="25"/>
  <c r="AR88" i="23"/>
  <c r="AQ109" i="19"/>
  <c r="AQ46" i="18"/>
  <c r="P77" i="22"/>
  <c r="AQ93" i="23"/>
  <c r="U71" i="22"/>
  <c r="AQ38" i="26"/>
  <c r="AQ107" i="27"/>
  <c r="AQ115" i="20"/>
  <c r="AQ128" i="21"/>
  <c r="AV110" i="21"/>
  <c r="P93" i="26"/>
  <c r="AR167" i="21"/>
  <c r="AW141" i="21"/>
  <c r="AR118" i="23"/>
  <c r="AX172" i="22"/>
  <c r="AQ101" i="19"/>
  <c r="P34" i="18"/>
  <c r="AQ86" i="23"/>
  <c r="AQ86" i="25"/>
  <c r="P30" i="22"/>
  <c r="P26" i="26"/>
  <c r="U20" i="26"/>
  <c r="AQ99" i="27"/>
  <c r="AR127" i="21"/>
  <c r="AW109" i="21"/>
  <c r="AR95" i="23"/>
  <c r="AQ210" i="26"/>
  <c r="AV102" i="23"/>
  <c r="AQ101" i="22"/>
  <c r="AV105" i="23"/>
  <c r="AQ113" i="22"/>
  <c r="AV83" i="26"/>
  <c r="AQ89" i="26"/>
  <c r="P220" i="20"/>
  <c r="AV142" i="21"/>
  <c r="AQ168" i="21"/>
  <c r="AQ122" i="23"/>
  <c r="AQ194" i="22"/>
  <c r="AW111" i="23"/>
  <c r="AW120" i="19"/>
  <c r="W161" i="18"/>
  <c r="AR152" i="21"/>
  <c r="AW126" i="21"/>
  <c r="AW125" i="21"/>
  <c r="AR151" i="21"/>
  <c r="P66" i="18"/>
  <c r="AQ112" i="19"/>
  <c r="AQ65" i="20"/>
  <c r="AV100" i="21"/>
  <c r="AV86" i="25"/>
  <c r="AV86" i="23"/>
  <c r="AQ30" i="22"/>
  <c r="AR117" i="23"/>
  <c r="P117" i="18"/>
  <c r="AQ124" i="19"/>
  <c r="U101" i="20"/>
  <c r="P107" i="20"/>
  <c r="AQ121" i="21"/>
  <c r="AV130" i="19"/>
  <c r="P207" i="18"/>
  <c r="AV128" i="20"/>
  <c r="AQ134" i="20"/>
  <c r="AQ128" i="19"/>
  <c r="AQ109" i="18"/>
  <c r="AQ158" i="20"/>
  <c r="AQ158" i="21"/>
  <c r="AV132" i="21"/>
  <c r="AQ142" i="20"/>
  <c r="AQ154" i="21"/>
  <c r="AV128" i="21"/>
  <c r="AQ170" i="20"/>
  <c r="AV135" i="21"/>
  <c r="AQ161" i="21"/>
  <c r="P163" i="22"/>
  <c r="AV114" i="23"/>
  <c r="AQ155" i="26"/>
  <c r="W180" i="24"/>
  <c r="AW93" i="25"/>
  <c r="AW93" i="23"/>
  <c r="AW105" i="23"/>
  <c r="AX71" i="24"/>
  <c r="AR87" i="25"/>
  <c r="AR87" i="23"/>
  <c r="AQ42" i="18"/>
  <c r="AQ108" i="19"/>
  <c r="AQ38" i="20"/>
  <c r="AQ109" i="21"/>
  <c r="AQ94" i="23"/>
  <c r="P81" i="22"/>
  <c r="AQ110" i="27"/>
  <c r="AQ50" i="26"/>
  <c r="U118" i="24"/>
  <c r="P124" i="24"/>
  <c r="AW140" i="21"/>
  <c r="AR166" i="21"/>
  <c r="AR124" i="23"/>
  <c r="P42" i="20"/>
  <c r="AQ103" i="21"/>
  <c r="AQ100" i="27"/>
  <c r="P30" i="26"/>
  <c r="AR126" i="19"/>
  <c r="AX95" i="18"/>
  <c r="AR111" i="25"/>
  <c r="AR111" i="23"/>
  <c r="AX106" i="26"/>
  <c r="AR126" i="27"/>
  <c r="AQ96" i="23"/>
  <c r="U172" i="22"/>
  <c r="P178" i="22"/>
  <c r="AV99" i="23"/>
  <c r="AQ89" i="22"/>
  <c r="AQ123" i="23"/>
  <c r="AQ198" i="22"/>
  <c r="AQ118" i="23"/>
  <c r="AQ178" i="22"/>
  <c r="AV172" i="22"/>
  <c r="P230" i="26"/>
  <c r="AW127" i="21"/>
  <c r="AR153" i="21"/>
  <c r="AW120" i="23"/>
  <c r="P73" i="20"/>
  <c r="AQ116" i="21"/>
  <c r="U55" i="20"/>
  <c r="P61" i="20"/>
  <c r="AQ113" i="21"/>
  <c r="AV89" i="25"/>
  <c r="AQ42" i="22"/>
  <c r="AV89" i="23"/>
  <c r="W101" i="20"/>
  <c r="AR121" i="21"/>
  <c r="P111" i="20"/>
  <c r="AQ122" i="21"/>
  <c r="AQ114" i="25"/>
  <c r="AQ114" i="23"/>
  <c r="AQ124" i="22"/>
  <c r="AV118" i="22"/>
  <c r="AQ123" i="27"/>
  <c r="P124" i="26"/>
  <c r="AQ132" i="19"/>
  <c r="P136" i="18"/>
  <c r="AQ178" i="20"/>
  <c r="AV137" i="21"/>
  <c r="AQ163" i="21"/>
  <c r="P211" i="18"/>
  <c r="AV131" i="19"/>
  <c r="AQ166" i="20"/>
  <c r="AQ160" i="21"/>
  <c r="AV134" i="21"/>
  <c r="P150" i="20"/>
  <c r="AQ151" i="21"/>
  <c r="AV125" i="21"/>
  <c r="P155" i="22"/>
  <c r="AV112" i="23"/>
  <c r="AQ167" i="22"/>
  <c r="AV120" i="23"/>
  <c r="U137" i="26"/>
  <c r="P143" i="26"/>
  <c r="W187" i="20"/>
  <c r="AR129" i="21"/>
  <c r="AW89" i="25"/>
  <c r="AW89" i="23"/>
  <c r="AW85" i="25"/>
  <c r="AW85" i="23"/>
  <c r="AX20" i="22"/>
  <c r="AW88" i="25"/>
  <c r="AW88" i="23"/>
  <c r="AW100" i="23"/>
  <c r="AR85" i="25"/>
  <c r="W20" i="22"/>
  <c r="AR85" i="23"/>
  <c r="AR90" i="23"/>
  <c r="AQ106" i="19"/>
  <c r="AQ34" i="18"/>
  <c r="AQ46" i="20"/>
  <c r="AQ111" i="21"/>
  <c r="U71" i="24"/>
  <c r="P77" i="24"/>
  <c r="AQ112" i="26"/>
  <c r="AQ126" i="27"/>
  <c r="AV106" i="26"/>
  <c r="AQ127" i="27"/>
  <c r="AQ116" i="26"/>
  <c r="AW142" i="21"/>
  <c r="AR168" i="21"/>
  <c r="P30" i="20"/>
  <c r="AQ100" i="21"/>
  <c r="AQ92" i="23"/>
  <c r="P54" i="22"/>
  <c r="AQ89" i="25"/>
  <c r="P42" i="22"/>
  <c r="AQ89" i="23"/>
  <c r="AQ103" i="27"/>
  <c r="P42" i="26"/>
  <c r="AR112" i="25"/>
  <c r="AR112" i="23"/>
  <c r="AV132" i="19"/>
  <c r="AV161" i="18"/>
  <c r="AQ167" i="18"/>
  <c r="AQ88" i="20"/>
  <c r="AV105" i="21"/>
  <c r="AQ96" i="20"/>
  <c r="AV107" i="21"/>
  <c r="AQ81" i="22"/>
  <c r="AV97" i="23"/>
  <c r="AQ77" i="24"/>
  <c r="AV71" i="24"/>
  <c r="P216" i="20"/>
  <c r="AV141" i="21"/>
  <c r="AQ167" i="21"/>
  <c r="AQ202" i="22"/>
  <c r="AQ124" i="23"/>
  <c r="AQ113" i="18" l="1"/>
  <c r="AQ129" i="19"/>
  <c r="P32" i="5"/>
  <c r="AQ130" i="19"/>
  <c r="AQ117" i="18"/>
  <c r="U41" i="23"/>
  <c r="U27" i="19"/>
  <c r="U27" i="23"/>
  <c r="U69" i="19"/>
  <c r="U51" i="23"/>
  <c r="P52" i="23" s="1"/>
  <c r="U51" i="21"/>
  <c r="P52" i="21" s="1"/>
  <c r="U65" i="23"/>
  <c r="P66" i="23" s="1"/>
  <c r="U83" i="27"/>
  <c r="U55" i="27"/>
  <c r="U23" i="25"/>
  <c r="U79" i="19"/>
  <c r="U51" i="27"/>
  <c r="P52" i="27" s="1"/>
  <c r="U41" i="25"/>
  <c r="U55" i="19"/>
  <c r="U37" i="19"/>
  <c r="P38" i="19" s="1"/>
  <c r="U37" i="27"/>
  <c r="P38" i="27" s="1"/>
  <c r="U23" i="19"/>
  <c r="P24" i="19" s="1"/>
  <c r="U23" i="21"/>
  <c r="P24" i="21" s="1"/>
  <c r="U65" i="21"/>
  <c r="P66" i="21" s="1"/>
  <c r="U55" i="23"/>
  <c r="U51" i="25"/>
  <c r="P52" i="25" s="1"/>
  <c r="U65" i="19"/>
  <c r="P66" i="19" s="1"/>
  <c r="U69" i="23"/>
  <c r="U23" i="27"/>
  <c r="P24" i="27" s="1"/>
  <c r="U69" i="21"/>
  <c r="U37" i="23"/>
  <c r="P38" i="23" s="1"/>
  <c r="U55" i="25"/>
  <c r="U79" i="21"/>
  <c r="U83" i="21"/>
  <c r="U51" i="19"/>
  <c r="P52" i="19" s="1"/>
  <c r="U27" i="27"/>
  <c r="U37" i="25"/>
  <c r="P38" i="25" s="1"/>
  <c r="U23" i="23"/>
  <c r="U65" i="27"/>
  <c r="P66" i="27" s="1"/>
  <c r="U27" i="25"/>
  <c r="U55" i="21"/>
  <c r="U27" i="21"/>
  <c r="U79" i="27"/>
  <c r="U37" i="21"/>
  <c r="P38" i="21" s="1"/>
  <c r="U41" i="21"/>
  <c r="U41" i="19"/>
  <c r="AB89" i="19" s="1"/>
  <c r="AB75" i="23" l="1"/>
  <c r="AB89" i="27"/>
  <c r="AB75" i="25"/>
  <c r="W75" i="23"/>
  <c r="P24" i="23"/>
  <c r="P24" i="25"/>
  <c r="W75" i="25"/>
  <c r="P80" i="21"/>
  <c r="W89" i="21"/>
  <c r="P80" i="19"/>
  <c r="W89" i="19"/>
  <c r="P80" i="27"/>
  <c r="W89" i="27"/>
  <c r="AB89" i="21"/>
  <c r="A14" i="14"/>
</calcChain>
</file>

<file path=xl/sharedStrings.xml><?xml version="1.0" encoding="utf-8"?>
<sst xmlns="http://schemas.openxmlformats.org/spreadsheetml/2006/main" count="3525" uniqueCount="1021">
  <si>
    <t>LiinSC</t>
  </si>
  <si>
    <r>
      <rPr>
        <sz val="72"/>
        <color rgb="FF92D050"/>
        <rFont val="Calibri (Corps)"/>
      </rPr>
      <t>&gt;</t>
    </r>
    <r>
      <rPr>
        <b/>
        <sz val="72"/>
        <color rgb="FF00B050"/>
        <rFont val="Calibri (Corps)"/>
      </rPr>
      <t>Li</t>
    </r>
    <r>
      <rPr>
        <sz val="48"/>
        <color rgb="FF00B050"/>
        <rFont val="Calibri (Corps)"/>
      </rPr>
      <t>vret</t>
    </r>
    <r>
      <rPr>
        <sz val="72"/>
        <color rgb="FF00B050"/>
        <rFont val="Calibri"/>
        <family val="2"/>
        <scheme val="minor"/>
      </rPr>
      <t xml:space="preserve"> </t>
    </r>
    <r>
      <rPr>
        <b/>
        <sz val="72"/>
        <color rgb="FF00B050"/>
        <rFont val="Calibri"/>
        <family val="2"/>
        <scheme val="minor"/>
      </rPr>
      <t>in</t>
    </r>
    <r>
      <rPr>
        <sz val="48"/>
        <color rgb="FF00B050"/>
        <rFont val="Calibri (Corps)"/>
      </rPr>
      <t>dividuel</t>
    </r>
  </si>
  <si>
    <t>de</t>
  </si>
  <si>
    <r>
      <rPr>
        <b/>
        <sz val="48"/>
        <color theme="0"/>
        <rFont val="Calibri (Corps)"/>
      </rPr>
      <t>S</t>
    </r>
    <r>
      <rPr>
        <sz val="36"/>
        <color theme="0"/>
        <rFont val="Calibri"/>
        <family val="2"/>
        <scheme val="minor"/>
      </rPr>
      <t xml:space="preserve">uivi des </t>
    </r>
    <r>
      <rPr>
        <b/>
        <sz val="48"/>
        <color theme="0"/>
        <rFont val="Calibri (Corps)"/>
      </rPr>
      <t>C</t>
    </r>
    <r>
      <rPr>
        <sz val="36"/>
        <color theme="0"/>
        <rFont val="Calibri"/>
        <family val="2"/>
        <scheme val="minor"/>
      </rPr>
      <t>ompétences</t>
    </r>
  </si>
  <si>
    <t xml:space="preserve">Nom </t>
  </si>
  <si>
    <t xml:space="preserve">Prénom </t>
  </si>
  <si>
    <t xml:space="preserve"> Classe</t>
  </si>
  <si>
    <t xml:space="preserve"> Diplôme</t>
  </si>
  <si>
    <t xml:space="preserve"> Spécialité</t>
  </si>
  <si>
    <t xml:space="preserve">Établissement </t>
  </si>
  <si>
    <t>Adresse</t>
  </si>
  <si>
    <t>Rne</t>
  </si>
  <si>
    <t>Mail</t>
  </si>
  <si>
    <t>Tél.</t>
  </si>
  <si>
    <t>CC BY-NC-SA 4.0</t>
  </si>
  <si>
    <t>UP1</t>
  </si>
  <si>
    <t>Compétences</t>
  </si>
  <si>
    <t>Seuil de maîtrise</t>
  </si>
  <si>
    <t>Niveaux de maîtrise atteints</t>
  </si>
  <si>
    <t>C1.1</t>
  </si>
  <si>
    <t>C1.3</t>
  </si>
  <si>
    <t>C1.4</t>
  </si>
  <si>
    <t>C1.5</t>
  </si>
  <si>
    <t>C1.6</t>
  </si>
  <si>
    <t>C2.1</t>
  </si>
  <si>
    <t>C2.2</t>
  </si>
  <si>
    <t>UP2</t>
  </si>
  <si>
    <t>C1.2</t>
  </si>
  <si>
    <t>C2.3</t>
  </si>
  <si>
    <t>C2.4</t>
  </si>
  <si>
    <t>C2.5</t>
  </si>
  <si>
    <t>UP3</t>
  </si>
  <si>
    <t>C3.1</t>
  </si>
  <si>
    <t>C3.2</t>
  </si>
  <si>
    <t>C3.3</t>
  </si>
  <si>
    <t>C3.4</t>
  </si>
  <si>
    <t>C3.5</t>
  </si>
  <si>
    <t>C3.6</t>
  </si>
  <si>
    <t>C3.7</t>
  </si>
  <si>
    <t>C3.8</t>
  </si>
  <si>
    <t>C4.1</t>
  </si>
  <si>
    <t>C5.1</t>
  </si>
  <si>
    <t>Paliers de progressivité</t>
  </si>
  <si>
    <t>Progressivité</t>
  </si>
  <si>
    <t>Descripteurs</t>
  </si>
  <si>
    <t>des apprentissages</t>
  </si>
  <si>
    <t>des niveaux de maîtrise</t>
  </si>
  <si>
    <t>ou de performance</t>
  </si>
  <si>
    <t>Palier 6**</t>
  </si>
  <si>
    <r>
      <rPr>
        <b/>
        <sz val="13"/>
        <color rgb="FF8026CE"/>
        <rFont val="Calibri"/>
        <family val="2"/>
        <scheme val="minor"/>
      </rPr>
      <t>Niveau 4</t>
    </r>
    <r>
      <rPr>
        <b/>
        <sz val="8"/>
        <color rgb="FF8026CE"/>
        <rFont val="Calibri (Corps)"/>
      </rPr>
      <t xml:space="preserve"> </t>
    </r>
    <r>
      <rPr>
        <b/>
        <sz val="13"/>
        <color indexed="2"/>
        <rFont val="Calibri (Corps)"/>
      </rPr>
      <t>*</t>
    </r>
    <r>
      <rPr>
        <b/>
        <sz val="14"/>
        <color rgb="FF8026CE"/>
        <rFont val="Calibri"/>
        <family val="2"/>
        <scheme val="minor"/>
      </rPr>
      <t xml:space="preserve">
</t>
    </r>
    <r>
      <rPr>
        <sz val="11"/>
        <color rgb="FF8026CE"/>
        <rFont val="Calibri (Corps)"/>
      </rPr>
      <t>BCP</t>
    </r>
  </si>
  <si>
    <t>Palier 5</t>
  </si>
  <si>
    <t>Compétence acquise et transférable</t>
  </si>
  <si>
    <t>+ +</t>
  </si>
  <si>
    <t>Palier 4</t>
  </si>
  <si>
    <r>
      <rPr>
        <b/>
        <sz val="13"/>
        <color rgb="FF7F26CE"/>
        <rFont val="Calibri"/>
        <family val="2"/>
        <scheme val="minor"/>
      </rPr>
      <t>Niveau 3</t>
    </r>
    <r>
      <rPr>
        <b/>
        <sz val="8"/>
        <color rgb="FF7F26CE"/>
        <rFont val="Calibri (Corps)"/>
      </rPr>
      <t xml:space="preserve"> </t>
    </r>
    <r>
      <rPr>
        <b/>
        <sz val="13"/>
        <color indexed="2"/>
        <rFont val="Calibri (Corps)"/>
      </rPr>
      <t>*</t>
    </r>
    <r>
      <rPr>
        <sz val="16"/>
        <color rgb="FF7F26CE"/>
        <rFont val="Calibri"/>
        <family val="2"/>
        <scheme val="minor"/>
      </rPr>
      <t xml:space="preserve">
</t>
    </r>
    <r>
      <rPr>
        <sz val="11"/>
        <color rgb="FF7F26CE"/>
        <rFont val="Calibri (Corps)"/>
      </rPr>
      <t>Bilan de réussite intermédiaire</t>
    </r>
  </si>
  <si>
    <t>Palier 3</t>
  </si>
  <si>
    <t>Compétence partiellement acquise</t>
  </si>
  <si>
    <t>+</t>
  </si>
  <si>
    <t>Le transfert de la compétence n'est pas total, une aide est parfois nécessaire</t>
  </si>
  <si>
    <t>Palier 2</t>
  </si>
  <si>
    <t>Palier1</t>
  </si>
  <si>
    <t>Compétence en cours d'acquisition non stabilisée</t>
  </si>
  <si>
    <t>-</t>
  </si>
  <si>
    <t>Niveau de maitrise fragile qui nécessite un accompagnement pour effectuer le travail confié</t>
  </si>
  <si>
    <t>** Palier certificatif = dernier semestre du cycle de formation</t>
  </si>
  <si>
    <t>Compétence non acquise</t>
  </si>
  <si>
    <t>- -</t>
  </si>
  <si>
    <t xml:space="preserve">Non maîtrisé ou très peu maîtrisé, qui nécessite un accompagnement fréquent </t>
  </si>
  <si>
    <r>
      <rPr>
        <b/>
        <i/>
        <sz val="12"/>
        <color rgb="FF238ECE"/>
        <rFont val="Calibri"/>
        <family val="2"/>
        <scheme val="minor"/>
      </rPr>
      <t>Le cadre national des certifications professionnelles</t>
    </r>
    <r>
      <rPr>
        <i/>
        <sz val="12"/>
        <color rgb="FF238ECE"/>
        <rFont val="Calibri"/>
        <family val="2"/>
        <scheme val="minor"/>
      </rPr>
      <t xml:space="preserve"> prévu à l’article L. 6113-1 définit le niveau de qualification associé à chaque certification professionnelle en fonction de critères de gradation des compétences nécessaires à l’exercice d’activités professionnelles.
Ces critères permettent d’évaluer :</t>
    </r>
  </si>
  <si>
    <r>
      <t xml:space="preserve">Le  niveau  3  </t>
    </r>
    <r>
      <rPr>
        <i/>
        <sz val="12"/>
        <color rgb="FF238ECE"/>
        <rFont val="Calibri"/>
        <family val="2"/>
        <scheme val="minor"/>
      </rPr>
      <t>atteste  la  capacité  à  effectuer  des  activités  et  résoudre  des  problèmes en sélectionnant et appliquant des méthodes, des outils, des matériels et des informations de base, dans un contexte connu, ainsi que la capacité à adapter les moyens d’exécution et son comportement aux circonstances ; […]</t>
    </r>
    <r>
      <rPr>
        <b/>
        <i/>
        <sz val="12"/>
        <color indexed="2"/>
        <rFont val="Calibri (Corps)"/>
      </rPr>
      <t>*</t>
    </r>
    <r>
      <rPr>
        <b/>
        <i/>
        <sz val="12"/>
        <color rgb="FF238ECE"/>
        <rFont val="Calibri"/>
        <family val="2"/>
        <scheme val="minor"/>
      </rPr>
      <t xml:space="preserve">
Le niveau 4 </t>
    </r>
    <r>
      <rPr>
        <i/>
        <sz val="12"/>
        <color rgb="FF238ECE"/>
        <rFont val="Calibri"/>
        <family val="2"/>
        <scheme val="minor"/>
      </rPr>
      <t>atteste la capacité à effectuer des activités nécessitant de mobiliser un éventail large d’aptitudes, d’adapter des solutions existantes pour résoudre des problèmes précis, à organiser son travail de manière autonome dans des contextes généralement prévisibles mais susceptibles de changer, ainsi qu’à participer à l’évaluation des activités. Le diplôme national du baccalauréat est classé à ce niveau du cadre national ; […]</t>
    </r>
    <r>
      <rPr>
        <b/>
        <i/>
        <sz val="12"/>
        <color indexed="2"/>
        <rFont val="Calibri (Corps)"/>
      </rPr>
      <t>*</t>
    </r>
  </si>
  <si>
    <r>
      <rPr>
        <b/>
        <sz val="11"/>
        <color indexed="2"/>
        <rFont val="Calibri (Corps)"/>
      </rPr>
      <t>*</t>
    </r>
    <r>
      <rPr>
        <b/>
        <sz val="11"/>
        <color rgb="FF238ECE"/>
        <rFont val="Calibri"/>
        <family val="2"/>
        <scheme val="minor"/>
      </rPr>
      <t xml:space="preserve"> Décret n° 2019-14 du 8 janvier 2019
    relatif au cadre national des certifications professionnelles.</t>
    </r>
  </si>
  <si>
    <t>Équipe pédagogique</t>
  </si>
  <si>
    <t>Nom</t>
  </si>
  <si>
    <t>Prénom</t>
  </si>
  <si>
    <t>?</t>
  </si>
  <si>
    <t>Professeurs</t>
  </si>
  <si>
    <t>Enseignements Professionnels</t>
  </si>
  <si>
    <t>Disciplines</t>
  </si>
  <si>
    <t xml:space="preserve"> Professeurs</t>
  </si>
  <si>
    <t>Etude Analyse Construction</t>
  </si>
  <si>
    <t>Spécialité</t>
  </si>
  <si>
    <t xml:space="preserve">    </t>
  </si>
  <si>
    <t>PSE</t>
  </si>
  <si>
    <t>Enseignements généraux</t>
  </si>
  <si>
    <t xml:space="preserve">Arts appliqués </t>
  </si>
  <si>
    <t>Mathématiques Physique.-Chimie.</t>
  </si>
  <si>
    <t>Lettres histoire-géographie</t>
  </si>
  <si>
    <t>Nom :</t>
  </si>
  <si>
    <t>Froy</t>
  </si>
  <si>
    <t>Prénom :</t>
  </si>
  <si>
    <t>Megane</t>
  </si>
  <si>
    <t>Suivi des évaluations</t>
  </si>
  <si>
    <t>Situation au :</t>
  </si>
  <si>
    <t>Classe :</t>
  </si>
  <si>
    <t>Seconde</t>
  </si>
  <si>
    <t>Diplôme :</t>
  </si>
  <si>
    <t>BCP</t>
  </si>
  <si>
    <t>Spécialité et/ou option :</t>
  </si>
  <si>
    <t>2nde TraNE</t>
  </si>
  <si>
    <t>Année scolaire :</t>
  </si>
  <si>
    <t>2020-2021</t>
  </si>
  <si>
    <t xml:space="preserve">N° : </t>
  </si>
  <si>
    <t xml:space="preserve">Type : </t>
  </si>
  <si>
    <t>É som.</t>
  </si>
  <si>
    <t>PPP</t>
  </si>
  <si>
    <t>É form.</t>
  </si>
  <si>
    <t>PFMP</t>
  </si>
  <si>
    <t xml:space="preserve">Dates : </t>
  </si>
  <si>
    <t xml:space="preserve">Semestre : </t>
  </si>
  <si>
    <t>1</t>
  </si>
  <si>
    <t>2</t>
  </si>
  <si>
    <t>Activités en lien avec le RAP</t>
  </si>
  <si>
    <t>MFER</t>
  </si>
  <si>
    <t>ICCER</t>
  </si>
  <si>
    <t>MEE</t>
  </si>
  <si>
    <t>MELEC</t>
  </si>
  <si>
    <t>Intitulé activité</t>
  </si>
  <si>
    <t>Type de situation(s) ou d'évaluation</t>
  </si>
  <si>
    <t>Paliers</t>
  </si>
  <si>
    <t>Moyenne / palier</t>
  </si>
  <si>
    <t>Maîtrise /20</t>
  </si>
  <si>
    <t>Palier</t>
  </si>
  <si>
    <t>Co-intervention</t>
  </si>
  <si>
    <t>Co-int.</t>
  </si>
  <si>
    <t>Contrôle continué</t>
  </si>
  <si>
    <t>C cont.</t>
  </si>
  <si>
    <t>N</t>
  </si>
  <si>
    <t>Compétences liées à l'activité : Préparation des opérations à réaliser</t>
  </si>
  <si>
    <t>Évaluation sommative</t>
  </si>
  <si>
    <t xml:space="preserve"> </t>
  </si>
  <si>
    <t>Projet pluridisciplinaire</t>
  </si>
  <si>
    <t>PPLU</t>
  </si>
  <si>
    <t>Projet pluridisciplinaire professionnel</t>
  </si>
  <si>
    <t>CC1</t>
  </si>
  <si>
    <t>Projet professionnel</t>
  </si>
  <si>
    <t>PPRO</t>
  </si>
  <si>
    <t>Évaluation en PFMP</t>
  </si>
  <si>
    <t>Évaluation diagnostique</t>
  </si>
  <si>
    <t>É diag.</t>
  </si>
  <si>
    <t>Évaluation formative</t>
  </si>
  <si>
    <t>CC2</t>
  </si>
  <si>
    <t>CC3</t>
  </si>
  <si>
    <t>Compétences liées à l'activité : Réalisation et mise en service d'une installation</t>
  </si>
  <si>
    <t>CC4</t>
  </si>
  <si>
    <t>CC5</t>
  </si>
  <si>
    <t>CC6</t>
  </si>
  <si>
    <t>Compétence liée à l'activité : Maintenance d'une installation</t>
  </si>
  <si>
    <t>CC7</t>
  </si>
  <si>
    <t>Compétences liées à l'activité : Communication</t>
  </si>
  <si>
    <t>CC8</t>
  </si>
  <si>
    <t>CC9</t>
  </si>
  <si>
    <t xml:space="preserve">Compétences tranversales </t>
  </si>
  <si>
    <t>CT 2</t>
  </si>
  <si>
    <t>CT 1</t>
  </si>
  <si>
    <t>Établissement</t>
  </si>
  <si>
    <t>S1</t>
  </si>
  <si>
    <t>Nb Eval</t>
  </si>
  <si>
    <t>Total</t>
  </si>
  <si>
    <t>Moy.</t>
  </si>
  <si>
    <t>Nb eval &lt;8</t>
  </si>
  <si>
    <t>Nb 8&lt;eval&lt;12</t>
  </si>
  <si>
    <t>Nb eval&gt;12</t>
  </si>
  <si>
    <t>% eval &lt;8</t>
  </si>
  <si>
    <t>% 8&lt;eval&lt;12</t>
  </si>
  <si>
    <t>% eval&gt;12</t>
  </si>
  <si>
    <t>S2</t>
  </si>
  <si>
    <t>En lien avec le RAP</t>
  </si>
  <si>
    <t>%</t>
  </si>
  <si>
    <t>Nb eval</t>
  </si>
  <si>
    <t>SN</t>
  </si>
  <si>
    <t>Livret scolaire du lycée (LSL)</t>
  </si>
  <si>
    <t>Validé le :</t>
  </si>
  <si>
    <t xml:space="preserve">Classe de seconde professionnelle 
Seconde TraNE (métiers des Transitions Numérique et Energétique) </t>
  </si>
  <si>
    <t xml:space="preserve">SEMESTRE
</t>
  </si>
  <si>
    <t>Évaluation chiffrée</t>
  </si>
  <si>
    <t>Évaluation des compétences au regard du référentiel du diplôme
renseignée par l’ensemble de l’équipe d’enseignement professionnel</t>
  </si>
  <si>
    <t>Appréciation générale
sur le niveau d’implication et les progrès de l’élève</t>
  </si>
  <si>
    <t>Élève</t>
  </si>
  <si>
    <t>Groupe</t>
  </si>
  <si>
    <t xml:space="preserve"> Compétences attendues :
 1 - non maîtrisées
 2 - insuffisamment maîtrisées
 3 - maîtrisées
 4 - bien maîtrisées</t>
  </si>
  <si>
    <t xml:space="preserve">Maîtrise </t>
  </si>
  <si>
    <t>ENSEIGNEMENTS PROFESSIONNELS</t>
  </si>
  <si>
    <r>
      <t xml:space="preserve">BACCALAURÉAT
Seconde TraNE (métiers des Transitions Numérique et Energétique)
</t>
    </r>
    <r>
      <rPr>
        <b/>
        <sz val="26"/>
        <color theme="1"/>
        <rFont val="Calibri"/>
        <family val="2"/>
        <scheme val="minor"/>
      </rPr>
      <t>2nde</t>
    </r>
    <r>
      <rPr>
        <b/>
        <sz val="36"/>
        <color theme="1"/>
        <rFont val="Calibri"/>
        <family val="2"/>
        <scheme val="minor"/>
      </rPr>
      <t xml:space="preserve">
TraNE
</t>
    </r>
  </si>
  <si>
    <t>Moyennes</t>
  </si>
  <si>
    <t xml:space="preserve">Effectif
du groupe : </t>
  </si>
  <si>
    <t>CC1 : S’informer sur l’intervention ou sur la réalisation</t>
  </si>
  <si>
    <t>1er semestre</t>
  </si>
  <si>
    <t>Répartition des moyennes
annuelles individuelles (%)</t>
  </si>
  <si>
    <t>CC2 : Organiser la réalisation ou l’intervention</t>
  </si>
  <si>
    <t>2nd semestre</t>
  </si>
  <si>
    <t>&lt; 8</t>
  </si>
  <si>
    <t>≥ 8
et &lt; 12</t>
  </si>
  <si>
    <t>≥ 12</t>
  </si>
  <si>
    <t>CC3 : Analyser et exploiter les données</t>
  </si>
  <si>
    <t>CC4 : Réaliser une installation ou une intervention</t>
  </si>
  <si>
    <t>Année</t>
  </si>
  <si>
    <t>Moyenne annuelle
du groupe :</t>
  </si>
  <si>
    <t>CC5 : Effectuer les opérations préalables</t>
  </si>
  <si>
    <t>CC6 : Mettre en service</t>
  </si>
  <si>
    <t>CC7 : Réaliser une opération de maintenance</t>
  </si>
  <si>
    <t>CC8 : Renseigner les documents</t>
  </si>
  <si>
    <t>CC9 : Communiquer avec le client et/ou l’usager</t>
  </si>
  <si>
    <t>Compétences transversales</t>
  </si>
  <si>
    <t>7: Utiliser les codes sociaux liés au contexte professionnel</t>
  </si>
  <si>
    <t>8: Travailler en groupe et en équipe</t>
  </si>
  <si>
    <t xml:space="preserve">Conception et réalisation : Thierry GÉRARD IEN-ET STI Design &amp; Métiers d'art -Adaptation Thierry Leray Enseignant [ 07 83 77 09 55 ] - Version 10.1 • Avril 2021    </t>
  </si>
  <si>
    <t xml:space="preserve">Classe de seconode professionnelle 
Seconde TNE (métiers des Transitions Numérique et Energétique) </t>
  </si>
  <si>
    <t xml:space="preserve"> PRÉPARATION DES OPERATIONS À RÉALISER</t>
  </si>
  <si>
    <t>Suivi des compétences : Préparation des opérations à réaliser</t>
  </si>
  <si>
    <t>SI</t>
  </si>
  <si>
    <t>Palier 1</t>
  </si>
  <si>
    <t>&gt;</t>
  </si>
  <si>
    <t>&gt;&gt;</t>
  </si>
  <si>
    <t>Préparation des opérations à réaliser</t>
  </si>
  <si>
    <t>Palier global préparation des opérations à réaliser</t>
  </si>
  <si>
    <t xml:space="preserve">Conception et réalisation : Thierry GÉRARD IEN-ET STI Design &amp; Métiers d'art [ 06 73 94 68 06 ] - Version 5.2 • Septembre 2020    </t>
  </si>
  <si>
    <t>C1.4.1</t>
  </si>
  <si>
    <t>C1.4.2</t>
  </si>
  <si>
    <t>C1.4.3</t>
  </si>
  <si>
    <t>C1.4.4</t>
  </si>
  <si>
    <t>C1.4.5</t>
  </si>
  <si>
    <t>RÉALISATION ET MISE EN SERVICE D’UNE INTALLATION</t>
  </si>
  <si>
    <t>Suivi des compétences</t>
  </si>
  <si>
    <t>Réalisation et mise en service d'une installation</t>
  </si>
  <si>
    <t>Palier global réalisation et mise en service d'une installation</t>
  </si>
  <si>
    <t>MAINTENANCE D’UNE INSTALLATION</t>
  </si>
  <si>
    <t>Maintenance d'une installation</t>
  </si>
  <si>
    <t>Palier global maintenance d'une installation</t>
  </si>
  <si>
    <t>COMMUNICATION</t>
  </si>
  <si>
    <t>Communication</t>
  </si>
  <si>
    <t>Palier global communication</t>
  </si>
  <si>
    <t>Utiliser les codes sociaux liés au contexte professionnel</t>
  </si>
  <si>
    <t>Travailler en groupe et en équipe</t>
  </si>
  <si>
    <t xml:space="preserve">CT </t>
  </si>
  <si>
    <t>Bilan</t>
  </si>
  <si>
    <t>Bilan maîtrise</t>
  </si>
  <si>
    <t>Compétences BPRO MFER</t>
  </si>
  <si>
    <t>Niveaux de palier</t>
  </si>
  <si>
    <t>Compétences 2nde TraNE</t>
  </si>
  <si>
    <t>Compétences BPRO MELEC</t>
  </si>
  <si>
    <t>Compétences BPRO SN</t>
  </si>
  <si>
    <t>Compétences BPRO ICCER</t>
  </si>
  <si>
    <t>Compétences BPRO MEE</t>
  </si>
  <si>
    <t xml:space="preserve">CC1 : S’informer sur l’intervention ou sur la réalisation </t>
  </si>
  <si>
    <t>C1 : Analyser les conditions de l’opération et son contexte</t>
  </si>
  <si>
    <t>C1 : Rechercher et exploiter des documents et informations</t>
  </si>
  <si>
    <t>C1 : S’informer sur la nature et sur les contraintes de l’intervention</t>
  </si>
  <si>
    <t>C1 : Déterminer les conditions de l’opération dans son contexte</t>
  </si>
  <si>
    <t xml:space="preserve">CC2 : Organiser la réalisation ou l’intervention </t>
  </si>
  <si>
    <t>C2 : Organiser l’opération dans son contexte</t>
  </si>
  <si>
    <t xml:space="preserve">C3 : Choisir les matériels, équipements et outillage </t>
  </si>
  <si>
    <t>C3 : Préparer les équipements en vue d’une installation</t>
  </si>
  <si>
    <t>C3 : Choisir les matériels, les équipements et les outillages</t>
  </si>
  <si>
    <t>C4 : Organiser et sécuriser son intervention</t>
  </si>
  <si>
    <t>C4 : Organiser son intervention en toute sécurité</t>
  </si>
  <si>
    <t xml:space="preserve">CC3 : Analyser et exploiter les données </t>
  </si>
  <si>
    <r>
      <t>C3</t>
    </r>
    <r>
      <rPr>
        <sz val="10"/>
        <color indexed="64"/>
        <rFont val="Arial"/>
        <family val="2"/>
      </rPr>
      <t> : Définir une installation à l’aide de solutions préétablies</t>
    </r>
  </si>
  <si>
    <t>C2 : Analyser et exploiter les données techniques de l’intervention</t>
  </si>
  <si>
    <t>C2 : S’approprier les caractéristiques fonctionnelles d’un système</t>
  </si>
  <si>
    <t>C2 : Analyser les données techniques de l’installation</t>
  </si>
  <si>
    <t xml:space="preserve">CC4 : Réaliser une installation ou une intervention </t>
  </si>
  <si>
    <r>
      <t>C4</t>
    </r>
    <r>
      <rPr>
        <sz val="10"/>
        <color indexed="64"/>
        <rFont val="Arial"/>
        <family val="2"/>
      </rPr>
      <t> : Réaliser une opération de manière écoresponsable</t>
    </r>
  </si>
  <si>
    <t>C6 : Réaliser une installation en adoptant une attitude écoresponsable</t>
  </si>
  <si>
    <t>C4 : Installer et mettre en œuvre les équipements</t>
  </si>
  <si>
    <t>C6 : Réaliser une installation simple ou une modification de manière écoresponsable</t>
  </si>
  <si>
    <t>C6 : Réaliser une modification de manière éco-responsable</t>
  </si>
  <si>
    <t xml:space="preserve">CC5 : Effectuer les opérations préalables </t>
  </si>
  <si>
    <t>C6 Régler, paramétrer les matériels de l’installation</t>
  </si>
  <si>
    <t>C8 : Contrôler, régler et paramétrer l’installation</t>
  </si>
  <si>
    <t>C4-3 : Effectuer les tests, certifier le support physique</t>
  </si>
  <si>
    <t>C8 : Contrôler, régler et paramétrer</t>
  </si>
  <si>
    <t>C8 : Contrôler les grandeurs caractéristiques de l’installation</t>
  </si>
  <si>
    <t xml:space="preserve">CC6 : Mettre en service </t>
  </si>
  <si>
    <t>C7 Valider le fonctionnement de l’installation</t>
  </si>
  <si>
    <t>C7 : Mettre en service une installation</t>
  </si>
  <si>
    <t xml:space="preserve">C4-4 Installer, configurer les éléments du système et vérifier la conformité du fonctionnement </t>
  </si>
  <si>
    <t>C7 : Mettre en service</t>
  </si>
  <si>
    <t>C7 : Réaliser les opérations de mise en service et d’arrêt de l’installation</t>
  </si>
  <si>
    <t>C8 : Diagnostiquer un dysfonctionnement</t>
  </si>
  <si>
    <t>C9 : Réaliser des opérations de maintenance préventive</t>
  </si>
  <si>
    <t>C5 : Assurer la maintenance de tout ou partie d’une installation</t>
  </si>
  <si>
    <t>C9 : Réaliser des opérations d’amélioration de l’efficacité énergétique</t>
  </si>
  <si>
    <t>C9 : Effectuer les réglages adaptés</t>
  </si>
  <si>
    <t xml:space="preserve">CC7 : Réaliser une opération de maintenance </t>
  </si>
  <si>
    <t>C9 : Remplacer un matériel électrique</t>
  </si>
  <si>
    <t>C10 : Réaliser des opérations de maintenance corrective</t>
  </si>
  <si>
    <t>C10 : Réaliser des travaux de dépannage</t>
  </si>
  <si>
    <t>C10 : Réaliser des opérations de maintenance préventive</t>
  </si>
  <si>
    <t>C11 : Réaliser des opérations de maintenance corrective</t>
  </si>
  <si>
    <t xml:space="preserve">CC8 : Renseigner les documents </t>
  </si>
  <si>
    <r>
      <t>C11</t>
    </r>
    <r>
      <rPr>
        <sz val="10"/>
        <color indexed="64"/>
        <rFont val="Arial"/>
        <family val="2"/>
      </rPr>
      <t> : Compléter les documents liés aux opérations</t>
    </r>
  </si>
  <si>
    <t>C11 : Consigner et transmettre les informations</t>
  </si>
  <si>
    <t>C6-3 : Renseigner le rapport de recette ou le bon d’intervention</t>
  </si>
  <si>
    <t xml:space="preserve">C11 : Consigner et transmettre les informations réglementaires </t>
  </si>
  <si>
    <t>C12 : Informer de son intervention à l’écrit et/ou à l’oral</t>
  </si>
  <si>
    <t xml:space="preserve">CC9 : Communiquer avec le client </t>
  </si>
  <si>
    <t>C13 Communiquer avec le client/usager sur l’opération</t>
  </si>
  <si>
    <t>C13 : Conseiller le client et/ou l’exploitant du système</t>
  </si>
  <si>
    <t>C6-1 : Communiquer lors de l’intervention, déceler et mettre en évidence les besoins du client</t>
  </si>
  <si>
    <t>C13 : Conseiller l’exploitant du système</t>
  </si>
  <si>
    <t>C13 : Formuler les informations nécessaires pour le client et/ou l’exploitant du système</t>
  </si>
  <si>
    <t>Activités réalisées en lien avec le RAP</t>
  </si>
  <si>
    <t>Profil à valider en fin de seconde TNE pour 1er MEE</t>
  </si>
  <si>
    <t>C5 : Gérer les approvisionnements</t>
  </si>
  <si>
    <t>C12.1 Interpréter les informations du client sur le dysfonctionnement de l’installation</t>
  </si>
  <si>
    <t>C12.1</t>
  </si>
  <si>
    <t>C12.2 Expliquer l’état d’avancement des opérations, leurs contraintes et leurs difficultés</t>
  </si>
  <si>
    <t>C12.2</t>
  </si>
  <si>
    <t xml:space="preserve">C12.3 Compléter les documents techniques et administratifs </t>
  </si>
  <si>
    <t>C12.3</t>
  </si>
  <si>
    <t>C12.4 Formuler un compte-rendu, un rapport d’activité</t>
  </si>
  <si>
    <t>C12.4</t>
  </si>
  <si>
    <t>Compétences tranversales</t>
  </si>
  <si>
    <t>C13.1 Interpréter les informations du client et/ou l’exploitant sur ses besoins</t>
  </si>
  <si>
    <t>C13.1</t>
  </si>
  <si>
    <t xml:space="preserve">C13.2 Expliquer le fonctionnement et l’utilisation de l’installation au client et/ou à l’exploitant  </t>
  </si>
  <si>
    <t>C13.2</t>
  </si>
  <si>
    <t>C13.3 Informer oralement des consignes de sécurité</t>
  </si>
  <si>
    <t>C13.3</t>
  </si>
  <si>
    <t>C13.4 Communiquer avec le client</t>
  </si>
  <si>
    <t>C13.4</t>
  </si>
  <si>
    <t xml:space="preserve">C13.5 Déterminer une solution technique pour le client et/ou l’exploitant  </t>
  </si>
  <si>
    <t>C13.5</t>
  </si>
  <si>
    <t>Bilan compétences pour intégration 1er MEE</t>
  </si>
  <si>
    <t xml:space="preserve">Suivi par blocs de compétences </t>
  </si>
  <si>
    <t>Bloc</t>
  </si>
  <si>
    <t>•</t>
  </si>
  <si>
    <t>Palier moyen</t>
  </si>
  <si>
    <t>Cœfficient</t>
  </si>
  <si>
    <t>Bilan E2</t>
  </si>
  <si>
    <t>Paliers atteints E2</t>
  </si>
  <si>
    <t>Bilan E31a</t>
  </si>
  <si>
    <t>Paliers atteints E31a</t>
  </si>
  <si>
    <t>Bilan E31b</t>
  </si>
  <si>
    <t>Paliers atteints E31b</t>
  </si>
  <si>
    <t>Bilan E32a</t>
  </si>
  <si>
    <t>Paliers atteints E32a</t>
  </si>
  <si>
    <t>Bilan E32b</t>
  </si>
  <si>
    <t>Paliers atteints E32b</t>
  </si>
  <si>
    <t>E2</t>
  </si>
  <si>
    <t>E31a</t>
  </si>
  <si>
    <t>Palier atteint</t>
  </si>
  <si>
    <t>C5.2</t>
  </si>
  <si>
    <t>C6.1</t>
  </si>
  <si>
    <t>C6.2</t>
  </si>
  <si>
    <t>C6.3</t>
  </si>
  <si>
    <t>C2.6</t>
  </si>
  <si>
    <t>C2.7</t>
  </si>
  <si>
    <t>C4</t>
  </si>
  <si>
    <t xml:space="preserve">E31b </t>
  </si>
  <si>
    <t>E32a</t>
  </si>
  <si>
    <t>C7.1</t>
  </si>
  <si>
    <t>C11.1</t>
  </si>
  <si>
    <t>C7.2</t>
  </si>
  <si>
    <t>C11.2</t>
  </si>
  <si>
    <t>C7.3</t>
  </si>
  <si>
    <t>C11.3</t>
  </si>
  <si>
    <t>C7.4</t>
  </si>
  <si>
    <t>C11.4</t>
  </si>
  <si>
    <t>C7.5</t>
  </si>
  <si>
    <t>C11.5</t>
  </si>
  <si>
    <t>C7.6</t>
  </si>
  <si>
    <t>C11.6</t>
  </si>
  <si>
    <t>C8.1</t>
  </si>
  <si>
    <t>C11.7</t>
  </si>
  <si>
    <t>C8.2</t>
  </si>
  <si>
    <t>C11.8</t>
  </si>
  <si>
    <t>C8.3</t>
  </si>
  <si>
    <t>C11.9</t>
  </si>
  <si>
    <t>C8.4</t>
  </si>
  <si>
    <t>C11.10</t>
  </si>
  <si>
    <t>C8.5</t>
  </si>
  <si>
    <t>C11.11</t>
  </si>
  <si>
    <t>C9.1</t>
  </si>
  <si>
    <t>C11.12</t>
  </si>
  <si>
    <t>C9.2</t>
  </si>
  <si>
    <t>C9.3</t>
  </si>
  <si>
    <t>C9.4</t>
  </si>
  <si>
    <t xml:space="preserve">E32b </t>
  </si>
  <si>
    <t>C10.1</t>
  </si>
  <si>
    <t>C10.2</t>
  </si>
  <si>
    <t>C10.3</t>
  </si>
  <si>
    <t>C10.4</t>
  </si>
  <si>
    <t>C10.5</t>
  </si>
  <si>
    <t>C10.6</t>
  </si>
  <si>
    <t>C10.7</t>
  </si>
  <si>
    <t>Profil à valider en fin de seconde TNE pour 1er ICCER</t>
  </si>
  <si>
    <t>Bilan compétences pour intégration 1er ICCER</t>
  </si>
  <si>
    <t>Suivi par blocs de compétences</t>
  </si>
  <si>
    <t>E2 : Préparation d’une intervention</t>
  </si>
  <si>
    <t>E31.a : Réalisation d’une installation - coefficient 5 -</t>
  </si>
  <si>
    <t>C4.2</t>
  </si>
  <si>
    <t>C4.3</t>
  </si>
  <si>
    <t>C1.7</t>
  </si>
  <si>
    <t>C6.4</t>
  </si>
  <si>
    <t>E31.b : Mise en service d’une l’installation - coefficient 1 -</t>
  </si>
  <si>
    <t>E32.a : Travaux d’amélioration de l’efficacité énergétique d’une installation - coefficient 1</t>
  </si>
  <si>
    <t>C9.5</t>
  </si>
  <si>
    <t>C10.8</t>
  </si>
  <si>
    <t>C10.9</t>
  </si>
  <si>
    <t>C10.10</t>
  </si>
  <si>
    <t>C10.11</t>
  </si>
  <si>
    <t>C10.12</t>
  </si>
  <si>
    <t>C10.13</t>
  </si>
  <si>
    <t>E32.b : Travaux de dépannage d’une installation - coefficient 1</t>
  </si>
  <si>
    <t>Profil à valider en fin de seconde TNE pour 1er MELEC</t>
  </si>
  <si>
    <t>Bilan compétences pour intégration 1er MELEC</t>
  </si>
  <si>
    <t>Bilan E31</t>
  </si>
  <si>
    <t>Paliers atteints E31</t>
  </si>
  <si>
    <t>Bilan E32</t>
  </si>
  <si>
    <t>Paliers atteints E32</t>
  </si>
  <si>
    <t>Bilan E33</t>
  </si>
  <si>
    <t>Paliers atteints E33</t>
  </si>
  <si>
    <t>E2 : Préparation d'une opération</t>
  </si>
  <si>
    <t>E31 : Réalisation d’une installation</t>
  </si>
  <si>
    <t>C1.8</t>
  </si>
  <si>
    <t>C2.8</t>
  </si>
  <si>
    <t>C2.9</t>
  </si>
  <si>
    <t>C2.10</t>
  </si>
  <si>
    <t>C2.11</t>
  </si>
  <si>
    <t>C4.4</t>
  </si>
  <si>
    <t>C4.5</t>
  </si>
  <si>
    <t>C4.6</t>
  </si>
  <si>
    <t>C4.7</t>
  </si>
  <si>
    <t>C4.8</t>
  </si>
  <si>
    <t>C4.9</t>
  </si>
  <si>
    <t>C4.10</t>
  </si>
  <si>
    <t>E32 : Livraison d’une l’installation</t>
  </si>
  <si>
    <t>E33 : Dépannage d'une installation</t>
  </si>
  <si>
    <t>C9.6</t>
  </si>
  <si>
    <t>C13.6</t>
  </si>
  <si>
    <t>C13.7</t>
  </si>
  <si>
    <t>Profil à valider en fin de seconde TNE pour 1er SN</t>
  </si>
  <si>
    <t>Bilan compétences pour intégration 1ere SN</t>
  </si>
  <si>
    <t>Profil à valider en fin de seconde TNE pour 1er MFER</t>
  </si>
  <si>
    <t>C2 : Analyser les données techniques de l'intervention</t>
  </si>
  <si>
    <t>C6 : Réaliser une modification en adoptant une attitude éco-responsable</t>
  </si>
  <si>
    <t>C8 : Contrôler, régler et paramétrer l'installation</t>
  </si>
  <si>
    <t>C9 : Réaliser des opérations de maintenance préventive</t>
  </si>
  <si>
    <t>C12 : Communiquer, rendre compte de son intervention à l'écrit et/ou à l'oral</t>
  </si>
  <si>
    <t>C13 : Conseiller le client et/ou l'exploitant du système</t>
  </si>
  <si>
    <t>Bilan compétences pour intégration 1er MFER</t>
  </si>
  <si>
    <t>Nbre</t>
  </si>
  <si>
    <t>Nom des compétences MFER</t>
  </si>
  <si>
    <t>C1.1 Collecter les données nécessaires à l’intervention</t>
  </si>
  <si>
    <t>C1.2 Ordonner les données nécessaires à l’intervention</t>
  </si>
  <si>
    <t>C1.3 Repérer les contraintes techniques liées à l’intervention</t>
  </si>
  <si>
    <t>C1.4 Repérer les contraintes  d’environnement de travail liées à l’intervention</t>
  </si>
  <si>
    <t>C1.5 S'assurer la planification de l’intervention</t>
  </si>
  <si>
    <t>C1.6 Identifier les habilitations et les certifications nécessaires aux opérations</t>
  </si>
  <si>
    <t>C1.7 Informer à l'interne et à l'externe des contraintes liées à l'intervention</t>
  </si>
  <si>
    <t>C2.1 Identifier les éléments d'un réseau fluidique et d'un réseau électrique</t>
  </si>
  <si>
    <t xml:space="preserve">C2.2 Déterminer les  caractéristiques des différents éléments de l’installation </t>
  </si>
  <si>
    <t>C2.3 Identifier les grandeurs physiques nominales associées à l’installation (températures, pression, puissances, intensités, tensions, …)</t>
  </si>
  <si>
    <t>C2.4 Identifier les consignes de réglage et de sécurité spécifiques à l’installation</t>
  </si>
  <si>
    <t xml:space="preserve">C2.5 Schématiser tout ou partie d’une installation, manuellement ou avec un outil numérique </t>
  </si>
  <si>
    <t>C2.6 Repérer, Identifier la connectique des schémas électriques d'une installation</t>
  </si>
  <si>
    <t>C2.7 Proposer une modification technique en fonction des contraintes repérées</t>
  </si>
  <si>
    <t>C3.1 Identifier les matériels outillages nécessaires à la réalisation de son intervention</t>
  </si>
  <si>
    <t>C3.2 Inventorier les EPI et EPC adaptés à l'intervention</t>
  </si>
  <si>
    <t>C3.3 Identifier les équipements spécifiques (engin de manutention, échafaudage…) nécessaires à l'intervention</t>
  </si>
  <si>
    <t>C3.4 Informer à l'interne et à l'externe des contraintes liées à l'intervention</t>
  </si>
  <si>
    <t xml:space="preserve">C4.1 Organiser son poste de travail </t>
  </si>
  <si>
    <t>C4.2 Sécuriser le poste de travail</t>
  </si>
  <si>
    <t>C4.3 Organiser l'intervention</t>
  </si>
  <si>
    <t>C5.1 Vérifier la conformité des matériels</t>
  </si>
  <si>
    <t>C5.2 Stocker les matériels</t>
  </si>
  <si>
    <t>C6.1 Implanter les matériels et les supports</t>
  </si>
  <si>
    <t>C6.2 Réaliser les réseaux fluidiques</t>
  </si>
  <si>
    <t>C6.3 Réaliser les câblages électriques</t>
  </si>
  <si>
    <t>C6.4 Adopter une attitude écoresponsable</t>
  </si>
  <si>
    <t xml:space="preserve">C7.1 Contrôler la conformité des réalisations sur les réseaux fluidiques et électriques </t>
  </si>
  <si>
    <t>C7.2 Identifier les risques professionnels</t>
  </si>
  <si>
    <t>C7.3 Réaliser les modes opératoires concernant les essais de résistance à la pression, les essais d'étanchéité, le tirage à vide</t>
  </si>
  <si>
    <t>C7.4 Prérégler les appareils de régulation et de sécurité</t>
  </si>
  <si>
    <t xml:space="preserve">C7.5 Effectuer la précharge du réseau fluidique du système </t>
  </si>
  <si>
    <t>C7.6 Mettre en service l'installation</t>
  </si>
  <si>
    <t>C8.1 Compléter la charge du réseau fluidique</t>
  </si>
  <si>
    <t>C8.2 Ajuster les réglages des systèmes de régulation et de sécurité</t>
  </si>
  <si>
    <t>C8.3 Paramétrer le régulateur</t>
  </si>
  <si>
    <t>C8.4 Réaliser les mesures nécessaires pour valider le fonctionnement de l'installation</t>
  </si>
  <si>
    <t>C8.5 Assurer la sécurité</t>
  </si>
  <si>
    <t>C9.1 Identifier les opérations prédéfinies liées au contrat de maintenance</t>
  </si>
  <si>
    <t>C9.2 Analyser l'environnement de travail et les conditions de la maintenance</t>
  </si>
  <si>
    <t>C9.3 Analyser les risques liés à l'intervention</t>
  </si>
  <si>
    <t>C9.4 Exploiter les données du dossier technqie</t>
  </si>
  <si>
    <t xml:space="preserve">C9.5 Exploiter les informations de télémaintenance </t>
  </si>
  <si>
    <t>C9.6 Vérifier les données de contrôle (indicateurs, voyants…) et repérer les dérives par rapport aux attendus</t>
  </si>
  <si>
    <t>C9.7</t>
  </si>
  <si>
    <t>C9.7 Réaliser les opérations de maintenace préventive d'ordre technique et réglementaire</t>
  </si>
  <si>
    <t>C9.8</t>
  </si>
  <si>
    <t>C9.8 Réaliser un contrôle visuel de l'état du système</t>
  </si>
  <si>
    <t>C9.9</t>
  </si>
  <si>
    <t>C9.9 Evacuer les déchets</t>
  </si>
  <si>
    <t>C10.1 Etablir le constat de défaillance</t>
  </si>
  <si>
    <t>C10.2 Emettre des hypothèses de panne et/ou de dysfonctionnement</t>
  </si>
  <si>
    <t>C10.3 Effectuer des mesures, contrôles, des tests permettant de valider ou non les hypothèses en respectant les règles de sécurité</t>
  </si>
  <si>
    <t>C10.4 Identifier le composant défectueux et/ou la cause de la défaillance</t>
  </si>
  <si>
    <t>C10.5 Vérifier la disponobilité des pièces de rechange, des consommables</t>
  </si>
  <si>
    <t>C10.6 Approvisionner en matériels, équipements et outillages</t>
  </si>
  <si>
    <t>C10.7 Consigner le système</t>
  </si>
  <si>
    <t>C10.8 Effectuer la dépose du composant défectueux</t>
  </si>
  <si>
    <t>C10.9 Installer et régler le composant de remplacement</t>
  </si>
  <si>
    <t>C10.10 Réaliser les réglages et/ou les paramétrages à l'origine de la défaillance</t>
  </si>
  <si>
    <t>C10.11 Déconsigner le système</t>
  </si>
  <si>
    <t>C10.12 Mettre en service le système</t>
  </si>
  <si>
    <t>C10.13 Evacuer les déchets</t>
  </si>
  <si>
    <t>C11.1 Compléter la fiche d'intervention/bordereau de suivi de déchet dangereux</t>
  </si>
  <si>
    <t>C11.2 Rédiger un rapport de mise en service, un bon d'intervention</t>
  </si>
  <si>
    <t>C12.1 Echanger avec le client sur le dysfonctionnement de l'installation</t>
  </si>
  <si>
    <t>C12.3 Rédiger un compte-rendu, un rapport d'activité</t>
  </si>
  <si>
    <t>C13.1 Ecouter et questionner le client et/ou l'exploitant sur ses besoins</t>
  </si>
  <si>
    <t>C13.4 Proposer une solution technique au client et/ou à l'exploitant</t>
  </si>
  <si>
    <t>Cœf.</t>
  </si>
  <si>
    <t>Épreuves</t>
  </si>
  <si>
    <t>Nom des épreuves</t>
  </si>
  <si>
    <t>Préparation d'une intervention</t>
  </si>
  <si>
    <t>Réalisation d'une installation</t>
  </si>
  <si>
    <t>Mise en service d'une installation</t>
  </si>
  <si>
    <t>Maintenance corrective d’un système</t>
  </si>
  <si>
    <t>Maintenance préventive d’un système</t>
  </si>
  <si>
    <t>Capacités</t>
  </si>
  <si>
    <t>Nom des capacités</t>
  </si>
  <si>
    <t>C1</t>
  </si>
  <si>
    <t>C1 : Analyser les conditions de l'opération et son contexte</t>
  </si>
  <si>
    <t>C2</t>
  </si>
  <si>
    <t>C3</t>
  </si>
  <si>
    <t>C3 : Choisir les matériels,  équipements et outillage</t>
  </si>
  <si>
    <t>C4 : Organiser et sécuriser son intervention son intervention</t>
  </si>
  <si>
    <t>C5</t>
  </si>
  <si>
    <t>C5 : Réceptionner les approvisionnements</t>
  </si>
  <si>
    <t>C6</t>
  </si>
  <si>
    <t>C7</t>
  </si>
  <si>
    <t>C8</t>
  </si>
  <si>
    <t>C9</t>
  </si>
  <si>
    <t>C10</t>
  </si>
  <si>
    <t>C11</t>
  </si>
  <si>
    <t>C12</t>
  </si>
  <si>
    <t>C13</t>
  </si>
  <si>
    <t>Abréviations</t>
  </si>
  <si>
    <t>Types d'évaluation</t>
  </si>
  <si>
    <t>ÉVAL-DIAG</t>
  </si>
  <si>
    <t>ÉVAL-FORM</t>
  </si>
  <si>
    <t>ÉVAL-SOM</t>
  </si>
  <si>
    <t>C-D'Œ</t>
  </si>
  <si>
    <t>Évaluation d'étape du chef d'œuvre</t>
  </si>
  <si>
    <t>CO-INT</t>
  </si>
  <si>
    <t>CCF-E2</t>
  </si>
  <si>
    <t>Contrôle en cours de formation - U2</t>
  </si>
  <si>
    <t>CCF-E31a</t>
  </si>
  <si>
    <t>Contrôle en cours de formation - U31a</t>
  </si>
  <si>
    <t>CCF-E31b</t>
  </si>
  <si>
    <t>Contrôle en cours de formation - E31b</t>
  </si>
  <si>
    <t>CCF-E32a</t>
  </si>
  <si>
    <t>Contrôle en cours de formation - U32a</t>
  </si>
  <si>
    <t>CCF-E32b</t>
  </si>
  <si>
    <t>Contrôle en cours de formation - U32b</t>
  </si>
  <si>
    <t>Nom des compétences MEE</t>
  </si>
  <si>
    <t>C1.5 Vérifier la planification de l’intervention</t>
  </si>
  <si>
    <t>C2.1 Identifier les constituants d’un système énergétique (stockage, production, distribution, émission), de son installation électrique et de son environnement numérique (adressage, mode et paramètres de connexion et d’échanges de données)</t>
  </si>
  <si>
    <t>C2.4 Identifier les consignes de réglage et de sécurité spécifiques au fonctionnement de l’installation</t>
  </si>
  <si>
    <t xml:space="preserve">C2.5 Représenter tout ou partie d’une installation, manuellement ou avec un outil numérique </t>
  </si>
  <si>
    <t xml:space="preserve">C2.6 Identifier les connexions électriques et les raccordements fluidiques d’une installation </t>
  </si>
  <si>
    <t>C2.7 Déterminer une modification technique en fonction des contraintes repérées</t>
  </si>
  <si>
    <t>C3.1 Déterminer les matériels, les produits et les outillages nécessaires à la réalisation de son intervention</t>
  </si>
  <si>
    <t>C3.2 Choisir les EPC, les EPI et les EIS adaptés à l’intervention</t>
  </si>
  <si>
    <t xml:space="preserve">C3.3 Déterminer les équipements spécifiques (engin de manutention, échafaudage …) nécessaires à l’intervention </t>
  </si>
  <si>
    <t xml:space="preserve">C4 Organiser son poste de travail en assurant la sécurité de tous les intervenants </t>
  </si>
  <si>
    <t>C5.1 Contrôler la conformité des matériels, des équipements, et des produits livrés</t>
  </si>
  <si>
    <t>C5.2 Gérer les stocks pour les interventions</t>
  </si>
  <si>
    <t>C6.2 Réaliser les modifications des réseaux fluidiques et les câblages électriques</t>
  </si>
  <si>
    <t>C6.3 Opérer avec une attitude écoresponsable</t>
  </si>
  <si>
    <t xml:space="preserve">C7.1 Contrôler la conformité des réalisations sur les réseaux fluidiques et les installations électriques </t>
  </si>
  <si>
    <t>C7.2 Appliquer les mesures de prévention des risques professionnels</t>
  </si>
  <si>
    <t>C7.3 Réaliser les modes opératoires des essais normatifs nécessaires à la mise en service des installations thermiques, fluidiques et électriques et la manipulation des fluides frigorigènes</t>
  </si>
  <si>
    <t>C7.5 Effectuer la précharge du réseau fluidique du système et des réseaux de fluides frigorigènes</t>
  </si>
  <si>
    <t>C7.6 Réaliser les opérations de mise en service et/ou d’arrêt de l’installation</t>
  </si>
  <si>
    <t>C8.1 Identifier les points de mesures sur l’installation électrique et/ou le réseau fluidique</t>
  </si>
  <si>
    <t>C8.2 Installer des appareils de mesures et de contrôle</t>
  </si>
  <si>
    <t>C8.3 Réaliser les mesures nécessaires pour valider le fonctionnement de l’installation</t>
  </si>
  <si>
    <t>C8.4 Traiter les informations des mesures</t>
  </si>
  <si>
    <t xml:space="preserve">C8.5 Comparer les grandeurs mesurées avec les grandeurs caractéristiques nominales attendues </t>
  </si>
  <si>
    <t>C9.1 Compléter la charge du réseau fluidique et des réseaux de fluides frigorigènes</t>
  </si>
  <si>
    <t>C9.2 Déterminer les réglages nécessaires pour obtenir le fonctionnement attendu du système</t>
  </si>
  <si>
    <t>C9.3 Ajuster les réglages des systèmes de régulation et de sécurité</t>
  </si>
  <si>
    <t>C9.4 Appliquer les règles de sécurité</t>
  </si>
  <si>
    <t>C10.1 Identifier les opérations prédéfinies liées au contrat de maintenance</t>
  </si>
  <si>
    <t>C10.2 Déterminer une organisation en fonction de l’environnement de travail et les conditions de la maintenance</t>
  </si>
  <si>
    <t>C10.3 Contrôler les données d’exploitation (indicateurs, voyants…) par rapport aux attendus</t>
  </si>
  <si>
    <t>C10.4 Traiter les informations de télémaintenance et celles des applications numériques</t>
  </si>
  <si>
    <t>C10.5 Réaliser les opérations de maintenance préventive d’ordre technique et réglementaire</t>
  </si>
  <si>
    <t>C10.6 Contrôler l’état du système après intervention</t>
  </si>
  <si>
    <t xml:space="preserve">C10.7 Opérer le traitement des déchets </t>
  </si>
  <si>
    <t>C11.1 Identifier le site et le lieu de l’intervention</t>
  </si>
  <si>
    <t>C11.2 Constater la défaillance</t>
  </si>
  <si>
    <t>C11.3 Lister des hypothèses de panne et/ou de dysfonctionnement</t>
  </si>
  <si>
    <t>C11.4 Vérifier les hypothèses en effectuant des mesures, des contrôles, des tests permettant en respectant les règles de sécurité</t>
  </si>
  <si>
    <t>C11.5 Identifier le composant défectueux et/ou la cause de la défaillance</t>
  </si>
  <si>
    <t>C11.6 Gérer la disponibilité des pièces de rechange, des consommables et des outillages nécessaires</t>
  </si>
  <si>
    <t>C11.7 Approvisionner en matériels, équipements et outillages</t>
  </si>
  <si>
    <t>C11.8 Consigner (déconsigner) le système (électrique, fluidique : gaz, caloporteurs…)</t>
  </si>
  <si>
    <t xml:space="preserve">C11.9 Effectuer la dépose du composant défectueux </t>
  </si>
  <si>
    <t>C11.10 Installer le composant de remplacement</t>
  </si>
  <si>
    <t xml:space="preserve">C11.11 Remettre en service l’installation </t>
  </si>
  <si>
    <t>C11.12 Opérer le traitement des déchets</t>
  </si>
  <si>
    <t>Modification d’une installation</t>
  </si>
  <si>
    <t>Mise en service et exploitation de l’installation</t>
  </si>
  <si>
    <t>Maintenance corrective d’une installation</t>
  </si>
  <si>
    <t>Maintenance préventive d’une installation</t>
  </si>
  <si>
    <t>Nom des compétences ICCER</t>
  </si>
  <si>
    <t>C1.1: Collecter les données nécessaires à l’intervention</t>
  </si>
  <si>
    <t>C1.2: Ordonner les données nécessaires à l’intervention</t>
  </si>
  <si>
    <t>C1.3: Repérer les contraintes techniques liées à l’intervention</t>
  </si>
  <si>
    <t>C1.4: Repérer les contraintes d’environnement de travail liées à l’intervention</t>
  </si>
  <si>
    <t>C1.5: S’assurer de la planification de l’intervention</t>
  </si>
  <si>
    <t>C1.6: Identifier les habilitations et les certifications nécessaires aux opérations</t>
  </si>
  <si>
    <t>C1.7: Informer à l’interne et à l’externe des contraintes liées à l’intervention</t>
  </si>
  <si>
    <t>C2.1: Identifier les éléments d’un réseau fluidique et d’un réseau électrique</t>
  </si>
  <si>
    <t>C2.2: Déterminer les caractéristiques des différents éléments de l’installation</t>
  </si>
  <si>
    <t>C2.3: Les caractéristiques sont identifiées et conformes aux normes en vigueur</t>
  </si>
  <si>
    <t>C2.4: Identifier les consignes de régulation et de sécurité spécifiques à l’installation</t>
  </si>
  <si>
    <t>C2.5: Schématiser tout ou partie d’une installation, manuellement ou avec un outil numérique</t>
  </si>
  <si>
    <t>C2.6: Repérer, identifier la connectique des schémas électriques d’une installation</t>
  </si>
  <si>
    <t>C2.7: Proposer une modification technique en fonction des contraintes repérées</t>
  </si>
  <si>
    <t>C3.1: Identifier les matériels et outillages nécessaires à la réalisation de l’intervention</t>
  </si>
  <si>
    <t>C3.2: Identifier les équipements spécifiques (engin de manutention, échafaudage …) nécessaires à l’intervention</t>
  </si>
  <si>
    <t>C3.3: Inventorier les EPI et EPC adaptés à l’intervention</t>
  </si>
  <si>
    <t>C3.4: Informer à l’interne et à l’externe des contraintes liées à l’intervention</t>
  </si>
  <si>
    <t>C4.1: Organiser son poste de travail et la zone d’intervention</t>
  </si>
  <si>
    <t>C4.2: Sécuriser le poste de travail et la zone d’intervention</t>
  </si>
  <si>
    <t>C4.3: Organiser l’intervention</t>
  </si>
  <si>
    <t>C5.1: Vérifier la conformité de la livraison</t>
  </si>
  <si>
    <t>C5.2: Stocker les matériels et matériaux</t>
  </si>
  <si>
    <t>C6.1: Implanter les matériels et les supports</t>
  </si>
  <si>
    <t>C6.2: Réaliser les réseaux fluidiques</t>
  </si>
  <si>
    <t>C6.3: Réaliser les câblages électriques</t>
  </si>
  <si>
    <t>C6.4: Adopter une attitude écoresponsable</t>
  </si>
  <si>
    <t>C7.1: Autocontrôler la conformité des réalisations des réseaux fluidiques et électriques.</t>
  </si>
  <si>
    <t>C7.2: Identifier les risques professionnels</t>
  </si>
  <si>
    <t>C7.3: Réaliser les modes opératoires concernant les essais d'étanchéité et de résistance à la pression</t>
  </si>
  <si>
    <t>C7.4: Prérégler les appareils de régulation et de sécurité</t>
  </si>
  <si>
    <t>C7.5: Mettre en service tout ou partie d’une installation</t>
  </si>
  <si>
    <t>C8.1: Ajuster les réglages des systèmes de régulation et de sécurité</t>
  </si>
  <si>
    <t>C8.2: Réaliser les mesures nécessaires pour valider le fonctionnement de l’installation</t>
  </si>
  <si>
    <t>C8.3: Respecter les règles de sécurité</t>
  </si>
  <si>
    <t>C9.1: Analyser l’environnement de travail et les conditions de l’intervention</t>
  </si>
  <si>
    <t>C9.2: Analyser les risques liés à l’intervention</t>
  </si>
  <si>
    <t>C9.3: Exploiter les données du dossier technique</t>
  </si>
  <si>
    <t>C9.4: Réaliser l’intervention d’ordre technique et/ou réglementaire</t>
  </si>
  <si>
    <t>C9.5: Évacuer les déchets</t>
  </si>
  <si>
    <t>C10.1: Établir le constat de défaillance</t>
  </si>
  <si>
    <t>C10.2: Émettre des hypothèses de panne et/ou de dysfonctionnement</t>
  </si>
  <si>
    <t>C10.3: Effectuer des mesures, des contrôles, des tests permettant de valider ou non les hypothèses en respectant les règles de sécurité</t>
  </si>
  <si>
    <t>C10.4: Identifier le composant défectueux et/ou la cause de la défaillance</t>
  </si>
  <si>
    <t>C10.5: Informer sa hiérarchie</t>
  </si>
  <si>
    <t>C10.6: Approvisionner en matériels, équipements et outillages</t>
  </si>
  <si>
    <t>C10.7: Consigner le système</t>
  </si>
  <si>
    <t>C10.8: Effectuer la dépose du composant défectueux</t>
  </si>
  <si>
    <t>C10.9: Installer le composant de remplacement</t>
  </si>
  <si>
    <t>C10.10: Déconsigner le système</t>
  </si>
  <si>
    <t>C10.11: Réaliser les réglages permettant la remise en service</t>
  </si>
  <si>
    <t>C10.12: Remettre en service le système</t>
  </si>
  <si>
    <t>C10.13: Évacuer les déchets</t>
  </si>
  <si>
    <t>C11.1: Compléter la fiche d’intervention/bordereau de suivi de déchet dangereux. Choisir et compléter les fiches d’autocontrôle des installations</t>
  </si>
  <si>
    <t>C11.2: Rédiger un rapport de mise en service, un bon d’intervention</t>
  </si>
  <si>
    <t>C12.1: Expliquer l’état d’avancement des opérations, leurs contraintes et leurs difficultés</t>
  </si>
  <si>
    <t>C12.2: Rédiger un compte-rendu, un rapport d’activité</t>
  </si>
  <si>
    <t>C13.1: Écouter et questionner le client et/ou l’exploitant sur ses besoins</t>
  </si>
  <si>
    <t>C13.2: Expliquer le fonctionnement et l’utilisation de l’installation au client et/ou à l’exploitant</t>
  </si>
  <si>
    <t>C13.3: Informer oralement des consignes de sécurité</t>
  </si>
  <si>
    <t>C13.4: Proposer une solution technique au client et/ou à l’exploitant</t>
  </si>
  <si>
    <t>Réalisation d’une installation</t>
  </si>
  <si>
    <t>Mise en service d’une l’installation</t>
  </si>
  <si>
    <t>Travaux d’amélioration de l’efficacité énergétique d’une installation</t>
  </si>
  <si>
    <t>Travaux de dépannage d’une installation</t>
  </si>
  <si>
    <t>C1 : S’informer sur la nature et sur les contraintes de l’intervention</t>
  </si>
  <si>
    <t>C2 : Analyser et exploiter les données techniques de l’intervention</t>
  </si>
  <si>
    <t>C3 : Choisir les matériels, les matériaux, les équipements et l’outillage</t>
  </si>
  <si>
    <t>C5 : Réceptionner les approvisionnements</t>
  </si>
  <si>
    <t>C6 : Réaliser une installation en adoptant une attitude écoresponsable</t>
  </si>
  <si>
    <t>C7 : Mettre en service une installation</t>
  </si>
  <si>
    <t>C8 : Contrôler et régler les paramètres</t>
  </si>
  <si>
    <t>C9 : Réaliser des opérations d’amélioration de l’efficacité énergétique</t>
  </si>
  <si>
    <t>C10 : Réaliser des travaux de dépannage</t>
  </si>
  <si>
    <t>C11 : Consigner et transmettre les informations</t>
  </si>
  <si>
    <t>C12 : Communiquer, rendre compte de son intervention à l’écrit et/ou à l’oral</t>
  </si>
  <si>
    <t>C13 : Conseiller le client et/ou l’exploitant du système</t>
  </si>
  <si>
    <t>Nom des compétences MELEC</t>
  </si>
  <si>
    <t>C1.1: Les informations nécessaires sont recueillies</t>
  </si>
  <si>
    <t>C1.2: Les contraintes techniques et d’exécution sont repérées</t>
  </si>
  <si>
    <t>C1.3: Les contraintes liées à l’efficacité énergétique sont repérées</t>
  </si>
  <si>
    <t>C1.4: Les risques professionnels sont évalués</t>
  </si>
  <si>
    <t>C1.5: Les mesures de prévention de santé et sécurité au travail sont proposées</t>
  </si>
  <si>
    <t>C1.6: Les contraintes environnementales sont recensées</t>
  </si>
  <si>
    <t>C1.7: Les interactions avec les autres intervenants sont repérées</t>
  </si>
  <si>
    <t>C1.8: Les habilitations et certifications nécessaires à l’opération sont identifiées</t>
  </si>
  <si>
    <t>C2.1: Après inventaire, les matériels, équipements et outillages manquants sont listés</t>
  </si>
  <si>
    <t>C2.2: Le bon d’approvisionnement ou bon de commande est complété</t>
  </si>
  <si>
    <t>C2.3: Les tâches sont réparties en fonction des habilitations et des certifications des électriciens affectés</t>
  </si>
  <si>
    <t>C2.4: La répartition des tâches prend en compte l’avancement des autres intervenants</t>
  </si>
  <si>
    <t>C2.5: Les activités sont organisées de manière chronologique</t>
  </si>
  <si>
    <t>C2.6: Les contraintes propres au poste de travail y compris environnementales sont prises en compte</t>
  </si>
  <si>
    <t>C2.7: Les activités sont (ré)organisées en fonction des aléas (techniques, organisationnels, …)</t>
  </si>
  <si>
    <t>C2.8: Les règles de santé et de sécurité au travail sont respectées</t>
  </si>
  <si>
    <t>C2.9: Le poste de travail est organisé avec ergonomie</t>
  </si>
  <si>
    <t>C2.10: Le poste de travail est approvisionné en matériels, équipements et outillages</t>
  </si>
  <si>
    <t>C2.11: Le lieu d’activité est restitué quotidiennement propre et en ordre</t>
  </si>
  <si>
    <t>C3.1: Le dossier technique des opérations est constitué et complet</t>
  </si>
  <si>
    <t>C3.2: La solution technique proposée répond au besoin du client et elle est pertinente</t>
  </si>
  <si>
    <t>C3.3: La solution technique proposée intègre les enjeux d’efficacité énergétique</t>
  </si>
  <si>
    <t>C4.1: Les matériels sont posés conformément aux prescriptions et règles de l’art</t>
  </si>
  <si>
    <t>C4.2: Le façonnage est réalisé conformément aux prescriptions et règles de l’art</t>
  </si>
  <si>
    <t>C4.3: Les câblages et les raccordements sont réalisés conformément aux prescriptions et règles de l’art</t>
  </si>
  <si>
    <t>C4.4: Les adaptations techniques nécessaires sont réalisées</t>
  </si>
  <si>
    <t>C4.5: Les réalisations respectent les contraintes liées à l’efficacité énergétique</t>
  </si>
  <si>
    <t>C4.6: Les autocontrôles sont réalisés et les fiches d’autocontrôles sont complétées</t>
  </si>
  <si>
    <t>C4.7: Les déchets sont triés et évacués de manière sélective</t>
  </si>
  <si>
    <t>C4.8: Le consommable est utilisé sans gaspillage</t>
  </si>
  <si>
    <t>C4.9: Les règles de santé et de sécurité au travail sont respectées</t>
  </si>
  <si>
    <t>C4.10: Les procédures de respect de l’environnement des lieux et des biens sont appliquées</t>
  </si>
  <si>
    <t>C5.1: Les contrôles (visuels, caractéristiques …) sont réalisés</t>
  </si>
  <si>
    <t>C5.2: Les mesures (électriques, dimensionnelles, …) sont réalisées</t>
  </si>
  <si>
    <t>C5.3</t>
  </si>
  <si>
    <t>C5.3: Les mesures liées à l’efficacité énergétique sont réalisées</t>
  </si>
  <si>
    <t>C5.4</t>
  </si>
  <si>
    <t>C5.4: Les essais adaptés sont réalisés</t>
  </si>
  <si>
    <t>C5.5</t>
  </si>
  <si>
    <t>C5.5: Les grandeurs contrôlées sont correctement interprétées au regard des prescriptions</t>
  </si>
  <si>
    <t>C5.6</t>
  </si>
  <si>
    <t>C5.6: Les règles de santé et de sécurité au travail sont respectées</t>
  </si>
  <si>
    <t>C6.1: Les réglages sont réalisés conformément aux prescriptions</t>
  </si>
  <si>
    <t>C6.2: Les réglages prennent en compte l’efficacité énergétique</t>
  </si>
  <si>
    <t>C6.3: Les paramétrages guidés sont réalisés conformément aux prescriptions</t>
  </si>
  <si>
    <t>C6.4: Les règles de santé et de sécurité au travail sont respectées</t>
  </si>
  <si>
    <t>C7.1: L’installation est mise en fonctionnement conformément aux prescriptions</t>
  </si>
  <si>
    <t>C7.2: Le fonctionnement est conforme aux spécifications du cahier des charges (y compris celles liées à l’efficacité énergétique)</t>
  </si>
  <si>
    <t>C7.3: Les opérations nécessaires à la levée de réserves sont faites</t>
  </si>
  <si>
    <t>C7.4: Les règles de santé et de sécurité au travail sont respectées</t>
  </si>
  <si>
    <t>C8.1: Les informations relatives au dysfonctionnement sont analysées</t>
  </si>
  <si>
    <t>C8.2: Le fonctionnement de l’installation est analysé</t>
  </si>
  <si>
    <t>C8.3: Le diagnostic est posé</t>
  </si>
  <si>
    <t>C8.4: Le diagnostic est pertinent et complet</t>
  </si>
  <si>
    <t>C8.5: Les règles de santé et de sécurité au travail sont respectées</t>
  </si>
  <si>
    <t>C9.1: Le matériel électrique à remplacer est identifié</t>
  </si>
  <si>
    <t>C9.2: Le matériel électrique à remplacer est correctement déposé</t>
  </si>
  <si>
    <t>C9.3: Le matériel électrique de remplacement est correctement choisi</t>
  </si>
  <si>
    <t>C9.4: Le matériel électrique de remplacement est correctement installé</t>
  </si>
  <si>
    <t>C9.5: Le fonctionnement est vérifié après rétablissement des énergies</t>
  </si>
  <si>
    <t>C9.6: Les règles de santé et de sécurité au travail sont respectées</t>
  </si>
  <si>
    <t>C10.1: Les applications numériques (logiciels* de représentation graphique, de dimensionnement, de chiffrage, …) sont exploitées avec pertinence</t>
  </si>
  <si>
    <t>C10.2: La recherche d’information est faite avec pertinence</t>
  </si>
  <si>
    <t>C10.3: Les moyens et outils de communication numériques sont exploités avec pertinence</t>
  </si>
  <si>
    <t>C10.4: Les moyens et outils de communication sont exploités de manière éthique et responsable</t>
  </si>
  <si>
    <t>C11.1: Les documents à compléter sont identifiés</t>
  </si>
  <si>
    <t>C11.2: Les informations nécessaires sont identifiées</t>
  </si>
  <si>
    <t>C11.3: Les documents sont complétés ou modifiés correctement</t>
  </si>
  <si>
    <t>C12.1: Les informations nécessaires à la communication (les contraintes des autres intervenants, les aléas rencontrés, les consignes de la hiérarchie, la préparation de la réunion de chantier …) sont identifiées</t>
  </si>
  <si>
    <t>C12.2: Les contraintes techniques sont expliquées</t>
  </si>
  <si>
    <t>C12.3: Les choix technologiques sont argumentés</t>
  </si>
  <si>
    <t>C12.4: Les choix économiques sont expliqués</t>
  </si>
  <si>
    <t>C12.5</t>
  </si>
  <si>
    <t>C12.5: Les contraintes techniques liées à la performance énergétique de l’installation sont expliquées</t>
  </si>
  <si>
    <t>C12.6</t>
  </si>
  <si>
    <t>C12.6: L’état d’avancement de l’opération est justifié</t>
  </si>
  <si>
    <t>C12.7</t>
  </si>
  <si>
    <t>C12.7: Les difficultés sont remontées à la hiérarchie</t>
  </si>
  <si>
    <t>C13.1: Les besoins du client sont collectés</t>
  </si>
  <si>
    <t>C13.2: Les contraintes techniques d’utilisation et de performances énergétiques de l’installation sont expliquées</t>
  </si>
  <si>
    <t>C13.3: Les usages et le fonctionnement de l’installation sont maîtrisés par le client/l’usager</t>
  </si>
  <si>
    <t>C13.4: Les choix technologiques et économiques sont expliqués</t>
  </si>
  <si>
    <t>C13.5: L’état d’avancement de l’opération et ses contraintes sont expliqués</t>
  </si>
  <si>
    <t>C13.6: Les prestations complémentaires sont expliquées</t>
  </si>
  <si>
    <t>C13.7: La satisfaction client est collectée</t>
  </si>
  <si>
    <t>Préparation d'une opération</t>
  </si>
  <si>
    <t>E31</t>
  </si>
  <si>
    <t>E32</t>
  </si>
  <si>
    <t>Livraison d’une l’installation</t>
  </si>
  <si>
    <t>E33</t>
  </si>
  <si>
    <t>Dépannage d'une installation</t>
  </si>
  <si>
    <t>C3 : Définir une installation à l’aide de solutions préétablies</t>
  </si>
  <si>
    <t>C4 : Réaliser une opération de manière écoresponsable</t>
  </si>
  <si>
    <t>C5 : Contrôler les grandeurs caractéristiques de l’installation</t>
  </si>
  <si>
    <t>C10 : Exploiter les outils numériques dans le contexte professionnel</t>
  </si>
  <si>
    <t>C11 : Compléter les documents liés aux opérations</t>
  </si>
  <si>
    <t>C12 : Communiquer entre professionnels sur l’opération</t>
  </si>
  <si>
    <t>CCF-E31</t>
  </si>
  <si>
    <t>Contrôle en cours de formation - U31</t>
  </si>
  <si>
    <t>CCF-E32</t>
  </si>
  <si>
    <t>Contrôle en cours de formation - U32</t>
  </si>
  <si>
    <t>CCF-E33</t>
  </si>
  <si>
    <t>Contrôle en cours de formation - U33</t>
  </si>
  <si>
    <t>Nom des compétences SN</t>
  </si>
  <si>
    <t>C1.1: Appréhender la mise en œuvre d'un projet simulé ou réel d'installation d'un système</t>
  </si>
  <si>
    <t>C2.1: Faire un bilan de l'existant et recueillir les informations relatives à l'explotation et aux caractéristiques des matériels de l'installation</t>
  </si>
  <si>
    <t>C2.2: Analyser le fonctionnement de l’installation actuelle ou de l’équipement en vue de l’intervention</t>
  </si>
  <si>
    <t>C3.1: Planifier l’intervention</t>
  </si>
  <si>
    <t>C3.2: Réaliser l’intégration matérielle ou logicielle d’un équipement</t>
  </si>
  <si>
    <t>C3.3: Effectuer les tests nécessaires à la validation du fonctionnement des équipements</t>
  </si>
  <si>
    <t>C4.1: Préparer le plan d’action puis établir tout ou partie du plan d’implantation et de câblage</t>
  </si>
  <si>
    <t>C4.2: Repérer les supports de transmission et d’énergie, implanter, câbler, raccorder les appareillages et les équipements d’interconnexion</t>
  </si>
  <si>
    <t>C4.3: Effectuer les tests, certifier le support physique</t>
  </si>
  <si>
    <t>C4.4: Installer, configurer les éléments du système et vérifier la conformité du
fonctionnement</t>
  </si>
  <si>
    <t>C5.1: Établir un pré diagnostic à distance</t>
  </si>
  <si>
    <t>C5.2: Vérifier la conformité du support et des alimentations en énergie, le fonctionnement des matériels et logiciels en interaction</t>
  </si>
  <si>
    <t>C5.3: Analyser et interpréter les indicateurs de fonctionnement et établir un diagnostic</t>
  </si>
  <si>
    <t>C5.4: Réaliser l’intervention</t>
  </si>
  <si>
    <t>C5.5: Vérifier la conformité du fonctionnement des matériels et logiciels identifiés puis de l’installation</t>
  </si>
  <si>
    <t>C5.6: Mettre à jour les documents relatant les historiques des interventions</t>
  </si>
  <si>
    <t>C6.1: Communiquer lors de l’intervention, déceler et mettre en évidence les besoins du client</t>
  </si>
  <si>
    <t>C6.2: S’intégrer à la démarche qualité du service et respecter les termes du contrat</t>
  </si>
  <si>
    <t>C6.3: Renseigner le rapport de recette ou le bon d’intervention</t>
  </si>
  <si>
    <t>C7.1: Gérer ses besoins de matériel, son temps d’intervention et les ressources</t>
  </si>
  <si>
    <t>C8.1: Adopter une attitude citoyenne et responsable dans le cadre de l’usage professionnel des outils numériques</t>
  </si>
  <si>
    <t>Epreuve technologique: analyse d'un système numérique</t>
  </si>
  <si>
    <t>Sous-épreuve: situations de travail et réalisées en milieu professionnel</t>
  </si>
  <si>
    <t>Préparation, installation, mise en service, maintenance d'un système numérique</t>
  </si>
  <si>
    <t>C1 : RECHERCHER ET EXPLOITER DES DOCUMENTS ET INFORMATIONS, AFIN DE CONTRIBUER À L’ÉLABORATION
D’UN PROJET D’ÉQUIPEMENT OU D’INSTALLATION D’UN SYSTÈME</t>
  </si>
  <si>
    <t>C2 : S’APPROPRIER LES CARACTÉRISTIQUES FONCTIONNELLES D’UN SYSTÈME, EN VUE D’INTERVENIR DANS LE
CADRE D’UNE ÉVOLUTION OU D’UNE OPÉRATION DE MAINTENANCE</t>
  </si>
  <si>
    <t>C3 : PRÉPARER LES ÉQUIPEMENTS EN VUE D’UNE INSTALLATION</t>
  </si>
  <si>
    <t>C4 : INSTALLER ET METTRE EN OEUVRE LES ÉQUIPEMENTS</t>
  </si>
  <si>
    <t>C5 : ASSURER LA MAINTENANCE DE TOUT OU PARTIE D’UNE INSTALLATION SUR SITE OU À DISTANCE</t>
  </si>
  <si>
    <t>C6: ÉTABLIR UNE RELATION PRIVILÉGIÉE AVEC LE CLIENT, EN VUE DE FOURNIR UNE PRESTATION CONFORME À
SES ATTENTES</t>
  </si>
  <si>
    <t>C7: ASSURER LA LOGISTIQUE LIÉE À L’INTERVENTION</t>
  </si>
  <si>
    <t>C8 : AVOIR UNE ATTITUDE CITOYENNE ET RESPONSABLE</t>
  </si>
  <si>
    <t>Evlautaion ponctuelle - U2</t>
  </si>
  <si>
    <t>N° d'évaluation</t>
  </si>
  <si>
    <t>Maîtrise</t>
  </si>
  <si>
    <t>Lycées</t>
  </si>
  <si>
    <t>Téléphone</t>
  </si>
  <si>
    <t>Activités</t>
  </si>
  <si>
    <t>Tâches</t>
  </si>
  <si>
    <t>N° compétences</t>
  </si>
  <si>
    <t>Enseignements</t>
  </si>
  <si>
    <t>CLASSE</t>
  </si>
  <si>
    <t>DDFPT</t>
  </si>
  <si>
    <t>Version du livret</t>
  </si>
  <si>
    <t>Nom des élèves</t>
  </si>
  <si>
    <t>Préom des élèves</t>
  </si>
  <si>
    <t xml:space="preserve">Préom </t>
  </si>
  <si>
    <t>MAIL</t>
  </si>
  <si>
    <t>01</t>
  </si>
  <si>
    <t>A1 - Communication</t>
  </si>
  <si>
    <r>
      <t>A1.</t>
    </r>
    <r>
      <rPr>
        <sz val="10"/>
        <color rgb="FF268DCD"/>
        <rFont val="Helvetica"/>
      </rPr>
      <t>T1 - Prendre connaissance des informations liées â son intervention </t>
    </r>
  </si>
  <si>
    <t>02</t>
  </si>
  <si>
    <t>2021-2022</t>
  </si>
  <si>
    <t xml:space="preserve">A2 - Préparation </t>
  </si>
  <si>
    <t>A1.T2 - Communiquer avec I'utiIisateur de I’instaIIation</t>
  </si>
  <si>
    <t>Volt</t>
  </si>
  <si>
    <t>Yann</t>
  </si>
  <si>
    <t>03</t>
  </si>
  <si>
    <t>2022-2023</t>
  </si>
  <si>
    <t>A3 - Réalisation</t>
  </si>
  <si>
    <r>
      <t>A1.T3 - Communiquer avec les différents intervenants</t>
    </r>
    <r>
      <rPr>
        <sz val="10"/>
        <color rgb="FF268DCD"/>
        <rFont val="Helvetica"/>
      </rPr>
      <t xml:space="preserve"> </t>
    </r>
  </si>
  <si>
    <t>Économie gestion</t>
  </si>
  <si>
    <t>Chot</t>
  </si>
  <si>
    <t>Troy</t>
  </si>
  <si>
    <t>04</t>
  </si>
  <si>
    <t>2023-2024</t>
  </si>
  <si>
    <t>A4 - Contrôle, mise en service, maintenance</t>
  </si>
  <si>
    <t>A1.T4 - Renseigner et transmettre des documents d’intervention</t>
  </si>
  <si>
    <t>Cagla</t>
  </si>
  <si>
    <t>05</t>
  </si>
  <si>
    <t>2024-2025</t>
  </si>
  <si>
    <t>A2.T5 - Organiser son intervention en adoptant une attitude éco-responsable</t>
  </si>
  <si>
    <t>Oktet</t>
  </si>
  <si>
    <t>06</t>
  </si>
  <si>
    <t>A2.T6 - Préparer et vérifier les matériels et les outillages </t>
  </si>
  <si>
    <t>Lettres anglais</t>
  </si>
  <si>
    <t>Nom élève 5</t>
  </si>
  <si>
    <t>Prénom élève 5</t>
  </si>
  <si>
    <t>07</t>
  </si>
  <si>
    <r>
      <t>A2.T7 - Etablir les éléments de la commande liée â son intervention</t>
    </r>
    <r>
      <rPr>
        <sz val="10"/>
        <color rgb="FF268DCD"/>
        <rFont val="Helvetica"/>
      </rPr>
      <t> </t>
    </r>
  </si>
  <si>
    <t>Nom élève 6</t>
  </si>
  <si>
    <t>Prénom élève 6</t>
  </si>
  <si>
    <t>08</t>
  </si>
  <si>
    <t>Diplômes</t>
  </si>
  <si>
    <t>R1 - Exercice de renforcement des savoirs associés</t>
  </si>
  <si>
    <t>A3.T8 - Réceptionner et vérifier une livraison</t>
  </si>
  <si>
    <t>Nom élève 7</t>
  </si>
  <si>
    <t>Prénom élève 7</t>
  </si>
  <si>
    <t>09</t>
  </si>
  <si>
    <t>R2 - Exercices de renforcement des savoir-faire</t>
  </si>
  <si>
    <t>A3.T9 - Equiper les appareils d’une installation thermique</t>
  </si>
  <si>
    <t>Nom élève 8</t>
  </si>
  <si>
    <t>Prénom élève 8</t>
  </si>
  <si>
    <t>…</t>
  </si>
  <si>
    <t>A3.T10 - Implanter et fixer les appareils et leurs accessoires</t>
  </si>
  <si>
    <t>EPS</t>
  </si>
  <si>
    <t>Nom élève 9</t>
  </si>
  <si>
    <t>Prénom élève 9</t>
  </si>
  <si>
    <t>CAP</t>
  </si>
  <si>
    <t>A3.T11 - Implanter et fixer les supports des réseaux</t>
  </si>
  <si>
    <t>Nom élève 10</t>
  </si>
  <si>
    <t>Prénom élève 10</t>
  </si>
  <si>
    <t>BMA</t>
  </si>
  <si>
    <t xml:space="preserve"> C1 • Communiquer</t>
  </si>
  <si>
    <t>A3.T12 - Façonner, poser et raccorder les réseaux ; raccorder les appareils</t>
  </si>
  <si>
    <t>Nom élève 11</t>
  </si>
  <si>
    <t>Prénom élève 11</t>
  </si>
  <si>
    <t>DTMS</t>
  </si>
  <si>
    <t>C2 • Préparer</t>
  </si>
  <si>
    <t>Spécialités</t>
  </si>
  <si>
    <r>
      <t>A3.T13 - Utiliser les moyens de prévention adaptés à la situation</t>
    </r>
    <r>
      <rPr>
        <sz val="10"/>
        <color rgb="FF268DCD"/>
        <rFont val="Helvetica"/>
      </rPr>
      <t> </t>
    </r>
  </si>
  <si>
    <t>Évaluateur</t>
  </si>
  <si>
    <t>Nom élève 12</t>
  </si>
  <si>
    <t>Prénom élève 12</t>
  </si>
  <si>
    <t>C3 • Réaliser</t>
  </si>
  <si>
    <t>A3.T14 - Vérifier la conformité du travail réalisé</t>
  </si>
  <si>
    <t>Nom élève 13</t>
  </si>
  <si>
    <t>Prénom élève 13</t>
  </si>
  <si>
    <t xml:space="preserve">C4 • Contrôler mettre en service </t>
  </si>
  <si>
    <t>A4.T15 - Mettre en pression, contrôler et purger les circuits d’une installation thermique</t>
  </si>
  <si>
    <t>Professeur(s)</t>
  </si>
  <si>
    <t>Nom élève 14</t>
  </si>
  <si>
    <t>Prénom élève 14</t>
  </si>
  <si>
    <t>Classe / Niveau</t>
  </si>
  <si>
    <t>Métiers de l’électricité et de ses environnements connectés (MELEC)</t>
  </si>
  <si>
    <t>A4.T16 - Mettre en service et régler une installation thermique </t>
  </si>
  <si>
    <t>Formateur(s)</t>
  </si>
  <si>
    <t>Nom élève 15</t>
  </si>
  <si>
    <t>Prénom élève 15</t>
  </si>
  <si>
    <t>Métiers du froid et des énergies renouvelables (MFER)</t>
  </si>
  <si>
    <t>A4.T17 - Mettre en œuvre une procédure de maintenance préventive</t>
  </si>
  <si>
    <t>Tuteur(s)</t>
  </si>
  <si>
    <t>Nom élève 16</t>
  </si>
  <si>
    <t>Prénom élève 16</t>
  </si>
  <si>
    <t>1re année</t>
  </si>
  <si>
    <t>Installateur en chauffage, climatisation et énergies renouvelables (ICCER)</t>
  </si>
  <si>
    <t>A4.T18 - Réaliser une action de maintenance corrective</t>
  </si>
  <si>
    <t>Nom élève 17</t>
  </si>
  <si>
    <t>Prénom élève 17</t>
  </si>
  <si>
    <t>2de année</t>
  </si>
  <si>
    <t>Maintenance et efficacité énergétique (MEE)</t>
  </si>
  <si>
    <t>Nom élève 18</t>
  </si>
  <si>
    <t>Prénom élève 18</t>
  </si>
  <si>
    <t>Systèmes numériques (SN)</t>
  </si>
  <si>
    <t>Équipe 1</t>
  </si>
  <si>
    <t>Nom élève 19</t>
  </si>
  <si>
    <t>Prénom élève 19</t>
  </si>
  <si>
    <t>Première</t>
  </si>
  <si>
    <t>Nom élève 20</t>
  </si>
  <si>
    <t>Prénom élève 20</t>
  </si>
  <si>
    <t>Terminale</t>
  </si>
  <si>
    <t>Nom élève 21</t>
  </si>
  <si>
    <t>Prénom élève 21</t>
  </si>
  <si>
    <t>FDD 1 an</t>
  </si>
  <si>
    <t>Formateurs</t>
  </si>
  <si>
    <t>Nom élève 22</t>
  </si>
  <si>
    <t>Prénom élève 22</t>
  </si>
  <si>
    <t>Nom élève 23</t>
  </si>
  <si>
    <t>Prénom élève 23</t>
  </si>
  <si>
    <t>Nom élève 24</t>
  </si>
  <si>
    <t>Prénom élève 24</t>
  </si>
  <si>
    <t>Équipe 2</t>
  </si>
  <si>
    <t>Nom élève 25</t>
  </si>
  <si>
    <t>Prénom élève 25</t>
  </si>
  <si>
    <t>Nom élève 26</t>
  </si>
  <si>
    <t>Prénom élève 26</t>
  </si>
  <si>
    <t>Directeur délégué aux formations :</t>
  </si>
  <si>
    <t>Nom élève 27</t>
  </si>
  <si>
    <t>Prénom élève 27</t>
  </si>
  <si>
    <t>Directeur des enseignements :</t>
  </si>
  <si>
    <t>Nom élève 28</t>
  </si>
  <si>
    <t>Prénom élève 28</t>
  </si>
  <si>
    <t>Nom élève 29</t>
  </si>
  <si>
    <t>Prénom élève 29</t>
  </si>
  <si>
    <t>Nom élève 30</t>
  </si>
  <si>
    <t>Prénom élève 30</t>
  </si>
  <si>
    <t>Équipe 3</t>
  </si>
  <si>
    <t>Nom élève 31</t>
  </si>
  <si>
    <t>Prénom élève 31</t>
  </si>
  <si>
    <t>Unités</t>
  </si>
  <si>
    <t>Nom élève 32</t>
  </si>
  <si>
    <t>Prénom élève 32</t>
  </si>
  <si>
    <t>EP1</t>
  </si>
  <si>
    <t>Professeur principal :</t>
  </si>
  <si>
    <t>Nom élève 33</t>
  </si>
  <si>
    <t>Prénom élève 33</t>
  </si>
  <si>
    <t>EP2</t>
  </si>
  <si>
    <t>Coordonnateur pédagogique :</t>
  </si>
  <si>
    <t>Nom élève 34</t>
  </si>
  <si>
    <t>Prénom élève 34</t>
  </si>
  <si>
    <t>EP3</t>
  </si>
  <si>
    <t>Nom élève 35</t>
  </si>
  <si>
    <t>Prénom élève 35</t>
  </si>
  <si>
    <t>N°</t>
  </si>
  <si>
    <t>Compétences Transversales</t>
  </si>
  <si>
    <t>Élèves</t>
  </si>
  <si>
    <t>1: Communiquer à l’oral dans le monde professionnel</t>
  </si>
  <si>
    <t>Noms</t>
  </si>
  <si>
    <t>2: Communiquer à l’écrit dans le monde professionnel</t>
  </si>
  <si>
    <t>3: Mobiliser les raisonnements mathématiques</t>
  </si>
  <si>
    <t>Semestre</t>
  </si>
  <si>
    <t>4: Utiliser les outils numériques et l’informatique</t>
  </si>
  <si>
    <t>5: Gérer des informations</t>
  </si>
  <si>
    <t>6: S’organiser dans son activité professionnelle</t>
  </si>
  <si>
    <t>9: Apprendre et se former tout au long de la vie</t>
  </si>
  <si>
    <t>10: Construire son parcours professionnel</t>
  </si>
  <si>
    <t>11: Réaliser son activité selon les cadres réglementaires établis</t>
  </si>
  <si>
    <t>12: Adapter son action face à des aléas et à des situations d’urgence</t>
  </si>
  <si>
    <t>Initiales</t>
  </si>
  <si>
    <t>mail</t>
  </si>
  <si>
    <t>Secteur</t>
  </si>
  <si>
    <t>Ville</t>
  </si>
  <si>
    <t>Dépt.</t>
  </si>
  <si>
    <t>Code disc.</t>
  </si>
  <si>
    <t>Discipline</t>
  </si>
  <si>
    <t>Leray</t>
  </si>
  <si>
    <t>Thierry</t>
  </si>
  <si>
    <t>TL</t>
  </si>
  <si>
    <t>VV</t>
  </si>
  <si>
    <t>35u</t>
  </si>
  <si>
    <t>PMF</t>
  </si>
  <si>
    <t>RENNES</t>
  </si>
  <si>
    <t>E31 : Situations de travail réalisées en milieu professionnel</t>
  </si>
  <si>
    <t>E2 : Analyse d'un  système numérique</t>
  </si>
  <si>
    <t>E32 : Préparation, installation, mise en service, maintenance d'un système numérique</t>
  </si>
  <si>
    <t xml:space="preserve">% </t>
  </si>
  <si>
    <t xml:space="preserve">Conception et réalisation : Thierry GÉRARD IEN-ET STI Design &amp; Métiers d'art - Version 5.2 • Septembre 2020    
Adaptation Equipe Académique Rennes [ 07 83 77 09 55 ] - Version 5.2 • Mars 2021 </t>
  </si>
  <si>
    <t>Direction</t>
  </si>
  <si>
    <t xml:space="preserve"> Sait s'adapter et transférer la compétence</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</si>
</sst>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164" formatCode="0.0"/>
    <numFmt numFmtId="165" formatCode="[$-40C]d\ mmmm\ yyyy;@"/>
    <numFmt numFmtId="166" formatCode="d/m;@"/>
    <numFmt numFmtId="167" formatCode="0.0%"/>
  </numFmts>
  <fonts count="242">
    <font>
      <sz val="11"/>
      <color theme="1"/>
      <name val="Calibri"/>
      <scheme val="minor"/>
    </font>
    <font>
      <u/>
      <sz val="11"/>
      <color theme="10"/>
      <name val="Calibri"/>
      <family val="2"/>
      <scheme val="minor"/>
    </font>
    <font>
      <u/>
      <sz val="12"/>
      <color theme="10"/>
      <name val="Calibri"/>
      <family val="2"/>
      <scheme val="minor"/>
    </font>
    <font>
      <sz val="12"/>
      <color theme="1"/>
      <name val="Calibri"/>
      <family val="2"/>
      <scheme val="minor"/>
    </font>
    <font>
      <b/>
      <sz val="8"/>
      <color rgb="FF268CCD"/>
      <name val="Calibri"/>
      <family val="2"/>
      <scheme val="minor"/>
    </font>
    <font>
      <b/>
      <sz val="10"/>
      <color theme="0"/>
      <name val="Calibri"/>
      <family val="2"/>
      <scheme val="minor"/>
    </font>
    <font>
      <b/>
      <sz val="24"/>
      <color rgb="FF99ABB5"/>
      <name val="Calibri"/>
      <family val="2"/>
      <scheme val="minor"/>
    </font>
    <font>
      <sz val="26"/>
      <color theme="1"/>
      <name val="Calibri"/>
      <family val="2"/>
      <scheme val="minor"/>
    </font>
    <font>
      <sz val="26"/>
      <color theme="0" tint="-0.499984740745262"/>
      <name val="Calibri"/>
      <family val="2"/>
      <scheme val="minor"/>
    </font>
    <font>
      <sz val="26"/>
      <color rgb="FFCAA883"/>
      <name val="Calibri"/>
      <family val="2"/>
      <scheme val="minor"/>
    </font>
    <font>
      <b/>
      <sz val="24"/>
      <color theme="1"/>
      <name val="Calibri Light"/>
      <family val="2"/>
      <scheme val="major"/>
    </font>
    <font>
      <sz val="11"/>
      <color rgb="FFCAA883"/>
      <name val="Calibri"/>
      <family val="2"/>
      <scheme val="minor"/>
    </font>
    <font>
      <b/>
      <sz val="100"/>
      <color theme="0"/>
      <name val="Calibri"/>
      <family val="2"/>
      <scheme val="minor"/>
    </font>
    <font>
      <sz val="36"/>
      <color theme="0"/>
      <name val="Calibri"/>
      <family val="2"/>
      <scheme val="minor"/>
    </font>
    <font>
      <b/>
      <sz val="24"/>
      <color theme="0"/>
      <name val="Calibri"/>
      <family val="2"/>
      <scheme val="minor"/>
    </font>
    <font>
      <sz val="72"/>
      <color rgb="FF00B050"/>
      <name val="Calibri"/>
      <family val="2"/>
      <scheme val="minor"/>
    </font>
    <font>
      <sz val="28"/>
      <color theme="1"/>
      <name val="Calibri"/>
      <family val="2"/>
      <scheme val="minor"/>
    </font>
    <font>
      <sz val="28"/>
      <color theme="0"/>
      <name val="Calibri"/>
      <family val="2"/>
      <scheme val="minor"/>
    </font>
    <font>
      <sz val="20"/>
      <color rgb="FF268CCD"/>
      <name val="Calibri"/>
      <family val="2"/>
      <scheme val="minor"/>
    </font>
    <font>
      <sz val="11"/>
      <color theme="0"/>
      <name val="Calibri"/>
      <family val="2"/>
      <scheme val="minor"/>
    </font>
    <font>
      <sz val="22"/>
      <color rgb="FF268CCD"/>
      <name val="Calibri"/>
      <family val="2"/>
      <scheme val="minor"/>
    </font>
    <font>
      <sz val="20"/>
      <color rgb="FF00B0F0"/>
      <name val="Calibri"/>
      <family val="2"/>
      <scheme val="minor"/>
    </font>
    <font>
      <b/>
      <sz val="11"/>
      <color theme="1"/>
      <name val="Calibri"/>
      <family val="2"/>
      <scheme val="minor"/>
    </font>
    <font>
      <b/>
      <sz val="14"/>
      <color theme="0"/>
      <name val="Calibri"/>
      <family val="2"/>
      <scheme val="minor"/>
    </font>
    <font>
      <b/>
      <sz val="9"/>
      <color theme="0"/>
      <name val="Calibri"/>
      <family val="2"/>
      <scheme val="minor"/>
    </font>
    <font>
      <sz val="12"/>
      <color theme="0"/>
      <name val="Calibri"/>
      <family val="2"/>
      <scheme val="minor"/>
    </font>
    <font>
      <sz val="48"/>
      <color indexed="23"/>
      <name val="Calibri"/>
      <family val="2"/>
      <scheme val="minor"/>
    </font>
    <font>
      <sz val="30"/>
      <color rgb="FF268DCD"/>
      <name val="Calibri"/>
      <family val="2"/>
      <scheme val="minor"/>
    </font>
    <font>
      <sz val="14"/>
      <color rgb="FF268DCD"/>
      <name val="Calibri"/>
      <family val="2"/>
      <scheme val="minor"/>
    </font>
    <font>
      <sz val="18"/>
      <color theme="0"/>
      <name val="Calibri"/>
      <family val="2"/>
      <scheme val="minor"/>
    </font>
    <font>
      <sz val="9"/>
      <color theme="0"/>
      <name val="Calibri"/>
      <family val="2"/>
      <scheme val="minor"/>
    </font>
    <font>
      <sz val="24"/>
      <color rgb="FF268CCD"/>
      <name val="Calibri"/>
      <family val="2"/>
      <scheme val="minor"/>
    </font>
    <font>
      <sz val="36"/>
      <color rgb="FF268CCD"/>
      <name val="Calibri"/>
      <family val="2"/>
      <scheme val="minor"/>
    </font>
    <font>
      <sz val="10"/>
      <color theme="0"/>
      <name val="Calibri"/>
      <family val="2"/>
      <scheme val="minor"/>
    </font>
    <font>
      <sz val="26"/>
      <color indexed="23"/>
      <name val="Calibri"/>
      <family val="2"/>
      <scheme val="minor"/>
    </font>
    <font>
      <sz val="13"/>
      <color theme="0" tint="-0.499984740745262"/>
      <name val="Calibri"/>
      <family val="2"/>
      <scheme val="minor"/>
    </font>
    <font>
      <sz val="14"/>
      <color theme="0" tint="-0.499984740745262"/>
      <name val="Calibri"/>
      <family val="2"/>
      <scheme val="minor"/>
    </font>
    <font>
      <sz val="11"/>
      <color theme="0" tint="-0.499984740745262"/>
      <name val="Calibri"/>
      <family val="2"/>
      <scheme val="minor"/>
    </font>
    <font>
      <sz val="22"/>
      <color indexed="23"/>
      <name val="Calibri"/>
      <family val="2"/>
      <scheme val="minor"/>
    </font>
    <font>
      <b/>
      <sz val="14"/>
      <color indexed="23"/>
      <name val="Calibri"/>
      <family val="2"/>
      <scheme val="minor"/>
    </font>
    <font>
      <b/>
      <sz val="16"/>
      <color indexed="23"/>
      <name val="Calibri"/>
      <family val="2"/>
      <scheme val="minor"/>
    </font>
    <font>
      <sz val="11"/>
      <color indexed="23"/>
      <name val="Calibri"/>
      <family val="2"/>
      <scheme val="minor"/>
    </font>
    <font>
      <sz val="14"/>
      <color theme="0"/>
      <name val="Calibri"/>
      <family val="2"/>
      <scheme val="minor"/>
    </font>
    <font>
      <sz val="16"/>
      <color rgb="FF268CCD"/>
      <name val="Calibri"/>
      <family val="2"/>
      <scheme val="minor"/>
    </font>
    <font>
      <sz val="18"/>
      <color indexed="23"/>
      <name val="Calibri"/>
      <family val="2"/>
      <scheme val="minor"/>
    </font>
    <font>
      <b/>
      <sz val="13"/>
      <color theme="0" tint="-0.499984740745262"/>
      <name val="Calibri"/>
      <family val="2"/>
      <scheme val="minor"/>
    </font>
    <font>
      <sz val="24"/>
      <color theme="2" tint="-0.249977111117893"/>
      <name val="Calibri"/>
      <family val="2"/>
      <scheme val="minor"/>
    </font>
    <font>
      <sz val="16"/>
      <color rgb="FF7F26CE"/>
      <name val="Calibri"/>
      <family val="2"/>
      <scheme val="minor"/>
    </font>
    <font>
      <sz val="26"/>
      <color rgb="FF268CCD"/>
      <name val="Calibri"/>
      <family val="2"/>
      <scheme val="minor"/>
    </font>
    <font>
      <b/>
      <sz val="24"/>
      <color rgb="FF268DCD"/>
      <name val="Calibri"/>
      <family val="2"/>
      <scheme val="minor"/>
    </font>
    <font>
      <b/>
      <i/>
      <sz val="14"/>
      <color rgb="FF268CCD"/>
      <name val="Calibri"/>
      <family val="2"/>
      <scheme val="minor"/>
    </font>
    <font>
      <b/>
      <sz val="14"/>
      <color rgb="FF7F26CE"/>
      <name val="Calibri"/>
      <family val="2"/>
      <scheme val="minor"/>
    </font>
    <font>
      <b/>
      <sz val="20"/>
      <color rgb="FF268DCD"/>
      <name val="Calibri"/>
      <family val="2"/>
      <scheme val="minor"/>
    </font>
    <font>
      <sz val="16"/>
      <color rgb="FF268DCD"/>
      <name val="Calibri"/>
      <family val="2"/>
      <scheme val="minor"/>
    </font>
    <font>
      <sz val="20"/>
      <color rgb="FF268DCD"/>
      <name val="Calibri"/>
      <family val="2"/>
      <scheme val="minor"/>
    </font>
    <font>
      <sz val="11"/>
      <color rgb="FF268CCD"/>
      <name val="Calibri"/>
      <family val="2"/>
      <scheme val="minor"/>
    </font>
    <font>
      <sz val="22"/>
      <color theme="1"/>
      <name val="Trebuchet MS"/>
      <family val="2"/>
    </font>
    <font>
      <b/>
      <i/>
      <sz val="12"/>
      <color rgb="FF268CCD"/>
      <name val="Calibri"/>
      <family val="2"/>
      <scheme val="minor"/>
    </font>
    <font>
      <i/>
      <sz val="24"/>
      <color rgb="FF268DCD"/>
      <name val="Calibri"/>
      <family val="2"/>
      <scheme val="minor"/>
    </font>
    <font>
      <sz val="18"/>
      <color rgb="FF268DCD"/>
      <name val="Calibri"/>
      <family val="2"/>
      <scheme val="minor"/>
    </font>
    <font>
      <sz val="11"/>
      <color rgb="FF268DCD"/>
      <name val="Calibri"/>
      <family val="2"/>
      <scheme val="minor"/>
    </font>
    <font>
      <b/>
      <i/>
      <sz val="12"/>
      <color indexed="2"/>
      <name val="Calibri"/>
      <family val="2"/>
      <scheme val="minor"/>
    </font>
    <font>
      <sz val="14"/>
      <color rgb="FF268DCD"/>
      <name val="Helvetica"/>
    </font>
    <font>
      <sz val="22"/>
      <color rgb="FFEEEEEE"/>
      <name val="Trebuchet MS"/>
      <family val="2"/>
    </font>
    <font>
      <sz val="11"/>
      <color rgb="FF268CCD"/>
      <name val="Calibri (Corps)"/>
    </font>
    <font>
      <b/>
      <sz val="16"/>
      <color theme="0"/>
      <name val="Calibri"/>
      <family val="2"/>
      <scheme val="minor"/>
    </font>
    <font>
      <b/>
      <sz val="11"/>
      <color theme="0"/>
      <name val="Calibri"/>
      <family val="2"/>
      <scheme val="minor"/>
    </font>
    <font>
      <sz val="26"/>
      <color rgb="FF00B0F0"/>
      <name val="Calibri"/>
      <family val="2"/>
      <scheme val="minor"/>
    </font>
    <font>
      <b/>
      <sz val="48"/>
      <color theme="0"/>
      <name val="Calibri"/>
      <family val="2"/>
      <scheme val="minor"/>
    </font>
    <font>
      <sz val="34"/>
      <color rgb="FF268CCD"/>
      <name val="Calibri"/>
      <family val="2"/>
      <scheme val="minor"/>
    </font>
    <font>
      <sz val="34"/>
      <color rgb="FFCD2698"/>
      <name val="Calibri"/>
      <family val="2"/>
      <scheme val="minor"/>
    </font>
    <font>
      <b/>
      <sz val="14"/>
      <color theme="1"/>
      <name val="Calibri"/>
      <family val="2"/>
      <scheme val="minor"/>
    </font>
    <font>
      <sz val="18"/>
      <color rgb="FF268CCD"/>
      <name val="Calibri"/>
      <family val="2"/>
      <scheme val="minor"/>
    </font>
    <font>
      <i/>
      <sz val="18"/>
      <color rgb="FF268CCD"/>
      <name val="Calibri (Corps)"/>
    </font>
    <font>
      <i/>
      <sz val="24"/>
      <color rgb="FF268CCD"/>
      <name val="Calibri"/>
      <family val="2"/>
      <scheme val="minor"/>
    </font>
    <font>
      <sz val="11"/>
      <color rgb="FF9B55D9"/>
      <name val="Calibri"/>
      <family val="2"/>
      <scheme val="minor"/>
    </font>
    <font>
      <b/>
      <sz val="14"/>
      <color rgb="FF268DCD"/>
      <name val="Calibri"/>
      <family val="2"/>
      <scheme val="minor"/>
    </font>
    <font>
      <b/>
      <sz val="14"/>
      <color rgb="FF8026CE"/>
      <name val="Calibri"/>
      <family val="2"/>
      <scheme val="minor"/>
    </font>
    <font>
      <b/>
      <sz val="14"/>
      <color rgb="FF268CCD"/>
      <name val="Calibri"/>
      <family val="2"/>
      <scheme val="minor"/>
    </font>
    <font>
      <b/>
      <sz val="16"/>
      <color rgb="FF268CCD"/>
      <name val="Calibri"/>
      <family val="2"/>
      <scheme val="minor"/>
    </font>
    <font>
      <b/>
      <i/>
      <sz val="8"/>
      <color rgb="FF268DCD"/>
      <name val="Calibri"/>
      <family val="2"/>
      <scheme val="minor"/>
    </font>
    <font>
      <i/>
      <sz val="12"/>
      <color rgb="FF238ECE"/>
      <name val="Calibri"/>
      <family val="2"/>
      <scheme val="minor"/>
    </font>
    <font>
      <i/>
      <sz val="14"/>
      <color rgb="FF238ECE"/>
      <name val="Calibri"/>
      <family val="2"/>
      <scheme val="minor"/>
    </font>
    <font>
      <b/>
      <i/>
      <sz val="12"/>
      <color rgb="FF238ECE"/>
      <name val="Calibri"/>
      <family val="2"/>
      <scheme val="minor"/>
    </font>
    <font>
      <i/>
      <sz val="16"/>
      <color rgb="FF238ECE"/>
      <name val="Calibri"/>
      <family val="2"/>
      <scheme val="minor"/>
    </font>
    <font>
      <b/>
      <i/>
      <sz val="16"/>
      <color rgb="FF238ECE"/>
      <name val="Calibri"/>
      <family val="2"/>
      <scheme val="minor"/>
    </font>
    <font>
      <b/>
      <sz val="11"/>
      <color rgb="FF238ECE"/>
      <name val="Calibri"/>
      <family val="2"/>
      <scheme val="minor"/>
    </font>
    <font>
      <b/>
      <i/>
      <sz val="10"/>
      <color rgb="FF238ECE"/>
      <name val="Calibri"/>
      <family val="2"/>
      <scheme val="minor"/>
    </font>
    <font>
      <b/>
      <sz val="11"/>
      <color indexed="2"/>
      <name val="Calibri"/>
      <family val="2"/>
      <scheme val="minor"/>
    </font>
    <font>
      <b/>
      <i/>
      <sz val="10"/>
      <color indexed="2"/>
      <name val="Calibri"/>
      <family val="2"/>
      <scheme val="minor"/>
    </font>
    <font>
      <sz val="14"/>
      <color rgb="FF268CCD"/>
      <name val="Calibri"/>
      <family val="2"/>
      <scheme val="minor"/>
    </font>
    <font>
      <sz val="14"/>
      <color theme="1"/>
      <name val="Calibri"/>
      <family val="2"/>
      <scheme val="minor"/>
    </font>
    <font>
      <sz val="11"/>
      <color rgb="FFDDEBF9"/>
      <name val="Calibri"/>
      <family val="2"/>
      <scheme val="minor"/>
    </font>
    <font>
      <b/>
      <sz val="11"/>
      <color rgb="FFDDEBF9"/>
      <name val="Calibri"/>
      <family val="2"/>
      <scheme val="minor"/>
    </font>
    <font>
      <b/>
      <sz val="20"/>
      <color rgb="FF9B26CD"/>
      <name val="Calibri"/>
      <family val="2"/>
      <scheme val="minor"/>
    </font>
    <font>
      <b/>
      <sz val="20"/>
      <name val="Calibri"/>
      <family val="2"/>
      <scheme val="minor"/>
    </font>
    <font>
      <b/>
      <sz val="11"/>
      <color rgb="FF7F26CE"/>
      <name val="Calibri"/>
      <family val="2"/>
      <scheme val="minor"/>
    </font>
    <font>
      <b/>
      <sz val="11"/>
      <color rgb="FF268CCD"/>
      <name val="Calibri"/>
      <family val="2"/>
      <scheme val="minor"/>
    </font>
    <font>
      <b/>
      <sz val="16"/>
      <color rgb="FF7F26CE"/>
      <name val="Calibri"/>
      <family val="2"/>
      <scheme val="minor"/>
    </font>
    <font>
      <sz val="16"/>
      <color rgb="FF7F26CE"/>
      <name val="Calibri (Corps)"/>
    </font>
    <font>
      <sz val="16"/>
      <color theme="0"/>
      <name val="Calibri"/>
      <family val="2"/>
      <scheme val="minor"/>
    </font>
    <font>
      <b/>
      <sz val="16"/>
      <color rgb="FF268DCD"/>
      <name val="Calibri"/>
      <family val="2"/>
      <scheme val="minor"/>
    </font>
    <font>
      <b/>
      <sz val="16"/>
      <color theme="0" tint="-0.499984740745262"/>
      <name val="Calibri"/>
      <family val="2"/>
      <scheme val="minor"/>
    </font>
    <font>
      <sz val="16"/>
      <color rgb="FF00B0F0"/>
      <name val="Calibri"/>
      <family val="2"/>
      <scheme val="minor"/>
    </font>
    <font>
      <sz val="24"/>
      <color rgb="FF268DCD"/>
      <name val="Calibri"/>
      <family val="2"/>
      <scheme val="minor"/>
    </font>
    <font>
      <sz val="26"/>
      <color rgb="FF268DCD"/>
      <name val="Calibri"/>
      <family val="2"/>
      <scheme val="minor"/>
    </font>
    <font>
      <b/>
      <sz val="24"/>
      <color theme="0" tint="-0.499984740745262"/>
      <name val="Calibri Light"/>
      <family val="2"/>
      <scheme val="major"/>
    </font>
    <font>
      <b/>
      <sz val="24"/>
      <color rgb="FF268DCD"/>
      <name val="Calibri Light"/>
      <family val="2"/>
      <scheme val="major"/>
    </font>
    <font>
      <sz val="22"/>
      <color theme="0"/>
      <name val="Calibri"/>
      <family val="2"/>
      <scheme val="minor"/>
    </font>
    <font>
      <sz val="16"/>
      <color theme="1"/>
      <name val="Calibri"/>
      <family val="2"/>
      <scheme val="minor"/>
    </font>
    <font>
      <sz val="16"/>
      <color rgb="FF1F8CCD"/>
      <name val="Calibri"/>
      <family val="2"/>
      <scheme val="minor"/>
    </font>
    <font>
      <b/>
      <sz val="9"/>
      <color rgb="FF7F26CE"/>
      <name val="Calibri"/>
      <family val="2"/>
      <scheme val="minor"/>
    </font>
    <font>
      <sz val="9"/>
      <color rgb="FF268CCD"/>
      <name val="Calibri"/>
      <family val="2"/>
      <scheme val="minor"/>
    </font>
    <font>
      <b/>
      <sz val="10"/>
      <color rgb="FF7F26CE"/>
      <name val="Calibri"/>
      <family val="2"/>
      <scheme val="minor"/>
    </font>
    <font>
      <b/>
      <sz val="9"/>
      <color rgb="FF268CCD"/>
      <name val="Calibri"/>
      <family val="2"/>
      <scheme val="minor"/>
    </font>
    <font>
      <b/>
      <sz val="10"/>
      <color rgb="FF268CCD"/>
      <name val="Calibri"/>
      <family val="2"/>
      <scheme val="minor"/>
    </font>
    <font>
      <b/>
      <sz val="16"/>
      <color theme="4"/>
      <name val="Calibri"/>
      <family val="2"/>
      <scheme val="minor"/>
    </font>
    <font>
      <b/>
      <sz val="11"/>
      <color rgb="FF268DCD"/>
      <name val="Calibri"/>
      <family val="2"/>
      <scheme val="minor"/>
    </font>
    <font>
      <b/>
      <sz val="10"/>
      <color rgb="FF1F8CCD"/>
      <name val="Calibri"/>
      <family val="2"/>
      <scheme val="minor"/>
    </font>
    <font>
      <sz val="10"/>
      <color rgb="FF238ECE"/>
      <name val="Calibri"/>
      <family val="2"/>
      <scheme val="minor"/>
    </font>
    <font>
      <sz val="11"/>
      <color rgb="FF0070B2"/>
      <name val="Calibri"/>
      <family val="2"/>
      <scheme val="minor"/>
    </font>
    <font>
      <b/>
      <sz val="16"/>
      <color rgb="FF1F8CCD"/>
      <name val="Calibri"/>
      <family val="2"/>
      <scheme val="minor"/>
    </font>
    <font>
      <sz val="36"/>
      <color rgb="FF7F26CE"/>
      <name val="Webdings"/>
      <family val="1"/>
      <charset val="2"/>
    </font>
    <font>
      <i/>
      <sz val="16"/>
      <color rgb="FF268CCD"/>
      <name val="Calibri"/>
      <family val="2"/>
      <scheme val="minor"/>
    </font>
    <font>
      <sz val="10"/>
      <color rgb="FF00B0F0"/>
      <name val="Webdings"/>
      <family val="1"/>
      <charset val="2"/>
    </font>
    <font>
      <sz val="24"/>
      <color theme="0"/>
      <name val="Calibri"/>
      <family val="2"/>
      <scheme val="minor"/>
    </font>
    <font>
      <sz val="11"/>
      <color rgb="FF7F26CE"/>
      <name val="Calibri"/>
      <family val="2"/>
      <scheme val="minor"/>
    </font>
    <font>
      <b/>
      <sz val="24"/>
      <color rgb="FF268CCD"/>
      <name val="Calibri"/>
      <family val="2"/>
      <scheme val="minor"/>
    </font>
    <font>
      <b/>
      <sz val="24"/>
      <color rgb="FF7F26CE"/>
      <name val="Calibri"/>
      <family val="2"/>
      <scheme val="minor"/>
    </font>
    <font>
      <sz val="36"/>
      <color rgb="FF7F26CE"/>
      <name val="Calibri"/>
      <family val="2"/>
      <scheme val="minor"/>
    </font>
    <font>
      <i/>
      <sz val="26"/>
      <color rgb="FF268CCD"/>
      <name val="Calibri"/>
      <family val="2"/>
      <scheme val="minor"/>
    </font>
    <font>
      <i/>
      <sz val="11"/>
      <color theme="0"/>
      <name val="Calibri"/>
      <family val="2"/>
      <scheme val="minor"/>
    </font>
    <font>
      <sz val="14"/>
      <color rgb="FF1F8CCD"/>
      <name val="Calibri"/>
      <family val="2"/>
      <scheme val="minor"/>
    </font>
    <font>
      <b/>
      <sz val="14"/>
      <color theme="0" tint="-0.499984740745262"/>
      <name val="Calibri Light"/>
      <family val="2"/>
      <scheme val="major"/>
    </font>
    <font>
      <sz val="12"/>
      <color rgb="FF268CCD"/>
      <name val="Calibri"/>
      <family val="2"/>
      <scheme val="minor"/>
    </font>
    <font>
      <sz val="11"/>
      <color indexed="2"/>
      <name val="Calibri"/>
      <family val="2"/>
      <scheme val="minor"/>
    </font>
    <font>
      <b/>
      <sz val="12"/>
      <color rgb="FF268CCD"/>
      <name val="Calibri"/>
      <family val="2"/>
      <scheme val="minor"/>
    </font>
    <font>
      <i/>
      <sz val="22"/>
      <color indexed="23"/>
      <name val="Calibri"/>
      <family val="2"/>
      <scheme val="minor"/>
    </font>
    <font>
      <sz val="80"/>
      <color rgb="FF7030A0"/>
      <name val="Webdings"/>
      <family val="1"/>
      <charset val="2"/>
    </font>
    <font>
      <sz val="26"/>
      <color theme="0"/>
      <name val="Calibri"/>
      <family val="2"/>
      <scheme val="minor"/>
    </font>
    <font>
      <sz val="48"/>
      <color theme="0"/>
      <name val="Calibri"/>
      <family val="2"/>
      <scheme val="minor"/>
    </font>
    <font>
      <sz val="80"/>
      <color theme="0"/>
      <name val="Webdings"/>
      <family val="1"/>
      <charset val="2"/>
    </font>
    <font>
      <sz val="34"/>
      <color theme="0"/>
      <name val="Calibri"/>
      <family val="2"/>
      <scheme val="minor"/>
    </font>
    <font>
      <sz val="22"/>
      <color rgb="FF278CCE"/>
      <name val="Calibri"/>
      <family val="2"/>
      <scheme val="minor"/>
    </font>
    <font>
      <b/>
      <sz val="24"/>
      <color theme="1"/>
      <name val="Calibri"/>
      <family val="2"/>
      <scheme val="minor"/>
    </font>
    <font>
      <b/>
      <sz val="22"/>
      <color theme="1"/>
      <name val="Calibri"/>
      <family val="2"/>
      <scheme val="minor"/>
    </font>
    <font>
      <b/>
      <sz val="48"/>
      <color theme="1"/>
      <name val="Calibri"/>
      <family val="2"/>
      <scheme val="minor"/>
    </font>
    <font>
      <b/>
      <sz val="12"/>
      <color rgb="FF278CCE"/>
      <name val="Calibri"/>
      <family val="2"/>
      <scheme val="minor"/>
    </font>
    <font>
      <b/>
      <sz val="12"/>
      <color theme="1"/>
      <name val="Calibri"/>
      <family val="2"/>
      <scheme val="minor"/>
    </font>
    <font>
      <b/>
      <sz val="12"/>
      <color rgb="FF7030A0"/>
      <name val="Calibri"/>
      <family val="2"/>
      <scheme val="minor"/>
    </font>
    <font>
      <i/>
      <sz val="28"/>
      <color theme="0"/>
      <name val="Calibri"/>
      <family val="2"/>
      <scheme val="minor"/>
    </font>
    <font>
      <b/>
      <sz val="24"/>
      <color rgb="FF278CCE"/>
      <name val="Calibri"/>
      <family val="2"/>
      <scheme val="minor"/>
    </font>
    <font>
      <b/>
      <sz val="14"/>
      <color rgb="FF24994B"/>
      <name val="Calibri (Corps)"/>
    </font>
    <font>
      <b/>
      <i/>
      <sz val="13"/>
      <color rgb="FF24994B"/>
      <name val="Calibri"/>
      <family val="2"/>
      <scheme val="minor"/>
    </font>
    <font>
      <i/>
      <sz val="13"/>
      <color rgb="FF24994B"/>
      <name val="Calibri"/>
      <family val="2"/>
      <scheme val="minor"/>
    </font>
    <font>
      <sz val="18"/>
      <color rgb="FF278CCE"/>
      <name val="Calibri"/>
      <family val="2"/>
      <scheme val="minor"/>
    </font>
    <font>
      <sz val="24"/>
      <color rgb="FF278CCE"/>
      <name val="Calibri"/>
      <family val="2"/>
      <scheme val="minor"/>
    </font>
    <font>
      <b/>
      <sz val="18"/>
      <color theme="0"/>
      <name val="Calibri"/>
      <family val="2"/>
      <scheme val="minor"/>
    </font>
    <font>
      <sz val="18"/>
      <color rgb="FF9B26CD"/>
      <name val="Calibri"/>
      <family val="2"/>
      <scheme val="minor"/>
    </font>
    <font>
      <b/>
      <sz val="10"/>
      <color rgb="FF278CCE"/>
      <name val="Calibri"/>
      <family val="2"/>
      <scheme val="minor"/>
    </font>
    <font>
      <b/>
      <sz val="26"/>
      <color indexed="23"/>
      <name val="Calibri"/>
      <family val="2"/>
      <scheme val="minor"/>
    </font>
    <font>
      <sz val="120"/>
      <color rgb="FF7030A0"/>
      <name val="Webdings"/>
      <family val="1"/>
      <charset val="2"/>
    </font>
    <font>
      <b/>
      <sz val="11"/>
      <color rgb="FF1F8CCD"/>
      <name val="Calibri"/>
      <family val="2"/>
      <scheme val="minor"/>
    </font>
    <font>
      <sz val="24"/>
      <color theme="1"/>
      <name val="Calibri"/>
      <family val="2"/>
      <scheme val="minor"/>
    </font>
    <font>
      <sz val="20"/>
      <color theme="1"/>
      <name val="Calibri"/>
      <family val="2"/>
      <scheme val="minor"/>
    </font>
    <font>
      <sz val="11"/>
      <color rgb="FFB5CBD6"/>
      <name val="Calibri"/>
      <family val="2"/>
      <scheme val="minor"/>
    </font>
    <font>
      <sz val="18"/>
      <color theme="1"/>
      <name val="Calibri"/>
      <family val="2"/>
      <scheme val="minor"/>
    </font>
    <font>
      <b/>
      <sz val="11"/>
      <color rgb="FFB5CBD6"/>
      <name val="Calibri"/>
      <family val="2"/>
      <scheme val="minor"/>
    </font>
    <font>
      <b/>
      <sz val="18"/>
      <color rgb="FF00B0F0"/>
      <name val="Calibri"/>
      <family val="2"/>
      <scheme val="minor"/>
    </font>
    <font>
      <sz val="11"/>
      <color rgb="FF05AFF1"/>
      <name val="Calibri"/>
      <family val="2"/>
      <scheme val="minor"/>
    </font>
    <font>
      <b/>
      <sz val="16"/>
      <color rgb="FF9B26CD"/>
      <name val="Calibri"/>
      <family val="2"/>
      <scheme val="minor"/>
    </font>
    <font>
      <b/>
      <sz val="18"/>
      <color rgb="FF268CCD"/>
      <name val="Calibri"/>
      <family val="2"/>
      <scheme val="minor"/>
    </font>
    <font>
      <sz val="20"/>
      <color theme="0"/>
      <name val="Calibri"/>
      <family val="2"/>
      <scheme val="minor"/>
    </font>
    <font>
      <sz val="11"/>
      <color rgb="FF00B0F0"/>
      <name val="Calibri"/>
      <family val="2"/>
      <scheme val="minor"/>
    </font>
    <font>
      <sz val="34"/>
      <color rgb="FF31AEF1"/>
      <name val="Calibri"/>
      <family val="2"/>
      <scheme val="minor"/>
    </font>
    <font>
      <sz val="18"/>
      <color rgb="FF92D050"/>
      <name val="Calibri"/>
      <family val="2"/>
      <scheme val="minor"/>
    </font>
    <font>
      <sz val="18"/>
      <color rgb="FF31AEF1"/>
      <name val="Calibri"/>
      <family val="2"/>
      <scheme val="minor"/>
    </font>
    <font>
      <sz val="11"/>
      <color rgb="FF31AEF1"/>
      <name val="Calibri"/>
      <family val="2"/>
      <scheme val="minor"/>
    </font>
    <font>
      <sz val="26"/>
      <color rgb="FF31AEF1"/>
      <name val="Calibri"/>
      <family val="2"/>
      <scheme val="minor"/>
    </font>
    <font>
      <b/>
      <sz val="36"/>
      <color indexed="23"/>
      <name val="Calibri"/>
      <family val="2"/>
      <scheme val="minor"/>
    </font>
    <font>
      <sz val="16"/>
      <color indexed="2"/>
      <name val="Calibri"/>
      <family val="2"/>
      <scheme val="minor"/>
    </font>
    <font>
      <b/>
      <sz val="28"/>
      <color indexed="23"/>
      <name val="Calibri"/>
      <family val="2"/>
      <scheme val="minor"/>
    </font>
    <font>
      <b/>
      <sz val="48"/>
      <color indexed="23"/>
      <name val="Calibri"/>
      <family val="2"/>
      <scheme val="minor"/>
    </font>
    <font>
      <b/>
      <sz val="26"/>
      <color theme="0" tint="-0.499984740745262"/>
      <name val="Calibri Light"/>
      <family val="2"/>
      <scheme val="major"/>
    </font>
    <font>
      <b/>
      <i/>
      <sz val="16"/>
      <color rgb="FF268CCD"/>
      <name val="Calibri"/>
      <family val="2"/>
      <scheme val="minor"/>
    </font>
    <font>
      <sz val="8"/>
      <color theme="1"/>
      <name val="Arial"/>
      <family val="2"/>
    </font>
    <font>
      <sz val="10"/>
      <color theme="1"/>
      <name val="Arial"/>
      <family val="2"/>
    </font>
    <font>
      <sz val="10"/>
      <color indexed="64"/>
      <name val="Arial"/>
      <family val="2"/>
    </font>
    <font>
      <sz val="22"/>
      <color rgb="FF268DCD"/>
      <name val="Calibri"/>
      <family val="2"/>
      <scheme val="minor"/>
    </font>
    <font>
      <sz val="72"/>
      <color rgb="FF268CCD"/>
      <name val="Webdings"/>
      <family val="1"/>
      <charset val="2"/>
    </font>
    <font>
      <b/>
      <sz val="26"/>
      <color rgb="FF9B55D9"/>
      <name val="Calibri"/>
      <family val="2"/>
      <scheme val="minor"/>
    </font>
    <font>
      <b/>
      <sz val="12"/>
      <color theme="0"/>
      <name val="Calibri"/>
      <family val="2"/>
      <scheme val="minor"/>
    </font>
    <font>
      <b/>
      <sz val="18"/>
      <color rgb="FF288DCD"/>
      <name val="Calibri"/>
      <family val="2"/>
      <scheme val="minor"/>
    </font>
    <font>
      <b/>
      <sz val="18"/>
      <color rgb="FF33B1FF"/>
      <name val="Calibri"/>
      <family val="2"/>
      <scheme val="minor"/>
    </font>
    <font>
      <b/>
      <sz val="18"/>
      <color rgb="FF9B26CD"/>
      <name val="Calibri"/>
      <family val="2"/>
      <scheme val="minor"/>
    </font>
    <font>
      <b/>
      <sz val="24"/>
      <color indexed="23"/>
      <name val="Calibri"/>
      <family val="2"/>
      <scheme val="minor"/>
    </font>
    <font>
      <sz val="48"/>
      <color rgb="FF31AEF1"/>
      <name val="Calibri"/>
      <family val="2"/>
      <scheme val="minor"/>
    </font>
    <font>
      <sz val="36"/>
      <color rgb="FF31AEF1"/>
      <name val="Calibri"/>
      <family val="2"/>
      <scheme val="minor"/>
    </font>
    <font>
      <b/>
      <sz val="24"/>
      <color rgb="FF31AEF1"/>
      <name val="Calibri"/>
      <family val="2"/>
      <scheme val="minor"/>
    </font>
    <font>
      <b/>
      <sz val="28"/>
      <color rgb="FF31AEF1"/>
      <name val="Calibri"/>
      <family val="2"/>
      <scheme val="minor"/>
    </font>
    <font>
      <b/>
      <sz val="55"/>
      <color rgb="FF268DCD"/>
      <name val="Calibri"/>
      <family val="2"/>
      <scheme val="minor"/>
    </font>
    <font>
      <b/>
      <sz val="34"/>
      <color theme="0"/>
      <name val="Calibri"/>
      <family val="2"/>
      <scheme val="minor"/>
    </font>
    <font>
      <b/>
      <sz val="14"/>
      <color rgb="FF7030A0"/>
      <name val="Calibri"/>
      <family val="2"/>
      <scheme val="minor"/>
    </font>
    <font>
      <b/>
      <sz val="24"/>
      <color rgb="FF00B0F0"/>
      <name val="Calibri"/>
      <family val="2"/>
      <scheme val="minor"/>
    </font>
    <font>
      <sz val="36"/>
      <color theme="0"/>
      <name val="Calibri (Corps)"/>
    </font>
    <font>
      <b/>
      <sz val="20"/>
      <color rgb="FF9B55D9"/>
      <name val="Calibri"/>
      <family val="2"/>
      <scheme val="minor"/>
    </font>
    <font>
      <b/>
      <sz val="23"/>
      <color rgb="FF31AEF1"/>
      <name val="Calibri"/>
      <family val="2"/>
      <scheme val="minor"/>
    </font>
    <font>
      <b/>
      <sz val="26"/>
      <color rgb="FF31AEF1"/>
      <name val="Calibri"/>
      <family val="2"/>
      <scheme val="minor"/>
    </font>
    <font>
      <b/>
      <sz val="24"/>
      <color rgb="FF05AFF1"/>
      <name val="Calibri"/>
      <family val="2"/>
      <scheme val="minor"/>
    </font>
    <font>
      <b/>
      <sz val="20"/>
      <color theme="4"/>
      <name val="Calibri"/>
      <family val="2"/>
      <scheme val="minor"/>
    </font>
    <font>
      <i/>
      <sz val="22"/>
      <color rgb="FF288DCD"/>
      <name val="Calibri"/>
      <family val="2"/>
      <scheme val="minor"/>
    </font>
    <font>
      <sz val="20"/>
      <color rgb="FF288DCD"/>
      <name val="Calibri"/>
      <family val="2"/>
      <scheme val="minor"/>
    </font>
    <font>
      <b/>
      <sz val="20"/>
      <color theme="0"/>
      <name val="Calibri"/>
      <family val="2"/>
      <scheme val="minor"/>
    </font>
    <font>
      <b/>
      <sz val="36"/>
      <color rgb="FF288DCD"/>
      <name val="Calibri"/>
      <family val="2"/>
      <scheme val="minor"/>
    </font>
    <font>
      <i/>
      <sz val="18"/>
      <color rgb="FF288DCD"/>
      <name val="Calibri"/>
      <family val="2"/>
      <scheme val="minor"/>
    </font>
    <font>
      <b/>
      <sz val="36"/>
      <color rgb="FF9B55D9"/>
      <name val="Calibri"/>
      <family val="2"/>
      <scheme val="minor"/>
    </font>
    <font>
      <i/>
      <sz val="14"/>
      <color rgb="FF268CCD"/>
      <name val="Calibri"/>
      <family val="2"/>
      <scheme val="minor"/>
    </font>
    <font>
      <sz val="24"/>
      <color rgb="FF31AEF1"/>
      <name val="Calibri"/>
      <family val="2"/>
      <scheme val="minor"/>
    </font>
    <font>
      <b/>
      <sz val="35"/>
      <color indexed="23"/>
      <name val="Calibri"/>
      <family val="2"/>
      <scheme val="minor"/>
    </font>
    <font>
      <b/>
      <sz val="11"/>
      <color rgb="FF2E75B6"/>
      <name val="Calibri"/>
      <family val="2"/>
      <scheme val="minor"/>
    </font>
    <font>
      <b/>
      <sz val="36"/>
      <color theme="0"/>
      <name val="Calibri"/>
      <family val="2"/>
      <scheme val="minor"/>
    </font>
    <font>
      <b/>
      <sz val="10"/>
      <color theme="0"/>
      <name val="Helvetica"/>
    </font>
    <font>
      <b/>
      <sz val="10"/>
      <color rgb="FF268DCD"/>
      <name val="Helvetica"/>
    </font>
    <font>
      <sz val="11"/>
      <color theme="1"/>
      <name val="Calibri"/>
      <family val="2"/>
      <scheme val="minor"/>
    </font>
    <font>
      <sz val="72"/>
      <color rgb="FF92D050"/>
      <name val="Calibri (Corps)"/>
    </font>
    <font>
      <b/>
      <sz val="72"/>
      <color rgb="FF00B050"/>
      <name val="Calibri (Corps)"/>
    </font>
    <font>
      <sz val="48"/>
      <color rgb="FF00B050"/>
      <name val="Calibri (Corps)"/>
    </font>
    <font>
      <b/>
      <sz val="72"/>
      <color rgb="FF00B050"/>
      <name val="Calibri"/>
      <family val="2"/>
      <scheme val="minor"/>
    </font>
    <font>
      <b/>
      <sz val="48"/>
      <color theme="0"/>
      <name val="Calibri (Corps)"/>
    </font>
    <font>
      <b/>
      <sz val="13"/>
      <color rgb="FF8026CE"/>
      <name val="Calibri"/>
      <family val="2"/>
      <scheme val="minor"/>
    </font>
    <font>
      <b/>
      <sz val="8"/>
      <color rgb="FF8026CE"/>
      <name val="Calibri (Corps)"/>
    </font>
    <font>
      <b/>
      <sz val="13"/>
      <color indexed="2"/>
      <name val="Calibri (Corps)"/>
    </font>
    <font>
      <sz val="11"/>
      <color rgb="FF8026CE"/>
      <name val="Calibri (Corps)"/>
    </font>
    <font>
      <b/>
      <sz val="13"/>
      <color rgb="FF7F26CE"/>
      <name val="Calibri"/>
      <family val="2"/>
      <scheme val="minor"/>
    </font>
    <font>
      <b/>
      <sz val="8"/>
      <color rgb="FF7F26CE"/>
      <name val="Calibri (Corps)"/>
    </font>
    <font>
      <sz val="11"/>
      <color rgb="FF7F26CE"/>
      <name val="Calibri (Corps)"/>
    </font>
    <font>
      <b/>
      <i/>
      <sz val="12"/>
      <color indexed="2"/>
      <name val="Calibri (Corps)"/>
    </font>
    <font>
      <b/>
      <sz val="11"/>
      <color indexed="2"/>
      <name val="Calibri (Corps)"/>
    </font>
    <font>
      <b/>
      <sz val="26"/>
      <color theme="1"/>
      <name val="Calibri"/>
      <family val="2"/>
      <scheme val="minor"/>
    </font>
    <font>
      <b/>
      <sz val="36"/>
      <color theme="1"/>
      <name val="Calibri"/>
      <family val="2"/>
      <scheme val="minor"/>
    </font>
    <font>
      <sz val="10"/>
      <color rgb="FF268DCD"/>
      <name val="Helvetica"/>
    </font>
    <font>
      <sz val="10"/>
      <color rgb="FF268CCD"/>
      <name val="Calibri (Corps)"/>
    </font>
  </fonts>
  <fills count="74">
    <fill>
      <patternFill patternType="none"/>
    </fill>
    <fill>
      <patternFill patternType="gray125"/>
    </fill>
    <fill>
      <patternFill patternType="solid">
        <fgColor theme="0"/>
        <bgColor indexed="64"/>
      </patternFill>
    </fill>
    <fill>
      <patternFill patternType="solid">
        <fgColor rgb="FF268CCD"/>
        <bgColor indexed="64"/>
      </patternFill>
    </fill>
    <fill>
      <patternFill patternType="solid">
        <fgColor rgb="FFFBAE43"/>
        <bgColor indexed="64"/>
      </patternFill>
    </fill>
    <fill>
      <patternFill patternType="solid">
        <fgColor rgb="FF92D050"/>
        <bgColor indexed="64"/>
      </patternFill>
    </fill>
    <fill>
      <patternFill patternType="solid">
        <fgColor rgb="FF00B050"/>
        <bgColor indexed="64"/>
      </patternFill>
    </fill>
    <fill>
      <patternFill patternType="solid">
        <fgColor rgb="FF00B0F0"/>
        <bgColor indexed="64"/>
      </patternFill>
    </fill>
    <fill>
      <patternFill patternType="solid">
        <fgColor rgb="FF31AEF1"/>
        <bgColor indexed="64"/>
      </patternFill>
    </fill>
    <fill>
      <patternFill patternType="solid">
        <fgColor rgb="FFCDE0F2"/>
        <bgColor indexed="64"/>
      </patternFill>
    </fill>
    <fill>
      <patternFill patternType="solid">
        <fgColor rgb="FF1F8CCD"/>
        <bgColor indexed="64"/>
      </patternFill>
    </fill>
    <fill>
      <patternFill patternType="solid">
        <fgColor indexed="2"/>
        <bgColor indexed="64"/>
      </patternFill>
    </fill>
    <fill>
      <patternFill patternType="solid">
        <fgColor rgb="FF7F26CE"/>
        <bgColor indexed="64"/>
      </patternFill>
    </fill>
    <fill>
      <patternFill patternType="solid">
        <fgColor rgb="FFEEEEEE"/>
        <bgColor indexed="64"/>
      </patternFill>
    </fill>
    <fill>
      <patternFill patternType="solid">
        <fgColor rgb="FF2FB0FF"/>
        <bgColor indexed="64"/>
      </patternFill>
    </fill>
    <fill>
      <patternFill patternType="solid">
        <fgColor indexed="5"/>
        <bgColor indexed="64"/>
      </patternFill>
    </fill>
    <fill>
      <patternFill patternType="solid">
        <fgColor rgb="FFA55BE6"/>
        <bgColor indexed="64"/>
      </patternFill>
    </fill>
    <fill>
      <patternFill patternType="solid">
        <fgColor rgb="FFCF98FF"/>
        <bgColor indexed="64"/>
      </patternFill>
    </fill>
    <fill>
      <patternFill patternType="solid">
        <fgColor rgb="FFE2C0FF"/>
        <bgColor indexed="64"/>
      </patternFill>
    </fill>
    <fill>
      <patternFill patternType="solid">
        <fgColor rgb="FFF4E6FF"/>
        <bgColor indexed="64"/>
      </patternFill>
    </fill>
    <fill>
      <patternFill patternType="solid">
        <fgColor rgb="FFEFEEEE"/>
        <bgColor indexed="64"/>
      </patternFill>
    </fill>
    <fill>
      <patternFill patternType="solid">
        <fgColor rgb="FFEDEFED"/>
        <bgColor indexed="64"/>
      </patternFill>
    </fill>
    <fill>
      <patternFill patternType="solid">
        <fgColor rgb="FF238ECE"/>
        <bgColor indexed="64"/>
      </patternFill>
    </fill>
    <fill>
      <patternFill patternType="solid">
        <fgColor rgb="FFDDEBF9"/>
        <bgColor indexed="64"/>
      </patternFill>
    </fill>
    <fill>
      <patternFill patternType="solid">
        <fgColor rgb="FFCFB2FF"/>
        <bgColor indexed="64"/>
      </patternFill>
    </fill>
    <fill>
      <patternFill patternType="solid">
        <fgColor rgb="FFC2FF7F"/>
        <bgColor indexed="64"/>
      </patternFill>
    </fill>
    <fill>
      <patternFill patternType="solid">
        <fgColor rgb="FF33B1FF"/>
        <bgColor indexed="64"/>
      </patternFill>
    </fill>
    <fill>
      <patternFill patternType="solid">
        <fgColor rgb="FFF3E5FF"/>
        <bgColor indexed="64"/>
      </patternFill>
    </fill>
    <fill>
      <patternFill patternType="solid">
        <fgColor rgb="FFE6B0FB"/>
        <bgColor indexed="64"/>
      </patternFill>
    </fill>
    <fill>
      <patternFill patternType="solid">
        <fgColor rgb="FFB1DCFC"/>
        <bgColor indexed="64"/>
      </patternFill>
    </fill>
    <fill>
      <patternFill patternType="solid">
        <fgColor rgb="FF894BC0"/>
        <bgColor indexed="64"/>
      </patternFill>
    </fill>
    <fill>
      <patternFill patternType="solid">
        <fgColor rgb="FFDDECF9"/>
        <bgColor indexed="64"/>
      </patternFill>
    </fill>
    <fill>
      <patternFill patternType="solid">
        <fgColor rgb="FF268DCD"/>
        <bgColor indexed="64"/>
      </patternFill>
    </fill>
    <fill>
      <patternFill patternType="solid">
        <fgColor rgb="FF0070C0"/>
        <bgColor indexed="64"/>
      </patternFill>
    </fill>
    <fill>
      <patternFill patternType="solid">
        <fgColor rgb="FFFA9100"/>
        <bgColor indexed="64"/>
      </patternFill>
    </fill>
    <fill>
      <patternFill patternType="solid">
        <fgColor rgb="FF77DA00"/>
        <bgColor indexed="64"/>
      </patternFill>
    </fill>
    <fill>
      <patternFill patternType="solid">
        <fgColor rgb="FF8ED6AC"/>
        <bgColor indexed="64"/>
      </patternFill>
    </fill>
    <fill>
      <patternFill patternType="solid">
        <fgColor rgb="FFD4F0DE"/>
        <bgColor indexed="64"/>
      </patternFill>
    </fill>
    <fill>
      <patternFill patternType="solid">
        <fgColor rgb="FF29AE55"/>
        <bgColor indexed="64"/>
      </patternFill>
    </fill>
    <fill>
      <patternFill patternType="solid">
        <fgColor theme="2" tint="-9.9978637043366805E-2"/>
        <bgColor indexed="64"/>
      </patternFill>
    </fill>
    <fill>
      <patternFill patternType="solid">
        <fgColor rgb="FFFDCDCE"/>
        <bgColor indexed="64"/>
      </patternFill>
    </fill>
    <fill>
      <patternFill patternType="solid">
        <fgColor rgb="FFFBECD5"/>
        <bgColor indexed="64"/>
      </patternFill>
    </fill>
    <fill>
      <patternFill patternType="solid">
        <fgColor rgb="FFFFFAF2"/>
        <bgColor indexed="64"/>
      </patternFill>
    </fill>
    <fill>
      <patternFill patternType="solid">
        <fgColor theme="4"/>
        <bgColor indexed="64"/>
      </patternFill>
    </fill>
    <fill>
      <patternFill patternType="solid">
        <fgColor rgb="FFE9CCFE"/>
        <bgColor indexed="64"/>
      </patternFill>
    </fill>
    <fill>
      <patternFill patternType="solid">
        <fgColor rgb="FFFDE9D9"/>
        <bgColor indexed="64"/>
      </patternFill>
    </fill>
    <fill>
      <patternFill patternType="solid">
        <fgColor theme="5" tint="0.79998168889431442"/>
        <bgColor indexed="64"/>
      </patternFill>
    </fill>
    <fill>
      <patternFill patternType="solid">
        <fgColor rgb="FFFFC000"/>
        <bgColor indexed="64"/>
      </patternFill>
    </fill>
    <fill>
      <patternFill patternType="solid">
        <fgColor theme="7" tint="0.79998168889431442"/>
        <bgColor indexed="64"/>
      </patternFill>
    </fill>
    <fill>
      <patternFill patternType="solid">
        <fgColor theme="4" tint="0.59999389629810485"/>
        <bgColor indexed="64"/>
      </patternFill>
    </fill>
    <fill>
      <patternFill patternType="solid">
        <fgColor rgb="FFEAF1DD"/>
        <bgColor indexed="64"/>
      </patternFill>
    </fill>
    <fill>
      <patternFill patternType="solid">
        <fgColor theme="0" tint="-0.14999847407452621"/>
        <bgColor indexed="64"/>
      </patternFill>
    </fill>
    <fill>
      <patternFill patternType="solid">
        <fgColor rgb="FFF2DBDB"/>
        <bgColor indexed="64"/>
      </patternFill>
    </fill>
    <fill>
      <patternFill patternType="solid">
        <fgColor rgb="FFFCECD5"/>
        <bgColor indexed="64"/>
      </patternFill>
    </fill>
    <fill>
      <patternFill patternType="solid">
        <fgColor indexed="65"/>
        <bgColor indexed="64"/>
      </patternFill>
    </fill>
    <fill>
      <patternFill patternType="solid">
        <fgColor rgb="FFFCEDD5"/>
        <bgColor indexed="64"/>
      </patternFill>
    </fill>
    <fill>
      <patternFill patternType="solid">
        <fgColor rgb="FFF4E5FF"/>
        <bgColor indexed="64"/>
      </patternFill>
    </fill>
    <fill>
      <patternFill patternType="solid">
        <fgColor rgb="FFE9FF00"/>
        <bgColor indexed="64"/>
      </patternFill>
    </fill>
    <fill>
      <patternFill patternType="solid">
        <fgColor rgb="FF00FFE0"/>
        <bgColor indexed="64"/>
      </patternFill>
    </fill>
    <fill>
      <patternFill patternType="solid">
        <fgColor rgb="FF00D1FF"/>
        <bgColor indexed="64"/>
      </patternFill>
    </fill>
    <fill>
      <patternFill patternType="solid">
        <fgColor rgb="FF669CFF"/>
        <bgColor indexed="64"/>
      </patternFill>
    </fill>
    <fill>
      <patternFill patternType="solid">
        <fgColor rgb="FFFFB264"/>
        <bgColor indexed="64"/>
      </patternFill>
    </fill>
    <fill>
      <patternFill patternType="solid">
        <fgColor theme="7" tint="0.39997558519241921"/>
        <bgColor indexed="64"/>
      </patternFill>
    </fill>
    <fill>
      <patternFill patternType="solid">
        <fgColor rgb="FFE165FF"/>
        <bgColor indexed="64"/>
      </patternFill>
    </fill>
    <fill>
      <patternFill patternType="solid">
        <fgColor theme="0" tint="-0.249977111117893"/>
        <bgColor indexed="64"/>
      </patternFill>
    </fill>
    <fill>
      <patternFill patternType="solid">
        <fgColor theme="8" tint="0.39997558519241921"/>
        <bgColor indexed="64"/>
      </patternFill>
    </fill>
    <fill>
      <patternFill patternType="solid">
        <fgColor theme="5" tint="-0.249977111117893"/>
        <bgColor indexed="64"/>
      </patternFill>
    </fill>
    <fill>
      <patternFill patternType="solid">
        <fgColor rgb="FF1C70B2"/>
        <bgColor indexed="64"/>
      </patternFill>
    </fill>
    <fill>
      <patternFill patternType="solid">
        <fgColor theme="9" tint="0.79998168889431442"/>
        <bgColor indexed="64"/>
      </patternFill>
    </fill>
    <fill>
      <patternFill patternType="solid">
        <fgColor theme="4" tint="0.79998168889431442"/>
        <bgColor indexed="64"/>
      </patternFill>
    </fill>
    <fill>
      <patternFill patternType="solid">
        <fgColor rgb="FFFEF2CC"/>
        <bgColor indexed="64"/>
      </patternFill>
    </fill>
    <fill>
      <patternFill patternType="solid">
        <fgColor rgb="FFE3EFDA"/>
        <bgColor indexed="64"/>
      </patternFill>
    </fill>
    <fill>
      <patternFill patternType="solid">
        <fgColor theme="7"/>
        <bgColor indexed="64"/>
      </patternFill>
    </fill>
    <fill>
      <patternFill patternType="solid">
        <fgColor theme="5" tint="0.39997558519241921"/>
        <bgColor indexed="64"/>
      </patternFill>
    </fill>
  </fills>
  <borders count="310">
    <border>
      <left/>
      <right/>
      <top/>
      <bottom/>
      <diagonal/>
    </border>
    <border>
      <left style="thin">
        <color rgb="FF268CCD"/>
      </left>
      <right/>
      <top style="thin">
        <color rgb="FF268CCD"/>
      </top>
      <bottom/>
      <diagonal/>
    </border>
    <border>
      <left/>
      <right/>
      <top style="thin">
        <color rgb="FF268CCD"/>
      </top>
      <bottom/>
      <diagonal/>
    </border>
    <border>
      <left/>
      <right style="thin">
        <color rgb="FF268CCD"/>
      </right>
      <top style="thin">
        <color rgb="FF268CCD"/>
      </top>
      <bottom/>
      <diagonal/>
    </border>
    <border>
      <left style="thin">
        <color rgb="FF268CCD"/>
      </left>
      <right/>
      <top/>
      <bottom/>
      <diagonal/>
    </border>
    <border>
      <left/>
      <right style="thin">
        <color rgb="FF268CCD"/>
      </right>
      <top/>
      <bottom/>
      <diagonal/>
    </border>
    <border>
      <left style="thick">
        <color theme="0"/>
      </left>
      <right style="thick">
        <color theme="0"/>
      </right>
      <top style="thick">
        <color theme="0"/>
      </top>
      <bottom style="thick">
        <color theme="0"/>
      </bottom>
      <diagonal/>
    </border>
    <border>
      <left style="thin">
        <color theme="1"/>
      </left>
      <right/>
      <top/>
      <bottom/>
      <diagonal/>
    </border>
    <border>
      <left style="thin">
        <color rgb="FF268DCD"/>
      </left>
      <right/>
      <top style="thin">
        <color rgb="FF268DCD"/>
      </top>
      <bottom/>
      <diagonal/>
    </border>
    <border>
      <left/>
      <right/>
      <top style="thin">
        <color rgb="FF268DCD"/>
      </top>
      <bottom/>
      <diagonal/>
    </border>
    <border>
      <left/>
      <right style="thin">
        <color rgb="FF268DCD"/>
      </right>
      <top style="thin">
        <color rgb="FF268DCD"/>
      </top>
      <bottom/>
      <diagonal/>
    </border>
    <border>
      <left style="thin">
        <color rgb="FF268DCD"/>
      </left>
      <right/>
      <top/>
      <bottom style="thin">
        <color rgb="FF268DCD"/>
      </bottom>
      <diagonal/>
    </border>
    <border>
      <left/>
      <right/>
      <top/>
      <bottom style="thin">
        <color rgb="FF268DCD"/>
      </bottom>
      <diagonal/>
    </border>
    <border>
      <left/>
      <right style="thin">
        <color rgb="FF268DCD"/>
      </right>
      <top/>
      <bottom style="thin">
        <color rgb="FF268DCD"/>
      </bottom>
      <diagonal/>
    </border>
    <border>
      <left style="thin">
        <color rgb="FF268DCD"/>
      </left>
      <right style="thin">
        <color rgb="FF268DCD"/>
      </right>
      <top style="thin">
        <color rgb="FF268DCD"/>
      </top>
      <bottom/>
      <diagonal/>
    </border>
    <border>
      <left style="thin">
        <color rgb="FF268DCD"/>
      </left>
      <right style="thin">
        <color rgb="FF268DCD"/>
      </right>
      <top/>
      <bottom style="thin">
        <color rgb="FF268DCD"/>
      </bottom>
      <diagonal/>
    </border>
    <border>
      <left style="thin">
        <color rgb="FF268CCD"/>
      </left>
      <right/>
      <top/>
      <bottom style="thin">
        <color rgb="FF268CCD"/>
      </bottom>
      <diagonal/>
    </border>
    <border>
      <left/>
      <right/>
      <top/>
      <bottom style="thin">
        <color rgb="FF268CCD"/>
      </bottom>
      <diagonal/>
    </border>
    <border>
      <left/>
      <right style="thin">
        <color rgb="FF268CCD"/>
      </right>
      <top/>
      <bottom style="thin">
        <color rgb="FF268CCD"/>
      </bottom>
      <diagonal/>
    </border>
    <border>
      <left style="medium">
        <color rgb="FF894BC0"/>
      </left>
      <right style="thin">
        <color rgb="FF7F26CE"/>
      </right>
      <top style="medium">
        <color rgb="FF894BC0"/>
      </top>
      <bottom style="thin">
        <color rgb="FF7F26CE"/>
      </bottom>
      <diagonal/>
    </border>
    <border>
      <left/>
      <right style="thin">
        <color rgb="FF751ED8"/>
      </right>
      <top style="medium">
        <color rgb="FF894BC0"/>
      </top>
      <bottom/>
      <diagonal/>
    </border>
    <border>
      <left style="thin">
        <color rgb="FF751ED8"/>
      </left>
      <right style="medium">
        <color rgb="FF894BC0"/>
      </right>
      <top style="medium">
        <color rgb="FF894BC0"/>
      </top>
      <bottom/>
      <diagonal/>
    </border>
    <border>
      <left style="medium">
        <color rgb="FF894BC0"/>
      </left>
      <right/>
      <top/>
      <bottom/>
      <diagonal/>
    </border>
    <border>
      <left style="thin">
        <color rgb="FF751ED8"/>
      </left>
      <right style="medium">
        <color rgb="FF894BC0"/>
      </right>
      <top/>
      <bottom/>
      <diagonal/>
    </border>
    <border>
      <left style="medium">
        <color rgb="FF894BC0"/>
      </left>
      <right style="thin">
        <color rgb="FF7F26CE"/>
      </right>
      <top style="thin">
        <color rgb="FF7F26CE"/>
      </top>
      <bottom style="thin">
        <color rgb="FF7F26CE"/>
      </bottom>
      <diagonal/>
    </border>
    <border>
      <left style="thick">
        <color rgb="FF00B050"/>
      </left>
      <right/>
      <top style="thick">
        <color rgb="FF00B050"/>
      </top>
      <bottom style="thick">
        <color rgb="FF00B050"/>
      </bottom>
      <diagonal/>
    </border>
    <border>
      <left style="thick">
        <color theme="9" tint="-0.249977111117893"/>
      </left>
      <right/>
      <top style="thick">
        <color theme="9" tint="-0.249977111117893"/>
      </top>
      <bottom style="thick">
        <color theme="9" tint="-0.249977111117893"/>
      </bottom>
      <diagonal/>
    </border>
    <border>
      <left/>
      <right/>
      <top style="thick">
        <color theme="9" tint="-0.249977111117893"/>
      </top>
      <bottom style="thick">
        <color theme="9" tint="-0.249977111117893"/>
      </bottom>
      <diagonal/>
    </border>
    <border>
      <left/>
      <right style="thick">
        <color theme="9" tint="-0.249977111117893"/>
      </right>
      <top style="thick">
        <color theme="9" tint="-0.249977111117893"/>
      </top>
      <bottom style="thick">
        <color theme="9" tint="-0.249977111117893"/>
      </bottom>
      <diagonal/>
    </border>
    <border>
      <left style="thin">
        <color rgb="FF7F26CE"/>
      </left>
      <right style="medium">
        <color rgb="FF894BC0"/>
      </right>
      <top/>
      <bottom/>
      <diagonal/>
    </border>
    <border>
      <left style="thick">
        <color theme="9" tint="-0.249977111117893"/>
      </left>
      <right/>
      <top style="thick">
        <color theme="9" tint="-0.249977111117893"/>
      </top>
      <bottom/>
      <diagonal/>
    </border>
    <border>
      <left/>
      <right/>
      <top style="thick">
        <color theme="9" tint="-0.249977111117893"/>
      </top>
      <bottom/>
      <diagonal/>
    </border>
    <border>
      <left/>
      <right style="thick">
        <color theme="9" tint="-0.249977111117893"/>
      </right>
      <top style="thick">
        <color theme="9" tint="-0.249977111117893"/>
      </top>
      <bottom/>
      <diagonal/>
    </border>
    <border>
      <left style="thin">
        <color rgb="FF7F26CE"/>
      </left>
      <right/>
      <top style="medium">
        <color rgb="FF7F26CE"/>
      </top>
      <bottom/>
      <diagonal/>
    </border>
    <border>
      <left style="medium">
        <color rgb="FF894BC0"/>
      </left>
      <right style="medium">
        <color rgb="FF894BC0"/>
      </right>
      <top style="medium">
        <color rgb="FF894BC0"/>
      </top>
      <bottom/>
      <diagonal/>
    </border>
    <border>
      <left style="thick">
        <color theme="9" tint="-0.249977111117893"/>
      </left>
      <right/>
      <top/>
      <bottom style="thick">
        <color theme="9" tint="-0.249977111117893"/>
      </bottom>
      <diagonal/>
    </border>
    <border>
      <left/>
      <right/>
      <top/>
      <bottom style="thick">
        <color theme="9" tint="-0.249977111117893"/>
      </bottom>
      <diagonal/>
    </border>
    <border>
      <left/>
      <right style="thick">
        <color theme="9" tint="-0.249977111117893"/>
      </right>
      <top/>
      <bottom style="thick">
        <color theme="9" tint="-0.249977111117893"/>
      </bottom>
      <diagonal/>
    </border>
    <border>
      <left style="medium">
        <color rgb="FF894BC0"/>
      </left>
      <right style="medium">
        <color rgb="FF894BC0"/>
      </right>
      <top/>
      <bottom/>
      <diagonal/>
    </border>
    <border>
      <left style="thick">
        <color theme="0"/>
      </left>
      <right style="thick">
        <color theme="0"/>
      </right>
      <top/>
      <bottom/>
      <diagonal/>
    </border>
    <border>
      <left style="thin">
        <color rgb="FF7F26CE"/>
      </left>
      <right/>
      <top/>
      <bottom/>
      <diagonal/>
    </border>
    <border>
      <left style="thick">
        <color rgb="FF92D050"/>
      </left>
      <right/>
      <top style="thick">
        <color rgb="FF92D050"/>
      </top>
      <bottom style="thick">
        <color rgb="FF92D050"/>
      </bottom>
      <diagonal/>
    </border>
    <border>
      <left style="thick">
        <color theme="9"/>
      </left>
      <right/>
      <top style="thick">
        <color theme="9"/>
      </top>
      <bottom style="thick">
        <color theme="9"/>
      </bottom>
      <diagonal/>
    </border>
    <border>
      <left/>
      <right/>
      <top style="thick">
        <color theme="9"/>
      </top>
      <bottom style="thick">
        <color theme="9"/>
      </bottom>
      <diagonal/>
    </border>
    <border>
      <left/>
      <right style="thick">
        <color theme="9"/>
      </right>
      <top style="thick">
        <color theme="9"/>
      </top>
      <bottom style="thick">
        <color theme="9"/>
      </bottom>
      <diagonal/>
    </border>
    <border>
      <left style="thick">
        <color theme="9"/>
      </left>
      <right/>
      <top style="thick">
        <color theme="9"/>
      </top>
      <bottom/>
      <diagonal/>
    </border>
    <border>
      <left/>
      <right/>
      <top style="thick">
        <color theme="9"/>
      </top>
      <bottom/>
      <diagonal/>
    </border>
    <border>
      <left/>
      <right style="thick">
        <color theme="9"/>
      </right>
      <top style="thick">
        <color theme="9"/>
      </top>
      <bottom/>
      <diagonal/>
    </border>
    <border>
      <left style="thick">
        <color theme="9"/>
      </left>
      <right/>
      <top/>
      <bottom style="thick">
        <color theme="9"/>
      </bottom>
      <diagonal/>
    </border>
    <border>
      <left/>
      <right/>
      <top/>
      <bottom style="thick">
        <color theme="9"/>
      </bottom>
      <diagonal/>
    </border>
    <border>
      <left/>
      <right style="thick">
        <color theme="9"/>
      </right>
      <top/>
      <bottom style="thick">
        <color theme="9"/>
      </bottom>
      <diagonal/>
    </border>
    <border>
      <left style="medium">
        <color rgb="FF894BC0"/>
      </left>
      <right style="thin">
        <color rgb="FF894BC0"/>
      </right>
      <top style="thin">
        <color rgb="FF894BC0"/>
      </top>
      <bottom style="thin">
        <color rgb="FF894BC0"/>
      </bottom>
      <diagonal/>
    </border>
    <border>
      <left style="medium">
        <color rgb="FF894BC0"/>
      </left>
      <right style="medium">
        <color rgb="FF894BC0"/>
      </right>
      <top/>
      <bottom style="medium">
        <color rgb="FF894BC0"/>
      </bottom>
      <diagonal/>
    </border>
    <border>
      <left style="thick">
        <color rgb="FFFBAE43"/>
      </left>
      <right/>
      <top style="thick">
        <color rgb="FFFBAE43"/>
      </top>
      <bottom style="thick">
        <color rgb="FFFBAE43"/>
      </bottom>
      <diagonal/>
    </border>
    <border>
      <left style="thick">
        <color rgb="FFFFC000"/>
      </left>
      <right/>
      <top style="thick">
        <color rgb="FFFFC000"/>
      </top>
      <bottom style="thick">
        <color rgb="FFFFC000"/>
      </bottom>
      <diagonal/>
    </border>
    <border>
      <left/>
      <right/>
      <top style="thick">
        <color rgb="FFFFC000"/>
      </top>
      <bottom style="thick">
        <color rgb="FFFFC000"/>
      </bottom>
      <diagonal/>
    </border>
    <border>
      <left/>
      <right style="thick">
        <color rgb="FFFFC000"/>
      </right>
      <top style="thick">
        <color rgb="FFFFC000"/>
      </top>
      <bottom style="thick">
        <color rgb="FFFFC000"/>
      </bottom>
      <diagonal/>
    </border>
    <border>
      <left/>
      <right style="medium">
        <color rgb="FF894BC0"/>
      </right>
      <top/>
      <bottom/>
      <diagonal/>
    </border>
    <border>
      <left style="thick">
        <color rgb="FFFFC000"/>
      </left>
      <right/>
      <top style="thick">
        <color rgb="FFFFC000"/>
      </top>
      <bottom/>
      <diagonal/>
    </border>
    <border>
      <left/>
      <right/>
      <top style="thick">
        <color rgb="FFFFC000"/>
      </top>
      <bottom/>
      <diagonal/>
    </border>
    <border>
      <left/>
      <right style="thick">
        <color rgb="FFFFC000"/>
      </right>
      <top style="thick">
        <color rgb="FFFFC000"/>
      </top>
      <bottom/>
      <diagonal/>
    </border>
    <border>
      <left style="medium">
        <color rgb="FF894BC0"/>
      </left>
      <right/>
      <top/>
      <bottom style="medium">
        <color rgb="FF894BC0"/>
      </bottom>
      <diagonal/>
    </border>
    <border>
      <left/>
      <right/>
      <top/>
      <bottom style="medium">
        <color rgb="FF894BC0"/>
      </bottom>
      <diagonal/>
    </border>
    <border>
      <left/>
      <right style="medium">
        <color rgb="FF894BC0"/>
      </right>
      <top/>
      <bottom style="medium">
        <color rgb="FF894BC0"/>
      </bottom>
      <diagonal/>
    </border>
    <border>
      <left style="thick">
        <color rgb="FFFFC000"/>
      </left>
      <right/>
      <top/>
      <bottom style="thick">
        <color rgb="FFFFC000"/>
      </bottom>
      <diagonal/>
    </border>
    <border>
      <left/>
      <right/>
      <top/>
      <bottom style="thick">
        <color rgb="FFFFC000"/>
      </bottom>
      <diagonal/>
    </border>
    <border>
      <left/>
      <right style="thick">
        <color rgb="FFFFC000"/>
      </right>
      <top/>
      <bottom style="thick">
        <color rgb="FFFFC000"/>
      </bottom>
      <diagonal/>
    </border>
    <border>
      <left style="thick">
        <color indexed="2"/>
      </left>
      <right/>
      <top style="thick">
        <color indexed="2"/>
      </top>
      <bottom style="thick">
        <color indexed="2"/>
      </bottom>
      <diagonal/>
    </border>
    <border>
      <left style="thick">
        <color indexed="2"/>
      </left>
      <right style="thin">
        <color rgb="FF268DCD"/>
      </right>
      <top style="thick">
        <color indexed="2"/>
      </top>
      <bottom style="thick">
        <color indexed="2"/>
      </bottom>
      <diagonal/>
    </border>
    <border>
      <left style="thin">
        <color rgb="FF268DCD"/>
      </left>
      <right style="thin">
        <color rgb="FF268DCD"/>
      </right>
      <top style="thick">
        <color indexed="2"/>
      </top>
      <bottom style="thick">
        <color indexed="2"/>
      </bottom>
      <diagonal/>
    </border>
    <border>
      <left style="thin">
        <color rgb="FF268DCD"/>
      </left>
      <right style="thick">
        <color indexed="2"/>
      </right>
      <top style="thick">
        <color indexed="2"/>
      </top>
      <bottom style="thick">
        <color indexed="2"/>
      </bottom>
      <diagonal/>
    </border>
    <border>
      <left style="thick">
        <color indexed="2"/>
      </left>
      <right/>
      <top style="thick">
        <color indexed="2"/>
      </top>
      <bottom/>
      <diagonal/>
    </border>
    <border>
      <left/>
      <right/>
      <top style="thick">
        <color indexed="2"/>
      </top>
      <bottom/>
      <diagonal/>
    </border>
    <border>
      <left/>
      <right style="thick">
        <color indexed="2"/>
      </right>
      <top style="thick">
        <color indexed="2"/>
      </top>
      <bottom/>
      <diagonal/>
    </border>
    <border>
      <left style="thick">
        <color indexed="2"/>
      </left>
      <right/>
      <top/>
      <bottom style="thick">
        <color indexed="2"/>
      </bottom>
      <diagonal/>
    </border>
    <border>
      <left/>
      <right/>
      <top/>
      <bottom style="thick">
        <color indexed="2"/>
      </bottom>
      <diagonal/>
    </border>
    <border>
      <left/>
      <right style="thick">
        <color indexed="2"/>
      </right>
      <top/>
      <bottom style="thick">
        <color indexed="2"/>
      </bottom>
      <diagonal/>
    </border>
    <border>
      <left/>
      <right/>
      <top/>
      <bottom style="thin">
        <color indexed="64"/>
      </bottom>
      <diagonal/>
    </border>
    <border>
      <left/>
      <right/>
      <top style="thin">
        <color indexed="64"/>
      </top>
      <bottom/>
      <diagonal/>
    </border>
    <border>
      <left/>
      <right/>
      <top/>
      <bottom style="thin">
        <color rgb="FF278DCD"/>
      </bottom>
      <diagonal/>
    </border>
    <border>
      <left/>
      <right/>
      <top style="thin">
        <color rgb="FF278DCD"/>
      </top>
      <bottom/>
      <diagonal/>
    </border>
    <border>
      <left style="thin">
        <color rgb="FF268CCD"/>
      </left>
      <right style="thin">
        <color rgb="FF268CCD"/>
      </right>
      <top style="thin">
        <color rgb="FF268CCD"/>
      </top>
      <bottom style="thin">
        <color rgb="FF268CCD"/>
      </bottom>
      <diagonal/>
    </border>
    <border>
      <left style="thin">
        <color rgb="FF268CCD"/>
      </left>
      <right style="thin">
        <color rgb="FF268CCD"/>
      </right>
      <top/>
      <bottom/>
      <diagonal/>
    </border>
    <border>
      <left style="thin">
        <color rgb="FF268CCD"/>
      </left>
      <right/>
      <top style="thin">
        <color rgb="FF268CCD"/>
      </top>
      <bottom style="thin">
        <color rgb="FF268CCD"/>
      </bottom>
      <diagonal/>
    </border>
    <border>
      <left/>
      <right style="thin">
        <color rgb="FF268DCD"/>
      </right>
      <top style="thin">
        <color rgb="FF268CCD"/>
      </top>
      <bottom style="thin">
        <color rgb="FF268CCD"/>
      </bottom>
      <diagonal/>
    </border>
    <border>
      <left style="thin">
        <color rgb="FF268DCD"/>
      </left>
      <right/>
      <top/>
      <bottom/>
      <diagonal/>
    </border>
    <border>
      <left/>
      <right/>
      <top style="thin">
        <color rgb="FF268CCD"/>
      </top>
      <bottom style="thin">
        <color rgb="FF268CCD"/>
      </bottom>
      <diagonal/>
    </border>
    <border>
      <left/>
      <right style="thin">
        <color rgb="FF268CCD"/>
      </right>
      <top style="thin">
        <color rgb="FF268CCD"/>
      </top>
      <bottom style="thin">
        <color rgb="FF268CCD"/>
      </bottom>
      <diagonal/>
    </border>
    <border>
      <left/>
      <right/>
      <top style="thin">
        <color rgb="FF268DCD"/>
      </top>
      <bottom style="thin">
        <color rgb="FF268DCD"/>
      </bottom>
      <diagonal/>
    </border>
    <border>
      <left style="thin">
        <color rgb="FF268DCD"/>
      </left>
      <right/>
      <top style="thin">
        <color rgb="FF268DCD"/>
      </top>
      <bottom style="thin">
        <color rgb="FF268DCD"/>
      </bottom>
      <diagonal/>
    </border>
    <border>
      <left/>
      <right style="thin">
        <color rgb="FF268DCD"/>
      </right>
      <top style="thin">
        <color rgb="FF268DCD"/>
      </top>
      <bottom style="thin">
        <color rgb="FF268DCD"/>
      </bottom>
      <diagonal/>
    </border>
    <border>
      <left style="thin">
        <color rgb="FF1F8CCD"/>
      </left>
      <right/>
      <top style="thin">
        <color rgb="FF1F8CCD"/>
      </top>
      <bottom style="thin">
        <color rgb="FF1F8CCD"/>
      </bottom>
      <diagonal/>
    </border>
    <border>
      <left/>
      <right style="thin">
        <color rgb="FF1F8CCD"/>
      </right>
      <top style="thin">
        <color rgb="FF1F8CCD"/>
      </top>
      <bottom style="thin">
        <color rgb="FF1F8CCD"/>
      </bottom>
      <diagonal/>
    </border>
    <border>
      <left/>
      <right/>
      <top style="thin">
        <color rgb="FF1F8CCD"/>
      </top>
      <bottom style="thin">
        <color rgb="FF1F8CCD"/>
      </bottom>
      <diagonal/>
    </border>
    <border>
      <left/>
      <right/>
      <top style="thin">
        <color rgb="FF7F26CE"/>
      </top>
      <bottom/>
      <diagonal/>
    </border>
    <border>
      <left/>
      <right/>
      <top style="thick">
        <color theme="0"/>
      </top>
      <bottom/>
      <diagonal/>
    </border>
    <border>
      <left/>
      <right/>
      <top/>
      <bottom style="thin">
        <color rgb="FF7F26CE"/>
      </bottom>
      <diagonal/>
    </border>
    <border>
      <left/>
      <right style="thick">
        <color theme="0"/>
      </right>
      <top/>
      <bottom/>
      <diagonal/>
    </border>
    <border>
      <left style="thick">
        <color theme="0"/>
      </left>
      <right style="thick">
        <color theme="0"/>
      </right>
      <top style="thick">
        <color theme="0"/>
      </top>
      <bottom style="thin">
        <color rgb="FF7F26CE"/>
      </bottom>
      <diagonal/>
    </border>
    <border>
      <left style="thin">
        <color rgb="FF268DCD"/>
      </left>
      <right style="thin">
        <color rgb="FF268DCD"/>
      </right>
      <top style="thin">
        <color rgb="FF268DCD"/>
      </top>
      <bottom style="thin">
        <color rgb="FF268DCD"/>
      </bottom>
      <diagonal/>
    </border>
    <border>
      <left style="thin">
        <color rgb="FF7F26CE"/>
      </left>
      <right style="thin">
        <color rgb="FF7F26CE"/>
      </right>
      <top style="thin">
        <color rgb="FF7F26CE"/>
      </top>
      <bottom style="thin">
        <color rgb="FF7F26CE"/>
      </bottom>
      <diagonal/>
    </border>
    <border>
      <left style="thick">
        <color theme="0"/>
      </left>
      <right style="thick">
        <color theme="0"/>
      </right>
      <top style="thick">
        <color theme="0"/>
      </top>
      <bottom/>
      <diagonal/>
    </border>
    <border>
      <left style="thick">
        <color theme="0"/>
      </left>
      <right style="thick">
        <color theme="0"/>
      </right>
      <top/>
      <bottom style="thick">
        <color theme="0"/>
      </bottom>
      <diagonal/>
    </border>
    <border>
      <left style="thin">
        <color rgb="FF002060"/>
      </left>
      <right style="thin">
        <color rgb="FF002060"/>
      </right>
      <top style="thin">
        <color rgb="FF002060"/>
      </top>
      <bottom style="thin">
        <color rgb="FF002060"/>
      </bottom>
      <diagonal/>
    </border>
    <border>
      <left/>
      <right style="thin">
        <color rgb="FF268DCD"/>
      </right>
      <top style="thin">
        <color rgb="FF1F8CCD"/>
      </top>
      <bottom style="thin">
        <color rgb="FF1F8CCD"/>
      </bottom>
      <diagonal/>
    </border>
    <border>
      <left/>
      <right style="thin">
        <color rgb="FF268DCD"/>
      </right>
      <top/>
      <bottom/>
      <diagonal/>
    </border>
    <border>
      <left style="thin">
        <color rgb="FF7F26CE"/>
      </left>
      <right/>
      <top style="thin">
        <color rgb="FF7F26CE"/>
      </top>
      <bottom style="thin">
        <color rgb="FF7F26CE"/>
      </bottom>
      <diagonal/>
    </border>
    <border>
      <left/>
      <right/>
      <top style="thin">
        <color rgb="FF7F26CE"/>
      </top>
      <bottom style="thin">
        <color rgb="FF7F26CE"/>
      </bottom>
      <diagonal/>
    </border>
    <border>
      <left/>
      <right style="thin">
        <color rgb="FF7F26CE"/>
      </right>
      <top style="thin">
        <color rgb="FF7F26CE"/>
      </top>
      <bottom style="thin">
        <color rgb="FF7F26CE"/>
      </bottom>
      <diagonal/>
    </border>
    <border>
      <left style="thin">
        <color rgb="FF268DCD"/>
      </left>
      <right style="thin">
        <color rgb="FF268DCD"/>
      </right>
      <top/>
      <bottom/>
      <diagonal/>
    </border>
    <border>
      <left style="thin">
        <color rgb="FF278CCE"/>
      </left>
      <right/>
      <top style="thin">
        <color rgb="FF278CCE"/>
      </top>
      <bottom/>
      <diagonal/>
    </border>
    <border>
      <left/>
      <right/>
      <top style="thin">
        <color rgb="FF278CCE"/>
      </top>
      <bottom/>
      <diagonal/>
    </border>
    <border>
      <left style="thin">
        <color rgb="FF278CCE"/>
      </left>
      <right/>
      <top/>
      <bottom/>
      <diagonal/>
    </border>
    <border>
      <left/>
      <right style="thin">
        <color rgb="FF278CCE"/>
      </right>
      <top/>
      <bottom/>
      <diagonal/>
    </border>
    <border>
      <left style="thin">
        <color rgb="FF278CCE"/>
      </left>
      <right/>
      <top style="thin">
        <color rgb="FF278CCE"/>
      </top>
      <bottom style="thin">
        <color rgb="FF278CCE"/>
      </bottom>
      <diagonal/>
    </border>
    <border>
      <left/>
      <right/>
      <top style="thin">
        <color rgb="FF278CCE"/>
      </top>
      <bottom style="thin">
        <color rgb="FF278CCE"/>
      </bottom>
      <diagonal/>
    </border>
    <border>
      <left/>
      <right style="thin">
        <color rgb="FF278CCE"/>
      </right>
      <top style="thin">
        <color rgb="FF278CCE"/>
      </top>
      <bottom style="thin">
        <color rgb="FF278CCE"/>
      </bottom>
      <diagonal/>
    </border>
    <border>
      <left style="thin">
        <color indexed="2"/>
      </left>
      <right style="thick">
        <color theme="0"/>
      </right>
      <top/>
      <bottom style="thin">
        <color indexed="2"/>
      </bottom>
      <diagonal/>
    </border>
    <border>
      <left style="thick">
        <color theme="0"/>
      </left>
      <right style="thick">
        <color theme="0"/>
      </right>
      <top/>
      <bottom style="thin">
        <color rgb="FFFFC000"/>
      </bottom>
      <diagonal/>
    </border>
    <border>
      <left style="thick">
        <color theme="0"/>
      </left>
      <right style="thick">
        <color theme="0"/>
      </right>
      <top/>
      <bottom style="thin">
        <color rgb="FF92D050"/>
      </bottom>
      <diagonal/>
    </border>
    <border>
      <left style="thick">
        <color theme="0"/>
      </left>
      <right style="thin">
        <color rgb="FF00B050"/>
      </right>
      <top/>
      <bottom style="thin">
        <color rgb="FF00B050"/>
      </bottom>
      <diagonal/>
    </border>
    <border>
      <left style="thin">
        <color rgb="FF24994B"/>
      </left>
      <right/>
      <top style="thin">
        <color rgb="FF24994B"/>
      </top>
      <bottom/>
      <diagonal/>
    </border>
    <border>
      <left/>
      <right/>
      <top style="thin">
        <color rgb="FF24994B"/>
      </top>
      <bottom style="thick">
        <color theme="1"/>
      </bottom>
      <diagonal/>
    </border>
    <border>
      <left/>
      <right style="thin">
        <color rgb="FF24994B"/>
      </right>
      <top style="thin">
        <color rgb="FF24994B"/>
      </top>
      <bottom/>
      <diagonal/>
    </border>
    <border>
      <left/>
      <right style="thin">
        <color rgb="FF24994B"/>
      </right>
      <top/>
      <bottom/>
      <diagonal/>
    </border>
    <border>
      <left style="thin">
        <color rgb="FF24994B"/>
      </left>
      <right/>
      <top/>
      <bottom/>
      <diagonal/>
    </border>
    <border>
      <left style="thick">
        <color indexed="64"/>
      </left>
      <right/>
      <top style="thick">
        <color indexed="64"/>
      </top>
      <bottom/>
      <diagonal/>
    </border>
    <border>
      <left/>
      <right/>
      <top style="thick">
        <color theme="1"/>
      </top>
      <bottom/>
      <diagonal/>
    </border>
    <border>
      <left/>
      <right style="thin">
        <color indexed="64"/>
      </right>
      <top style="thick">
        <color theme="1"/>
      </top>
      <bottom/>
      <diagonal/>
    </border>
    <border>
      <left style="thin">
        <color theme="1"/>
      </left>
      <right/>
      <top style="thick">
        <color theme="1"/>
      </top>
      <bottom/>
      <diagonal/>
    </border>
    <border>
      <left/>
      <right style="medium">
        <color theme="1"/>
      </right>
      <top style="thick">
        <color indexed="64"/>
      </top>
      <bottom/>
      <diagonal/>
    </border>
    <border>
      <left style="medium">
        <color theme="1"/>
      </left>
      <right/>
      <top style="thick">
        <color theme="1"/>
      </top>
      <bottom style="thin">
        <color indexed="64"/>
      </bottom>
      <diagonal/>
    </border>
    <border>
      <left/>
      <right/>
      <top style="thick">
        <color theme="1"/>
      </top>
      <bottom style="thin">
        <color indexed="64"/>
      </bottom>
      <diagonal/>
    </border>
    <border>
      <left/>
      <right style="thin">
        <color theme="1"/>
      </right>
      <top style="thick">
        <color theme="1"/>
      </top>
      <bottom style="thin">
        <color theme="1"/>
      </bottom>
      <diagonal/>
    </border>
    <border>
      <left style="thin">
        <color theme="1"/>
      </left>
      <right style="thick">
        <color theme="1"/>
      </right>
      <top style="thick">
        <color theme="1"/>
      </top>
      <bottom/>
      <diagonal/>
    </border>
    <border>
      <left style="thick">
        <color theme="1"/>
      </left>
      <right style="thin">
        <color rgb="FF24994B"/>
      </right>
      <top/>
      <bottom/>
      <diagonal/>
    </border>
    <border>
      <left style="thick">
        <color indexed="64"/>
      </left>
      <right/>
      <top/>
      <bottom style="thick">
        <color theme="1"/>
      </bottom>
      <diagonal/>
    </border>
    <border>
      <left/>
      <right/>
      <top/>
      <bottom style="thick">
        <color theme="1"/>
      </bottom>
      <diagonal/>
    </border>
    <border>
      <left/>
      <right style="thin">
        <color theme="1"/>
      </right>
      <top/>
      <bottom style="thick">
        <color theme="1"/>
      </bottom>
      <diagonal/>
    </border>
    <border>
      <left style="thin">
        <color theme="1"/>
      </left>
      <right style="thin">
        <color theme="1"/>
      </right>
      <top style="thin">
        <color theme="1"/>
      </top>
      <bottom style="thick">
        <color theme="1"/>
      </bottom>
      <diagonal/>
    </border>
    <border>
      <left style="thin">
        <color theme="1"/>
      </left>
      <right/>
      <top style="thin">
        <color theme="1"/>
      </top>
      <bottom style="thick">
        <color theme="1"/>
      </bottom>
      <diagonal/>
    </border>
    <border>
      <left/>
      <right/>
      <top style="thin">
        <color theme="1"/>
      </top>
      <bottom style="thick">
        <color theme="1"/>
      </bottom>
      <diagonal/>
    </border>
    <border>
      <left/>
      <right style="medium">
        <color indexed="64"/>
      </right>
      <top style="thin">
        <color indexed="64"/>
      </top>
      <bottom style="thick">
        <color indexed="64"/>
      </bottom>
      <diagonal/>
    </border>
    <border>
      <left/>
      <right style="thin">
        <color theme="1"/>
      </right>
      <top style="thin">
        <color theme="1"/>
      </top>
      <bottom/>
      <diagonal/>
    </border>
    <border>
      <left style="thin">
        <color theme="1"/>
      </left>
      <right style="thin">
        <color theme="1"/>
      </right>
      <top style="thin">
        <color theme="1"/>
      </top>
      <bottom/>
      <diagonal/>
    </border>
    <border>
      <left style="thin">
        <color indexed="64"/>
      </left>
      <right/>
      <top style="thin">
        <color indexed="64"/>
      </top>
      <bottom/>
      <diagonal/>
    </border>
    <border>
      <left style="thin">
        <color theme="1"/>
      </left>
      <right style="thick">
        <color theme="1"/>
      </right>
      <top/>
      <bottom style="thick">
        <color theme="1"/>
      </bottom>
      <diagonal/>
    </border>
    <border>
      <left style="thick">
        <color theme="1"/>
      </left>
      <right/>
      <top style="thick">
        <color theme="1"/>
      </top>
      <bottom/>
      <diagonal/>
    </border>
    <border>
      <left/>
      <right style="thin">
        <color theme="1"/>
      </right>
      <top style="thick">
        <color theme="1"/>
      </top>
      <bottom/>
      <diagonal/>
    </border>
    <border>
      <left style="thin">
        <color theme="1"/>
      </left>
      <right style="thin">
        <color theme="1"/>
      </right>
      <top style="thick">
        <color theme="1"/>
      </top>
      <bottom/>
      <diagonal/>
    </border>
    <border>
      <left style="thin">
        <color indexed="64"/>
      </left>
      <right/>
      <top style="thick">
        <color theme="1"/>
      </top>
      <bottom/>
      <diagonal/>
    </border>
    <border>
      <left/>
      <right style="thick">
        <color theme="1"/>
      </right>
      <top style="thick">
        <color theme="1"/>
      </top>
      <bottom/>
      <diagonal/>
    </border>
    <border>
      <left/>
      <right style="thick">
        <color indexed="64"/>
      </right>
      <top style="thick">
        <color theme="1"/>
      </top>
      <bottom/>
      <diagonal/>
    </border>
    <border>
      <left/>
      <right style="thick">
        <color theme="1"/>
      </right>
      <top/>
      <bottom style="thick">
        <color theme="1"/>
      </bottom>
      <diagonal/>
    </border>
    <border>
      <left style="thick">
        <color theme="1"/>
      </left>
      <right/>
      <top/>
      <bottom style="thick">
        <color theme="1"/>
      </bottom>
      <diagonal/>
    </border>
    <border>
      <left style="thin">
        <color theme="1"/>
      </left>
      <right style="thin">
        <color theme="1"/>
      </right>
      <top style="thick">
        <color theme="1"/>
      </top>
      <bottom style="thin">
        <color theme="1"/>
      </bottom>
      <diagonal/>
    </border>
    <border>
      <left style="thin">
        <color theme="1"/>
      </left>
      <right style="medium">
        <color theme="1"/>
      </right>
      <top style="thick">
        <color theme="1"/>
      </top>
      <bottom style="thin">
        <color theme="1"/>
      </bottom>
      <diagonal/>
    </border>
    <border>
      <left style="thin">
        <color theme="1"/>
      </left>
      <right style="thin">
        <color indexed="64"/>
      </right>
      <top style="thick">
        <color theme="1"/>
      </top>
      <bottom/>
      <diagonal/>
    </border>
    <border>
      <left style="medium">
        <color theme="1"/>
      </left>
      <right style="thick">
        <color indexed="64"/>
      </right>
      <top style="thick">
        <color theme="1"/>
      </top>
      <bottom/>
      <diagonal/>
    </border>
    <border>
      <left style="thick">
        <color theme="1"/>
      </left>
      <right/>
      <top/>
      <bottom/>
      <diagonal/>
    </border>
    <border>
      <left/>
      <right style="thin">
        <color indexed="64"/>
      </right>
      <top/>
      <bottom/>
      <diagonal/>
    </border>
    <border>
      <left style="thin">
        <color theme="1"/>
      </left>
      <right style="thin">
        <color theme="1"/>
      </right>
      <top style="thin">
        <color theme="1"/>
      </top>
      <bottom style="thin">
        <color theme="1"/>
      </bottom>
      <diagonal/>
    </border>
    <border>
      <left style="thin">
        <color theme="1"/>
      </left>
      <right style="medium">
        <color theme="1"/>
      </right>
      <top style="thin">
        <color theme="1"/>
      </top>
      <bottom style="thin">
        <color theme="1"/>
      </bottom>
      <diagonal/>
    </border>
    <border>
      <left/>
      <right style="thin">
        <color theme="1"/>
      </right>
      <top style="thin">
        <color theme="1"/>
      </top>
      <bottom style="thin">
        <color theme="1"/>
      </bottom>
      <diagonal/>
    </border>
    <border>
      <left style="thin">
        <color theme="1"/>
      </left>
      <right style="thin">
        <color theme="1"/>
      </right>
      <top/>
      <bottom/>
      <diagonal/>
    </border>
    <border>
      <left style="thin">
        <color rgb="FF24994B"/>
      </left>
      <right/>
      <top style="thin">
        <color rgb="FF24994B"/>
      </top>
      <bottom style="thin">
        <color rgb="FF24994B"/>
      </bottom>
      <diagonal/>
    </border>
    <border>
      <left/>
      <right/>
      <top style="thin">
        <color rgb="FF24994B"/>
      </top>
      <bottom style="thin">
        <color rgb="FF24994B"/>
      </bottom>
      <diagonal/>
    </border>
    <border>
      <left/>
      <right style="thin">
        <color rgb="FF24994B"/>
      </right>
      <top style="thin">
        <color rgb="FF24994B"/>
      </top>
      <bottom style="thin">
        <color rgb="FF24994B"/>
      </bottom>
      <diagonal/>
    </border>
    <border>
      <left style="thin">
        <color rgb="FF24994B"/>
      </left>
      <right style="thin">
        <color rgb="FF24994B"/>
      </right>
      <top style="thin">
        <color rgb="FF24994B"/>
      </top>
      <bottom style="thin">
        <color rgb="FF24994B"/>
      </bottom>
      <diagonal/>
    </border>
    <border>
      <left style="thin">
        <color rgb="FF7300D8"/>
      </left>
      <right style="thin">
        <color rgb="FF7300D8"/>
      </right>
      <top style="thin">
        <color rgb="FF7300D8"/>
      </top>
      <bottom style="thin">
        <color rgb="FF7300D8"/>
      </bottom>
      <diagonal/>
    </border>
    <border>
      <left style="medium">
        <color theme="1"/>
      </left>
      <right style="thick">
        <color indexed="64"/>
      </right>
      <top/>
      <bottom/>
      <diagonal/>
    </border>
    <border>
      <left style="thin">
        <color theme="1"/>
      </left>
      <right style="thick">
        <color theme="1"/>
      </right>
      <top/>
      <bottom/>
      <diagonal/>
    </border>
    <border>
      <left style="thin">
        <color theme="1"/>
      </left>
      <right style="thin">
        <color theme="1"/>
      </right>
      <top/>
      <bottom style="medium">
        <color theme="1"/>
      </bottom>
      <diagonal/>
    </border>
    <border>
      <left/>
      <right style="thick">
        <color theme="1"/>
      </right>
      <top/>
      <bottom/>
      <diagonal/>
    </border>
    <border>
      <left/>
      <right style="thin">
        <color theme="1"/>
      </right>
      <top style="medium">
        <color theme="1"/>
      </top>
      <bottom style="thin">
        <color theme="1"/>
      </bottom>
      <diagonal/>
    </border>
    <border>
      <left style="thin">
        <color indexed="64"/>
      </left>
      <right/>
      <top style="medium">
        <color theme="1"/>
      </top>
      <bottom/>
      <diagonal/>
    </border>
    <border>
      <left/>
      <right/>
      <top style="medium">
        <color indexed="64"/>
      </top>
      <bottom/>
      <diagonal/>
    </border>
    <border>
      <left style="thick">
        <color theme="1"/>
      </left>
      <right/>
      <top style="medium">
        <color theme="1"/>
      </top>
      <bottom/>
      <diagonal/>
    </border>
    <border>
      <left/>
      <right style="thick">
        <color theme="1"/>
      </right>
      <top style="medium">
        <color theme="1"/>
      </top>
      <bottom/>
      <diagonal/>
    </border>
    <border>
      <left/>
      <right style="thin">
        <color indexed="64"/>
      </right>
      <top style="thin">
        <color indexed="64"/>
      </top>
      <bottom style="medium">
        <color theme="1"/>
      </bottom>
      <diagonal/>
    </border>
    <border>
      <left style="thin">
        <color indexed="64"/>
      </left>
      <right/>
      <top/>
      <bottom style="medium">
        <color theme="1"/>
      </bottom>
      <diagonal/>
    </border>
    <border>
      <left/>
      <right/>
      <top/>
      <bottom style="medium">
        <color indexed="64"/>
      </bottom>
      <diagonal/>
    </border>
    <border>
      <left style="thick">
        <color theme="1"/>
      </left>
      <right/>
      <top/>
      <bottom style="medium">
        <color theme="1"/>
      </bottom>
      <diagonal/>
    </border>
    <border>
      <left/>
      <right style="thick">
        <color theme="1"/>
      </right>
      <top/>
      <bottom style="medium">
        <color theme="1"/>
      </bottom>
      <diagonal/>
    </border>
    <border>
      <left/>
      <right style="medium">
        <color indexed="64"/>
      </right>
      <top style="thin">
        <color theme="1"/>
      </top>
      <bottom/>
      <diagonal/>
    </border>
    <border>
      <left/>
      <right style="medium">
        <color indexed="64"/>
      </right>
      <top/>
      <bottom/>
      <diagonal/>
    </border>
    <border>
      <left/>
      <right style="medium">
        <color indexed="64"/>
      </right>
      <top style="medium">
        <color indexed="64"/>
      </top>
      <bottom/>
      <diagonal/>
    </border>
    <border>
      <left style="thin">
        <color theme="1"/>
      </left>
      <right/>
      <top/>
      <bottom style="thick">
        <color theme="1"/>
      </bottom>
      <diagonal/>
    </border>
    <border>
      <left/>
      <right style="medium">
        <color theme="1"/>
      </right>
      <top/>
      <bottom style="thick">
        <color theme="1"/>
      </bottom>
      <diagonal/>
    </border>
    <border>
      <left/>
      <right style="thin">
        <color theme="1"/>
      </right>
      <top style="thin">
        <color theme="1"/>
      </top>
      <bottom style="thick">
        <color theme="1"/>
      </bottom>
      <diagonal/>
    </border>
    <border>
      <left style="thin">
        <color theme="1"/>
      </left>
      <right style="thin">
        <color theme="1"/>
      </right>
      <top/>
      <bottom style="thick">
        <color theme="1"/>
      </bottom>
      <diagonal/>
    </border>
    <border>
      <left style="medium">
        <color theme="1"/>
      </left>
      <right style="thick">
        <color theme="1"/>
      </right>
      <top/>
      <bottom style="thick">
        <color theme="1"/>
      </bottom>
      <diagonal/>
    </border>
    <border>
      <left style="thin">
        <color rgb="FF24994B"/>
      </left>
      <right/>
      <top/>
      <bottom style="thin">
        <color rgb="FF24994B"/>
      </bottom>
      <diagonal/>
    </border>
    <border>
      <left/>
      <right/>
      <top/>
      <bottom style="thin">
        <color rgb="FF24994B"/>
      </bottom>
      <diagonal/>
    </border>
    <border>
      <left/>
      <right style="thin">
        <color rgb="FF24994B"/>
      </right>
      <top/>
      <bottom style="thin">
        <color rgb="FF24994B"/>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ck">
        <color rgb="FF268CCD"/>
      </left>
      <right/>
      <top style="thick">
        <color rgb="FF268CCD"/>
      </top>
      <bottom/>
      <diagonal/>
    </border>
    <border>
      <left/>
      <right/>
      <top style="thick">
        <color rgb="FF268CCD"/>
      </top>
      <bottom/>
      <diagonal/>
    </border>
    <border>
      <left/>
      <right style="thick">
        <color rgb="FF268CCD"/>
      </right>
      <top style="thick">
        <color rgb="FF268CCD"/>
      </top>
      <bottom/>
      <diagonal/>
    </border>
    <border>
      <left/>
      <right style="thick">
        <color rgb="FF268CCD"/>
      </right>
      <top/>
      <bottom/>
      <diagonal/>
    </border>
    <border>
      <left style="thick">
        <color rgb="FF2FB0FF"/>
      </left>
      <right/>
      <top style="thick">
        <color rgb="FF2FB0FF"/>
      </top>
      <bottom style="thick">
        <color rgb="FF2FB0FF"/>
      </bottom>
      <diagonal/>
    </border>
    <border>
      <left/>
      <right style="thick">
        <color rgb="FF2FB0FF"/>
      </right>
      <top style="thick">
        <color rgb="FF2FB0FF"/>
      </top>
      <bottom style="thick">
        <color rgb="FF2FB0FF"/>
      </bottom>
      <diagonal/>
    </border>
    <border>
      <left style="thick">
        <color rgb="FF268CCD"/>
      </left>
      <right/>
      <top/>
      <bottom/>
      <diagonal/>
    </border>
    <border>
      <left/>
      <right style="thick">
        <color theme="0" tint="-0.34998626667073579"/>
      </right>
      <top/>
      <bottom/>
      <diagonal/>
    </border>
    <border>
      <left style="thick">
        <color theme="0" tint="-0.34998626667073579"/>
      </left>
      <right/>
      <top style="thick">
        <color theme="0" tint="-0.34998626667073579"/>
      </top>
      <bottom style="thick">
        <color theme="0" tint="-0.34998626667073579"/>
      </bottom>
      <diagonal/>
    </border>
    <border>
      <left/>
      <right/>
      <top style="thick">
        <color theme="0" tint="-0.34998626667073579"/>
      </top>
      <bottom style="thick">
        <color theme="0" tint="-0.34998626667073579"/>
      </bottom>
      <diagonal/>
    </border>
    <border>
      <left/>
      <right style="thick">
        <color theme="0" tint="-0.34998626667073579"/>
      </right>
      <top style="thick">
        <color theme="0" tint="-0.34998626667073579"/>
      </top>
      <bottom style="thick">
        <color theme="0" tint="-0.34998626667073579"/>
      </bottom>
      <diagonal/>
    </border>
    <border>
      <left style="thick">
        <color rgb="FFA6A6A6"/>
      </left>
      <right style="thick">
        <color rgb="FFA6A6A6"/>
      </right>
      <top style="thick">
        <color rgb="FFA6A6A6"/>
      </top>
      <bottom style="thick">
        <color rgb="FFA6A6A6"/>
      </bottom>
      <diagonal/>
    </border>
    <border>
      <left style="thick">
        <color theme="0" tint="-0.34998626667073579"/>
      </left>
      <right style="thick">
        <color theme="0" tint="-0.34998626667073579"/>
      </right>
      <top style="thick">
        <color theme="0" tint="-0.34998626667073579"/>
      </top>
      <bottom style="thick">
        <color theme="0" tint="-0.34998626667073579"/>
      </bottom>
      <diagonal/>
    </border>
    <border>
      <left style="thick">
        <color rgb="FF268CCD"/>
      </left>
      <right/>
      <top/>
      <bottom style="thick">
        <color rgb="FF268CCD"/>
      </bottom>
      <diagonal/>
    </border>
    <border>
      <left/>
      <right/>
      <top/>
      <bottom style="thick">
        <color rgb="FF268CCD"/>
      </bottom>
      <diagonal/>
    </border>
    <border>
      <left/>
      <right style="thick">
        <color rgb="FF268CCD"/>
      </right>
      <top/>
      <bottom style="thick">
        <color rgb="FF268CCD"/>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ck">
        <color rgb="FFFBAE43"/>
      </left>
      <right style="thick">
        <color rgb="FFFBAE43"/>
      </right>
      <top style="thick">
        <color rgb="FFFBAE43"/>
      </top>
      <bottom style="thick">
        <color rgb="FFFBAE43"/>
      </bottom>
      <diagonal/>
    </border>
    <border>
      <left style="thick">
        <color rgb="FFFBAE43"/>
      </left>
      <right/>
      <top style="thick">
        <color rgb="FFFBAE43"/>
      </top>
      <bottom/>
      <diagonal/>
    </border>
    <border>
      <left/>
      <right/>
      <top style="thick">
        <color rgb="FFFBAE43"/>
      </top>
      <bottom/>
      <diagonal/>
    </border>
    <border>
      <left/>
      <right style="thick">
        <color rgb="FFFBAE43"/>
      </right>
      <top style="thick">
        <color rgb="FFFBAE43"/>
      </top>
      <bottom/>
      <diagonal/>
    </border>
    <border>
      <left style="thick">
        <color rgb="FFFBAE43"/>
      </left>
      <right/>
      <top/>
      <bottom/>
      <diagonal/>
    </border>
    <border>
      <left/>
      <right style="thick">
        <color rgb="FFFBAE43"/>
      </right>
      <top/>
      <bottom/>
      <diagonal/>
    </border>
    <border>
      <left style="thick">
        <color rgb="FFFBAE43"/>
      </left>
      <right/>
      <top/>
      <bottom style="thick">
        <color rgb="FFFBAE43"/>
      </bottom>
      <diagonal/>
    </border>
    <border>
      <left/>
      <right/>
      <top/>
      <bottom style="thick">
        <color rgb="FFFBAE43"/>
      </bottom>
      <diagonal/>
    </border>
    <border>
      <left/>
      <right style="thick">
        <color rgb="FFFBAE43"/>
      </right>
      <top/>
      <bottom style="thick">
        <color rgb="FFFBAE43"/>
      </bottom>
      <diagonal/>
    </border>
    <border>
      <left style="thick">
        <color theme="0" tint="-0.24994659260841701"/>
      </left>
      <right style="thick">
        <color theme="0" tint="-0.24994659260841701"/>
      </right>
      <top style="thick">
        <color theme="0" tint="-0.24994659260841701"/>
      </top>
      <bottom/>
      <diagonal/>
    </border>
    <border>
      <left style="thick">
        <color theme="0" tint="-0.24994659260841701"/>
      </left>
      <right style="thick">
        <color theme="0" tint="-0.24994659260841701"/>
      </right>
      <top/>
      <bottom/>
      <diagonal/>
    </border>
    <border>
      <left style="thick">
        <color theme="0" tint="-0.24994659260841701"/>
      </left>
      <right style="thick">
        <color theme="0" tint="-0.24994659260841701"/>
      </right>
      <top/>
      <bottom style="thick">
        <color theme="0" tint="-0.24994659260841701"/>
      </bottom>
      <diagonal/>
    </border>
    <border>
      <left style="thin">
        <color rgb="FF894BC0"/>
      </left>
      <right/>
      <top/>
      <bottom/>
      <diagonal/>
    </border>
    <border>
      <left style="thin">
        <color rgb="FF894BC0"/>
      </left>
      <right/>
      <top style="thin">
        <color rgb="FFFBAE43"/>
      </top>
      <bottom/>
      <diagonal/>
    </border>
    <border>
      <left/>
      <right/>
      <top style="thin">
        <color rgb="FFFBAE43"/>
      </top>
      <bottom/>
      <diagonal/>
    </border>
    <border>
      <left/>
      <right style="thin">
        <color rgb="FF894BC0"/>
      </right>
      <top/>
      <bottom/>
      <diagonal/>
    </border>
    <border>
      <left/>
      <right style="thin">
        <color rgb="FFFBAE43"/>
      </right>
      <top style="thin">
        <color rgb="FFFBAE43"/>
      </top>
      <bottom/>
      <diagonal/>
    </border>
    <border>
      <left style="thin">
        <color rgb="FFFBAE43"/>
      </left>
      <right/>
      <top style="thin">
        <color rgb="FFFBAE43"/>
      </top>
      <bottom/>
      <diagonal/>
    </border>
    <border>
      <left/>
      <right style="thin">
        <color rgb="FF894BC0"/>
      </right>
      <top style="thin">
        <color rgb="FFFBAE43"/>
      </top>
      <bottom/>
      <diagonal/>
    </border>
    <border>
      <left style="medium">
        <color indexed="2"/>
      </left>
      <right style="medium">
        <color indexed="2"/>
      </right>
      <top style="medium">
        <color indexed="2"/>
      </top>
      <bottom/>
      <diagonal/>
    </border>
    <border>
      <left/>
      <right style="thin">
        <color rgb="FFFBAE43"/>
      </right>
      <top/>
      <bottom/>
      <diagonal/>
    </border>
    <border>
      <left style="thin">
        <color rgb="FFFBAE43"/>
      </left>
      <right/>
      <top/>
      <bottom/>
      <diagonal/>
    </border>
    <border>
      <left style="medium">
        <color indexed="2"/>
      </left>
      <right style="medium">
        <color indexed="2"/>
      </right>
      <top/>
      <bottom/>
      <diagonal/>
    </border>
    <border>
      <left style="medium">
        <color indexed="2"/>
      </left>
      <right style="medium">
        <color indexed="2"/>
      </right>
      <top/>
      <bottom style="medium">
        <color indexed="2"/>
      </bottom>
      <diagonal/>
    </border>
    <border>
      <left style="thin">
        <color rgb="FF894BC0"/>
      </left>
      <right/>
      <top/>
      <bottom style="thin">
        <color rgb="FFFBAE43"/>
      </bottom>
      <diagonal/>
    </border>
    <border>
      <left/>
      <right/>
      <top/>
      <bottom style="thin">
        <color rgb="FFFBAE43"/>
      </bottom>
      <diagonal/>
    </border>
    <border>
      <left/>
      <right style="thin">
        <color rgb="FFFBAE43"/>
      </right>
      <top/>
      <bottom style="thin">
        <color rgb="FFFBAE43"/>
      </bottom>
      <diagonal/>
    </border>
    <border>
      <left style="thin">
        <color rgb="FFFBAE43"/>
      </left>
      <right/>
      <top/>
      <bottom style="thin">
        <color rgb="FFFBAE43"/>
      </bottom>
      <diagonal/>
    </border>
    <border>
      <left/>
      <right style="thin">
        <color rgb="FF894BC0"/>
      </right>
      <top/>
      <bottom style="thin">
        <color rgb="FFFBAE43"/>
      </bottom>
      <diagonal/>
    </border>
    <border>
      <left/>
      <right style="thick">
        <color rgb="FF2FB0FF"/>
      </right>
      <top/>
      <bottom/>
      <diagonal/>
    </border>
    <border>
      <left style="thick">
        <color rgb="FF268DCD"/>
      </left>
      <right/>
      <top style="thick">
        <color rgb="FF268DCD"/>
      </top>
      <bottom style="thick">
        <color rgb="FF268DCD"/>
      </bottom>
      <diagonal/>
    </border>
    <border>
      <left/>
      <right/>
      <top style="thick">
        <color rgb="FF268DCD"/>
      </top>
      <bottom style="thick">
        <color rgb="FF268DCD"/>
      </bottom>
      <diagonal/>
    </border>
    <border>
      <left/>
      <right style="thick">
        <color rgb="FF268DCD"/>
      </right>
      <top style="thick">
        <color rgb="FF268DCD"/>
      </top>
      <bottom style="thick">
        <color rgb="FF268DCD"/>
      </bottom>
      <diagonal/>
    </border>
    <border>
      <left style="thin">
        <color rgb="FF7300D8"/>
      </left>
      <right/>
      <top/>
      <bottom/>
      <diagonal/>
    </border>
    <border>
      <left/>
      <right/>
      <top style="thick">
        <color rgb="FF2FB0FF"/>
      </top>
      <bottom/>
      <diagonal/>
    </border>
    <border>
      <left style="thin">
        <color rgb="FF894BC0"/>
      </left>
      <right/>
      <top/>
      <bottom style="thin">
        <color rgb="FF268DCD"/>
      </bottom>
      <diagonal/>
    </border>
    <border>
      <left/>
      <right style="thin">
        <color rgb="FFFBAE43"/>
      </right>
      <top/>
      <bottom style="thin">
        <color rgb="FF268DCD"/>
      </bottom>
      <diagonal/>
    </border>
    <border>
      <left style="thin">
        <color rgb="FF268DCD"/>
      </left>
      <right/>
      <top style="thin">
        <color rgb="FFFBAE43"/>
      </top>
      <bottom/>
      <diagonal/>
    </border>
    <border>
      <left style="thin">
        <color rgb="FF268DCD"/>
      </left>
      <right/>
      <top/>
      <bottom style="thin">
        <color rgb="FFFBAE43"/>
      </bottom>
      <diagonal/>
    </border>
    <border>
      <left style="thin">
        <color rgb="FF894BC0"/>
      </left>
      <right/>
      <top/>
      <bottom style="thin">
        <color rgb="FF894BC0"/>
      </bottom>
      <diagonal/>
    </border>
    <border>
      <left/>
      <right/>
      <top/>
      <bottom style="thin">
        <color rgb="FF894BC0"/>
      </bottom>
      <diagonal/>
    </border>
    <border>
      <left/>
      <right style="thin">
        <color rgb="FF894BC0"/>
      </right>
      <top/>
      <bottom style="thin">
        <color rgb="FF894BC0"/>
      </bottom>
      <diagonal/>
    </border>
    <border>
      <left/>
      <right style="thin">
        <color rgb="FF268CCD"/>
      </right>
      <top style="thin">
        <color rgb="FFFBAE43"/>
      </top>
      <bottom/>
      <diagonal/>
    </border>
    <border>
      <left style="thin">
        <color rgb="FF278DCD"/>
      </left>
      <right/>
      <top style="thin">
        <color rgb="FFFBAE43"/>
      </top>
      <bottom/>
      <diagonal/>
    </border>
    <border>
      <left style="thin">
        <color rgb="FFFBAE43"/>
      </left>
      <right style="thin">
        <color rgb="FFFBAE43"/>
      </right>
      <top style="thin">
        <color rgb="FFFBAE43"/>
      </top>
      <bottom/>
      <diagonal/>
    </border>
    <border>
      <left style="thin">
        <color rgb="FF278DCD"/>
      </left>
      <right/>
      <top style="thin">
        <color rgb="FF278DCD"/>
      </top>
      <bottom style="thin">
        <color rgb="FF278DCD"/>
      </bottom>
      <diagonal/>
    </border>
    <border>
      <left/>
      <right/>
      <top style="thin">
        <color rgb="FF278DCD"/>
      </top>
      <bottom style="thin">
        <color rgb="FF278DCD"/>
      </bottom>
      <diagonal/>
    </border>
    <border>
      <left/>
      <right style="thin">
        <color rgb="FF278DCD"/>
      </right>
      <top style="thin">
        <color rgb="FF278DCD"/>
      </top>
      <bottom style="thin">
        <color rgb="FF278DCD"/>
      </bottom>
      <diagonal/>
    </border>
    <border>
      <left style="thin">
        <color rgb="FFFBAE43"/>
      </left>
      <right style="thin">
        <color rgb="FFFBAE43"/>
      </right>
      <top/>
      <bottom/>
      <diagonal/>
    </border>
    <border>
      <left/>
      <right/>
      <top/>
      <bottom style="thick">
        <color rgb="FF31AEF1"/>
      </bottom>
      <diagonal/>
    </border>
    <border>
      <left style="thick">
        <color rgb="FF31AEF1"/>
      </left>
      <right/>
      <top style="thick">
        <color rgb="FF31AEF1"/>
      </top>
      <bottom/>
      <diagonal/>
    </border>
    <border>
      <left/>
      <right style="thick">
        <color rgb="FF31AEF1"/>
      </right>
      <top style="thick">
        <color rgb="FF31AEF1"/>
      </top>
      <bottom/>
      <diagonal/>
    </border>
    <border>
      <left style="thick">
        <color rgb="FF268DCD"/>
      </left>
      <right/>
      <top style="thick">
        <color rgb="FF268DCD"/>
      </top>
      <bottom/>
      <diagonal/>
    </border>
    <border>
      <left/>
      <right style="thick">
        <color rgb="FF268DCD"/>
      </right>
      <top style="thick">
        <color rgb="FF268DCD"/>
      </top>
      <bottom/>
      <diagonal/>
    </border>
    <border>
      <left/>
      <right/>
      <top style="thick">
        <color rgb="FF31AEF1"/>
      </top>
      <bottom/>
      <diagonal/>
    </border>
    <border>
      <left style="thick">
        <color rgb="FF31AEF1"/>
      </left>
      <right/>
      <top/>
      <bottom/>
      <diagonal/>
    </border>
    <border>
      <left/>
      <right style="thick">
        <color rgb="FF31AEF1"/>
      </right>
      <top/>
      <bottom/>
      <diagonal/>
    </border>
    <border>
      <left style="thick">
        <color rgb="FF268DCD"/>
      </left>
      <right/>
      <top/>
      <bottom/>
      <diagonal/>
    </border>
    <border>
      <left/>
      <right style="thick">
        <color rgb="FF268DCD"/>
      </right>
      <top/>
      <bottom/>
      <diagonal/>
    </border>
    <border>
      <left style="thick">
        <color rgb="FF31AEF1"/>
      </left>
      <right/>
      <top/>
      <bottom style="thick">
        <color rgb="FF31AEF1"/>
      </bottom>
      <diagonal/>
    </border>
    <border>
      <left/>
      <right style="thick">
        <color rgb="FF31AEF1"/>
      </right>
      <top/>
      <bottom style="thick">
        <color rgb="FF31AEF1"/>
      </bottom>
      <diagonal/>
    </border>
    <border>
      <left style="thick">
        <color rgb="FF268DCD"/>
      </left>
      <right/>
      <top/>
      <bottom style="thick">
        <color rgb="FF268DCD"/>
      </bottom>
      <diagonal/>
    </border>
    <border>
      <left/>
      <right style="thick">
        <color rgb="FF268DCD"/>
      </right>
      <top/>
      <bottom style="thick">
        <color rgb="FF268DCD"/>
      </bottom>
      <diagonal/>
    </border>
    <border>
      <left/>
      <right style="thick">
        <color rgb="FF7030A0"/>
      </right>
      <top/>
      <bottom/>
      <diagonal/>
    </border>
    <border>
      <left style="thick">
        <color rgb="FF7030A0"/>
      </left>
      <right/>
      <top style="thick">
        <color rgb="FF7030A0"/>
      </top>
      <bottom style="thick">
        <color rgb="FF7030A0"/>
      </bottom>
      <diagonal/>
    </border>
    <border>
      <left/>
      <right style="thick">
        <color rgb="FF7030A0"/>
      </right>
      <top style="thick">
        <color rgb="FF7030A0"/>
      </top>
      <bottom style="thick">
        <color rgb="FF7030A0"/>
      </bottom>
      <diagonal/>
    </border>
    <border>
      <left style="thin">
        <color rgb="FFFBAE43"/>
      </left>
      <right style="thin">
        <color rgb="FFFBAE43"/>
      </right>
      <top/>
      <bottom style="thin">
        <color rgb="FFFBAE43"/>
      </bottom>
      <diagonal/>
    </border>
    <border>
      <left/>
      <right style="thin">
        <color rgb="FF268CCD"/>
      </right>
      <top/>
      <bottom style="thin">
        <color rgb="FFFBAE43"/>
      </bottom>
      <diagonal/>
    </border>
    <border>
      <left style="thin">
        <color rgb="FF268CCD"/>
      </left>
      <right/>
      <top/>
      <bottom style="thin">
        <color rgb="FFFBAE43"/>
      </bottom>
      <diagonal/>
    </border>
    <border>
      <left/>
      <right/>
      <top style="thin">
        <color rgb="FFFBAE43"/>
      </top>
      <bottom style="thick">
        <color rgb="FF894BC0"/>
      </bottom>
      <diagonal/>
    </border>
    <border>
      <left style="thick">
        <color rgb="FF268DCD"/>
      </left>
      <right/>
      <top style="thick">
        <color rgb="FF894BC0"/>
      </top>
      <bottom/>
      <diagonal/>
    </border>
    <border>
      <left/>
      <right/>
      <top style="thick">
        <color rgb="FF894BC0"/>
      </top>
      <bottom/>
      <diagonal/>
    </border>
    <border>
      <left/>
      <right style="thick">
        <color rgb="FF268DCD"/>
      </right>
      <top style="thick">
        <color rgb="FF894BC0"/>
      </top>
      <bottom/>
      <diagonal/>
    </border>
    <border>
      <left style="thick">
        <color rgb="FF894BC0"/>
      </left>
      <right style="thick">
        <color rgb="FF894BC0"/>
      </right>
      <top style="thick">
        <color rgb="FF894BC0"/>
      </top>
      <bottom/>
      <diagonal/>
    </border>
    <border>
      <left style="thick">
        <color rgb="FF894BC0"/>
      </left>
      <right style="thick">
        <color rgb="FF894BC0"/>
      </right>
      <top/>
      <bottom/>
      <diagonal/>
    </border>
    <border>
      <left/>
      <right/>
      <top/>
      <bottom style="thick">
        <color rgb="FF268DCD"/>
      </bottom>
      <diagonal/>
    </border>
    <border>
      <left style="thick">
        <color rgb="FF894BC0"/>
      </left>
      <right style="thick">
        <color rgb="FF894BC0"/>
      </right>
      <top/>
      <bottom style="thick">
        <color rgb="FF894BC0"/>
      </bottom>
      <diagonal/>
    </border>
    <border>
      <left/>
      <right style="thin">
        <color rgb="FF268CCD"/>
      </right>
      <top/>
      <bottom style="thin">
        <color rgb="FF278DCD"/>
      </bottom>
      <diagonal/>
    </border>
    <border>
      <left/>
      <right/>
      <top/>
      <bottom style="thick">
        <color rgb="FF2FB0FF"/>
      </bottom>
      <diagonal/>
    </border>
    <border>
      <left style="thin">
        <color rgb="FF894BC0"/>
      </left>
      <right/>
      <top style="thin">
        <color rgb="FFFBAE43"/>
      </top>
      <bottom style="thin">
        <color rgb="FFFBAE43"/>
      </bottom>
      <diagonal/>
    </border>
    <border>
      <left/>
      <right/>
      <top style="thin">
        <color rgb="FFFBAE43"/>
      </top>
      <bottom style="thin">
        <color rgb="FFFBAE43"/>
      </bottom>
      <diagonal/>
    </border>
    <border>
      <left style="thin">
        <color theme="5"/>
      </left>
      <right/>
      <top/>
      <bottom/>
      <diagonal/>
    </border>
    <border>
      <left/>
      <right/>
      <top/>
      <bottom style="thin">
        <color theme="7"/>
      </bottom>
      <diagonal/>
    </border>
    <border>
      <left/>
      <right style="thin">
        <color rgb="FF894BC0"/>
      </right>
      <top/>
      <bottom style="thin">
        <color theme="7"/>
      </bottom>
      <diagonal/>
    </border>
    <border>
      <left style="thick">
        <color rgb="FF2FB0FF"/>
      </left>
      <right/>
      <top/>
      <bottom/>
      <diagonal/>
    </border>
    <border>
      <left style="thick">
        <color rgb="FF268DCD"/>
      </left>
      <right style="thin">
        <color rgb="FF268DCD"/>
      </right>
      <top/>
      <bottom/>
      <diagonal/>
    </border>
    <border>
      <left style="thin">
        <color rgb="FF268DCD"/>
      </left>
      <right style="thin">
        <color rgb="FF7300D8"/>
      </right>
      <top/>
      <bottom/>
      <diagonal/>
    </border>
    <border>
      <left/>
      <right style="thin">
        <color rgb="FF894BC0"/>
      </right>
      <top/>
      <bottom style="thin">
        <color theme="1"/>
      </bottom>
      <diagonal/>
    </border>
    <border>
      <left/>
      <right style="thin">
        <color rgb="FFFBAE43"/>
      </right>
      <top/>
      <bottom style="thin">
        <color rgb="FF894BC0"/>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theme="1"/>
      </left>
      <right/>
      <top style="thin">
        <color theme="1"/>
      </top>
      <bottom style="thin">
        <color theme="1"/>
      </bottom>
      <diagonal/>
    </border>
    <border>
      <left/>
      <right/>
      <top style="thin">
        <color theme="1"/>
      </top>
      <bottom style="thin">
        <color theme="1"/>
      </bottom>
      <diagonal/>
    </border>
  </borders>
  <cellStyleXfs count="5">
    <xf numFmtId="0" fontId="0" fillId="0" borderId="0"/>
    <xf numFmtId="0" fontId="1" fillId="0" borderId="0" applyNumberFormat="0" applyFill="0" applyBorder="0"/>
    <xf numFmtId="0" fontId="2" fillId="0" borderId="0" applyNumberFormat="0" applyFill="0" applyBorder="0"/>
    <xf numFmtId="0" fontId="3" fillId="0" borderId="0"/>
    <xf numFmtId="0" fontId="223" fillId="0" borderId="0"/>
  </cellStyleXfs>
  <cellXfs count="1643">
    <xf numFmtId="0" fontId="0" fillId="0" borderId="0" xfId="0"/>
    <xf numFmtId="0" fontId="0" fillId="2" borderId="0" xfId="0" applyFill="1"/>
    <xf numFmtId="0" fontId="0" fillId="2" borderId="1" xfId="0" applyFill="1" applyBorder="1"/>
    <xf numFmtId="0" fontId="0" fillId="2" borderId="2" xfId="0" applyFill="1" applyBorder="1"/>
    <xf numFmtId="0" fontId="0" fillId="2" borderId="3" xfId="0" applyFill="1" applyBorder="1"/>
    <xf numFmtId="0" fontId="0" fillId="2" borderId="4" xfId="0" applyFill="1" applyBorder="1"/>
    <xf numFmtId="0" fontId="4" fillId="2" borderId="0" xfId="0" applyFont="1" applyFill="1" applyAlignment="1">
      <alignment vertical="center"/>
    </xf>
    <xf numFmtId="0" fontId="5" fillId="2" borderId="0" xfId="0" applyFont="1" applyFill="1" applyAlignment="1">
      <alignment vertical="center"/>
    </xf>
    <xf numFmtId="0" fontId="6" fillId="2" borderId="0" xfId="0" applyFont="1" applyFill="1" applyAlignment="1">
      <alignment vertical="center"/>
    </xf>
    <xf numFmtId="0" fontId="0" fillId="3" borderId="0" xfId="0" applyFill="1"/>
    <xf numFmtId="0" fontId="0" fillId="2" borderId="5" xfId="0" applyFill="1" applyBorder="1"/>
    <xf numFmtId="0" fontId="7" fillId="2" borderId="0" xfId="0" applyFont="1" applyFill="1" applyAlignment="1">
      <alignment vertical="center"/>
    </xf>
    <xf numFmtId="0" fontId="7" fillId="2" borderId="4" xfId="0" applyFont="1" applyFill="1" applyBorder="1" applyAlignment="1">
      <alignment vertical="center"/>
    </xf>
    <xf numFmtId="0" fontId="7" fillId="4" borderId="0" xfId="0" applyFont="1" applyFill="1" applyAlignment="1">
      <alignment vertical="center"/>
    </xf>
    <xf numFmtId="0" fontId="8" fillId="2" borderId="0" xfId="0" applyFont="1" applyFill="1" applyAlignment="1">
      <alignment horizontal="left" vertical="center"/>
    </xf>
    <xf numFmtId="0" fontId="8" fillId="5" borderId="0" xfId="0" applyFont="1" applyFill="1" applyAlignment="1">
      <alignment horizontal="left" vertical="center"/>
    </xf>
    <xf numFmtId="0" fontId="8" fillId="6" borderId="0" xfId="0" applyFont="1" applyFill="1" applyAlignment="1">
      <alignment vertical="center"/>
    </xf>
    <xf numFmtId="0" fontId="8" fillId="2" borderId="0" xfId="0" applyFont="1" applyFill="1"/>
    <xf numFmtId="0" fontId="8" fillId="7" borderId="0" xfId="0" applyFont="1" applyFill="1" applyAlignment="1">
      <alignment vertical="center"/>
    </xf>
    <xf numFmtId="0" fontId="9" fillId="2" borderId="0" xfId="0" applyFont="1" applyFill="1" applyAlignment="1">
      <alignment vertical="center"/>
    </xf>
    <xf numFmtId="0" fontId="7" fillId="2" borderId="5" xfId="0" applyFont="1" applyFill="1" applyBorder="1" applyAlignment="1">
      <alignment vertical="center"/>
    </xf>
    <xf numFmtId="0" fontId="0" fillId="2" borderId="0" xfId="0" applyFill="1" applyAlignment="1">
      <alignment vertical="center"/>
    </xf>
    <xf numFmtId="0" fontId="0" fillId="2" borderId="4" xfId="0" applyFill="1" applyBorder="1" applyAlignment="1">
      <alignment vertical="center"/>
    </xf>
    <xf numFmtId="0" fontId="10" fillId="2" borderId="0" xfId="0" applyFont="1" applyFill="1" applyAlignment="1">
      <alignment horizontal="left" vertical="top"/>
    </xf>
    <xf numFmtId="0" fontId="10" fillId="2" borderId="0" xfId="0" applyFont="1" applyFill="1" applyAlignment="1">
      <alignment vertical="top"/>
    </xf>
    <xf numFmtId="0" fontId="11" fillId="2" borderId="0" xfId="0" applyFont="1" applyFill="1" applyAlignment="1">
      <alignment vertical="center"/>
    </xf>
    <xf numFmtId="0" fontId="0" fillId="2" borderId="5" xfId="0" applyFill="1" applyBorder="1" applyAlignment="1">
      <alignment vertical="center"/>
    </xf>
    <xf numFmtId="0" fontId="11" fillId="2" borderId="0" xfId="0" applyFont="1" applyFill="1"/>
    <xf numFmtId="0" fontId="0" fillId="2" borderId="0" xfId="0" applyFill="1" applyAlignment="1">
      <alignment horizontal="center"/>
    </xf>
    <xf numFmtId="0" fontId="13" fillId="2" borderId="0" xfId="0" applyFont="1" applyFill="1" applyAlignment="1">
      <alignment vertical="center"/>
    </xf>
    <xf numFmtId="0" fontId="14" fillId="8" borderId="0" xfId="0" applyFont="1" applyFill="1" applyAlignment="1">
      <alignment horizontal="center" vertical="center"/>
    </xf>
    <xf numFmtId="0" fontId="13" fillId="2" borderId="5" xfId="0" applyFont="1" applyFill="1" applyBorder="1" applyAlignment="1">
      <alignment vertical="center"/>
    </xf>
    <xf numFmtId="0" fontId="16" fillId="2" borderId="0" xfId="0" applyFont="1" applyFill="1"/>
    <xf numFmtId="0" fontId="16" fillId="9" borderId="4" xfId="0" applyFont="1" applyFill="1" applyBorder="1"/>
    <xf numFmtId="0" fontId="16" fillId="9" borderId="0" xfId="0" applyFont="1" applyFill="1"/>
    <xf numFmtId="0" fontId="17" fillId="9" borderId="0" xfId="0" applyFont="1" applyFill="1" applyAlignment="1">
      <alignment vertical="center"/>
    </xf>
    <xf numFmtId="0" fontId="18" fillId="9" borderId="0" xfId="0" applyFont="1" applyFill="1" applyAlignment="1">
      <alignment horizontal="right" vertical="top"/>
    </xf>
    <xf numFmtId="0" fontId="19" fillId="2" borderId="0" xfId="0" applyFont="1" applyFill="1" applyAlignment="1">
      <alignment vertical="center"/>
    </xf>
    <xf numFmtId="0" fontId="20" fillId="2" borderId="0" xfId="0" applyFont="1" applyFill="1" applyAlignment="1">
      <alignment horizontal="left" vertical="center"/>
    </xf>
    <xf numFmtId="0" fontId="21" fillId="2" borderId="0" xfId="0" applyFont="1" applyFill="1" applyAlignment="1">
      <alignment horizontal="right"/>
    </xf>
    <xf numFmtId="0" fontId="19" fillId="2" borderId="0" xfId="0" applyFont="1" applyFill="1" applyAlignment="1">
      <alignment horizontal="center" vertical="center"/>
    </xf>
    <xf numFmtId="0" fontId="22" fillId="2" borderId="0" xfId="0" quotePrefix="1" applyFont="1" applyFill="1" applyAlignment="1">
      <alignment horizontal="center" vertical="center"/>
    </xf>
    <xf numFmtId="0" fontId="22" fillId="11" borderId="6" xfId="0" quotePrefix="1" applyFont="1" applyFill="1" applyBorder="1" applyAlignment="1">
      <alignment horizontal="center" vertical="center"/>
    </xf>
    <xf numFmtId="0" fontId="22" fillId="4" borderId="6" xfId="0" quotePrefix="1" applyFont="1" applyFill="1" applyBorder="1" applyAlignment="1">
      <alignment horizontal="center" vertical="center"/>
    </xf>
    <xf numFmtId="0" fontId="22" fillId="5" borderId="6" xfId="0" quotePrefix="1" applyFont="1" applyFill="1" applyBorder="1" applyAlignment="1">
      <alignment horizontal="center" vertical="center"/>
    </xf>
    <xf numFmtId="0" fontId="22" fillId="6" borderId="6" xfId="0" quotePrefix="1" applyFont="1" applyFill="1" applyBorder="1" applyAlignment="1">
      <alignment horizontal="center" vertical="center"/>
    </xf>
    <xf numFmtId="0" fontId="19" fillId="2" borderId="6" xfId="0" applyFont="1" applyFill="1" applyBorder="1" applyAlignment="1">
      <alignment vertical="center"/>
    </xf>
    <xf numFmtId="0" fontId="19" fillId="3" borderId="6" xfId="0" applyFont="1" applyFill="1" applyBorder="1" applyAlignment="1">
      <alignment horizontal="center" vertical="center"/>
    </xf>
    <xf numFmtId="0" fontId="19" fillId="12" borderId="6" xfId="0" applyFont="1" applyFill="1" applyBorder="1" applyAlignment="1">
      <alignment horizontal="center" vertical="center"/>
    </xf>
    <xf numFmtId="0" fontId="23" fillId="2" borderId="0" xfId="0" quotePrefix="1" applyFont="1" applyFill="1" applyAlignment="1">
      <alignment horizontal="center" vertical="center"/>
    </xf>
    <xf numFmtId="0" fontId="0" fillId="2" borderId="7" xfId="0" applyFill="1" applyBorder="1"/>
    <xf numFmtId="0" fontId="23" fillId="2" borderId="0" xfId="0" applyFont="1" applyFill="1" applyAlignment="1">
      <alignment vertical="center"/>
    </xf>
    <xf numFmtId="0" fontId="24" fillId="2" borderId="0" xfId="0" applyFont="1" applyFill="1" applyAlignment="1">
      <alignment vertical="center"/>
    </xf>
    <xf numFmtId="0" fontId="25" fillId="7" borderId="0" xfId="0" applyFont="1" applyFill="1" applyAlignment="1">
      <alignment horizontal="right" vertical="center"/>
    </xf>
    <xf numFmtId="0" fontId="26" fillId="2" borderId="0" xfId="0" applyFont="1" applyFill="1" applyAlignment="1">
      <alignment horizontal="left" wrapText="1"/>
    </xf>
    <xf numFmtId="0" fontId="28" fillId="2" borderId="0" xfId="0" applyFont="1" applyFill="1" applyAlignment="1">
      <alignment vertical="center"/>
    </xf>
    <xf numFmtId="0" fontId="14" fillId="2" borderId="0" xfId="0" applyFont="1" applyFill="1" applyAlignment="1">
      <alignment horizontal="center" vertical="center"/>
    </xf>
    <xf numFmtId="0" fontId="29" fillId="2" borderId="0" xfId="0" applyFont="1" applyFill="1" applyAlignment="1">
      <alignment horizontal="center" vertical="center"/>
    </xf>
    <xf numFmtId="0" fontId="30" fillId="2" borderId="0" xfId="0" applyFont="1" applyFill="1" applyAlignment="1">
      <alignment vertical="center"/>
    </xf>
    <xf numFmtId="0" fontId="31" fillId="2" borderId="0" xfId="0" applyFont="1" applyFill="1" applyAlignment="1">
      <alignment wrapText="1"/>
    </xf>
    <xf numFmtId="0" fontId="20" fillId="2" borderId="0" xfId="0" applyFont="1" applyFill="1" applyAlignment="1">
      <alignment horizontal="center" vertical="center" wrapText="1"/>
    </xf>
    <xf numFmtId="0" fontId="32" fillId="2" borderId="0" xfId="0" applyFont="1" applyFill="1" applyAlignment="1">
      <alignment horizontal="left" wrapText="1"/>
    </xf>
    <xf numFmtId="0" fontId="19" fillId="2" borderId="0" xfId="0" applyFont="1" applyFill="1" applyAlignment="1">
      <alignment horizontal="left" vertical="center"/>
    </xf>
    <xf numFmtId="0" fontId="33" fillId="4" borderId="0" xfId="0" applyFont="1" applyFill="1" applyAlignment="1">
      <alignment vertical="center"/>
    </xf>
    <xf numFmtId="0" fontId="34" fillId="2" borderId="0" xfId="0" applyFont="1" applyFill="1" applyAlignment="1">
      <alignment horizontal="left" vertical="center" wrapText="1"/>
    </xf>
    <xf numFmtId="0" fontId="35" fillId="2" borderId="0" xfId="0" applyFont="1" applyFill="1" applyAlignment="1">
      <alignment vertical="center"/>
    </xf>
    <xf numFmtId="0" fontId="36" fillId="2" borderId="0" xfId="0" applyFont="1" applyFill="1" applyAlignment="1">
      <alignment vertical="center"/>
    </xf>
    <xf numFmtId="0" fontId="37" fillId="2" borderId="0" xfId="0" applyFont="1" applyFill="1" applyAlignment="1">
      <alignment horizontal="center" vertical="center"/>
    </xf>
    <xf numFmtId="0" fontId="37" fillId="2" borderId="0" xfId="0" applyFont="1" applyFill="1" applyAlignment="1">
      <alignment horizontal="left" vertical="center"/>
    </xf>
    <xf numFmtId="0" fontId="38" fillId="2" borderId="0" xfId="0" applyFont="1" applyFill="1" applyAlignment="1">
      <alignment horizontal="center" vertical="center" wrapText="1"/>
    </xf>
    <xf numFmtId="0" fontId="39" fillId="2" borderId="0" xfId="0" applyFont="1" applyFill="1" applyAlignment="1">
      <alignment vertical="center" wrapText="1"/>
    </xf>
    <xf numFmtId="0" fontId="40" fillId="2" borderId="0" xfId="0" applyFont="1" applyFill="1" applyAlignment="1">
      <alignment vertical="center" wrapText="1"/>
    </xf>
    <xf numFmtId="0" fontId="34" fillId="2" borderId="0" xfId="0" applyFont="1" applyFill="1" applyAlignment="1">
      <alignment horizontal="center" vertical="center"/>
    </xf>
    <xf numFmtId="0" fontId="41" fillId="2" borderId="0" xfId="0" applyFont="1" applyFill="1" applyAlignment="1">
      <alignment vertical="center"/>
    </xf>
    <xf numFmtId="0" fontId="41" fillId="2" borderId="0" xfId="0" applyFont="1" applyFill="1" applyAlignment="1">
      <alignment horizontal="center" vertical="center"/>
    </xf>
    <xf numFmtId="0" fontId="33" fillId="5" borderId="0" xfId="0" applyFont="1" applyFill="1" applyAlignment="1">
      <alignment vertical="center"/>
    </xf>
    <xf numFmtId="0" fontId="42" fillId="2" borderId="0" xfId="0" applyFont="1" applyFill="1" applyAlignment="1">
      <alignment vertical="center" wrapText="1"/>
    </xf>
    <xf numFmtId="0" fontId="36" fillId="2" borderId="0" xfId="0" applyFont="1" applyFill="1" applyAlignment="1">
      <alignment horizontal="center" vertical="center"/>
    </xf>
    <xf numFmtId="0" fontId="43" fillId="2" borderId="0" xfId="0" applyFont="1" applyFill="1" applyAlignment="1">
      <alignment horizontal="center" vertical="center" wrapText="1"/>
    </xf>
    <xf numFmtId="0" fontId="44" fillId="2" borderId="0" xfId="0" applyFont="1" applyFill="1" applyAlignment="1">
      <alignment horizontal="center" vertical="center" wrapText="1"/>
    </xf>
    <xf numFmtId="0" fontId="33" fillId="6" borderId="0" xfId="0" applyFont="1" applyFill="1" applyAlignment="1">
      <alignment vertical="center"/>
    </xf>
    <xf numFmtId="0" fontId="23" fillId="2" borderId="0" xfId="0" applyFont="1" applyFill="1" applyAlignment="1">
      <alignment vertical="center" wrapText="1"/>
    </xf>
    <xf numFmtId="0" fontId="45" fillId="2" borderId="0" xfId="0" applyFont="1" applyFill="1" applyAlignment="1">
      <alignment vertical="center"/>
    </xf>
    <xf numFmtId="0" fontId="46" fillId="2" borderId="0" xfId="0" applyFont="1" applyFill="1" applyAlignment="1">
      <alignment horizontal="left" vertical="top" wrapText="1"/>
    </xf>
    <xf numFmtId="0" fontId="47" fillId="2" borderId="0" xfId="0" applyFont="1" applyFill="1" applyAlignment="1">
      <alignment vertical="center" wrapText="1"/>
    </xf>
    <xf numFmtId="0" fontId="48" fillId="2" borderId="0" xfId="0" applyFont="1" applyFill="1" applyAlignment="1">
      <alignment horizontal="center" vertical="center"/>
    </xf>
    <xf numFmtId="0" fontId="33" fillId="7" borderId="0" xfId="0" applyFont="1" applyFill="1" applyAlignment="1">
      <alignment horizontal="right" vertical="center"/>
    </xf>
    <xf numFmtId="0" fontId="49" fillId="2" borderId="0" xfId="0" applyFont="1" applyFill="1" applyAlignment="1">
      <alignment horizontal="left" vertical="center" wrapText="1"/>
    </xf>
    <xf numFmtId="0" fontId="49" fillId="2" borderId="0" xfId="0" applyFont="1" applyFill="1" applyAlignment="1">
      <alignment vertical="center" wrapText="1"/>
    </xf>
    <xf numFmtId="0" fontId="50" fillId="2" borderId="0" xfId="0" applyFont="1" applyFill="1" applyAlignment="1">
      <alignment horizontal="right" vertical="center"/>
    </xf>
    <xf numFmtId="0" fontId="51" fillId="2" borderId="0" xfId="0" applyFont="1" applyFill="1" applyAlignment="1">
      <alignment vertical="center" wrapText="1"/>
    </xf>
    <xf numFmtId="0" fontId="52" fillId="2" borderId="0" xfId="0" applyFont="1" applyFill="1" applyAlignment="1">
      <alignment horizontal="left" vertical="center" wrapText="1"/>
    </xf>
    <xf numFmtId="0" fontId="52" fillId="2" borderId="0" xfId="0" applyFont="1" applyFill="1" applyAlignment="1">
      <alignment vertical="center" wrapText="1"/>
    </xf>
    <xf numFmtId="0" fontId="53" fillId="2" borderId="0" xfId="0" applyFont="1" applyFill="1" applyAlignment="1">
      <alignment horizontal="left" vertical="center" wrapText="1"/>
    </xf>
    <xf numFmtId="0" fontId="54" fillId="2" borderId="0" xfId="0" applyFont="1" applyFill="1" applyAlignment="1">
      <alignment horizontal="left" vertical="center" wrapText="1"/>
    </xf>
    <xf numFmtId="0" fontId="55" fillId="2" borderId="0" xfId="0" applyFont="1" applyFill="1" applyAlignment="1">
      <alignment vertical="center"/>
    </xf>
    <xf numFmtId="0" fontId="56" fillId="2" borderId="0" xfId="0" applyFont="1" applyFill="1" applyAlignment="1">
      <alignment vertical="center"/>
    </xf>
    <xf numFmtId="0" fontId="54" fillId="2" borderId="0" xfId="1" applyFont="1" applyFill="1" applyAlignment="1">
      <alignment vertical="center"/>
    </xf>
    <xf numFmtId="0" fontId="54" fillId="2" borderId="0" xfId="0" applyFont="1" applyFill="1" applyAlignment="1">
      <alignment vertical="center"/>
    </xf>
    <xf numFmtId="0" fontId="56" fillId="2" borderId="5" xfId="0" applyFont="1" applyFill="1" applyBorder="1" applyAlignment="1">
      <alignment vertical="center"/>
    </xf>
    <xf numFmtId="0" fontId="53" fillId="2" borderId="0" xfId="1" applyFont="1" applyFill="1" applyAlignment="1">
      <alignment horizontal="left" vertical="center"/>
    </xf>
    <xf numFmtId="0" fontId="53" fillId="2" borderId="0" xfId="0" applyFont="1" applyFill="1" applyAlignment="1">
      <alignment horizontal="left" vertical="center"/>
    </xf>
    <xf numFmtId="0" fontId="55" fillId="2" borderId="0" xfId="0" applyFont="1" applyFill="1"/>
    <xf numFmtId="0" fontId="57" fillId="2" borderId="0" xfId="0" applyFont="1" applyFill="1" applyAlignment="1">
      <alignment vertical="center"/>
    </xf>
    <xf numFmtId="0" fontId="58" fillId="2" borderId="0" xfId="0" applyFont="1" applyFill="1" applyAlignment="1">
      <alignment vertical="center"/>
    </xf>
    <xf numFmtId="0" fontId="59" fillId="2" borderId="0" xfId="0" applyFont="1" applyFill="1" applyAlignment="1">
      <alignment horizontal="right" vertical="center"/>
    </xf>
    <xf numFmtId="0" fontId="53" fillId="2" borderId="0" xfId="0" applyFont="1" applyFill="1" applyAlignment="1">
      <alignment horizontal="center" vertical="center"/>
    </xf>
    <xf numFmtId="0" fontId="60" fillId="2" borderId="0" xfId="0" applyFont="1" applyFill="1"/>
    <xf numFmtId="0" fontId="61" fillId="2" borderId="0" xfId="0" applyFont="1" applyFill="1" applyAlignment="1">
      <alignment horizontal="center" wrapText="1"/>
    </xf>
    <xf numFmtId="0" fontId="19" fillId="2" borderId="4" xfId="0" applyFont="1" applyFill="1" applyBorder="1" applyAlignment="1">
      <alignment vertical="center"/>
    </xf>
    <xf numFmtId="0" fontId="61" fillId="2" borderId="0" xfId="0" applyFont="1" applyFill="1" applyAlignment="1">
      <alignment wrapText="1"/>
    </xf>
    <xf numFmtId="0" fontId="61" fillId="2" borderId="0" xfId="0" applyFont="1" applyFill="1" applyAlignment="1">
      <alignment horizontal="left" wrapText="1"/>
    </xf>
    <xf numFmtId="0" fontId="56" fillId="2" borderId="0" xfId="0" applyFont="1" applyFill="1"/>
    <xf numFmtId="0" fontId="61" fillId="2" borderId="0" xfId="0" applyFont="1" applyFill="1"/>
    <xf numFmtId="0" fontId="56" fillId="2" borderId="5" xfId="0" applyFont="1" applyFill="1" applyBorder="1"/>
    <xf numFmtId="0" fontId="63" fillId="2" borderId="0" xfId="0" applyFont="1" applyFill="1"/>
    <xf numFmtId="0" fontId="11" fillId="2" borderId="0" xfId="0" applyFont="1" applyFill="1" applyAlignment="1">
      <alignment horizontal="center"/>
    </xf>
    <xf numFmtId="0" fontId="3" fillId="2" borderId="0" xfId="0" applyFont="1" applyFill="1"/>
    <xf numFmtId="0" fontId="3" fillId="2" borderId="0" xfId="0" applyFont="1" applyFill="1" applyAlignment="1">
      <alignment wrapText="1"/>
    </xf>
    <xf numFmtId="0" fontId="0" fillId="2" borderId="16" xfId="0" applyFill="1" applyBorder="1"/>
    <xf numFmtId="0" fontId="64" fillId="2" borderId="17" xfId="0" applyFont="1" applyFill="1" applyBorder="1" applyAlignment="1">
      <alignment vertical="center"/>
    </xf>
    <xf numFmtId="0" fontId="64" fillId="2" borderId="17" xfId="0" applyFont="1" applyFill="1" applyBorder="1" applyAlignment="1">
      <alignment vertical="center" wrapText="1"/>
    </xf>
    <xf numFmtId="0" fontId="64" fillId="4" borderId="17" xfId="0" applyFont="1" applyFill="1" applyBorder="1" applyAlignment="1">
      <alignment vertical="center"/>
    </xf>
    <xf numFmtId="0" fontId="64" fillId="2" borderId="18" xfId="0" applyFont="1" applyFill="1" applyBorder="1" applyAlignment="1">
      <alignment vertical="center"/>
    </xf>
    <xf numFmtId="0" fontId="19" fillId="2" borderId="0" xfId="0" applyFont="1" applyFill="1"/>
    <xf numFmtId="0" fontId="66" fillId="2" borderId="0" xfId="0" applyFont="1" applyFill="1" applyAlignment="1">
      <alignment horizontal="center" vertical="center"/>
    </xf>
    <xf numFmtId="0" fontId="66" fillId="2" borderId="0" xfId="0" applyFont="1" applyFill="1" applyAlignment="1">
      <alignment horizontal="center" vertical="center" wrapText="1"/>
    </xf>
    <xf numFmtId="1" fontId="19" fillId="2" borderId="0" xfId="0" applyNumberFormat="1" applyFont="1" applyFill="1" applyAlignment="1">
      <alignment horizontal="center" vertical="center"/>
    </xf>
    <xf numFmtId="164" fontId="19" fillId="2" borderId="0" xfId="0" applyNumberFormat="1" applyFont="1" applyFill="1" applyAlignment="1">
      <alignment horizontal="center" vertical="center"/>
    </xf>
    <xf numFmtId="0" fontId="0" fillId="13" borderId="0" xfId="0" applyFill="1" applyAlignment="1">
      <alignment vertical="center"/>
    </xf>
    <xf numFmtId="0" fontId="68" fillId="3" borderId="0" xfId="0" applyFont="1" applyFill="1" applyAlignment="1">
      <alignment horizontal="center" vertical="center"/>
    </xf>
    <xf numFmtId="0" fontId="69" fillId="2" borderId="0" xfId="0" applyFont="1" applyFill="1"/>
    <xf numFmtId="0" fontId="69" fillId="2" borderId="0" xfId="0" applyFont="1" applyFill="1" applyAlignment="1">
      <alignment vertical="center"/>
    </xf>
    <xf numFmtId="0" fontId="70" fillId="2" borderId="0" xfId="0" applyFont="1" applyFill="1" applyAlignment="1">
      <alignment vertical="center"/>
    </xf>
    <xf numFmtId="0" fontId="0" fillId="9" borderId="4" xfId="0" applyFill="1" applyBorder="1"/>
    <xf numFmtId="0" fontId="0" fillId="9" borderId="0" xfId="0" applyFill="1"/>
    <xf numFmtId="0" fontId="19" fillId="9" borderId="0" xfId="0" applyFont="1" applyFill="1" applyAlignment="1">
      <alignment vertical="center"/>
    </xf>
    <xf numFmtId="0" fontId="20" fillId="9" borderId="0" xfId="0" applyFont="1" applyFill="1" applyAlignment="1">
      <alignment vertical="center"/>
    </xf>
    <xf numFmtId="0" fontId="42" fillId="2" borderId="0" xfId="0" applyFont="1" applyFill="1" applyAlignment="1">
      <alignment horizontal="center" vertical="center"/>
    </xf>
    <xf numFmtId="0" fontId="71" fillId="2" borderId="0" xfId="0" quotePrefix="1" applyFont="1" applyFill="1" applyAlignment="1">
      <alignment horizontal="center" vertical="center"/>
    </xf>
    <xf numFmtId="0" fontId="72" fillId="2" borderId="0" xfId="0" applyFont="1" applyFill="1" applyAlignment="1">
      <alignment horizontal="center" vertical="center" wrapText="1"/>
    </xf>
    <xf numFmtId="0" fontId="75" fillId="2" borderId="0" xfId="0" applyFont="1" applyFill="1" applyAlignment="1">
      <alignment horizontal="center" vertical="center"/>
    </xf>
    <xf numFmtId="0" fontId="76" fillId="15" borderId="19" xfId="0" applyFont="1" applyFill="1" applyBorder="1" applyAlignment="1">
      <alignment horizontal="center" vertical="center"/>
    </xf>
    <xf numFmtId="0" fontId="42" fillId="2" borderId="20" xfId="0" applyFont="1" applyFill="1" applyBorder="1" applyAlignment="1">
      <alignment vertical="center" wrapText="1"/>
    </xf>
    <xf numFmtId="0" fontId="20" fillId="2" borderId="0" xfId="0" applyFont="1" applyFill="1" applyAlignment="1">
      <alignment vertical="center" wrapText="1"/>
    </xf>
    <xf numFmtId="0" fontId="78" fillId="2" borderId="0" xfId="0" applyFont="1" applyFill="1" applyAlignment="1">
      <alignment vertical="center" wrapText="1"/>
    </xf>
    <xf numFmtId="0" fontId="79" fillId="2" borderId="0" xfId="0" applyFont="1" applyFill="1" applyAlignment="1">
      <alignment vertical="center" wrapText="1"/>
    </xf>
    <xf numFmtId="0" fontId="0" fillId="2" borderId="22" xfId="0" applyFill="1" applyBorder="1" applyAlignment="1">
      <alignment horizontal="center"/>
    </xf>
    <xf numFmtId="0" fontId="23" fillId="16" borderId="24" xfId="0" applyFont="1" applyFill="1" applyBorder="1" applyAlignment="1">
      <alignment horizontal="center" vertical="center"/>
    </xf>
    <xf numFmtId="0" fontId="66" fillId="6" borderId="25" xfId="0" quotePrefix="1" applyFont="1" applyFill="1" applyBorder="1" applyAlignment="1">
      <alignment horizontal="center" vertical="center"/>
    </xf>
    <xf numFmtId="0" fontId="43" fillId="2" borderId="22" xfId="0" applyFont="1" applyFill="1" applyBorder="1" applyAlignment="1">
      <alignment horizontal="center" vertical="center" wrapText="1"/>
    </xf>
    <xf numFmtId="0" fontId="20" fillId="2" borderId="29" xfId="0" applyFont="1" applyFill="1" applyBorder="1" applyAlignment="1">
      <alignment horizontal="center" vertical="center" wrapText="1"/>
    </xf>
    <xf numFmtId="0" fontId="23" fillId="6" borderId="25" xfId="0" quotePrefix="1" applyFont="1" applyFill="1" applyBorder="1" applyAlignment="1">
      <alignment horizontal="center" vertical="center"/>
    </xf>
    <xf numFmtId="0" fontId="23" fillId="17" borderId="24" xfId="0" applyFont="1" applyFill="1" applyBorder="1" applyAlignment="1">
      <alignment horizontal="center" vertical="center"/>
    </xf>
    <xf numFmtId="0" fontId="23" fillId="2" borderId="33" xfId="0" applyFont="1" applyFill="1" applyBorder="1" applyAlignment="1">
      <alignment vertical="center" wrapText="1"/>
    </xf>
    <xf numFmtId="0" fontId="19" fillId="2" borderId="39" xfId="0" applyFont="1" applyFill="1" applyBorder="1" applyAlignment="1">
      <alignment vertical="center"/>
    </xf>
    <xf numFmtId="0" fontId="51" fillId="18" borderId="24" xfId="0" applyFont="1" applyFill="1" applyBorder="1" applyAlignment="1">
      <alignment horizontal="center" vertical="center"/>
    </xf>
    <xf numFmtId="0" fontId="23" fillId="2" borderId="40" xfId="0" applyFont="1" applyFill="1" applyBorder="1" applyAlignment="1">
      <alignment vertical="center" wrapText="1"/>
    </xf>
    <xf numFmtId="0" fontId="22" fillId="5" borderId="41" xfId="0" quotePrefix="1" applyFont="1" applyFill="1" applyBorder="1" applyAlignment="1">
      <alignment horizontal="center" vertical="center"/>
    </xf>
    <xf numFmtId="0" fontId="71" fillId="5" borderId="41" xfId="0" quotePrefix="1" applyFont="1" applyFill="1" applyBorder="1" applyAlignment="1">
      <alignment horizontal="center" vertical="center"/>
    </xf>
    <xf numFmtId="0" fontId="51" fillId="19" borderId="24" xfId="0" applyFont="1" applyFill="1" applyBorder="1" applyAlignment="1">
      <alignment horizontal="center" vertical="center"/>
    </xf>
    <xf numFmtId="0" fontId="51" fillId="0" borderId="22" xfId="0" applyFont="1" applyBorder="1" applyAlignment="1">
      <alignment horizontal="center" vertical="center"/>
    </xf>
    <xf numFmtId="0" fontId="22" fillId="0" borderId="0" xfId="0" quotePrefix="1" applyFont="1" applyAlignment="1">
      <alignment horizontal="center" vertical="center"/>
    </xf>
    <xf numFmtId="0" fontId="45" fillId="2" borderId="0" xfId="0" applyFont="1" applyFill="1" applyAlignment="1">
      <alignment horizontal="left" vertical="center" wrapText="1"/>
    </xf>
    <xf numFmtId="0" fontId="51" fillId="2" borderId="51" xfId="0" applyFont="1" applyFill="1" applyBorder="1" applyAlignment="1">
      <alignment horizontal="center" vertical="center"/>
    </xf>
    <xf numFmtId="0" fontId="71" fillId="4" borderId="53" xfId="0" quotePrefix="1" applyFont="1" applyFill="1" applyBorder="1" applyAlignment="1">
      <alignment horizontal="center" vertical="center"/>
    </xf>
    <xf numFmtId="0" fontId="51" fillId="2" borderId="22" xfId="0" applyFont="1" applyFill="1" applyBorder="1" applyAlignment="1">
      <alignment horizontal="center" vertical="center"/>
    </xf>
    <xf numFmtId="0" fontId="47" fillId="2" borderId="57" xfId="0" applyFont="1" applyFill="1" applyBorder="1" applyAlignment="1">
      <alignment horizontal="center" vertical="center" wrapText="1"/>
    </xf>
    <xf numFmtId="0" fontId="22" fillId="4" borderId="53" xfId="0" quotePrefix="1" applyFont="1" applyFill="1" applyBorder="1" applyAlignment="1">
      <alignment horizontal="center" vertical="center"/>
    </xf>
    <xf numFmtId="0" fontId="80" fillId="2" borderId="0" xfId="0" applyFont="1" applyFill="1" applyAlignment="1">
      <alignment vertical="center" wrapText="1"/>
    </xf>
    <xf numFmtId="0" fontId="80" fillId="2" borderId="0" xfId="0" applyFont="1" applyFill="1" applyAlignment="1">
      <alignment horizontal="center" vertical="center" wrapText="1"/>
    </xf>
    <xf numFmtId="0" fontId="66" fillId="11" borderId="67" xfId="0" quotePrefix="1" applyFont="1" applyFill="1" applyBorder="1" applyAlignment="1">
      <alignment horizontal="center" vertical="center"/>
    </xf>
    <xf numFmtId="0" fontId="23" fillId="11" borderId="67" xfId="0" quotePrefix="1" applyFont="1" applyFill="1" applyBorder="1" applyAlignment="1">
      <alignment horizontal="center" vertical="center"/>
    </xf>
    <xf numFmtId="0" fontId="80" fillId="2" borderId="77" xfId="0" applyFont="1" applyFill="1" applyBorder="1" applyAlignment="1">
      <alignment vertical="center" wrapText="1"/>
    </xf>
    <xf numFmtId="0" fontId="19" fillId="2" borderId="0" xfId="0" applyFont="1" applyFill="1" applyAlignment="1">
      <alignment horizontal="center"/>
    </xf>
    <xf numFmtId="0" fontId="81" fillId="2" borderId="0" xfId="0" applyFont="1" applyFill="1" applyAlignment="1">
      <alignment horizontal="left" vertical="top" wrapText="1"/>
    </xf>
    <xf numFmtId="0" fontId="82" fillId="2" borderId="0" xfId="0" applyFont="1" applyFill="1" applyAlignment="1">
      <alignment vertical="top" wrapText="1"/>
    </xf>
    <xf numFmtId="0" fontId="84" fillId="2" borderId="0" xfId="0" applyFont="1" applyFill="1" applyAlignment="1">
      <alignment vertical="top" wrapText="1"/>
    </xf>
    <xf numFmtId="0" fontId="83" fillId="2" borderId="0" xfId="0" applyFont="1" applyFill="1" applyAlignment="1">
      <alignment horizontal="left" vertical="top" wrapText="1"/>
    </xf>
    <xf numFmtId="0" fontId="85" fillId="2" borderId="0" xfId="0" applyFont="1" applyFill="1" applyAlignment="1">
      <alignment vertical="top" wrapText="1"/>
    </xf>
    <xf numFmtId="0" fontId="86" fillId="2" borderId="0" xfId="0" applyFont="1" applyFill="1" applyAlignment="1">
      <alignment horizontal="left" wrapText="1"/>
    </xf>
    <xf numFmtId="0" fontId="87" fillId="2" borderId="0" xfId="0" applyFont="1" applyFill="1" applyAlignment="1">
      <alignment wrapText="1"/>
    </xf>
    <xf numFmtId="0" fontId="64" fillId="2" borderId="17" xfId="0" applyFont="1" applyFill="1" applyBorder="1" applyAlignment="1">
      <alignment horizontal="left" vertical="center"/>
    </xf>
    <xf numFmtId="0" fontId="14" fillId="2" borderId="0" xfId="0" applyFont="1" applyFill="1" applyAlignment="1">
      <alignment horizontal="right" vertical="center"/>
    </xf>
    <xf numFmtId="164" fontId="90" fillId="2" borderId="0" xfId="0" applyNumberFormat="1" applyFont="1" applyFill="1" applyAlignment="1">
      <alignment horizontal="center" vertical="center"/>
    </xf>
    <xf numFmtId="0" fontId="91" fillId="2" borderId="0" xfId="0" applyFont="1" applyFill="1" applyAlignment="1">
      <alignment horizontal="center"/>
    </xf>
    <xf numFmtId="164" fontId="43" fillId="2" borderId="0" xfId="0" applyNumberFormat="1" applyFont="1" applyFill="1" applyAlignment="1">
      <alignment vertical="center"/>
    </xf>
    <xf numFmtId="164" fontId="23" fillId="2" borderId="0" xfId="0" applyNumberFormat="1" applyFont="1" applyFill="1" applyAlignment="1">
      <alignment horizontal="center" vertical="center"/>
    </xf>
    <xf numFmtId="0" fontId="54" fillId="2" borderId="5" xfId="0" applyFont="1" applyFill="1" applyBorder="1" applyAlignment="1">
      <alignment horizontal="left" vertical="center" wrapText="1"/>
    </xf>
    <xf numFmtId="164" fontId="92" fillId="2" borderId="0" xfId="0" applyNumberFormat="1" applyFont="1" applyFill="1" applyAlignment="1">
      <alignment horizontal="center" vertical="center"/>
    </xf>
    <xf numFmtId="0" fontId="93" fillId="2" borderId="0" xfId="0" applyFont="1" applyFill="1" applyAlignment="1">
      <alignment horizontal="center" vertical="center"/>
    </xf>
    <xf numFmtId="164" fontId="78" fillId="2" borderId="0" xfId="0" applyNumberFormat="1" applyFont="1" applyFill="1" applyAlignment="1">
      <alignment horizontal="center" vertical="center"/>
    </xf>
    <xf numFmtId="164" fontId="29" fillId="2" borderId="0" xfId="0" applyNumberFormat="1" applyFont="1" applyFill="1" applyAlignment="1">
      <alignment horizontal="center" vertical="center"/>
    </xf>
    <xf numFmtId="0" fontId="94" fillId="2" borderId="0" xfId="0" applyFont="1" applyFill="1" applyAlignment="1">
      <alignment horizontal="center" vertical="center"/>
    </xf>
    <xf numFmtId="0" fontId="95" fillId="2" borderId="0" xfId="0" quotePrefix="1" applyFont="1" applyFill="1" applyAlignment="1">
      <alignment vertical="center"/>
    </xf>
    <xf numFmtId="0" fontId="96" fillId="2" borderId="0" xfId="0" applyFont="1" applyFill="1" applyAlignment="1">
      <alignment horizontal="center" vertical="center"/>
    </xf>
    <xf numFmtId="0" fontId="97" fillId="2" borderId="0" xfId="0" applyFont="1" applyFill="1" applyAlignment="1">
      <alignment horizontal="center" vertical="center"/>
    </xf>
    <xf numFmtId="164" fontId="0" fillId="2" borderId="0" xfId="0" applyNumberFormat="1" applyFill="1" applyAlignment="1">
      <alignment horizontal="center" vertical="center"/>
    </xf>
    <xf numFmtId="0" fontId="0" fillId="2" borderId="0" xfId="0" applyFill="1" applyAlignment="1">
      <alignment horizontal="center" vertical="center"/>
    </xf>
    <xf numFmtId="0" fontId="25" fillId="3" borderId="0" xfId="0" applyFont="1" applyFill="1" applyAlignment="1">
      <alignment horizontal="center" vertical="center"/>
    </xf>
    <xf numFmtId="0" fontId="25" fillId="2" borderId="0" xfId="0" applyFont="1" applyFill="1" applyAlignment="1">
      <alignment vertical="center"/>
    </xf>
    <xf numFmtId="0" fontId="25" fillId="2" borderId="0" xfId="0" applyFont="1" applyFill="1" applyAlignment="1">
      <alignment horizontal="center" vertical="center"/>
    </xf>
    <xf numFmtId="0" fontId="98" fillId="2" borderId="0" xfId="0" applyFont="1" applyFill="1" applyAlignment="1">
      <alignment horizontal="left" vertical="center"/>
    </xf>
    <xf numFmtId="164" fontId="99" fillId="2" borderId="0" xfId="0" applyNumberFormat="1" applyFont="1" applyFill="1" applyAlignment="1">
      <alignment horizontal="center" vertical="center"/>
    </xf>
    <xf numFmtId="164" fontId="100" fillId="2" borderId="0" xfId="0" applyNumberFormat="1" applyFont="1" applyFill="1" applyAlignment="1">
      <alignment horizontal="left" vertical="center"/>
    </xf>
    <xf numFmtId="164" fontId="43" fillId="2" borderId="82" xfId="0" applyNumberFormat="1" applyFont="1" applyFill="1" applyBorder="1" applyAlignment="1">
      <alignment vertical="center"/>
    </xf>
    <xf numFmtId="0" fontId="91" fillId="2" borderId="85" xfId="0" applyFont="1" applyFill="1" applyBorder="1" applyAlignment="1">
      <alignment horizontal="center"/>
    </xf>
    <xf numFmtId="0" fontId="54" fillId="2" borderId="0" xfId="0" applyFont="1" applyFill="1" applyAlignment="1">
      <alignment vertical="center" wrapText="1"/>
    </xf>
    <xf numFmtId="0" fontId="101" fillId="2" borderId="0" xfId="0" applyFont="1" applyFill="1" applyAlignment="1">
      <alignment horizontal="right" vertical="center"/>
    </xf>
    <xf numFmtId="164" fontId="99" fillId="2" borderId="86" xfId="0" applyNumberFormat="1" applyFont="1" applyFill="1" applyBorder="1" applyAlignment="1">
      <alignment horizontal="center" vertical="center"/>
    </xf>
    <xf numFmtId="164" fontId="19" fillId="2" borderId="5" xfId="0" applyNumberFormat="1" applyFont="1" applyFill="1" applyBorder="1" applyAlignment="1">
      <alignment horizontal="center" vertical="center"/>
    </xf>
    <xf numFmtId="0" fontId="31" fillId="2" borderId="0" xfId="0" applyFont="1" applyFill="1" applyAlignment="1">
      <alignment vertical="center"/>
    </xf>
    <xf numFmtId="0" fontId="79" fillId="2" borderId="0" xfId="0" applyFont="1" applyFill="1" applyAlignment="1">
      <alignment vertical="center"/>
    </xf>
    <xf numFmtId="0" fontId="43" fillId="2" borderId="0" xfId="0" applyFont="1" applyFill="1" applyAlignment="1">
      <alignment vertical="center"/>
    </xf>
    <xf numFmtId="0" fontId="102" fillId="2" borderId="0" xfId="0" applyFont="1" applyFill="1" applyAlignment="1">
      <alignment vertical="center"/>
    </xf>
    <xf numFmtId="0" fontId="103" fillId="2" borderId="0" xfId="0" applyFont="1" applyFill="1" applyAlignment="1">
      <alignment vertical="center"/>
    </xf>
    <xf numFmtId="0" fontId="79" fillId="2" borderId="0" xfId="0" applyFont="1" applyFill="1"/>
    <xf numFmtId="0" fontId="79" fillId="2" borderId="5" xfId="0" applyFont="1" applyFill="1" applyBorder="1"/>
    <xf numFmtId="164" fontId="100" fillId="2" borderId="0" xfId="0" applyNumberFormat="1" applyFont="1" applyFill="1" applyAlignment="1">
      <alignment vertical="center"/>
    </xf>
    <xf numFmtId="0" fontId="104" fillId="2" borderId="0" xfId="0" applyFont="1" applyFill="1" applyAlignment="1">
      <alignment vertical="center" wrapText="1"/>
    </xf>
    <xf numFmtId="164" fontId="90" fillId="2" borderId="86" xfId="0" applyNumberFormat="1" applyFont="1" applyFill="1" applyBorder="1" applyAlignment="1">
      <alignment horizontal="center" vertical="center"/>
    </xf>
    <xf numFmtId="164" fontId="90" fillId="2" borderId="88" xfId="0" applyNumberFormat="1" applyFont="1" applyFill="1" applyBorder="1" applyAlignment="1">
      <alignment horizontal="center" vertical="center"/>
    </xf>
    <xf numFmtId="0" fontId="53" fillId="2" borderId="0" xfId="0" applyFont="1" applyFill="1" applyAlignment="1">
      <alignment vertical="center" wrapText="1"/>
    </xf>
    <xf numFmtId="0" fontId="53" fillId="2" borderId="0" xfId="0" applyFont="1" applyFill="1" applyAlignment="1">
      <alignment vertical="center"/>
    </xf>
    <xf numFmtId="164" fontId="23" fillId="2" borderId="0" xfId="0" applyNumberFormat="1" applyFont="1" applyFill="1" applyAlignment="1">
      <alignment vertical="center"/>
    </xf>
    <xf numFmtId="0" fontId="54" fillId="2" borderId="5" xfId="0" applyFont="1" applyFill="1" applyBorder="1" applyAlignment="1">
      <alignment vertical="center" wrapText="1"/>
    </xf>
    <xf numFmtId="164" fontId="90" fillId="2" borderId="2" xfId="0" applyNumberFormat="1" applyFont="1" applyFill="1" applyBorder="1" applyAlignment="1">
      <alignment horizontal="center" vertical="center"/>
    </xf>
    <xf numFmtId="0" fontId="0" fillId="2" borderId="0" xfId="0" applyFill="1" applyAlignment="1">
      <alignment horizontal="right"/>
    </xf>
    <xf numFmtId="0" fontId="60" fillId="2" borderId="0" xfId="0" applyFont="1" applyFill="1" applyAlignment="1">
      <alignment horizontal="center" vertical="center"/>
    </xf>
    <xf numFmtId="0" fontId="0" fillId="2" borderId="2" xfId="0" applyFill="1" applyBorder="1" applyAlignment="1">
      <alignment horizontal="right"/>
    </xf>
    <xf numFmtId="0" fontId="0" fillId="4" borderId="0" xfId="0" applyFill="1"/>
    <xf numFmtId="0" fontId="106" fillId="2" borderId="0" xfId="0" applyFont="1" applyFill="1" applyAlignment="1">
      <alignment vertical="top"/>
    </xf>
    <xf numFmtId="0" fontId="106" fillId="2" borderId="0" xfId="0" applyFont="1" applyFill="1" applyAlignment="1">
      <alignment horizontal="left" vertical="top"/>
    </xf>
    <xf numFmtId="0" fontId="105" fillId="2" borderId="0" xfId="0" applyFont="1" applyFill="1" applyAlignment="1">
      <alignment horizontal="left" vertical="center"/>
    </xf>
    <xf numFmtId="0" fontId="8" fillId="2" borderId="0" xfId="0" applyFont="1" applyFill="1" applyAlignment="1">
      <alignment vertical="center"/>
    </xf>
    <xf numFmtId="0" fontId="107" fillId="2" borderId="0" xfId="0" applyFont="1" applyFill="1" applyAlignment="1">
      <alignment vertical="top"/>
    </xf>
    <xf numFmtId="0" fontId="0" fillId="2" borderId="0" xfId="0" applyFill="1" applyAlignment="1">
      <alignment horizontal="right" vertical="center"/>
    </xf>
    <xf numFmtId="14" fontId="106" fillId="2" borderId="0" xfId="0" applyNumberFormat="1" applyFont="1" applyFill="1" applyAlignment="1">
      <alignment vertical="top"/>
    </xf>
    <xf numFmtId="0" fontId="11" fillId="2" borderId="0" xfId="0" applyFont="1" applyFill="1" applyAlignment="1">
      <alignment horizontal="right"/>
    </xf>
    <xf numFmtId="14" fontId="70" fillId="2" borderId="0" xfId="0" applyNumberFormat="1" applyFont="1" applyFill="1" applyAlignment="1">
      <alignment vertical="center"/>
    </xf>
    <xf numFmtId="0" fontId="0" fillId="9" borderId="0" xfId="0" applyFill="1" applyAlignment="1">
      <alignment horizontal="right"/>
    </xf>
    <xf numFmtId="0" fontId="20" fillId="9" borderId="0" xfId="0" applyFont="1" applyFill="1" applyAlignment="1">
      <alignment horizontal="right" vertical="center"/>
    </xf>
    <xf numFmtId="0" fontId="20" fillId="2" borderId="0" xfId="0" applyFont="1" applyFill="1" applyAlignment="1">
      <alignment vertical="center"/>
    </xf>
    <xf numFmtId="0" fontId="20" fillId="2" borderId="5" xfId="0" applyFont="1" applyFill="1" applyBorder="1" applyAlignment="1">
      <alignment vertical="center"/>
    </xf>
    <xf numFmtId="14" fontId="20" fillId="2" borderId="0" xfId="0" applyNumberFormat="1" applyFont="1" applyFill="1" applyAlignment="1">
      <alignment horizontal="left" vertical="center"/>
    </xf>
    <xf numFmtId="0" fontId="20" fillId="2" borderId="5" xfId="0" applyFont="1" applyFill="1" applyBorder="1" applyAlignment="1">
      <alignment horizontal="left" vertical="center"/>
    </xf>
    <xf numFmtId="0" fontId="109" fillId="2" borderId="0" xfId="0" applyFont="1" applyFill="1"/>
    <xf numFmtId="0" fontId="109" fillId="2" borderId="4" xfId="0" applyFont="1" applyFill="1" applyBorder="1"/>
    <xf numFmtId="0" fontId="109" fillId="2" borderId="0" xfId="0" applyFont="1" applyFill="1" applyAlignment="1">
      <alignment horizontal="right"/>
    </xf>
    <xf numFmtId="0" fontId="100" fillId="2" borderId="0" xfId="0" applyFont="1" applyFill="1" applyAlignment="1">
      <alignment vertical="center"/>
    </xf>
    <xf numFmtId="0" fontId="98" fillId="2" borderId="0" xfId="0" applyFont="1" applyFill="1" applyAlignment="1">
      <alignment horizontal="center"/>
    </xf>
    <xf numFmtId="0" fontId="109" fillId="2" borderId="0" xfId="0" applyFont="1" applyFill="1" applyAlignment="1">
      <alignment horizontal="center" vertical="center"/>
    </xf>
    <xf numFmtId="0" fontId="109" fillId="2" borderId="5" xfId="0" applyFont="1" applyFill="1" applyBorder="1"/>
    <xf numFmtId="0" fontId="97" fillId="2" borderId="0" xfId="0" applyFont="1" applyFill="1" applyAlignment="1">
      <alignment horizontal="right" vertical="center"/>
    </xf>
    <xf numFmtId="1" fontId="24" fillId="3" borderId="6" xfId="0" applyNumberFormat="1" applyFont="1" applyFill="1" applyBorder="1" applyAlignment="1">
      <alignment horizontal="center" vertical="center"/>
    </xf>
    <xf numFmtId="0" fontId="24" fillId="2" borderId="0" xfId="0" applyFont="1" applyFill="1" applyAlignment="1">
      <alignment horizontal="center" vertical="center"/>
    </xf>
    <xf numFmtId="0" fontId="111" fillId="2" borderId="94" xfId="0" applyFont="1" applyFill="1" applyBorder="1" applyAlignment="1">
      <alignment horizontal="center" vertical="center"/>
    </xf>
    <xf numFmtId="0" fontId="111" fillId="2" borderId="95" xfId="0" applyFont="1" applyFill="1" applyBorder="1" applyAlignment="1">
      <alignment horizontal="center" vertical="center"/>
    </xf>
    <xf numFmtId="166" fontId="113" fillId="2" borderId="16" xfId="0" applyNumberFormat="1" applyFont="1" applyFill="1" applyBorder="1" applyAlignment="1">
      <alignment horizontal="center" vertical="center"/>
    </xf>
    <xf numFmtId="0" fontId="19" fillId="2" borderId="17" xfId="0" applyFont="1" applyFill="1" applyBorder="1" applyAlignment="1">
      <alignment vertical="center"/>
    </xf>
    <xf numFmtId="0" fontId="33" fillId="2" borderId="17" xfId="0" applyFont="1" applyFill="1" applyBorder="1" applyAlignment="1">
      <alignment horizontal="center" vertical="center"/>
    </xf>
    <xf numFmtId="0" fontId="114" fillId="2" borderId="0" xfId="0" applyFont="1" applyFill="1" applyAlignment="1">
      <alignment horizontal="center" vertical="center"/>
    </xf>
    <xf numFmtId="0" fontId="20" fillId="2" borderId="3" xfId="0" applyFont="1" applyFill="1" applyBorder="1" applyAlignment="1">
      <alignment horizontal="left" vertical="center"/>
    </xf>
    <xf numFmtId="166" fontId="113" fillId="2" borderId="0" xfId="0" applyNumberFormat="1" applyFont="1" applyFill="1" applyAlignment="1">
      <alignment horizontal="center" vertical="center"/>
    </xf>
    <xf numFmtId="0" fontId="33" fillId="2" borderId="0" xfId="0" applyFont="1" applyFill="1" applyAlignment="1">
      <alignment horizontal="center" vertical="center"/>
    </xf>
    <xf numFmtId="0" fontId="19" fillId="2" borderId="5" xfId="0" applyFont="1" applyFill="1" applyBorder="1" applyAlignment="1">
      <alignment vertical="center"/>
    </xf>
    <xf numFmtId="166" fontId="115" fillId="2" borderId="0" xfId="0" applyNumberFormat="1" applyFont="1" applyFill="1" applyAlignment="1">
      <alignment horizontal="center" vertical="center"/>
    </xf>
    <xf numFmtId="0" fontId="116" fillId="2" borderId="0" xfId="0" applyFont="1" applyFill="1" applyAlignment="1">
      <alignment horizontal="center" vertical="center" textRotation="90" wrapText="1"/>
    </xf>
    <xf numFmtId="0" fontId="96" fillId="2" borderId="96" xfId="0" applyFont="1" applyFill="1" applyBorder="1" applyAlignment="1">
      <alignment horizontal="center"/>
    </xf>
    <xf numFmtId="166" fontId="0" fillId="2" borderId="0" xfId="0" applyNumberFormat="1" applyFill="1" applyAlignment="1">
      <alignment horizontal="center" vertical="center"/>
    </xf>
    <xf numFmtId="0" fontId="33" fillId="3" borderId="0" xfId="0" applyFont="1" applyFill="1" applyAlignment="1">
      <alignment horizontal="center" vertical="center"/>
    </xf>
    <xf numFmtId="0" fontId="118" fillId="23" borderId="97" xfId="0" applyFont="1" applyFill="1" applyBorder="1" applyAlignment="1">
      <alignment horizontal="center" vertical="center"/>
    </xf>
    <xf numFmtId="0" fontId="96" fillId="2" borderId="98" xfId="0" applyFont="1" applyFill="1" applyBorder="1" applyAlignment="1">
      <alignment horizontal="center" vertical="center"/>
    </xf>
    <xf numFmtId="0" fontId="119" fillId="2" borderId="89" xfId="0" applyFont="1" applyFill="1" applyBorder="1" applyAlignment="1">
      <alignment horizontal="left" vertical="center"/>
    </xf>
    <xf numFmtId="0" fontId="119" fillId="2" borderId="88" xfId="0" applyFont="1" applyFill="1" applyBorder="1" applyAlignment="1">
      <alignment horizontal="center" vertical="center"/>
    </xf>
    <xf numFmtId="0" fontId="119" fillId="2" borderId="90" xfId="0" applyFont="1" applyFill="1" applyBorder="1" applyAlignment="1">
      <alignment horizontal="center" vertical="center"/>
    </xf>
    <xf numFmtId="0" fontId="120" fillId="24" borderId="99" xfId="0" applyFont="1" applyFill="1" applyBorder="1" applyAlignment="1">
      <alignment horizontal="center" vertical="center"/>
    </xf>
    <xf numFmtId="166" fontId="109" fillId="2" borderId="0" xfId="0" applyNumberFormat="1" applyFont="1" applyFill="1" applyAlignment="1">
      <alignment horizontal="center" vertical="center"/>
    </xf>
    <xf numFmtId="0" fontId="19" fillId="6" borderId="99" xfId="0" applyFont="1" applyFill="1" applyBorder="1" applyAlignment="1">
      <alignment horizontal="center" vertical="center"/>
    </xf>
    <xf numFmtId="0" fontId="122" fillId="2" borderId="4" xfId="0" applyFont="1" applyFill="1" applyBorder="1" applyAlignment="1">
      <alignment horizontal="right" vertical="center"/>
    </xf>
    <xf numFmtId="0" fontId="122" fillId="2" borderId="0" xfId="0" applyFont="1" applyFill="1" applyAlignment="1">
      <alignment horizontal="right" vertical="center"/>
    </xf>
    <xf numFmtId="0" fontId="19" fillId="4" borderId="0" xfId="0" applyFont="1" applyFill="1" applyAlignment="1">
      <alignment vertical="center"/>
    </xf>
    <xf numFmtId="0" fontId="122" fillId="2" borderId="4" xfId="0" applyFont="1" applyFill="1" applyBorder="1"/>
    <xf numFmtId="0" fontId="122" fillId="2" borderId="0" xfId="0" applyFont="1" applyFill="1"/>
    <xf numFmtId="0" fontId="120" fillId="25" borderId="99" xfId="0" applyFont="1" applyFill="1" applyBorder="1" applyAlignment="1">
      <alignment horizontal="center" vertical="center"/>
    </xf>
    <xf numFmtId="0" fontId="123" fillId="2" borderId="0" xfId="0" applyFont="1" applyFill="1" applyAlignment="1">
      <alignment vertical="center" wrapText="1"/>
    </xf>
    <xf numFmtId="0" fontId="124" fillId="2" borderId="0" xfId="0" applyFont="1" applyFill="1" applyAlignment="1">
      <alignment vertical="center"/>
    </xf>
    <xf numFmtId="0" fontId="95" fillId="2" borderId="0" xfId="0" quotePrefix="1" applyFont="1" applyFill="1" applyAlignment="1">
      <alignment horizontal="center" vertical="center"/>
    </xf>
    <xf numFmtId="0" fontId="60" fillId="2" borderId="0" xfId="0" applyFont="1" applyFill="1" applyAlignment="1">
      <alignment horizontal="center"/>
    </xf>
    <xf numFmtId="166" fontId="60" fillId="2" borderId="0" xfId="0" applyNumberFormat="1" applyFont="1" applyFill="1" applyAlignment="1">
      <alignment horizontal="center" vertical="center"/>
    </xf>
    <xf numFmtId="0" fontId="66" fillId="12" borderId="100" xfId="0" applyFont="1" applyFill="1" applyBorder="1" applyAlignment="1">
      <alignment horizontal="center" vertical="center"/>
    </xf>
    <xf numFmtId="0" fontId="60" fillId="2" borderId="0" xfId="0" applyFont="1" applyFill="1" applyAlignment="1">
      <alignment vertical="center"/>
    </xf>
    <xf numFmtId="0" fontId="117" fillId="2" borderId="0" xfId="0" applyFont="1" applyFill="1" applyAlignment="1">
      <alignment horizontal="center" vertical="center"/>
    </xf>
    <xf numFmtId="0" fontId="96" fillId="28" borderId="100" xfId="0" applyFont="1" applyFill="1" applyBorder="1" applyAlignment="1">
      <alignment horizontal="center" vertical="center"/>
    </xf>
    <xf numFmtId="0" fontId="120" fillId="29" borderId="99" xfId="0" applyFont="1" applyFill="1" applyBorder="1" applyAlignment="1">
      <alignment horizontal="center" vertical="center"/>
    </xf>
    <xf numFmtId="0" fontId="96" fillId="2" borderId="100" xfId="0" applyFont="1" applyFill="1" applyBorder="1" applyAlignment="1">
      <alignment horizontal="center" vertical="center"/>
    </xf>
    <xf numFmtId="0" fontId="120" fillId="29" borderId="14" xfId="0" applyFont="1" applyFill="1" applyBorder="1" applyAlignment="1">
      <alignment horizontal="center" vertical="center"/>
    </xf>
    <xf numFmtId="0" fontId="120" fillId="0" borderId="78" xfId="0" applyFont="1" applyBorder="1" applyAlignment="1">
      <alignment horizontal="center" vertical="center"/>
    </xf>
    <xf numFmtId="0" fontId="120" fillId="0" borderId="0" xfId="0" applyFont="1" applyAlignment="1">
      <alignment horizontal="center" vertical="center"/>
    </xf>
    <xf numFmtId="0" fontId="19" fillId="0" borderId="0" xfId="0" applyFont="1" applyAlignment="1">
      <alignment vertical="center"/>
    </xf>
    <xf numFmtId="0" fontId="126" fillId="2" borderId="4" xfId="0" applyFont="1" applyFill="1" applyBorder="1"/>
    <xf numFmtId="0" fontId="126" fillId="2" borderId="0" xfId="0" applyFont="1" applyFill="1"/>
    <xf numFmtId="0" fontId="127" fillId="2" borderId="0" xfId="0" applyFont="1" applyFill="1" applyAlignment="1">
      <alignment vertical="center" wrapText="1"/>
    </xf>
    <xf numFmtId="0" fontId="60" fillId="2" borderId="0" xfId="0" applyFont="1" applyFill="1" applyAlignment="1">
      <alignment horizontal="center" vertical="center" wrapText="1"/>
    </xf>
    <xf numFmtId="0" fontId="128" fillId="2" borderId="0" xfId="0" applyFont="1" applyFill="1" applyAlignment="1">
      <alignment horizontal="right" vertical="center"/>
    </xf>
    <xf numFmtId="0" fontId="129" fillId="2" borderId="0" xfId="0" applyFont="1" applyFill="1" applyAlignment="1">
      <alignment horizontal="right"/>
    </xf>
    <xf numFmtId="164" fontId="19" fillId="2" borderId="0" xfId="0" applyNumberFormat="1" applyFont="1" applyFill="1" applyAlignment="1">
      <alignment vertical="center"/>
    </xf>
    <xf numFmtId="0" fontId="130" fillId="2" borderId="0" xfId="0" applyFont="1" applyFill="1" applyAlignment="1">
      <alignment horizontal="center" vertical="center"/>
    </xf>
    <xf numFmtId="0" fontId="131" fillId="2" borderId="0" xfId="0" applyFont="1" applyFill="1" applyAlignment="1">
      <alignment vertical="center"/>
    </xf>
    <xf numFmtId="0" fontId="19" fillId="15" borderId="103" xfId="0" applyFont="1" applyFill="1" applyBorder="1" applyAlignment="1">
      <alignment vertical="center"/>
    </xf>
    <xf numFmtId="164" fontId="19" fillId="31" borderId="8" xfId="0" applyNumberFormat="1" applyFont="1" applyFill="1" applyBorder="1" applyAlignment="1">
      <alignment horizontal="center" vertical="center"/>
    </xf>
    <xf numFmtId="164" fontId="19" fillId="31" borderId="9" xfId="0" applyNumberFormat="1" applyFont="1" applyFill="1" applyBorder="1" applyAlignment="1">
      <alignment horizontal="center" vertical="center"/>
    </xf>
    <xf numFmtId="164" fontId="19" fillId="31" borderId="10" xfId="0" applyNumberFormat="1" applyFont="1" applyFill="1" applyBorder="1" applyAlignment="1">
      <alignment horizontal="center" vertical="center"/>
    </xf>
    <xf numFmtId="0" fontId="0" fillId="31" borderId="85" xfId="0" applyFill="1" applyBorder="1"/>
    <xf numFmtId="0" fontId="42" fillId="32" borderId="91" xfId="0" applyFont="1" applyFill="1" applyBorder="1" applyAlignment="1">
      <alignment horizontal="center" vertical="center"/>
    </xf>
    <xf numFmtId="0" fontId="91" fillId="31" borderId="0" xfId="0" applyFont="1" applyFill="1"/>
    <xf numFmtId="0" fontId="42" fillId="32" borderId="99" xfId="0" applyFont="1" applyFill="1" applyBorder="1" applyAlignment="1">
      <alignment horizontal="center" vertical="center"/>
    </xf>
    <xf numFmtId="0" fontId="0" fillId="31" borderId="105" xfId="0" applyFill="1" applyBorder="1"/>
    <xf numFmtId="0" fontId="133" fillId="31" borderId="0" xfId="0" applyFont="1" applyFill="1" applyAlignment="1">
      <alignment horizontal="left" vertical="top"/>
    </xf>
    <xf numFmtId="0" fontId="133" fillId="31" borderId="0" xfId="0" applyFont="1" applyFill="1" applyAlignment="1">
      <alignment vertical="top"/>
    </xf>
    <xf numFmtId="164" fontId="42" fillId="31" borderId="0" xfId="0" applyNumberFormat="1" applyFont="1" applyFill="1" applyAlignment="1">
      <alignment horizontal="center" vertical="center"/>
    </xf>
    <xf numFmtId="164" fontId="19" fillId="31" borderId="105" xfId="0" applyNumberFormat="1" applyFont="1" applyFill="1" applyBorder="1" applyAlignment="1">
      <alignment horizontal="center" vertical="center"/>
    </xf>
    <xf numFmtId="0" fontId="28" fillId="31" borderId="0" xfId="0" applyFont="1" applyFill="1" applyAlignment="1">
      <alignment horizontal="left" vertical="center"/>
    </xf>
    <xf numFmtId="0" fontId="54" fillId="31" borderId="105" xfId="0" applyFont="1" applyFill="1" applyBorder="1" applyAlignment="1">
      <alignment horizontal="left" vertical="center"/>
    </xf>
    <xf numFmtId="0" fontId="54" fillId="2" borderId="0" xfId="0" applyFont="1" applyFill="1" applyAlignment="1">
      <alignment horizontal="left" vertical="center"/>
    </xf>
    <xf numFmtId="0" fontId="111" fillId="2" borderId="0" xfId="0" applyFont="1" applyFill="1" applyAlignment="1">
      <alignment horizontal="left" vertical="center"/>
    </xf>
    <xf numFmtId="164" fontId="43" fillId="31" borderId="11" xfId="0" applyNumberFormat="1" applyFont="1" applyFill="1" applyBorder="1" applyAlignment="1">
      <alignment horizontal="center" vertical="center"/>
    </xf>
    <xf numFmtId="164" fontId="43" fillId="31" borderId="12" xfId="0" applyNumberFormat="1" applyFont="1" applyFill="1" applyBorder="1" applyAlignment="1">
      <alignment horizontal="center" vertical="center"/>
    </xf>
    <xf numFmtId="0" fontId="0" fillId="31" borderId="12" xfId="0" applyFill="1" applyBorder="1"/>
    <xf numFmtId="0" fontId="0" fillId="31" borderId="13" xfId="0" applyFill="1" applyBorder="1"/>
    <xf numFmtId="0" fontId="0" fillId="3" borderId="0" xfId="0" applyFill="1" applyAlignment="1">
      <alignment horizontal="right"/>
    </xf>
    <xf numFmtId="0" fontId="64" fillId="2" borderId="17" xfId="0" applyFont="1" applyFill="1" applyBorder="1" applyAlignment="1">
      <alignment horizontal="right" vertical="center"/>
    </xf>
    <xf numFmtId="0" fontId="55" fillId="2" borderId="0" xfId="0" applyFont="1" applyFill="1" applyAlignment="1">
      <alignment horizontal="center" vertical="center"/>
    </xf>
    <xf numFmtId="0" fontId="55" fillId="2" borderId="0" xfId="0" applyFont="1" applyFill="1" applyAlignment="1">
      <alignment horizontal="right"/>
    </xf>
    <xf numFmtId="0" fontId="19" fillId="2" borderId="0" xfId="0" applyFont="1" applyFill="1" applyAlignment="1">
      <alignment horizontal="right"/>
    </xf>
    <xf numFmtId="0" fontId="60" fillId="2" borderId="0" xfId="0" applyFont="1" applyFill="1" applyAlignment="1">
      <alignment horizontal="right"/>
    </xf>
    <xf numFmtId="0" fontId="60" fillId="2" borderId="0" xfId="1" applyFont="1" applyFill="1" applyAlignment="1">
      <alignment horizontal="center" vertical="center"/>
    </xf>
    <xf numFmtId="0" fontId="134" fillId="2" borderId="99" xfId="0" applyFont="1" applyFill="1" applyBorder="1" applyAlignment="1">
      <alignment horizontal="center" vertical="center"/>
    </xf>
    <xf numFmtId="0" fontId="135" fillId="2" borderId="0" xfId="0" applyFont="1" applyFill="1"/>
    <xf numFmtId="0" fontId="96" fillId="19" borderId="100" xfId="0" applyFont="1" applyFill="1" applyBorder="1" applyAlignment="1">
      <alignment horizontal="center" vertical="center"/>
    </xf>
    <xf numFmtId="0" fontId="96" fillId="18" borderId="100" xfId="0" applyFont="1" applyFill="1" applyBorder="1" applyAlignment="1">
      <alignment horizontal="center" vertical="center"/>
    </xf>
    <xf numFmtId="2" fontId="136" fillId="2" borderId="99" xfId="0" applyNumberFormat="1" applyFont="1" applyFill="1" applyBorder="1" applyAlignment="1">
      <alignment horizontal="center" vertical="center"/>
    </xf>
    <xf numFmtId="0" fontId="135" fillId="2" borderId="0" xfId="0" applyFont="1" applyFill="1" applyAlignment="1">
      <alignment horizontal="center" vertical="center"/>
    </xf>
    <xf numFmtId="0" fontId="136" fillId="2" borderId="99" xfId="0" applyFont="1" applyFill="1" applyBorder="1" applyAlignment="1">
      <alignment horizontal="center" vertical="center"/>
    </xf>
    <xf numFmtId="0" fontId="135" fillId="2" borderId="0" xfId="0" applyFont="1" applyFill="1" applyAlignment="1">
      <alignment horizontal="right"/>
    </xf>
    <xf numFmtId="0" fontId="19" fillId="32" borderId="89" xfId="0" applyFont="1" applyFill="1" applyBorder="1" applyAlignment="1">
      <alignment vertical="center"/>
    </xf>
    <xf numFmtId="0" fontId="19" fillId="32" borderId="90" xfId="0" applyFont="1" applyFill="1" applyBorder="1" applyAlignment="1">
      <alignment vertical="center"/>
    </xf>
    <xf numFmtId="0" fontId="19" fillId="32" borderId="99" xfId="0" applyFont="1" applyFill="1" applyBorder="1" applyAlignment="1">
      <alignment horizontal="center" vertical="center"/>
    </xf>
    <xf numFmtId="0" fontId="60" fillId="2" borderId="99" xfId="0" applyFont="1" applyFill="1" applyBorder="1" applyAlignment="1">
      <alignment horizontal="center" vertical="center"/>
    </xf>
    <xf numFmtId="0" fontId="60" fillId="23" borderId="99" xfId="0" applyFont="1" applyFill="1" applyBorder="1" applyAlignment="1">
      <alignment horizontal="center" vertical="center"/>
    </xf>
    <xf numFmtId="0" fontId="0" fillId="2" borderId="110" xfId="0" applyFill="1" applyBorder="1"/>
    <xf numFmtId="0" fontId="0" fillId="2" borderId="111" xfId="0" applyFill="1" applyBorder="1"/>
    <xf numFmtId="0" fontId="0" fillId="2" borderId="112" xfId="0" applyFill="1" applyBorder="1"/>
    <xf numFmtId="0" fontId="7" fillId="2" borderId="0" xfId="4" applyFont="1" applyFill="1" applyAlignment="1">
      <alignment vertical="center"/>
    </xf>
    <xf numFmtId="0" fontId="7" fillId="2" borderId="112" xfId="0" applyFont="1" applyFill="1" applyBorder="1" applyAlignment="1">
      <alignment vertical="center"/>
    </xf>
    <xf numFmtId="0" fontId="137" fillId="2" borderId="0" xfId="0" applyFont="1" applyFill="1" applyAlignment="1">
      <alignment horizontal="left" vertical="center" wrapText="1"/>
    </xf>
    <xf numFmtId="0" fontId="7" fillId="2" borderId="0" xfId="0" applyFont="1" applyFill="1" applyAlignment="1">
      <alignment vertical="center" wrapText="1"/>
    </xf>
    <xf numFmtId="0" fontId="138" fillId="2" borderId="0" xfId="0" applyFont="1" applyFill="1" applyAlignment="1">
      <alignment horizontal="right"/>
    </xf>
    <xf numFmtId="0" fontId="139" fillId="2" borderId="0" xfId="0" applyFont="1" applyFill="1" applyAlignment="1">
      <alignment vertical="center"/>
    </xf>
    <xf numFmtId="0" fontId="140" fillId="2" borderId="0" xfId="0" applyFont="1" applyFill="1" applyAlignment="1">
      <alignment vertical="center"/>
    </xf>
    <xf numFmtId="0" fontId="140" fillId="2" borderId="0" xfId="4" applyFont="1" applyFill="1" applyAlignment="1">
      <alignment vertical="center"/>
    </xf>
    <xf numFmtId="0" fontId="139" fillId="2" borderId="0" xfId="4" applyFont="1" applyFill="1" applyAlignment="1">
      <alignment vertical="center"/>
    </xf>
    <xf numFmtId="0" fontId="223" fillId="2" borderId="0" xfId="4" applyFill="1" applyAlignment="1">
      <alignment vertical="center"/>
    </xf>
    <xf numFmtId="0" fontId="0" fillId="2" borderId="112" xfId="0" applyFill="1" applyBorder="1" applyAlignment="1">
      <alignment vertical="center"/>
    </xf>
    <xf numFmtId="0" fontId="19" fillId="2" borderId="0" xfId="4" applyFont="1" applyFill="1"/>
    <xf numFmtId="0" fontId="141" fillId="2" borderId="0" xfId="4" applyFont="1" applyFill="1"/>
    <xf numFmtId="0" fontId="19" fillId="2" borderId="0" xfId="4" applyFont="1" applyFill="1" applyAlignment="1">
      <alignment vertical="center"/>
    </xf>
    <xf numFmtId="0" fontId="7" fillId="2" borderId="113" xfId="0" applyFont="1" applyFill="1" applyBorder="1" applyAlignment="1">
      <alignment vertical="center"/>
    </xf>
    <xf numFmtId="0" fontId="142" fillId="2" borderId="0" xfId="4" applyFont="1" applyFill="1" applyAlignment="1">
      <alignment vertical="center"/>
    </xf>
    <xf numFmtId="0" fontId="13" fillId="2" borderId="0" xfId="4" applyFont="1" applyFill="1" applyAlignment="1">
      <alignment vertical="center"/>
    </xf>
    <xf numFmtId="165" fontId="108" fillId="3" borderId="0" xfId="0" applyNumberFormat="1" applyFont="1" applyFill="1" applyAlignment="1">
      <alignment vertical="center"/>
    </xf>
    <xf numFmtId="165" fontId="108" fillId="2" borderId="0" xfId="0" applyNumberFormat="1" applyFont="1" applyFill="1" applyAlignment="1">
      <alignment vertical="center"/>
    </xf>
    <xf numFmtId="0" fontId="143" fillId="2" borderId="112" xfId="0" applyFont="1" applyFill="1" applyBorder="1" applyAlignment="1">
      <alignment horizontal="right" vertical="center"/>
    </xf>
    <xf numFmtId="0" fontId="143" fillId="2" borderId="0" xfId="0" applyFont="1" applyFill="1" applyAlignment="1">
      <alignment horizontal="right" vertical="center"/>
    </xf>
    <xf numFmtId="14" fontId="108" fillId="2" borderId="0" xfId="0" applyNumberFormat="1" applyFont="1" applyFill="1" applyAlignment="1">
      <alignment horizontal="left" vertical="center"/>
    </xf>
    <xf numFmtId="0" fontId="108" fillId="2" borderId="0" xfId="0" applyFont="1" applyFill="1" applyAlignment="1">
      <alignment horizontal="left" vertical="center"/>
    </xf>
    <xf numFmtId="0" fontId="0" fillId="2" borderId="113" xfId="0" applyFill="1" applyBorder="1" applyAlignment="1">
      <alignment vertical="center"/>
    </xf>
    <xf numFmtId="0" fontId="14" fillId="2" borderId="112" xfId="0" applyFont="1" applyFill="1" applyBorder="1" applyAlignment="1">
      <alignment horizontal="center" vertical="center"/>
    </xf>
    <xf numFmtId="0" fontId="0" fillId="2" borderId="113" xfId="0" applyFill="1" applyBorder="1"/>
    <xf numFmtId="0" fontId="22" fillId="11" borderId="117" xfId="4" quotePrefix="1" applyFont="1" applyFill="1" applyBorder="1" applyAlignment="1">
      <alignment horizontal="center" vertical="center"/>
    </xf>
    <xf numFmtId="0" fontId="22" fillId="34" borderId="118" xfId="4" quotePrefix="1" applyFont="1" applyFill="1" applyBorder="1" applyAlignment="1">
      <alignment horizontal="center" vertical="center"/>
    </xf>
    <xf numFmtId="0" fontId="22" fillId="35" borderId="119" xfId="4" quotePrefix="1" applyFont="1" applyFill="1" applyBorder="1" applyAlignment="1">
      <alignment horizontal="center" vertical="center"/>
    </xf>
    <xf numFmtId="0" fontId="22" fillId="6" borderId="120" xfId="4" quotePrefix="1" applyFont="1" applyFill="1" applyBorder="1" applyAlignment="1">
      <alignment horizontal="center" vertical="center"/>
    </xf>
    <xf numFmtId="0" fontId="13" fillId="2" borderId="113" xfId="0" applyFont="1" applyFill="1" applyBorder="1" applyAlignment="1">
      <alignment vertical="center"/>
    </xf>
    <xf numFmtId="0" fontId="22" fillId="2" borderId="0" xfId="4" quotePrefix="1" applyFont="1" applyFill="1" applyAlignment="1">
      <alignment horizontal="center" vertical="center"/>
    </xf>
    <xf numFmtId="0" fontId="14" fillId="36" borderId="121" xfId="0" applyFont="1" applyFill="1" applyBorder="1" applyAlignment="1">
      <alignment horizontal="center" vertical="center"/>
    </xf>
    <xf numFmtId="0" fontId="0" fillId="36" borderId="123" xfId="0" applyFill="1" applyBorder="1"/>
    <xf numFmtId="165" fontId="108" fillId="2" borderId="0" xfId="0" applyNumberFormat="1" applyFont="1" applyFill="1" applyAlignment="1">
      <alignment horizontal="left" vertical="center"/>
    </xf>
    <xf numFmtId="165" fontId="108" fillId="2" borderId="113" xfId="0" applyNumberFormat="1" applyFont="1" applyFill="1" applyBorder="1" applyAlignment="1">
      <alignment horizontal="left" vertical="center"/>
    </xf>
    <xf numFmtId="0" fontId="0" fillId="36" borderId="125" xfId="0" applyFill="1" applyBorder="1" applyAlignment="1">
      <alignment vertical="center"/>
    </xf>
    <xf numFmtId="0" fontId="0" fillId="36" borderId="135" xfId="0" applyFill="1" applyBorder="1" applyAlignment="1">
      <alignment vertical="center"/>
    </xf>
    <xf numFmtId="0" fontId="22" fillId="2" borderId="6" xfId="0" quotePrefix="1" applyFont="1" applyFill="1" applyBorder="1" applyAlignment="1">
      <alignment horizontal="center" vertical="center"/>
    </xf>
    <xf numFmtId="0" fontId="19" fillId="2" borderId="6" xfId="0" applyFont="1" applyFill="1" applyBorder="1" applyAlignment="1">
      <alignment horizontal="center" vertical="center"/>
    </xf>
    <xf numFmtId="0" fontId="0" fillId="37" borderId="145" xfId="0" applyFill="1" applyBorder="1" applyAlignment="1">
      <alignment horizontal="left" vertical="center" wrapText="1"/>
    </xf>
    <xf numFmtId="0" fontId="0" fillId="37" borderId="143" xfId="0" applyFill="1" applyBorder="1" applyAlignment="1">
      <alignment horizontal="center"/>
    </xf>
    <xf numFmtId="0" fontId="0" fillId="37" borderId="144" xfId="0" applyFill="1" applyBorder="1" applyAlignment="1">
      <alignment horizontal="center"/>
    </xf>
    <xf numFmtId="0" fontId="0" fillId="37" borderId="145" xfId="0" applyFill="1" applyBorder="1" applyAlignment="1">
      <alignment horizontal="center"/>
    </xf>
    <xf numFmtId="0" fontId="0" fillId="2" borderId="145" xfId="0" applyFill="1" applyBorder="1" applyAlignment="1">
      <alignment horizontal="center"/>
    </xf>
    <xf numFmtId="0" fontId="147" fillId="2" borderId="78" xfId="0" applyFont="1" applyFill="1" applyBorder="1" applyAlignment="1">
      <alignment horizontal="center" wrapText="1"/>
    </xf>
    <xf numFmtId="0" fontId="148" fillId="2" borderId="78" xfId="0" applyFont="1" applyFill="1" applyBorder="1" applyAlignment="1">
      <alignment horizontal="center"/>
    </xf>
    <xf numFmtId="0" fontId="149" fillId="2" borderId="78" xfId="0" applyFont="1" applyFill="1" applyBorder="1" applyAlignment="1">
      <alignment horizontal="center"/>
    </xf>
    <xf numFmtId="0" fontId="0" fillId="2" borderId="78" xfId="0" applyFill="1" applyBorder="1" applyAlignment="1">
      <alignment horizontal="center"/>
    </xf>
    <xf numFmtId="0" fontId="0" fillId="36" borderId="124" xfId="0" applyFill="1" applyBorder="1" applyAlignment="1">
      <alignment vertical="center"/>
    </xf>
    <xf numFmtId="0" fontId="0" fillId="37" borderId="147" xfId="0" applyFill="1" applyBorder="1" applyAlignment="1">
      <alignment horizontal="left" vertical="center" wrapText="1"/>
    </xf>
    <xf numFmtId="0" fontId="0" fillId="37" borderId="148" xfId="0" applyFill="1" applyBorder="1" applyAlignment="1">
      <alignment horizontal="center"/>
    </xf>
    <xf numFmtId="0" fontId="0" fillId="37" borderId="149" xfId="0" applyFill="1" applyBorder="1" applyAlignment="1">
      <alignment horizontal="center"/>
    </xf>
    <xf numFmtId="0" fontId="0" fillId="37" borderId="150" xfId="0" applyFill="1" applyBorder="1" applyAlignment="1">
      <alignment horizontal="center"/>
    </xf>
    <xf numFmtId="0" fontId="0" fillId="2" borderId="150" xfId="0" applyFill="1" applyBorder="1" applyAlignment="1">
      <alignment horizontal="center"/>
    </xf>
    <xf numFmtId="0" fontId="147" fillId="2" borderId="127" xfId="0" applyFont="1" applyFill="1" applyBorder="1" applyAlignment="1">
      <alignment horizontal="center" wrapText="1"/>
    </xf>
    <xf numFmtId="0" fontId="148" fillId="2" borderId="127" xfId="0" applyFont="1" applyFill="1" applyBorder="1" applyAlignment="1">
      <alignment horizontal="center"/>
    </xf>
    <xf numFmtId="0" fontId="149" fillId="2" borderId="127" xfId="0" applyFont="1" applyFill="1" applyBorder="1" applyAlignment="1">
      <alignment horizontal="center"/>
    </xf>
    <xf numFmtId="0" fontId="0" fillId="2" borderId="151" xfId="0" applyFill="1" applyBorder="1" applyAlignment="1">
      <alignment horizontal="center"/>
    </xf>
    <xf numFmtId="0" fontId="71" fillId="2" borderId="0" xfId="0" applyFont="1" applyFill="1" applyAlignment="1">
      <alignment vertical="center" wrapText="1"/>
    </xf>
    <xf numFmtId="0" fontId="0" fillId="36" borderId="125" xfId="0" applyFill="1" applyBorder="1"/>
    <xf numFmtId="0" fontId="0" fillId="36" borderId="124" xfId="0" applyFill="1" applyBorder="1"/>
    <xf numFmtId="0" fontId="0" fillId="38" borderId="147" xfId="0" applyFill="1" applyBorder="1"/>
    <xf numFmtId="0" fontId="0" fillId="38" borderId="127" xfId="0" applyFill="1" applyBorder="1"/>
    <xf numFmtId="0" fontId="0" fillId="38" borderId="151" xfId="0" applyFill="1" applyBorder="1"/>
    <xf numFmtId="0" fontId="0" fillId="2" borderId="5" xfId="0" applyFill="1" applyBorder="1" applyAlignment="1">
      <alignment horizontal="center" vertical="center"/>
    </xf>
    <xf numFmtId="0" fontId="0" fillId="38" borderId="154" xfId="0" applyFill="1" applyBorder="1"/>
    <xf numFmtId="0" fontId="0" fillId="38" borderId="137" xfId="0" applyFill="1" applyBorder="1"/>
    <xf numFmtId="0" fontId="0" fillId="38" borderId="153" xfId="0" applyFill="1" applyBorder="1"/>
    <xf numFmtId="0" fontId="154" fillId="2" borderId="127" xfId="0" applyFont="1" applyFill="1" applyBorder="1" applyAlignment="1">
      <alignment horizontal="left" vertical="center" wrapText="1"/>
    </xf>
    <xf numFmtId="0" fontId="0" fillId="2" borderId="127" xfId="0" applyFill="1" applyBorder="1"/>
    <xf numFmtId="0" fontId="154" fillId="2" borderId="147" xfId="0" applyFont="1" applyFill="1" applyBorder="1" applyAlignment="1">
      <alignment horizontal="left" vertical="center" wrapText="1"/>
    </xf>
    <xf numFmtId="0" fontId="0" fillId="2" borderId="151" xfId="0" applyFill="1" applyBorder="1"/>
    <xf numFmtId="0" fontId="154" fillId="2" borderId="0" xfId="0" applyFont="1" applyFill="1" applyAlignment="1">
      <alignment horizontal="left" vertical="center" wrapText="1"/>
    </xf>
    <xf numFmtId="164" fontId="157" fillId="2" borderId="168" xfId="0" applyNumberFormat="1" applyFont="1" applyFill="1" applyBorder="1" applyAlignment="1">
      <alignment horizontal="center" vertical="center"/>
    </xf>
    <xf numFmtId="0" fontId="158" fillId="2" borderId="169" xfId="0" applyFont="1" applyFill="1" applyBorder="1" applyAlignment="1">
      <alignment horizontal="center" vertical="center"/>
    </xf>
    <xf numFmtId="0" fontId="154" fillId="2" borderId="159" xfId="0" applyFont="1" applyFill="1" applyBorder="1" applyAlignment="1">
      <alignment horizontal="left" vertical="center" wrapText="1"/>
    </xf>
    <xf numFmtId="0" fontId="0" fillId="2" borderId="171" xfId="0" applyFill="1" applyBorder="1"/>
    <xf numFmtId="0" fontId="0" fillId="2" borderId="173" xfId="0" applyFill="1" applyBorder="1"/>
    <xf numFmtId="0" fontId="154" fillId="2" borderId="175" xfId="0" applyFont="1" applyFill="1" applyBorder="1" applyAlignment="1">
      <alignment horizontal="center" vertical="center" wrapText="1"/>
    </xf>
    <xf numFmtId="0" fontId="0" fillId="2" borderId="176" xfId="0" applyFill="1" applyBorder="1"/>
    <xf numFmtId="0" fontId="154" fillId="2" borderId="177" xfId="0" applyFont="1" applyFill="1" applyBorder="1" applyAlignment="1">
      <alignment horizontal="center" vertical="center" wrapText="1"/>
    </xf>
    <xf numFmtId="0" fontId="0" fillId="2" borderId="178" xfId="0" applyFill="1" applyBorder="1"/>
    <xf numFmtId="0" fontId="154" fillId="2" borderId="7" xfId="0" applyFont="1" applyFill="1" applyBorder="1" applyAlignment="1">
      <alignment horizontal="center" vertical="center" wrapText="1"/>
    </xf>
    <xf numFmtId="0" fontId="154" fillId="2" borderId="159" xfId="0" applyFont="1" applyFill="1" applyBorder="1" applyAlignment="1">
      <alignment horizontal="center" vertical="center" wrapText="1"/>
    </xf>
    <xf numFmtId="0" fontId="154" fillId="2" borderId="180" xfId="0" applyFont="1" applyFill="1" applyBorder="1" applyAlignment="1">
      <alignment horizontal="center" vertical="center" wrapText="1"/>
    </xf>
    <xf numFmtId="0" fontId="0" fillId="2" borderId="181" xfId="0" applyFill="1" applyBorder="1"/>
    <xf numFmtId="0" fontId="154" fillId="2" borderId="182" xfId="0" applyFont="1" applyFill="1" applyBorder="1" applyAlignment="1">
      <alignment horizontal="center" vertical="center" wrapText="1"/>
    </xf>
    <xf numFmtId="0" fontId="0" fillId="2" borderId="183" xfId="0" applyFill="1" applyBorder="1"/>
    <xf numFmtId="0" fontId="0" fillId="2" borderId="186" xfId="0" applyFill="1" applyBorder="1"/>
    <xf numFmtId="166" fontId="19" fillId="2" borderId="0" xfId="0" applyNumberFormat="1" applyFont="1" applyFill="1" applyAlignment="1">
      <alignment horizontal="center" vertical="center"/>
    </xf>
    <xf numFmtId="0" fontId="154" fillId="2" borderId="187" xfId="0" applyFont="1" applyFill="1" applyBorder="1" applyAlignment="1">
      <alignment horizontal="center" vertical="center" wrapText="1"/>
    </xf>
    <xf numFmtId="0" fontId="0" fillId="2" borderId="137" xfId="0" applyFill="1" applyBorder="1"/>
    <xf numFmtId="0" fontId="0" fillId="36" borderId="192" xfId="0" applyFill="1" applyBorder="1"/>
    <xf numFmtId="0" fontId="0" fillId="36" borderId="193" xfId="0" applyFill="1" applyBorder="1"/>
    <xf numFmtId="0" fontId="0" fillId="36" borderId="194" xfId="0" applyFill="1" applyBorder="1"/>
    <xf numFmtId="0" fontId="0" fillId="2" borderId="17" xfId="0" applyFill="1" applyBorder="1"/>
    <xf numFmtId="0" fontId="154" fillId="2" borderId="154" xfId="0" applyFont="1" applyFill="1" applyBorder="1" applyAlignment="1">
      <alignment horizontal="center" vertical="center" wrapText="1"/>
    </xf>
    <xf numFmtId="0" fontId="0" fillId="2" borderId="153" xfId="0" applyFill="1" applyBorder="1"/>
    <xf numFmtId="0" fontId="0" fillId="36" borderId="154" xfId="0" applyFill="1" applyBorder="1"/>
    <xf numFmtId="0" fontId="0" fillId="36" borderId="137" xfId="0" applyFill="1" applyBorder="1"/>
    <xf numFmtId="0" fontId="0" fillId="36" borderId="153" xfId="0" applyFill="1" applyBorder="1"/>
    <xf numFmtId="0" fontId="7" fillId="32" borderId="0" xfId="0" applyFont="1" applyFill="1" applyAlignment="1">
      <alignment vertical="center"/>
    </xf>
    <xf numFmtId="0" fontId="44" fillId="2" borderId="0" xfId="0" applyFont="1" applyFill="1" applyAlignment="1">
      <alignment vertical="center" wrapText="1"/>
    </xf>
    <xf numFmtId="0" fontId="161" fillId="2" borderId="0" xfId="0" applyFont="1" applyFill="1" applyAlignment="1">
      <alignment vertical="top"/>
    </xf>
    <xf numFmtId="0" fontId="22" fillId="11" borderId="117" xfId="0" quotePrefix="1" applyFont="1" applyFill="1" applyBorder="1" applyAlignment="1">
      <alignment horizontal="center" vertical="center"/>
    </xf>
    <xf numFmtId="0" fontId="22" fillId="34" borderId="118" xfId="0" quotePrefix="1" applyFont="1" applyFill="1" applyBorder="1" applyAlignment="1">
      <alignment horizontal="center" vertical="center"/>
    </xf>
    <xf numFmtId="0" fontId="22" fillId="35" borderId="119" xfId="0" quotePrefix="1" applyFont="1" applyFill="1" applyBorder="1" applyAlignment="1">
      <alignment horizontal="center" vertical="center"/>
    </xf>
    <xf numFmtId="0" fontId="22" fillId="6" borderId="120" xfId="0" quotePrefix="1" applyFont="1" applyFill="1" applyBorder="1" applyAlignment="1">
      <alignment horizontal="center" vertical="center"/>
    </xf>
    <xf numFmtId="0" fontId="162" fillId="23" borderId="0" xfId="0" applyFont="1" applyFill="1" applyAlignment="1">
      <alignment horizontal="center" vertical="center"/>
    </xf>
    <xf numFmtId="0" fontId="96" fillId="2" borderId="96" xfId="0" applyFont="1" applyFill="1" applyBorder="1" applyAlignment="1">
      <alignment horizontal="center" vertical="center"/>
    </xf>
    <xf numFmtId="0" fontId="162" fillId="2" borderId="0" xfId="0" applyFont="1" applyFill="1" applyAlignment="1">
      <alignment horizontal="center" vertical="center"/>
    </xf>
    <xf numFmtId="0" fontId="3" fillId="40" borderId="197" xfId="0" applyFont="1" applyFill="1" applyBorder="1"/>
    <xf numFmtId="0" fontId="3" fillId="40" borderId="181" xfId="0" applyFont="1" applyFill="1" applyBorder="1"/>
    <xf numFmtId="0" fontId="3" fillId="40" borderId="198" xfId="0" applyFont="1" applyFill="1" applyBorder="1"/>
    <xf numFmtId="0" fontId="19" fillId="2" borderId="202" xfId="0" applyFont="1" applyFill="1" applyBorder="1" applyAlignment="1">
      <alignment vertical="center"/>
    </xf>
    <xf numFmtId="0" fontId="0" fillId="2" borderId="144" xfId="0" applyFill="1" applyBorder="1"/>
    <xf numFmtId="0" fontId="0" fillId="2" borderId="145" xfId="0" applyFill="1" applyBorder="1"/>
    <xf numFmtId="0" fontId="59" fillId="2" borderId="0" xfId="0" applyFont="1" applyFill="1" applyAlignment="1">
      <alignment horizontal="center" vertical="center"/>
    </xf>
    <xf numFmtId="0" fontId="123" fillId="2" borderId="0" xfId="0" applyFont="1" applyFill="1" applyAlignment="1">
      <alignment horizontal="center" vertical="center" wrapText="1"/>
    </xf>
    <xf numFmtId="0" fontId="72" fillId="2" borderId="0" xfId="0" applyFont="1" applyFill="1" applyAlignment="1">
      <alignment horizontal="center" vertical="center"/>
    </xf>
    <xf numFmtId="164" fontId="157" fillId="2" borderId="210" xfId="0" applyNumberFormat="1" applyFont="1" applyFill="1" applyBorder="1" applyAlignment="1">
      <alignment horizontal="center" vertical="center"/>
    </xf>
    <xf numFmtId="0" fontId="94" fillId="2" borderId="211" xfId="0" applyFont="1" applyFill="1" applyBorder="1" applyAlignment="1">
      <alignment horizontal="center" vertical="center"/>
    </xf>
    <xf numFmtId="0" fontId="163" fillId="2" borderId="164" xfId="0" applyFont="1" applyFill="1" applyBorder="1"/>
    <xf numFmtId="0" fontId="163" fillId="2" borderId="7" xfId="0" applyFont="1" applyFill="1" applyBorder="1"/>
    <xf numFmtId="0" fontId="164" fillId="40" borderId="164" xfId="0" applyFont="1" applyFill="1" applyBorder="1"/>
    <xf numFmtId="0" fontId="66" fillId="2" borderId="0" xfId="0" applyFont="1" applyFill="1" applyAlignment="1">
      <alignment vertical="center"/>
    </xf>
    <xf numFmtId="0" fontId="0" fillId="2" borderId="164" xfId="0" applyFill="1" applyBorder="1"/>
    <xf numFmtId="0" fontId="22" fillId="2" borderId="0" xfId="0" applyFont="1" applyFill="1"/>
    <xf numFmtId="0" fontId="165" fillId="2" borderId="0" xfId="0" applyFont="1" applyFill="1" applyAlignment="1">
      <alignment horizontal="left" vertical="center"/>
    </xf>
    <xf numFmtId="0" fontId="164" fillId="2" borderId="0" xfId="0" applyFont="1" applyFill="1" applyAlignment="1">
      <alignment horizontal="center" vertical="center"/>
    </xf>
    <xf numFmtId="0" fontId="166" fillId="2" borderId="0" xfId="0" applyFont="1" applyFill="1" applyAlignment="1">
      <alignment horizontal="center" vertical="center"/>
    </xf>
    <xf numFmtId="0" fontId="167" fillId="2" borderId="0" xfId="0" applyFont="1" applyFill="1" applyAlignment="1">
      <alignment horizontal="left" vertical="center"/>
    </xf>
    <xf numFmtId="0" fontId="165" fillId="2" borderId="0" xfId="0" applyFont="1" applyFill="1" applyAlignment="1">
      <alignment vertical="center"/>
    </xf>
    <xf numFmtId="0" fontId="0" fillId="2" borderId="164" xfId="0" applyFill="1" applyBorder="1" applyAlignment="1">
      <alignment vertical="center"/>
    </xf>
    <xf numFmtId="0" fontId="0" fillId="2" borderId="7" xfId="0" applyFill="1" applyBorder="1" applyAlignment="1">
      <alignment vertical="center"/>
    </xf>
    <xf numFmtId="0" fontId="48" fillId="2" borderId="0" xfId="0" applyFont="1" applyFill="1" applyAlignment="1">
      <alignment vertical="center"/>
    </xf>
    <xf numFmtId="0" fontId="169" fillId="2" borderId="0" xfId="0" applyFont="1" applyFill="1" applyAlignment="1">
      <alignment vertical="center"/>
    </xf>
    <xf numFmtId="0" fontId="170" fillId="2" borderId="0" xfId="0" applyFont="1" applyFill="1" applyAlignment="1">
      <alignment horizontal="center" vertical="center"/>
    </xf>
    <xf numFmtId="0" fontId="164" fillId="2" borderId="4" xfId="0" applyFont="1" applyFill="1" applyBorder="1" applyAlignment="1">
      <alignment horizontal="center" vertical="center"/>
    </xf>
    <xf numFmtId="0" fontId="171" fillId="2" borderId="0" xfId="0" applyFont="1" applyFill="1" applyAlignment="1">
      <alignment horizontal="right" vertical="center"/>
    </xf>
    <xf numFmtId="1" fontId="29" fillId="2" borderId="211" xfId="0" applyNumberFormat="1" applyFont="1" applyFill="1" applyBorder="1" applyAlignment="1">
      <alignment horizontal="center" vertical="center"/>
    </xf>
    <xf numFmtId="0" fontId="164" fillId="2" borderId="0" xfId="0" applyFont="1" applyFill="1" applyAlignment="1">
      <alignment horizontal="left" vertical="center"/>
    </xf>
    <xf numFmtId="164" fontId="94" fillId="2" borderId="211" xfId="0" applyNumberFormat="1" applyFont="1" applyFill="1" applyBorder="1" applyAlignment="1">
      <alignment horizontal="center" vertical="center"/>
    </xf>
    <xf numFmtId="0" fontId="172" fillId="2" borderId="0" xfId="0" applyFont="1" applyFill="1" applyAlignment="1">
      <alignment horizontal="center" vertical="center"/>
    </xf>
    <xf numFmtId="0" fontId="66" fillId="32" borderId="99" xfId="0" applyFont="1" applyFill="1" applyBorder="1" applyAlignment="1">
      <alignment horizontal="center" vertical="center"/>
    </xf>
    <xf numFmtId="0" fontId="66" fillId="32" borderId="99" xfId="0" applyFont="1" applyFill="1" applyBorder="1" applyAlignment="1">
      <alignment horizontal="center" vertical="center" wrapText="1"/>
    </xf>
    <xf numFmtId="0" fontId="0" fillId="2" borderId="215" xfId="0" applyFill="1" applyBorder="1"/>
    <xf numFmtId="0" fontId="0" fillId="2" borderId="216" xfId="0" applyFill="1" applyBorder="1"/>
    <xf numFmtId="1" fontId="60" fillId="2" borderId="99" xfId="0" applyNumberFormat="1" applyFont="1" applyFill="1" applyBorder="1" applyAlignment="1">
      <alignment horizontal="center" vertical="center"/>
    </xf>
    <xf numFmtId="164" fontId="60" fillId="2" borderId="99" xfId="0" applyNumberFormat="1" applyFont="1" applyFill="1" applyBorder="1" applyAlignment="1">
      <alignment horizontal="center" vertical="center"/>
    </xf>
    <xf numFmtId="0" fontId="7" fillId="2" borderId="161" xfId="0" applyFont="1" applyFill="1" applyBorder="1" applyAlignment="1">
      <alignment vertical="center"/>
    </xf>
    <xf numFmtId="0" fontId="173" fillId="2" borderId="0" xfId="0" applyFont="1" applyFill="1"/>
    <xf numFmtId="0" fontId="174" fillId="2" borderId="0" xfId="0" applyFont="1" applyFill="1" applyAlignment="1">
      <alignment vertical="center"/>
    </xf>
    <xf numFmtId="0" fontId="0" fillId="23" borderId="4" xfId="0" applyFill="1" applyBorder="1"/>
    <xf numFmtId="0" fontId="0" fillId="23" borderId="0" xfId="0" applyFill="1"/>
    <xf numFmtId="0" fontId="19" fillId="23" borderId="0" xfId="0" applyFont="1" applyFill="1" applyAlignment="1">
      <alignment vertical="center"/>
    </xf>
    <xf numFmtId="0" fontId="20" fillId="23" borderId="0" xfId="0" applyFont="1" applyFill="1" applyAlignment="1">
      <alignment horizontal="right" vertical="center"/>
    </xf>
    <xf numFmtId="0" fontId="66" fillId="2" borderId="0" xfId="0" quotePrefix="1" applyFont="1" applyFill="1" applyAlignment="1">
      <alignment horizontal="center" vertical="center"/>
    </xf>
    <xf numFmtId="0" fontId="19" fillId="2" borderId="0" xfId="0" applyFont="1" applyFill="1" applyAlignment="1">
      <alignment horizontal="right" vertical="center"/>
    </xf>
    <xf numFmtId="0" fontId="175" fillId="2" borderId="17" xfId="0" applyFont="1" applyFill="1" applyBorder="1" applyAlignment="1">
      <alignment horizontal="left" vertical="center"/>
    </xf>
    <xf numFmtId="0" fontId="176" fillId="2" borderId="17" xfId="0" applyFont="1" applyFill="1" applyBorder="1" applyAlignment="1">
      <alignment horizontal="left" vertical="center"/>
    </xf>
    <xf numFmtId="0" fontId="177" fillId="2" borderId="17" xfId="0" applyFont="1" applyFill="1" applyBorder="1" applyAlignment="1">
      <alignment horizontal="left" vertical="center"/>
    </xf>
    <xf numFmtId="0" fontId="178" fillId="2" borderId="17" xfId="0" applyFont="1" applyFill="1" applyBorder="1" applyAlignment="1">
      <alignment horizontal="left" vertical="center"/>
    </xf>
    <xf numFmtId="164" fontId="157" fillId="2" borderId="0" xfId="0" applyNumberFormat="1" applyFont="1" applyFill="1" applyAlignment="1">
      <alignment horizontal="center" vertical="center"/>
    </xf>
    <xf numFmtId="164" fontId="65" fillId="2" borderId="0" xfId="0" applyNumberFormat="1" applyFont="1" applyFill="1" applyAlignment="1">
      <alignment horizontal="center" vertical="center"/>
    </xf>
    <xf numFmtId="0" fontId="168" fillId="2" borderId="0" xfId="0" applyFont="1" applyFill="1" applyAlignment="1">
      <alignment vertical="center" wrapText="1"/>
    </xf>
    <xf numFmtId="0" fontId="168" fillId="2" borderId="0" xfId="0" applyFont="1" applyFill="1" applyAlignment="1">
      <alignment vertical="center"/>
    </xf>
    <xf numFmtId="0" fontId="14" fillId="2" borderId="0" xfId="0" applyFont="1" applyFill="1" applyAlignment="1">
      <alignment vertical="center"/>
    </xf>
    <xf numFmtId="164" fontId="29" fillId="2" borderId="211" xfId="0" applyNumberFormat="1" applyFont="1" applyFill="1" applyBorder="1" applyAlignment="1">
      <alignment horizontal="center" vertical="center"/>
    </xf>
    <xf numFmtId="0" fontId="100" fillId="2" borderId="0" xfId="0" applyFont="1" applyFill="1" applyAlignment="1">
      <alignment horizontal="center" vertical="center"/>
    </xf>
    <xf numFmtId="0" fontId="109" fillId="2" borderId="0" xfId="0" applyFont="1" applyFill="1" applyAlignment="1">
      <alignment horizontal="left" vertical="center"/>
    </xf>
    <xf numFmtId="0" fontId="164" fillId="2" borderId="5" xfId="0" applyFont="1" applyFill="1" applyBorder="1" applyAlignment="1">
      <alignment horizontal="center" vertical="center"/>
    </xf>
    <xf numFmtId="0" fontId="0" fillId="2" borderId="9" xfId="0" applyFill="1" applyBorder="1"/>
    <xf numFmtId="0" fontId="7" fillId="2" borderId="0" xfId="0" applyFont="1" applyFill="1"/>
    <xf numFmtId="0" fontId="7" fillId="2" borderId="4" xfId="0" applyFont="1" applyFill="1" applyBorder="1"/>
    <xf numFmtId="0" fontId="7" fillId="4" borderId="0" xfId="0" applyFont="1" applyFill="1"/>
    <xf numFmtId="0" fontId="9" fillId="2" borderId="0" xfId="0" applyFont="1" applyFill="1"/>
    <xf numFmtId="0" fontId="7" fillId="2" borderId="5" xfId="0" applyFont="1" applyFill="1" applyBorder="1"/>
    <xf numFmtId="0" fontId="180" fillId="2" borderId="0" xfId="0" applyFont="1" applyFill="1" applyAlignment="1">
      <alignment horizontal="center" vertical="center"/>
    </xf>
    <xf numFmtId="0" fontId="64" fillId="2" borderId="0" xfId="0" applyFont="1" applyFill="1" applyAlignment="1">
      <alignment vertical="center"/>
    </xf>
    <xf numFmtId="0" fontId="163" fillId="2" borderId="0" xfId="0" applyFont="1" applyFill="1" applyAlignment="1">
      <alignment horizontal="left" vertical="top"/>
    </xf>
    <xf numFmtId="0" fontId="163" fillId="2" borderId="0" xfId="0" applyFont="1" applyFill="1" applyAlignment="1">
      <alignment vertical="top"/>
    </xf>
    <xf numFmtId="0" fontId="182" fillId="2" borderId="0" xfId="0" applyFont="1" applyFill="1" applyAlignment="1">
      <alignment vertical="top"/>
    </xf>
    <xf numFmtId="164" fontId="166" fillId="2" borderId="0" xfId="0" applyNumberFormat="1" applyFont="1" applyFill="1" applyAlignment="1">
      <alignment horizontal="center" vertical="center"/>
    </xf>
    <xf numFmtId="164" fontId="94" fillId="2" borderId="0" xfId="0" applyNumberFormat="1" applyFont="1" applyFill="1" applyAlignment="1">
      <alignment horizontal="center" vertical="center"/>
    </xf>
    <xf numFmtId="0" fontId="171" fillId="2" borderId="0" xfId="0" applyFont="1" applyFill="1" applyAlignment="1">
      <alignment vertical="center"/>
    </xf>
    <xf numFmtId="0" fontId="64" fillId="2" borderId="12" xfId="0" applyFont="1" applyFill="1" applyBorder="1" applyAlignment="1">
      <alignment vertical="center"/>
    </xf>
    <xf numFmtId="0" fontId="64" fillId="4" borderId="12" xfId="0" applyFont="1" applyFill="1" applyBorder="1" applyAlignment="1">
      <alignment vertical="center"/>
    </xf>
    <xf numFmtId="0" fontId="7" fillId="2" borderId="215" xfId="0" applyFont="1" applyFill="1" applyBorder="1" applyAlignment="1">
      <alignment vertical="center"/>
    </xf>
    <xf numFmtId="2" fontId="19" fillId="2" borderId="0" xfId="0" applyNumberFormat="1" applyFont="1" applyFill="1" applyAlignment="1">
      <alignment vertical="center"/>
    </xf>
    <xf numFmtId="0" fontId="171" fillId="2" borderId="0" xfId="0" applyFont="1" applyFill="1" applyAlignment="1">
      <alignment horizontal="left" vertical="center"/>
    </xf>
    <xf numFmtId="164" fontId="94" fillId="2" borderId="207" xfId="0" applyNumberFormat="1" applyFont="1" applyFill="1" applyBorder="1" applyAlignment="1">
      <alignment horizontal="right" vertical="center"/>
    </xf>
    <xf numFmtId="164" fontId="94" fillId="2" borderId="209" xfId="0" applyNumberFormat="1" applyFont="1" applyFill="1" applyBorder="1" applyAlignment="1">
      <alignment horizontal="center" vertical="center"/>
    </xf>
    <xf numFmtId="2" fontId="19" fillId="2" borderId="0" xfId="0" applyNumberFormat="1" applyFont="1" applyFill="1"/>
    <xf numFmtId="0" fontId="183" fillId="2" borderId="0" xfId="0" applyFont="1" applyFill="1" applyAlignment="1">
      <alignment horizontal="left" vertical="center"/>
    </xf>
    <xf numFmtId="165" fontId="108" fillId="2" borderId="5" xfId="0" applyNumberFormat="1" applyFont="1" applyFill="1" applyBorder="1" applyAlignment="1">
      <alignment horizontal="left" vertical="center"/>
    </xf>
    <xf numFmtId="0" fontId="19" fillId="4" borderId="217" xfId="0" applyFont="1" applyFill="1" applyBorder="1" applyAlignment="1">
      <alignment vertical="center"/>
    </xf>
    <xf numFmtId="0" fontId="19" fillId="41" borderId="218" xfId="0" applyFont="1" applyFill="1" applyBorder="1" applyAlignment="1">
      <alignment vertical="center"/>
    </xf>
    <xf numFmtId="0" fontId="123" fillId="41" borderId="219" xfId="0" applyFont="1" applyFill="1" applyBorder="1" applyAlignment="1">
      <alignment vertical="center" wrapText="1"/>
    </xf>
    <xf numFmtId="0" fontId="0" fillId="41" borderId="219" xfId="0" applyFill="1" applyBorder="1" applyAlignment="1">
      <alignment horizontal="center" vertical="center"/>
    </xf>
    <xf numFmtId="166" fontId="0" fillId="41" borderId="220" xfId="0" applyNumberFormat="1" applyFill="1" applyBorder="1" applyAlignment="1">
      <alignment horizontal="center" vertical="center"/>
    </xf>
    <xf numFmtId="0" fontId="123" fillId="41" borderId="221" xfId="0" applyFont="1" applyFill="1" applyBorder="1" applyAlignment="1">
      <alignment vertical="center" wrapText="1"/>
    </xf>
    <xf numFmtId="0" fontId="123" fillId="41" borderId="0" xfId="0" applyFont="1" applyFill="1" applyAlignment="1">
      <alignment vertical="center" wrapText="1"/>
    </xf>
    <xf numFmtId="0" fontId="48" fillId="41" borderId="0" xfId="0" applyFont="1" applyFill="1" applyAlignment="1">
      <alignment horizontal="center" vertical="center"/>
    </xf>
    <xf numFmtId="0" fontId="19" fillId="41" borderId="0" xfId="0" applyFont="1" applyFill="1" applyAlignment="1">
      <alignment vertical="center"/>
    </xf>
    <xf numFmtId="0" fontId="124" fillId="41" borderId="0" xfId="0" applyFont="1" applyFill="1" applyAlignment="1">
      <alignment vertical="center"/>
    </xf>
    <xf numFmtId="0" fontId="95" fillId="41" borderId="0" xfId="0" quotePrefix="1" applyFont="1" applyFill="1" applyAlignment="1">
      <alignment horizontal="center" vertical="center"/>
    </xf>
    <xf numFmtId="0" fontId="0" fillId="41" borderId="0" xfId="0" applyFill="1"/>
    <xf numFmtId="166" fontId="0" fillId="41" borderId="222" xfId="0" applyNumberFormat="1" applyFill="1" applyBorder="1" applyAlignment="1">
      <alignment horizontal="center" vertical="center"/>
    </xf>
    <xf numFmtId="0" fontId="19" fillId="41" borderId="221" xfId="0" applyFont="1" applyFill="1" applyBorder="1" applyAlignment="1">
      <alignment vertical="center"/>
    </xf>
    <xf numFmtId="0" fontId="19" fillId="41" borderId="222" xfId="0" applyFont="1" applyFill="1" applyBorder="1" applyAlignment="1">
      <alignment vertical="center"/>
    </xf>
    <xf numFmtId="0" fontId="19" fillId="41" borderId="223" xfId="0" applyFont="1" applyFill="1" applyBorder="1" applyAlignment="1">
      <alignment vertical="center"/>
    </xf>
    <xf numFmtId="0" fontId="175" fillId="41" borderId="224" xfId="0" applyFont="1" applyFill="1" applyBorder="1" applyAlignment="1">
      <alignment horizontal="center" vertical="center"/>
    </xf>
    <xf numFmtId="0" fontId="176" fillId="41" borderId="224" xfId="0" applyFont="1" applyFill="1" applyBorder="1" applyAlignment="1">
      <alignment horizontal="center" vertical="center"/>
    </xf>
    <xf numFmtId="0" fontId="177" fillId="41" borderId="224" xfId="0" applyFont="1" applyFill="1" applyBorder="1" applyAlignment="1">
      <alignment vertical="center"/>
    </xf>
    <xf numFmtId="0" fontId="178" fillId="41" borderId="224" xfId="0" applyFont="1" applyFill="1" applyBorder="1" applyAlignment="1">
      <alignment horizontal="center" vertical="center"/>
    </xf>
    <xf numFmtId="0" fontId="48" fillId="41" borderId="224" xfId="0" applyFont="1" applyFill="1" applyBorder="1" applyAlignment="1">
      <alignment horizontal="center" vertical="center"/>
    </xf>
    <xf numFmtId="0" fontId="19" fillId="41" borderId="224" xfId="0" applyFont="1" applyFill="1" applyBorder="1" applyAlignment="1">
      <alignment vertical="center"/>
    </xf>
    <xf numFmtId="0" fontId="0" fillId="41" borderId="224" xfId="0" applyFill="1" applyBorder="1"/>
    <xf numFmtId="0" fontId="19" fillId="41" borderId="225" xfId="0" applyFont="1" applyFill="1" applyBorder="1" applyAlignment="1">
      <alignment vertical="center"/>
    </xf>
    <xf numFmtId="0" fontId="122" fillId="2" borderId="4" xfId="0" applyFont="1" applyFill="1" applyBorder="1" applyAlignment="1">
      <alignment horizontal="right"/>
    </xf>
    <xf numFmtId="0" fontId="122" fillId="2" borderId="0" xfId="0" applyFont="1" applyFill="1" applyAlignment="1">
      <alignment horizontal="right"/>
    </xf>
    <xf numFmtId="0" fontId="19" fillId="42" borderId="218" xfId="0" applyFont="1" applyFill="1" applyBorder="1" applyAlignment="1">
      <alignment vertical="center"/>
    </xf>
    <xf numFmtId="0" fontId="123" fillId="42" borderId="219" xfId="0" applyFont="1" applyFill="1" applyBorder="1" applyAlignment="1">
      <alignment vertical="center" wrapText="1"/>
    </xf>
    <xf numFmtId="0" fontId="0" fillId="42" borderId="219" xfId="0" applyFill="1" applyBorder="1" applyAlignment="1">
      <alignment horizontal="center" vertical="center"/>
    </xf>
    <xf numFmtId="166" fontId="0" fillId="42" borderId="220" xfId="0" applyNumberFormat="1" applyFill="1" applyBorder="1" applyAlignment="1">
      <alignment horizontal="center" vertical="center"/>
    </xf>
    <xf numFmtId="0" fontId="0" fillId="2" borderId="4" xfId="0" applyFill="1" applyBorder="1" applyAlignment="1">
      <alignment horizontal="right"/>
    </xf>
    <xf numFmtId="0" fontId="123" fillId="42" borderId="221" xfId="0" applyFont="1" applyFill="1" applyBorder="1" applyAlignment="1">
      <alignment vertical="center" wrapText="1"/>
    </xf>
    <xf numFmtId="0" fontId="123" fillId="42" borderId="0" xfId="0" applyFont="1" applyFill="1" applyAlignment="1">
      <alignment vertical="center" wrapText="1"/>
    </xf>
    <xf numFmtId="0" fontId="48" fillId="42" borderId="0" xfId="0" applyFont="1" applyFill="1" applyAlignment="1">
      <alignment horizontal="center" vertical="center"/>
    </xf>
    <xf numFmtId="0" fontId="19" fillId="42" borderId="0" xfId="0" applyFont="1" applyFill="1" applyAlignment="1">
      <alignment vertical="center"/>
    </xf>
    <xf numFmtId="0" fontId="124" fillId="42" borderId="0" xfId="0" applyFont="1" applyFill="1" applyAlignment="1">
      <alignment vertical="center"/>
    </xf>
    <xf numFmtId="0" fontId="95" fillId="42" borderId="0" xfId="0" quotePrefix="1" applyFont="1" applyFill="1" applyAlignment="1">
      <alignment horizontal="center" vertical="center"/>
    </xf>
    <xf numFmtId="0" fontId="0" fillId="42" borderId="0" xfId="0" applyFill="1"/>
    <xf numFmtId="166" fontId="0" fillId="42" borderId="222" xfId="0" applyNumberFormat="1" applyFill="1" applyBorder="1" applyAlignment="1">
      <alignment horizontal="center" vertical="center"/>
    </xf>
    <xf numFmtId="0" fontId="19" fillId="42" borderId="223" xfId="0" applyFont="1" applyFill="1" applyBorder="1" applyAlignment="1">
      <alignment vertical="center"/>
    </xf>
    <xf numFmtId="0" fontId="123" fillId="42" borderId="224" xfId="0" applyFont="1" applyFill="1" applyBorder="1" applyAlignment="1">
      <alignment vertical="center" wrapText="1"/>
    </xf>
    <xf numFmtId="0" fontId="48" fillId="42" borderId="224" xfId="0" applyFont="1" applyFill="1" applyBorder="1" applyAlignment="1">
      <alignment horizontal="center" vertical="center"/>
    </xf>
    <xf numFmtId="0" fontId="19" fillId="42" borderId="224" xfId="0" applyFont="1" applyFill="1" applyBorder="1" applyAlignment="1">
      <alignment vertical="center"/>
    </xf>
    <xf numFmtId="0" fontId="0" fillId="42" borderId="224" xfId="0" applyFill="1" applyBorder="1"/>
    <xf numFmtId="166" fontId="0" fillId="42" borderId="225" xfId="0" applyNumberFormat="1" applyFill="1" applyBorder="1" applyAlignment="1">
      <alignment horizontal="center" vertical="center"/>
    </xf>
    <xf numFmtId="0" fontId="123" fillId="41" borderId="224" xfId="0" applyFont="1" applyFill="1" applyBorder="1" applyAlignment="1">
      <alignment vertical="center" wrapText="1"/>
    </xf>
    <xf numFmtId="166" fontId="0" fillId="41" borderId="225" xfId="0" applyNumberFormat="1" applyFill="1" applyBorder="1" applyAlignment="1">
      <alignment horizontal="center" vertical="center"/>
    </xf>
    <xf numFmtId="0" fontId="122" fillId="2" borderId="4" xfId="0" applyFont="1" applyFill="1" applyBorder="1" applyAlignment="1">
      <alignment vertical="center"/>
    </xf>
    <xf numFmtId="0" fontId="122" fillId="2" borderId="0" xfId="0" applyFont="1" applyFill="1" applyAlignment="1">
      <alignment vertical="center"/>
    </xf>
    <xf numFmtId="0" fontId="117" fillId="2" borderId="99" xfId="0" applyFont="1" applyFill="1" applyBorder="1" applyAlignment="1">
      <alignment horizontal="center" vertical="center"/>
    </xf>
    <xf numFmtId="0" fontId="117" fillId="2" borderId="99" xfId="0" applyFont="1" applyFill="1" applyBorder="1" applyAlignment="1">
      <alignment horizontal="center" vertical="center" wrapText="1"/>
    </xf>
    <xf numFmtId="0" fontId="8" fillId="2" borderId="0" xfId="0" applyFont="1" applyFill="1" applyAlignment="1">
      <alignment vertical="top"/>
    </xf>
    <xf numFmtId="0" fontId="48" fillId="2" borderId="205" xfId="0" applyFont="1" applyFill="1" applyBorder="1" applyAlignment="1">
      <alignment vertical="center"/>
    </xf>
    <xf numFmtId="0" fontId="0" fillId="2" borderId="0" xfId="0" applyFill="1" applyAlignment="1">
      <alignment horizontal="left"/>
    </xf>
    <xf numFmtId="0" fontId="71" fillId="2" borderId="0" xfId="0" applyFont="1" applyFill="1"/>
    <xf numFmtId="0" fontId="117" fillId="2" borderId="0" xfId="0" applyFont="1" applyFill="1" applyAlignment="1">
      <alignment horizontal="center" vertical="center" wrapText="1"/>
    </xf>
    <xf numFmtId="0" fontId="60" fillId="2" borderId="0" xfId="0" applyFont="1" applyFill="1" applyAlignment="1">
      <alignment horizontal="left"/>
    </xf>
    <xf numFmtId="0" fontId="60" fillId="2" borderId="144" xfId="0" applyFont="1" applyFill="1" applyBorder="1" applyAlignment="1">
      <alignment horizontal="center"/>
    </xf>
    <xf numFmtId="0" fontId="185" fillId="0" borderId="161" xfId="0" applyFont="1" applyBorder="1" applyAlignment="1">
      <alignment horizontal="left" vertical="center"/>
    </xf>
    <xf numFmtId="0" fontId="186" fillId="44" borderId="161" xfId="0" applyFont="1" applyFill="1" applyBorder="1" applyAlignment="1">
      <alignment vertical="center" wrapText="1"/>
    </xf>
    <xf numFmtId="0" fontId="187" fillId="45" borderId="161" xfId="0" applyFont="1" applyFill="1" applyBorder="1" applyAlignment="1">
      <alignment vertical="center" wrapText="1"/>
    </xf>
    <xf numFmtId="0" fontId="185" fillId="47" borderId="161" xfId="0" applyFont="1" applyFill="1" applyBorder="1" applyAlignment="1">
      <alignment horizontal="left" vertical="center"/>
    </xf>
    <xf numFmtId="0" fontId="186" fillId="44" borderId="161" xfId="0" applyFont="1" applyFill="1" applyBorder="1" applyAlignment="1">
      <alignment vertical="center"/>
    </xf>
    <xf numFmtId="0" fontId="186" fillId="0" borderId="161" xfId="0" applyFont="1" applyBorder="1" applyAlignment="1">
      <alignment vertical="center"/>
    </xf>
    <xf numFmtId="0" fontId="186" fillId="0" borderId="161" xfId="0" applyFont="1" applyBorder="1"/>
    <xf numFmtId="0" fontId="185" fillId="44" borderId="161" xfId="0" applyFont="1" applyFill="1" applyBorder="1" applyAlignment="1">
      <alignment horizontal="left" vertical="center"/>
    </xf>
    <xf numFmtId="0" fontId="185" fillId="48" borderId="161" xfId="0" applyFont="1" applyFill="1" applyBorder="1" applyAlignment="1">
      <alignment horizontal="left" vertical="center"/>
    </xf>
    <xf numFmtId="0" fontId="185" fillId="49" borderId="161" xfId="0" applyFont="1" applyFill="1" applyBorder="1" applyAlignment="1">
      <alignment horizontal="left" vertical="center"/>
    </xf>
    <xf numFmtId="0" fontId="187" fillId="50" borderId="161" xfId="0" applyFont="1" applyFill="1" applyBorder="1" applyAlignment="1">
      <alignment vertical="center" wrapText="1"/>
    </xf>
    <xf numFmtId="0" fontId="187" fillId="0" borderId="161" xfId="0" applyFont="1" applyBorder="1" applyAlignment="1">
      <alignment vertical="center"/>
    </xf>
    <xf numFmtId="0" fontId="185" fillId="15" borderId="161" xfId="0" applyFont="1" applyFill="1" applyBorder="1" applyAlignment="1">
      <alignment horizontal="left" vertical="center"/>
    </xf>
    <xf numFmtId="0" fontId="185" fillId="7" borderId="161" xfId="0" applyFont="1" applyFill="1" applyBorder="1" applyAlignment="1">
      <alignment horizontal="left" vertical="center"/>
    </xf>
    <xf numFmtId="0" fontId="185" fillId="5" borderId="161" xfId="0" applyFont="1" applyFill="1" applyBorder="1" applyAlignment="1">
      <alignment horizontal="left" vertical="center"/>
    </xf>
    <xf numFmtId="0" fontId="186" fillId="44" borderId="161" xfId="0" applyFont="1" applyFill="1" applyBorder="1"/>
    <xf numFmtId="0" fontId="187" fillId="0" borderId="161" xfId="0" applyFont="1" applyBorder="1"/>
    <xf numFmtId="0" fontId="185" fillId="51" borderId="161" xfId="0" applyFont="1" applyFill="1" applyBorder="1" applyAlignment="1">
      <alignment horizontal="left" vertical="center"/>
    </xf>
    <xf numFmtId="0" fontId="187" fillId="52" borderId="161" xfId="0" applyFont="1" applyFill="1" applyBorder="1" applyAlignment="1">
      <alignment vertical="center" wrapText="1"/>
    </xf>
    <xf numFmtId="0" fontId="185" fillId="33" borderId="161" xfId="0" applyFont="1" applyFill="1" applyBorder="1" applyAlignment="1">
      <alignment horizontal="left" vertical="center"/>
    </xf>
    <xf numFmtId="0" fontId="57" fillId="2" borderId="0" xfId="0" applyFont="1" applyFill="1" applyAlignment="1">
      <alignment wrapText="1"/>
    </xf>
    <xf numFmtId="0" fontId="7" fillId="2" borderId="229" xfId="0" applyFont="1" applyFill="1" applyBorder="1" applyAlignment="1">
      <alignment vertical="center"/>
    </xf>
    <xf numFmtId="0" fontId="0" fillId="2" borderId="229" xfId="0" applyFill="1" applyBorder="1" applyAlignment="1">
      <alignment vertical="center"/>
    </xf>
    <xf numFmtId="0" fontId="0" fillId="2" borderId="229" xfId="0" applyFill="1" applyBorder="1"/>
    <xf numFmtId="0" fontId="19" fillId="42" borderId="230" xfId="0" applyFont="1" applyFill="1" applyBorder="1" applyAlignment="1">
      <alignment vertical="center"/>
    </xf>
    <xf numFmtId="0" fontId="0" fillId="2" borderId="231" xfId="0" applyFill="1" applyBorder="1"/>
    <xf numFmtId="0" fontId="0" fillId="42" borderId="231" xfId="0" applyFill="1" applyBorder="1"/>
    <xf numFmtId="0" fontId="19" fillId="42" borderId="231" xfId="0" applyFont="1" applyFill="1" applyBorder="1" applyAlignment="1">
      <alignment vertical="center"/>
    </xf>
    <xf numFmtId="0" fontId="0" fillId="42" borderId="229" xfId="0" applyFill="1" applyBorder="1"/>
    <xf numFmtId="0" fontId="19" fillId="42" borderId="232" xfId="0" applyFont="1" applyFill="1" applyBorder="1" applyAlignment="1">
      <alignment vertical="center"/>
    </xf>
    <xf numFmtId="0" fontId="0" fillId="53" borderId="230" xfId="0" applyFill="1" applyBorder="1"/>
    <xf numFmtId="0" fontId="0" fillId="53" borderId="231" xfId="0" applyFill="1" applyBorder="1"/>
    <xf numFmtId="0" fontId="19" fillId="53" borderId="231" xfId="0" applyFont="1" applyFill="1" applyBorder="1" applyAlignment="1">
      <alignment vertical="center"/>
    </xf>
    <xf numFmtId="0" fontId="0" fillId="53" borderId="234" xfId="0" applyFill="1" applyBorder="1"/>
    <xf numFmtId="0" fontId="0" fillId="53" borderId="229" xfId="0" applyFill="1" applyBorder="1"/>
    <xf numFmtId="0" fontId="48" fillId="53" borderId="0" xfId="0" applyFont="1" applyFill="1" applyAlignment="1">
      <alignment horizontal="center" vertical="center"/>
    </xf>
    <xf numFmtId="0" fontId="0" fillId="53" borderId="238" xfId="0" applyFill="1" applyBorder="1"/>
    <xf numFmtId="0" fontId="0" fillId="53" borderId="241" xfId="0" applyFill="1" applyBorder="1"/>
    <xf numFmtId="0" fontId="48" fillId="53" borderId="242" xfId="0" applyFont="1" applyFill="1" applyBorder="1" applyAlignment="1">
      <alignment horizontal="center" vertical="center"/>
    </xf>
    <xf numFmtId="0" fontId="19" fillId="53" borderId="242" xfId="0" applyFont="1" applyFill="1" applyBorder="1" applyAlignment="1">
      <alignment vertical="center"/>
    </xf>
    <xf numFmtId="0" fontId="0" fillId="53" borderId="244" xfId="0" applyFill="1" applyBorder="1"/>
    <xf numFmtId="0" fontId="19" fillId="53" borderId="233" xfId="0" applyFont="1" applyFill="1" applyBorder="1" applyAlignment="1">
      <alignment vertical="center"/>
    </xf>
    <xf numFmtId="0" fontId="19" fillId="42" borderId="238" xfId="0" applyFont="1" applyFill="1" applyBorder="1" applyAlignment="1">
      <alignment vertical="center"/>
    </xf>
    <xf numFmtId="0" fontId="19" fillId="53" borderId="235" xfId="0" applyFont="1" applyFill="1" applyBorder="1" applyAlignment="1">
      <alignment vertical="center"/>
    </xf>
    <xf numFmtId="0" fontId="0" fillId="53" borderId="0" xfId="0" applyFill="1"/>
    <xf numFmtId="0" fontId="0" fillId="53" borderId="0" xfId="0" applyFill="1" applyAlignment="1">
      <alignment horizontal="center"/>
    </xf>
    <xf numFmtId="0" fontId="19" fillId="53" borderId="0" xfId="0" applyFont="1" applyFill="1" applyAlignment="1">
      <alignment vertical="center"/>
    </xf>
    <xf numFmtId="0" fontId="19" fillId="53" borderId="202" xfId="0" applyFont="1" applyFill="1" applyBorder="1" applyAlignment="1">
      <alignment vertical="center"/>
    </xf>
    <xf numFmtId="0" fontId="19" fillId="53" borderId="237" xfId="0" applyFont="1" applyFill="1" applyBorder="1" applyAlignment="1">
      <alignment vertical="center"/>
    </xf>
    <xf numFmtId="0" fontId="19" fillId="53" borderId="232" xfId="0" applyFont="1" applyFill="1" applyBorder="1" applyAlignment="1">
      <alignment vertical="center"/>
    </xf>
    <xf numFmtId="0" fontId="60" fillId="53" borderId="229" xfId="0" applyFont="1" applyFill="1" applyBorder="1" applyAlignment="1">
      <alignment horizontal="center" vertical="center"/>
    </xf>
    <xf numFmtId="0" fontId="59" fillId="53" borderId="0" xfId="0" applyFont="1" applyFill="1" applyAlignment="1">
      <alignment horizontal="center" vertical="center"/>
    </xf>
    <xf numFmtId="0" fontId="48" fillId="53" borderId="206" xfId="0" applyFont="1" applyFill="1" applyBorder="1" applyAlignment="1">
      <alignment horizontal="center" vertical="center"/>
    </xf>
    <xf numFmtId="0" fontId="124" fillId="2" borderId="247" xfId="0" applyFont="1" applyFill="1" applyBorder="1" applyAlignment="1">
      <alignment horizontal="left" vertical="center"/>
    </xf>
    <xf numFmtId="0" fontId="124" fillId="2" borderId="248" xfId="0" applyFont="1" applyFill="1" applyBorder="1" applyAlignment="1">
      <alignment horizontal="left" vertical="center"/>
    </xf>
    <xf numFmtId="0" fontId="124" fillId="2" borderId="249" xfId="0" applyFont="1" applyFill="1" applyBorder="1" applyAlignment="1">
      <alignment horizontal="left" vertical="center"/>
    </xf>
    <xf numFmtId="0" fontId="95" fillId="53" borderId="0" xfId="0" quotePrefix="1" applyFont="1" applyFill="1" applyAlignment="1">
      <alignment horizontal="center" vertical="center"/>
    </xf>
    <xf numFmtId="164" fontId="157" fillId="2" borderId="99" xfId="0" applyNumberFormat="1" applyFont="1" applyFill="1" applyBorder="1" applyAlignment="1">
      <alignment horizontal="center" vertical="center"/>
    </xf>
    <xf numFmtId="0" fontId="19" fillId="53" borderId="250" xfId="0" applyFont="1" applyFill="1" applyBorder="1" applyAlignment="1">
      <alignment vertical="center"/>
    </xf>
    <xf numFmtId="0" fontId="0" fillId="53" borderId="229" xfId="0" applyFill="1" applyBorder="1" applyAlignment="1">
      <alignment vertical="center"/>
    </xf>
    <xf numFmtId="0" fontId="0" fillId="53" borderId="0" xfId="0" applyFill="1" applyAlignment="1">
      <alignment vertical="center"/>
    </xf>
    <xf numFmtId="0" fontId="19" fillId="53" borderId="0" xfId="0" applyFont="1" applyFill="1" applyAlignment="1">
      <alignment horizontal="right" vertical="center"/>
    </xf>
    <xf numFmtId="0" fontId="56" fillId="53" borderId="0" xfId="0" applyFont="1" applyFill="1" applyAlignment="1">
      <alignment vertical="center"/>
    </xf>
    <xf numFmtId="0" fontId="165" fillId="53" borderId="0" xfId="0" applyFont="1" applyFill="1" applyAlignment="1">
      <alignment horizontal="left" vertical="center"/>
    </xf>
    <xf numFmtId="0" fontId="165" fillId="53" borderId="237" xfId="0" applyFont="1" applyFill="1" applyBorder="1" applyAlignment="1">
      <alignment horizontal="left" vertical="center"/>
    </xf>
    <xf numFmtId="0" fontId="165" fillId="42" borderId="238" xfId="0" applyFont="1" applyFill="1" applyBorder="1" applyAlignment="1">
      <alignment horizontal="left" vertical="center"/>
    </xf>
    <xf numFmtId="0" fontId="165" fillId="42" borderId="0" xfId="0" applyFont="1" applyFill="1" applyAlignment="1">
      <alignment horizontal="left" vertical="center"/>
    </xf>
    <xf numFmtId="0" fontId="0" fillId="53" borderId="238" xfId="0" applyFill="1" applyBorder="1" applyAlignment="1">
      <alignment vertical="center"/>
    </xf>
    <xf numFmtId="0" fontId="165" fillId="53" borderId="232" xfId="0" applyFont="1" applyFill="1" applyBorder="1" applyAlignment="1">
      <alignment horizontal="left" vertical="center"/>
    </xf>
    <xf numFmtId="0" fontId="191" fillId="2" borderId="0" xfId="0" applyFont="1" applyFill="1" applyAlignment="1">
      <alignment horizontal="center" vertical="center"/>
    </xf>
    <xf numFmtId="0" fontId="175" fillId="53" borderId="17" xfId="0" applyFont="1" applyFill="1" applyBorder="1" applyAlignment="1">
      <alignment horizontal="center" vertical="center"/>
    </xf>
    <xf numFmtId="0" fontId="176" fillId="53" borderId="17" xfId="0" applyFont="1" applyFill="1" applyBorder="1" applyAlignment="1">
      <alignment horizontal="center" vertical="center"/>
    </xf>
    <xf numFmtId="0" fontId="177" fillId="53" borderId="17" xfId="0" applyFont="1" applyFill="1" applyBorder="1" applyAlignment="1">
      <alignment vertical="center"/>
    </xf>
    <xf numFmtId="0" fontId="178" fillId="53" borderId="17" xfId="0" applyFont="1" applyFill="1" applyBorder="1" applyAlignment="1">
      <alignment horizontal="center" vertical="center"/>
    </xf>
    <xf numFmtId="0" fontId="192" fillId="42" borderId="238" xfId="0" applyFont="1" applyFill="1" applyBorder="1" applyAlignment="1">
      <alignment horizontal="center" vertical="center" wrapText="1"/>
    </xf>
    <xf numFmtId="0" fontId="193" fillId="42" borderId="0" xfId="0" applyFont="1" applyFill="1" applyAlignment="1">
      <alignment horizontal="center" vertical="center" wrapText="1"/>
    </xf>
    <xf numFmtId="0" fontId="60" fillId="53" borderId="229" xfId="0" applyFont="1" applyFill="1" applyBorder="1" applyAlignment="1">
      <alignment horizontal="right" vertical="center"/>
    </xf>
    <xf numFmtId="164" fontId="194" fillId="42" borderId="238" xfId="0" applyNumberFormat="1" applyFont="1" applyFill="1" applyBorder="1" applyAlignment="1">
      <alignment horizontal="center" vertical="center"/>
    </xf>
    <xf numFmtId="0" fontId="94" fillId="42" borderId="0" xfId="0" applyFont="1" applyFill="1" applyAlignment="1">
      <alignment horizontal="center" vertical="center"/>
    </xf>
    <xf numFmtId="0" fontId="60" fillId="53" borderId="238" xfId="0" applyFont="1" applyFill="1" applyBorder="1" applyAlignment="1">
      <alignment horizontal="right" vertical="center"/>
    </xf>
    <xf numFmtId="0" fontId="19" fillId="53" borderId="17" xfId="0" applyFont="1" applyFill="1" applyBorder="1" applyAlignment="1">
      <alignment vertical="center"/>
    </xf>
    <xf numFmtId="0" fontId="157" fillId="42" borderId="238" xfId="0" applyFont="1" applyFill="1" applyBorder="1" applyAlignment="1">
      <alignment vertical="center" wrapText="1"/>
    </xf>
    <xf numFmtId="0" fontId="157" fillId="42" borderId="0" xfId="0" applyFont="1" applyFill="1" applyAlignment="1">
      <alignment vertical="center" wrapText="1"/>
    </xf>
    <xf numFmtId="0" fontId="157" fillId="42" borderId="238" xfId="0" applyFont="1" applyFill="1" applyBorder="1" applyAlignment="1">
      <alignment vertical="center"/>
    </xf>
    <xf numFmtId="0" fontId="157" fillId="42" borderId="0" xfId="0" applyFont="1" applyFill="1" applyAlignment="1">
      <alignment vertical="center"/>
    </xf>
    <xf numFmtId="0" fontId="19" fillId="42" borderId="238" xfId="0" applyFont="1" applyFill="1" applyBorder="1" applyAlignment="1">
      <alignment horizontal="center" vertical="center"/>
    </xf>
    <xf numFmtId="0" fontId="19" fillId="42" borderId="0" xfId="0" applyFont="1" applyFill="1" applyAlignment="1">
      <alignment horizontal="center" vertical="center"/>
    </xf>
    <xf numFmtId="0" fontId="0" fillId="53" borderId="0" xfId="0" applyFill="1" applyAlignment="1">
      <alignment horizontal="right"/>
    </xf>
    <xf numFmtId="0" fontId="19" fillId="53" borderId="0" xfId="0" applyFont="1" applyFill="1"/>
    <xf numFmtId="0" fontId="19" fillId="53" borderId="237" xfId="0" applyFont="1" applyFill="1" applyBorder="1"/>
    <xf numFmtId="0" fontId="19" fillId="53" borderId="232" xfId="0" applyFont="1" applyFill="1" applyBorder="1"/>
    <xf numFmtId="0" fontId="60" fillId="53" borderId="0" xfId="0" applyFont="1" applyFill="1" applyAlignment="1">
      <alignment horizontal="center" vertical="center"/>
    </xf>
    <xf numFmtId="0" fontId="94" fillId="42" borderId="238" xfId="0" applyFont="1" applyFill="1" applyBorder="1" applyAlignment="1">
      <alignment horizontal="center" vertical="center"/>
    </xf>
    <xf numFmtId="0" fontId="0" fillId="53" borderId="237" xfId="0" applyFill="1" applyBorder="1"/>
    <xf numFmtId="0" fontId="0" fillId="53" borderId="232" xfId="0" applyFill="1" applyBorder="1"/>
    <xf numFmtId="0" fontId="0" fillId="53" borderId="241" xfId="0" applyFill="1" applyBorder="1" applyAlignment="1">
      <alignment vertical="center"/>
    </xf>
    <xf numFmtId="0" fontId="0" fillId="53" borderId="242" xfId="0" applyFill="1" applyBorder="1" applyAlignment="1">
      <alignment vertical="center"/>
    </xf>
    <xf numFmtId="0" fontId="56" fillId="53" borderId="242" xfId="0" applyFont="1" applyFill="1" applyBorder="1" applyAlignment="1">
      <alignment vertical="center"/>
    </xf>
    <xf numFmtId="0" fontId="169" fillId="53" borderId="242" xfId="0" applyFont="1" applyFill="1" applyBorder="1" applyAlignment="1">
      <alignment vertical="center"/>
    </xf>
    <xf numFmtId="0" fontId="19" fillId="53" borderId="243" xfId="0" applyFont="1" applyFill="1" applyBorder="1" applyAlignment="1">
      <alignment vertical="center"/>
    </xf>
    <xf numFmtId="0" fontId="0" fillId="53" borderId="244" xfId="0" applyFill="1" applyBorder="1" applyAlignment="1">
      <alignment vertical="center"/>
    </xf>
    <xf numFmtId="0" fontId="19" fillId="53" borderId="245" xfId="0" applyFont="1" applyFill="1" applyBorder="1" applyAlignment="1">
      <alignment vertical="center"/>
    </xf>
    <xf numFmtId="0" fontId="175" fillId="53" borderId="0" xfId="0" applyFont="1" applyFill="1" applyAlignment="1">
      <alignment horizontal="center" vertical="center"/>
    </xf>
    <xf numFmtId="0" fontId="176" fillId="53" borderId="0" xfId="0" applyFont="1" applyFill="1" applyAlignment="1">
      <alignment horizontal="center" vertical="center"/>
    </xf>
    <xf numFmtId="0" fontId="177" fillId="53" borderId="0" xfId="0" applyFont="1" applyFill="1" applyAlignment="1">
      <alignment vertical="center"/>
    </xf>
    <xf numFmtId="0" fontId="178" fillId="53" borderId="0" xfId="0" applyFont="1" applyFill="1" applyAlignment="1">
      <alignment horizontal="center" vertical="center"/>
    </xf>
    <xf numFmtId="0" fontId="0" fillId="53" borderId="229" xfId="0" applyFill="1" applyBorder="1" applyAlignment="1">
      <alignment horizontal="center"/>
    </xf>
    <xf numFmtId="164" fontId="194" fillId="42" borderId="0" xfId="0" applyNumberFormat="1" applyFont="1" applyFill="1" applyAlignment="1">
      <alignment horizontal="center" vertical="center"/>
    </xf>
    <xf numFmtId="0" fontId="19" fillId="53" borderId="253" xfId="0" applyFont="1" applyFill="1" applyBorder="1" applyAlignment="1">
      <alignment vertical="center"/>
    </xf>
    <xf numFmtId="0" fontId="157" fillId="42" borderId="237" xfId="0" applyFont="1" applyFill="1" applyBorder="1" applyAlignment="1">
      <alignment vertical="center" wrapText="1"/>
    </xf>
    <xf numFmtId="0" fontId="157" fillId="42" borderId="237" xfId="0" applyFont="1" applyFill="1" applyBorder="1" applyAlignment="1">
      <alignment vertical="center"/>
    </xf>
    <xf numFmtId="0" fontId="19" fillId="42" borderId="237" xfId="0" applyFont="1" applyFill="1" applyBorder="1" applyAlignment="1">
      <alignment vertical="center"/>
    </xf>
    <xf numFmtId="0" fontId="19" fillId="42" borderId="237" xfId="0" applyFont="1" applyFill="1" applyBorder="1" applyAlignment="1">
      <alignment horizontal="center" vertical="center"/>
    </xf>
    <xf numFmtId="0" fontId="193" fillId="42" borderId="237" xfId="0" applyFont="1" applyFill="1" applyBorder="1" applyAlignment="1">
      <alignment horizontal="center" vertical="center" wrapText="1"/>
    </xf>
    <xf numFmtId="0" fontId="94" fillId="42" borderId="237" xfId="0" applyFont="1" applyFill="1" applyBorder="1" applyAlignment="1">
      <alignment horizontal="center" vertical="center"/>
    </xf>
    <xf numFmtId="0" fontId="0" fillId="53" borderId="254" xfId="0" applyFill="1" applyBorder="1"/>
    <xf numFmtId="0" fontId="0" fillId="53" borderId="85" xfId="0" applyFill="1" applyBorder="1"/>
    <xf numFmtId="0" fontId="0" fillId="53" borderId="255" xfId="0" applyFill="1" applyBorder="1"/>
    <xf numFmtId="0" fontId="165" fillId="42" borderId="237" xfId="0" applyFont="1" applyFill="1" applyBorder="1" applyAlignment="1">
      <alignment horizontal="left" vertical="center"/>
    </xf>
    <xf numFmtId="0" fontId="60" fillId="53" borderId="0" xfId="0" applyFont="1" applyFill="1" applyAlignment="1">
      <alignment horizontal="right" vertical="center"/>
    </xf>
    <xf numFmtId="0" fontId="0" fillId="42" borderId="241" xfId="0" applyFill="1" applyBorder="1"/>
    <xf numFmtId="0" fontId="0" fillId="42" borderId="242" xfId="0" applyFill="1" applyBorder="1"/>
    <xf numFmtId="0" fontId="19" fillId="42" borderId="242" xfId="0" applyFont="1" applyFill="1" applyBorder="1" applyAlignment="1">
      <alignment vertical="center"/>
    </xf>
    <xf numFmtId="0" fontId="19" fillId="42" borderId="245" xfId="0" applyFont="1" applyFill="1" applyBorder="1" applyAlignment="1">
      <alignment vertical="center"/>
    </xf>
    <xf numFmtId="0" fontId="0" fillId="54" borderId="0" xfId="0" applyFill="1"/>
    <xf numFmtId="0" fontId="0" fillId="54" borderId="229" xfId="0" applyFill="1" applyBorder="1" applyAlignment="1">
      <alignment vertical="center"/>
    </xf>
    <xf numFmtId="0" fontId="0" fillId="54" borderId="0" xfId="0" applyFill="1" applyAlignment="1">
      <alignment vertical="center"/>
    </xf>
    <xf numFmtId="0" fontId="56" fillId="54" borderId="0" xfId="0" applyFont="1" applyFill="1" applyAlignment="1">
      <alignment vertical="center"/>
    </xf>
    <xf numFmtId="0" fontId="19" fillId="54" borderId="0" xfId="0" applyFont="1" applyFill="1" applyAlignment="1">
      <alignment vertical="center"/>
    </xf>
    <xf numFmtId="0" fontId="169" fillId="54" borderId="0" xfId="0" applyFont="1" applyFill="1" applyAlignment="1">
      <alignment vertical="center"/>
    </xf>
    <xf numFmtId="0" fontId="19" fillId="54" borderId="0" xfId="0" applyFont="1" applyFill="1" applyAlignment="1">
      <alignment horizontal="center" vertical="center"/>
    </xf>
    <xf numFmtId="0" fontId="19" fillId="54" borderId="232" xfId="0" applyFont="1" applyFill="1" applyBorder="1" applyAlignment="1">
      <alignment vertical="center"/>
    </xf>
    <xf numFmtId="0" fontId="0" fillId="2" borderId="232" xfId="0" applyFill="1" applyBorder="1"/>
    <xf numFmtId="0" fontId="0" fillId="3" borderId="256" xfId="0" applyFill="1" applyBorder="1"/>
    <xf numFmtId="0" fontId="0" fillId="3" borderId="257" xfId="0" applyFill="1" applyBorder="1"/>
    <xf numFmtId="0" fontId="64" fillId="2" borderId="257" xfId="0" applyFont="1" applyFill="1" applyBorder="1" applyAlignment="1">
      <alignment vertical="center"/>
    </xf>
    <xf numFmtId="0" fontId="64" fillId="4" borderId="257" xfId="0" applyFont="1" applyFill="1" applyBorder="1" applyAlignment="1">
      <alignment vertical="center"/>
    </xf>
    <xf numFmtId="0" fontId="64" fillId="4" borderId="258" xfId="0" applyFont="1" applyFill="1" applyBorder="1" applyAlignment="1">
      <alignment vertical="center"/>
    </xf>
    <xf numFmtId="0" fontId="223" fillId="2" borderId="0" xfId="4" applyFill="1"/>
    <xf numFmtId="0" fontId="223" fillId="0" borderId="0" xfId="4"/>
    <xf numFmtId="0" fontId="223" fillId="11" borderId="0" xfId="4" applyFill="1"/>
    <xf numFmtId="0" fontId="223" fillId="15" borderId="0" xfId="4" applyFill="1"/>
    <xf numFmtId="0" fontId="223" fillId="2" borderId="1" xfId="4" applyFill="1" applyBorder="1"/>
    <xf numFmtId="0" fontId="223" fillId="2" borderId="2" xfId="4" applyFill="1" applyBorder="1"/>
    <xf numFmtId="0" fontId="223" fillId="2" borderId="3" xfId="4" applyFill="1" applyBorder="1"/>
    <xf numFmtId="0" fontId="223" fillId="2" borderId="4" xfId="4" applyFill="1" applyBorder="1"/>
    <xf numFmtId="0" fontId="4" fillId="2" borderId="0" xfId="4" applyFont="1" applyFill="1" applyAlignment="1">
      <alignment vertical="center"/>
    </xf>
    <xf numFmtId="0" fontId="6" fillId="2" borderId="0" xfId="4" applyFont="1" applyFill="1" applyAlignment="1">
      <alignment vertical="center"/>
    </xf>
    <xf numFmtId="0" fontId="223" fillId="2" borderId="5" xfId="4" applyFill="1" applyBorder="1"/>
    <xf numFmtId="0" fontId="11" fillId="2" borderId="0" xfId="4" applyFont="1" applyFill="1"/>
    <xf numFmtId="0" fontId="223" fillId="23" borderId="4" xfId="4" applyFill="1" applyBorder="1"/>
    <xf numFmtId="0" fontId="223" fillId="23" borderId="0" xfId="4" applyFill="1"/>
    <xf numFmtId="0" fontId="19" fillId="23" borderId="0" xfId="4" applyFont="1" applyFill="1" applyAlignment="1">
      <alignment vertical="center"/>
    </xf>
    <xf numFmtId="0" fontId="20" fillId="23" borderId="0" xfId="4" applyFont="1" applyFill="1" applyAlignment="1">
      <alignment horizontal="right" vertical="center"/>
    </xf>
    <xf numFmtId="0" fontId="20" fillId="2" borderId="0" xfId="4" applyFont="1" applyFill="1" applyAlignment="1">
      <alignment vertical="center"/>
    </xf>
    <xf numFmtId="0" fontId="20" fillId="2" borderId="5" xfId="4" applyFont="1" applyFill="1" applyBorder="1" applyAlignment="1">
      <alignment vertical="center"/>
    </xf>
    <xf numFmtId="0" fontId="19" fillId="2" borderId="0" xfId="4" applyFont="1" applyFill="1" applyAlignment="1">
      <alignment horizontal="center" vertical="center"/>
    </xf>
    <xf numFmtId="0" fontId="22" fillId="2" borderId="5" xfId="4" quotePrefix="1" applyFont="1" applyFill="1" applyBorder="1" applyAlignment="1">
      <alignment horizontal="center" vertical="center"/>
    </xf>
    <xf numFmtId="0" fontId="117" fillId="2" borderId="0" xfId="4" applyFont="1" applyFill="1" applyAlignment="1">
      <alignment horizontal="center" vertical="center"/>
    </xf>
    <xf numFmtId="0" fontId="162" fillId="2" borderId="0" xfId="4" applyFont="1" applyFill="1" applyAlignment="1">
      <alignment horizontal="center" vertical="center"/>
    </xf>
    <xf numFmtId="0" fontId="96" fillId="2" borderId="0" xfId="4" applyFont="1" applyFill="1" applyAlignment="1">
      <alignment horizontal="center" vertical="center"/>
    </xf>
    <xf numFmtId="0" fontId="19" fillId="2" borderId="5" xfId="4" applyFont="1" applyFill="1" applyBorder="1" applyAlignment="1">
      <alignment horizontal="center" vertical="center"/>
    </xf>
    <xf numFmtId="0" fontId="191" fillId="2" borderId="0" xfId="4" applyFont="1" applyFill="1" applyAlignment="1">
      <alignment horizontal="center" vertical="center"/>
    </xf>
    <xf numFmtId="0" fontId="42" fillId="2" borderId="0" xfId="4" applyFont="1" applyFill="1" applyAlignment="1">
      <alignment horizontal="center" vertical="center"/>
    </xf>
    <xf numFmtId="0" fontId="66" fillId="2" borderId="0" xfId="4" quotePrefix="1" applyFont="1" applyFill="1" applyAlignment="1">
      <alignment horizontal="center" vertical="center"/>
    </xf>
    <xf numFmtId="0" fontId="19" fillId="2" borderId="5" xfId="4" applyFont="1" applyFill="1" applyBorder="1" applyAlignment="1">
      <alignment vertical="center"/>
    </xf>
    <xf numFmtId="0" fontId="223" fillId="42" borderId="254" xfId="4" applyFill="1" applyBorder="1"/>
    <xf numFmtId="0" fontId="223" fillId="42" borderId="231" xfId="4" applyFill="1" applyBorder="1"/>
    <xf numFmtId="0" fontId="19" fillId="42" borderId="231" xfId="4" applyFont="1" applyFill="1" applyBorder="1" applyAlignment="1">
      <alignment vertical="center"/>
    </xf>
    <xf numFmtId="0" fontId="19" fillId="42" borderId="259" xfId="4" applyFont="1" applyFill="1" applyBorder="1" applyAlignment="1">
      <alignment vertical="center"/>
    </xf>
    <xf numFmtId="0" fontId="223" fillId="55" borderId="260" xfId="4" applyFill="1" applyBorder="1"/>
    <xf numFmtId="0" fontId="223" fillId="55" borderId="231" xfId="4" applyFill="1" applyBorder="1"/>
    <xf numFmtId="0" fontId="19" fillId="55" borderId="231" xfId="4" applyFont="1" applyFill="1" applyBorder="1" applyAlignment="1">
      <alignment vertical="center"/>
    </xf>
    <xf numFmtId="0" fontId="19" fillId="55" borderId="233" xfId="4" applyFont="1" applyFill="1" applyBorder="1" applyAlignment="1">
      <alignment vertical="center"/>
    </xf>
    <xf numFmtId="0" fontId="19" fillId="42" borderId="238" xfId="4" applyFont="1" applyFill="1" applyBorder="1" applyAlignment="1">
      <alignment vertical="center"/>
    </xf>
    <xf numFmtId="0" fontId="19" fillId="53" borderId="234" xfId="4" applyFont="1" applyFill="1" applyBorder="1" applyAlignment="1">
      <alignment vertical="center"/>
    </xf>
    <xf numFmtId="0" fontId="19" fillId="53" borderId="231" xfId="4" applyFont="1" applyFill="1" applyBorder="1" applyAlignment="1">
      <alignment vertical="center"/>
    </xf>
    <xf numFmtId="0" fontId="223" fillId="53" borderId="231" xfId="4" applyFill="1" applyBorder="1"/>
    <xf numFmtId="0" fontId="19" fillId="55" borderId="259" xfId="4" applyFont="1" applyFill="1" applyBorder="1" applyAlignment="1">
      <alignment vertical="center"/>
    </xf>
    <xf numFmtId="0" fontId="109" fillId="2" borderId="0" xfId="4" applyFont="1" applyFill="1" applyAlignment="1">
      <alignment horizontal="center" vertical="center"/>
    </xf>
    <xf numFmtId="0" fontId="223" fillId="53" borderId="85" xfId="4" applyFill="1" applyBorder="1"/>
    <xf numFmtId="0" fontId="223" fillId="53" borderId="0" xfId="4" applyFill="1"/>
    <xf numFmtId="0" fontId="19" fillId="53" borderId="0" xfId="4" applyFont="1" applyFill="1" applyAlignment="1">
      <alignment vertical="center"/>
    </xf>
    <xf numFmtId="0" fontId="197" fillId="53" borderId="0" xfId="4" applyFont="1" applyFill="1" applyAlignment="1">
      <alignment vertical="center"/>
    </xf>
    <xf numFmtId="0" fontId="197" fillId="53" borderId="237" xfId="4" applyFont="1" applyFill="1" applyBorder="1" applyAlignment="1">
      <alignment vertical="center"/>
    </xf>
    <xf numFmtId="0" fontId="19" fillId="53" borderId="238" xfId="4" applyFont="1" applyFill="1" applyBorder="1" applyAlignment="1">
      <alignment vertical="center"/>
    </xf>
    <xf numFmtId="0" fontId="223" fillId="53" borderId="79" xfId="4" applyFill="1" applyBorder="1"/>
    <xf numFmtId="0" fontId="197" fillId="53" borderId="5" xfId="4" applyFont="1" applyFill="1" applyBorder="1" applyAlignment="1">
      <alignment vertical="center"/>
    </xf>
    <xf numFmtId="0" fontId="29" fillId="2" borderId="0" xfId="4" applyFont="1" applyFill="1" applyAlignment="1">
      <alignment horizontal="center" vertical="center"/>
    </xf>
    <xf numFmtId="0" fontId="198" fillId="2" borderId="0" xfId="4" applyFont="1" applyFill="1" applyAlignment="1">
      <alignment vertical="center" wrapText="1"/>
    </xf>
    <xf numFmtId="0" fontId="197" fillId="53" borderId="237" xfId="4" applyFont="1" applyFill="1" applyBorder="1" applyAlignment="1">
      <alignment horizontal="center" vertical="center"/>
    </xf>
    <xf numFmtId="0" fontId="197" fillId="53" borderId="5" xfId="4" applyFont="1" applyFill="1" applyBorder="1" applyAlignment="1">
      <alignment horizontal="center" vertical="center"/>
    </xf>
    <xf numFmtId="0" fontId="197" fillId="53" borderId="0" xfId="4" applyFont="1" applyFill="1" applyAlignment="1">
      <alignment horizontal="center" vertical="center"/>
    </xf>
    <xf numFmtId="0" fontId="48" fillId="53" borderId="0" xfId="4" applyFont="1" applyFill="1" applyAlignment="1">
      <alignment horizontal="center" vertical="center"/>
    </xf>
    <xf numFmtId="0" fontId="19" fillId="53" borderId="202" xfId="4" applyFont="1" applyFill="1" applyBorder="1" applyAlignment="1">
      <alignment vertical="center"/>
    </xf>
    <xf numFmtId="0" fontId="19" fillId="53" borderId="237" xfId="4" applyFont="1" applyFill="1" applyBorder="1" applyAlignment="1">
      <alignment vertical="center"/>
    </xf>
    <xf numFmtId="0" fontId="19" fillId="53" borderId="5" xfId="4" applyFont="1" applyFill="1" applyBorder="1" applyAlignment="1">
      <alignment vertical="center"/>
    </xf>
    <xf numFmtId="0" fontId="59" fillId="53" borderId="0" xfId="4" applyFont="1" applyFill="1" applyAlignment="1">
      <alignment horizontal="center" vertical="center"/>
    </xf>
    <xf numFmtId="0" fontId="95" fillId="53" borderId="0" xfId="4" quotePrefix="1" applyFont="1" applyFill="1" applyAlignment="1">
      <alignment horizontal="center" vertical="center"/>
    </xf>
    <xf numFmtId="0" fontId="158" fillId="53" borderId="237" xfId="4" applyFont="1" applyFill="1" applyBorder="1" applyAlignment="1">
      <alignment horizontal="center" vertical="center"/>
    </xf>
    <xf numFmtId="0" fontId="158" fillId="53" borderId="5" xfId="4" applyFont="1" applyFill="1" applyBorder="1" applyAlignment="1">
      <alignment horizontal="center" vertical="center"/>
    </xf>
    <xf numFmtId="0" fontId="223" fillId="53" borderId="85" xfId="4" applyFill="1" applyBorder="1" applyAlignment="1">
      <alignment vertical="center"/>
    </xf>
    <xf numFmtId="0" fontId="223" fillId="53" borderId="0" xfId="4" applyFill="1" applyAlignment="1">
      <alignment vertical="center"/>
    </xf>
    <xf numFmtId="0" fontId="19" fillId="53" borderId="0" xfId="4" applyFont="1" applyFill="1" applyAlignment="1">
      <alignment horizontal="right" vertical="center"/>
    </xf>
    <xf numFmtId="0" fontId="56" fillId="53" borderId="0" xfId="4" applyFont="1" applyFill="1" applyAlignment="1">
      <alignment vertical="center"/>
    </xf>
    <xf numFmtId="0" fontId="165" fillId="53" borderId="0" xfId="4" applyFont="1" applyFill="1" applyAlignment="1">
      <alignment horizontal="left" vertical="center"/>
    </xf>
    <xf numFmtId="0" fontId="165" fillId="42" borderId="238" xfId="4" applyFont="1" applyFill="1" applyBorder="1" applyAlignment="1">
      <alignment horizontal="left" vertical="center"/>
    </xf>
    <xf numFmtId="0" fontId="165" fillId="53" borderId="238" xfId="4" applyFont="1" applyFill="1" applyBorder="1" applyAlignment="1">
      <alignment horizontal="left" vertical="center"/>
    </xf>
    <xf numFmtId="0" fontId="165" fillId="53" borderId="5" xfId="4" applyFont="1" applyFill="1" applyBorder="1" applyAlignment="1">
      <alignment horizontal="left" vertical="center"/>
    </xf>
    <xf numFmtId="164" fontId="203" fillId="15" borderId="81" xfId="4" applyNumberFormat="1" applyFont="1" applyFill="1" applyBorder="1" applyAlignment="1">
      <alignment horizontal="center" vertical="center"/>
    </xf>
    <xf numFmtId="0" fontId="204" fillId="53" borderId="0" xfId="4" applyFont="1" applyFill="1" applyAlignment="1">
      <alignment horizontal="center" vertical="center"/>
    </xf>
    <xf numFmtId="0" fontId="202" fillId="55" borderId="280" xfId="4" applyFont="1" applyFill="1" applyBorder="1" applyAlignment="1">
      <alignment horizontal="center" vertical="center"/>
    </xf>
    <xf numFmtId="0" fontId="165" fillId="53" borderId="237" xfId="4" applyFont="1" applyFill="1" applyBorder="1" applyAlignment="1">
      <alignment horizontal="left" vertical="center"/>
    </xf>
    <xf numFmtId="0" fontId="198" fillId="2" borderId="0" xfId="4" applyFont="1" applyFill="1" applyAlignment="1">
      <alignment horizontal="center" vertical="center" wrapText="1"/>
    </xf>
    <xf numFmtId="0" fontId="223" fillId="53" borderId="255" xfId="4" applyFill="1" applyBorder="1" applyAlignment="1">
      <alignment vertical="center"/>
    </xf>
    <xf numFmtId="0" fontId="223" fillId="53" borderId="242" xfId="4" applyFill="1" applyBorder="1" applyAlignment="1">
      <alignment vertical="center"/>
    </xf>
    <xf numFmtId="0" fontId="19" fillId="53" borderId="242" xfId="4" applyFont="1" applyFill="1" applyBorder="1" applyAlignment="1">
      <alignment horizontal="right" vertical="center"/>
    </xf>
    <xf numFmtId="0" fontId="19" fillId="53" borderId="242" xfId="4" applyFont="1" applyFill="1" applyBorder="1" applyAlignment="1">
      <alignment vertical="center"/>
    </xf>
    <xf numFmtId="0" fontId="56" fillId="53" borderId="242" xfId="4" applyFont="1" applyFill="1" applyBorder="1" applyAlignment="1">
      <alignment vertical="center"/>
    </xf>
    <xf numFmtId="0" fontId="223" fillId="53" borderId="242" xfId="4" applyFill="1" applyBorder="1" applyAlignment="1">
      <alignment horizontal="center"/>
    </xf>
    <xf numFmtId="0" fontId="165" fillId="53" borderId="242" xfId="4" applyFont="1" applyFill="1" applyBorder="1" applyAlignment="1">
      <alignment horizontal="left" vertical="center"/>
    </xf>
    <xf numFmtId="0" fontId="165" fillId="53" borderId="243" xfId="4" applyFont="1" applyFill="1" applyBorder="1" applyAlignment="1">
      <alignment horizontal="left" vertical="center"/>
    </xf>
    <xf numFmtId="0" fontId="165" fillId="53" borderId="244" xfId="4" applyFont="1" applyFill="1" applyBorder="1" applyAlignment="1">
      <alignment horizontal="left" vertical="center"/>
    </xf>
    <xf numFmtId="0" fontId="223" fillId="53" borderId="242" xfId="4" applyFill="1" applyBorder="1"/>
    <xf numFmtId="0" fontId="165" fillId="53" borderId="284" xfId="4" applyFont="1" applyFill="1" applyBorder="1" applyAlignment="1">
      <alignment horizontal="left" vertical="center"/>
    </xf>
    <xf numFmtId="0" fontId="223" fillId="42" borderId="254" xfId="4" applyFill="1" applyBorder="1" applyAlignment="1">
      <alignment vertical="center"/>
    </xf>
    <xf numFmtId="0" fontId="223" fillId="42" borderId="231" xfId="4" applyFill="1" applyBorder="1" applyAlignment="1">
      <alignment vertical="center"/>
    </xf>
    <xf numFmtId="0" fontId="19" fillId="42" borderId="231" xfId="4" applyFont="1" applyFill="1" applyBorder="1" applyAlignment="1">
      <alignment horizontal="right" vertical="center"/>
    </xf>
    <xf numFmtId="0" fontId="56" fillId="42" borderId="231" xfId="4" applyFont="1" applyFill="1" applyBorder="1" applyAlignment="1">
      <alignment vertical="center"/>
    </xf>
    <xf numFmtId="0" fontId="223" fillId="42" borderId="231" xfId="4" applyFill="1" applyBorder="1" applyAlignment="1">
      <alignment horizontal="center"/>
    </xf>
    <xf numFmtId="0" fontId="165" fillId="42" borderId="231" xfId="4" applyFont="1" applyFill="1" applyBorder="1" applyAlignment="1">
      <alignment horizontal="left" vertical="center"/>
    </xf>
    <xf numFmtId="0" fontId="165" fillId="42" borderId="0" xfId="4" applyFont="1" applyFill="1" applyAlignment="1">
      <alignment horizontal="left" vertical="center"/>
    </xf>
    <xf numFmtId="0" fontId="19" fillId="42" borderId="0" xfId="4" applyFont="1" applyFill="1" applyAlignment="1">
      <alignment vertical="center"/>
    </xf>
    <xf numFmtId="0" fontId="223" fillId="42" borderId="0" xfId="4" applyFill="1"/>
    <xf numFmtId="0" fontId="223" fillId="42" borderId="5" xfId="4" applyFill="1" applyBorder="1"/>
    <xf numFmtId="0" fontId="223" fillId="42" borderId="285" xfId="4" applyFill="1" applyBorder="1" applyAlignment="1">
      <alignment vertical="center"/>
    </xf>
    <xf numFmtId="0" fontId="223" fillId="42" borderId="242" xfId="4" applyFill="1" applyBorder="1" applyAlignment="1">
      <alignment vertical="center"/>
    </xf>
    <xf numFmtId="0" fontId="56" fillId="42" borderId="242" xfId="4" applyFont="1" applyFill="1" applyBorder="1" applyAlignment="1">
      <alignment vertical="center"/>
    </xf>
    <xf numFmtId="0" fontId="19" fillId="42" borderId="242" xfId="4" applyFont="1" applyFill="1" applyBorder="1" applyAlignment="1">
      <alignment vertical="center"/>
    </xf>
    <xf numFmtId="0" fontId="169" fillId="42" borderId="242" xfId="4" applyFont="1" applyFill="1" applyBorder="1" applyAlignment="1">
      <alignment vertical="center"/>
    </xf>
    <xf numFmtId="0" fontId="19" fillId="42" borderId="242" xfId="4" applyFont="1" applyFill="1" applyBorder="1" applyAlignment="1">
      <alignment horizontal="center" vertical="center"/>
    </xf>
    <xf numFmtId="0" fontId="169" fillId="42" borderId="284" xfId="4" applyFont="1" applyFill="1" applyBorder="1" applyAlignment="1">
      <alignment vertical="center"/>
    </xf>
    <xf numFmtId="0" fontId="23" fillId="2" borderId="0" xfId="4" applyFont="1" applyFill="1" applyAlignment="1">
      <alignment horizontal="center" vertical="center"/>
    </xf>
    <xf numFmtId="0" fontId="223" fillId="2" borderId="4" xfId="4" applyFill="1" applyBorder="1" applyAlignment="1">
      <alignment vertical="center"/>
    </xf>
    <xf numFmtId="0" fontId="56" fillId="2" borderId="0" xfId="4" applyFont="1" applyFill="1" applyAlignment="1">
      <alignment vertical="center"/>
    </xf>
    <xf numFmtId="0" fontId="209" fillId="2" borderId="0" xfId="4" applyFont="1" applyFill="1" applyAlignment="1">
      <alignment horizontal="center"/>
    </xf>
    <xf numFmtId="0" fontId="169" fillId="2" borderId="0" xfId="4" applyFont="1" applyFill="1" applyAlignment="1">
      <alignment vertical="center"/>
    </xf>
    <xf numFmtId="0" fontId="169" fillId="2" borderId="5" xfId="4" applyFont="1" applyFill="1" applyBorder="1" applyAlignment="1">
      <alignment vertical="center"/>
    </xf>
    <xf numFmtId="0" fontId="55" fillId="2" borderId="0" xfId="4" applyFont="1" applyFill="1"/>
    <xf numFmtId="0" fontId="210" fillId="2" borderId="0" xfId="4" applyFont="1" applyFill="1" applyAlignment="1">
      <alignment horizontal="center" vertical="center"/>
    </xf>
    <xf numFmtId="2" fontId="125" fillId="2" borderId="0" xfId="4" applyNumberFormat="1" applyFont="1" applyFill="1" applyAlignment="1">
      <alignment horizontal="center" vertical="center"/>
    </xf>
    <xf numFmtId="167" fontId="49" fillId="2" borderId="0" xfId="4" applyNumberFormat="1" applyFont="1" applyFill="1" applyAlignment="1">
      <alignment horizontal="center" vertical="center"/>
    </xf>
    <xf numFmtId="0" fontId="211" fillId="2" borderId="0" xfId="4" applyFont="1" applyFill="1" applyAlignment="1">
      <alignment horizontal="left" vertical="center"/>
    </xf>
    <xf numFmtId="0" fontId="171" fillId="2" borderId="0" xfId="4" applyFont="1" applyFill="1" applyAlignment="1">
      <alignment vertical="center"/>
    </xf>
    <xf numFmtId="164" fontId="212" fillId="2" borderId="0" xfId="4" applyNumberFormat="1" applyFont="1" applyFill="1" applyAlignment="1">
      <alignment horizontal="center" vertical="center"/>
    </xf>
    <xf numFmtId="0" fontId="211" fillId="2" borderId="0" xfId="4" applyFont="1" applyFill="1" applyAlignment="1">
      <alignment horizontal="right" vertical="center"/>
    </xf>
    <xf numFmtId="0" fontId="54" fillId="2" borderId="0" xfId="4" quotePrefix="1" applyFont="1" applyFill="1" applyAlignment="1">
      <alignment vertical="center"/>
    </xf>
    <xf numFmtId="0" fontId="211" fillId="2" borderId="5" xfId="4" applyFont="1" applyFill="1" applyBorder="1" applyAlignment="1">
      <alignment horizontal="left" vertical="center"/>
    </xf>
    <xf numFmtId="0" fontId="214" fillId="2" borderId="0" xfId="4" applyFont="1" applyFill="1" applyAlignment="1">
      <alignment horizontal="left"/>
    </xf>
    <xf numFmtId="2" fontId="139" fillId="2" borderId="0" xfId="4" applyNumberFormat="1" applyFont="1" applyFill="1" applyAlignment="1">
      <alignment horizontal="center" vertical="center"/>
    </xf>
    <xf numFmtId="0" fontId="171" fillId="2" borderId="0" xfId="4" applyFont="1" applyFill="1" applyAlignment="1">
      <alignment horizontal="right" vertical="center"/>
    </xf>
    <xf numFmtId="0" fontId="56" fillId="2" borderId="0" xfId="4" applyFont="1" applyFill="1"/>
    <xf numFmtId="0" fontId="100" fillId="2" borderId="0" xfId="4" applyFont="1" applyFill="1" applyAlignment="1">
      <alignment horizontal="center" vertical="center"/>
    </xf>
    <xf numFmtId="0" fontId="109" fillId="2" borderId="0" xfId="4" applyFont="1" applyFill="1" applyAlignment="1">
      <alignment horizontal="left" vertical="center"/>
    </xf>
    <xf numFmtId="0" fontId="109" fillId="2" borderId="5" xfId="4" applyFont="1" applyFill="1" applyBorder="1" applyAlignment="1">
      <alignment horizontal="left" vertical="center"/>
    </xf>
    <xf numFmtId="0" fontId="223" fillId="3" borderId="0" xfId="4" applyFill="1"/>
    <xf numFmtId="0" fontId="63" fillId="2" borderId="0" xfId="4" applyFont="1" applyFill="1"/>
    <xf numFmtId="0" fontId="11" fillId="2" borderId="0" xfId="4" applyFont="1" applyFill="1" applyAlignment="1">
      <alignment horizontal="center"/>
    </xf>
    <xf numFmtId="0" fontId="11" fillId="2" borderId="5" xfId="4" applyFont="1" applyFill="1" applyBorder="1" applyAlignment="1">
      <alignment horizontal="center"/>
    </xf>
    <xf numFmtId="0" fontId="3" fillId="2" borderId="0" xfId="4" applyFont="1" applyFill="1"/>
    <xf numFmtId="0" fontId="56" fillId="2" borderId="5" xfId="4" applyFont="1" applyFill="1" applyBorder="1"/>
    <xf numFmtId="0" fontId="223" fillId="2" borderId="16" xfId="4" applyFill="1" applyBorder="1"/>
    <xf numFmtId="0" fontId="64" fillId="2" borderId="17" xfId="4" applyFont="1" applyFill="1" applyBorder="1" applyAlignment="1">
      <alignment vertical="center"/>
    </xf>
    <xf numFmtId="0" fontId="64" fillId="2" borderId="12" xfId="4" applyFont="1" applyFill="1" applyBorder="1" applyAlignment="1">
      <alignment vertical="center"/>
    </xf>
    <xf numFmtId="164" fontId="117" fillId="2" borderId="99" xfId="0" applyNumberFormat="1" applyFont="1" applyFill="1" applyBorder="1" applyAlignment="1">
      <alignment horizontal="center" vertical="center"/>
    </xf>
    <xf numFmtId="0" fontId="117" fillId="23" borderId="99" xfId="0" applyFont="1" applyFill="1" applyBorder="1" applyAlignment="1">
      <alignment horizontal="center" vertical="center"/>
    </xf>
    <xf numFmtId="164" fontId="117" fillId="23" borderId="99" xfId="0" applyNumberFormat="1" applyFont="1" applyFill="1" applyBorder="1" applyAlignment="1">
      <alignment horizontal="center" vertical="center"/>
    </xf>
    <xf numFmtId="0" fontId="19" fillId="42" borderId="235" xfId="0" applyFont="1" applyFill="1" applyBorder="1" applyAlignment="1">
      <alignment vertical="center"/>
    </xf>
    <xf numFmtId="0" fontId="0" fillId="42" borderId="296" xfId="0" applyFill="1" applyBorder="1"/>
    <xf numFmtId="0" fontId="0" fillId="42" borderId="297" xfId="0" applyFill="1" applyBorder="1"/>
    <xf numFmtId="0" fontId="19" fillId="42" borderId="297" xfId="0" applyFont="1" applyFill="1" applyBorder="1" applyAlignment="1">
      <alignment vertical="center"/>
    </xf>
    <xf numFmtId="0" fontId="60" fillId="53" borderId="229" xfId="0" applyFont="1" applyFill="1" applyBorder="1" applyAlignment="1">
      <alignment vertical="center"/>
    </xf>
    <xf numFmtId="0" fontId="60" fillId="53" borderId="0" xfId="0" applyFont="1" applyFill="1" applyAlignment="1">
      <alignment vertical="center"/>
    </xf>
    <xf numFmtId="0" fontId="60" fillId="53" borderId="237" xfId="0" applyFont="1" applyFill="1" applyBorder="1" applyAlignment="1">
      <alignment vertical="center"/>
    </xf>
    <xf numFmtId="0" fontId="60" fillId="53" borderId="238" xfId="0" applyFont="1" applyFill="1" applyBorder="1" applyAlignment="1">
      <alignment vertical="center"/>
    </xf>
    <xf numFmtId="0" fontId="60" fillId="53" borderId="232" xfId="0" applyFont="1" applyFill="1" applyBorder="1" applyAlignment="1">
      <alignment vertical="center"/>
    </xf>
    <xf numFmtId="0" fontId="196" fillId="2" borderId="5" xfId="4" applyFont="1" applyFill="1" applyBorder="1" applyAlignment="1">
      <alignment vertical="center"/>
    </xf>
    <xf numFmtId="0" fontId="138" fillId="2" borderId="5" xfId="4" applyFont="1" applyFill="1" applyBorder="1"/>
    <xf numFmtId="0" fontId="70" fillId="2" borderId="5" xfId="4" applyFont="1" applyFill="1" applyBorder="1" applyAlignment="1">
      <alignment vertical="center"/>
    </xf>
    <xf numFmtId="0" fontId="203" fillId="15" borderId="81" xfId="4" applyFont="1" applyFill="1" applyBorder="1" applyAlignment="1">
      <alignment horizontal="center" vertical="center"/>
    </xf>
    <xf numFmtId="164" fontId="158" fillId="2" borderId="0" xfId="4" applyNumberFormat="1" applyFont="1" applyFill="1" applyAlignment="1">
      <alignment vertical="center"/>
    </xf>
    <xf numFmtId="0" fontId="211" fillId="2" borderId="0" xfId="4" applyFont="1" applyFill="1" applyAlignment="1">
      <alignment vertical="center"/>
    </xf>
    <xf numFmtId="1" fontId="117" fillId="2" borderId="99" xfId="0" applyNumberFormat="1" applyFont="1" applyFill="1" applyBorder="1" applyAlignment="1">
      <alignment horizontal="center" vertical="center"/>
    </xf>
    <xf numFmtId="164" fontId="194" fillId="42" borderId="238" xfId="0" applyNumberFormat="1" applyFont="1" applyFill="1" applyBorder="1" applyAlignment="1">
      <alignment vertical="center"/>
    </xf>
    <xf numFmtId="0" fontId="192" fillId="42" borderId="238" xfId="0" applyFont="1" applyFill="1" applyBorder="1" applyAlignment="1">
      <alignment vertical="center" wrapText="1"/>
    </xf>
    <xf numFmtId="0" fontId="60" fillId="53" borderId="244" xfId="0" applyFont="1" applyFill="1" applyBorder="1" applyAlignment="1">
      <alignment vertical="center"/>
    </xf>
    <xf numFmtId="0" fontId="60" fillId="53" borderId="242" xfId="0" applyFont="1" applyFill="1" applyBorder="1" applyAlignment="1">
      <alignment vertical="center"/>
    </xf>
    <xf numFmtId="0" fontId="60" fillId="53" borderId="245" xfId="0" applyFont="1" applyFill="1" applyBorder="1" applyAlignment="1">
      <alignment vertical="center"/>
    </xf>
    <xf numFmtId="0" fontId="219" fillId="57" borderId="144" xfId="0" applyFont="1" applyFill="1" applyBorder="1" applyAlignment="1">
      <alignment horizontal="center" vertical="center" wrapText="1"/>
    </xf>
    <xf numFmtId="0" fontId="219" fillId="58" borderId="161" xfId="0" applyFont="1" applyFill="1" applyBorder="1" applyAlignment="1">
      <alignment horizontal="center" vertical="center" wrapText="1"/>
    </xf>
    <xf numFmtId="0" fontId="219" fillId="59" borderId="161" xfId="0" applyFont="1" applyFill="1" applyBorder="1" applyAlignment="1">
      <alignment horizontal="center" vertical="center" wrapText="1"/>
    </xf>
    <xf numFmtId="0" fontId="66" fillId="5" borderId="161" xfId="0" applyFont="1" applyFill="1" applyBorder="1" applyAlignment="1">
      <alignment horizontal="center" vertical="center" wrapText="1"/>
    </xf>
    <xf numFmtId="0" fontId="66" fillId="60" borderId="161" xfId="0" applyFont="1" applyFill="1" applyBorder="1" applyAlignment="1">
      <alignment horizontal="center" vertical="center" wrapText="1"/>
    </xf>
    <xf numFmtId="0" fontId="219" fillId="61" borderId="161" xfId="0" applyFont="1" applyFill="1" applyBorder="1" applyAlignment="1">
      <alignment horizontal="center" vertical="center" wrapText="1"/>
    </xf>
    <xf numFmtId="0" fontId="219" fillId="15" borderId="161" xfId="0" applyFont="1" applyFill="1" applyBorder="1" applyAlignment="1">
      <alignment horizontal="center" vertical="center" wrapText="1"/>
    </xf>
    <xf numFmtId="0" fontId="219" fillId="62" borderId="161" xfId="0" applyFont="1" applyFill="1" applyBorder="1" applyAlignment="1">
      <alignment horizontal="center" vertical="center" wrapText="1"/>
    </xf>
    <xf numFmtId="0" fontId="66" fillId="11" borderId="161" xfId="0" applyFont="1" applyFill="1" applyBorder="1" applyAlignment="1">
      <alignment horizontal="center" vertical="center" wrapText="1"/>
    </xf>
    <xf numFmtId="0" fontId="219" fillId="7" borderId="161" xfId="0" applyFont="1" applyFill="1" applyBorder="1" applyAlignment="1">
      <alignment horizontal="center" vertical="center" wrapText="1"/>
    </xf>
    <xf numFmtId="0" fontId="0" fillId="48" borderId="298" xfId="0" applyFill="1" applyBorder="1"/>
    <xf numFmtId="0" fontId="0" fillId="48" borderId="0" xfId="0" applyFill="1"/>
    <xf numFmtId="0" fontId="19" fillId="48" borderId="0" xfId="0" applyFont="1" applyFill="1" applyAlignment="1">
      <alignment vertical="center"/>
    </xf>
    <xf numFmtId="0" fontId="48" fillId="48" borderId="0" xfId="0" applyFont="1" applyFill="1" applyAlignment="1">
      <alignment horizontal="center" vertical="center"/>
    </xf>
    <xf numFmtId="0" fontId="59" fillId="48" borderId="0" xfId="0" applyFont="1" applyFill="1" applyAlignment="1">
      <alignment horizontal="center" vertical="center"/>
    </xf>
    <xf numFmtId="0" fontId="95" fillId="48" borderId="0" xfId="0" quotePrefix="1" applyFont="1" applyFill="1" applyAlignment="1">
      <alignment horizontal="center" vertical="center"/>
    </xf>
    <xf numFmtId="164" fontId="157" fillId="48" borderId="0" xfId="0" applyNumberFormat="1" applyFont="1" applyFill="1" applyAlignment="1">
      <alignment horizontal="center" vertical="center"/>
    </xf>
    <xf numFmtId="0" fontId="158" fillId="48" borderId="0" xfId="0" applyFont="1" applyFill="1" applyAlignment="1">
      <alignment horizontal="center" vertical="center"/>
    </xf>
    <xf numFmtId="0" fontId="60" fillId="48" borderId="298" xfId="0" applyFont="1" applyFill="1" applyBorder="1" applyAlignment="1">
      <alignment horizontal="right" vertical="center"/>
    </xf>
    <xf numFmtId="0" fontId="19" fillId="48" borderId="0" xfId="0" applyFont="1" applyFill="1" applyAlignment="1">
      <alignment horizontal="right" vertical="center"/>
    </xf>
    <xf numFmtId="0" fontId="175" fillId="48" borderId="0" xfId="0" applyFont="1" applyFill="1" applyAlignment="1">
      <alignment horizontal="center" vertical="center"/>
    </xf>
    <xf numFmtId="0" fontId="176" fillId="48" borderId="0" xfId="0" applyFont="1" applyFill="1" applyAlignment="1">
      <alignment horizontal="center" vertical="center"/>
    </xf>
    <xf numFmtId="0" fontId="177" fillId="48" borderId="0" xfId="0" applyFont="1" applyFill="1" applyAlignment="1">
      <alignment vertical="center"/>
    </xf>
    <xf numFmtId="0" fontId="178" fillId="48" borderId="0" xfId="0" applyFont="1" applyFill="1" applyAlignment="1">
      <alignment horizontal="center" vertical="center"/>
    </xf>
    <xf numFmtId="0" fontId="123" fillId="48" borderId="0" xfId="0" applyFont="1" applyFill="1" applyAlignment="1">
      <alignment horizontal="center" vertical="center" wrapText="1"/>
    </xf>
    <xf numFmtId="0" fontId="0" fillId="48" borderId="0" xfId="0" applyFill="1" applyAlignment="1">
      <alignment vertical="center"/>
    </xf>
    <xf numFmtId="0" fontId="56" fillId="48" borderId="0" xfId="0" applyFont="1" applyFill="1" applyAlignment="1">
      <alignment vertical="center"/>
    </xf>
    <xf numFmtId="0" fontId="0" fillId="48" borderId="0" xfId="0" applyFill="1" applyAlignment="1">
      <alignment horizontal="right"/>
    </xf>
    <xf numFmtId="0" fontId="165" fillId="48" borderId="0" xfId="0" applyFont="1" applyFill="1" applyAlignment="1">
      <alignment horizontal="left" vertical="center"/>
    </xf>
    <xf numFmtId="0" fontId="60" fillId="48" borderId="0" xfId="0" applyFont="1" applyFill="1" applyAlignment="1">
      <alignment vertical="center"/>
    </xf>
    <xf numFmtId="0" fontId="0" fillId="53" borderId="242" xfId="0" applyFill="1" applyBorder="1"/>
    <xf numFmtId="0" fontId="60" fillId="53" borderId="279" xfId="0" applyFont="1" applyFill="1" applyBorder="1" applyAlignment="1">
      <alignment vertical="center"/>
    </xf>
    <xf numFmtId="0" fontId="59" fillId="53" borderId="0" xfId="0" applyFont="1" applyFill="1" applyAlignment="1">
      <alignment vertical="center"/>
    </xf>
    <xf numFmtId="0" fontId="0" fillId="53" borderId="279" xfId="0" applyFill="1" applyBorder="1"/>
    <xf numFmtId="0" fontId="19" fillId="53" borderId="279" xfId="0" applyFont="1" applyFill="1" applyBorder="1" applyAlignment="1">
      <alignment vertical="center"/>
    </xf>
    <xf numFmtId="0" fontId="60" fillId="53" borderId="7" xfId="0" applyFont="1" applyFill="1" applyBorder="1" applyAlignment="1">
      <alignment horizontal="center" vertical="center"/>
    </xf>
    <xf numFmtId="0" fontId="60" fillId="53" borderId="301" xfId="0" applyFont="1" applyFill="1" applyBorder="1" applyAlignment="1">
      <alignment horizontal="center" vertical="center"/>
    </xf>
    <xf numFmtId="0" fontId="59" fillId="53" borderId="5" xfId="0" applyFont="1" applyFill="1" applyBorder="1" applyAlignment="1">
      <alignment horizontal="center" vertical="center"/>
    </xf>
    <xf numFmtId="0" fontId="60" fillId="53" borderId="302" xfId="0" applyFont="1" applyFill="1" applyBorder="1" applyAlignment="1">
      <alignment horizontal="center" vertical="center"/>
    </xf>
    <xf numFmtId="0" fontId="60" fillId="53" borderId="303" xfId="0" applyFont="1" applyFill="1" applyBorder="1" applyAlignment="1">
      <alignment horizontal="center" vertical="center"/>
    </xf>
    <xf numFmtId="0" fontId="60" fillId="53" borderId="250" xfId="0" applyFont="1" applyFill="1" applyBorder="1" applyAlignment="1">
      <alignment horizontal="center" vertical="center"/>
    </xf>
    <xf numFmtId="0" fontId="60" fillId="53" borderId="216" xfId="0" applyFont="1" applyFill="1" applyBorder="1" applyAlignment="1">
      <alignment horizontal="center" vertical="center"/>
    </xf>
    <xf numFmtId="0" fontId="60" fillId="53" borderId="77" xfId="0" applyFont="1" applyFill="1" applyBorder="1" applyAlignment="1">
      <alignment horizontal="center" vertical="center"/>
    </xf>
    <xf numFmtId="0" fontId="19" fillId="53" borderId="77" xfId="0" applyFont="1" applyFill="1" applyBorder="1" applyAlignment="1">
      <alignment vertical="center"/>
    </xf>
    <xf numFmtId="0" fontId="19" fillId="53" borderId="304" xfId="0" applyFont="1" applyFill="1" applyBorder="1" applyAlignment="1">
      <alignment vertical="center"/>
    </xf>
    <xf numFmtId="0" fontId="0" fillId="15" borderId="0" xfId="0" applyFill="1"/>
    <xf numFmtId="0" fontId="100" fillId="32" borderId="99" xfId="0" applyFont="1" applyFill="1" applyBorder="1" applyAlignment="1">
      <alignment horizontal="center" vertical="center"/>
    </xf>
    <xf numFmtId="0" fontId="66" fillId="63" borderId="161" xfId="0" applyFont="1" applyFill="1" applyBorder="1" applyAlignment="1">
      <alignment horizontal="center" vertical="center" wrapText="1"/>
    </xf>
    <xf numFmtId="0" fontId="60" fillId="2" borderId="99" xfId="0" applyFont="1" applyFill="1" applyBorder="1" applyAlignment="1">
      <alignment horizontal="center" vertical="center" wrapText="1"/>
    </xf>
    <xf numFmtId="0" fontId="66" fillId="64" borderId="161" xfId="0" applyFont="1" applyFill="1" applyBorder="1" applyAlignment="1">
      <alignment horizontal="center" vertical="center" wrapText="1"/>
    </xf>
    <xf numFmtId="0" fontId="219" fillId="0" borderId="161" xfId="0" applyFont="1" applyBorder="1" applyAlignment="1">
      <alignment horizontal="center" vertical="center" wrapText="1"/>
    </xf>
    <xf numFmtId="0" fontId="60" fillId="15" borderId="99" xfId="0" applyFont="1" applyFill="1" applyBorder="1" applyAlignment="1">
      <alignment horizontal="center" vertical="center"/>
    </xf>
    <xf numFmtId="0" fontId="19" fillId="32" borderId="89" xfId="0" applyFont="1" applyFill="1" applyBorder="1" applyAlignment="1">
      <alignment horizontal="center" vertical="center"/>
    </xf>
    <xf numFmtId="0" fontId="120" fillId="15" borderId="99" xfId="0" applyFont="1" applyFill="1" applyBorder="1" applyAlignment="1">
      <alignment horizontal="center" vertical="center"/>
    </xf>
    <xf numFmtId="0" fontId="219" fillId="62" borderId="144" xfId="0" applyFont="1" applyFill="1" applyBorder="1" applyAlignment="1">
      <alignment horizontal="center" vertical="center" wrapText="1"/>
    </xf>
    <xf numFmtId="0" fontId="219" fillId="65" borderId="144" xfId="0" applyFont="1" applyFill="1" applyBorder="1" applyAlignment="1">
      <alignment horizontal="center" vertical="center" wrapText="1"/>
    </xf>
    <xf numFmtId="0" fontId="219" fillId="66" borderId="144" xfId="0" applyFont="1" applyFill="1" applyBorder="1" applyAlignment="1">
      <alignment horizontal="center" vertical="center" wrapText="1"/>
    </xf>
    <xf numFmtId="0" fontId="219" fillId="66" borderId="161" xfId="0" applyFont="1" applyFill="1" applyBorder="1" applyAlignment="1">
      <alignment horizontal="center" vertical="center" wrapText="1"/>
    </xf>
    <xf numFmtId="0" fontId="219" fillId="11" borderId="161" xfId="0" applyFont="1" applyFill="1" applyBorder="1" applyAlignment="1">
      <alignment horizontal="center" vertical="center" wrapText="1"/>
    </xf>
    <xf numFmtId="0" fontId="219" fillId="30" borderId="161" xfId="0" applyFont="1" applyFill="1" applyBorder="1" applyAlignment="1">
      <alignment horizontal="center" vertical="center" wrapText="1"/>
    </xf>
    <xf numFmtId="0" fontId="19" fillId="2" borderId="85" xfId="0" applyFont="1" applyFill="1" applyBorder="1" applyAlignment="1">
      <alignment horizontal="center" vertical="center"/>
    </xf>
    <xf numFmtId="0" fontId="1" fillId="2" borderId="99" xfId="1" applyFont="1" applyFill="1" applyBorder="1" applyAlignment="1">
      <alignment horizontal="center" vertical="center"/>
    </xf>
    <xf numFmtId="0" fontId="60" fillId="2" borderId="99" xfId="0" quotePrefix="1" applyFont="1" applyFill="1" applyBorder="1" applyAlignment="1">
      <alignment horizontal="center" vertical="center"/>
    </xf>
    <xf numFmtId="0" fontId="60" fillId="2" borderId="0" xfId="0" quotePrefix="1" applyFont="1" applyFill="1" applyAlignment="1">
      <alignment horizontal="center" vertical="center"/>
    </xf>
    <xf numFmtId="0" fontId="60" fillId="2" borderId="99" xfId="1" applyFont="1" applyFill="1" applyBorder="1" applyAlignment="1">
      <alignment horizontal="center" vertical="center"/>
    </xf>
    <xf numFmtId="0" fontId="221" fillId="2" borderId="85" xfId="0" applyFont="1" applyFill="1" applyBorder="1" applyAlignment="1">
      <alignment horizontal="center" vertical="center"/>
    </xf>
    <xf numFmtId="0" fontId="60" fillId="40" borderId="99" xfId="0" applyFont="1" applyFill="1" applyBorder="1" applyAlignment="1">
      <alignment horizontal="center" vertical="center"/>
    </xf>
    <xf numFmtId="0" fontId="60" fillId="2" borderId="9" xfId="0" applyFont="1" applyFill="1" applyBorder="1" applyAlignment="1">
      <alignment horizontal="center" vertical="center"/>
    </xf>
    <xf numFmtId="0" fontId="222" fillId="0" borderId="0" xfId="0" applyFont="1" applyAlignment="1">
      <alignment horizontal="center" vertical="center"/>
    </xf>
    <xf numFmtId="0" fontId="53" fillId="2" borderId="99" xfId="0" applyFont="1" applyFill="1" applyBorder="1" applyAlignment="1">
      <alignment horizontal="center" vertical="center"/>
    </xf>
    <xf numFmtId="0" fontId="19" fillId="67" borderId="99" xfId="0" applyFont="1" applyFill="1" applyBorder="1" applyAlignment="1">
      <alignment horizontal="center" vertical="center"/>
    </xf>
    <xf numFmtId="164" fontId="53" fillId="2" borderId="0" xfId="0" applyNumberFormat="1" applyFont="1" applyFill="1" applyAlignment="1">
      <alignment horizontal="center" vertical="center"/>
    </xf>
    <xf numFmtId="0" fontId="3" fillId="2" borderId="0" xfId="3" applyFont="1" applyFill="1" applyAlignment="1">
      <alignment horizontal="center" vertical="center"/>
    </xf>
    <xf numFmtId="0" fontId="191" fillId="43" borderId="161" xfId="3" applyFont="1" applyFill="1" applyBorder="1" applyAlignment="1">
      <alignment horizontal="center" vertical="center"/>
    </xf>
    <xf numFmtId="0" fontId="3" fillId="15" borderId="161" xfId="3" applyFont="1" applyFill="1" applyBorder="1" applyAlignment="1">
      <alignment horizontal="center" vertical="center"/>
    </xf>
    <xf numFmtId="0" fontId="3" fillId="48" borderId="161" xfId="3" applyFont="1" applyFill="1" applyBorder="1" applyAlignment="1">
      <alignment horizontal="center" vertical="center"/>
    </xf>
    <xf numFmtId="0" fontId="3" fillId="68" borderId="161" xfId="3" applyFont="1" applyFill="1" applyBorder="1" applyAlignment="1">
      <alignment horizontal="center" vertical="center"/>
    </xf>
    <xf numFmtId="0" fontId="1" fillId="68" borderId="161" xfId="1" applyFont="1" applyFill="1" applyBorder="1" applyAlignment="1">
      <alignment horizontal="center" vertical="center"/>
    </xf>
    <xf numFmtId="0" fontId="3" fillId="46" borderId="161" xfId="3" applyFont="1" applyFill="1" applyBorder="1" applyAlignment="1">
      <alignment horizontal="center" vertical="center"/>
    </xf>
    <xf numFmtId="0" fontId="2" fillId="46" borderId="161" xfId="2" applyFont="1" applyFill="1" applyBorder="1" applyAlignment="1">
      <alignment horizontal="center" vertical="center"/>
    </xf>
    <xf numFmtId="0" fontId="1" fillId="46" borderId="161" xfId="1" applyFont="1" applyFill="1" applyBorder="1" applyAlignment="1">
      <alignment horizontal="center" vertical="center"/>
    </xf>
    <xf numFmtId="0" fontId="1" fillId="48" borderId="161" xfId="1" applyFont="1" applyFill="1" applyBorder="1" applyAlignment="1">
      <alignment horizontal="center" vertical="center"/>
    </xf>
    <xf numFmtId="0" fontId="3" fillId="2" borderId="0" xfId="3" applyFont="1" applyFill="1"/>
    <xf numFmtId="0" fontId="3" fillId="15" borderId="215" xfId="3" applyFont="1" applyFill="1" applyBorder="1" applyAlignment="1">
      <alignment horizontal="center" vertical="center"/>
    </xf>
    <xf numFmtId="0" fontId="3" fillId="68" borderId="215" xfId="3" applyFont="1" applyFill="1" applyBorder="1" applyAlignment="1">
      <alignment horizontal="center" vertical="center"/>
    </xf>
    <xf numFmtId="0" fontId="2" fillId="68" borderId="215" xfId="2" applyFont="1" applyFill="1" applyBorder="1" applyAlignment="1">
      <alignment horizontal="center" vertical="center"/>
    </xf>
    <xf numFmtId="0" fontId="3" fillId="69" borderId="161" xfId="3" applyFont="1" applyFill="1" applyBorder="1" applyAlignment="1">
      <alignment horizontal="center" vertical="center"/>
    </xf>
    <xf numFmtId="0" fontId="1" fillId="69" borderId="161" xfId="1" applyFont="1" applyFill="1" applyBorder="1" applyAlignment="1">
      <alignment horizontal="center" vertical="center"/>
    </xf>
    <xf numFmtId="0" fontId="3" fillId="70" borderId="161" xfId="3" applyFont="1" applyFill="1" applyBorder="1" applyAlignment="1">
      <alignment horizontal="center" vertical="center"/>
    </xf>
    <xf numFmtId="0" fontId="2" fillId="46" borderId="161" xfId="2" applyFont="1" applyFill="1" applyBorder="1" applyAlignment="1">
      <alignment horizontal="center" vertical="center" wrapText="1"/>
    </xf>
    <xf numFmtId="0" fontId="3" fillId="69" borderId="215" xfId="3" applyFont="1" applyFill="1" applyBorder="1" applyAlignment="1">
      <alignment horizontal="center" vertical="center"/>
    </xf>
    <xf numFmtId="0" fontId="3" fillId="70" borderId="0" xfId="3" applyFont="1" applyFill="1" applyAlignment="1">
      <alignment horizontal="center" vertical="center"/>
    </xf>
    <xf numFmtId="0" fontId="3" fillId="48" borderId="0" xfId="3" applyFont="1" applyFill="1" applyAlignment="1">
      <alignment horizontal="center" vertical="center"/>
    </xf>
    <xf numFmtId="0" fontId="3" fillId="71" borderId="161" xfId="3" applyFont="1" applyFill="1" applyBorder="1" applyAlignment="1">
      <alignment horizontal="center" vertical="center"/>
    </xf>
    <xf numFmtId="0" fontId="2" fillId="68" borderId="161" xfId="2" applyFont="1" applyFill="1" applyBorder="1" applyAlignment="1">
      <alignment horizontal="center" vertical="center"/>
    </xf>
    <xf numFmtId="0" fontId="3" fillId="2" borderId="0" xfId="3" applyFont="1" applyFill="1" applyAlignment="1">
      <alignment horizontal="center"/>
    </xf>
    <xf numFmtId="0" fontId="3" fillId="34" borderId="161" xfId="3" applyFont="1" applyFill="1" applyBorder="1" applyAlignment="1">
      <alignment horizontal="center" vertical="center"/>
    </xf>
    <xf numFmtId="0" fontId="1" fillId="2" borderId="0" xfId="1" applyFont="1" applyFill="1" applyAlignment="1">
      <alignment horizontal="center" vertical="center"/>
    </xf>
    <xf numFmtId="0" fontId="219" fillId="47" borderId="306" xfId="0" applyFont="1" applyFill="1" applyBorder="1" applyAlignment="1" applyProtection="1">
      <alignment horizontal="center" vertical="center" wrapText="1"/>
      <protection locked="0"/>
    </xf>
    <xf numFmtId="0" fontId="219" fillId="57" borderId="306" xfId="0" applyFont="1" applyFill="1" applyBorder="1" applyAlignment="1" applyProtection="1">
      <alignment horizontal="center" vertical="center" wrapText="1"/>
      <protection locked="0"/>
    </xf>
    <xf numFmtId="0" fontId="219" fillId="5" borderId="306" xfId="0" applyFont="1" applyFill="1" applyBorder="1" applyAlignment="1" applyProtection="1">
      <alignment horizontal="center" vertical="center" wrapText="1"/>
      <protection locked="0"/>
    </xf>
    <xf numFmtId="0" fontId="219" fillId="49" borderId="306" xfId="0" applyFont="1" applyFill="1" applyBorder="1" applyAlignment="1" applyProtection="1">
      <alignment horizontal="center" vertical="center" wrapText="1"/>
      <protection locked="0"/>
    </xf>
    <xf numFmtId="0" fontId="219" fillId="0" borderId="144" xfId="0" applyFont="1" applyFill="1" applyBorder="1" applyAlignment="1">
      <alignment horizontal="center" vertical="center" wrapText="1"/>
    </xf>
    <xf numFmtId="0" fontId="219" fillId="0" borderId="161" xfId="0" applyFont="1" applyFill="1" applyBorder="1" applyAlignment="1">
      <alignment horizontal="center" vertical="center" wrapText="1"/>
    </xf>
    <xf numFmtId="0" fontId="66" fillId="0" borderId="161" xfId="0" applyFont="1" applyFill="1" applyBorder="1" applyAlignment="1">
      <alignment horizontal="center" vertical="center" wrapText="1"/>
    </xf>
    <xf numFmtId="0" fontId="219" fillId="49" borderId="307" xfId="0" applyFont="1" applyFill="1" applyBorder="1" applyAlignment="1" applyProtection="1">
      <alignment horizontal="center" vertical="center" wrapText="1"/>
      <protection locked="0"/>
    </xf>
    <xf numFmtId="0" fontId="219" fillId="72" borderId="307" xfId="0" applyFont="1" applyFill="1" applyBorder="1" applyAlignment="1" applyProtection="1">
      <alignment horizontal="center" vertical="center" wrapText="1"/>
      <protection locked="0"/>
    </xf>
    <xf numFmtId="0" fontId="219" fillId="73" borderId="307" xfId="0" applyFont="1" applyFill="1" applyBorder="1" applyAlignment="1" applyProtection="1">
      <alignment horizontal="center" vertical="center" wrapText="1"/>
      <protection locked="0"/>
    </xf>
    <xf numFmtId="0" fontId="219" fillId="39" borderId="307" xfId="0" applyFont="1" applyFill="1" applyBorder="1" applyAlignment="1" applyProtection="1">
      <alignment horizontal="center" vertical="center" wrapText="1"/>
      <protection locked="0"/>
    </xf>
    <xf numFmtId="0" fontId="219" fillId="58" borderId="307" xfId="0" applyFont="1" applyFill="1" applyBorder="1" applyAlignment="1" applyProtection="1">
      <alignment horizontal="center" vertical="center" wrapText="1"/>
      <protection locked="0"/>
    </xf>
    <xf numFmtId="0" fontId="219" fillId="66" borderId="307" xfId="0" applyFont="1" applyFill="1" applyBorder="1" applyAlignment="1" applyProtection="1">
      <alignment horizontal="center" vertical="center" wrapText="1"/>
      <protection locked="0"/>
    </xf>
    <xf numFmtId="0" fontId="219" fillId="69" borderId="307" xfId="0" applyFont="1" applyFill="1" applyBorder="1" applyAlignment="1" applyProtection="1">
      <alignment horizontal="center" vertical="center" wrapText="1"/>
      <protection locked="0"/>
    </xf>
    <xf numFmtId="0" fontId="219" fillId="47" borderId="307" xfId="0" applyFont="1" applyFill="1" applyBorder="1" applyAlignment="1" applyProtection="1">
      <alignment horizontal="center" vertical="center" wrapText="1"/>
      <protection locked="0"/>
    </xf>
    <xf numFmtId="0" fontId="209" fillId="2" borderId="0" xfId="0" applyFont="1" applyFill="1" applyAlignment="1">
      <alignment horizontal="left" vertical="center"/>
    </xf>
    <xf numFmtId="0" fontId="3" fillId="2" borderId="0" xfId="4" applyFont="1" applyFill="1" applyBorder="1"/>
    <xf numFmtId="0" fontId="56" fillId="2" borderId="0" xfId="4" applyFont="1" applyFill="1" applyBorder="1"/>
    <xf numFmtId="0" fontId="64" fillId="2" borderId="18" xfId="4" applyFont="1" applyFill="1" applyBorder="1" applyAlignment="1">
      <alignment vertical="center"/>
    </xf>
    <xf numFmtId="0" fontId="241" fillId="2" borderId="17" xfId="0" applyFont="1" applyFill="1" applyBorder="1" applyAlignment="1">
      <alignment horizontal="left" vertical="center"/>
    </xf>
    <xf numFmtId="0" fontId="65" fillId="43" borderId="161" xfId="3" applyFont="1" applyFill="1" applyBorder="1" applyAlignment="1">
      <alignment horizontal="center" vertical="center"/>
    </xf>
    <xf numFmtId="0" fontId="76" fillId="2" borderId="0" xfId="0" applyFont="1" applyFill="1" applyAlignment="1" applyProtection="1">
      <alignment horizontal="right" vertical="center"/>
      <protection locked="0"/>
    </xf>
    <xf numFmtId="0" fontId="28" fillId="20" borderId="81" xfId="0" applyFont="1" applyFill="1" applyBorder="1" applyAlignment="1" applyProtection="1">
      <alignment horizontal="center" vertical="center"/>
      <protection locked="0"/>
    </xf>
    <xf numFmtId="0" fontId="31" fillId="2" borderId="0" xfId="0" applyFont="1" applyFill="1" applyAlignment="1" applyProtection="1">
      <alignment vertical="center"/>
      <protection locked="0"/>
    </xf>
    <xf numFmtId="166" fontId="112" fillId="2" borderId="81" xfId="0" applyNumberFormat="1" applyFont="1" applyFill="1" applyBorder="1" applyAlignment="1" applyProtection="1">
      <alignment horizontal="center" vertical="center"/>
      <protection locked="0"/>
    </xf>
    <xf numFmtId="166" fontId="112" fillId="21" borderId="81" xfId="0" applyNumberFormat="1" applyFont="1" applyFill="1" applyBorder="1" applyAlignment="1" applyProtection="1">
      <alignment horizontal="center" vertical="center"/>
      <protection locked="0"/>
    </xf>
    <xf numFmtId="166" fontId="115" fillId="2" borderId="81" xfId="0" applyNumberFormat="1" applyFont="1" applyFill="1" applyBorder="1" applyAlignment="1" applyProtection="1">
      <alignment horizontal="center" vertical="center"/>
      <protection locked="0"/>
    </xf>
    <xf numFmtId="166" fontId="115" fillId="13" borderId="81" xfId="0" applyNumberFormat="1" applyFont="1" applyFill="1" applyBorder="1" applyAlignment="1" applyProtection="1">
      <alignment horizontal="center" vertical="center"/>
      <protection locked="0"/>
    </xf>
    <xf numFmtId="166" fontId="114" fillId="2" borderId="81" xfId="0" applyNumberFormat="1" applyFont="1" applyFill="1" applyBorder="1" applyAlignment="1" applyProtection="1">
      <alignment horizontal="center" vertical="center"/>
      <protection locked="0"/>
    </xf>
    <xf numFmtId="166" fontId="114" fillId="13" borderId="81" xfId="0" applyNumberFormat="1" applyFont="1" applyFill="1" applyBorder="1" applyAlignment="1" applyProtection="1">
      <alignment horizontal="center" vertical="center"/>
      <protection locked="0"/>
    </xf>
    <xf numFmtId="166" fontId="78" fillId="2" borderId="81" xfId="0" applyNumberFormat="1" applyFont="1" applyFill="1" applyBorder="1" applyAlignment="1" applyProtection="1">
      <alignment horizontal="center" textRotation="90"/>
      <protection locked="0"/>
    </xf>
    <xf numFmtId="166" fontId="78" fillId="13" borderId="81" xfId="0" applyNumberFormat="1" applyFont="1" applyFill="1" applyBorder="1" applyAlignment="1" applyProtection="1">
      <alignment horizontal="center" textRotation="90"/>
      <protection locked="0"/>
    </xf>
    <xf numFmtId="164" fontId="66" fillId="2" borderId="100" xfId="0" applyNumberFormat="1" applyFont="1" applyFill="1" applyBorder="1" applyAlignment="1" applyProtection="1">
      <alignment horizontal="center" vertical="center"/>
      <protection locked="0"/>
    </xf>
    <xf numFmtId="164" fontId="66" fillId="27" borderId="100" xfId="0" applyNumberFormat="1" applyFont="1" applyFill="1" applyBorder="1" applyAlignment="1" applyProtection="1">
      <alignment horizontal="center" vertical="center"/>
      <protection locked="0"/>
    </xf>
    <xf numFmtId="164" fontId="157" fillId="2" borderId="99" xfId="0" applyNumberFormat="1" applyFont="1" applyFill="1" applyBorder="1" applyAlignment="1" applyProtection="1">
      <alignment horizontal="center" vertical="center"/>
      <protection locked="0"/>
    </xf>
    <xf numFmtId="0" fontId="158" fillId="2" borderId="169" xfId="0" applyFont="1" applyFill="1" applyBorder="1" applyAlignment="1" applyProtection="1">
      <alignment horizontal="center" vertical="center"/>
      <protection locked="0"/>
    </xf>
    <xf numFmtId="0" fontId="19" fillId="53" borderId="0" xfId="0" applyFont="1" applyFill="1" applyAlignment="1" applyProtection="1">
      <alignment vertical="center"/>
      <protection locked="0"/>
    </xf>
    <xf numFmtId="0" fontId="0" fillId="40" borderId="0" xfId="0" applyFill="1" applyAlignment="1" applyProtection="1">
      <alignment horizontal="center" vertical="center"/>
      <protection locked="0"/>
    </xf>
    <xf numFmtId="0" fontId="65" fillId="2" borderId="0" xfId="0" applyFont="1" applyFill="1" applyAlignment="1">
      <alignment horizontal="center"/>
    </xf>
    <xf numFmtId="0" fontId="49" fillId="2" borderId="0" xfId="0" applyFont="1" applyFill="1" applyAlignment="1">
      <alignment horizontal="left" vertical="center" wrapText="1"/>
    </xf>
    <xf numFmtId="0" fontId="54" fillId="2" borderId="0" xfId="1" applyFont="1" applyFill="1" applyAlignment="1" applyProtection="1">
      <alignment horizontal="left" vertical="center"/>
      <protection locked="0"/>
    </xf>
    <xf numFmtId="0" fontId="52" fillId="2" borderId="0" xfId="0" applyFont="1" applyFill="1" applyAlignment="1">
      <alignment horizontal="left" vertical="center" wrapText="1"/>
    </xf>
    <xf numFmtId="0" fontId="49" fillId="2" borderId="0" xfId="0" applyFont="1" applyFill="1" applyAlignment="1" applyProtection="1">
      <alignment horizontal="left" vertical="center"/>
      <protection locked="0"/>
    </xf>
    <xf numFmtId="0" fontId="62" fillId="2" borderId="14" xfId="0" applyFont="1" applyFill="1" applyBorder="1" applyAlignment="1">
      <alignment horizontal="center" vertical="center"/>
    </xf>
    <xf numFmtId="0" fontId="62" fillId="2" borderId="15" xfId="0" applyFont="1" applyFill="1" applyBorder="1" applyAlignment="1">
      <alignment horizontal="center" vertical="center"/>
    </xf>
    <xf numFmtId="0" fontId="64" fillId="2" borderId="0" xfId="0" applyFont="1" applyFill="1" applyAlignment="1">
      <alignment horizontal="center" vertical="center" wrapText="1"/>
    </xf>
    <xf numFmtId="0" fontId="64" fillId="2" borderId="17" xfId="0" applyFont="1" applyFill="1" applyBorder="1" applyAlignment="1">
      <alignment horizontal="center" vertical="center" wrapText="1"/>
    </xf>
    <xf numFmtId="0" fontId="8" fillId="2" borderId="0" xfId="0" applyFont="1" applyFill="1" applyAlignment="1">
      <alignment horizontal="left" vertical="center"/>
    </xf>
    <xf numFmtId="0" fontId="8" fillId="2" borderId="0" xfId="0" applyFont="1" applyFill="1" applyAlignment="1">
      <alignment horizontal="left"/>
    </xf>
    <xf numFmtId="0" fontId="26" fillId="2" borderId="0" xfId="0" applyFont="1" applyFill="1" applyAlignment="1">
      <alignment horizontal="left" wrapText="1"/>
    </xf>
    <xf numFmtId="0" fontId="34" fillId="2" borderId="0" xfId="0" applyFont="1" applyFill="1" applyAlignment="1">
      <alignment horizontal="left" vertical="center" wrapText="1"/>
    </xf>
    <xf numFmtId="0" fontId="12" fillId="3" borderId="4" xfId="0" applyFont="1" applyFill="1" applyBorder="1" applyAlignment="1">
      <alignment horizontal="center" vertical="center"/>
    </xf>
    <xf numFmtId="0" fontId="12" fillId="3" borderId="0" xfId="0" applyFont="1" applyFill="1" applyAlignment="1">
      <alignment horizontal="center" vertical="center"/>
    </xf>
    <xf numFmtId="0" fontId="15" fillId="2" borderId="0" xfId="0" applyFont="1" applyFill="1" applyAlignment="1">
      <alignment horizontal="left" wrapText="1"/>
    </xf>
    <xf numFmtId="0" fontId="13" fillId="10" borderId="0" xfId="0" applyFont="1" applyFill="1" applyAlignment="1">
      <alignment horizontal="left" vertical="center"/>
    </xf>
    <xf numFmtId="0" fontId="13" fillId="10" borderId="5" xfId="0" applyFont="1" applyFill="1" applyBorder="1" applyAlignment="1">
      <alignment horizontal="left" vertical="center"/>
    </xf>
    <xf numFmtId="0" fontId="27" fillId="2" borderId="8" xfId="0" applyFont="1" applyFill="1" applyBorder="1" applyAlignment="1">
      <alignment horizontal="center" vertical="center"/>
    </xf>
    <xf numFmtId="0" fontId="27" fillId="2" borderId="9" xfId="0" applyFont="1" applyFill="1" applyBorder="1" applyAlignment="1">
      <alignment horizontal="center" vertical="center"/>
    </xf>
    <xf numFmtId="0" fontId="27" fillId="2" borderId="10" xfId="0" applyFont="1" applyFill="1" applyBorder="1" applyAlignment="1">
      <alignment horizontal="center" vertical="center"/>
    </xf>
    <xf numFmtId="0" fontId="27" fillId="2" borderId="11" xfId="0" applyFont="1" applyFill="1" applyBorder="1" applyAlignment="1">
      <alignment horizontal="center" vertical="center"/>
    </xf>
    <xf numFmtId="0" fontId="27" fillId="2" borderId="12" xfId="0" applyFont="1" applyFill="1" applyBorder="1" applyAlignment="1">
      <alignment horizontal="center" vertical="center"/>
    </xf>
    <xf numFmtId="0" fontId="27" fillId="2" borderId="13" xfId="0" applyFont="1" applyFill="1" applyBorder="1" applyAlignment="1">
      <alignment horizontal="center" vertical="center"/>
    </xf>
    <xf numFmtId="0" fontId="19" fillId="14" borderId="0" xfId="0" applyFont="1" applyFill="1" applyAlignment="1">
      <alignment horizontal="center" vertical="center"/>
    </xf>
    <xf numFmtId="0" fontId="38" fillId="2" borderId="0" xfId="0" applyFont="1" applyFill="1" applyAlignment="1">
      <alignment horizontal="left" vertical="center"/>
    </xf>
    <xf numFmtId="0" fontId="38" fillId="2" borderId="0" xfId="0" applyFont="1" applyFill="1" applyAlignment="1">
      <alignment horizontal="left" vertical="center" wrapText="1"/>
    </xf>
    <xf numFmtId="0" fontId="68" fillId="3" borderId="4" xfId="0" applyFont="1" applyFill="1" applyBorder="1" applyAlignment="1">
      <alignment horizontal="center" vertical="center"/>
    </xf>
    <xf numFmtId="0" fontId="68" fillId="3" borderId="0" xfId="0" applyFont="1" applyFill="1" applyAlignment="1">
      <alignment horizontal="center" vertical="center"/>
    </xf>
    <xf numFmtId="0" fontId="8" fillId="5" borderId="0" xfId="0" applyFont="1" applyFill="1" applyAlignment="1">
      <alignment horizontal="center" vertical="center"/>
    </xf>
    <xf numFmtId="0" fontId="8" fillId="6" borderId="0" xfId="0" applyFont="1" applyFill="1" applyAlignment="1">
      <alignment horizontal="center" vertical="center"/>
    </xf>
    <xf numFmtId="0" fontId="20" fillId="10" borderId="0" xfId="0" applyFont="1" applyFill="1" applyAlignment="1">
      <alignment horizontal="center" vertical="center"/>
    </xf>
    <xf numFmtId="0" fontId="20" fillId="10" borderId="5" xfId="0" applyFont="1" applyFill="1" applyBorder="1" applyAlignment="1">
      <alignment horizontal="center" vertical="center"/>
    </xf>
    <xf numFmtId="0" fontId="67" fillId="7" borderId="0" xfId="0" applyFont="1" applyFill="1" applyAlignment="1">
      <alignment horizontal="center" vertical="center"/>
    </xf>
    <xf numFmtId="0" fontId="19" fillId="2" borderId="0" xfId="0" applyFont="1" applyFill="1" applyAlignment="1">
      <alignment horizontal="center" vertical="center"/>
    </xf>
    <xf numFmtId="0" fontId="31" fillId="2" borderId="0" xfId="0" applyFont="1" applyFill="1" applyAlignment="1">
      <alignment horizontal="left" wrapText="1"/>
    </xf>
    <xf numFmtId="0" fontId="48" fillId="14" borderId="0" xfId="0" applyFont="1" applyFill="1" applyAlignment="1">
      <alignment horizontal="center" vertical="center"/>
    </xf>
    <xf numFmtId="0" fontId="77" fillId="2" borderId="21" xfId="0" applyFont="1" applyFill="1" applyBorder="1" applyAlignment="1">
      <alignment horizontal="center" vertical="center" wrapText="1"/>
    </xf>
    <xf numFmtId="0" fontId="77" fillId="2" borderId="23" xfId="0" applyFont="1" applyFill="1" applyBorder="1" applyAlignment="1">
      <alignment horizontal="center" vertical="center" wrapText="1"/>
    </xf>
    <xf numFmtId="0" fontId="73" fillId="2" borderId="0" xfId="0" applyFont="1" applyFill="1" applyAlignment="1">
      <alignment horizontal="left" vertical="top" wrapText="1"/>
    </xf>
    <xf numFmtId="0" fontId="74" fillId="2" borderId="0" xfId="0" applyFont="1" applyFill="1" applyAlignment="1">
      <alignment horizontal="left" vertical="top" wrapText="1"/>
    </xf>
    <xf numFmtId="0" fontId="45" fillId="2" borderId="26" xfId="0" applyFont="1" applyFill="1" applyBorder="1" applyAlignment="1">
      <alignment horizontal="left" vertical="center"/>
    </xf>
    <xf numFmtId="0" fontId="35" fillId="2" borderId="27" xfId="0" applyFont="1" applyFill="1" applyBorder="1" applyAlignment="1">
      <alignment horizontal="left" vertical="center"/>
    </xf>
    <xf numFmtId="0" fontId="35" fillId="2" borderId="28" xfId="0" applyFont="1" applyFill="1" applyBorder="1" applyAlignment="1">
      <alignment horizontal="left" vertical="center"/>
    </xf>
    <xf numFmtId="0" fontId="45" fillId="2" borderId="54" xfId="0" applyFont="1" applyFill="1" applyBorder="1" applyAlignment="1">
      <alignment horizontal="left" vertical="center"/>
    </xf>
    <xf numFmtId="0" fontId="45" fillId="2" borderId="55" xfId="0" applyFont="1" applyFill="1" applyBorder="1" applyAlignment="1">
      <alignment horizontal="left" vertical="center"/>
    </xf>
    <xf numFmtId="0" fontId="45" fillId="2" borderId="56" xfId="0" applyFont="1" applyFill="1" applyBorder="1" applyAlignment="1">
      <alignment horizontal="left" vertical="center"/>
    </xf>
    <xf numFmtId="0" fontId="47" fillId="2" borderId="34" xfId="0" applyFont="1" applyFill="1" applyBorder="1" applyAlignment="1">
      <alignment horizontal="center" vertical="center" wrapText="1"/>
    </xf>
    <xf numFmtId="0" fontId="47" fillId="2" borderId="38" xfId="0" applyFont="1" applyFill="1" applyBorder="1" applyAlignment="1">
      <alignment horizontal="center" vertical="center" wrapText="1"/>
    </xf>
    <xf numFmtId="0" fontId="47" fillId="2" borderId="52" xfId="0" applyFont="1" applyFill="1" applyBorder="1" applyAlignment="1">
      <alignment horizontal="center" vertical="center" wrapText="1"/>
    </xf>
    <xf numFmtId="0" fontId="80" fillId="2" borderId="61" xfId="0" applyFont="1" applyFill="1" applyBorder="1" applyAlignment="1">
      <alignment horizontal="center" vertical="center" wrapText="1"/>
    </xf>
    <xf numFmtId="0" fontId="80" fillId="2" borderId="62" xfId="0" applyFont="1" applyFill="1" applyBorder="1" applyAlignment="1">
      <alignment horizontal="center" vertical="center" wrapText="1"/>
    </xf>
    <xf numFmtId="0" fontId="80" fillId="2" borderId="63" xfId="0" applyFont="1" applyFill="1" applyBorder="1" applyAlignment="1">
      <alignment horizontal="center" vertical="center" wrapText="1"/>
    </xf>
    <xf numFmtId="0" fontId="45" fillId="2" borderId="58" xfId="0" applyFont="1" applyFill="1" applyBorder="1" applyAlignment="1">
      <alignment horizontal="center" vertical="center" wrapText="1"/>
    </xf>
    <xf numFmtId="0" fontId="45" fillId="2" borderId="59" xfId="0" applyFont="1" applyFill="1" applyBorder="1" applyAlignment="1">
      <alignment horizontal="center" vertical="center" wrapText="1"/>
    </xf>
    <xf numFmtId="0" fontId="45" fillId="2" borderId="60" xfId="0" applyFont="1" applyFill="1" applyBorder="1" applyAlignment="1">
      <alignment horizontal="center" vertical="center" wrapText="1"/>
    </xf>
    <xf numFmtId="0" fontId="45" fillId="2" borderId="64" xfId="0" applyFont="1" applyFill="1" applyBorder="1" applyAlignment="1">
      <alignment horizontal="center" vertical="center" wrapText="1"/>
    </xf>
    <xf numFmtId="0" fontId="45" fillId="2" borderId="65" xfId="0" applyFont="1" applyFill="1" applyBorder="1" applyAlignment="1">
      <alignment horizontal="center" vertical="center" wrapText="1"/>
    </xf>
    <xf numFmtId="0" fontId="45" fillId="2" borderId="66" xfId="0" applyFont="1" applyFill="1" applyBorder="1" applyAlignment="1">
      <alignment horizontal="center" vertical="center" wrapText="1"/>
    </xf>
    <xf numFmtId="0" fontId="86" fillId="2" borderId="80" xfId="0" applyFont="1" applyFill="1" applyBorder="1" applyAlignment="1">
      <alignment horizontal="left" vertical="center" wrapText="1"/>
    </xf>
    <xf numFmtId="0" fontId="83" fillId="2" borderId="78" xfId="0" applyFont="1" applyFill="1" applyBorder="1" applyAlignment="1">
      <alignment horizontal="left" vertical="top" wrapText="1"/>
    </xf>
    <xf numFmtId="0" fontId="83" fillId="2" borderId="0" xfId="0" applyFont="1" applyFill="1" applyAlignment="1">
      <alignment horizontal="left" vertical="top" wrapText="1"/>
    </xf>
    <xf numFmtId="0" fontId="83" fillId="2" borderId="79" xfId="0" applyFont="1" applyFill="1" applyBorder="1" applyAlignment="1">
      <alignment horizontal="left" vertical="top" wrapText="1"/>
    </xf>
    <xf numFmtId="0" fontId="88" fillId="2" borderId="0" xfId="0" applyFont="1" applyFill="1" applyAlignment="1">
      <alignment horizontal="left" vertical="center" wrapText="1"/>
    </xf>
    <xf numFmtId="0" fontId="89" fillId="2" borderId="0" xfId="0" applyFont="1" applyFill="1" applyAlignment="1">
      <alignment horizontal="left" vertical="center" wrapText="1"/>
    </xf>
    <xf numFmtId="0" fontId="45" fillId="2" borderId="68" xfId="0" applyFont="1" applyFill="1" applyBorder="1" applyAlignment="1">
      <alignment horizontal="left" vertical="center" wrapText="1"/>
    </xf>
    <xf numFmtId="0" fontId="45" fillId="2" borderId="69" xfId="0" applyFont="1" applyFill="1" applyBorder="1" applyAlignment="1">
      <alignment horizontal="left" vertical="center" wrapText="1"/>
    </xf>
    <xf numFmtId="0" fontId="45" fillId="2" borderId="70" xfId="0" applyFont="1" applyFill="1" applyBorder="1" applyAlignment="1">
      <alignment horizontal="left" vertical="center" wrapText="1"/>
    </xf>
    <xf numFmtId="0" fontId="45" fillId="2" borderId="71" xfId="0" applyFont="1" applyFill="1" applyBorder="1" applyAlignment="1">
      <alignment horizontal="left" vertical="center" wrapText="1"/>
    </xf>
    <xf numFmtId="0" fontId="45" fillId="2" borderId="72" xfId="0" applyFont="1" applyFill="1" applyBorder="1" applyAlignment="1">
      <alignment horizontal="left" vertical="center" wrapText="1"/>
    </xf>
    <xf numFmtId="0" fontId="45" fillId="2" borderId="73" xfId="0" applyFont="1" applyFill="1" applyBorder="1" applyAlignment="1">
      <alignment horizontal="left" vertical="center" wrapText="1"/>
    </xf>
    <xf numFmtId="0" fontId="45" fillId="2" borderId="74" xfId="0" applyFont="1" applyFill="1" applyBorder="1" applyAlignment="1">
      <alignment horizontal="left" vertical="center" wrapText="1"/>
    </xf>
    <xf numFmtId="0" fontId="45" fillId="2" borderId="75" xfId="0" applyFont="1" applyFill="1" applyBorder="1" applyAlignment="1">
      <alignment horizontal="left" vertical="center" wrapText="1"/>
    </xf>
    <xf numFmtId="0" fontId="45" fillId="2" borderId="76" xfId="0" applyFont="1" applyFill="1" applyBorder="1" applyAlignment="1">
      <alignment horizontal="left" vertical="center" wrapText="1"/>
    </xf>
    <xf numFmtId="0" fontId="45" fillId="2" borderId="30" xfId="0" applyFont="1" applyFill="1" applyBorder="1" applyAlignment="1">
      <alignment horizontal="left" vertical="center" wrapText="1"/>
    </xf>
    <xf numFmtId="0" fontId="45" fillId="2" borderId="31" xfId="0" applyFont="1" applyFill="1" applyBorder="1" applyAlignment="1">
      <alignment horizontal="left" vertical="center" wrapText="1"/>
    </xf>
    <xf numFmtId="0" fontId="45" fillId="2" borderId="32" xfId="0" applyFont="1" applyFill="1" applyBorder="1" applyAlignment="1">
      <alignment horizontal="left" vertical="center" wrapText="1"/>
    </xf>
    <xf numFmtId="0" fontId="45" fillId="2" borderId="35" xfId="0" applyFont="1" applyFill="1" applyBorder="1" applyAlignment="1">
      <alignment horizontal="left" vertical="center" wrapText="1"/>
    </xf>
    <xf numFmtId="0" fontId="45" fillId="2" borderId="36" xfId="0" applyFont="1" applyFill="1" applyBorder="1" applyAlignment="1">
      <alignment horizontal="left" vertical="center" wrapText="1"/>
    </xf>
    <xf numFmtId="0" fontId="45" fillId="2" borderId="37" xfId="0" applyFont="1" applyFill="1" applyBorder="1" applyAlignment="1">
      <alignment horizontal="left" vertical="center" wrapText="1"/>
    </xf>
    <xf numFmtId="0" fontId="45" fillId="2" borderId="42" xfId="0" applyFont="1" applyFill="1" applyBorder="1" applyAlignment="1">
      <alignment horizontal="left" vertical="center"/>
    </xf>
    <xf numFmtId="0" fontId="35" fillId="2" borderId="43" xfId="0" applyFont="1" applyFill="1" applyBorder="1" applyAlignment="1">
      <alignment horizontal="left" vertical="center"/>
    </xf>
    <xf numFmtId="0" fontId="35" fillId="2" borderId="44" xfId="0" applyFont="1" applyFill="1" applyBorder="1" applyAlignment="1">
      <alignment horizontal="left" vertical="center"/>
    </xf>
    <xf numFmtId="0" fontId="45" fillId="2" borderId="45" xfId="0" applyFont="1" applyFill="1" applyBorder="1" applyAlignment="1">
      <alignment horizontal="left" vertical="center" wrapText="1"/>
    </xf>
    <xf numFmtId="0" fontId="45" fillId="2" borderId="46" xfId="0" applyFont="1" applyFill="1" applyBorder="1" applyAlignment="1">
      <alignment horizontal="left" vertical="center" wrapText="1"/>
    </xf>
    <xf numFmtId="0" fontId="45" fillId="2" borderId="47" xfId="0" applyFont="1" applyFill="1" applyBorder="1" applyAlignment="1">
      <alignment horizontal="left" vertical="center" wrapText="1"/>
    </xf>
    <xf numFmtId="0" fontId="45" fillId="2" borderId="48" xfId="0" applyFont="1" applyFill="1" applyBorder="1" applyAlignment="1">
      <alignment horizontal="left" vertical="center" wrapText="1"/>
    </xf>
    <xf numFmtId="0" fontId="45" fillId="2" borderId="49" xfId="0" applyFont="1" applyFill="1" applyBorder="1" applyAlignment="1">
      <alignment horizontal="left" vertical="center" wrapText="1"/>
    </xf>
    <xf numFmtId="0" fontId="45" fillId="2" borderId="50" xfId="0" applyFont="1" applyFill="1" applyBorder="1" applyAlignment="1">
      <alignment horizontal="left" vertical="center" wrapText="1"/>
    </xf>
    <xf numFmtId="0" fontId="25" fillId="3" borderId="0" xfId="0" applyFont="1" applyFill="1" applyAlignment="1">
      <alignment horizontal="center" vertical="center"/>
    </xf>
    <xf numFmtId="0" fontId="28" fillId="20" borderId="83" xfId="0" applyFont="1" applyFill="1" applyBorder="1" applyAlignment="1" applyProtection="1">
      <alignment horizontal="center" vertical="center"/>
      <protection locked="0"/>
    </xf>
    <xf numFmtId="0" fontId="28" fillId="20" borderId="86" xfId="0" applyFont="1" applyFill="1" applyBorder="1" applyAlignment="1" applyProtection="1">
      <alignment horizontal="center" vertical="center"/>
      <protection locked="0"/>
    </xf>
    <xf numFmtId="0" fontId="28" fillId="20" borderId="87" xfId="0" applyFont="1" applyFill="1" applyBorder="1" applyAlignment="1" applyProtection="1">
      <alignment horizontal="center" vertical="center"/>
      <protection locked="0"/>
    </xf>
    <xf numFmtId="0" fontId="28" fillId="20" borderId="84" xfId="0" applyFont="1" applyFill="1" applyBorder="1" applyAlignment="1" applyProtection="1">
      <alignment horizontal="center" vertical="center"/>
      <protection locked="0"/>
    </xf>
    <xf numFmtId="0" fontId="25" fillId="2" borderId="0" xfId="0" applyFont="1" applyFill="1" applyAlignment="1">
      <alignment horizontal="center" vertical="center"/>
    </xf>
    <xf numFmtId="0" fontId="0" fillId="8" borderId="0" xfId="0" applyFill="1" applyAlignment="1">
      <alignment horizontal="center"/>
    </xf>
    <xf numFmtId="0" fontId="57" fillId="2" borderId="0" xfId="0" applyFont="1" applyFill="1" applyAlignment="1">
      <alignment horizontal="left" wrapText="1"/>
    </xf>
    <xf numFmtId="0" fontId="20" fillId="2" borderId="0" xfId="0" applyFont="1" applyFill="1" applyAlignment="1">
      <alignment horizontal="left" vertical="center"/>
    </xf>
    <xf numFmtId="0" fontId="64" fillId="2" borderId="17" xfId="0" applyFont="1" applyFill="1" applyBorder="1" applyAlignment="1">
      <alignment horizontal="left" vertical="center"/>
    </xf>
    <xf numFmtId="0" fontId="60" fillId="15" borderId="89" xfId="0" applyFont="1" applyFill="1" applyBorder="1" applyAlignment="1">
      <alignment horizontal="center" vertical="center"/>
    </xf>
    <xf numFmtId="0" fontId="60" fillId="15" borderId="88" xfId="0" applyFont="1" applyFill="1" applyBorder="1" applyAlignment="1">
      <alignment horizontal="center" vertical="center"/>
    </xf>
    <xf numFmtId="0" fontId="60" fillId="15" borderId="90" xfId="0" applyFont="1" applyFill="1" applyBorder="1" applyAlignment="1">
      <alignment horizontal="center" vertical="center"/>
    </xf>
    <xf numFmtId="0" fontId="117" fillId="15" borderId="89" xfId="0" applyFont="1" applyFill="1" applyBorder="1" applyAlignment="1">
      <alignment horizontal="center" vertical="center"/>
    </xf>
    <xf numFmtId="0" fontId="117" fillId="15" borderId="88" xfId="0" applyFont="1" applyFill="1" applyBorder="1" applyAlignment="1">
      <alignment horizontal="center" vertical="center"/>
    </xf>
    <xf numFmtId="0" fontId="117" fillId="15" borderId="90" xfId="0" applyFont="1" applyFill="1" applyBorder="1" applyAlignment="1">
      <alignment horizontal="center" vertical="center"/>
    </xf>
    <xf numFmtId="0" fontId="52" fillId="2" borderId="14" xfId="0" applyFont="1" applyFill="1" applyBorder="1" applyAlignment="1">
      <alignment horizontal="center" vertical="center" wrapText="1"/>
    </xf>
    <xf numFmtId="0" fontId="52" fillId="2" borderId="109" xfId="0" applyFont="1" applyFill="1" applyBorder="1" applyAlignment="1">
      <alignment horizontal="center" vertical="center" wrapText="1"/>
    </xf>
    <xf numFmtId="0" fontId="52" fillId="2" borderId="15" xfId="0" applyFont="1" applyFill="1" applyBorder="1" applyAlignment="1">
      <alignment horizontal="center" vertical="center" wrapText="1"/>
    </xf>
    <xf numFmtId="0" fontId="125" fillId="26" borderId="0" xfId="0" applyFont="1" applyFill="1" applyAlignment="1">
      <alignment horizontal="center" vertical="center"/>
    </xf>
    <xf numFmtId="0" fontId="72" fillId="2" borderId="0" xfId="0" applyFont="1" applyFill="1" applyAlignment="1">
      <alignment horizontal="left" vertical="center"/>
    </xf>
    <xf numFmtId="0" fontId="122" fillId="2" borderId="4" xfId="0" applyFont="1" applyFill="1" applyBorder="1" applyAlignment="1">
      <alignment horizontal="right" vertical="center"/>
    </xf>
    <xf numFmtId="0" fontId="122" fillId="2" borderId="0" xfId="0" applyFont="1" applyFill="1" applyAlignment="1">
      <alignment horizontal="right" vertical="center"/>
    </xf>
    <xf numFmtId="0" fontId="54" fillId="2" borderId="89" xfId="0" applyFont="1" applyFill="1" applyBorder="1" applyAlignment="1">
      <alignment horizontal="center" vertical="center"/>
    </xf>
    <xf numFmtId="0" fontId="54" fillId="2" borderId="88" xfId="0" applyFont="1" applyFill="1" applyBorder="1" applyAlignment="1">
      <alignment horizontal="center" vertical="center"/>
    </xf>
    <xf numFmtId="0" fontId="54" fillId="2" borderId="90" xfId="0" applyFont="1" applyFill="1" applyBorder="1" applyAlignment="1">
      <alignment horizontal="center" vertical="center"/>
    </xf>
    <xf numFmtId="0" fontId="105" fillId="15" borderId="89" xfId="0" applyFont="1" applyFill="1" applyBorder="1" applyAlignment="1" applyProtection="1">
      <alignment horizontal="left" vertical="center"/>
      <protection locked="0"/>
    </xf>
    <xf numFmtId="0" fontId="105" fillId="15" borderId="88" xfId="0" applyFont="1" applyFill="1" applyBorder="1" applyAlignment="1" applyProtection="1">
      <alignment horizontal="left" vertical="center"/>
      <protection locked="0"/>
    </xf>
    <xf numFmtId="0" fontId="105" fillId="15" borderId="90" xfId="0" applyFont="1" applyFill="1" applyBorder="1" applyAlignment="1" applyProtection="1">
      <alignment horizontal="left" vertical="center"/>
      <protection locked="0"/>
    </xf>
    <xf numFmtId="0" fontId="20" fillId="9" borderId="0" xfId="0" applyFont="1" applyFill="1" applyAlignment="1">
      <alignment horizontal="right" vertical="center"/>
    </xf>
    <xf numFmtId="165" fontId="108" fillId="3" borderId="0" xfId="0" applyNumberFormat="1" applyFont="1" applyFill="1" applyAlignment="1">
      <alignment horizontal="left" vertical="center"/>
    </xf>
    <xf numFmtId="165" fontId="108" fillId="3" borderId="5" xfId="0" applyNumberFormat="1" applyFont="1" applyFill="1" applyBorder="1" applyAlignment="1">
      <alignment horizontal="left" vertical="center"/>
    </xf>
    <xf numFmtId="0" fontId="43" fillId="2" borderId="91" xfId="0" applyFont="1" applyFill="1" applyBorder="1" applyAlignment="1">
      <alignment horizontal="center" vertical="center"/>
    </xf>
    <xf numFmtId="0" fontId="43" fillId="2" borderId="93" xfId="0" applyFont="1" applyFill="1" applyBorder="1" applyAlignment="1">
      <alignment horizontal="center" vertical="center"/>
    </xf>
    <xf numFmtId="0" fontId="43" fillId="2" borderId="92" xfId="0" applyFont="1" applyFill="1" applyBorder="1" applyAlignment="1">
      <alignment horizontal="center" vertical="center"/>
    </xf>
    <xf numFmtId="0" fontId="53" fillId="9" borderId="89" xfId="0" applyFont="1" applyFill="1" applyBorder="1" applyAlignment="1" applyProtection="1">
      <alignment horizontal="center" vertical="center"/>
      <protection locked="0"/>
    </xf>
    <xf numFmtId="0" fontId="53" fillId="9" borderId="88" xfId="0" applyFont="1" applyFill="1" applyBorder="1" applyAlignment="1" applyProtection="1">
      <alignment horizontal="center" vertical="center"/>
      <protection locked="0"/>
    </xf>
    <xf numFmtId="0" fontId="53" fillId="9" borderId="90" xfId="0" applyFont="1" applyFill="1" applyBorder="1" applyAlignment="1" applyProtection="1">
      <alignment horizontal="center" vertical="center"/>
      <protection locked="0"/>
    </xf>
    <xf numFmtId="0" fontId="43" fillId="2" borderId="0" xfId="0" applyFont="1" applyFill="1" applyAlignment="1">
      <alignment horizontal="center" vertical="center"/>
    </xf>
    <xf numFmtId="0" fontId="121" fillId="2" borderId="0" xfId="0" applyFont="1" applyFill="1" applyAlignment="1">
      <alignment horizontal="center" vertical="center"/>
    </xf>
    <xf numFmtId="0" fontId="117" fillId="2" borderId="12" xfId="0" applyFont="1" applyFill="1" applyBorder="1" applyAlignment="1">
      <alignment horizontal="center"/>
    </xf>
    <xf numFmtId="0" fontId="110" fillId="9" borderId="91" xfId="0" applyFont="1" applyFill="1" applyBorder="1" applyAlignment="1" applyProtection="1">
      <alignment horizontal="center" vertical="center"/>
      <protection locked="0"/>
    </xf>
    <xf numFmtId="0" fontId="110" fillId="9" borderId="93" xfId="0" applyFont="1" applyFill="1" applyBorder="1" applyAlignment="1" applyProtection="1">
      <alignment horizontal="center" vertical="center"/>
      <protection locked="0"/>
    </xf>
    <xf numFmtId="0" fontId="110" fillId="9" borderId="92" xfId="0" applyFont="1" applyFill="1" applyBorder="1" applyAlignment="1" applyProtection="1">
      <alignment horizontal="center" vertical="center"/>
      <protection locked="0"/>
    </xf>
    <xf numFmtId="14" fontId="121" fillId="2" borderId="0" xfId="0" applyNumberFormat="1" applyFont="1" applyFill="1" applyAlignment="1">
      <alignment horizontal="center" vertical="center"/>
    </xf>
    <xf numFmtId="0" fontId="119" fillId="2" borderId="89" xfId="0" applyFont="1" applyFill="1" applyBorder="1" applyAlignment="1">
      <alignment horizontal="left" vertical="center"/>
    </xf>
    <xf numFmtId="0" fontId="119" fillId="2" borderId="88" xfId="0" applyFont="1" applyFill="1" applyBorder="1" applyAlignment="1">
      <alignment horizontal="left" vertical="center"/>
    </xf>
    <xf numFmtId="0" fontId="119" fillId="2" borderId="90" xfId="0" applyFont="1" applyFill="1" applyBorder="1" applyAlignment="1">
      <alignment horizontal="left" vertical="center"/>
    </xf>
    <xf numFmtId="0" fontId="42" fillId="22" borderId="89" xfId="0" applyFont="1" applyFill="1" applyBorder="1" applyAlignment="1">
      <alignment horizontal="center" vertical="center" wrapText="1"/>
    </xf>
    <xf numFmtId="0" fontId="42" fillId="22" borderId="88" xfId="0" applyFont="1" applyFill="1" applyBorder="1" applyAlignment="1">
      <alignment horizontal="center" vertical="center" wrapText="1"/>
    </xf>
    <xf numFmtId="0" fontId="42" fillId="22" borderId="90" xfId="0" applyFont="1" applyFill="1" applyBorder="1" applyAlignment="1">
      <alignment horizontal="center" vertical="center" wrapText="1"/>
    </xf>
    <xf numFmtId="0" fontId="119" fillId="2" borderId="0" xfId="0" applyFont="1" applyFill="1" applyAlignment="1">
      <alignment horizontal="center" vertical="center"/>
    </xf>
    <xf numFmtId="0" fontId="119" fillId="2" borderId="8" xfId="0" applyFont="1" applyFill="1" applyBorder="1" applyAlignment="1">
      <alignment horizontal="left" vertical="center"/>
    </xf>
    <xf numFmtId="0" fontId="119" fillId="2" borderId="9" xfId="0" applyFont="1" applyFill="1" applyBorder="1" applyAlignment="1">
      <alignment horizontal="left" vertical="center"/>
    </xf>
    <xf numFmtId="0" fontId="119" fillId="2" borderId="10" xfId="0" applyFont="1" applyFill="1" applyBorder="1" applyAlignment="1">
      <alignment horizontal="left" vertical="center"/>
    </xf>
    <xf numFmtId="0" fontId="94" fillId="2" borderId="0" xfId="0" applyFont="1" applyFill="1" applyAlignment="1">
      <alignment horizontal="center" vertical="center"/>
    </xf>
    <xf numFmtId="0" fontId="60" fillId="2" borderId="0" xfId="0" applyFont="1" applyFill="1" applyAlignment="1">
      <alignment horizontal="center" vertical="center"/>
    </xf>
    <xf numFmtId="164" fontId="29" fillId="2" borderId="101" xfId="0" applyNumberFormat="1" applyFont="1" applyFill="1" applyBorder="1" applyAlignment="1">
      <alignment horizontal="center" vertical="center"/>
    </xf>
    <xf numFmtId="164" fontId="29" fillId="2" borderId="39" xfId="0" applyNumberFormat="1" applyFont="1" applyFill="1" applyBorder="1" applyAlignment="1">
      <alignment horizontal="center" vertical="center"/>
    </xf>
    <xf numFmtId="164" fontId="29" fillId="2" borderId="102" xfId="0" applyNumberFormat="1" applyFont="1" applyFill="1" applyBorder="1" applyAlignment="1">
      <alignment horizontal="center" vertical="center"/>
    </xf>
    <xf numFmtId="0" fontId="94" fillId="2" borderId="6" xfId="0" applyFont="1" applyFill="1" applyBorder="1" applyAlignment="1">
      <alignment horizontal="center" vertical="center"/>
    </xf>
    <xf numFmtId="164" fontId="29" fillId="2" borderId="6" xfId="0" applyNumberFormat="1" applyFont="1" applyFill="1" applyBorder="1" applyAlignment="1">
      <alignment horizontal="center" vertical="center"/>
    </xf>
    <xf numFmtId="164" fontId="29" fillId="2" borderId="0" xfId="0" applyNumberFormat="1" applyFont="1" applyFill="1" applyAlignment="1">
      <alignment horizontal="center" vertical="center"/>
    </xf>
    <xf numFmtId="0" fontId="60" fillId="2" borderId="0" xfId="0" applyFont="1" applyFill="1" applyAlignment="1">
      <alignment horizontal="center" vertical="center" wrapText="1"/>
    </xf>
    <xf numFmtId="0" fontId="119" fillId="2" borderId="78" xfId="0" applyFont="1" applyFill="1" applyBorder="1" applyAlignment="1">
      <alignment horizontal="center" vertical="center"/>
    </xf>
    <xf numFmtId="0" fontId="94" fillId="2" borderId="101" xfId="0" applyFont="1" applyFill="1" applyBorder="1" applyAlignment="1">
      <alignment horizontal="center" vertical="center"/>
    </xf>
    <xf numFmtId="0" fontId="94" fillId="2" borderId="102" xfId="0" applyFont="1" applyFill="1" applyBorder="1" applyAlignment="1">
      <alignment horizontal="center" vertical="center"/>
    </xf>
    <xf numFmtId="0" fontId="125" fillId="26" borderId="106" xfId="0" applyFont="1" applyFill="1" applyBorder="1" applyAlignment="1">
      <alignment horizontal="center" vertical="center"/>
    </xf>
    <xf numFmtId="0" fontId="125" fillId="26" borderId="107" xfId="0" applyFont="1" applyFill="1" applyBorder="1" applyAlignment="1">
      <alignment horizontal="center" vertical="center"/>
    </xf>
    <xf numFmtId="0" fontId="125" fillId="26" borderId="108" xfId="0" applyFont="1" applyFill="1" applyBorder="1" applyAlignment="1">
      <alignment horizontal="center" vertical="center"/>
    </xf>
    <xf numFmtId="0" fontId="125" fillId="33" borderId="106" xfId="0" applyFont="1" applyFill="1" applyBorder="1" applyAlignment="1">
      <alignment horizontal="center" vertical="center"/>
    </xf>
    <xf numFmtId="0" fontId="125" fillId="33" borderId="108" xfId="0" applyFont="1" applyFill="1" applyBorder="1" applyAlignment="1">
      <alignment horizontal="center" vertical="center"/>
    </xf>
    <xf numFmtId="0" fontId="125" fillId="30" borderId="0" xfId="0" applyFont="1" applyFill="1" applyAlignment="1">
      <alignment horizontal="center" vertical="center"/>
    </xf>
    <xf numFmtId="0" fontId="132" fillId="2" borderId="89" xfId="0" applyFont="1" applyFill="1" applyBorder="1" applyAlignment="1" applyProtection="1">
      <alignment horizontal="center" vertical="center"/>
      <protection locked="0"/>
    </xf>
    <xf numFmtId="0" fontId="132" fillId="2" borderId="90" xfId="0" applyFont="1" applyFill="1" applyBorder="1" applyAlignment="1" applyProtection="1">
      <alignment horizontal="center" vertical="center"/>
      <protection locked="0"/>
    </xf>
    <xf numFmtId="0" fontId="42" fillId="32" borderId="91" xfId="0" applyFont="1" applyFill="1" applyBorder="1" applyAlignment="1">
      <alignment horizontal="center" vertical="center"/>
    </xf>
    <xf numFmtId="0" fontId="42" fillId="32" borderId="104" xfId="0" applyFont="1" applyFill="1" applyBorder="1" applyAlignment="1">
      <alignment horizontal="center" vertical="center"/>
    </xf>
    <xf numFmtId="0" fontId="132" fillId="2" borderId="88" xfId="0" applyFont="1" applyFill="1" applyBorder="1" applyAlignment="1" applyProtection="1">
      <alignment horizontal="center" vertical="center"/>
      <protection locked="0"/>
    </xf>
    <xf numFmtId="0" fontId="42" fillId="32" borderId="93" xfId="0" applyFont="1" applyFill="1" applyBorder="1" applyAlignment="1">
      <alignment horizontal="center" vertical="center"/>
    </xf>
    <xf numFmtId="0" fontId="42" fillId="32" borderId="92" xfId="0" applyFont="1" applyFill="1" applyBorder="1" applyAlignment="1">
      <alignment horizontal="center" vertical="center"/>
    </xf>
    <xf numFmtId="0" fontId="132" fillId="2" borderId="91" xfId="0" applyFont="1" applyFill="1" applyBorder="1" applyAlignment="1" applyProtection="1">
      <alignment horizontal="center" vertical="center"/>
      <protection locked="0"/>
    </xf>
    <xf numFmtId="0" fontId="132" fillId="2" borderId="93" xfId="0" applyFont="1" applyFill="1" applyBorder="1" applyAlignment="1" applyProtection="1">
      <alignment horizontal="center" vertical="center"/>
      <protection locked="0"/>
    </xf>
    <xf numFmtId="0" fontId="132" fillId="2" borderId="92" xfId="0" applyFont="1" applyFill="1" applyBorder="1" applyAlignment="1" applyProtection="1">
      <alignment horizontal="center" vertical="center"/>
      <protection locked="0"/>
    </xf>
    <xf numFmtId="0" fontId="28" fillId="2" borderId="91" xfId="0" applyFont="1" applyFill="1" applyBorder="1" applyAlignment="1" applyProtection="1">
      <alignment horizontal="center" vertical="center"/>
      <protection locked="0"/>
    </xf>
    <xf numFmtId="0" fontId="28" fillId="2" borderId="93" xfId="0" applyFont="1" applyFill="1" applyBorder="1" applyAlignment="1" applyProtection="1">
      <alignment horizontal="center" vertical="center"/>
      <protection locked="0"/>
    </xf>
    <xf numFmtId="0" fontId="28" fillId="2" borderId="92" xfId="0" applyFont="1" applyFill="1" applyBorder="1" applyAlignment="1" applyProtection="1">
      <alignment horizontal="center" vertical="center"/>
      <protection locked="0"/>
    </xf>
    <xf numFmtId="0" fontId="28" fillId="2" borderId="89" xfId="0" applyFont="1" applyFill="1" applyBorder="1" applyAlignment="1" applyProtection="1">
      <alignment horizontal="center" vertical="center"/>
      <protection locked="0"/>
    </xf>
    <xf numFmtId="0" fontId="28" fillId="2" borderId="88" xfId="0" applyFont="1" applyFill="1" applyBorder="1" applyAlignment="1" applyProtection="1">
      <alignment horizontal="center" vertical="center"/>
      <protection locked="0"/>
    </xf>
    <xf numFmtId="0" fontId="28" fillId="2" borderId="90" xfId="0" applyFont="1" applyFill="1" applyBorder="1" applyAlignment="1" applyProtection="1">
      <alignment horizontal="center" vertical="center"/>
      <protection locked="0"/>
    </xf>
    <xf numFmtId="0" fontId="124" fillId="2" borderId="165" xfId="0" applyFont="1" applyFill="1" applyBorder="1" applyAlignment="1">
      <alignment horizontal="left" vertical="center"/>
    </xf>
    <xf numFmtId="0" fontId="124" fillId="2" borderId="166" xfId="0" applyFont="1" applyFill="1" applyBorder="1" applyAlignment="1">
      <alignment horizontal="left" vertical="center"/>
    </xf>
    <xf numFmtId="0" fontId="124" fillId="2" borderId="167" xfId="0" applyFont="1" applyFill="1" applyBorder="1" applyAlignment="1">
      <alignment horizontal="left" vertical="center"/>
    </xf>
    <xf numFmtId="0" fontId="64" fillId="2" borderId="17" xfId="0" applyFont="1" applyFill="1" applyBorder="1" applyAlignment="1">
      <alignment horizontal="right" vertical="center"/>
    </xf>
    <xf numFmtId="0" fontId="152" fillId="2" borderId="174" xfId="0" applyFont="1" applyFill="1" applyBorder="1" applyAlignment="1">
      <alignment horizontal="center" vertical="center" wrapText="1"/>
    </xf>
    <xf numFmtId="0" fontId="152" fillId="2" borderId="163" xfId="0" applyFont="1" applyFill="1" applyBorder="1" applyAlignment="1">
      <alignment horizontal="center" vertical="center" wrapText="1"/>
    </xf>
    <xf numFmtId="0" fontId="152" fillId="2" borderId="179" xfId="0" applyFont="1" applyFill="1" applyBorder="1" applyAlignment="1">
      <alignment horizontal="center" vertical="center" wrapText="1"/>
    </xf>
    <xf numFmtId="0" fontId="153" fillId="37" borderId="157" xfId="0" applyFont="1" applyFill="1" applyBorder="1" applyAlignment="1">
      <alignment horizontal="center" vertical="center" wrapText="1"/>
    </xf>
    <xf numFmtId="0" fontId="153" fillId="37" borderId="164" xfId="0" applyFont="1" applyFill="1" applyBorder="1" applyAlignment="1">
      <alignment horizontal="center" vertical="center" wrapText="1"/>
    </xf>
    <xf numFmtId="0" fontId="153" fillId="37" borderId="172" xfId="0" applyFont="1" applyFill="1" applyBorder="1" applyAlignment="1">
      <alignment horizontal="center" vertical="center" wrapText="1"/>
    </xf>
    <xf numFmtId="0" fontId="154" fillId="37" borderId="157" xfId="0" applyFont="1" applyFill="1" applyBorder="1" applyAlignment="1">
      <alignment horizontal="left" vertical="center" wrapText="1"/>
    </xf>
    <xf numFmtId="0" fontId="154" fillId="37" borderId="164" xfId="0" applyFont="1" applyFill="1" applyBorder="1" applyAlignment="1">
      <alignment horizontal="left" vertical="center" wrapText="1"/>
    </xf>
    <xf numFmtId="0" fontId="154" fillId="37" borderId="172" xfId="0" applyFont="1" applyFill="1" applyBorder="1" applyAlignment="1">
      <alignment horizontal="left" vertical="center" wrapText="1"/>
    </xf>
    <xf numFmtId="0" fontId="152" fillId="2" borderId="189" xfId="0" applyFont="1" applyFill="1" applyBorder="1" applyAlignment="1">
      <alignment horizontal="center" vertical="center" wrapText="1"/>
    </xf>
    <xf numFmtId="0" fontId="153" fillId="37" borderId="190" xfId="0" applyFont="1" applyFill="1" applyBorder="1" applyAlignment="1">
      <alignment horizontal="center" vertical="center" wrapText="1"/>
    </xf>
    <xf numFmtId="0" fontId="154" fillId="37" borderId="190" xfId="0" applyFont="1" applyFill="1" applyBorder="1" applyAlignment="1">
      <alignment horizontal="left" vertical="center" wrapText="1"/>
    </xf>
    <xf numFmtId="0" fontId="71" fillId="37" borderId="126" xfId="0" applyFont="1" applyFill="1" applyBorder="1" applyAlignment="1">
      <alignment horizontal="center" vertical="center" wrapText="1"/>
    </xf>
    <xf numFmtId="0" fontId="71" fillId="37" borderId="127" xfId="0" applyFont="1" applyFill="1" applyBorder="1" applyAlignment="1">
      <alignment horizontal="center" vertical="center" wrapText="1"/>
    </xf>
    <xf numFmtId="0" fontId="71" fillId="37" borderId="128" xfId="0" applyFont="1" applyFill="1" applyBorder="1" applyAlignment="1">
      <alignment horizontal="center" vertical="center" wrapText="1"/>
    </xf>
    <xf numFmtId="0" fontId="71" fillId="37" borderId="159" xfId="0" applyFont="1" applyFill="1" applyBorder="1" applyAlignment="1">
      <alignment horizontal="center" vertical="center" wrapText="1"/>
    </xf>
    <xf numFmtId="0" fontId="71" fillId="37" borderId="0" xfId="0" applyFont="1" applyFill="1" applyAlignment="1">
      <alignment horizontal="center" vertical="center" wrapText="1"/>
    </xf>
    <xf numFmtId="0" fontId="71" fillId="37" borderId="160" xfId="0" applyFont="1" applyFill="1" applyBorder="1" applyAlignment="1">
      <alignment horizontal="center" vertical="center" wrapText="1"/>
    </xf>
    <xf numFmtId="0" fontId="71" fillId="37" borderId="136" xfId="0" applyFont="1" applyFill="1" applyBorder="1" applyAlignment="1">
      <alignment horizontal="center" vertical="center" wrapText="1"/>
    </xf>
    <xf numFmtId="0" fontId="71" fillId="37" borderId="137" xfId="0" applyFont="1" applyFill="1" applyBorder="1" applyAlignment="1">
      <alignment horizontal="center" vertical="center" wrapText="1"/>
    </xf>
    <xf numFmtId="0" fontId="71" fillId="37" borderId="138" xfId="0" applyFont="1" applyFill="1" applyBorder="1" applyAlignment="1">
      <alignment horizontal="center" vertical="center" wrapText="1"/>
    </xf>
    <xf numFmtId="0" fontId="0" fillId="39" borderId="145" xfId="0" applyFill="1" applyBorder="1" applyAlignment="1">
      <alignment horizontal="center" vertical="center" wrapText="1"/>
    </xf>
    <xf numFmtId="0" fontId="0" fillId="39" borderId="78" xfId="0" applyFill="1" applyBorder="1" applyAlignment="1">
      <alignment horizontal="center" vertical="center" wrapText="1"/>
    </xf>
    <xf numFmtId="0" fontId="0" fillId="39" borderId="184" xfId="0" applyFill="1" applyBorder="1" applyAlignment="1">
      <alignment horizontal="center" vertical="center" wrapText="1"/>
    </xf>
    <xf numFmtId="0" fontId="0" fillId="39" borderId="7" xfId="0" applyFill="1" applyBorder="1" applyAlignment="1">
      <alignment horizontal="center" vertical="center" wrapText="1"/>
    </xf>
    <xf numFmtId="0" fontId="0" fillId="39" borderId="0" xfId="0" applyFill="1" applyAlignment="1">
      <alignment horizontal="center" vertical="center" wrapText="1"/>
    </xf>
    <xf numFmtId="0" fontId="0" fillId="39" borderId="185" xfId="0" applyFill="1" applyBorder="1" applyAlignment="1">
      <alignment horizontal="center" vertical="center" wrapText="1"/>
    </xf>
    <xf numFmtId="0" fontId="0" fillId="39" borderId="187" xfId="0" applyFill="1" applyBorder="1" applyAlignment="1">
      <alignment horizontal="center" vertical="center" wrapText="1"/>
    </xf>
    <xf numFmtId="0" fontId="0" fillId="39" borderId="137" xfId="0" applyFill="1" applyBorder="1" applyAlignment="1">
      <alignment horizontal="center" vertical="center" wrapText="1"/>
    </xf>
    <xf numFmtId="0" fontId="0" fillId="39" borderId="188" xfId="0" applyFill="1" applyBorder="1" applyAlignment="1">
      <alignment horizontal="center" vertical="center" wrapText="1"/>
    </xf>
    <xf numFmtId="0" fontId="150" fillId="38" borderId="159" xfId="0" applyFont="1" applyFill="1" applyBorder="1" applyAlignment="1">
      <alignment horizontal="center"/>
    </xf>
    <xf numFmtId="0" fontId="150" fillId="38" borderId="0" xfId="0" applyFont="1" applyFill="1" applyAlignment="1">
      <alignment horizontal="center"/>
    </xf>
    <xf numFmtId="0" fontId="150" fillId="38" borderId="185" xfId="0" applyFont="1" applyFill="1" applyBorder="1" applyAlignment="1">
      <alignment horizontal="center"/>
    </xf>
    <xf numFmtId="0" fontId="153" fillId="37" borderId="157" xfId="0" applyFont="1" applyFill="1" applyBorder="1" applyAlignment="1">
      <alignment horizontal="left" vertical="center" wrapText="1"/>
    </xf>
    <xf numFmtId="0" fontId="153" fillId="37" borderId="164" xfId="0" applyFont="1" applyFill="1" applyBorder="1" applyAlignment="1">
      <alignment horizontal="left" vertical="center" wrapText="1"/>
    </xf>
    <xf numFmtId="0" fontId="153" fillId="37" borderId="172" xfId="0" applyFont="1" applyFill="1" applyBorder="1" applyAlignment="1">
      <alignment horizontal="left" vertical="center" wrapText="1"/>
    </xf>
    <xf numFmtId="0" fontId="155" fillId="2" borderId="158" xfId="0" applyFont="1" applyFill="1" applyBorder="1" applyAlignment="1">
      <alignment horizontal="center" vertical="center" wrapText="1"/>
    </xf>
    <xf numFmtId="0" fontId="155" fillId="2" borderId="170" xfId="0" applyFont="1" applyFill="1" applyBorder="1" applyAlignment="1">
      <alignment horizontal="center" vertical="center" wrapText="1"/>
    </xf>
    <xf numFmtId="0" fontId="155" fillId="2" borderId="191" xfId="0" applyFont="1" applyFill="1" applyBorder="1" applyAlignment="1">
      <alignment horizontal="center" vertical="center" wrapText="1"/>
    </xf>
    <xf numFmtId="1" fontId="151" fillId="2" borderId="0" xfId="0" applyNumberFormat="1" applyFont="1" applyFill="1" applyAlignment="1">
      <alignment horizontal="center" vertical="center"/>
    </xf>
    <xf numFmtId="0" fontId="0" fillId="37" borderId="161" xfId="0" applyFill="1" applyBorder="1" applyAlignment="1">
      <alignment horizontal="center" vertical="center" wrapText="1"/>
    </xf>
    <xf numFmtId="164" fontId="14" fillId="2" borderId="161" xfId="0" applyNumberFormat="1" applyFont="1" applyFill="1" applyBorder="1" applyAlignment="1">
      <alignment horizontal="center" vertical="center"/>
    </xf>
    <xf numFmtId="0" fontId="0" fillId="37" borderId="161" xfId="0" applyFill="1" applyBorder="1" applyAlignment="1">
      <alignment horizontal="right" vertical="center" wrapText="1"/>
    </xf>
    <xf numFmtId="0" fontId="0" fillId="37" borderId="161" xfId="0" applyFill="1" applyBorder="1" applyAlignment="1">
      <alignment horizontal="right" vertical="center"/>
    </xf>
    <xf numFmtId="0" fontId="156" fillId="2" borderId="162" xfId="0" applyFont="1" applyFill="1" applyBorder="1" applyAlignment="1">
      <alignment horizontal="center" vertical="center"/>
    </xf>
    <xf numFmtId="0" fontId="0" fillId="37" borderId="161" xfId="0" applyFill="1" applyBorder="1" applyAlignment="1">
      <alignment horizontal="center"/>
    </xf>
    <xf numFmtId="0" fontId="0" fillId="39" borderId="161" xfId="0" applyFill="1" applyBorder="1" applyAlignment="1">
      <alignment horizontal="center"/>
    </xf>
    <xf numFmtId="0" fontId="156" fillId="2" borderId="161" xfId="0" applyFont="1" applyFill="1" applyBorder="1" applyAlignment="1">
      <alignment horizontal="center" vertical="center"/>
    </xf>
    <xf numFmtId="0" fontId="0" fillId="37" borderId="161" xfId="0" applyFill="1" applyBorder="1" applyAlignment="1">
      <alignment horizontal="center" vertical="center"/>
    </xf>
    <xf numFmtId="0" fontId="0" fillId="37" borderId="162" xfId="0" applyFill="1" applyBorder="1" applyAlignment="1">
      <alignment horizontal="center" vertical="center"/>
    </xf>
    <xf numFmtId="10" fontId="159" fillId="2" borderId="162" xfId="0" applyNumberFormat="1" applyFont="1" applyFill="1" applyBorder="1" applyAlignment="1">
      <alignment horizontal="center" vertical="center"/>
    </xf>
    <xf numFmtId="0" fontId="0" fillId="37" borderId="155" xfId="0" applyFill="1" applyBorder="1" applyAlignment="1">
      <alignment horizontal="right" vertical="center" wrapText="1"/>
    </xf>
    <xf numFmtId="0" fontId="0" fillId="37" borderId="155" xfId="0" applyFill="1" applyBorder="1" applyAlignment="1">
      <alignment horizontal="right" vertical="center"/>
    </xf>
    <xf numFmtId="0" fontId="156" fillId="2" borderId="156" xfId="0" applyFont="1" applyFill="1" applyBorder="1" applyAlignment="1">
      <alignment horizontal="center" vertical="center"/>
    </xf>
    <xf numFmtId="0" fontId="140" fillId="2" borderId="0" xfId="0" applyFont="1" applyFill="1" applyAlignment="1">
      <alignment horizontal="left" vertical="center"/>
    </xf>
    <xf numFmtId="0" fontId="8" fillId="2" borderId="0" xfId="0" applyFont="1" applyFill="1" applyAlignment="1">
      <alignment horizontal="center" vertical="center"/>
    </xf>
    <xf numFmtId="0" fontId="69" fillId="2" borderId="0" xfId="0" applyFont="1" applyFill="1" applyAlignment="1">
      <alignment horizontal="left"/>
    </xf>
    <xf numFmtId="0" fontId="150" fillId="38" borderId="126" xfId="0" applyFont="1" applyFill="1" applyBorder="1" applyAlignment="1">
      <alignment horizontal="center" vertical="center"/>
    </xf>
    <xf numFmtId="0" fontId="150" fillId="38" borderId="127" xfId="0" applyFont="1" applyFill="1" applyBorder="1" applyAlignment="1">
      <alignment horizontal="center" vertical="center"/>
    </xf>
    <xf numFmtId="0" fontId="150" fillId="38" borderId="152" xfId="0" applyFont="1" applyFill="1" applyBorder="1" applyAlignment="1">
      <alignment horizontal="center" vertical="center"/>
    </xf>
    <xf numFmtId="0" fontId="150" fillId="38" borderId="136" xfId="0" applyFont="1" applyFill="1" applyBorder="1" applyAlignment="1">
      <alignment horizontal="center" vertical="center"/>
    </xf>
    <xf numFmtId="0" fontId="150" fillId="38" borderId="137" xfId="0" applyFont="1" applyFill="1" applyBorder="1" applyAlignment="1">
      <alignment horizontal="center" vertical="center"/>
    </xf>
    <xf numFmtId="0" fontId="150" fillId="38" borderId="153" xfId="0" applyFont="1" applyFill="1" applyBorder="1" applyAlignment="1">
      <alignment horizontal="center" vertical="center"/>
    </xf>
    <xf numFmtId="0" fontId="0" fillId="37" borderId="155" xfId="0" applyFill="1" applyBorder="1" applyAlignment="1">
      <alignment horizontal="center" vertical="center"/>
    </xf>
    <xf numFmtId="0" fontId="151" fillId="2" borderId="156" xfId="0" applyFont="1" applyFill="1" applyBorder="1" applyAlignment="1">
      <alignment horizontal="center" vertical="center"/>
    </xf>
    <xf numFmtId="0" fontId="151" fillId="2" borderId="162" xfId="0" applyFont="1" applyFill="1" applyBorder="1" applyAlignment="1">
      <alignment horizontal="center" vertical="center"/>
    </xf>
    <xf numFmtId="0" fontId="152" fillId="2" borderId="133" xfId="0" applyFont="1" applyFill="1" applyBorder="1" applyAlignment="1">
      <alignment horizontal="center" vertical="center" wrapText="1"/>
    </xf>
    <xf numFmtId="0" fontId="152" fillId="2" borderId="143" xfId="0" applyFont="1" applyFill="1" applyBorder="1" applyAlignment="1">
      <alignment horizontal="center" vertical="center" wrapText="1"/>
    </xf>
    <xf numFmtId="0" fontId="71" fillId="2" borderId="0" xfId="0" applyFont="1" applyFill="1" applyAlignment="1">
      <alignment horizontal="center" vertical="center"/>
    </xf>
    <xf numFmtId="0" fontId="71" fillId="2" borderId="124" xfId="0" applyFont="1" applyFill="1" applyBorder="1" applyAlignment="1">
      <alignment horizontal="center" vertical="center"/>
    </xf>
    <xf numFmtId="0" fontId="145" fillId="37" borderId="126" xfId="0" applyFont="1" applyFill="1" applyBorder="1" applyAlignment="1">
      <alignment horizontal="center" wrapText="1"/>
    </xf>
    <xf numFmtId="0" fontId="145" fillId="37" borderId="127" xfId="0" applyFont="1" applyFill="1" applyBorder="1" applyAlignment="1">
      <alignment horizontal="center" wrapText="1"/>
    </xf>
    <xf numFmtId="0" fontId="145" fillId="37" borderId="128" xfId="0" applyFont="1" applyFill="1" applyBorder="1" applyAlignment="1">
      <alignment horizontal="center" wrapText="1"/>
    </xf>
    <xf numFmtId="0" fontId="71" fillId="37" borderId="129" xfId="0" applyFont="1" applyFill="1" applyBorder="1" applyAlignment="1">
      <alignment horizontal="center" vertical="center"/>
    </xf>
    <xf numFmtId="0" fontId="71" fillId="37" borderId="127" xfId="0" applyFont="1" applyFill="1" applyBorder="1" applyAlignment="1">
      <alignment horizontal="center" vertical="center"/>
    </xf>
    <xf numFmtId="0" fontId="71" fillId="37" borderId="130" xfId="0" applyFont="1" applyFill="1" applyBorder="1" applyAlignment="1">
      <alignment horizontal="center" vertical="center"/>
    </xf>
    <xf numFmtId="0" fontId="71" fillId="37" borderId="131" xfId="0" applyFont="1" applyFill="1" applyBorder="1" applyAlignment="1">
      <alignment horizontal="center" vertical="center" wrapText="1"/>
    </xf>
    <xf numFmtId="0" fontId="71" fillId="37" borderId="132" xfId="0" applyFont="1" applyFill="1" applyBorder="1" applyAlignment="1">
      <alignment horizontal="center" vertical="center" wrapText="1"/>
    </xf>
    <xf numFmtId="0" fontId="71" fillId="37" borderId="133" xfId="0" applyFont="1" applyFill="1" applyBorder="1" applyAlignment="1">
      <alignment horizontal="center" vertical="center" wrapText="1"/>
    </xf>
    <xf numFmtId="0" fontId="71" fillId="37" borderId="134" xfId="0" applyFont="1" applyFill="1" applyBorder="1" applyAlignment="1">
      <alignment horizontal="center" vertical="center" wrapText="1"/>
    </xf>
    <xf numFmtId="0" fontId="71" fillId="37" borderId="146" xfId="0" applyFont="1" applyFill="1" applyBorder="1" applyAlignment="1">
      <alignment horizontal="center" vertical="center" wrapText="1"/>
    </xf>
    <xf numFmtId="0" fontId="146" fillId="37" borderId="136" xfId="0" applyFont="1" applyFill="1" applyBorder="1" applyAlignment="1">
      <alignment horizontal="center" vertical="center"/>
    </xf>
    <xf numFmtId="0" fontId="146" fillId="37" borderId="137" xfId="0" applyFont="1" applyFill="1" applyBorder="1" applyAlignment="1">
      <alignment horizontal="center" vertical="center"/>
    </xf>
    <xf numFmtId="0" fontId="146" fillId="37" borderId="138" xfId="0" applyFont="1" applyFill="1" applyBorder="1" applyAlignment="1">
      <alignment horizontal="center" vertical="center"/>
    </xf>
    <xf numFmtId="0" fontId="71" fillId="37" borderId="139" xfId="0" applyFont="1" applyFill="1" applyBorder="1" applyAlignment="1">
      <alignment horizontal="center" vertical="center"/>
    </xf>
    <xf numFmtId="0" fontId="71" fillId="37" borderId="140" xfId="0" applyFont="1" applyFill="1" applyBorder="1" applyAlignment="1">
      <alignment horizontal="center" vertical="center"/>
    </xf>
    <xf numFmtId="0" fontId="71" fillId="37" borderId="141" xfId="0" applyFont="1" applyFill="1" applyBorder="1" applyAlignment="1">
      <alignment horizontal="center" vertical="center"/>
    </xf>
    <xf numFmtId="0" fontId="71" fillId="37" borderId="142" xfId="0" applyFont="1" applyFill="1" applyBorder="1" applyAlignment="1">
      <alignment horizontal="center" vertical="center"/>
    </xf>
    <xf numFmtId="0" fontId="0" fillId="37" borderId="143" xfId="0" applyFill="1" applyBorder="1" applyAlignment="1">
      <alignment horizontal="left" vertical="center" wrapText="1"/>
    </xf>
    <xf numFmtId="0" fontId="0" fillId="37" borderId="144" xfId="0" applyFill="1" applyBorder="1" applyAlignment="1">
      <alignment horizontal="left" vertical="center" wrapText="1"/>
    </xf>
    <xf numFmtId="0" fontId="143" fillId="23" borderId="112" xfId="0" applyFont="1" applyFill="1" applyBorder="1" applyAlignment="1">
      <alignment horizontal="right" vertical="center"/>
    </xf>
    <xf numFmtId="0" fontId="143" fillId="23" borderId="0" xfId="0" applyFont="1" applyFill="1" applyAlignment="1">
      <alignment horizontal="right" vertical="center"/>
    </xf>
    <xf numFmtId="165" fontId="108" fillId="3" borderId="0" xfId="0" applyNumberFormat="1" applyFont="1" applyFill="1" applyAlignment="1">
      <alignment horizontal="center" vertical="center"/>
    </xf>
    <xf numFmtId="165" fontId="108" fillId="3" borderId="113" xfId="0" applyNumberFormat="1" applyFont="1" applyFill="1" applyBorder="1" applyAlignment="1">
      <alignment horizontal="center" vertical="center"/>
    </xf>
    <xf numFmtId="0" fontId="143" fillId="23" borderId="114" xfId="0" applyFont="1" applyFill="1" applyBorder="1" applyAlignment="1">
      <alignment horizontal="right" vertical="center"/>
    </xf>
    <xf numFmtId="0" fontId="143" fillId="23" borderId="115" xfId="0" applyFont="1" applyFill="1" applyBorder="1" applyAlignment="1">
      <alignment horizontal="right" vertical="center"/>
    </xf>
    <xf numFmtId="0" fontId="143" fillId="23" borderId="116" xfId="0" applyFont="1" applyFill="1" applyBorder="1" applyAlignment="1">
      <alignment horizontal="right" vertical="center"/>
    </xf>
    <xf numFmtId="165" fontId="108" fillId="3" borderId="114" xfId="0" applyNumberFormat="1" applyFont="1" applyFill="1" applyBorder="1" applyAlignment="1">
      <alignment horizontal="center" vertical="center"/>
    </xf>
    <xf numFmtId="165" fontId="108" fillId="3" borderId="115" xfId="0" applyNumberFormat="1" applyFont="1" applyFill="1" applyBorder="1" applyAlignment="1">
      <alignment horizontal="center" vertical="center"/>
    </xf>
    <xf numFmtId="165" fontId="108" fillId="3" borderId="116" xfId="0" applyNumberFormat="1" applyFont="1" applyFill="1" applyBorder="1" applyAlignment="1">
      <alignment horizontal="center" vertical="center"/>
    </xf>
    <xf numFmtId="0" fontId="144" fillId="36" borderId="122" xfId="0" applyFont="1" applyFill="1" applyBorder="1" applyAlignment="1">
      <alignment horizontal="center" vertical="center" wrapText="1"/>
    </xf>
    <xf numFmtId="0" fontId="144" fillId="36" borderId="122" xfId="0" applyFont="1" applyFill="1" applyBorder="1" applyAlignment="1">
      <alignment horizontal="center" vertical="center"/>
    </xf>
    <xf numFmtId="0" fontId="137" fillId="2" borderId="0" xfId="0" applyFont="1" applyFill="1" applyAlignment="1">
      <alignment horizontal="left" vertical="center" wrapText="1"/>
    </xf>
    <xf numFmtId="0" fontId="91" fillId="40" borderId="195" xfId="0" applyFont="1" applyFill="1" applyBorder="1" applyAlignment="1">
      <alignment horizontal="center"/>
    </xf>
    <xf numFmtId="0" fontId="91" fillId="40" borderId="176" xfId="0" applyFont="1" applyFill="1" applyBorder="1" applyAlignment="1">
      <alignment horizontal="center"/>
    </xf>
    <xf numFmtId="0" fontId="91" fillId="40" borderId="186" xfId="0" applyFont="1" applyFill="1" applyBorder="1" applyAlignment="1">
      <alignment horizontal="center"/>
    </xf>
    <xf numFmtId="0" fontId="91" fillId="40" borderId="196" xfId="0" applyFont="1" applyFill="1" applyBorder="1" applyAlignment="1">
      <alignment horizontal="center"/>
    </xf>
    <xf numFmtId="0" fontId="91" fillId="40" borderId="0" xfId="0" applyFont="1" applyFill="1" applyAlignment="1">
      <alignment horizontal="center"/>
    </xf>
    <xf numFmtId="0" fontId="91" fillId="40" borderId="185" xfId="0" applyFont="1" applyFill="1" applyBorder="1" applyAlignment="1">
      <alignment horizontal="center"/>
    </xf>
    <xf numFmtId="0" fontId="0" fillId="40" borderId="196" xfId="0" applyFill="1" applyBorder="1" applyAlignment="1">
      <alignment horizontal="center"/>
    </xf>
    <xf numFmtId="0" fontId="171" fillId="2" borderId="0" xfId="0" applyFont="1" applyFill="1" applyAlignment="1">
      <alignment horizontal="right" vertical="center"/>
    </xf>
    <xf numFmtId="0" fontId="124" fillId="2" borderId="207" xfId="0" applyFont="1" applyFill="1" applyBorder="1" applyAlignment="1">
      <alignment horizontal="left" vertical="center"/>
    </xf>
    <xf numFmtId="0" fontId="124" fillId="2" borderId="208" xfId="0" applyFont="1" applyFill="1" applyBorder="1" applyAlignment="1">
      <alignment horizontal="left" vertical="center"/>
    </xf>
    <xf numFmtId="0" fontId="124" fillId="2" borderId="209" xfId="0" applyFont="1" applyFill="1" applyBorder="1" applyAlignment="1">
      <alignment horizontal="left" vertical="center"/>
    </xf>
    <xf numFmtId="0" fontId="168" fillId="2" borderId="0" xfId="0" applyFont="1" applyFill="1" applyAlignment="1">
      <alignment horizontal="center" vertical="center" wrapText="1"/>
    </xf>
    <xf numFmtId="0" fontId="171" fillId="2" borderId="206" xfId="0" applyFont="1" applyFill="1" applyBorder="1" applyAlignment="1">
      <alignment horizontal="right" vertical="center"/>
    </xf>
    <xf numFmtId="0" fontId="123" fillId="2" borderId="199" xfId="0" applyFont="1" applyFill="1" applyBorder="1" applyAlignment="1">
      <alignment horizontal="left" vertical="center" wrapText="1"/>
    </xf>
    <xf numFmtId="0" fontId="123" fillId="2" borderId="200" xfId="0" applyFont="1" applyFill="1" applyBorder="1" applyAlignment="1">
      <alignment horizontal="left" vertical="center" wrapText="1"/>
    </xf>
    <xf numFmtId="0" fontId="123" fillId="2" borderId="201" xfId="0" applyFont="1" applyFill="1" applyBorder="1" applyAlignment="1">
      <alignment horizontal="left" vertical="center" wrapText="1"/>
    </xf>
    <xf numFmtId="0" fontId="123" fillId="2" borderId="205" xfId="0" applyFont="1" applyFill="1" applyBorder="1" applyAlignment="1">
      <alignment horizontal="left" vertical="center" wrapText="1"/>
    </xf>
    <xf numFmtId="0" fontId="123" fillId="2" borderId="0" xfId="0" applyFont="1" applyFill="1" applyAlignment="1">
      <alignment horizontal="left" vertical="center" wrapText="1"/>
    </xf>
    <xf numFmtId="0" fontId="123" fillId="2" borderId="202" xfId="0" applyFont="1" applyFill="1" applyBorder="1" applyAlignment="1">
      <alignment horizontal="left" vertical="center" wrapText="1"/>
    </xf>
    <xf numFmtId="0" fontId="123" fillId="2" borderId="212" xfId="0" applyFont="1" applyFill="1" applyBorder="1" applyAlignment="1">
      <alignment horizontal="left" vertical="center" wrapText="1"/>
    </xf>
    <xf numFmtId="0" fontId="123" fillId="2" borderId="213" xfId="0" applyFont="1" applyFill="1" applyBorder="1" applyAlignment="1">
      <alignment horizontal="left" vertical="center" wrapText="1"/>
    </xf>
    <xf numFmtId="0" fontId="123" fillId="2" borderId="214" xfId="0" applyFont="1" applyFill="1" applyBorder="1" applyAlignment="1">
      <alignment horizontal="left" vertical="center" wrapText="1"/>
    </xf>
    <xf numFmtId="0" fontId="123" fillId="2" borderId="199" xfId="0" applyFont="1" applyFill="1" applyBorder="1" applyAlignment="1">
      <alignment horizontal="center" vertical="center" wrapText="1"/>
    </xf>
    <xf numFmtId="0" fontId="123" fillId="2" borderId="200" xfId="0" applyFont="1" applyFill="1" applyBorder="1" applyAlignment="1">
      <alignment horizontal="center" vertical="center" wrapText="1"/>
    </xf>
    <xf numFmtId="0" fontId="123" fillId="2" borderId="201" xfId="0" applyFont="1" applyFill="1" applyBorder="1" applyAlignment="1">
      <alignment horizontal="center" vertical="center" wrapText="1"/>
    </xf>
    <xf numFmtId="0" fontId="123" fillId="2" borderId="205" xfId="0" applyFont="1" applyFill="1" applyBorder="1" applyAlignment="1">
      <alignment horizontal="center" vertical="center" wrapText="1"/>
    </xf>
    <xf numFmtId="0" fontId="123" fillId="2" borderId="0" xfId="0" applyFont="1" applyFill="1" applyAlignment="1">
      <alignment horizontal="center" vertical="center" wrapText="1"/>
    </xf>
    <xf numFmtId="0" fontId="123" fillId="2" borderId="202" xfId="0" applyFont="1" applyFill="1" applyBorder="1" applyAlignment="1">
      <alignment horizontal="center" vertical="center" wrapText="1"/>
    </xf>
    <xf numFmtId="0" fontId="123" fillId="2" borderId="212" xfId="0" applyFont="1" applyFill="1" applyBorder="1" applyAlignment="1">
      <alignment horizontal="center" vertical="center" wrapText="1"/>
    </xf>
    <xf numFmtId="0" fontId="123" fillId="2" borderId="213" xfId="0" applyFont="1" applyFill="1" applyBorder="1" applyAlignment="1">
      <alignment horizontal="center" vertical="center" wrapText="1"/>
    </xf>
    <xf numFmtId="0" fontId="123" fillId="2" borderId="214" xfId="0" applyFont="1" applyFill="1" applyBorder="1" applyAlignment="1">
      <alignment horizontal="center" vertical="center" wrapText="1"/>
    </xf>
    <xf numFmtId="0" fontId="125" fillId="26" borderId="203" xfId="0" applyFont="1" applyFill="1" applyBorder="1" applyAlignment="1">
      <alignment horizontal="center" vertical="center"/>
    </xf>
    <xf numFmtId="0" fontId="125" fillId="26" borderId="204" xfId="0" applyFont="1" applyFill="1" applyBorder="1" applyAlignment="1">
      <alignment horizontal="center" vertical="center"/>
    </xf>
    <xf numFmtId="0" fontId="0" fillId="2" borderId="0" xfId="0" applyFill="1" applyAlignment="1">
      <alignment horizontal="center"/>
    </xf>
    <xf numFmtId="0" fontId="138" fillId="2" borderId="0" xfId="0" applyFont="1" applyFill="1" applyAlignment="1">
      <alignment horizontal="right"/>
    </xf>
    <xf numFmtId="0" fontId="160" fillId="2" borderId="0" xfId="0" applyFont="1" applyFill="1" applyAlignment="1">
      <alignment horizontal="left" vertical="center"/>
    </xf>
    <xf numFmtId="0" fontId="48" fillId="2" borderId="205" xfId="0" applyFont="1" applyFill="1" applyBorder="1" applyAlignment="1">
      <alignment horizontal="center" vertical="center"/>
    </xf>
    <xf numFmtId="0" fontId="48" fillId="2" borderId="0" xfId="0" applyFont="1" applyFill="1" applyAlignment="1">
      <alignment horizontal="center" vertical="center"/>
    </xf>
    <xf numFmtId="0" fontId="48" fillId="2" borderId="206" xfId="0" applyFont="1" applyFill="1" applyBorder="1" applyAlignment="1">
      <alignment horizontal="center" vertical="center"/>
    </xf>
    <xf numFmtId="0" fontId="171" fillId="2" borderId="0" xfId="0" applyFont="1" applyFill="1" applyAlignment="1">
      <alignment horizontal="center" vertical="center"/>
    </xf>
    <xf numFmtId="0" fontId="171" fillId="2" borderId="206" xfId="0" applyFont="1" applyFill="1" applyBorder="1" applyAlignment="1">
      <alignment horizontal="center" vertical="center"/>
    </xf>
    <xf numFmtId="0" fontId="168" fillId="2" borderId="0" xfId="0" applyFont="1" applyFill="1" applyAlignment="1">
      <alignment horizontal="center" vertical="center"/>
    </xf>
    <xf numFmtId="0" fontId="157" fillId="2" borderId="0" xfId="0" applyFont="1" applyFill="1" applyAlignment="1">
      <alignment horizontal="center" vertical="center" wrapText="1"/>
    </xf>
    <xf numFmtId="0" fontId="157" fillId="2" borderId="0" xfId="0" applyFont="1" applyFill="1" applyAlignment="1">
      <alignment horizontal="center" vertical="center"/>
    </xf>
    <xf numFmtId="0" fontId="180" fillId="2" borderId="0" xfId="0" applyFont="1" applyFill="1" applyAlignment="1">
      <alignment horizontal="center" vertical="center"/>
    </xf>
    <xf numFmtId="0" fontId="179" fillId="2" borderId="0" xfId="0" applyFont="1" applyFill="1" applyAlignment="1">
      <alignment horizontal="left" vertical="center"/>
    </xf>
    <xf numFmtId="0" fontId="181" fillId="2" borderId="0" xfId="0" applyFont="1" applyFill="1" applyAlignment="1">
      <alignment horizontal="left" vertical="center"/>
    </xf>
    <xf numFmtId="0" fontId="123" fillId="2" borderId="0" xfId="0" applyFont="1" applyFill="1" applyAlignment="1">
      <alignment horizontal="left" vertical="center"/>
    </xf>
    <xf numFmtId="0" fontId="43" fillId="2" borderId="0" xfId="0" applyFont="1" applyFill="1" applyAlignment="1">
      <alignment horizontal="left" vertical="center"/>
    </xf>
    <xf numFmtId="0" fontId="124" fillId="2" borderId="219" xfId="0" applyFont="1" applyFill="1" applyBorder="1" applyAlignment="1">
      <alignment horizontal="left" vertical="center"/>
    </xf>
    <xf numFmtId="0" fontId="188" fillId="2" borderId="89" xfId="0" applyFont="1" applyFill="1" applyBorder="1" applyAlignment="1">
      <alignment horizontal="center" vertical="center"/>
    </xf>
    <xf numFmtId="0" fontId="188" fillId="2" borderId="88" xfId="0" applyFont="1" applyFill="1" applyBorder="1" applyAlignment="1">
      <alignment horizontal="center" vertical="center"/>
    </xf>
    <xf numFmtId="0" fontId="188" fillId="2" borderId="90" xfId="0" applyFont="1" applyFill="1" applyBorder="1" applyAlignment="1">
      <alignment horizontal="center" vertical="center"/>
    </xf>
    <xf numFmtId="9" fontId="188" fillId="2" borderId="89" xfId="0" applyNumberFormat="1" applyFont="1" applyFill="1" applyBorder="1" applyAlignment="1">
      <alignment horizontal="center" vertical="center"/>
    </xf>
    <xf numFmtId="9" fontId="188" fillId="2" borderId="90" xfId="0" applyNumberFormat="1" applyFont="1" applyFill="1" applyBorder="1" applyAlignment="1">
      <alignment horizontal="center" vertical="center"/>
    </xf>
    <xf numFmtId="0" fontId="100" fillId="32" borderId="0" xfId="0" applyFont="1" applyFill="1" applyAlignment="1">
      <alignment horizontal="center" vertical="center" wrapText="1"/>
    </xf>
    <xf numFmtId="0" fontId="100" fillId="32" borderId="12" xfId="0" applyFont="1" applyFill="1" applyBorder="1" applyAlignment="1">
      <alignment horizontal="center" vertical="center" wrapText="1"/>
    </xf>
    <xf numFmtId="0" fontId="57" fillId="2" borderId="0" xfId="0" applyFont="1" applyFill="1" applyAlignment="1">
      <alignment horizontal="left" vertical="center"/>
    </xf>
    <xf numFmtId="0" fontId="184" fillId="2" borderId="199" xfId="0" applyFont="1" applyFill="1" applyBorder="1" applyAlignment="1">
      <alignment horizontal="center" vertical="center" wrapText="1"/>
    </xf>
    <xf numFmtId="0" fontId="184" fillId="2" borderId="200" xfId="0" applyFont="1" applyFill="1" applyBorder="1" applyAlignment="1">
      <alignment horizontal="center" vertical="center" wrapText="1"/>
    </xf>
    <xf numFmtId="0" fontId="184" fillId="2" borderId="201" xfId="0" applyFont="1" applyFill="1" applyBorder="1" applyAlignment="1">
      <alignment horizontal="center" vertical="center" wrapText="1"/>
    </xf>
    <xf numFmtId="0" fontId="184" fillId="2" borderId="205" xfId="0" applyFont="1" applyFill="1" applyBorder="1" applyAlignment="1">
      <alignment horizontal="center" vertical="center" wrapText="1"/>
    </xf>
    <xf numFmtId="0" fontId="184" fillId="2" borderId="0" xfId="0" applyFont="1" applyFill="1" applyAlignment="1">
      <alignment horizontal="center" vertical="center" wrapText="1"/>
    </xf>
    <xf numFmtId="0" fontId="184" fillId="2" borderId="202" xfId="0" applyFont="1" applyFill="1" applyBorder="1" applyAlignment="1">
      <alignment horizontal="center" vertical="center" wrapText="1"/>
    </xf>
    <xf numFmtId="0" fontId="184" fillId="2" borderId="212" xfId="0" applyFont="1" applyFill="1" applyBorder="1" applyAlignment="1">
      <alignment horizontal="center" vertical="center" wrapText="1"/>
    </xf>
    <xf numFmtId="0" fontId="184" fillId="2" borderId="213" xfId="0" applyFont="1" applyFill="1" applyBorder="1" applyAlignment="1">
      <alignment horizontal="center" vertical="center" wrapText="1"/>
    </xf>
    <xf numFmtId="0" fontId="184" fillId="2" borderId="214" xfId="0" applyFont="1" applyFill="1" applyBorder="1" applyAlignment="1">
      <alignment horizontal="center" vertical="center" wrapText="1"/>
    </xf>
    <xf numFmtId="164" fontId="23" fillId="2" borderId="226" xfId="0" applyNumberFormat="1" applyFont="1" applyFill="1" applyBorder="1" applyAlignment="1">
      <alignment horizontal="center" vertical="center"/>
    </xf>
    <xf numFmtId="164" fontId="23" fillId="2" borderId="227" xfId="0" applyNumberFormat="1" applyFont="1" applyFill="1" applyBorder="1" applyAlignment="1">
      <alignment horizontal="center" vertical="center"/>
    </xf>
    <xf numFmtId="164" fontId="23" fillId="2" borderId="228" xfId="0" applyNumberFormat="1" applyFont="1" applyFill="1" applyBorder="1" applyAlignment="1">
      <alignment horizontal="center" vertical="center"/>
    </xf>
    <xf numFmtId="0" fontId="94" fillId="2" borderId="226" xfId="0" applyFont="1" applyFill="1" applyBorder="1" applyAlignment="1">
      <alignment horizontal="center" vertical="center"/>
    </xf>
    <xf numFmtId="0" fontId="94" fillId="2" borderId="227" xfId="0" applyFont="1" applyFill="1" applyBorder="1" applyAlignment="1">
      <alignment horizontal="center" vertical="center"/>
    </xf>
    <xf numFmtId="0" fontId="94" fillId="2" borderId="228" xfId="0" applyFont="1" applyFill="1" applyBorder="1" applyAlignment="1">
      <alignment horizontal="center" vertical="center"/>
    </xf>
    <xf numFmtId="0" fontId="0" fillId="46" borderId="161" xfId="0" applyFill="1" applyBorder="1" applyAlignment="1">
      <alignment horizontal="left" vertical="center"/>
    </xf>
    <xf numFmtId="0" fontId="60" fillId="2" borderId="144" xfId="0" applyFont="1" applyFill="1" applyBorder="1" applyAlignment="1">
      <alignment horizontal="center"/>
    </xf>
    <xf numFmtId="0" fontId="20" fillId="2" borderId="199" xfId="0" applyFont="1" applyFill="1" applyBorder="1" applyAlignment="1">
      <alignment horizontal="center" vertical="center" wrapText="1"/>
    </xf>
    <xf numFmtId="0" fontId="20" fillId="2" borderId="200" xfId="0" applyFont="1" applyFill="1" applyBorder="1" applyAlignment="1">
      <alignment horizontal="center" vertical="center" wrapText="1"/>
    </xf>
    <xf numFmtId="0" fontId="20" fillId="2" borderId="201" xfId="0" applyFont="1" applyFill="1" applyBorder="1" applyAlignment="1">
      <alignment horizontal="center" vertical="center" wrapText="1"/>
    </xf>
    <xf numFmtId="0" fontId="20" fillId="2" borderId="205" xfId="0" applyFont="1" applyFill="1" applyBorder="1" applyAlignment="1">
      <alignment horizontal="center" vertical="center" wrapText="1"/>
    </xf>
    <xf numFmtId="0" fontId="20" fillId="2" borderId="0" xfId="0" applyFont="1" applyFill="1" applyAlignment="1">
      <alignment horizontal="center" vertical="center" wrapText="1"/>
    </xf>
    <xf numFmtId="0" fontId="20" fillId="2" borderId="202" xfId="0" applyFont="1" applyFill="1" applyBorder="1" applyAlignment="1">
      <alignment horizontal="center" vertical="center" wrapText="1"/>
    </xf>
    <xf numFmtId="0" fontId="20" fillId="2" borderId="212" xfId="0" applyFont="1" applyFill="1" applyBorder="1" applyAlignment="1">
      <alignment horizontal="center" vertical="center" wrapText="1"/>
    </xf>
    <xf numFmtId="0" fontId="20" fillId="2" borderId="213" xfId="0" applyFont="1" applyFill="1" applyBorder="1" applyAlignment="1">
      <alignment horizontal="center" vertical="center" wrapText="1"/>
    </xf>
    <xf numFmtId="0" fontId="20" fillId="2" borderId="214" xfId="0" applyFont="1" applyFill="1" applyBorder="1" applyAlignment="1">
      <alignment horizontal="center" vertical="center" wrapText="1"/>
    </xf>
    <xf numFmtId="0" fontId="65" fillId="32" borderId="89" xfId="0" applyFont="1" applyFill="1" applyBorder="1" applyAlignment="1">
      <alignment horizontal="center" vertical="center"/>
    </xf>
    <xf numFmtId="0" fontId="65" fillId="32" borderId="88" xfId="0" applyFont="1" applyFill="1" applyBorder="1" applyAlignment="1">
      <alignment horizontal="center" vertical="center"/>
    </xf>
    <xf numFmtId="0" fontId="65" fillId="32" borderId="90" xfId="0" applyFont="1" applyFill="1" applyBorder="1" applyAlignment="1">
      <alignment horizontal="center" vertical="center"/>
    </xf>
    <xf numFmtId="165" fontId="108" fillId="3" borderId="105" xfId="0" applyNumberFormat="1" applyFont="1" applyFill="1" applyBorder="1" applyAlignment="1">
      <alignment horizontal="left" vertical="center"/>
    </xf>
    <xf numFmtId="0" fontId="142" fillId="43" borderId="0" xfId="0" applyFont="1" applyFill="1" applyAlignment="1" applyProtection="1">
      <alignment horizontal="center"/>
      <protection locked="0"/>
    </xf>
    <xf numFmtId="0" fontId="60" fillId="53" borderId="229" xfId="0" applyFont="1" applyFill="1" applyBorder="1" applyAlignment="1">
      <alignment horizontal="center" vertical="center"/>
    </xf>
    <xf numFmtId="0" fontId="60" fillId="53" borderId="0" xfId="0" applyFont="1" applyFill="1" applyAlignment="1">
      <alignment horizontal="center" vertical="center"/>
    </xf>
    <xf numFmtId="0" fontId="0" fillId="53" borderId="0" xfId="0" applyFill="1" applyAlignment="1">
      <alignment horizontal="center"/>
    </xf>
    <xf numFmtId="0" fontId="17" fillId="26" borderId="203" xfId="0" applyFont="1" applyFill="1" applyBorder="1" applyAlignment="1">
      <alignment horizontal="center" vertical="center"/>
    </xf>
    <xf numFmtId="0" fontId="17" fillId="26" borderId="204" xfId="0" applyFont="1" applyFill="1" applyBorder="1" applyAlignment="1">
      <alignment horizontal="center" vertical="center"/>
    </xf>
    <xf numFmtId="0" fontId="19" fillId="53" borderId="231" xfId="0" applyFont="1" applyFill="1" applyBorder="1" applyAlignment="1">
      <alignment horizontal="center" vertical="center"/>
    </xf>
    <xf numFmtId="0" fontId="19" fillId="53" borderId="0" xfId="0" applyFont="1" applyFill="1" applyAlignment="1">
      <alignment horizontal="center" vertical="center"/>
    </xf>
    <xf numFmtId="0" fontId="19" fillId="53" borderId="242" xfId="0" applyFont="1" applyFill="1" applyBorder="1" applyAlignment="1">
      <alignment horizontal="center" vertical="center"/>
    </xf>
    <xf numFmtId="0" fontId="19" fillId="53" borderId="235" xfId="0" applyFont="1" applyFill="1" applyBorder="1" applyAlignment="1">
      <alignment horizontal="center" vertical="center"/>
    </xf>
    <xf numFmtId="0" fontId="19" fillId="53" borderId="232" xfId="0" applyFont="1" applyFill="1" applyBorder="1" applyAlignment="1">
      <alignment horizontal="center" vertical="center"/>
    </xf>
    <xf numFmtId="0" fontId="19" fillId="53" borderId="245" xfId="0" applyFont="1" applyFill="1" applyBorder="1" applyAlignment="1">
      <alignment horizontal="center" vertical="center"/>
    </xf>
    <xf numFmtId="0" fontId="158" fillId="2" borderId="236" xfId="0" applyFont="1" applyFill="1" applyBorder="1" applyAlignment="1">
      <alignment horizontal="center" vertical="center"/>
    </xf>
    <xf numFmtId="0" fontId="158" fillId="2" borderId="239" xfId="0" applyFont="1" applyFill="1" applyBorder="1" applyAlignment="1">
      <alignment horizontal="center" vertical="center"/>
    </xf>
    <xf numFmtId="0" fontId="158" fillId="2" borderId="240" xfId="0" applyFont="1" applyFill="1" applyBorder="1" applyAlignment="1">
      <alignment horizontal="center" vertical="center"/>
    </xf>
    <xf numFmtId="0" fontId="124" fillId="2" borderId="247" xfId="0" applyFont="1" applyFill="1" applyBorder="1" applyAlignment="1">
      <alignment horizontal="left" vertical="center"/>
    </xf>
    <xf numFmtId="0" fontId="124" fillId="2" borderId="248" xfId="0" applyFont="1" applyFill="1" applyBorder="1" applyAlignment="1">
      <alignment horizontal="left" vertical="center"/>
    </xf>
    <xf numFmtId="0" fontId="124" fillId="2" borderId="249" xfId="0" applyFont="1" applyFill="1" applyBorder="1" applyAlignment="1">
      <alignment horizontal="left" vertical="center"/>
    </xf>
    <xf numFmtId="0" fontId="123" fillId="2" borderId="1" xfId="0" applyFont="1" applyFill="1" applyBorder="1" applyAlignment="1">
      <alignment horizontal="center" vertical="center" wrapText="1"/>
    </xf>
    <xf numFmtId="0" fontId="123" fillId="2" borderId="2" xfId="0" applyFont="1" applyFill="1" applyBorder="1" applyAlignment="1">
      <alignment horizontal="center" vertical="center" wrapText="1"/>
    </xf>
    <xf numFmtId="0" fontId="123" fillId="2" borderId="3" xfId="0" applyFont="1" applyFill="1" applyBorder="1" applyAlignment="1">
      <alignment horizontal="center" vertical="center" wrapText="1"/>
    </xf>
    <xf numFmtId="0" fontId="123" fillId="2" borderId="4" xfId="0" applyFont="1" applyFill="1" applyBorder="1" applyAlignment="1">
      <alignment horizontal="center" vertical="center" wrapText="1"/>
    </xf>
    <xf numFmtId="0" fontId="123" fillId="2" borderId="5" xfId="0" applyFont="1" applyFill="1" applyBorder="1" applyAlignment="1">
      <alignment horizontal="center" vertical="center" wrapText="1"/>
    </xf>
    <xf numFmtId="0" fontId="123" fillId="2" borderId="16" xfId="0" applyFont="1" applyFill="1" applyBorder="1" applyAlignment="1">
      <alignment horizontal="center" vertical="center" wrapText="1"/>
    </xf>
    <xf numFmtId="0" fontId="123" fillId="2" borderId="17" xfId="0" applyFont="1" applyFill="1" applyBorder="1" applyAlignment="1">
      <alignment horizontal="center" vertical="center" wrapText="1"/>
    </xf>
    <xf numFmtId="0" fontId="123" fillId="2" borderId="18" xfId="0" applyFont="1" applyFill="1" applyBorder="1" applyAlignment="1">
      <alignment horizontal="center" vertical="center" wrapText="1"/>
    </xf>
    <xf numFmtId="0" fontId="192" fillId="42" borderId="238" xfId="0" applyFont="1" applyFill="1" applyBorder="1" applyAlignment="1">
      <alignment horizontal="center" vertical="center" wrapText="1"/>
    </xf>
    <xf numFmtId="164" fontId="157" fillId="2" borderId="236" xfId="0" applyNumberFormat="1" applyFont="1" applyFill="1" applyBorder="1" applyAlignment="1">
      <alignment horizontal="center" vertical="center"/>
    </xf>
    <xf numFmtId="164" fontId="157" fillId="2" borderId="239" xfId="0" applyNumberFormat="1" applyFont="1" applyFill="1" applyBorder="1" applyAlignment="1">
      <alignment horizontal="center" vertical="center"/>
    </xf>
    <xf numFmtId="164" fontId="157" fillId="2" borderId="240" xfId="0" applyNumberFormat="1" applyFont="1" applyFill="1" applyBorder="1" applyAlignment="1">
      <alignment horizontal="center" vertical="center"/>
    </xf>
    <xf numFmtId="0" fontId="60" fillId="53" borderId="237" xfId="0" applyFont="1" applyFill="1" applyBorder="1" applyAlignment="1">
      <alignment horizontal="center" vertical="center"/>
    </xf>
    <xf numFmtId="0" fontId="48" fillId="53" borderId="0" xfId="0" applyFont="1" applyFill="1" applyAlignment="1">
      <alignment horizontal="center" vertical="center"/>
    </xf>
    <xf numFmtId="0" fontId="48" fillId="53" borderId="206" xfId="0" applyFont="1" applyFill="1" applyBorder="1" applyAlignment="1">
      <alignment horizontal="center" vertical="center"/>
    </xf>
    <xf numFmtId="0" fontId="190" fillId="53" borderId="231" xfId="0" applyFont="1" applyFill="1" applyBorder="1" applyAlignment="1">
      <alignment horizontal="left" vertical="center"/>
    </xf>
    <xf numFmtId="0" fontId="190" fillId="53" borderId="0" xfId="0" applyFont="1" applyFill="1" applyAlignment="1">
      <alignment horizontal="left" vertical="center"/>
    </xf>
    <xf numFmtId="0" fontId="190" fillId="53" borderId="242" xfId="0" applyFont="1" applyFill="1" applyBorder="1" applyAlignment="1">
      <alignment horizontal="left" vertical="center"/>
    </xf>
    <xf numFmtId="0" fontId="19" fillId="53" borderId="233" xfId="0" applyFont="1" applyFill="1" applyBorder="1" applyAlignment="1">
      <alignment horizontal="center" vertical="center"/>
    </xf>
    <xf numFmtId="0" fontId="19" fillId="53" borderId="237" xfId="0" applyFont="1" applyFill="1" applyBorder="1" applyAlignment="1">
      <alignment horizontal="center" vertical="center"/>
    </xf>
    <xf numFmtId="0" fontId="19" fillId="53" borderId="243" xfId="0" applyFont="1" applyFill="1" applyBorder="1" applyAlignment="1">
      <alignment horizontal="center" vertical="center"/>
    </xf>
    <xf numFmtId="0" fontId="60" fillId="53" borderId="238" xfId="0" applyFont="1" applyFill="1" applyBorder="1" applyAlignment="1">
      <alignment horizontal="center" vertical="center"/>
    </xf>
    <xf numFmtId="0" fontId="189" fillId="53" borderId="231" xfId="0" applyFont="1" applyFill="1" applyBorder="1" applyAlignment="1">
      <alignment horizontal="center" vertical="center"/>
    </xf>
    <xf numFmtId="0" fontId="189" fillId="53" borderId="0" xfId="0" applyFont="1" applyFill="1" applyAlignment="1">
      <alignment horizontal="center" vertical="center"/>
    </xf>
    <xf numFmtId="0" fontId="189" fillId="53" borderId="242" xfId="0" applyFont="1" applyFill="1" applyBorder="1" applyAlignment="1">
      <alignment horizontal="center" vertical="center"/>
    </xf>
    <xf numFmtId="0" fontId="7" fillId="32" borderId="231" xfId="0" applyFont="1" applyFill="1" applyBorder="1" applyAlignment="1">
      <alignment horizontal="center" vertical="center"/>
    </xf>
    <xf numFmtId="0" fontId="7" fillId="32" borderId="0" xfId="0" applyFont="1" applyFill="1" applyAlignment="1">
      <alignment horizontal="center" vertical="center"/>
    </xf>
    <xf numFmtId="0" fontId="7" fillId="32" borderId="242" xfId="0" applyFont="1" applyFill="1" applyBorder="1" applyAlignment="1">
      <alignment horizontal="center" vertical="center"/>
    </xf>
    <xf numFmtId="0" fontId="60" fillId="53" borderId="246" xfId="0" applyFont="1" applyFill="1" applyBorder="1" applyAlignment="1">
      <alignment horizontal="center" vertical="center"/>
    </xf>
    <xf numFmtId="164" fontId="194" fillId="42" borderId="238" xfId="0" applyNumberFormat="1" applyFont="1" applyFill="1" applyBorder="1" applyAlignment="1">
      <alignment horizontal="center" vertical="center"/>
    </xf>
    <xf numFmtId="0" fontId="17" fillId="26" borderId="203" xfId="0" applyFont="1" applyFill="1" applyBorder="1" applyAlignment="1" applyProtection="1">
      <alignment horizontal="center" vertical="center"/>
      <protection locked="0"/>
    </xf>
    <xf numFmtId="0" fontId="17" fillId="26" borderId="204" xfId="0" applyFont="1" applyFill="1" applyBorder="1" applyAlignment="1" applyProtection="1">
      <alignment horizontal="center" vertical="center"/>
      <protection locked="0"/>
    </xf>
    <xf numFmtId="0" fontId="123" fillId="2" borderId="1" xfId="0" applyFont="1" applyFill="1" applyBorder="1" applyAlignment="1" applyProtection="1">
      <alignment horizontal="center" vertical="center" wrapText="1"/>
      <protection locked="0"/>
    </xf>
    <xf numFmtId="0" fontId="123" fillId="2" borderId="2" xfId="0" applyFont="1" applyFill="1" applyBorder="1" applyAlignment="1" applyProtection="1">
      <alignment horizontal="center" vertical="center" wrapText="1"/>
      <protection locked="0"/>
    </xf>
    <xf numFmtId="0" fontId="123" fillId="2" borderId="3" xfId="0" applyFont="1" applyFill="1" applyBorder="1" applyAlignment="1" applyProtection="1">
      <alignment horizontal="center" vertical="center" wrapText="1"/>
      <protection locked="0"/>
    </xf>
    <xf numFmtId="0" fontId="123" fillId="2" borderId="4" xfId="0" applyFont="1" applyFill="1" applyBorder="1" applyAlignment="1" applyProtection="1">
      <alignment horizontal="center" vertical="center" wrapText="1"/>
      <protection locked="0"/>
    </xf>
    <xf numFmtId="0" fontId="123" fillId="2" borderId="0" xfId="0" applyFont="1" applyFill="1" applyAlignment="1" applyProtection="1">
      <alignment horizontal="center" vertical="center" wrapText="1"/>
      <protection locked="0"/>
    </xf>
    <xf numFmtId="0" fontId="123" fillId="2" borderId="5" xfId="0" applyFont="1" applyFill="1" applyBorder="1" applyAlignment="1" applyProtection="1">
      <alignment horizontal="center" vertical="center" wrapText="1"/>
      <protection locked="0"/>
    </xf>
    <xf numFmtId="0" fontId="123" fillId="2" borderId="16" xfId="0" applyFont="1" applyFill="1" applyBorder="1" applyAlignment="1" applyProtection="1">
      <alignment horizontal="center" vertical="center" wrapText="1"/>
      <protection locked="0"/>
    </xf>
    <xf numFmtId="0" fontId="123" fillId="2" borderId="17" xfId="0" applyFont="1" applyFill="1" applyBorder="1" applyAlignment="1" applyProtection="1">
      <alignment horizontal="center" vertical="center" wrapText="1"/>
      <protection locked="0"/>
    </xf>
    <xf numFmtId="0" fontId="123" fillId="2" borderId="18" xfId="0" applyFont="1" applyFill="1" applyBorder="1" applyAlignment="1" applyProtection="1">
      <alignment horizontal="center" vertical="center" wrapText="1"/>
      <protection locked="0"/>
    </xf>
    <xf numFmtId="0" fontId="64" fillId="2" borderId="257" xfId="0" applyFont="1" applyFill="1" applyBorder="1" applyAlignment="1">
      <alignment horizontal="right" vertical="center"/>
    </xf>
    <xf numFmtId="0" fontId="60" fillId="53" borderId="232" xfId="0" applyFont="1" applyFill="1" applyBorder="1" applyAlignment="1">
      <alignment horizontal="center" vertical="center"/>
    </xf>
    <xf numFmtId="0" fontId="0" fillId="53" borderId="251" xfId="0" applyFill="1" applyBorder="1" applyAlignment="1">
      <alignment horizontal="center"/>
    </xf>
    <xf numFmtId="0" fontId="123" fillId="2" borderId="1" xfId="0" applyFont="1" applyFill="1" applyBorder="1" applyAlignment="1">
      <alignment horizontal="center" vertical="top" wrapText="1"/>
    </xf>
    <xf numFmtId="0" fontId="123" fillId="2" borderId="2" xfId="0" applyFont="1" applyFill="1" applyBorder="1" applyAlignment="1">
      <alignment horizontal="center" vertical="top" wrapText="1"/>
    </xf>
    <xf numFmtId="0" fontId="123" fillId="2" borderId="3" xfId="0" applyFont="1" applyFill="1" applyBorder="1" applyAlignment="1">
      <alignment horizontal="center" vertical="top" wrapText="1"/>
    </xf>
    <xf numFmtId="0" fontId="123" fillId="2" borderId="4" xfId="0" applyFont="1" applyFill="1" applyBorder="1" applyAlignment="1">
      <alignment horizontal="center" vertical="top" wrapText="1"/>
    </xf>
    <xf numFmtId="0" fontId="123" fillId="2" borderId="0" xfId="0" applyFont="1" applyFill="1" applyAlignment="1">
      <alignment horizontal="center" vertical="top" wrapText="1"/>
    </xf>
    <xf numFmtId="0" fontId="123" fillId="2" borderId="5" xfId="0" applyFont="1" applyFill="1" applyBorder="1" applyAlignment="1">
      <alignment horizontal="center" vertical="top" wrapText="1"/>
    </xf>
    <xf numFmtId="0" fontId="123" fillId="2" borderId="16" xfId="0" applyFont="1" applyFill="1" applyBorder="1" applyAlignment="1">
      <alignment horizontal="center" vertical="top" wrapText="1"/>
    </xf>
    <xf numFmtId="0" fontId="123" fillId="2" borderId="17" xfId="0" applyFont="1" applyFill="1" applyBorder="1" applyAlignment="1">
      <alignment horizontal="center" vertical="top" wrapText="1"/>
    </xf>
    <xf numFmtId="0" fontId="123" fillId="2" borderId="18" xfId="0" applyFont="1" applyFill="1" applyBorder="1" applyAlignment="1">
      <alignment horizontal="center" vertical="top" wrapText="1"/>
    </xf>
    <xf numFmtId="0" fontId="190" fillId="53" borderId="231" xfId="0" applyFont="1" applyFill="1" applyBorder="1" applyAlignment="1">
      <alignment horizontal="left" vertical="center" wrapText="1"/>
    </xf>
    <xf numFmtId="0" fontId="190" fillId="53" borderId="0" xfId="0" applyFont="1" applyFill="1" applyAlignment="1">
      <alignment horizontal="left" vertical="center" wrapText="1"/>
    </xf>
    <xf numFmtId="0" fontId="190" fillId="53" borderId="242" xfId="0" applyFont="1" applyFill="1" applyBorder="1" applyAlignment="1">
      <alignment horizontal="left" vertical="center" wrapText="1"/>
    </xf>
    <xf numFmtId="164" fontId="194" fillId="42" borderId="0" xfId="0" applyNumberFormat="1" applyFont="1" applyFill="1" applyAlignment="1">
      <alignment horizontal="center" vertical="center"/>
    </xf>
    <xf numFmtId="0" fontId="192" fillId="42" borderId="0" xfId="0" applyFont="1" applyFill="1" applyAlignment="1">
      <alignment horizontal="center" vertical="center" wrapText="1"/>
    </xf>
    <xf numFmtId="0" fontId="0" fillId="53" borderId="229" xfId="0" applyFill="1" applyBorder="1" applyAlignment="1">
      <alignment horizontal="center"/>
    </xf>
    <xf numFmtId="0" fontId="0" fillId="53" borderId="252" xfId="0" applyFill="1" applyBorder="1" applyAlignment="1">
      <alignment horizontal="center"/>
    </xf>
    <xf numFmtId="0" fontId="0" fillId="53" borderId="12" xfId="0" applyFill="1" applyBorder="1" applyAlignment="1">
      <alignment horizontal="center"/>
    </xf>
    <xf numFmtId="0" fontId="60" fillId="53" borderId="244" xfId="0" applyFont="1" applyFill="1" applyBorder="1" applyAlignment="1">
      <alignment horizontal="center" vertical="center"/>
    </xf>
    <xf numFmtId="0" fontId="60" fillId="53" borderId="242" xfId="0" applyFont="1" applyFill="1" applyBorder="1" applyAlignment="1">
      <alignment horizontal="center" vertical="center"/>
    </xf>
    <xf numFmtId="0" fontId="0" fillId="53" borderId="238" xfId="0" applyFill="1" applyBorder="1" applyAlignment="1">
      <alignment horizontal="center"/>
    </xf>
    <xf numFmtId="0" fontId="179" fillId="2" borderId="0" xfId="0" applyFont="1" applyFill="1" applyAlignment="1">
      <alignment horizontal="center" vertical="center"/>
    </xf>
    <xf numFmtId="0" fontId="65" fillId="32" borderId="11" xfId="0" applyFont="1" applyFill="1" applyBorder="1" applyAlignment="1">
      <alignment horizontal="center" vertical="center"/>
    </xf>
    <xf numFmtId="0" fontId="65" fillId="32" borderId="12" xfId="0" applyFont="1" applyFill="1" applyBorder="1" applyAlignment="1">
      <alignment horizontal="center" vertical="center"/>
    </xf>
    <xf numFmtId="0" fontId="211" fillId="2" borderId="0" xfId="4" applyFont="1" applyFill="1" applyAlignment="1">
      <alignment horizontal="left" vertical="center"/>
    </xf>
    <xf numFmtId="0" fontId="171" fillId="2" borderId="0" xfId="4" applyFont="1" applyFill="1" applyAlignment="1">
      <alignment horizontal="center" vertical="center"/>
    </xf>
    <xf numFmtId="164" fontId="201" fillId="2" borderId="287" xfId="4" applyNumberFormat="1" applyFont="1" applyFill="1" applyBorder="1" applyAlignment="1">
      <alignment horizontal="center" vertical="center"/>
    </xf>
    <xf numFmtId="164" fontId="201" fillId="2" borderId="288" xfId="4" applyNumberFormat="1" applyFont="1" applyFill="1" applyBorder="1" applyAlignment="1">
      <alignment horizontal="center" vertical="center"/>
    </xf>
    <xf numFmtId="164" fontId="201" fillId="2" borderId="289" xfId="4" applyNumberFormat="1" applyFont="1" applyFill="1" applyBorder="1" applyAlignment="1">
      <alignment horizontal="center" vertical="center"/>
    </xf>
    <xf numFmtId="164" fontId="201" fillId="2" borderId="274" xfId="4" applyNumberFormat="1" applyFont="1" applyFill="1" applyBorder="1" applyAlignment="1">
      <alignment horizontal="center" vertical="center"/>
    </xf>
    <xf numFmtId="164" fontId="201" fillId="2" borderId="0" xfId="4" applyNumberFormat="1" applyFont="1" applyFill="1" applyAlignment="1">
      <alignment horizontal="center" vertical="center"/>
    </xf>
    <xf numFmtId="164" fontId="201" fillId="2" borderId="275" xfId="4" applyNumberFormat="1" applyFont="1" applyFill="1" applyBorder="1" applyAlignment="1">
      <alignment horizontal="center" vertical="center"/>
    </xf>
    <xf numFmtId="164" fontId="201" fillId="2" borderId="278" xfId="4" applyNumberFormat="1" applyFont="1" applyFill="1" applyBorder="1" applyAlignment="1">
      <alignment horizontal="center" vertical="center"/>
    </xf>
    <xf numFmtId="164" fontId="201" fillId="2" borderId="292" xfId="4" applyNumberFormat="1" applyFont="1" applyFill="1" applyBorder="1" applyAlignment="1">
      <alignment horizontal="center" vertical="center"/>
    </xf>
    <xf numFmtId="164" fontId="201" fillId="2" borderId="279" xfId="4" applyNumberFormat="1" applyFont="1" applyFill="1" applyBorder="1" applyAlignment="1">
      <alignment horizontal="center" vertical="center"/>
    </xf>
    <xf numFmtId="2" fontId="213" fillId="56" borderId="290" xfId="4" applyNumberFormat="1" applyFont="1" applyFill="1" applyBorder="1" applyAlignment="1">
      <alignment horizontal="center" vertical="center"/>
    </xf>
    <xf numFmtId="2" fontId="213" fillId="56" borderId="291" xfId="4" applyNumberFormat="1" applyFont="1" applyFill="1" applyBorder="1" applyAlignment="1">
      <alignment horizontal="center" vertical="center"/>
    </xf>
    <xf numFmtId="2" fontId="213" fillId="56" borderId="293" xfId="4" applyNumberFormat="1" applyFont="1" applyFill="1" applyBorder="1" applyAlignment="1">
      <alignment horizontal="center" vertical="center"/>
    </xf>
    <xf numFmtId="0" fontId="64" fillId="2" borderId="17" xfId="4" applyFont="1" applyFill="1" applyBorder="1" applyAlignment="1">
      <alignment horizontal="center" vertical="center"/>
    </xf>
    <xf numFmtId="0" fontId="64" fillId="2" borderId="18" xfId="4" applyFont="1" applyFill="1" applyBorder="1" applyAlignment="1">
      <alignment horizontal="center" vertical="center"/>
    </xf>
    <xf numFmtId="0" fontId="223" fillId="2" borderId="234" xfId="4" applyFill="1" applyBorder="1" applyAlignment="1">
      <alignment horizontal="center"/>
    </xf>
    <xf numFmtId="0" fontId="223" fillId="2" borderId="231" xfId="4" applyFill="1" applyBorder="1" applyAlignment="1">
      <alignment horizontal="center"/>
    </xf>
    <xf numFmtId="0" fontId="223" fillId="2" borderId="233" xfId="4" applyFill="1" applyBorder="1" applyAlignment="1">
      <alignment horizontal="center"/>
    </xf>
    <xf numFmtId="0" fontId="223" fillId="2" borderId="238" xfId="4" applyFill="1" applyBorder="1" applyAlignment="1">
      <alignment horizontal="center"/>
    </xf>
    <xf numFmtId="0" fontId="223" fillId="2" borderId="0" xfId="4" applyFill="1" applyAlignment="1">
      <alignment horizontal="center"/>
    </xf>
    <xf numFmtId="0" fontId="223" fillId="2" borderId="237" xfId="4" applyFill="1" applyBorder="1" applyAlignment="1">
      <alignment horizontal="center"/>
    </xf>
    <xf numFmtId="0" fontId="223" fillId="2" borderId="244" xfId="4" applyFill="1" applyBorder="1" applyAlignment="1">
      <alignment horizontal="center"/>
    </xf>
    <xf numFmtId="0" fontId="223" fillId="2" borderId="242" xfId="4" applyFill="1" applyBorder="1" applyAlignment="1">
      <alignment horizontal="center"/>
    </xf>
    <xf numFmtId="0" fontId="223" fillId="2" borderId="243" xfId="4" applyFill="1" applyBorder="1" applyAlignment="1">
      <alignment horizontal="center"/>
    </xf>
    <xf numFmtId="0" fontId="223" fillId="2" borderId="261" xfId="4" applyFill="1" applyBorder="1" applyAlignment="1">
      <alignment horizontal="center"/>
    </xf>
    <xf numFmtId="0" fontId="223" fillId="2" borderId="265" xfId="4" applyFill="1" applyBorder="1" applyAlignment="1">
      <alignment horizontal="center"/>
    </xf>
    <xf numFmtId="0" fontId="223" fillId="2" borderId="283" xfId="4" applyFill="1" applyBorder="1" applyAlignment="1">
      <alignment horizontal="center"/>
    </xf>
    <xf numFmtId="0" fontId="198" fillId="2" borderId="262" xfId="4" applyFont="1" applyFill="1" applyBorder="1" applyAlignment="1">
      <alignment horizontal="center" vertical="center" wrapText="1"/>
    </xf>
    <xf numFmtId="0" fontId="198" fillId="2" borderId="263" xfId="4" applyFont="1" applyFill="1" applyBorder="1" applyAlignment="1">
      <alignment horizontal="center" vertical="center" wrapText="1"/>
    </xf>
    <xf numFmtId="0" fontId="198" fillId="2" borderId="264" xfId="4" applyFont="1" applyFill="1" applyBorder="1" applyAlignment="1">
      <alignment horizontal="center" vertical="center" wrapText="1"/>
    </xf>
    <xf numFmtId="0" fontId="206" fillId="2" borderId="262" xfId="4" applyFont="1" applyFill="1" applyBorder="1" applyAlignment="1">
      <alignment horizontal="center" vertical="center" wrapText="1"/>
    </xf>
    <xf numFmtId="0" fontId="206" fillId="2" borderId="263" xfId="4" applyFont="1" applyFill="1" applyBorder="1" applyAlignment="1">
      <alignment horizontal="center" vertical="center" wrapText="1"/>
    </xf>
    <xf numFmtId="0" fontId="206" fillId="2" borderId="264" xfId="4" applyFont="1" applyFill="1" applyBorder="1" applyAlignment="1">
      <alignment horizontal="center" vertical="center" wrapText="1"/>
    </xf>
    <xf numFmtId="0" fontId="60" fillId="53" borderId="85" xfId="4" applyFont="1" applyFill="1" applyBorder="1" applyAlignment="1">
      <alignment horizontal="center" vertical="center"/>
    </xf>
    <xf numFmtId="0" fontId="60" fillId="53" borderId="0" xfId="4" applyFont="1" applyFill="1" applyAlignment="1">
      <alignment horizontal="center" vertical="center"/>
    </xf>
    <xf numFmtId="0" fontId="48" fillId="53" borderId="0" xfId="4" applyFont="1" applyFill="1" applyAlignment="1">
      <alignment horizontal="center" vertical="center"/>
    </xf>
    <xf numFmtId="0" fontId="48" fillId="53" borderId="206" xfId="4" applyFont="1" applyFill="1" applyBorder="1" applyAlignment="1">
      <alignment horizontal="center" vertical="center"/>
    </xf>
    <xf numFmtId="0" fontId="202" fillId="55" borderId="0" xfId="4" applyFont="1" applyFill="1" applyAlignment="1">
      <alignment horizontal="center"/>
    </xf>
    <xf numFmtId="0" fontId="202" fillId="55" borderId="237" xfId="4" applyFont="1" applyFill="1" applyBorder="1" applyAlignment="1">
      <alignment horizontal="center"/>
    </xf>
    <xf numFmtId="0" fontId="29" fillId="3" borderId="81" xfId="4" applyFont="1" applyFill="1" applyBorder="1" applyAlignment="1">
      <alignment horizontal="center" vertical="center"/>
    </xf>
    <xf numFmtId="164" fontId="205" fillId="2" borderId="281" xfId="4" applyNumberFormat="1" applyFont="1" applyFill="1" applyBorder="1" applyAlignment="1">
      <alignment horizontal="center" vertical="center"/>
    </xf>
    <xf numFmtId="164" fontId="205" fillId="2" borderId="282" xfId="4" applyNumberFormat="1" applyFont="1" applyFill="1" applyBorder="1" applyAlignment="1">
      <alignment horizontal="center" vertical="center"/>
    </xf>
    <xf numFmtId="0" fontId="199" fillId="53" borderId="0" xfId="4" applyFont="1" applyFill="1" applyAlignment="1">
      <alignment horizontal="center" vertical="center"/>
    </xf>
    <xf numFmtId="0" fontId="199" fillId="53" borderId="266" xfId="4" applyFont="1" applyFill="1" applyBorder="1" applyAlignment="1">
      <alignment horizontal="center" vertical="center"/>
    </xf>
    <xf numFmtId="0" fontId="207" fillId="53" borderId="0" xfId="4" applyFont="1" applyFill="1" applyAlignment="1">
      <alignment horizontal="center" vertical="center"/>
    </xf>
    <xf numFmtId="0" fontId="207" fillId="53" borderId="266" xfId="4" applyFont="1" applyFill="1" applyBorder="1" applyAlignment="1">
      <alignment horizontal="center" vertical="center"/>
    </xf>
    <xf numFmtId="0" fontId="197" fillId="53" borderId="0" xfId="4" applyFont="1" applyFill="1" applyAlignment="1">
      <alignment horizontal="center" vertical="center"/>
    </xf>
    <xf numFmtId="0" fontId="121" fillId="55" borderId="0" xfId="4" applyFont="1" applyFill="1" applyAlignment="1">
      <alignment horizontal="center" vertical="center"/>
    </xf>
    <xf numFmtId="0" fontId="121" fillId="55" borderId="237" xfId="4" applyFont="1" applyFill="1" applyBorder="1" applyAlignment="1">
      <alignment horizontal="center" vertical="center"/>
    </xf>
    <xf numFmtId="0" fontId="200" fillId="2" borderId="267" xfId="4" applyFont="1" applyFill="1" applyBorder="1" applyAlignment="1">
      <alignment horizontal="center" vertical="center"/>
    </xf>
    <xf numFmtId="0" fontId="200" fillId="2" borderId="268" xfId="4" applyFont="1" applyFill="1" applyBorder="1" applyAlignment="1">
      <alignment horizontal="center" vertical="center"/>
    </xf>
    <xf numFmtId="0" fontId="200" fillId="2" borderId="272" xfId="4" applyFont="1" applyFill="1" applyBorder="1" applyAlignment="1">
      <alignment horizontal="center" vertical="center"/>
    </xf>
    <xf numFmtId="0" fontId="200" fillId="2" borderId="273" xfId="4" applyFont="1" applyFill="1" applyBorder="1" applyAlignment="1">
      <alignment horizontal="center" vertical="center"/>
    </xf>
    <xf numFmtId="0" fontId="200" fillId="2" borderId="276" xfId="4" applyFont="1" applyFill="1" applyBorder="1" applyAlignment="1">
      <alignment horizontal="center" vertical="center"/>
    </xf>
    <xf numFmtId="0" fontId="200" fillId="2" borderId="277" xfId="4" applyFont="1" applyFill="1" applyBorder="1" applyAlignment="1">
      <alignment horizontal="center" vertical="center"/>
    </xf>
    <xf numFmtId="164" fontId="201" fillId="2" borderId="269" xfId="4" applyNumberFormat="1" applyFont="1" applyFill="1" applyBorder="1" applyAlignment="1">
      <alignment horizontal="center" vertical="center"/>
    </xf>
    <xf numFmtId="164" fontId="201" fillId="2" borderId="270" xfId="4" applyNumberFormat="1" applyFont="1" applyFill="1" applyBorder="1" applyAlignment="1">
      <alignment horizontal="center" vertical="center"/>
    </xf>
    <xf numFmtId="0" fontId="200" fillId="2" borderId="271" xfId="4" applyFont="1" applyFill="1" applyBorder="1" applyAlignment="1">
      <alignment horizontal="center" vertical="center"/>
    </xf>
    <xf numFmtId="0" fontId="200" fillId="2" borderId="0" xfId="4" applyFont="1" applyFill="1" applyAlignment="1">
      <alignment horizontal="center" vertical="center"/>
    </xf>
    <xf numFmtId="0" fontId="200" fillId="2" borderId="266" xfId="4" applyFont="1" applyFill="1" applyBorder="1" applyAlignment="1">
      <alignment horizontal="center" vertical="center"/>
    </xf>
    <xf numFmtId="0" fontId="108" fillId="2" borderId="0" xfId="4" applyFont="1" applyFill="1" applyAlignment="1">
      <alignment horizontal="center" vertical="center"/>
    </xf>
    <xf numFmtId="0" fontId="117" fillId="2" borderId="0" xfId="4" applyFont="1" applyFill="1" applyAlignment="1">
      <alignment horizontal="center" vertical="center"/>
    </xf>
    <xf numFmtId="0" fontId="208" fillId="2" borderId="286" xfId="4" applyFont="1" applyFill="1" applyBorder="1" applyAlignment="1">
      <alignment horizontal="center"/>
    </xf>
    <xf numFmtId="0" fontId="68" fillId="3" borderId="4" xfId="0" applyFont="1" applyFill="1" applyBorder="1" applyAlignment="1">
      <alignment horizontal="left" vertical="center"/>
    </xf>
    <xf numFmtId="0" fontId="68" fillId="3" borderId="0" xfId="0" applyFont="1" applyFill="1" applyAlignment="1">
      <alignment horizontal="left" vertical="center"/>
    </xf>
    <xf numFmtId="165" fontId="108" fillId="3" borderId="0" xfId="4" applyNumberFormat="1" applyFont="1" applyFill="1" applyAlignment="1">
      <alignment horizontal="left" vertical="center"/>
    </xf>
    <xf numFmtId="165" fontId="108" fillId="3" borderId="5" xfId="4" applyNumberFormat="1" applyFont="1" applyFill="1" applyBorder="1" applyAlignment="1">
      <alignment horizontal="left" vertical="center"/>
    </xf>
    <xf numFmtId="0" fontId="195" fillId="2" borderId="0" xfId="0" applyFont="1" applyFill="1" applyAlignment="1">
      <alignment horizontal="left" vertical="center"/>
    </xf>
    <xf numFmtId="0" fontId="8" fillId="6" borderId="0" xfId="0" applyFont="1" applyFill="1" applyAlignment="1">
      <alignment horizontal="center"/>
    </xf>
    <xf numFmtId="0" fontId="67" fillId="7" borderId="0" xfId="0" applyFont="1" applyFill="1" applyAlignment="1">
      <alignment horizontal="center"/>
    </xf>
    <xf numFmtId="0" fontId="196" fillId="2" borderId="0" xfId="0" applyFont="1" applyFill="1" applyAlignment="1">
      <alignment horizontal="center" vertical="center" wrapText="1"/>
    </xf>
    <xf numFmtId="0" fontId="196" fillId="2" borderId="5" xfId="0" applyFont="1" applyFill="1" applyBorder="1" applyAlignment="1">
      <alignment horizontal="center" vertical="center" wrapText="1"/>
    </xf>
    <xf numFmtId="0" fontId="48" fillId="53" borderId="4" xfId="0" applyFont="1" applyFill="1" applyBorder="1" applyAlignment="1">
      <alignment horizontal="center" vertical="center"/>
    </xf>
    <xf numFmtId="0" fontId="48" fillId="53" borderId="275" xfId="0" applyFont="1" applyFill="1" applyBorder="1" applyAlignment="1">
      <alignment horizontal="center" vertical="center"/>
    </xf>
    <xf numFmtId="0" fontId="0" fillId="53" borderId="295" xfId="0" applyFill="1" applyBorder="1" applyAlignment="1">
      <alignment horizontal="center"/>
    </xf>
    <xf numFmtId="0" fontId="215" fillId="53" borderId="231" xfId="0" applyFont="1" applyFill="1" applyBorder="1" applyAlignment="1">
      <alignment horizontal="left" vertical="center" wrapText="1"/>
    </xf>
    <xf numFmtId="0" fontId="215" fillId="53" borderId="0" xfId="0" applyFont="1" applyFill="1" applyAlignment="1">
      <alignment horizontal="left" vertical="center" wrapText="1"/>
    </xf>
    <xf numFmtId="0" fontId="215" fillId="53" borderId="242" xfId="0" applyFont="1" applyFill="1" applyBorder="1" applyAlignment="1">
      <alignment horizontal="left" vertical="center" wrapText="1"/>
    </xf>
    <xf numFmtId="0" fontId="0" fillId="53" borderId="232" xfId="0" applyFill="1" applyBorder="1" applyAlignment="1">
      <alignment horizontal="center"/>
    </xf>
    <xf numFmtId="0" fontId="216" fillId="2" borderId="1" xfId="0" applyFont="1" applyFill="1" applyBorder="1" applyAlignment="1">
      <alignment horizontal="center" vertical="center" wrapText="1"/>
    </xf>
    <xf numFmtId="0" fontId="216" fillId="2" borderId="2" xfId="0" applyFont="1" applyFill="1" applyBorder="1" applyAlignment="1">
      <alignment horizontal="center" vertical="center" wrapText="1"/>
    </xf>
    <xf numFmtId="0" fontId="216" fillId="2" borderId="3" xfId="0" applyFont="1" applyFill="1" applyBorder="1" applyAlignment="1">
      <alignment horizontal="center" vertical="center" wrapText="1"/>
    </xf>
    <xf numFmtId="0" fontId="216" fillId="2" borderId="4" xfId="0" applyFont="1" applyFill="1" applyBorder="1" applyAlignment="1">
      <alignment horizontal="center" vertical="center" wrapText="1"/>
    </xf>
    <xf numFmtId="0" fontId="216" fillId="2" borderId="0" xfId="0" applyFont="1" applyFill="1" applyAlignment="1">
      <alignment horizontal="center" vertical="center" wrapText="1"/>
    </xf>
    <xf numFmtId="0" fontId="216" fillId="2" borderId="5" xfId="0" applyFont="1" applyFill="1" applyBorder="1" applyAlignment="1">
      <alignment horizontal="center" vertical="center" wrapText="1"/>
    </xf>
    <xf numFmtId="0" fontId="216" fillId="2" borderId="16" xfId="0" applyFont="1" applyFill="1" applyBorder="1" applyAlignment="1">
      <alignment horizontal="center" vertical="center" wrapText="1"/>
    </xf>
    <xf numFmtId="0" fontId="216" fillId="2" borderId="17" xfId="0" applyFont="1" applyFill="1" applyBorder="1" applyAlignment="1">
      <alignment horizontal="center" vertical="center" wrapText="1"/>
    </xf>
    <xf numFmtId="0" fontId="216" fillId="2" borderId="18" xfId="0" applyFont="1" applyFill="1" applyBorder="1" applyAlignment="1">
      <alignment horizontal="center" vertical="center" wrapText="1"/>
    </xf>
    <xf numFmtId="0" fontId="60" fillId="53" borderId="245" xfId="0" applyFont="1" applyFill="1" applyBorder="1" applyAlignment="1">
      <alignment horizontal="center" vertical="center"/>
    </xf>
    <xf numFmtId="0" fontId="64" fillId="2" borderId="17" xfId="4" applyFont="1" applyFill="1" applyBorder="1" applyAlignment="1">
      <alignment horizontal="left" vertical="center"/>
    </xf>
    <xf numFmtId="0" fontId="64" fillId="2" borderId="18" xfId="4" applyFont="1" applyFill="1" applyBorder="1" applyAlignment="1">
      <alignment horizontal="left" vertical="center"/>
    </xf>
    <xf numFmtId="0" fontId="217" fillId="2" borderId="262" xfId="4" applyFont="1" applyFill="1" applyBorder="1" applyAlignment="1">
      <alignment horizontal="left" vertical="center" wrapText="1"/>
    </xf>
    <xf numFmtId="0" fontId="217" fillId="2" borderId="263" xfId="4" applyFont="1" applyFill="1" applyBorder="1" applyAlignment="1">
      <alignment horizontal="left" vertical="center" wrapText="1"/>
    </xf>
    <xf numFmtId="0" fontId="217" fillId="2" borderId="264" xfId="4" applyFont="1" applyFill="1" applyBorder="1" applyAlignment="1">
      <alignment horizontal="left" vertical="center" wrapText="1"/>
    </xf>
    <xf numFmtId="0" fontId="218" fillId="2" borderId="0" xfId="0" applyFont="1" applyFill="1" applyAlignment="1">
      <alignment horizontal="center" vertical="center"/>
    </xf>
    <xf numFmtId="0" fontId="0" fillId="53" borderId="244" xfId="0" applyFill="1" applyBorder="1" applyAlignment="1">
      <alignment horizontal="center"/>
    </xf>
    <xf numFmtId="0" fontId="0" fillId="53" borderId="242" xfId="0" applyFill="1" applyBorder="1" applyAlignment="1">
      <alignment horizontal="center"/>
    </xf>
    <xf numFmtId="0" fontId="0" fillId="53" borderId="234" xfId="0" applyFill="1" applyBorder="1"/>
    <xf numFmtId="0" fontId="0" fillId="0" borderId="231" xfId="0" applyBorder="1"/>
    <xf numFmtId="0" fontId="0" fillId="0" borderId="235" xfId="0" applyBorder="1"/>
    <xf numFmtId="0" fontId="0" fillId="0" borderId="238" xfId="0" applyBorder="1"/>
    <xf numFmtId="0" fontId="0" fillId="0" borderId="0" xfId="0"/>
    <xf numFmtId="0" fontId="0" fillId="0" borderId="232" xfId="0" applyBorder="1"/>
    <xf numFmtId="0" fontId="0" fillId="0" borderId="244" xfId="0" applyBorder="1"/>
    <xf numFmtId="0" fontId="0" fillId="0" borderId="242" xfId="0" applyBorder="1"/>
    <xf numFmtId="0" fontId="0" fillId="0" borderId="245" xfId="0" applyBorder="1"/>
    <xf numFmtId="0" fontId="198" fillId="2" borderId="262" xfId="4" applyFont="1" applyFill="1" applyBorder="1" applyAlignment="1">
      <alignment horizontal="left" vertical="center" wrapText="1"/>
    </xf>
    <xf numFmtId="0" fontId="198" fillId="2" borderId="263" xfId="4" applyFont="1" applyFill="1" applyBorder="1" applyAlignment="1">
      <alignment horizontal="left" vertical="center" wrapText="1"/>
    </xf>
    <xf numFmtId="0" fontId="198" fillId="2" borderId="264" xfId="4" applyFont="1" applyFill="1" applyBorder="1" applyAlignment="1">
      <alignment horizontal="left" vertical="center" wrapText="1"/>
    </xf>
    <xf numFmtId="0" fontId="60" fillId="53" borderId="273" xfId="4" applyFont="1" applyFill="1" applyBorder="1" applyAlignment="1">
      <alignment horizontal="center" vertical="center"/>
    </xf>
    <xf numFmtId="0" fontId="48" fillId="53" borderId="238" xfId="4" applyFont="1" applyFill="1" applyBorder="1" applyAlignment="1">
      <alignment horizontal="center" vertical="center"/>
    </xf>
    <xf numFmtId="0" fontId="48" fillId="53" borderId="275" xfId="4" applyFont="1" applyFill="1" applyBorder="1" applyAlignment="1">
      <alignment horizontal="center" vertical="center"/>
    </xf>
    <xf numFmtId="0" fontId="29" fillId="3" borderId="83" xfId="4" applyFont="1" applyFill="1" applyBorder="1" applyAlignment="1">
      <alignment horizontal="center" vertical="center"/>
    </xf>
    <xf numFmtId="0" fontId="29" fillId="3" borderId="87" xfId="4" applyFont="1" applyFill="1" applyBorder="1" applyAlignment="1">
      <alignment horizontal="center" vertical="center"/>
    </xf>
    <xf numFmtId="0" fontId="124" fillId="48" borderId="0" xfId="0" applyFont="1" applyFill="1" applyAlignment="1">
      <alignment horizontal="left" vertical="center"/>
    </xf>
    <xf numFmtId="0" fontId="0" fillId="48" borderId="0" xfId="0" applyFill="1" applyAlignment="1">
      <alignment horizontal="center"/>
    </xf>
    <xf numFmtId="0" fontId="123" fillId="48" borderId="0" xfId="0" applyFont="1" applyFill="1" applyAlignment="1">
      <alignment horizontal="center" vertical="center" wrapText="1"/>
    </xf>
    <xf numFmtId="0" fontId="17" fillId="48" borderId="0" xfId="0" applyFont="1" applyFill="1" applyAlignment="1">
      <alignment horizontal="center" vertical="center"/>
    </xf>
    <xf numFmtId="0" fontId="48" fillId="48" borderId="0" xfId="0" applyFont="1" applyFill="1" applyAlignment="1">
      <alignment horizontal="center" vertical="center"/>
    </xf>
    <xf numFmtId="0" fontId="0" fillId="53" borderId="299" xfId="0" applyFill="1" applyBorder="1" applyAlignment="1">
      <alignment horizontal="center"/>
    </xf>
    <xf numFmtId="0" fontId="0" fillId="53" borderId="300" xfId="0" applyFill="1" applyBorder="1" applyAlignment="1">
      <alignment horizontal="center"/>
    </xf>
    <xf numFmtId="0" fontId="60" fillId="48" borderId="298" xfId="0" applyFont="1" applyFill="1" applyBorder="1" applyAlignment="1">
      <alignment horizontal="center" vertical="center"/>
    </xf>
    <xf numFmtId="0" fontId="60" fillId="48" borderId="0" xfId="0" applyFont="1" applyFill="1" applyAlignment="1">
      <alignment horizontal="center" vertical="center"/>
    </xf>
    <xf numFmtId="0" fontId="123" fillId="48" borderId="0" xfId="0" applyFont="1" applyFill="1" applyAlignment="1">
      <alignment horizontal="center" vertical="top" wrapText="1"/>
    </xf>
    <xf numFmtId="0" fontId="64" fillId="2" borderId="79" xfId="4" applyFont="1" applyFill="1" applyBorder="1" applyAlignment="1">
      <alignment horizontal="right" vertical="center"/>
    </xf>
    <xf numFmtId="0" fontId="64" fillId="2" borderId="294" xfId="4" applyFont="1" applyFill="1" applyBorder="1" applyAlignment="1">
      <alignment horizontal="right" vertical="center"/>
    </xf>
    <xf numFmtId="0" fontId="60" fillId="53" borderId="7" xfId="0" applyFont="1" applyFill="1" applyBorder="1" applyAlignment="1">
      <alignment horizontal="center" vertical="center"/>
    </xf>
    <xf numFmtId="0" fontId="60" fillId="53" borderId="243" xfId="0" applyFont="1" applyFill="1" applyBorder="1" applyAlignment="1">
      <alignment horizontal="center" vertical="center"/>
    </xf>
    <xf numFmtId="0" fontId="0" fillId="53" borderId="237" xfId="0" applyFill="1" applyBorder="1" applyAlignment="1">
      <alignment horizontal="center"/>
    </xf>
    <xf numFmtId="0" fontId="0" fillId="53" borderId="256" xfId="0" applyFill="1" applyBorder="1" applyAlignment="1">
      <alignment horizontal="center"/>
    </xf>
    <xf numFmtId="0" fontId="0" fillId="53" borderId="257" xfId="0" applyFill="1" applyBorder="1" applyAlignment="1">
      <alignment horizontal="center"/>
    </xf>
    <xf numFmtId="0" fontId="0" fillId="53" borderId="305" xfId="0" applyFill="1" applyBorder="1" applyAlignment="1">
      <alignment horizontal="center"/>
    </xf>
    <xf numFmtId="0" fontId="60" fillId="53" borderId="241" xfId="0" applyFont="1" applyFill="1" applyBorder="1" applyAlignment="1">
      <alignment horizontal="center" vertical="center"/>
    </xf>
    <xf numFmtId="0" fontId="220" fillId="11" borderId="0" xfId="0" applyFont="1" applyFill="1" applyAlignment="1">
      <alignment horizontal="center" vertical="center"/>
    </xf>
    <xf numFmtId="0" fontId="53" fillId="2" borderId="89" xfId="0" applyFont="1" applyFill="1" applyBorder="1" applyAlignment="1">
      <alignment horizontal="center" vertical="center"/>
    </xf>
    <xf numFmtId="0" fontId="53" fillId="2" borderId="90" xfId="0" applyFont="1" applyFill="1" applyBorder="1" applyAlignment="1">
      <alignment horizontal="center" vertical="center"/>
    </xf>
    <xf numFmtId="0" fontId="53" fillId="2" borderId="88" xfId="0" applyFont="1" applyFill="1" applyBorder="1" applyAlignment="1">
      <alignment horizontal="center" vertical="center"/>
    </xf>
    <xf numFmtId="0" fontId="19" fillId="32" borderId="89" xfId="0" applyFont="1" applyFill="1" applyBorder="1" applyAlignment="1">
      <alignment horizontal="center" vertical="center"/>
    </xf>
    <xf numFmtId="0" fontId="19" fillId="32" borderId="90" xfId="0" applyFont="1" applyFill="1" applyBorder="1" applyAlignment="1">
      <alignment horizontal="center" vertical="center"/>
    </xf>
    <xf numFmtId="0" fontId="65" fillId="43" borderId="308" xfId="3" applyFont="1" applyFill="1" applyBorder="1" applyAlignment="1">
      <alignment horizontal="center" vertical="center"/>
    </xf>
    <xf numFmtId="0" fontId="65" fillId="43" borderId="309" xfId="3" applyFont="1" applyFill="1" applyBorder="1" applyAlignment="1">
      <alignment horizontal="center" vertical="center"/>
    </xf>
    <xf numFmtId="0" fontId="65" fillId="43" borderId="163" xfId="3" applyFont="1" applyFill="1" applyBorder="1" applyAlignment="1">
      <alignment horizontal="center" vertical="center"/>
    </xf>
  </cellXfs>
  <cellStyles count="5">
    <cellStyle name="Lien hypertexte" xfId="1" builtinId="8"/>
    <cellStyle name="Lien hypertexte 2" xfId="2"/>
    <cellStyle name="Normal" xfId="0" builtinId="0"/>
    <cellStyle name="Normal 2" xfId="3"/>
    <cellStyle name="Normal 2 2" xfId="4"/>
  </cellStyles>
  <dxfs count="11744">
    <dxf>
      <fill>
        <patternFill patternType="solid">
          <fgColor indexed="5"/>
          <bgColor indexed="64"/>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color indexed="2"/>
      </font>
      <fill>
        <patternFill patternType="solid">
          <fgColor rgb="FFFDCECD"/>
          <bgColor rgb="FFFDCE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color indexed="2"/>
      </font>
      <fill>
        <patternFill patternType="solid">
          <fgColor rgb="FFFDCECD"/>
          <bgColor rgb="FFFDCE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color indexed="2"/>
      </font>
      <fill>
        <patternFill patternType="solid">
          <fgColor rgb="FFFDCECD"/>
          <bgColor rgb="FFFDCECD"/>
        </patternFill>
      </fill>
    </dxf>
    <dxf>
      <font>
        <b val="0"/>
        <i val="0"/>
        <strike val="0"/>
        <u val="none"/>
        <color indexed="2"/>
      </font>
      <fill>
        <patternFill patternType="solid">
          <fgColor rgb="FFFFCDCD"/>
          <bgColor rgb="FFFFCDCD"/>
        </patternFill>
      </fill>
    </dxf>
    <dxf>
      <font>
        <color indexed="2"/>
      </font>
      <fill>
        <patternFill patternType="solid">
          <fgColor rgb="FFFDCECD"/>
          <bgColor rgb="FFFDCECD"/>
        </patternFill>
      </fill>
    </dxf>
    <dxf>
      <font>
        <b val="0"/>
        <i val="0"/>
        <strike val="0"/>
        <u val="none"/>
        <color indexed="2"/>
      </font>
      <fill>
        <patternFill patternType="solid">
          <fgColor rgb="FFFFCDCD"/>
          <bgColor rgb="FFFFCDCD"/>
        </patternFill>
      </fill>
    </dxf>
    <dxf>
      <font>
        <color indexed="2"/>
      </font>
      <fill>
        <patternFill patternType="solid">
          <fgColor rgb="FFFDCECD"/>
          <bgColor rgb="FFFDCECD"/>
        </patternFill>
      </fill>
    </dxf>
    <dxf>
      <font>
        <b val="0"/>
        <i val="0"/>
        <strike val="0"/>
        <u val="none"/>
        <color indexed="2"/>
      </font>
      <fill>
        <patternFill patternType="solid">
          <fgColor rgb="FFFDCDCE"/>
          <bgColor rgb="FFFDCDCE"/>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val="0"/>
        <i val="0"/>
        <strike val="0"/>
        <u val="none"/>
        <color indexed="2"/>
      </font>
      <fill>
        <patternFill patternType="solid">
          <fgColor rgb="FFFDCDCE"/>
          <bgColor rgb="FFFDCDCE"/>
        </patternFill>
      </fill>
    </dxf>
    <dxf>
      <font>
        <color indexed="2"/>
      </font>
      <fill>
        <patternFill patternType="solid">
          <fgColor rgb="FFFDCECD"/>
          <bgColor rgb="FFFDCE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fill>
        <patternFill patternType="solid">
          <fgColor rgb="FFFFCDCD"/>
          <bgColor rgb="FFFFCDCD"/>
        </patternFill>
      </fill>
    </dxf>
    <dxf>
      <font>
        <b val="0"/>
        <i val="0"/>
        <strike val="0"/>
        <u val="none"/>
        <color indexed="2"/>
      </font>
      <fill>
        <patternFill patternType="solid">
          <fgColor rgb="FFFDCDCE"/>
          <bgColor rgb="FFFDCDCE"/>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fill>
        <patternFill patternType="solid">
          <fgColor rgb="FFFFCDCD"/>
          <bgColor rgb="FFFFCDCD"/>
        </patternFill>
      </fill>
    </dxf>
    <dxf>
      <font>
        <b val="0"/>
        <i val="0"/>
        <strike val="0"/>
        <u val="none"/>
        <color indexed="2"/>
      </font>
      <fill>
        <patternFill patternType="solid">
          <fgColor rgb="FFFDCDCE"/>
          <bgColor rgb="FFFDCDCE"/>
        </patternFill>
      </fill>
    </dxf>
    <dxf>
      <font>
        <color indexed="2"/>
      </font>
      <fill>
        <patternFill patternType="solid">
          <fgColor rgb="FFFDCECD"/>
          <bgColor rgb="FFFDCE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DCDCE"/>
          <bgColor rgb="FFFDCDCE"/>
        </patternFill>
      </fill>
    </dxf>
    <dxf>
      <font>
        <color indexed="2"/>
      </font>
      <fill>
        <patternFill patternType="solid">
          <fgColor rgb="FFFDCECD"/>
          <bgColor rgb="FFFDCECD"/>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fill>
        <patternFill patternType="solid">
          <fgColor rgb="FFFFCDCD"/>
          <bgColor rgb="FFFFCDCD"/>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color indexed="2"/>
      </font>
      <fill>
        <patternFill patternType="solid">
          <fgColor rgb="FFFDCECD"/>
          <bgColor rgb="FFFDCECD"/>
        </patternFill>
      </fill>
    </dxf>
    <dxf>
      <font>
        <color indexed="2"/>
      </font>
      <fill>
        <patternFill patternType="solid">
          <fgColor rgb="FFFDCECD"/>
          <bgColor rgb="FFFDCECD"/>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fill>
        <patternFill patternType="solid">
          <fgColor rgb="FFFFCDCD"/>
          <bgColor rgb="FFFFCDCD"/>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color indexed="2"/>
      </font>
      <fill>
        <patternFill patternType="solid">
          <fgColor rgb="FFFDCECD"/>
          <bgColor rgb="FFFDCE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FCDCD"/>
          <bgColor rgb="FFFFCDCD"/>
        </patternFill>
      </fill>
    </dxf>
    <dxf>
      <font>
        <color indexed="2"/>
      </font>
      <fill>
        <patternFill patternType="solid">
          <fgColor rgb="FFFDCECD"/>
          <bgColor rgb="FFFDCE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color indexed="2"/>
      </font>
      <fill>
        <patternFill patternType="solid">
          <fgColor rgb="FFFDCECD"/>
          <bgColor rgb="FFFDCE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color indexed="2"/>
      </font>
      <fill>
        <patternFill patternType="solid">
          <fgColor rgb="FFFDCECD"/>
          <bgColor rgb="FFFDCE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color indexed="2"/>
      </font>
      <fill>
        <patternFill patternType="solid">
          <fgColor rgb="FFFDCECD"/>
          <bgColor rgb="FFFDCE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color indexed="2"/>
      </font>
      <fill>
        <patternFill patternType="solid">
          <fgColor rgb="FFFDCECD"/>
          <bgColor rgb="FFFDCECD"/>
        </patternFill>
      </fill>
    </dxf>
    <dxf>
      <font>
        <b val="0"/>
        <i val="0"/>
        <strike val="0"/>
        <u val="none"/>
        <color indexed="2"/>
      </font>
      <fill>
        <patternFill patternType="solid">
          <fgColor rgb="FFFFCDCD"/>
          <bgColor rgb="FFFFCDCD"/>
        </patternFill>
      </fill>
    </dxf>
    <dxf>
      <font>
        <color indexed="2"/>
      </font>
      <fill>
        <patternFill patternType="solid">
          <fgColor rgb="FFFDCECD"/>
          <bgColor rgb="FFFDCECD"/>
        </patternFill>
      </fill>
    </dxf>
    <dxf>
      <font>
        <b val="0"/>
        <i val="0"/>
        <strike val="0"/>
        <u val="none"/>
        <color indexed="2"/>
      </font>
      <fill>
        <patternFill patternType="solid">
          <fgColor rgb="FFFDCDCE"/>
          <bgColor rgb="FFFDCDCE"/>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val="0"/>
        <i val="0"/>
        <strike val="0"/>
        <u val="none"/>
        <color indexed="2"/>
      </font>
      <fill>
        <patternFill patternType="solid">
          <fgColor rgb="FFFDCDCE"/>
          <bgColor rgb="FFFDCDCE"/>
        </patternFill>
      </fill>
    </dxf>
    <dxf>
      <font>
        <color indexed="2"/>
      </font>
      <fill>
        <patternFill patternType="solid">
          <fgColor rgb="FFFDCECD"/>
          <bgColor rgb="FFFDCE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fill>
        <patternFill patternType="solid">
          <fgColor rgb="FFFFCDCD"/>
          <bgColor rgb="FFFFCDCD"/>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DCDCE"/>
          <bgColor rgb="FFFDCDCE"/>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color indexed="2"/>
      </font>
      <fill>
        <patternFill patternType="solid">
          <fgColor rgb="FFFDCECD"/>
          <bgColor rgb="FFFDCE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val="0"/>
        <i val="0"/>
        <strike val="0"/>
        <u val="none"/>
        <color indexed="2"/>
      </font>
      <fill>
        <patternFill patternType="solid">
          <fgColor rgb="FFFFCDCD"/>
          <bgColor rgb="FFFFCDCD"/>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fill>
        <patternFill patternType="solid">
          <fgColor rgb="FFFDCDCE"/>
          <bgColor rgb="FFFDCDCE"/>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color indexed="2"/>
      </font>
      <fill>
        <patternFill patternType="solid">
          <fgColor rgb="FFFDCECD"/>
          <bgColor rgb="FFFDCECD"/>
        </patternFill>
      </fill>
    </dxf>
    <dxf>
      <font>
        <b val="0"/>
        <i val="0"/>
        <strike val="0"/>
        <u val="none"/>
        <color indexed="2"/>
      </font>
      <fill>
        <patternFill patternType="solid">
          <fgColor rgb="FFFDCDCE"/>
          <bgColor rgb="FFFDCDCE"/>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fill>
        <patternFill patternType="solid">
          <fgColor rgb="FFFFCDCD"/>
          <bgColor rgb="FFFFCDCD"/>
        </patternFill>
      </fill>
    </dxf>
    <dxf>
      <font>
        <color indexed="2"/>
      </font>
      <fill>
        <patternFill patternType="solid">
          <fgColor rgb="FFFDCECD"/>
          <bgColor rgb="FFFDCECD"/>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fill>
        <patternFill patternType="solid">
          <fgColor rgb="FFFDCDCE"/>
          <bgColor rgb="FFFDCDCE"/>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val="0"/>
        <i val="0"/>
        <strike val="0"/>
        <u val="none"/>
        <color indexed="2"/>
      </font>
      <fill>
        <patternFill patternType="solid">
          <fgColor rgb="FFFFCDCD"/>
          <bgColor rgb="FFFFCDCD"/>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fill>
        <patternFill patternType="solid">
          <fgColor rgb="FFFDCDCE"/>
          <bgColor rgb="FFFDCDCE"/>
        </patternFill>
      </fill>
    </dxf>
    <dxf>
      <font>
        <b val="0"/>
        <i val="0"/>
        <strike val="0"/>
        <u val="none"/>
        <color indexed="2"/>
      </font>
      <fill>
        <patternFill patternType="solid">
          <fgColor rgb="FFFFCDCD"/>
          <bgColor rgb="FFFFCDCD"/>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val="0"/>
        <i val="0"/>
        <strike val="0"/>
        <u val="none"/>
        <color indexed="2"/>
      </font>
      <fill>
        <patternFill patternType="solid">
          <fgColor rgb="FFFFCDCD"/>
          <bgColor rgb="FFFFCDCD"/>
        </patternFill>
      </fill>
    </dxf>
    <dxf>
      <font>
        <color indexed="2"/>
      </font>
      <fill>
        <patternFill patternType="solid">
          <fgColor rgb="FFFDCECD"/>
          <bgColor rgb="FFFDCECD"/>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val="0"/>
        <i val="0"/>
        <strike val="0"/>
        <u val="none"/>
        <color indexed="2"/>
      </font>
      <fill>
        <patternFill patternType="solid">
          <fgColor rgb="FFFDCDCE"/>
          <bgColor rgb="FFFDCDCE"/>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color indexed="2"/>
      </font>
      <fill>
        <patternFill patternType="solid">
          <fgColor rgb="FFFDCECD"/>
          <bgColor rgb="FFFDCECD"/>
        </patternFill>
      </fill>
    </dxf>
    <dxf>
      <font>
        <color indexed="2"/>
      </font>
      <fill>
        <patternFill patternType="solid">
          <fgColor rgb="FFFDCECD"/>
          <bgColor rgb="FFFDCECD"/>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color indexed="2"/>
      </font>
      <fill>
        <patternFill patternType="solid">
          <fgColor rgb="FFFDCECD"/>
          <bgColor rgb="FFFDCE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color indexed="2"/>
      </font>
      <fill>
        <patternFill patternType="solid">
          <fgColor rgb="FFFDCECD"/>
          <bgColor rgb="FFFDCECD"/>
        </patternFill>
      </fill>
    </dxf>
    <dxf>
      <font>
        <color indexed="2"/>
      </font>
      <fill>
        <patternFill patternType="solid">
          <fgColor rgb="FFFDCECD"/>
          <bgColor rgb="FFFDCECD"/>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color indexed="2"/>
      </font>
      <fill>
        <patternFill patternType="solid">
          <fgColor rgb="FFFDCECD"/>
          <bgColor rgb="FFFDCE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color indexed="2"/>
      </font>
      <fill>
        <patternFill patternType="solid">
          <fgColor rgb="FFFDCECD"/>
          <bgColor rgb="FFFDCECD"/>
        </patternFill>
      </fill>
    </dxf>
    <dxf>
      <font>
        <color indexed="2"/>
      </font>
      <fill>
        <patternFill patternType="solid">
          <fgColor rgb="FFFDCECD"/>
          <bgColor rgb="FFFDCECD"/>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FCDCD"/>
          <bgColor rgb="FFFFCDCD"/>
        </patternFill>
      </fill>
    </dxf>
    <dxf>
      <font>
        <color indexed="2"/>
      </font>
      <fill>
        <patternFill patternType="solid">
          <fgColor rgb="FFFDCECD"/>
          <bgColor rgb="FFFDCECD"/>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color indexed="2"/>
      </font>
      <fill>
        <patternFill patternType="solid">
          <fgColor rgb="FFFDCECD"/>
          <bgColor rgb="FFFDCECD"/>
        </patternFill>
      </fill>
    </dxf>
    <dxf>
      <font>
        <b val="0"/>
        <i val="0"/>
        <strike val="0"/>
        <u val="none"/>
        <color indexed="2"/>
      </font>
      <fill>
        <patternFill patternType="solid">
          <fgColor rgb="FFFFCDCD"/>
          <bgColor rgb="FFFFCDCD"/>
        </patternFill>
      </fill>
    </dxf>
    <dxf>
      <font>
        <color indexed="2"/>
      </font>
      <fill>
        <patternFill patternType="solid">
          <fgColor rgb="FFFDCECD"/>
          <bgColor rgb="FFFDCECD"/>
        </patternFill>
      </fill>
    </dxf>
    <dxf>
      <font>
        <b val="0"/>
        <i val="0"/>
        <strike val="0"/>
        <u val="none"/>
        <color indexed="2"/>
      </font>
      <fill>
        <patternFill patternType="solid">
          <fgColor rgb="FFFDCDCE"/>
          <bgColor rgb="FFFDCDCE"/>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fill>
        <patternFill patternType="solid">
          <fgColor rgb="FFFDCDCE"/>
          <bgColor rgb="FFFDCDCE"/>
        </patternFill>
      </fill>
    </dxf>
    <dxf>
      <font>
        <b val="0"/>
        <i val="0"/>
        <strike val="0"/>
        <u val="none"/>
        <color indexed="2"/>
      </font>
      <fill>
        <patternFill patternType="solid">
          <fgColor rgb="FFFFCDCD"/>
          <bgColor rgb="FFFFCDCD"/>
        </patternFill>
      </fill>
    </dxf>
    <dxf>
      <font>
        <color indexed="2"/>
      </font>
      <fill>
        <patternFill patternType="solid">
          <fgColor rgb="FFFDCECD"/>
          <bgColor rgb="FFFDCECD"/>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fill>
        <patternFill patternType="solid">
          <fgColor rgb="FFFDCDCE"/>
          <bgColor rgb="FFFDCDCE"/>
        </patternFill>
      </fill>
    </dxf>
    <dxf>
      <font>
        <b val="0"/>
        <i val="0"/>
        <strike val="0"/>
        <u val="none"/>
        <color indexed="2"/>
      </font>
      <fill>
        <patternFill patternType="solid">
          <fgColor rgb="FFFFCDCD"/>
          <bgColor rgb="FFFFCDCD"/>
        </patternFill>
      </fill>
    </dxf>
    <dxf>
      <font>
        <color indexed="2"/>
      </font>
      <fill>
        <patternFill patternType="solid">
          <fgColor rgb="FFFDCECD"/>
          <bgColor rgb="FFFDCECD"/>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fill>
        <patternFill patternType="solid">
          <fgColor rgb="FFFFCDCD"/>
          <bgColor rgb="FFFFCDCD"/>
        </patternFill>
      </fill>
    </dxf>
    <dxf>
      <font>
        <b val="0"/>
        <i val="0"/>
        <strike val="0"/>
        <u val="none"/>
        <color indexed="2"/>
      </font>
      <fill>
        <patternFill patternType="solid">
          <fgColor rgb="FFFDCDCE"/>
          <bgColor rgb="FFFDCDCE"/>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FCDCD"/>
          <bgColor rgb="FFFFCDCD"/>
        </patternFill>
      </fill>
    </dxf>
    <dxf>
      <font>
        <color indexed="2"/>
      </font>
      <fill>
        <patternFill patternType="solid">
          <fgColor rgb="FFFDCECD"/>
          <bgColor rgb="FFFDCE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DCDCE"/>
          <bgColor rgb="FFFDCDCE"/>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fill>
        <patternFill patternType="solid">
          <fgColor rgb="FFFFCDCD"/>
          <bgColor rgb="FFFFCDCD"/>
        </patternFill>
      </fill>
    </dxf>
    <dxf>
      <font>
        <color indexed="2"/>
      </font>
      <fill>
        <patternFill patternType="solid">
          <fgColor rgb="FFFDCECD"/>
          <bgColor rgb="FFFDCECD"/>
        </patternFill>
      </fill>
    </dxf>
    <dxf>
      <font>
        <b val="0"/>
        <i val="0"/>
        <strike val="0"/>
        <u val="none"/>
        <color indexed="2"/>
      </font>
      <fill>
        <patternFill patternType="solid">
          <fgColor rgb="FFFDCDCE"/>
          <bgColor rgb="FFFDCDCE"/>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FCDCD"/>
          <bgColor rgb="FFFFCDCD"/>
        </patternFill>
      </fill>
    </dxf>
    <dxf>
      <font>
        <color indexed="2"/>
      </font>
      <fill>
        <patternFill patternType="solid">
          <fgColor rgb="FFFDCECD"/>
          <bgColor rgb="FFFDCECD"/>
        </patternFill>
      </fill>
    </dxf>
    <dxf>
      <font>
        <b val="0"/>
        <i val="0"/>
        <strike val="0"/>
        <u val="none"/>
        <color indexed="2"/>
      </font>
      <fill>
        <patternFill patternType="solid">
          <fgColor rgb="FFFDCDCE"/>
          <bgColor rgb="FFFDCDCE"/>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color indexed="2"/>
      </font>
      <fill>
        <patternFill patternType="solid">
          <fgColor rgb="FFFDCECD"/>
          <bgColor rgb="FFFDCECD"/>
        </patternFill>
      </fill>
    </dxf>
    <dxf>
      <font>
        <b val="0"/>
        <i val="0"/>
        <strike val="0"/>
        <u val="none"/>
        <color indexed="2"/>
      </font>
      <fill>
        <patternFill patternType="solid">
          <fgColor rgb="FFFDCDCE"/>
          <bgColor rgb="FFFDCDCE"/>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fill>
        <patternFill patternType="solid">
          <fgColor rgb="FFFFCDCD"/>
          <bgColor rgb="FFFFCDCD"/>
        </patternFill>
      </fill>
    </dxf>
    <dxf>
      <font>
        <color indexed="2"/>
      </font>
      <fill>
        <patternFill patternType="solid">
          <fgColor rgb="FFFDCECD"/>
          <bgColor rgb="FFFDCECD"/>
        </patternFill>
      </fill>
    </dxf>
    <dxf>
      <font>
        <b val="0"/>
        <i val="0"/>
        <strike val="0"/>
        <u val="none"/>
        <color indexed="2"/>
      </font>
      <fill>
        <patternFill patternType="solid">
          <fgColor rgb="FFFDCDCE"/>
          <bgColor rgb="FFFDCDCE"/>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fill>
        <patternFill patternType="solid">
          <fgColor rgb="FFFFCDCD"/>
          <bgColor rgb="FFFFCDCD"/>
        </patternFill>
      </fill>
    </dxf>
    <dxf>
      <font>
        <color indexed="2"/>
      </font>
      <fill>
        <patternFill patternType="solid">
          <fgColor rgb="FFFDCECD"/>
          <bgColor rgb="FFFDCECD"/>
        </patternFill>
      </fill>
    </dxf>
    <dxf>
      <font>
        <b val="0"/>
        <i val="0"/>
        <strike val="0"/>
        <u val="none"/>
        <color indexed="2"/>
      </font>
      <fill>
        <patternFill patternType="solid">
          <fgColor rgb="FFFDCDCE"/>
          <bgColor rgb="FFFDCDCE"/>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color indexed="2"/>
      </font>
      <fill>
        <patternFill patternType="solid">
          <fgColor rgb="FFFDCECD"/>
          <bgColor rgb="FFFDCECD"/>
        </patternFill>
      </fill>
    </dxf>
    <dxf>
      <font>
        <b val="0"/>
        <i val="0"/>
        <strike val="0"/>
        <u val="none"/>
        <color indexed="2"/>
      </font>
      <fill>
        <patternFill patternType="solid">
          <fgColor rgb="FFFFCDCD"/>
          <bgColor rgb="FFFFCDCD"/>
        </patternFill>
      </fill>
    </dxf>
    <dxf>
      <font>
        <color indexed="2"/>
      </font>
      <fill>
        <patternFill patternType="solid">
          <fgColor rgb="FFFDCECD"/>
          <bgColor rgb="FFFDCECD"/>
        </patternFill>
      </fill>
    </dxf>
    <dxf>
      <font>
        <b val="0"/>
        <i val="0"/>
        <strike val="0"/>
        <u val="none"/>
        <color indexed="2"/>
      </font>
      <fill>
        <patternFill patternType="solid">
          <fgColor rgb="FFFDCDCE"/>
          <bgColor rgb="FFFDCDCE"/>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FCDCD"/>
          <bgColor rgb="FFFFCD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b val="0"/>
        <i val="0"/>
        <strike val="0"/>
        <u val="none"/>
        <color indexed="2"/>
      </font>
      <fill>
        <patternFill patternType="solid">
          <fgColor rgb="FFFFCDCD"/>
          <bgColor rgb="FFFFCD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color indexed="2"/>
      </font>
      <fill>
        <patternFill patternType="solid">
          <fgColor rgb="FFFDCECD"/>
          <bgColor rgb="FFFDCECD"/>
        </patternFill>
      </fill>
    </dxf>
    <dxf>
      <font>
        <color indexed="2"/>
      </font>
      <fill>
        <patternFill patternType="solid">
          <fgColor rgb="FFFDCECD"/>
          <bgColor rgb="FFFDCECD"/>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color indexed="2"/>
      </font>
      <fill>
        <patternFill patternType="solid">
          <fgColor rgb="FFFDCECD"/>
          <bgColor rgb="FFFDCE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color indexed="2"/>
      </font>
      <fill>
        <patternFill patternType="solid">
          <fgColor rgb="FFFDCECD"/>
          <bgColor rgb="FFFDCE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color indexed="2"/>
      </font>
      <fill>
        <patternFill patternType="solid">
          <fgColor rgb="FFFDCECD"/>
          <bgColor rgb="FFFDCE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color indexed="2"/>
      </font>
      <fill>
        <patternFill patternType="solid">
          <fgColor rgb="FFFDCECD"/>
          <bgColor rgb="FFFDCE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color indexed="2"/>
      </font>
      <fill>
        <patternFill patternType="solid">
          <fgColor rgb="FFFDCECD"/>
          <bgColor rgb="FFFDCECD"/>
        </patternFill>
      </fill>
    </dxf>
    <dxf>
      <font>
        <b val="0"/>
        <i val="0"/>
        <strike val="0"/>
        <u val="none"/>
        <color indexed="2"/>
      </font>
      <fill>
        <patternFill patternType="solid">
          <fgColor rgb="FFFFCDCD"/>
          <bgColor rgb="FFFFCDCD"/>
        </patternFill>
      </fill>
    </dxf>
    <dxf>
      <font>
        <color indexed="2"/>
      </font>
      <fill>
        <patternFill patternType="solid">
          <fgColor rgb="FFFDCECD"/>
          <bgColor rgb="FFFDCECD"/>
        </patternFill>
      </fill>
    </dxf>
    <dxf>
      <font>
        <b val="0"/>
        <i val="0"/>
        <strike val="0"/>
        <u val="none"/>
        <color indexed="2"/>
      </font>
      <fill>
        <patternFill patternType="solid">
          <fgColor rgb="FFFDCDCE"/>
          <bgColor rgb="FFFDCDCE"/>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val="0"/>
        <i val="0"/>
        <strike val="0"/>
        <u val="none"/>
        <color indexed="2"/>
      </font>
      <fill>
        <patternFill patternType="solid">
          <fgColor rgb="FFFDCDCE"/>
          <bgColor rgb="FFFDCDCE"/>
        </patternFill>
      </fill>
    </dxf>
    <dxf>
      <font>
        <color indexed="2"/>
      </font>
      <fill>
        <patternFill patternType="solid">
          <fgColor rgb="FFFDCECD"/>
          <bgColor rgb="FFFDCE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val="0"/>
        <i val="0"/>
        <strike val="0"/>
        <u val="none"/>
        <color indexed="2"/>
      </font>
      <fill>
        <patternFill patternType="solid">
          <fgColor rgb="FFFFCDCD"/>
          <bgColor rgb="FFFFCDCD"/>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fill>
        <patternFill patternType="solid">
          <fgColor rgb="FFFDCDCE"/>
          <bgColor rgb="FFFDCDCE"/>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color indexed="2"/>
      </font>
      <fill>
        <patternFill patternType="solid">
          <fgColor rgb="FFFDCECD"/>
          <bgColor rgb="FFFDCECD"/>
        </patternFill>
      </fill>
    </dxf>
    <dxf>
      <font>
        <b val="0"/>
        <i val="0"/>
        <strike val="0"/>
        <u val="none"/>
        <color indexed="2"/>
      </font>
      <fill>
        <patternFill patternType="solid">
          <fgColor rgb="FFFDCDCE"/>
          <bgColor rgb="FFFDCDCE"/>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fill>
        <patternFill patternType="solid">
          <fgColor rgb="FFFFCDCD"/>
          <bgColor rgb="FFFFCDCD"/>
        </patternFill>
      </fill>
    </dxf>
    <dxf>
      <font>
        <color indexed="2"/>
      </font>
      <fill>
        <patternFill patternType="solid">
          <fgColor rgb="FFFDCECD"/>
          <bgColor rgb="FFFDCECD"/>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FCDCD"/>
          <bgColor rgb="FFFFCDCD"/>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FCDCD"/>
          <bgColor rgb="FFFFCDCD"/>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fill>
        <patternFill patternType="solid">
          <fgColor rgb="FFFDCDCE"/>
          <bgColor rgb="FFFDCDCE"/>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val="0"/>
        <i val="0"/>
        <strike val="0"/>
        <u val="none"/>
        <color indexed="2"/>
      </font>
      <fill>
        <patternFill patternType="solid">
          <fgColor rgb="FFFFCDCD"/>
          <bgColor rgb="FFFFCDCD"/>
        </patternFill>
      </fill>
    </dxf>
    <dxf>
      <font>
        <color indexed="2"/>
      </font>
      <fill>
        <patternFill patternType="solid">
          <fgColor rgb="FFFDCECD"/>
          <bgColor rgb="FFFDCECD"/>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val="0"/>
        <i val="0"/>
        <strike val="0"/>
        <u val="none"/>
        <color indexed="2"/>
      </font>
      <fill>
        <patternFill patternType="solid">
          <fgColor rgb="FFFDCDCE"/>
          <bgColor rgb="FFFDCDCE"/>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color indexed="2"/>
      </font>
      <fill>
        <patternFill patternType="solid">
          <fgColor rgb="FFFDCECD"/>
          <bgColor rgb="FFFDCECD"/>
        </patternFill>
      </fill>
    </dxf>
    <dxf>
      <font>
        <color indexed="2"/>
      </font>
      <fill>
        <patternFill patternType="solid">
          <fgColor rgb="FFFDCECD"/>
          <bgColor rgb="FFFDCECD"/>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color indexed="2"/>
      </font>
      <fill>
        <patternFill patternType="solid">
          <fgColor rgb="FFFDCECD"/>
          <bgColor rgb="FFFDCE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color indexed="2"/>
      </font>
      <fill>
        <patternFill patternType="solid">
          <fgColor rgb="FFFDCECD"/>
          <bgColor rgb="FFFDCECD"/>
        </patternFill>
      </fill>
    </dxf>
    <dxf>
      <font>
        <color indexed="2"/>
      </font>
      <fill>
        <patternFill patternType="solid">
          <fgColor rgb="FFFDCECD"/>
          <bgColor rgb="FFFDCECD"/>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color indexed="2"/>
      </font>
      <fill>
        <patternFill patternType="solid">
          <fgColor rgb="FFFDCECD"/>
          <bgColor rgb="FFFDCE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color indexed="2"/>
      </font>
      <fill>
        <patternFill patternType="solid">
          <fgColor rgb="FFFDCECD"/>
          <bgColor rgb="FFFDCECD"/>
        </patternFill>
      </fill>
    </dxf>
    <dxf>
      <font>
        <color indexed="2"/>
      </font>
      <fill>
        <patternFill patternType="solid">
          <fgColor rgb="FFFDCECD"/>
          <bgColor rgb="FFFDCECD"/>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FCDCD"/>
          <bgColor rgb="FFFFCDCD"/>
        </patternFill>
      </fill>
    </dxf>
    <dxf>
      <font>
        <color indexed="2"/>
      </font>
      <fill>
        <patternFill patternType="solid">
          <fgColor rgb="FFFDCECD"/>
          <bgColor rgb="FFFDCECD"/>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color indexed="2"/>
      </font>
      <fill>
        <patternFill patternType="solid">
          <fgColor rgb="FFFDCECD"/>
          <bgColor rgb="FFFDCECD"/>
        </patternFill>
      </fill>
    </dxf>
    <dxf>
      <font>
        <b val="0"/>
        <i val="0"/>
        <strike val="0"/>
        <u val="none"/>
        <color indexed="2"/>
      </font>
      <fill>
        <patternFill patternType="solid">
          <fgColor rgb="FFFFCDCD"/>
          <bgColor rgb="FFFFCDCD"/>
        </patternFill>
      </fill>
    </dxf>
    <dxf>
      <font>
        <color indexed="2"/>
      </font>
      <fill>
        <patternFill patternType="solid">
          <fgColor rgb="FFFDCECD"/>
          <bgColor rgb="FFFDCECD"/>
        </patternFill>
      </fill>
    </dxf>
    <dxf>
      <font>
        <b val="0"/>
        <i val="0"/>
        <strike val="0"/>
        <u val="none"/>
        <color indexed="2"/>
      </font>
      <fill>
        <patternFill patternType="solid">
          <fgColor rgb="FFFDCDCE"/>
          <bgColor rgb="FFFDCDCE"/>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fill>
        <patternFill patternType="solid">
          <fgColor rgb="FFFDCDCE"/>
          <bgColor rgb="FFFDCDCE"/>
        </patternFill>
      </fill>
    </dxf>
    <dxf>
      <font>
        <b val="0"/>
        <i val="0"/>
        <strike val="0"/>
        <u val="none"/>
        <color indexed="2"/>
      </font>
      <fill>
        <patternFill patternType="solid">
          <fgColor rgb="FFFFCDCD"/>
          <bgColor rgb="FFFFCDCD"/>
        </patternFill>
      </fill>
    </dxf>
    <dxf>
      <font>
        <color indexed="2"/>
      </font>
      <fill>
        <patternFill patternType="solid">
          <fgColor rgb="FFFDCECD"/>
          <bgColor rgb="FFFDCECD"/>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fill>
        <patternFill patternType="solid">
          <fgColor rgb="FFFDCDCE"/>
          <bgColor rgb="FFFDCDCE"/>
        </patternFill>
      </fill>
    </dxf>
    <dxf>
      <font>
        <b val="0"/>
        <i val="0"/>
        <strike val="0"/>
        <u val="none"/>
        <color indexed="2"/>
      </font>
      <fill>
        <patternFill patternType="solid">
          <fgColor rgb="FFFFCDCD"/>
          <bgColor rgb="FFFFCDCD"/>
        </patternFill>
      </fill>
    </dxf>
    <dxf>
      <font>
        <color indexed="2"/>
      </font>
      <fill>
        <patternFill patternType="solid">
          <fgColor rgb="FFFDCECD"/>
          <bgColor rgb="FFFDCECD"/>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fill>
        <patternFill patternType="solid">
          <fgColor rgb="FFFFCDCD"/>
          <bgColor rgb="FFFFCDCD"/>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FCDCD"/>
          <bgColor rgb="FFFFCDCD"/>
        </patternFill>
      </fill>
    </dxf>
    <dxf>
      <font>
        <color indexed="2"/>
      </font>
      <fill>
        <patternFill patternType="solid">
          <fgColor rgb="FFFDCECD"/>
          <bgColor rgb="FFFDCE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DCDCE"/>
          <bgColor rgb="FFFDCDCE"/>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fill>
        <patternFill patternType="solid">
          <fgColor rgb="FFFFCDCD"/>
          <bgColor rgb="FFFFCDCD"/>
        </patternFill>
      </fill>
    </dxf>
    <dxf>
      <font>
        <color indexed="2"/>
      </font>
      <fill>
        <patternFill patternType="solid">
          <fgColor rgb="FFFDCECD"/>
          <bgColor rgb="FFFDCECD"/>
        </patternFill>
      </fill>
    </dxf>
    <dxf>
      <font>
        <b val="0"/>
        <i val="0"/>
        <strike val="0"/>
        <u val="none"/>
        <color indexed="2"/>
      </font>
      <fill>
        <patternFill patternType="solid">
          <fgColor rgb="FFFDCDCE"/>
          <bgColor rgb="FFFDCDCE"/>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FCDCD"/>
          <bgColor rgb="FFFFCDCD"/>
        </patternFill>
      </fill>
    </dxf>
    <dxf>
      <font>
        <color indexed="2"/>
      </font>
      <fill>
        <patternFill patternType="solid">
          <fgColor rgb="FFFDCECD"/>
          <bgColor rgb="FFFDCECD"/>
        </patternFill>
      </fill>
    </dxf>
    <dxf>
      <font>
        <b val="0"/>
        <i val="0"/>
        <strike val="0"/>
        <u val="none"/>
        <color indexed="2"/>
      </font>
      <fill>
        <patternFill patternType="solid">
          <fgColor rgb="FFFDCDCE"/>
          <bgColor rgb="FFFDCDCE"/>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color indexed="2"/>
      </font>
      <fill>
        <patternFill patternType="solid">
          <fgColor rgb="FFFDCECD"/>
          <bgColor rgb="FFFDCECD"/>
        </patternFill>
      </fill>
    </dxf>
    <dxf>
      <font>
        <b val="0"/>
        <i val="0"/>
        <strike val="0"/>
        <u val="none"/>
        <color indexed="2"/>
      </font>
      <fill>
        <patternFill patternType="solid">
          <fgColor rgb="FFFDCDCE"/>
          <bgColor rgb="FFFDCDCE"/>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fill>
        <patternFill patternType="solid">
          <fgColor rgb="FFFFCDCD"/>
          <bgColor rgb="FFFFCDCD"/>
        </patternFill>
      </fill>
    </dxf>
    <dxf>
      <font>
        <color indexed="2"/>
      </font>
      <fill>
        <patternFill patternType="solid">
          <fgColor rgb="FFFDCECD"/>
          <bgColor rgb="FFFDCECD"/>
        </patternFill>
      </fill>
    </dxf>
    <dxf>
      <font>
        <b val="0"/>
        <i val="0"/>
        <strike val="0"/>
        <u val="none"/>
        <color indexed="2"/>
      </font>
      <fill>
        <patternFill patternType="solid">
          <fgColor rgb="FFFDCDCE"/>
          <bgColor rgb="FFFDCDCE"/>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fill>
        <patternFill patternType="solid">
          <fgColor rgb="FFFFCDCD"/>
          <bgColor rgb="FFFFCDCD"/>
        </patternFill>
      </fill>
    </dxf>
    <dxf>
      <font>
        <color indexed="2"/>
      </font>
      <fill>
        <patternFill patternType="solid">
          <fgColor rgb="FFFDCECD"/>
          <bgColor rgb="FFFDCECD"/>
        </patternFill>
      </fill>
    </dxf>
    <dxf>
      <font>
        <b val="0"/>
        <i val="0"/>
        <strike val="0"/>
        <u val="none"/>
        <color indexed="2"/>
      </font>
      <fill>
        <patternFill patternType="solid">
          <fgColor rgb="FFFDCDCE"/>
          <bgColor rgb="FFFDCDCE"/>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val="0"/>
        <i val="0"/>
        <strike val="0"/>
        <u val="none"/>
        <color indexed="2"/>
      </font>
      <fill>
        <patternFill patternType="solid">
          <fgColor rgb="FFFFCDCD"/>
          <bgColor rgb="FFFFCDCD"/>
        </patternFill>
      </fill>
    </dxf>
    <dxf>
      <font>
        <color indexed="2"/>
      </font>
      <fill>
        <patternFill patternType="solid">
          <fgColor rgb="FFFDCECD"/>
          <bgColor rgb="FFFDCECD"/>
        </patternFill>
      </fill>
    </dxf>
    <dxf>
      <font>
        <b val="0"/>
        <i val="0"/>
        <strike val="0"/>
        <u val="none"/>
        <color indexed="2"/>
      </font>
      <fill>
        <patternFill patternType="solid">
          <fgColor rgb="FFFDCDCE"/>
          <bgColor rgb="FFFDCDCE"/>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fill>
        <patternFill patternType="solid">
          <fgColor rgb="FFFFCDCD"/>
          <bgColor rgb="FFFFCDCD"/>
        </patternFill>
      </fill>
    </dxf>
    <dxf>
      <font>
        <color indexed="2"/>
      </font>
      <fill>
        <patternFill patternType="solid">
          <fgColor rgb="FFFDCECD"/>
          <bgColor rgb="FFFDCECD"/>
        </patternFill>
      </fill>
    </dxf>
    <dxf>
      <font>
        <b val="0"/>
        <i val="0"/>
        <strike val="0"/>
        <u val="none"/>
        <color indexed="2"/>
      </font>
      <fill>
        <patternFill patternType="solid">
          <fgColor rgb="FFFDCDCE"/>
          <bgColor rgb="FFFDCDCE"/>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b val="0"/>
        <i val="0"/>
        <strike val="0"/>
        <u val="none"/>
        <color indexed="2"/>
      </font>
      <fill>
        <patternFill patternType="solid">
          <fgColor rgb="FFFFCDCD"/>
          <bgColor rgb="FFFFCDCD"/>
        </patternFill>
      </fill>
    </dxf>
    <dxf>
      <font>
        <color indexed="2"/>
      </font>
      <fill>
        <patternFill patternType="solid">
          <fgColor rgb="FFFDCECD"/>
          <bgColor rgb="FFFDCE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fill>
        <patternFill patternType="solid">
          <fgColor rgb="FFFFCDCD"/>
          <bgColor rgb="FFFFCDCD"/>
        </patternFill>
      </fill>
    </dxf>
    <dxf>
      <font>
        <color indexed="2"/>
      </font>
      <fill>
        <patternFill patternType="solid">
          <fgColor rgb="FFFDCECD"/>
          <bgColor rgb="FFFDCECD"/>
        </patternFill>
      </fill>
    </dxf>
    <dxf>
      <font>
        <b val="0"/>
        <i val="0"/>
        <strike val="0"/>
        <u val="none"/>
        <color indexed="2"/>
      </font>
      <fill>
        <patternFill patternType="solid">
          <fgColor rgb="FFFDCDCE"/>
          <bgColor rgb="FFFDCDCE"/>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fill>
        <patternFill patternType="solid">
          <fgColor rgb="FFFFCDCD"/>
          <bgColor rgb="FFFFCDCD"/>
        </patternFill>
      </fill>
    </dxf>
    <dxf>
      <font>
        <color indexed="2"/>
      </font>
      <fill>
        <patternFill patternType="solid">
          <fgColor rgb="FFFDCECD"/>
          <bgColor rgb="FFFDCECD"/>
        </patternFill>
      </fill>
    </dxf>
    <dxf>
      <font>
        <b val="0"/>
        <i val="0"/>
        <strike val="0"/>
        <u val="none"/>
        <color indexed="2"/>
      </font>
      <fill>
        <patternFill patternType="solid">
          <fgColor rgb="FFFDCDCE"/>
          <bgColor rgb="FFFDCDCE"/>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color indexed="2"/>
      </font>
      <fill>
        <patternFill patternType="solid">
          <fgColor rgb="FFFDCECD"/>
          <bgColor rgb="FFFDCE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color indexed="2"/>
      </font>
      <fill>
        <patternFill patternType="solid">
          <fgColor rgb="FFFDCECD"/>
          <bgColor rgb="FFFDCE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color indexed="2"/>
      </font>
      <fill>
        <patternFill patternType="solid">
          <fgColor rgb="FFFDCECD"/>
          <bgColor rgb="FFFDCE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color indexed="2"/>
      </font>
      <fill>
        <patternFill patternType="solid">
          <fgColor rgb="FFFDCECD"/>
          <bgColor rgb="FFFDCE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color indexed="2"/>
      </font>
      <fill>
        <patternFill patternType="solid">
          <fgColor rgb="FFFDCECD"/>
          <bgColor rgb="FFFDCECD"/>
        </patternFill>
      </fill>
    </dxf>
    <dxf>
      <font>
        <b val="0"/>
        <i val="0"/>
        <strike val="0"/>
        <u val="none"/>
        <color indexed="2"/>
      </font>
      <fill>
        <patternFill patternType="solid">
          <fgColor rgb="FFFFCDCD"/>
          <bgColor rgb="FFFFCDCD"/>
        </patternFill>
      </fill>
    </dxf>
    <dxf>
      <font>
        <color indexed="2"/>
      </font>
      <fill>
        <patternFill patternType="solid">
          <fgColor rgb="FFFDCECD"/>
          <bgColor rgb="FFFDCECD"/>
        </patternFill>
      </fill>
    </dxf>
    <dxf>
      <font>
        <b val="0"/>
        <i val="0"/>
        <strike val="0"/>
        <u val="none"/>
        <color indexed="2"/>
      </font>
      <fill>
        <patternFill patternType="solid">
          <fgColor rgb="FFFFCDCD"/>
          <bgColor rgb="FFFFCDCD"/>
        </patternFill>
      </fill>
    </dxf>
    <dxf>
      <font>
        <color indexed="2"/>
      </font>
      <fill>
        <patternFill patternType="solid">
          <fgColor rgb="FFFDCECD"/>
          <bgColor rgb="FFFDCECD"/>
        </patternFill>
      </fill>
    </dxf>
    <dxf>
      <font>
        <b val="0"/>
        <i val="0"/>
        <strike val="0"/>
        <u val="none"/>
        <color indexed="2"/>
      </font>
      <fill>
        <patternFill patternType="solid">
          <fgColor rgb="FFFDCDCE"/>
          <bgColor rgb="FFFDCDCE"/>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val="0"/>
        <i val="0"/>
        <strike val="0"/>
        <u val="none"/>
        <color indexed="2"/>
      </font>
      <fill>
        <patternFill patternType="solid">
          <fgColor rgb="FFFDCDCE"/>
          <bgColor rgb="FFFDCDCE"/>
        </patternFill>
      </fill>
    </dxf>
    <dxf>
      <font>
        <color indexed="2"/>
      </font>
      <fill>
        <patternFill patternType="solid">
          <fgColor rgb="FFFDCECD"/>
          <bgColor rgb="FFFDCE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color indexed="2"/>
      </font>
      <fill>
        <patternFill patternType="solid">
          <fgColor rgb="FFFDCECD"/>
          <bgColor rgb="FFFDCE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color indexed="2"/>
      </font>
      <fill>
        <patternFill patternType="solid">
          <fgColor rgb="FFFDCECD"/>
          <bgColor rgb="FFFDCECD"/>
        </patternFill>
      </fill>
    </dxf>
    <dxf>
      <font>
        <b val="0"/>
        <i val="0"/>
        <strike val="0"/>
        <u val="none"/>
        <color indexed="2"/>
      </font>
      <fill>
        <patternFill patternType="solid">
          <fgColor rgb="FFFFCDCD"/>
          <bgColor rgb="FFFFCDCD"/>
        </patternFill>
      </fill>
    </dxf>
    <dxf>
      <font>
        <color indexed="2"/>
      </font>
      <fill>
        <patternFill patternType="solid">
          <fgColor rgb="FFFDCECD"/>
          <bgColor rgb="FFFDCE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b val="0"/>
        <i val="0"/>
        <strike val="0"/>
        <u val="none"/>
        <color indexed="2"/>
      </font>
      <fill>
        <patternFill patternType="solid">
          <fgColor rgb="FFFFCDCD"/>
          <bgColor rgb="FFFFCDCD"/>
        </patternFill>
      </fill>
    </dxf>
    <dxf>
      <font>
        <color indexed="2"/>
      </font>
      <fill>
        <patternFill patternType="solid">
          <fgColor rgb="FFFDCECD"/>
          <bgColor rgb="FFFDCECD"/>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color indexed="2"/>
      </font>
      <fill>
        <patternFill patternType="solid">
          <fgColor rgb="FFFDCECD"/>
          <bgColor rgb="FFFDCE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b val="0"/>
        <i val="0"/>
        <strike val="0"/>
        <u val="none"/>
        <color indexed="2"/>
      </font>
      <fill>
        <patternFill patternType="solid">
          <fgColor rgb="FFFFCDCD"/>
          <bgColor rgb="FFFFCDCD"/>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fill>
        <patternFill patternType="solid">
          <fgColor rgb="FFFFCDCD"/>
          <bgColor rgb="FFFFCDCD"/>
        </patternFill>
      </fill>
    </dxf>
    <dxf>
      <font>
        <color indexed="2"/>
      </font>
      <fill>
        <patternFill patternType="solid">
          <fgColor rgb="FFFDCECD"/>
          <bgColor rgb="FFFDCE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fill>
        <patternFill patternType="solid">
          <fgColor rgb="FFFFCDCD"/>
          <bgColor rgb="FFFFCDCD"/>
        </patternFill>
      </fill>
    </dxf>
    <dxf>
      <font>
        <color indexed="2"/>
      </font>
      <fill>
        <patternFill patternType="solid">
          <fgColor rgb="FFFDCECD"/>
          <bgColor rgb="FFFDCECD"/>
        </patternFill>
      </fill>
    </dxf>
    <dxf>
      <font>
        <b val="0"/>
        <i val="0"/>
        <strike val="0"/>
        <u val="none"/>
        <color indexed="2"/>
      </font>
      <fill>
        <patternFill patternType="solid">
          <fgColor rgb="FFFDCDCE"/>
          <bgColor rgb="FFFDCDCE"/>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fill>
        <patternFill patternType="solid">
          <fgColor rgb="FFFFCDCD"/>
          <bgColor rgb="FFFFCDCD"/>
        </patternFill>
      </fill>
    </dxf>
    <dxf>
      <font>
        <color indexed="2"/>
      </font>
      <fill>
        <patternFill patternType="solid">
          <fgColor rgb="FFFDCECD"/>
          <bgColor rgb="FFFDCECD"/>
        </patternFill>
      </fill>
    </dxf>
    <dxf>
      <font>
        <b val="0"/>
        <i val="0"/>
        <strike val="0"/>
        <u val="none"/>
        <color indexed="2"/>
      </font>
      <fill>
        <patternFill patternType="solid">
          <fgColor rgb="FFFDCDCE"/>
          <bgColor rgb="FFFDCDCE"/>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fill>
        <patternFill patternType="solid">
          <fgColor rgb="FFFFCDCD"/>
          <bgColor rgb="FFFFCDCD"/>
        </patternFill>
      </fill>
    </dxf>
    <dxf>
      <font>
        <color indexed="2"/>
      </font>
      <fill>
        <patternFill patternType="solid">
          <fgColor rgb="FFFDCECD"/>
          <bgColor rgb="FFFDCECD"/>
        </patternFill>
      </fill>
    </dxf>
    <dxf>
      <font>
        <b val="0"/>
        <i val="0"/>
        <strike val="0"/>
        <u val="none"/>
        <color indexed="2"/>
      </font>
      <fill>
        <patternFill patternType="solid">
          <fgColor rgb="FFFDCDCE"/>
          <bgColor rgb="FFFDCDCE"/>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color indexed="2"/>
      </font>
      <fill>
        <patternFill patternType="solid">
          <fgColor rgb="FFFDCECD"/>
          <bgColor rgb="FFFDCE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FCDCD"/>
          <bgColor rgb="FFFFCD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b val="0"/>
        <i val="0"/>
        <strike val="0"/>
        <u val="none"/>
        <color indexed="2"/>
      </font>
      <fill>
        <patternFill patternType="solid">
          <fgColor rgb="FFFFCDCD"/>
          <bgColor rgb="FFFFCDCD"/>
        </patternFill>
      </fill>
    </dxf>
    <dxf>
      <font>
        <color indexed="2"/>
      </font>
      <fill>
        <patternFill patternType="solid">
          <fgColor rgb="FFFDCECD"/>
          <bgColor rgb="FFFDCE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color indexed="2"/>
      </font>
      <fill>
        <patternFill patternType="solid">
          <fgColor rgb="FFFDCECD"/>
          <bgColor rgb="FFFDCE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color indexed="2"/>
      </font>
      <fill>
        <patternFill patternType="solid">
          <fgColor rgb="FFFDCECD"/>
          <bgColor rgb="FFFDCE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color indexed="2"/>
      </font>
      <fill>
        <patternFill patternType="solid">
          <fgColor rgb="FFFDCECD"/>
          <bgColor rgb="FFFDCE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color indexed="2"/>
      </font>
      <fill>
        <patternFill patternType="solid">
          <fgColor rgb="FFFDCECD"/>
          <bgColor rgb="FFFDCECD"/>
        </patternFill>
      </fill>
    </dxf>
    <dxf>
      <font>
        <b val="0"/>
        <i val="0"/>
        <strike val="0"/>
        <u val="none"/>
        <color indexed="2"/>
      </font>
      <fill>
        <patternFill patternType="solid">
          <fgColor rgb="FFFFCDCD"/>
          <bgColor rgb="FFFFCDCD"/>
        </patternFill>
      </fill>
    </dxf>
    <dxf>
      <font>
        <color indexed="2"/>
      </font>
      <fill>
        <patternFill patternType="solid">
          <fgColor rgb="FFFDCECD"/>
          <bgColor rgb="FFFDCECD"/>
        </patternFill>
      </fill>
    </dxf>
    <dxf>
      <font>
        <b val="0"/>
        <i val="0"/>
        <strike val="0"/>
        <u val="none"/>
        <color indexed="2"/>
      </font>
      <fill>
        <patternFill patternType="solid">
          <fgColor rgb="FFFFCDCD"/>
          <bgColor rgb="FFFFCDCD"/>
        </patternFill>
      </fill>
    </dxf>
    <dxf>
      <font>
        <color indexed="2"/>
      </font>
      <fill>
        <patternFill patternType="solid">
          <fgColor rgb="FFFDCECD"/>
          <bgColor rgb="FFFDCECD"/>
        </patternFill>
      </fill>
    </dxf>
    <dxf>
      <font>
        <b val="0"/>
        <i val="0"/>
        <strike val="0"/>
        <u val="none"/>
        <color indexed="2"/>
      </font>
      <fill>
        <patternFill patternType="solid">
          <fgColor rgb="FFFDCDCE"/>
          <bgColor rgb="FFFDCDCE"/>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val="0"/>
        <i val="0"/>
        <strike val="0"/>
        <u val="none"/>
        <color indexed="2"/>
      </font>
      <fill>
        <patternFill patternType="solid">
          <fgColor rgb="FFFDCDCE"/>
          <bgColor rgb="FFFDCDCE"/>
        </patternFill>
      </fill>
    </dxf>
    <dxf>
      <font>
        <color indexed="2"/>
      </font>
      <fill>
        <patternFill patternType="solid">
          <fgColor rgb="FFFDCECD"/>
          <bgColor rgb="FFFDCE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FCDCD"/>
          <bgColor rgb="FFFFCDCD"/>
        </patternFill>
      </fill>
    </dxf>
    <dxf>
      <font>
        <color indexed="2"/>
      </font>
      <fill>
        <patternFill patternType="solid">
          <fgColor rgb="FFFDCECD"/>
          <bgColor rgb="FFFDCE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color indexed="2"/>
      </font>
      <fill>
        <patternFill patternType="solid">
          <fgColor rgb="FFFDCECD"/>
          <bgColor rgb="FFFDCECD"/>
        </patternFill>
      </fill>
    </dxf>
    <dxf>
      <font>
        <b val="0"/>
        <i val="0"/>
        <strike val="0"/>
        <u val="none"/>
        <color indexed="2"/>
      </font>
      <fill>
        <patternFill patternType="solid">
          <fgColor rgb="FFFFCDCD"/>
          <bgColor rgb="FFFFCD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b val="0"/>
        <i val="0"/>
        <strike val="0"/>
        <u val="none"/>
        <color indexed="2"/>
      </font>
      <fill>
        <patternFill patternType="solid">
          <fgColor rgb="FFFFCDCD"/>
          <bgColor rgb="FFFFCDCD"/>
        </patternFill>
      </fill>
    </dxf>
    <dxf>
      <font>
        <color indexed="2"/>
      </font>
      <fill>
        <patternFill patternType="solid">
          <fgColor rgb="FFFDCECD"/>
          <bgColor rgb="FFFDCE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color indexed="2"/>
      </font>
      <fill>
        <patternFill patternType="solid">
          <fgColor rgb="FFFDCECD"/>
          <bgColor rgb="FFFDCECD"/>
        </patternFill>
      </fill>
    </dxf>
    <dxf>
      <font>
        <b val="0"/>
        <i val="0"/>
        <strike val="0"/>
        <u val="none"/>
        <color indexed="2"/>
      </font>
      <fill>
        <patternFill patternType="solid">
          <fgColor rgb="FFFFCDCD"/>
          <bgColor rgb="FFFFCDCD"/>
        </patternFill>
      </fill>
    </dxf>
    <dxf>
      <font>
        <color indexed="2"/>
      </font>
      <fill>
        <patternFill patternType="solid">
          <fgColor rgb="FFFDCECD"/>
          <bgColor rgb="FFFDCE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FCDCD"/>
          <bgColor rgb="FFFFCDCD"/>
        </patternFill>
      </fill>
    </dxf>
    <dxf>
      <font>
        <color indexed="2"/>
      </font>
      <fill>
        <patternFill patternType="solid">
          <fgColor rgb="FFFDCECD"/>
          <bgColor rgb="FFFDCE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color indexed="2"/>
      </font>
      <fill>
        <patternFill patternType="solid">
          <fgColor rgb="FFFDCECD"/>
          <bgColor rgb="FFFDCE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color theme="0"/>
      </font>
    </dxf>
    <dxf>
      <font>
        <color theme="0"/>
      </font>
    </dxf>
    <dxf>
      <font>
        <color theme="0"/>
      </font>
    </dxf>
    <dxf>
      <font>
        <color theme="0"/>
      </font>
    </dxf>
    <dxf>
      <font>
        <color theme="0"/>
      </font>
    </dxf>
    <dxf>
      <font>
        <color theme="0"/>
      </font>
    </dxf>
    <dxf>
      <font>
        <color theme="0"/>
      </font>
    </dxf>
    <dxf>
      <font>
        <b val="0"/>
        <i val="0"/>
        <strike val="0"/>
        <u/>
        <color indexed="2"/>
      </font>
    </dxf>
    <dxf>
      <font>
        <b val="0"/>
        <i val="0"/>
        <strike val="0"/>
        <u/>
        <color indexed="2"/>
      </font>
      <fill>
        <patternFill patternType="none"/>
      </fill>
      <border>
        <left/>
        <right/>
        <top/>
        <bottom/>
        <vertical/>
        <horizontal/>
      </border>
    </dxf>
    <dxf>
      <font>
        <b/>
        <i val="0"/>
        <strike val="0"/>
        <u val="none"/>
        <color theme="0"/>
      </font>
      <fill>
        <patternFill patternType="solid">
          <fgColor rgb="FF9B26CD"/>
          <bgColor rgb="FF9B26CD"/>
        </patternFill>
      </fill>
    </dxf>
    <dxf>
      <font>
        <b/>
        <i val="0"/>
        <strike val="0"/>
        <u val="none"/>
        <color rgb="FF7F26CE"/>
      </font>
      <fill>
        <patternFill patternType="solid">
          <fgColor rgb="FFE9B2FF"/>
          <bgColor rgb="FFE9B2FF"/>
        </patternFill>
      </fill>
    </dxf>
    <dxf>
      <font>
        <b/>
        <i val="0"/>
        <strike val="0"/>
        <u val="none"/>
        <color rgb="FF7F26CE"/>
      </font>
      <fill>
        <patternFill patternType="none"/>
      </fill>
    </dxf>
    <dxf>
      <font>
        <color theme="0"/>
      </font>
    </dxf>
    <dxf>
      <font>
        <b val="0"/>
        <i val="0"/>
        <strike val="0"/>
        <u/>
        <color indexed="2"/>
      </font>
    </dxf>
    <dxf>
      <font>
        <b val="0"/>
        <i val="0"/>
        <strike val="0"/>
        <u/>
        <color indexed="2"/>
      </font>
      <fill>
        <patternFill patternType="none"/>
      </fill>
      <border>
        <left/>
        <right/>
        <top/>
        <bottom/>
        <vertical/>
        <horizontal/>
      </border>
    </dxf>
    <dxf>
      <font>
        <b/>
        <i val="0"/>
        <strike val="0"/>
        <u val="none"/>
        <color theme="0"/>
      </font>
      <fill>
        <patternFill patternType="solid">
          <fgColor rgb="FF9B26CD"/>
          <bgColor rgb="FF9B26CD"/>
        </patternFill>
      </fill>
    </dxf>
    <dxf>
      <font>
        <b/>
        <i val="0"/>
        <strike val="0"/>
        <u val="none"/>
        <color rgb="FF7F26CE"/>
      </font>
      <fill>
        <patternFill patternType="solid">
          <fgColor rgb="FFE9B2FF"/>
          <bgColor rgb="FFE9B2FF"/>
        </patternFill>
      </fill>
    </dxf>
    <dxf>
      <font>
        <b/>
        <i val="0"/>
        <strike val="0"/>
        <u val="none"/>
        <color rgb="FF7F26CE"/>
      </font>
      <fill>
        <patternFill patternType="none"/>
      </fill>
    </dxf>
    <dxf>
      <font>
        <color theme="0"/>
      </font>
    </dxf>
    <dxf>
      <font>
        <b/>
        <i val="0"/>
        <color theme="0"/>
      </font>
      <fill>
        <patternFill patternType="solid">
          <fgColor rgb="FF00B050"/>
          <bgColor rgb="FF00B050"/>
        </patternFill>
      </fill>
    </dxf>
    <dxf>
      <font>
        <b/>
        <i val="0"/>
        <color theme="0"/>
      </font>
      <fill>
        <patternFill patternType="solid">
          <fgColor rgb="FF77DA00"/>
          <bgColor rgb="FF77DA00"/>
        </patternFill>
      </fill>
    </dxf>
    <dxf>
      <font>
        <b/>
        <i val="0"/>
        <color rgb="FFFA9100"/>
      </font>
    </dxf>
    <dxf>
      <font>
        <b/>
        <i val="0"/>
        <color indexed="2"/>
      </font>
      <fill>
        <patternFill patternType="solid">
          <fgColor theme="0"/>
          <bgColor theme="0"/>
        </patternFill>
      </fill>
    </dxf>
    <dxf>
      <font>
        <b/>
        <i val="0"/>
        <color theme="0"/>
      </font>
      <fill>
        <patternFill patternType="solid">
          <fgColor rgb="FF00B050"/>
          <bgColor rgb="FF00B050"/>
        </patternFill>
      </fill>
    </dxf>
    <dxf>
      <font>
        <b/>
        <i val="0"/>
        <color theme="0"/>
      </font>
      <fill>
        <patternFill patternType="solid">
          <fgColor rgb="FF77DA00"/>
          <bgColor rgb="FF77DA00"/>
        </patternFill>
      </fill>
    </dxf>
    <dxf>
      <font>
        <b/>
        <i val="0"/>
        <color rgb="FFFA9100"/>
      </font>
    </dxf>
    <dxf>
      <font>
        <b/>
        <i val="0"/>
        <color indexed="2"/>
      </font>
      <fill>
        <patternFill patternType="solid">
          <fgColor theme="0"/>
          <bgColor theme="0"/>
        </patternFill>
      </fill>
    </dxf>
    <dxf>
      <font>
        <b/>
        <i val="0"/>
        <color theme="0"/>
      </font>
      <fill>
        <patternFill patternType="solid">
          <fgColor rgb="FF00B050"/>
          <bgColor rgb="FF00B050"/>
        </patternFill>
      </fill>
    </dxf>
    <dxf>
      <font>
        <b/>
        <i val="0"/>
        <color theme="0"/>
      </font>
      <fill>
        <patternFill patternType="solid">
          <fgColor rgb="FF77DA00"/>
          <bgColor rgb="FF77DA00"/>
        </patternFill>
      </fill>
    </dxf>
    <dxf>
      <font>
        <b/>
        <i val="0"/>
        <color rgb="FFFA9100"/>
      </font>
    </dxf>
    <dxf>
      <font>
        <b/>
        <i val="0"/>
        <color indexed="2"/>
      </font>
      <fill>
        <patternFill patternType="solid">
          <fgColor theme="0"/>
          <bgColor theme="0"/>
        </patternFill>
      </fill>
    </dxf>
    <dxf>
      <font>
        <b/>
        <i val="0"/>
        <color theme="0"/>
      </font>
      <fill>
        <patternFill patternType="solid">
          <fgColor rgb="FF00B050"/>
          <bgColor rgb="FF00B050"/>
        </patternFill>
      </fill>
    </dxf>
    <dxf>
      <font>
        <b/>
        <i val="0"/>
        <color theme="0"/>
      </font>
      <fill>
        <patternFill patternType="solid">
          <fgColor rgb="FF77DA00"/>
          <bgColor rgb="FF77DA00"/>
        </patternFill>
      </fill>
    </dxf>
    <dxf>
      <font>
        <b/>
        <i val="0"/>
        <color rgb="FFFA9100"/>
      </font>
    </dxf>
    <dxf>
      <font>
        <b/>
        <i val="0"/>
        <color indexed="2"/>
      </font>
      <fill>
        <patternFill patternType="solid">
          <fgColor theme="0"/>
          <bgColor theme="0"/>
        </patternFill>
      </fill>
    </dxf>
    <dxf>
      <font>
        <b/>
        <i val="0"/>
        <color theme="0"/>
      </font>
      <fill>
        <patternFill patternType="solid">
          <fgColor rgb="FF00B050"/>
          <bgColor rgb="FF00B050"/>
        </patternFill>
      </fill>
    </dxf>
    <dxf>
      <font>
        <b/>
        <i val="0"/>
        <color theme="0"/>
      </font>
      <fill>
        <patternFill patternType="solid">
          <fgColor rgb="FF77DA00"/>
          <bgColor rgb="FF77DA00"/>
        </patternFill>
      </fill>
    </dxf>
    <dxf>
      <font>
        <b/>
        <i val="0"/>
        <color rgb="FFFA9100"/>
      </font>
    </dxf>
    <dxf>
      <font>
        <b/>
        <i val="0"/>
        <color indexed="2"/>
      </font>
      <fill>
        <patternFill patternType="solid">
          <fgColor theme="0"/>
          <bgColor theme="0"/>
        </patternFill>
      </fill>
    </dxf>
    <dxf>
      <font>
        <b/>
        <i val="0"/>
        <color theme="0"/>
      </font>
      <fill>
        <patternFill patternType="solid">
          <fgColor rgb="FF00B050"/>
          <bgColor rgb="FF00B050"/>
        </patternFill>
      </fill>
    </dxf>
    <dxf>
      <font>
        <b/>
        <i val="0"/>
        <color theme="0"/>
      </font>
      <fill>
        <patternFill patternType="solid">
          <fgColor rgb="FF77DA00"/>
          <bgColor rgb="FF77DA00"/>
        </patternFill>
      </fill>
    </dxf>
    <dxf>
      <font>
        <b/>
        <i val="0"/>
        <color rgb="FFFA9100"/>
      </font>
    </dxf>
    <dxf>
      <font>
        <b/>
        <i val="0"/>
        <color indexed="2"/>
      </font>
      <fill>
        <patternFill patternType="solid">
          <fgColor theme="0"/>
          <bgColor theme="0"/>
        </patternFill>
      </fill>
    </dxf>
    <dxf>
      <font>
        <b/>
        <i val="0"/>
        <color theme="0"/>
      </font>
      <fill>
        <patternFill patternType="solid">
          <fgColor rgb="FF00B050"/>
          <bgColor rgb="FF00B050"/>
        </patternFill>
      </fill>
    </dxf>
    <dxf>
      <font>
        <b/>
        <i val="0"/>
        <color theme="0"/>
      </font>
      <fill>
        <patternFill patternType="solid">
          <fgColor rgb="FF77DA00"/>
          <bgColor rgb="FF77DA00"/>
        </patternFill>
      </fill>
    </dxf>
    <dxf>
      <font>
        <b/>
        <i val="0"/>
        <color rgb="FFFA9100"/>
      </font>
    </dxf>
    <dxf>
      <font>
        <b/>
        <i val="0"/>
        <color indexed="2"/>
      </font>
      <fill>
        <patternFill patternType="solid">
          <fgColor theme="0"/>
          <bgColor theme="0"/>
        </patternFill>
      </fill>
    </dxf>
    <dxf>
      <font>
        <b/>
        <i val="0"/>
        <color theme="0"/>
      </font>
      <fill>
        <patternFill patternType="solid">
          <fgColor rgb="FF00B050"/>
          <bgColor rgb="FF00B050"/>
        </patternFill>
      </fill>
    </dxf>
    <dxf>
      <font>
        <b/>
        <i val="0"/>
        <color theme="0"/>
      </font>
      <fill>
        <patternFill patternType="solid">
          <fgColor rgb="FF77DA00"/>
          <bgColor rgb="FF77DA00"/>
        </patternFill>
      </fill>
    </dxf>
    <dxf>
      <font>
        <b/>
        <i val="0"/>
        <color rgb="FFFA9100"/>
      </font>
    </dxf>
    <dxf>
      <font>
        <b/>
        <i val="0"/>
        <color indexed="2"/>
      </font>
      <fill>
        <patternFill patternType="solid">
          <fgColor theme="0"/>
          <bgColor theme="0"/>
        </patternFill>
      </fill>
    </dxf>
    <dxf>
      <font>
        <color theme="0"/>
      </font>
    </dxf>
    <dxf>
      <font>
        <color theme="0"/>
      </font>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color theme="0"/>
      </font>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color indexed="2"/>
      </font>
    </dxf>
    <dxf>
      <font>
        <b val="0"/>
        <i val="0"/>
        <strike val="0"/>
        <u/>
        <color indexed="2"/>
      </font>
      <fill>
        <patternFill patternType="none"/>
      </fill>
      <border>
        <left/>
        <right/>
        <top/>
        <bottom/>
        <vertical/>
        <horizontal/>
      </border>
    </dxf>
    <dxf>
      <font>
        <b/>
        <i val="0"/>
        <strike val="0"/>
        <u val="none"/>
        <color theme="0"/>
      </font>
      <fill>
        <patternFill patternType="solid">
          <fgColor rgb="FF9B26CD"/>
          <bgColor rgb="FF9B26CD"/>
        </patternFill>
      </fill>
    </dxf>
    <dxf>
      <font>
        <b/>
        <i val="0"/>
        <strike val="0"/>
        <u val="none"/>
        <color rgb="FF7F26CE"/>
      </font>
      <fill>
        <patternFill patternType="solid">
          <fgColor rgb="FFE9B2FF"/>
          <bgColor rgb="FFE9B2FF"/>
        </patternFill>
      </fill>
    </dxf>
    <dxf>
      <font>
        <b/>
        <i val="0"/>
        <strike val="0"/>
        <u val="none"/>
        <color rgb="FF7F26CE"/>
      </font>
      <fill>
        <patternFill patternType="none"/>
      </fill>
    </dxf>
    <dxf>
      <font>
        <b val="0"/>
        <i val="0"/>
        <strike val="0"/>
        <u/>
        <color indexed="2"/>
      </font>
    </dxf>
    <dxf>
      <font>
        <b val="0"/>
        <i val="0"/>
        <strike val="0"/>
        <u/>
        <color indexed="2"/>
      </font>
      <fill>
        <patternFill patternType="none"/>
      </fill>
      <border>
        <left/>
        <right/>
        <top/>
        <bottom/>
        <vertical/>
        <horizontal/>
      </border>
    </dxf>
    <dxf>
      <font>
        <b/>
        <i val="0"/>
        <strike val="0"/>
        <u val="none"/>
        <color theme="0"/>
      </font>
      <fill>
        <patternFill patternType="solid">
          <fgColor rgb="FF9B26CD"/>
          <bgColor rgb="FF9B26CD"/>
        </patternFill>
      </fill>
    </dxf>
    <dxf>
      <font>
        <b/>
        <i val="0"/>
        <strike val="0"/>
        <u val="none"/>
        <color rgb="FF7F26CE"/>
      </font>
      <fill>
        <patternFill patternType="solid">
          <fgColor rgb="FFE9B2FF"/>
          <bgColor rgb="FFE9B2FF"/>
        </patternFill>
      </fill>
    </dxf>
    <dxf>
      <font>
        <b/>
        <i val="0"/>
        <strike val="0"/>
        <u val="none"/>
        <color rgb="FF7F26CE"/>
      </font>
      <fill>
        <patternFill patternType="none"/>
      </fill>
    </dxf>
    <dxf>
      <font>
        <b val="0"/>
        <i val="0"/>
        <strike val="0"/>
        <u/>
        <color indexed="2"/>
      </font>
    </dxf>
    <dxf>
      <font>
        <b val="0"/>
        <i val="0"/>
        <strike val="0"/>
        <u/>
        <color indexed="2"/>
      </font>
      <fill>
        <patternFill patternType="none"/>
      </fill>
      <border>
        <left/>
        <right/>
        <top/>
        <bottom/>
        <vertical/>
        <horizontal/>
      </border>
    </dxf>
    <dxf>
      <font>
        <b/>
        <i val="0"/>
        <strike val="0"/>
        <u val="none"/>
        <color theme="0"/>
      </font>
      <fill>
        <patternFill patternType="solid">
          <fgColor rgb="FF9B26CD"/>
          <bgColor rgb="FF9B26CD"/>
        </patternFill>
      </fill>
    </dxf>
    <dxf>
      <font>
        <b/>
        <i val="0"/>
        <strike val="0"/>
        <u val="none"/>
        <color rgb="FF7F26CE"/>
      </font>
      <fill>
        <patternFill patternType="solid">
          <fgColor rgb="FFE9B2FF"/>
          <bgColor rgb="FFE9B2FF"/>
        </patternFill>
      </fill>
    </dxf>
    <dxf>
      <font>
        <b/>
        <i val="0"/>
        <strike val="0"/>
        <u val="none"/>
        <color rgb="FF7F26CE"/>
      </font>
      <fill>
        <patternFill patternType="none"/>
      </fill>
    </dxf>
    <dxf>
      <font>
        <b val="0"/>
        <i val="0"/>
        <strike val="0"/>
        <u/>
        <color indexed="2"/>
      </font>
    </dxf>
    <dxf>
      <font>
        <b val="0"/>
        <i val="0"/>
        <strike val="0"/>
        <u/>
        <color indexed="2"/>
      </font>
      <fill>
        <patternFill patternType="none"/>
      </fill>
      <border>
        <left/>
        <right/>
        <top/>
        <bottom/>
        <vertical/>
        <horizontal/>
      </border>
    </dxf>
    <dxf>
      <font>
        <b/>
        <i val="0"/>
        <strike val="0"/>
        <u val="none"/>
        <color theme="0"/>
      </font>
      <fill>
        <patternFill patternType="solid">
          <fgColor rgb="FF9B26CD"/>
          <bgColor rgb="FF9B26CD"/>
        </patternFill>
      </fill>
    </dxf>
    <dxf>
      <font>
        <b/>
        <i val="0"/>
        <strike val="0"/>
        <u val="none"/>
        <color rgb="FF7F26CE"/>
      </font>
      <fill>
        <patternFill patternType="solid">
          <fgColor rgb="FFE9B2FF"/>
          <bgColor rgb="FFE9B2FF"/>
        </patternFill>
      </fill>
    </dxf>
    <dxf>
      <font>
        <b/>
        <i val="0"/>
        <strike val="0"/>
        <u val="none"/>
        <color rgb="FF7F26CE"/>
      </font>
      <fill>
        <patternFill patternType="none"/>
      </fill>
    </dxf>
    <dxf>
      <font>
        <b val="0"/>
        <i val="0"/>
        <strike val="0"/>
        <u/>
        <color indexed="2"/>
      </font>
    </dxf>
    <dxf>
      <font>
        <b val="0"/>
        <i val="0"/>
        <strike val="0"/>
        <u/>
        <color indexed="2"/>
      </font>
      <fill>
        <patternFill patternType="none"/>
      </fill>
      <border>
        <left/>
        <right/>
        <top/>
        <bottom/>
        <vertical/>
        <horizontal/>
      </border>
    </dxf>
    <dxf>
      <font>
        <b/>
        <i val="0"/>
        <strike val="0"/>
        <u val="none"/>
        <color theme="0"/>
      </font>
      <fill>
        <patternFill patternType="solid">
          <fgColor rgb="FF9B26CD"/>
          <bgColor rgb="FF9B26CD"/>
        </patternFill>
      </fill>
    </dxf>
    <dxf>
      <font>
        <b/>
        <i val="0"/>
        <strike val="0"/>
        <u val="none"/>
        <color rgb="FF7F26CE"/>
      </font>
      <fill>
        <patternFill patternType="solid">
          <fgColor rgb="FFE9B2FF"/>
          <bgColor rgb="FFE9B2FF"/>
        </patternFill>
      </fill>
    </dxf>
    <dxf>
      <font>
        <b/>
        <i val="0"/>
        <strike val="0"/>
        <u val="none"/>
        <color rgb="FF7F26CE"/>
      </font>
      <fill>
        <patternFill patternType="none"/>
      </fill>
    </dxf>
    <dxf>
      <font>
        <b val="0"/>
        <i val="0"/>
        <strike val="0"/>
        <u/>
        <color indexed="2"/>
      </font>
    </dxf>
    <dxf>
      <font>
        <b val="0"/>
        <i val="0"/>
        <strike val="0"/>
        <u/>
        <color indexed="2"/>
      </font>
      <fill>
        <patternFill patternType="none"/>
      </fill>
      <border>
        <left/>
        <right/>
        <top/>
        <bottom/>
        <vertical/>
        <horizontal/>
      </border>
    </dxf>
    <dxf>
      <font>
        <b/>
        <i val="0"/>
        <strike val="0"/>
        <u val="none"/>
        <color theme="0"/>
      </font>
      <fill>
        <patternFill patternType="solid">
          <fgColor rgb="FF9B26CD"/>
          <bgColor rgb="FF9B26CD"/>
        </patternFill>
      </fill>
    </dxf>
    <dxf>
      <font>
        <b/>
        <i val="0"/>
        <strike val="0"/>
        <u val="none"/>
        <color rgb="FF7F26CE"/>
      </font>
      <fill>
        <patternFill patternType="solid">
          <fgColor rgb="FFE9B2FF"/>
          <bgColor rgb="FFE9B2FF"/>
        </patternFill>
      </fill>
    </dxf>
    <dxf>
      <font>
        <b/>
        <i val="0"/>
        <strike val="0"/>
        <u val="none"/>
        <color rgb="FF7F26CE"/>
      </font>
      <fill>
        <patternFill patternType="none"/>
      </fill>
    </dxf>
    <dxf>
      <font>
        <b val="0"/>
        <i val="0"/>
        <strike val="0"/>
        <u/>
        <color indexed="2"/>
      </font>
    </dxf>
    <dxf>
      <font>
        <b val="0"/>
        <i val="0"/>
        <strike val="0"/>
        <u/>
        <color indexed="2"/>
      </font>
      <fill>
        <patternFill patternType="none"/>
      </fill>
      <border>
        <left/>
        <right/>
        <top/>
        <bottom/>
        <vertical/>
        <horizontal/>
      </border>
    </dxf>
    <dxf>
      <font>
        <b/>
        <i val="0"/>
        <strike val="0"/>
        <u val="none"/>
        <color theme="0"/>
      </font>
      <fill>
        <patternFill patternType="solid">
          <fgColor rgb="FF9B26CD"/>
          <bgColor rgb="FF9B26CD"/>
        </patternFill>
      </fill>
    </dxf>
    <dxf>
      <font>
        <b/>
        <i val="0"/>
        <strike val="0"/>
        <u val="none"/>
        <color rgb="FF7F26CE"/>
      </font>
      <fill>
        <patternFill patternType="solid">
          <fgColor rgb="FFE9B2FF"/>
          <bgColor rgb="FFE9B2FF"/>
        </patternFill>
      </fill>
    </dxf>
    <dxf>
      <font>
        <b/>
        <i val="0"/>
        <strike val="0"/>
        <u val="none"/>
        <color rgb="FF7F26CE"/>
      </font>
      <fill>
        <patternFill patternType="none"/>
      </fill>
    </dxf>
    <dxf>
      <font>
        <b val="0"/>
        <i val="0"/>
        <strike val="0"/>
        <u/>
        <color indexed="2"/>
      </font>
    </dxf>
    <dxf>
      <font>
        <b val="0"/>
        <i val="0"/>
        <strike val="0"/>
        <u/>
        <color indexed="2"/>
      </font>
      <fill>
        <patternFill patternType="none"/>
      </fill>
      <border>
        <left/>
        <right/>
        <top/>
        <bottom/>
        <vertical/>
        <horizontal/>
      </border>
    </dxf>
    <dxf>
      <font>
        <b/>
        <i val="0"/>
        <strike val="0"/>
        <u val="none"/>
        <color theme="0"/>
      </font>
      <fill>
        <patternFill patternType="solid">
          <fgColor rgb="FF9B26CD"/>
          <bgColor rgb="FF9B26CD"/>
        </patternFill>
      </fill>
    </dxf>
    <dxf>
      <font>
        <b/>
        <i val="0"/>
        <strike val="0"/>
        <u val="none"/>
        <color rgb="FF7F26CE"/>
      </font>
      <fill>
        <patternFill patternType="solid">
          <fgColor rgb="FFE9B2FF"/>
          <bgColor rgb="FFE9B2FF"/>
        </patternFill>
      </fill>
    </dxf>
    <dxf>
      <font>
        <b/>
        <i val="0"/>
        <strike val="0"/>
        <u val="none"/>
        <color rgb="FF7F26CE"/>
      </font>
      <fill>
        <patternFill patternType="none"/>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i val="0"/>
        <color theme="0"/>
      </font>
      <fill>
        <patternFill patternType="solid">
          <fgColor rgb="FF00B050"/>
          <bgColor rgb="FF00B050"/>
        </patternFill>
      </fill>
    </dxf>
    <dxf>
      <font>
        <b/>
        <i val="0"/>
        <color theme="0"/>
      </font>
      <fill>
        <patternFill patternType="solid">
          <fgColor rgb="FF77DA00"/>
          <bgColor rgb="FF77DA00"/>
        </patternFill>
      </fill>
    </dxf>
    <dxf>
      <font>
        <b/>
        <i val="0"/>
        <color rgb="FFFA9100"/>
      </font>
    </dxf>
    <dxf>
      <font>
        <b/>
        <i val="0"/>
        <color indexed="2"/>
      </font>
      <fill>
        <patternFill patternType="solid">
          <fgColor theme="0"/>
          <bgColor theme="0"/>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color indexed="2"/>
      </font>
    </dxf>
    <dxf>
      <font>
        <b val="0"/>
        <i val="0"/>
        <strike val="0"/>
        <u/>
        <color indexed="2"/>
      </font>
      <fill>
        <patternFill patternType="none"/>
      </fill>
      <border>
        <left/>
        <right/>
        <top/>
        <bottom/>
        <vertical/>
        <horizontal/>
      </border>
    </dxf>
    <dxf>
      <font>
        <b/>
        <i val="0"/>
        <strike val="0"/>
        <u val="none"/>
        <color theme="0"/>
      </font>
      <fill>
        <patternFill patternType="solid">
          <fgColor rgb="FF9B26CD"/>
          <bgColor rgb="FF9B26CD"/>
        </patternFill>
      </fill>
    </dxf>
    <dxf>
      <font>
        <b/>
        <i val="0"/>
        <strike val="0"/>
        <u val="none"/>
        <color rgb="FF7F26CE"/>
      </font>
      <fill>
        <patternFill patternType="solid">
          <fgColor rgb="FFE9B2FF"/>
          <bgColor rgb="FFE9B2FF"/>
        </patternFill>
      </fill>
    </dxf>
    <dxf>
      <font>
        <b/>
        <i val="0"/>
        <strike val="0"/>
        <u val="none"/>
        <color rgb="FF7F26CE"/>
      </font>
      <fill>
        <patternFill patternType="none"/>
      </fill>
    </dxf>
    <dxf>
      <font>
        <b/>
        <i val="0"/>
        <color theme="0"/>
      </font>
      <fill>
        <patternFill patternType="solid">
          <fgColor rgb="FF00B050"/>
          <bgColor rgb="FF00B050"/>
        </patternFill>
      </fill>
    </dxf>
    <dxf>
      <font>
        <b/>
        <i val="0"/>
        <color theme="0"/>
      </font>
      <fill>
        <patternFill patternType="solid">
          <fgColor rgb="FF77DA00"/>
          <bgColor rgb="FF77DA00"/>
        </patternFill>
      </fill>
    </dxf>
    <dxf>
      <font>
        <b/>
        <i val="0"/>
        <color rgb="FFFA9100"/>
      </font>
    </dxf>
    <dxf>
      <font>
        <b/>
        <i val="0"/>
        <color indexed="2"/>
      </font>
      <fill>
        <patternFill patternType="solid">
          <fgColor theme="0"/>
          <bgColor theme="0"/>
        </patternFill>
      </fill>
    </dxf>
    <dxf>
      <font>
        <b val="0"/>
        <i val="0"/>
        <strike val="0"/>
        <u val="none"/>
        <color rgb="FF00B050"/>
      </font>
    </dxf>
    <dxf>
      <font>
        <b val="0"/>
        <i val="0"/>
        <strike val="0"/>
        <u val="none"/>
        <color rgb="FF77DA00"/>
      </font>
    </dxf>
    <dxf>
      <font>
        <b val="0"/>
        <i val="0"/>
        <strike val="0"/>
        <u val="none"/>
        <color rgb="FFFA9100"/>
      </font>
    </dxf>
    <dxf>
      <font>
        <b val="0"/>
        <i val="0"/>
        <strike val="0"/>
        <u val="none"/>
        <color indexed="2"/>
      </font>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i val="0"/>
        <color theme="0"/>
      </font>
      <fill>
        <patternFill patternType="solid">
          <fgColor rgb="FF00B050"/>
          <bgColor rgb="FF00B050"/>
        </patternFill>
      </fill>
    </dxf>
    <dxf>
      <font>
        <b/>
        <i val="0"/>
        <color theme="0"/>
      </font>
      <fill>
        <patternFill patternType="solid">
          <fgColor rgb="FF77DA00"/>
          <bgColor rgb="FF77DA00"/>
        </patternFill>
      </fill>
    </dxf>
    <dxf>
      <font>
        <b/>
        <i val="0"/>
        <color rgb="FFFA9100"/>
      </font>
    </dxf>
    <dxf>
      <font>
        <b/>
        <i val="0"/>
        <color indexed="2"/>
      </font>
      <fill>
        <patternFill patternType="solid">
          <fgColor theme="0"/>
          <bgColor theme="0"/>
        </patternFill>
      </fill>
    </dxf>
    <dxf>
      <font>
        <b/>
        <i val="0"/>
        <color theme="0"/>
      </font>
      <fill>
        <patternFill patternType="solid">
          <fgColor rgb="FF00B050"/>
          <bgColor rgb="FF00B050"/>
        </patternFill>
      </fill>
    </dxf>
    <dxf>
      <font>
        <b/>
        <i val="0"/>
        <color theme="0"/>
      </font>
      <fill>
        <patternFill patternType="solid">
          <fgColor rgb="FF77DA00"/>
          <bgColor rgb="FF77DA00"/>
        </patternFill>
      </fill>
    </dxf>
    <dxf>
      <font>
        <b/>
        <i val="0"/>
        <color rgb="FFFA9100"/>
      </font>
    </dxf>
    <dxf>
      <font>
        <b/>
        <i val="0"/>
        <color indexed="2"/>
      </font>
      <fill>
        <patternFill patternType="solid">
          <fgColor theme="0"/>
          <bgColor theme="0"/>
        </patternFill>
      </fill>
    </dxf>
    <dxf>
      <font>
        <b/>
        <i val="0"/>
        <color theme="0"/>
      </font>
      <fill>
        <patternFill patternType="solid">
          <fgColor rgb="FF00B050"/>
          <bgColor rgb="FF00B050"/>
        </patternFill>
      </fill>
    </dxf>
    <dxf>
      <font>
        <b/>
        <i val="0"/>
        <color theme="0"/>
      </font>
      <fill>
        <patternFill patternType="solid">
          <fgColor rgb="FF77DA00"/>
          <bgColor rgb="FF77DA00"/>
        </patternFill>
      </fill>
    </dxf>
    <dxf>
      <font>
        <b/>
        <i val="0"/>
        <color rgb="FFFA9100"/>
      </font>
    </dxf>
    <dxf>
      <font>
        <b/>
        <i val="0"/>
        <color indexed="2"/>
      </font>
      <fill>
        <patternFill patternType="solid">
          <fgColor theme="0"/>
          <bgColor theme="0"/>
        </patternFill>
      </fill>
    </dxf>
    <dxf>
      <font>
        <b val="0"/>
        <i val="0"/>
        <strike val="0"/>
        <u val="none"/>
        <color rgb="FF00B050"/>
      </font>
    </dxf>
    <dxf>
      <font>
        <b val="0"/>
        <i val="0"/>
        <strike val="0"/>
        <u val="none"/>
        <color rgb="FF77DA00"/>
      </font>
    </dxf>
    <dxf>
      <font>
        <b val="0"/>
        <i val="0"/>
        <strike val="0"/>
        <u val="none"/>
        <color rgb="FFFA9100"/>
      </font>
    </dxf>
    <dxf>
      <font>
        <b val="0"/>
        <i val="0"/>
        <strike val="0"/>
        <u val="none"/>
        <color indexed="2"/>
      </font>
    </dxf>
    <dxf>
      <font>
        <b val="0"/>
        <i val="0"/>
        <strike val="0"/>
        <u val="none"/>
        <color rgb="FF00B050"/>
      </font>
    </dxf>
    <dxf>
      <font>
        <b val="0"/>
        <i val="0"/>
        <strike val="0"/>
        <u val="none"/>
        <color rgb="FF77DA00"/>
      </font>
    </dxf>
    <dxf>
      <font>
        <b val="0"/>
        <i val="0"/>
        <strike val="0"/>
        <u val="none"/>
        <color rgb="FFFA9100"/>
      </font>
    </dxf>
    <dxf>
      <font>
        <b val="0"/>
        <i val="0"/>
        <strike val="0"/>
        <u val="none"/>
        <color indexed="2"/>
      </font>
    </dxf>
    <dxf>
      <font>
        <b val="0"/>
        <i val="0"/>
        <strike val="0"/>
        <u val="none"/>
        <color rgb="FF00B050"/>
      </font>
    </dxf>
    <dxf>
      <font>
        <b val="0"/>
        <i val="0"/>
        <strike val="0"/>
        <u val="none"/>
        <color rgb="FF77DA00"/>
      </font>
    </dxf>
    <dxf>
      <font>
        <b val="0"/>
        <i val="0"/>
        <strike val="0"/>
        <u val="none"/>
        <color rgb="FFFA9100"/>
      </font>
    </dxf>
    <dxf>
      <font>
        <b val="0"/>
        <i val="0"/>
        <strike val="0"/>
        <u val="none"/>
        <color indexed="2"/>
      </font>
    </dxf>
    <dxf>
      <font>
        <b val="0"/>
        <i val="0"/>
        <strike val="0"/>
        <u/>
        <color indexed="2"/>
      </font>
    </dxf>
    <dxf>
      <font>
        <b val="0"/>
        <i val="0"/>
        <strike val="0"/>
        <u/>
        <color indexed="2"/>
      </font>
      <fill>
        <patternFill patternType="none"/>
      </fill>
      <border>
        <left/>
        <right/>
        <top/>
        <bottom/>
        <vertical/>
        <horizontal/>
      </border>
    </dxf>
    <dxf>
      <font>
        <b/>
        <i val="0"/>
        <strike val="0"/>
        <u val="none"/>
        <color theme="0"/>
      </font>
      <fill>
        <patternFill patternType="solid">
          <fgColor rgb="FF9B26CD"/>
          <bgColor rgb="FF9B26CD"/>
        </patternFill>
      </fill>
    </dxf>
    <dxf>
      <font>
        <b/>
        <i val="0"/>
        <strike val="0"/>
        <u val="none"/>
        <color rgb="FF7F26CE"/>
      </font>
      <fill>
        <patternFill patternType="solid">
          <fgColor rgb="FFE9B2FF"/>
          <bgColor rgb="FFE9B2FF"/>
        </patternFill>
      </fill>
    </dxf>
    <dxf>
      <font>
        <b/>
        <i val="0"/>
        <strike val="0"/>
        <u val="none"/>
        <color rgb="FF7F26CE"/>
      </font>
      <fill>
        <patternFill patternType="none"/>
      </fill>
    </dxf>
    <dxf>
      <font>
        <b val="0"/>
        <i val="0"/>
        <strike val="0"/>
        <u/>
        <color indexed="2"/>
      </font>
    </dxf>
    <dxf>
      <font>
        <b val="0"/>
        <i val="0"/>
        <strike val="0"/>
        <u/>
        <color indexed="2"/>
      </font>
      <fill>
        <patternFill patternType="none"/>
      </fill>
      <border>
        <left/>
        <right/>
        <top/>
        <bottom/>
        <vertical/>
        <horizontal/>
      </border>
    </dxf>
    <dxf>
      <font>
        <b/>
        <i val="0"/>
        <strike val="0"/>
        <u val="none"/>
        <color theme="0"/>
      </font>
      <fill>
        <patternFill patternType="solid">
          <fgColor rgb="FF9B26CD"/>
          <bgColor rgb="FF9B26CD"/>
        </patternFill>
      </fill>
    </dxf>
    <dxf>
      <font>
        <b/>
        <i val="0"/>
        <strike val="0"/>
        <u val="none"/>
        <color rgb="FF7F26CE"/>
      </font>
      <fill>
        <patternFill patternType="solid">
          <fgColor rgb="FFE9B2FF"/>
          <bgColor rgb="FFE9B2FF"/>
        </patternFill>
      </fill>
    </dxf>
    <dxf>
      <font>
        <b/>
        <i val="0"/>
        <strike val="0"/>
        <u val="none"/>
        <color rgb="FF7F26CE"/>
      </font>
      <fill>
        <patternFill patternType="none"/>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DCDCE"/>
          <bgColor rgb="FFFDCDCE"/>
        </patternFill>
      </fill>
    </dxf>
    <dxf>
      <font>
        <b val="0"/>
        <i val="0"/>
        <strike val="0"/>
        <u val="none"/>
        <color indexed="2"/>
      </font>
    </dxf>
    <dxf>
      <font>
        <b val="0"/>
        <i val="0"/>
        <strike val="0"/>
        <u val="none"/>
        <color rgb="FFFFC000"/>
      </font>
    </dxf>
    <dxf>
      <font>
        <b val="0"/>
        <i val="0"/>
        <strike val="0"/>
        <u val="none"/>
        <color rgb="FF92D050"/>
      </font>
    </dxf>
    <dxf>
      <font>
        <b val="0"/>
        <i val="0"/>
        <strike val="0"/>
        <u val="none"/>
        <color rgb="FF00B050"/>
      </font>
    </dxf>
    <dxf>
      <font>
        <b val="0"/>
        <i val="0"/>
        <strike val="0"/>
        <u val="none"/>
        <color indexed="2"/>
      </font>
    </dxf>
    <dxf>
      <font>
        <b val="0"/>
        <i val="0"/>
        <strike val="0"/>
        <u val="none"/>
        <color rgb="FFFFC000"/>
      </font>
    </dxf>
    <dxf>
      <font>
        <b val="0"/>
        <i val="0"/>
        <strike val="0"/>
        <u val="none"/>
        <color rgb="FF92D050"/>
      </font>
    </dxf>
    <dxf>
      <font>
        <b val="0"/>
        <i val="0"/>
        <strike val="0"/>
        <u val="none"/>
        <color rgb="FF00B050"/>
      </font>
    </dxf>
    <dxf>
      <font>
        <b val="0"/>
        <i val="0"/>
        <strike val="0"/>
        <u val="none"/>
        <color indexed="2"/>
      </font>
      <fill>
        <patternFill patternType="solid">
          <fgColor rgb="FFFDCDCE"/>
          <bgColor rgb="FFFDCDCE"/>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DCDCE"/>
          <bgColor rgb="FFFDCDCE"/>
        </patternFill>
      </fill>
    </dxf>
    <dxf>
      <font>
        <b val="0"/>
        <i val="0"/>
        <strike val="0"/>
        <u val="none"/>
        <color indexed="2"/>
      </font>
    </dxf>
    <dxf>
      <font>
        <b val="0"/>
        <i val="0"/>
        <strike val="0"/>
        <u val="none"/>
        <color rgb="FFFFC000"/>
      </font>
    </dxf>
    <dxf>
      <font>
        <b val="0"/>
        <i val="0"/>
        <strike val="0"/>
        <u val="none"/>
        <color rgb="FF92D050"/>
      </font>
    </dxf>
    <dxf>
      <font>
        <b val="0"/>
        <i val="0"/>
        <strike val="0"/>
        <u val="none"/>
        <color rgb="FF00B050"/>
      </font>
    </dxf>
    <dxf>
      <font>
        <b val="0"/>
        <i val="0"/>
        <strike val="0"/>
        <u val="none"/>
        <color indexed="2"/>
      </font>
    </dxf>
    <dxf>
      <font>
        <b val="0"/>
        <i val="0"/>
        <strike val="0"/>
        <u val="none"/>
        <color rgb="FFFFC000"/>
      </font>
    </dxf>
    <dxf>
      <font>
        <b val="0"/>
        <i val="0"/>
        <strike val="0"/>
        <u val="none"/>
        <color rgb="FF92D050"/>
      </font>
    </dxf>
    <dxf>
      <font>
        <b val="0"/>
        <i val="0"/>
        <strike val="0"/>
        <u val="none"/>
        <color rgb="FF00B050"/>
      </font>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DCDCE"/>
          <bgColor rgb="FFFDCDCE"/>
        </patternFill>
      </fill>
    </dxf>
    <dxf>
      <font>
        <b val="0"/>
        <i val="0"/>
        <strike val="0"/>
        <u val="none"/>
        <color indexed="2"/>
      </font>
    </dxf>
    <dxf>
      <font>
        <b val="0"/>
        <i val="0"/>
        <strike val="0"/>
        <u val="none"/>
        <color rgb="FFFFC000"/>
      </font>
    </dxf>
    <dxf>
      <font>
        <b val="0"/>
        <i val="0"/>
        <strike val="0"/>
        <u val="none"/>
        <color rgb="FF92D050"/>
      </font>
    </dxf>
    <dxf>
      <font>
        <b val="0"/>
        <i val="0"/>
        <strike val="0"/>
        <u val="none"/>
        <color rgb="FF00B050"/>
      </font>
    </dxf>
    <dxf>
      <font>
        <b val="0"/>
        <i val="0"/>
        <strike val="0"/>
        <u val="none"/>
        <color indexed="2"/>
      </font>
    </dxf>
    <dxf>
      <font>
        <b val="0"/>
        <i val="0"/>
        <strike val="0"/>
        <u val="none"/>
        <color rgb="FFFFC000"/>
      </font>
    </dxf>
    <dxf>
      <font>
        <b val="0"/>
        <i val="0"/>
        <strike val="0"/>
        <u val="none"/>
        <color rgb="FF92D050"/>
      </font>
    </dxf>
    <dxf>
      <font>
        <b val="0"/>
        <i val="0"/>
        <strike val="0"/>
        <u val="none"/>
        <color rgb="FF00B050"/>
      </font>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dxf>
    <dxf>
      <font>
        <b val="0"/>
        <i val="0"/>
        <strike val="0"/>
        <u val="none"/>
        <color rgb="FFFFC000"/>
      </font>
    </dxf>
    <dxf>
      <font>
        <b val="0"/>
        <i val="0"/>
        <strike val="0"/>
        <u val="none"/>
        <color rgb="FF92D050"/>
      </font>
    </dxf>
    <dxf>
      <font>
        <b val="0"/>
        <i val="0"/>
        <strike val="0"/>
        <u val="none"/>
        <color rgb="FF00B050"/>
      </font>
    </dxf>
    <dxf>
      <font>
        <b val="0"/>
        <i val="0"/>
        <strike val="0"/>
        <u val="none"/>
        <color indexed="2"/>
      </font>
    </dxf>
    <dxf>
      <font>
        <b val="0"/>
        <i val="0"/>
        <strike val="0"/>
        <u val="none"/>
        <color rgb="FFFFC000"/>
      </font>
    </dxf>
    <dxf>
      <font>
        <b val="0"/>
        <i val="0"/>
        <strike val="0"/>
        <u val="none"/>
        <color rgb="FF92D050"/>
      </font>
    </dxf>
    <dxf>
      <font>
        <b val="0"/>
        <i val="0"/>
        <strike val="0"/>
        <u val="none"/>
        <color rgb="FF00B050"/>
      </font>
    </dxf>
    <dxf>
      <font>
        <b val="0"/>
        <i val="0"/>
        <strike val="0"/>
        <u val="none"/>
        <color indexed="2"/>
      </font>
    </dxf>
    <dxf>
      <font>
        <b val="0"/>
        <i val="0"/>
        <strike val="0"/>
        <u val="none"/>
        <color rgb="FFFFC000"/>
      </font>
    </dxf>
    <dxf>
      <font>
        <b val="0"/>
        <i val="0"/>
        <strike val="0"/>
        <u val="none"/>
        <color rgb="FF92D050"/>
      </font>
    </dxf>
    <dxf>
      <font>
        <b val="0"/>
        <i val="0"/>
        <strike val="0"/>
        <u val="none"/>
        <color rgb="FF00B050"/>
      </font>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dxf>
    <dxf>
      <font>
        <b val="0"/>
        <i val="0"/>
        <strike val="0"/>
        <u val="none"/>
        <color rgb="FFFFC000"/>
      </font>
    </dxf>
    <dxf>
      <font>
        <b val="0"/>
        <i val="0"/>
        <strike val="0"/>
        <u val="none"/>
        <color rgb="FF92D050"/>
      </font>
    </dxf>
    <dxf>
      <font>
        <b val="0"/>
        <i val="0"/>
        <strike val="0"/>
        <u val="none"/>
        <color rgb="FF00B050"/>
      </font>
    </dxf>
    <dxf>
      <font>
        <b val="0"/>
        <i val="0"/>
        <strike val="0"/>
        <u val="none"/>
        <color indexed="2"/>
      </font>
    </dxf>
    <dxf>
      <font>
        <b val="0"/>
        <i val="0"/>
        <strike val="0"/>
        <u val="none"/>
        <color rgb="FFFFC000"/>
      </font>
    </dxf>
    <dxf>
      <font>
        <b val="0"/>
        <i val="0"/>
        <strike val="0"/>
        <u val="none"/>
        <color rgb="FF92D050"/>
      </font>
    </dxf>
    <dxf>
      <font>
        <b val="0"/>
        <i val="0"/>
        <strike val="0"/>
        <u val="none"/>
        <color rgb="FF00B050"/>
      </font>
    </dxf>
    <dxf>
      <font>
        <b val="0"/>
        <i val="0"/>
        <strike val="0"/>
        <u val="none"/>
        <color indexed="2"/>
      </font>
    </dxf>
    <dxf>
      <font>
        <b val="0"/>
        <i val="0"/>
        <strike val="0"/>
        <u val="none"/>
        <color rgb="FFFFC000"/>
      </font>
    </dxf>
    <dxf>
      <font>
        <b val="0"/>
        <i val="0"/>
        <strike val="0"/>
        <u val="none"/>
        <color rgb="FF92D050"/>
      </font>
    </dxf>
    <dxf>
      <font>
        <b val="0"/>
        <i val="0"/>
        <strike val="0"/>
        <u val="none"/>
        <color rgb="FF00B050"/>
      </font>
    </dxf>
    <dxf>
      <font>
        <b/>
        <i val="0"/>
        <strike val="0"/>
        <color rgb="FF894BC0"/>
      </font>
      <fill>
        <patternFill patternType="solid">
          <fgColor indexed="5"/>
          <bgColor indexed="5"/>
        </patternFill>
      </fill>
    </dxf>
    <dxf>
      <font>
        <b/>
        <i val="0"/>
        <strike val="0"/>
        <color rgb="FF894BC0"/>
      </font>
      <fill>
        <patternFill patternType="solid">
          <fgColor indexed="5"/>
          <bgColor indexed="5"/>
        </patternFill>
      </fill>
    </dxf>
    <dxf>
      <font>
        <b/>
        <i val="0"/>
        <strike val="0"/>
        <u val="none"/>
        <color rgb="FF7F26CE"/>
      </font>
      <fill>
        <patternFill patternType="none"/>
      </fill>
    </dxf>
    <dxf>
      <font>
        <b/>
        <i val="0"/>
        <strike val="0"/>
        <u val="none"/>
        <color rgb="FF7F26CE"/>
      </font>
      <fill>
        <patternFill patternType="solid">
          <fgColor rgb="FFE9B2FF"/>
          <bgColor rgb="FFE9B2FF"/>
        </patternFill>
      </fill>
    </dxf>
    <dxf>
      <font>
        <b/>
        <i val="0"/>
        <strike val="0"/>
        <u val="none"/>
        <color theme="0"/>
      </font>
      <fill>
        <patternFill patternType="solid">
          <fgColor rgb="FF9B26CD"/>
          <bgColor rgb="FF9B26CD"/>
        </patternFill>
      </fill>
    </dxf>
    <dxf>
      <font>
        <b/>
        <i val="0"/>
        <strike val="0"/>
        <u val="none"/>
        <color indexed="2"/>
      </font>
      <fill>
        <patternFill patternType="solid">
          <fgColor theme="0"/>
          <bgColor theme="0"/>
        </patternFill>
      </fill>
    </dxf>
    <dxf>
      <font>
        <b/>
        <i val="0"/>
        <strike val="0"/>
        <u val="none"/>
        <color rgb="FFFA9100"/>
      </font>
      <fill>
        <patternFill patternType="solid">
          <fgColor theme="0"/>
          <bgColor theme="0"/>
        </patternFill>
      </fill>
    </dxf>
    <dxf>
      <font>
        <b/>
        <i val="0"/>
        <strike val="0"/>
        <u val="none"/>
        <color theme="0"/>
      </font>
      <fill>
        <patternFill patternType="solid">
          <fgColor rgb="FF77DA00"/>
          <bgColor rgb="FF77DA00"/>
        </patternFill>
      </fill>
    </dxf>
    <dxf>
      <font>
        <b/>
        <i val="0"/>
        <strike val="0"/>
        <u val="none"/>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i val="0"/>
        <strike val="0"/>
        <u val="none"/>
        <color rgb="FF7F26CE"/>
      </font>
      <fill>
        <patternFill patternType="none"/>
      </fill>
    </dxf>
    <dxf>
      <font>
        <b/>
        <i val="0"/>
        <strike val="0"/>
        <u val="none"/>
        <color rgb="FF7F26CE"/>
      </font>
      <fill>
        <patternFill patternType="solid">
          <fgColor rgb="FFE9B2FF"/>
          <bgColor rgb="FFE9B2FF"/>
        </patternFill>
      </fill>
    </dxf>
    <dxf>
      <font>
        <b/>
        <i val="0"/>
        <strike val="0"/>
        <u val="none"/>
        <color theme="0"/>
      </font>
      <fill>
        <patternFill patternType="solid">
          <fgColor rgb="FF9B26CD"/>
          <bgColor rgb="FF9B26CD"/>
        </patternFill>
      </fill>
    </dxf>
    <dxf>
      <font>
        <b val="0"/>
        <i val="0"/>
        <strike val="0"/>
        <u/>
        <color indexed="2"/>
      </font>
      <fill>
        <patternFill patternType="none"/>
      </fill>
      <border>
        <left/>
        <right/>
        <top/>
        <bottom/>
        <vertical/>
        <horizontal/>
      </border>
    </dxf>
    <dxf>
      <font>
        <b val="0"/>
        <i val="0"/>
        <strike val="0"/>
        <u/>
        <color indexed="2"/>
      </font>
    </dxf>
    <dxf>
      <font>
        <b val="0"/>
        <i val="0"/>
        <strike val="0"/>
        <u val="none"/>
        <color indexed="2"/>
      </font>
      <fill>
        <patternFill patternType="solid">
          <fgColor rgb="FFFDCDCE"/>
          <bgColor rgb="FFFDCDCE"/>
        </patternFill>
      </fill>
    </dxf>
    <dxf>
      <font>
        <b/>
        <i val="0"/>
        <strike val="0"/>
        <u val="none"/>
        <color indexed="2"/>
      </font>
      <fill>
        <patternFill patternType="solid">
          <fgColor theme="0"/>
          <bgColor theme="0"/>
        </patternFill>
      </fill>
    </dxf>
    <dxf>
      <font>
        <b/>
        <i val="0"/>
        <strike val="0"/>
        <u val="none"/>
        <color rgb="FFFA9100"/>
      </font>
      <fill>
        <patternFill patternType="solid">
          <fgColor theme="0"/>
          <bgColor theme="0"/>
        </patternFill>
      </fill>
    </dxf>
    <dxf>
      <font>
        <b/>
        <i val="0"/>
        <strike val="0"/>
        <u val="none"/>
        <color theme="0"/>
      </font>
      <fill>
        <patternFill patternType="solid">
          <fgColor rgb="FF77DA00"/>
          <bgColor rgb="FF77DA00"/>
        </patternFill>
      </fill>
    </dxf>
    <dxf>
      <font>
        <b/>
        <i val="0"/>
        <strike val="0"/>
        <u val="none"/>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fill>
        <patternFill patternType="solid">
          <fgColor rgb="FFFDCDCE"/>
          <bgColor rgb="FFFDCDCE"/>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i val="0"/>
        <strike val="0"/>
        <u val="none"/>
        <color rgb="FF7F26CE"/>
      </font>
      <fill>
        <patternFill patternType="none"/>
      </fill>
    </dxf>
    <dxf>
      <font>
        <b/>
        <i val="0"/>
        <strike val="0"/>
        <u val="none"/>
        <color rgb="FF7F26CE"/>
      </font>
      <fill>
        <patternFill patternType="solid">
          <fgColor rgb="FFE9B2FF"/>
          <bgColor rgb="FFE9B2FF"/>
        </patternFill>
      </fill>
    </dxf>
    <dxf>
      <font>
        <b/>
        <i val="0"/>
        <strike val="0"/>
        <u val="none"/>
        <color theme="0"/>
      </font>
      <fill>
        <patternFill patternType="solid">
          <fgColor rgb="FF9B26CD"/>
          <bgColor rgb="FF9B26CD"/>
        </patternFill>
      </fill>
    </dxf>
    <dxf>
      <font>
        <b val="0"/>
        <i val="0"/>
        <strike val="0"/>
        <u/>
        <color indexed="2"/>
      </font>
      <fill>
        <patternFill patternType="none"/>
      </fill>
      <border>
        <left/>
        <right/>
        <top/>
        <bottom/>
        <vertical/>
        <horizontal/>
      </border>
    </dxf>
    <dxf>
      <font>
        <b val="0"/>
        <i val="0"/>
        <strike val="0"/>
        <u/>
        <color indexed="2"/>
      </font>
    </dxf>
    <dxf>
      <font>
        <b/>
        <i val="0"/>
        <strike val="0"/>
        <u val="none"/>
        <color indexed="2"/>
      </font>
      <fill>
        <patternFill patternType="solid">
          <fgColor theme="0"/>
          <bgColor theme="0"/>
        </patternFill>
      </fill>
    </dxf>
    <dxf>
      <font>
        <b/>
        <i val="0"/>
        <strike val="0"/>
        <u val="none"/>
        <color rgb="FFFA9100"/>
      </font>
      <fill>
        <patternFill patternType="solid">
          <fgColor theme="0"/>
          <bgColor theme="0"/>
        </patternFill>
      </fill>
    </dxf>
    <dxf>
      <font>
        <b/>
        <i val="0"/>
        <strike val="0"/>
        <u val="none"/>
        <color theme="0"/>
      </font>
      <fill>
        <patternFill patternType="solid">
          <fgColor rgb="FF77DA00"/>
          <bgColor rgb="FF77DA00"/>
        </patternFill>
      </fill>
    </dxf>
    <dxf>
      <font>
        <b/>
        <i val="0"/>
        <strike val="0"/>
        <u val="none"/>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fill>
        <patternFill patternType="solid">
          <fgColor rgb="FFFFCDCD"/>
          <bgColor rgb="FFFFCDCD"/>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i val="0"/>
        <strike val="0"/>
        <u val="none"/>
        <color indexed="2"/>
      </font>
      <fill>
        <patternFill patternType="solid">
          <fgColor theme="0"/>
          <bgColor theme="0"/>
        </patternFill>
      </fill>
    </dxf>
    <dxf>
      <font>
        <b/>
        <i val="0"/>
        <strike val="0"/>
        <u val="none"/>
        <color rgb="FFFA9100"/>
      </font>
      <fill>
        <patternFill patternType="solid">
          <fgColor theme="0"/>
          <bgColor theme="0"/>
        </patternFill>
      </fill>
    </dxf>
    <dxf>
      <font>
        <b/>
        <i val="0"/>
        <strike val="0"/>
        <u val="none"/>
        <color theme="0"/>
      </font>
      <fill>
        <patternFill patternType="solid">
          <fgColor rgb="FF77DA00"/>
          <bgColor rgb="FF77DA00"/>
        </patternFill>
      </fill>
    </dxf>
    <dxf>
      <font>
        <b/>
        <i val="0"/>
        <strike val="0"/>
        <u val="none"/>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fill>
        <patternFill patternType="solid">
          <fgColor rgb="FFFFCDCD"/>
          <bgColor rgb="FFFFCDCD"/>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i val="0"/>
        <strike val="0"/>
        <u val="none"/>
        <color rgb="FF7F26CE"/>
      </font>
      <fill>
        <patternFill patternType="none"/>
      </fill>
    </dxf>
    <dxf>
      <font>
        <b/>
        <i val="0"/>
        <strike val="0"/>
        <u val="none"/>
        <color rgb="FF7F26CE"/>
      </font>
      <fill>
        <patternFill patternType="solid">
          <fgColor rgb="FFE9B2FF"/>
          <bgColor rgb="FFE9B2FF"/>
        </patternFill>
      </fill>
    </dxf>
    <dxf>
      <font>
        <b/>
        <i val="0"/>
        <strike val="0"/>
        <u val="none"/>
        <color theme="0"/>
      </font>
      <fill>
        <patternFill patternType="solid">
          <fgColor rgb="FF9B26CD"/>
          <bgColor rgb="FF9B26CD"/>
        </patternFill>
      </fill>
    </dxf>
    <dxf>
      <font>
        <b val="0"/>
        <i val="0"/>
        <strike val="0"/>
        <u/>
        <color indexed="2"/>
      </font>
      <fill>
        <patternFill patternType="none"/>
      </fill>
      <border>
        <left/>
        <right/>
        <top/>
        <bottom/>
        <vertical/>
        <horizontal/>
      </border>
    </dxf>
    <dxf>
      <font>
        <b val="0"/>
        <i val="0"/>
        <strike val="0"/>
        <u/>
        <color indexed="2"/>
      </font>
    </dxf>
    <dxf>
      <font>
        <b/>
        <i val="0"/>
        <strike val="0"/>
        <u val="none"/>
        <color rgb="FF7F26CE"/>
      </font>
      <fill>
        <patternFill patternType="none"/>
      </fill>
    </dxf>
    <dxf>
      <font>
        <b/>
        <i val="0"/>
        <strike val="0"/>
        <u val="none"/>
        <color rgb="FF7F26CE"/>
      </font>
      <fill>
        <patternFill patternType="solid">
          <fgColor rgb="FFE9B2FF"/>
          <bgColor rgb="FFE9B2FF"/>
        </patternFill>
      </fill>
    </dxf>
    <dxf>
      <font>
        <b/>
        <i val="0"/>
        <strike val="0"/>
        <u val="none"/>
        <color theme="0"/>
      </font>
      <fill>
        <patternFill patternType="solid">
          <fgColor rgb="FF9B26CD"/>
          <bgColor rgb="FF9B26CD"/>
        </patternFill>
      </fill>
    </dxf>
    <dxf>
      <font>
        <b val="0"/>
        <i val="0"/>
        <strike val="0"/>
        <u/>
        <color indexed="2"/>
      </font>
      <fill>
        <patternFill patternType="none"/>
      </fill>
      <border>
        <left/>
        <right/>
        <top/>
        <bottom/>
        <vertical/>
        <horizontal/>
      </border>
    </dxf>
    <dxf>
      <font>
        <b val="0"/>
        <i val="0"/>
        <strike val="0"/>
        <u/>
        <color indexed="2"/>
      </font>
    </dxf>
    <dxf>
      <font>
        <b/>
        <i val="0"/>
        <strike val="0"/>
        <u val="none"/>
        <color rgb="FF7F26CE"/>
      </font>
      <fill>
        <patternFill patternType="none"/>
      </fill>
    </dxf>
    <dxf>
      <font>
        <b/>
        <i val="0"/>
        <strike val="0"/>
        <u val="none"/>
        <color rgb="FF7F26CE"/>
      </font>
      <fill>
        <patternFill patternType="solid">
          <fgColor rgb="FFE9B2FF"/>
          <bgColor rgb="FFE9B2FF"/>
        </patternFill>
      </fill>
    </dxf>
    <dxf>
      <font>
        <b/>
        <i val="0"/>
        <strike val="0"/>
        <u val="none"/>
        <color theme="0"/>
      </font>
      <fill>
        <patternFill patternType="solid">
          <fgColor rgb="FF9B26CD"/>
          <bgColor rgb="FF9B26CD"/>
        </patternFill>
      </fill>
    </dxf>
    <dxf>
      <font>
        <b val="0"/>
        <i val="0"/>
        <strike val="0"/>
        <u/>
        <color indexed="2"/>
      </font>
      <fill>
        <patternFill patternType="none"/>
      </fill>
      <border>
        <left/>
        <right/>
        <top/>
        <bottom/>
        <vertical/>
        <horizontal/>
      </border>
    </dxf>
    <dxf>
      <font>
        <b val="0"/>
        <i val="0"/>
        <strike val="0"/>
        <u/>
        <color indexed="2"/>
      </font>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i val="0"/>
        <strike val="0"/>
        <u val="none"/>
        <color indexed="2"/>
      </font>
      <fill>
        <patternFill patternType="solid">
          <fgColor theme="0"/>
          <bgColor theme="0"/>
        </patternFill>
      </fill>
    </dxf>
    <dxf>
      <font>
        <b/>
        <i val="0"/>
        <strike val="0"/>
        <u val="none"/>
        <color rgb="FFFA9100"/>
      </font>
      <fill>
        <patternFill patternType="solid">
          <fgColor theme="0"/>
          <bgColor theme="0"/>
        </patternFill>
      </fill>
    </dxf>
    <dxf>
      <font>
        <b/>
        <i val="0"/>
        <strike val="0"/>
        <u val="none"/>
        <color theme="0"/>
      </font>
      <fill>
        <patternFill patternType="solid">
          <fgColor rgb="FF77DA00"/>
          <bgColor rgb="FF77DA00"/>
        </patternFill>
      </fill>
    </dxf>
    <dxf>
      <font>
        <b/>
        <i val="0"/>
        <strike val="0"/>
        <u val="none"/>
        <color theme="0"/>
      </font>
      <fill>
        <patternFill patternType="solid">
          <fgColor rgb="FF00B050"/>
          <bgColor rgb="FF00B050"/>
        </patternFill>
      </fill>
    </dxf>
    <dxf>
      <font>
        <b/>
        <i val="0"/>
        <strike val="0"/>
        <u val="none"/>
        <color rgb="FF7F26CE"/>
      </font>
      <fill>
        <patternFill patternType="none"/>
      </fill>
    </dxf>
    <dxf>
      <font>
        <b/>
        <i val="0"/>
        <strike val="0"/>
        <u val="none"/>
        <color rgb="FF7F26CE"/>
      </font>
      <fill>
        <patternFill patternType="solid">
          <fgColor rgb="FFE9B2FF"/>
          <bgColor rgb="FFE9B2FF"/>
        </patternFill>
      </fill>
    </dxf>
    <dxf>
      <font>
        <b/>
        <i val="0"/>
        <strike val="0"/>
        <u val="none"/>
        <color theme="0"/>
      </font>
      <fill>
        <patternFill patternType="solid">
          <fgColor rgb="FF9B26CD"/>
          <bgColor rgb="FF9B26CD"/>
        </patternFill>
      </fill>
    </dxf>
    <dxf>
      <font>
        <b val="0"/>
        <i val="0"/>
        <strike val="0"/>
        <u/>
        <color indexed="2"/>
      </font>
      <fill>
        <patternFill patternType="none"/>
      </fill>
      <border>
        <left/>
        <right/>
        <top/>
        <bottom/>
        <vertical/>
        <horizontal/>
      </border>
    </dxf>
    <dxf>
      <font>
        <b val="0"/>
        <i val="0"/>
        <strike val="0"/>
        <u/>
        <color indexed="2"/>
      </font>
    </dxf>
    <dxf>
      <font>
        <b/>
        <i val="0"/>
        <strike val="0"/>
        <u val="none"/>
        <color rgb="FF7F26CE"/>
      </font>
      <fill>
        <patternFill patternType="none"/>
      </fill>
    </dxf>
    <dxf>
      <font>
        <b/>
        <i val="0"/>
        <strike val="0"/>
        <u val="none"/>
        <color rgb="FF7F26CE"/>
      </font>
      <fill>
        <patternFill patternType="solid">
          <fgColor rgb="FFE9B2FF"/>
          <bgColor rgb="FFE9B2FF"/>
        </patternFill>
      </fill>
    </dxf>
    <dxf>
      <font>
        <b/>
        <i val="0"/>
        <strike val="0"/>
        <u val="none"/>
        <color theme="0"/>
      </font>
      <fill>
        <patternFill patternType="solid">
          <fgColor rgb="FF9B26CD"/>
          <bgColor rgb="FF9B26CD"/>
        </patternFill>
      </fill>
    </dxf>
    <dxf>
      <font>
        <b val="0"/>
        <i val="0"/>
        <strike val="0"/>
        <u/>
        <color indexed="2"/>
      </font>
      <fill>
        <patternFill patternType="none"/>
      </fill>
      <border>
        <left/>
        <right/>
        <top/>
        <bottom/>
        <vertical/>
        <horizontal/>
      </border>
    </dxf>
    <dxf>
      <font>
        <b val="0"/>
        <i val="0"/>
        <strike val="0"/>
        <u/>
        <color indexed="2"/>
      </font>
    </dxf>
    <dxf>
      <font>
        <b/>
        <i val="0"/>
        <strike val="0"/>
        <u val="none"/>
        <color rgb="FF7F26CE"/>
      </font>
      <fill>
        <patternFill patternType="none"/>
      </fill>
    </dxf>
    <dxf>
      <font>
        <b/>
        <i val="0"/>
        <strike val="0"/>
        <u val="none"/>
        <color rgb="FF7F26CE"/>
      </font>
      <fill>
        <patternFill patternType="solid">
          <fgColor rgb="FFE9B2FF"/>
          <bgColor rgb="FFE9B2FF"/>
        </patternFill>
      </fill>
    </dxf>
    <dxf>
      <font>
        <b/>
        <i val="0"/>
        <strike val="0"/>
        <u val="none"/>
        <color theme="0"/>
      </font>
      <fill>
        <patternFill patternType="solid">
          <fgColor rgb="FF9B26CD"/>
          <bgColor rgb="FF9B26CD"/>
        </patternFill>
      </fill>
    </dxf>
    <dxf>
      <font>
        <b val="0"/>
        <i val="0"/>
        <strike val="0"/>
        <u/>
        <color indexed="2"/>
      </font>
      <fill>
        <patternFill patternType="none"/>
      </fill>
      <border>
        <left/>
        <right/>
        <top/>
        <bottom/>
        <vertical/>
        <horizontal/>
      </border>
    </dxf>
    <dxf>
      <font>
        <b val="0"/>
        <i val="0"/>
        <strike val="0"/>
        <u/>
        <color indexed="2"/>
      </font>
    </dxf>
    <dxf>
      <font>
        <color theme="0"/>
      </font>
    </dxf>
    <dxf>
      <font>
        <color theme="0"/>
      </font>
    </dxf>
    <dxf>
      <font>
        <color theme="0"/>
      </font>
    </dxf>
    <dxf>
      <font>
        <color theme="0"/>
      </font>
    </dxf>
    <dxf>
      <font>
        <b val="0"/>
        <i val="0"/>
        <color indexed="2"/>
      </font>
      <fill>
        <patternFill patternType="solid">
          <fgColor rgb="FFFDCDCE"/>
          <bgColor rgb="FFFDCDCE"/>
        </patternFill>
      </fill>
      <border>
        <left style="thin">
          <color indexed="2"/>
        </left>
        <right style="thin">
          <color indexed="2"/>
        </right>
        <top style="thin">
          <color indexed="2"/>
        </top>
        <bottom style="thin">
          <color indexed="2"/>
        </bottom>
        <vertical/>
        <horizontal/>
      </border>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val="0"/>
        <i val="0"/>
        <color indexed="2"/>
      </font>
      <fill>
        <patternFill patternType="solid">
          <fgColor rgb="FFFDCDCE"/>
          <bgColor rgb="FFFDCDCE"/>
        </patternFill>
      </fill>
      <border>
        <left style="thin">
          <color indexed="2"/>
        </left>
        <right style="thin">
          <color indexed="2"/>
        </right>
        <top style="thin">
          <color indexed="2"/>
        </top>
        <bottom style="thin">
          <color indexed="2"/>
        </bottom>
        <vertical/>
        <horizontal/>
      </border>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val="0"/>
        <i val="0"/>
        <color indexed="2"/>
      </font>
      <fill>
        <patternFill patternType="solid">
          <fgColor rgb="FFFDCDCE"/>
          <bgColor rgb="FFFDCDCE"/>
        </patternFill>
      </fill>
      <border>
        <left style="thin">
          <color indexed="2"/>
        </left>
        <right style="thin">
          <color indexed="2"/>
        </right>
        <top style="thin">
          <color indexed="2"/>
        </top>
        <bottom style="thin">
          <color indexed="2"/>
        </bottom>
        <vertical/>
        <horizontal/>
      </border>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val="0"/>
        <i val="0"/>
        <color indexed="2"/>
      </font>
      <fill>
        <patternFill patternType="solid">
          <fgColor rgb="FFFDCDCE"/>
          <bgColor rgb="FFFDCDCE"/>
        </patternFill>
      </fill>
      <border>
        <left style="thin">
          <color indexed="2"/>
        </left>
        <right style="thin">
          <color indexed="2"/>
        </right>
        <top style="thin">
          <color indexed="2"/>
        </top>
        <bottom style="thin">
          <color indexed="2"/>
        </bottom>
        <vertical/>
        <horizontal/>
      </border>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val="0"/>
        <i val="0"/>
        <color indexed="2"/>
      </font>
      <fill>
        <patternFill patternType="solid">
          <fgColor rgb="FFFDCDCE"/>
          <bgColor rgb="FFFDCDCE"/>
        </patternFill>
      </fill>
      <border>
        <left style="thin">
          <color indexed="2"/>
        </left>
        <right style="thin">
          <color indexed="2"/>
        </right>
        <top style="thin">
          <color indexed="2"/>
        </top>
        <bottom style="thin">
          <color indexed="2"/>
        </bottom>
        <vertical/>
        <horizontal/>
      </border>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val="0"/>
        <i val="0"/>
        <color indexed="2"/>
      </font>
      <fill>
        <patternFill patternType="solid">
          <fgColor rgb="FFFDCDCE"/>
          <bgColor rgb="FFFDCDCE"/>
        </patternFill>
      </fill>
      <border>
        <left style="thin">
          <color indexed="2"/>
        </left>
        <right style="thin">
          <color indexed="2"/>
        </right>
        <top style="thin">
          <color indexed="2"/>
        </top>
        <bottom style="thin">
          <color indexed="2"/>
        </bottom>
        <vertical/>
        <horizontal/>
      </border>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val="0"/>
        <i val="0"/>
        <color indexed="2"/>
      </font>
      <fill>
        <patternFill patternType="solid">
          <fgColor rgb="FFFDCDCE"/>
          <bgColor rgb="FFFDCDCE"/>
        </patternFill>
      </fill>
      <border>
        <left style="thin">
          <color indexed="2"/>
        </left>
        <right style="thin">
          <color indexed="2"/>
        </right>
        <top style="thin">
          <color indexed="2"/>
        </top>
        <bottom style="thin">
          <color indexed="2"/>
        </bottom>
        <vertical/>
        <horizontal/>
      </border>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val="0"/>
        <i val="0"/>
        <color indexed="2"/>
      </font>
      <fill>
        <patternFill patternType="solid">
          <fgColor rgb="FFFDCDCE"/>
          <bgColor rgb="FFFDCDCE"/>
        </patternFill>
      </fill>
      <border>
        <left style="thin">
          <color indexed="2"/>
        </left>
        <right style="thin">
          <color indexed="2"/>
        </right>
        <top style="thin">
          <color indexed="2"/>
        </top>
        <bottom style="thin">
          <color indexed="2"/>
        </bottom>
        <vertical/>
        <horizontal/>
      </border>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val="0"/>
        <i val="0"/>
        <color indexed="2"/>
      </font>
      <fill>
        <patternFill patternType="solid">
          <fgColor rgb="FFFDCDCE"/>
          <bgColor rgb="FFFDCDCE"/>
        </patternFill>
      </fill>
      <border>
        <left style="thin">
          <color indexed="2"/>
        </left>
        <right style="thin">
          <color indexed="2"/>
        </right>
        <top style="thin">
          <color indexed="2"/>
        </top>
        <bottom style="thin">
          <color indexed="2"/>
        </bottom>
        <vertical/>
        <horizontal/>
      </border>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val="0"/>
        <i val="0"/>
        <color indexed="2"/>
      </font>
      <fill>
        <patternFill patternType="solid">
          <fgColor rgb="FFFDCDCE"/>
          <bgColor rgb="FFFDCDCE"/>
        </patternFill>
      </fill>
      <border>
        <left style="thin">
          <color indexed="2"/>
        </left>
        <right style="thin">
          <color indexed="2"/>
        </right>
        <top style="thin">
          <color indexed="2"/>
        </top>
        <bottom style="thin">
          <color indexed="2"/>
        </bottom>
        <vertical/>
        <horizontal/>
      </border>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val="0"/>
        <i val="0"/>
        <color indexed="2"/>
      </font>
      <fill>
        <patternFill patternType="solid">
          <fgColor rgb="FFFDCDCE"/>
          <bgColor rgb="FFFDCDCE"/>
        </patternFill>
      </fill>
      <border>
        <left style="thin">
          <color indexed="2"/>
        </left>
        <right style="thin">
          <color indexed="2"/>
        </right>
        <top style="thin">
          <color indexed="2"/>
        </top>
        <bottom style="thin">
          <color indexed="2"/>
        </bottom>
        <vertical/>
        <horizontal/>
      </border>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color indexed="2"/>
      </font>
      <fill>
        <patternFill patternType="solid">
          <fgColor rgb="FFF8CACA"/>
          <bgColor rgb="FFF8CACA"/>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color indexed="2"/>
      </font>
      <fill>
        <patternFill patternType="solid">
          <fgColor rgb="FFFDCDCE"/>
          <bgColor rgb="FFFDCDCE"/>
        </patternFill>
      </fill>
      <border>
        <left style="thin">
          <color indexed="2"/>
        </left>
        <right style="thin">
          <color indexed="2"/>
        </right>
        <top style="thin">
          <color indexed="2"/>
        </top>
        <bottom style="thin">
          <color indexed="2"/>
        </bottom>
        <vertical/>
        <horizontal/>
      </border>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color indexed="2"/>
      </font>
      <fill>
        <patternFill patternType="solid">
          <fgColor rgb="FFFDCDCE"/>
          <bgColor rgb="FFFDCDCE"/>
        </patternFill>
      </fill>
      <border>
        <left style="thin">
          <color indexed="2"/>
        </left>
        <right style="thin">
          <color indexed="2"/>
        </right>
        <top style="thin">
          <color indexed="2"/>
        </top>
        <bottom style="thin">
          <color indexed="2"/>
        </bottom>
        <vertical/>
        <horizontal/>
      </border>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color indexed="2"/>
      </font>
      <fill>
        <patternFill patternType="solid">
          <fgColor rgb="FFFDCDCE"/>
          <bgColor rgb="FFFDCDCE"/>
        </patternFill>
      </fill>
      <border>
        <left style="thin">
          <color indexed="2"/>
        </left>
        <right style="thin">
          <color indexed="2"/>
        </right>
        <top style="thin">
          <color indexed="2"/>
        </top>
        <bottom style="thin">
          <color indexed="2"/>
        </bottom>
        <vertical/>
        <horizontal/>
      </border>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color indexed="2"/>
      </font>
      <fill>
        <patternFill patternType="solid">
          <fgColor rgb="FFFDCDCE"/>
          <bgColor rgb="FFFDCDCE"/>
        </patternFill>
      </fill>
      <border>
        <left style="thin">
          <color indexed="2"/>
        </left>
        <right style="thin">
          <color indexed="2"/>
        </right>
        <top style="thin">
          <color indexed="2"/>
        </top>
        <bottom style="thin">
          <color indexed="2"/>
        </bottom>
        <vertical/>
        <horizontal/>
      </border>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color indexed="2"/>
      </font>
      <fill>
        <patternFill patternType="solid">
          <fgColor rgb="FFFDCDCE"/>
          <bgColor rgb="FFFDCDCE"/>
        </patternFill>
      </fill>
      <border>
        <left style="thin">
          <color indexed="2"/>
        </left>
        <right style="thin">
          <color indexed="2"/>
        </right>
        <top style="thin">
          <color indexed="2"/>
        </top>
        <bottom style="thin">
          <color indexed="2"/>
        </bottom>
        <vertical/>
        <horizontal/>
      </border>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color indexed="2"/>
      </font>
      <fill>
        <patternFill patternType="solid">
          <fgColor rgb="FFFDCDCE"/>
          <bgColor rgb="FFFDCDCE"/>
        </patternFill>
      </fill>
      <border>
        <left style="thin">
          <color indexed="2"/>
        </left>
        <right style="thin">
          <color indexed="2"/>
        </right>
        <top style="thin">
          <color indexed="2"/>
        </top>
        <bottom style="thin">
          <color indexed="2"/>
        </bottom>
        <vertical/>
        <horizontal/>
      </border>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color indexed="2"/>
      </font>
      <fill>
        <patternFill patternType="solid">
          <fgColor rgb="FFFDCDCE"/>
          <bgColor rgb="FFFDCDCE"/>
        </patternFill>
      </fill>
      <border>
        <left style="thin">
          <color indexed="2"/>
        </left>
        <right style="thin">
          <color indexed="2"/>
        </right>
        <top style="thin">
          <color indexed="2"/>
        </top>
        <bottom style="thin">
          <color indexed="2"/>
        </bottom>
        <vertical/>
        <horizontal/>
      </border>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color indexed="2"/>
      </font>
      <fill>
        <patternFill patternType="solid">
          <fgColor rgb="FFFDCDCE"/>
          <bgColor rgb="FFFDCDCE"/>
        </patternFill>
      </fill>
      <border>
        <left style="thin">
          <color indexed="2"/>
        </left>
        <right style="thin">
          <color indexed="2"/>
        </right>
        <top style="thin">
          <color indexed="2"/>
        </top>
        <bottom style="thin">
          <color indexed="2"/>
        </bottom>
        <vertical/>
        <horizontal/>
      </border>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color indexed="2"/>
      </font>
      <fill>
        <patternFill patternType="solid">
          <fgColor rgb="FFFDCDCE"/>
          <bgColor rgb="FFFDCDCE"/>
        </patternFill>
      </fill>
      <border>
        <left style="thin">
          <color indexed="2"/>
        </left>
        <right style="thin">
          <color indexed="2"/>
        </right>
        <top style="thin">
          <color indexed="2"/>
        </top>
        <bottom style="thin">
          <color indexed="2"/>
        </bottom>
        <vertical/>
        <horizontal/>
      </border>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color indexed="2"/>
      </font>
      <fill>
        <patternFill patternType="solid">
          <fgColor rgb="FFFDCDCE"/>
          <bgColor rgb="FFFDCDCE"/>
        </patternFill>
      </fill>
      <border>
        <left style="thin">
          <color indexed="2"/>
        </left>
        <right style="thin">
          <color indexed="2"/>
        </right>
        <top style="thin">
          <color indexed="2"/>
        </top>
        <bottom style="thin">
          <color indexed="2"/>
        </bottom>
        <vertical/>
        <horizontal/>
      </border>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color indexed="2"/>
      </font>
      <fill>
        <patternFill patternType="solid">
          <fgColor rgb="FFFDCDCE"/>
          <bgColor rgb="FFFDCDCE"/>
        </patternFill>
      </fill>
      <border>
        <left style="thin">
          <color indexed="2"/>
        </left>
        <right style="thin">
          <color indexed="2"/>
        </right>
        <top style="thin">
          <color indexed="2"/>
        </top>
        <bottom style="thin">
          <color indexed="2"/>
        </bottom>
        <vertical/>
        <horizontal/>
      </border>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color indexed="2"/>
      </font>
      <fill>
        <patternFill patternType="solid">
          <fgColor rgb="FFFDCDCE"/>
          <bgColor rgb="FFFDCDCE"/>
        </patternFill>
      </fill>
      <border>
        <left style="thin">
          <color indexed="2"/>
        </left>
        <right style="thin">
          <color indexed="2"/>
        </right>
        <top style="thin">
          <color indexed="2"/>
        </top>
        <bottom style="thin">
          <color indexed="2"/>
        </bottom>
        <vertical/>
        <horizontal/>
      </border>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color indexed="2"/>
      </font>
      <fill>
        <patternFill patternType="solid">
          <fgColor rgb="FFFDCDCE"/>
          <bgColor rgb="FFFDCDCE"/>
        </patternFill>
      </fill>
      <border>
        <left style="thin">
          <color indexed="2"/>
        </left>
        <right style="thin">
          <color indexed="2"/>
        </right>
        <top style="thin">
          <color indexed="2"/>
        </top>
        <bottom style="thin">
          <color indexed="2"/>
        </bottom>
        <vertical/>
        <horizontal/>
      </border>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color indexed="2"/>
      </font>
      <fill>
        <patternFill patternType="solid">
          <fgColor rgb="FFFDCDCE"/>
          <bgColor rgb="FFFDCDCE"/>
        </patternFill>
      </fill>
      <border>
        <left style="thin">
          <color indexed="2"/>
        </left>
        <right style="thin">
          <color indexed="2"/>
        </right>
        <top style="thin">
          <color indexed="2"/>
        </top>
        <bottom style="thin">
          <color indexed="2"/>
        </bottom>
        <vertical/>
        <horizontal/>
      </border>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val="0"/>
        <i val="0"/>
        <color indexed="2"/>
      </font>
      <fill>
        <patternFill patternType="solid">
          <fgColor rgb="FFFDCDCE"/>
          <bgColor rgb="FFFDCDCE"/>
        </patternFill>
      </fill>
      <border>
        <left style="thin">
          <color indexed="2"/>
        </left>
        <right style="thin">
          <color indexed="2"/>
        </right>
        <top style="thin">
          <color indexed="2"/>
        </top>
        <bottom style="thin">
          <color indexed="2"/>
        </bottom>
        <vertical/>
        <horizontal/>
      </border>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val="0"/>
        <i val="0"/>
        <strike val="0"/>
        <u val="none"/>
        <color indexed="2"/>
      </font>
      <fill>
        <patternFill patternType="solid">
          <fgColor rgb="FFFDCECD"/>
          <bgColor rgb="FFFDCECD"/>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color theme="0"/>
      </font>
    </dxf>
    <dxf>
      <font>
        <color theme="0"/>
      </font>
    </dxf>
    <dxf>
      <font>
        <color theme="0"/>
      </font>
    </dxf>
    <dxf>
      <font>
        <color theme="0"/>
      </font>
    </dxf>
    <dxf>
      <font>
        <b val="0"/>
        <i val="0"/>
        <color indexed="2"/>
      </font>
      <fill>
        <patternFill patternType="solid">
          <fgColor rgb="FFFDCDCE"/>
          <bgColor rgb="FFFDCDCE"/>
        </patternFill>
      </fill>
      <border>
        <left style="thin">
          <color indexed="2"/>
        </left>
        <right style="thin">
          <color indexed="2"/>
        </right>
        <top style="thin">
          <color indexed="2"/>
        </top>
        <bottom style="thin">
          <color indexed="2"/>
        </bottom>
        <vertical/>
        <horizontal/>
      </border>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val="0"/>
        <i val="0"/>
        <color indexed="2"/>
      </font>
      <fill>
        <patternFill patternType="solid">
          <fgColor rgb="FFFDCDCE"/>
          <bgColor rgb="FFFDCDCE"/>
        </patternFill>
      </fill>
      <border>
        <left style="thin">
          <color indexed="2"/>
        </left>
        <right style="thin">
          <color indexed="2"/>
        </right>
        <top style="thin">
          <color indexed="2"/>
        </top>
        <bottom style="thin">
          <color indexed="2"/>
        </bottom>
        <vertical/>
        <horizontal/>
      </border>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val="0"/>
        <i val="0"/>
        <color indexed="2"/>
      </font>
      <fill>
        <patternFill patternType="solid">
          <fgColor rgb="FFFDCDCE"/>
          <bgColor rgb="FFFDCDCE"/>
        </patternFill>
      </fill>
      <border>
        <left style="thin">
          <color indexed="2"/>
        </left>
        <right style="thin">
          <color indexed="2"/>
        </right>
        <top style="thin">
          <color indexed="2"/>
        </top>
        <bottom style="thin">
          <color indexed="2"/>
        </bottom>
        <vertical/>
        <horizontal/>
      </border>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val="0"/>
        <i val="0"/>
        <color indexed="2"/>
      </font>
      <fill>
        <patternFill patternType="solid">
          <fgColor rgb="FFFDCDCE"/>
          <bgColor rgb="FFFDCDCE"/>
        </patternFill>
      </fill>
      <border>
        <left style="thin">
          <color indexed="2"/>
        </left>
        <right style="thin">
          <color indexed="2"/>
        </right>
        <top style="thin">
          <color indexed="2"/>
        </top>
        <bottom style="thin">
          <color indexed="2"/>
        </bottom>
        <vertical/>
        <horizontal/>
      </border>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val="0"/>
        <i val="0"/>
        <color indexed="2"/>
      </font>
      <fill>
        <patternFill patternType="solid">
          <fgColor rgb="FFFDCDCE"/>
          <bgColor rgb="FFFDCDCE"/>
        </patternFill>
      </fill>
      <border>
        <left style="thin">
          <color indexed="2"/>
        </left>
        <right style="thin">
          <color indexed="2"/>
        </right>
        <top style="thin">
          <color indexed="2"/>
        </top>
        <bottom style="thin">
          <color indexed="2"/>
        </bottom>
        <vertical/>
        <horizontal/>
      </border>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val="0"/>
        <i val="0"/>
        <color indexed="2"/>
      </font>
      <fill>
        <patternFill patternType="solid">
          <fgColor rgb="FFFDCDCE"/>
          <bgColor rgb="FFFDCDCE"/>
        </patternFill>
      </fill>
      <border>
        <left style="thin">
          <color indexed="2"/>
        </left>
        <right style="thin">
          <color indexed="2"/>
        </right>
        <top style="thin">
          <color indexed="2"/>
        </top>
        <bottom style="thin">
          <color indexed="2"/>
        </bottom>
        <vertical/>
        <horizontal/>
      </border>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val="0"/>
        <i val="0"/>
        <color indexed="2"/>
      </font>
      <fill>
        <patternFill patternType="solid">
          <fgColor rgb="FFFDCDCE"/>
          <bgColor rgb="FFFDCDCE"/>
        </patternFill>
      </fill>
      <border>
        <left style="thin">
          <color indexed="2"/>
        </left>
        <right style="thin">
          <color indexed="2"/>
        </right>
        <top style="thin">
          <color indexed="2"/>
        </top>
        <bottom style="thin">
          <color indexed="2"/>
        </bottom>
        <vertical/>
        <horizontal/>
      </border>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val="0"/>
        <i val="0"/>
        <color indexed="2"/>
      </font>
      <fill>
        <patternFill patternType="solid">
          <fgColor rgb="FFFDCDCE"/>
          <bgColor rgb="FFFDCDCE"/>
        </patternFill>
      </fill>
      <border>
        <left style="thin">
          <color indexed="2"/>
        </left>
        <right style="thin">
          <color indexed="2"/>
        </right>
        <top style="thin">
          <color indexed="2"/>
        </top>
        <bottom style="thin">
          <color indexed="2"/>
        </bottom>
        <vertical/>
        <horizontal/>
      </border>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val="0"/>
        <i val="0"/>
        <color indexed="2"/>
      </font>
      <fill>
        <patternFill patternType="solid">
          <fgColor rgb="FFFDCDCE"/>
          <bgColor rgb="FFFDCDCE"/>
        </patternFill>
      </fill>
      <border>
        <left style="thin">
          <color indexed="2"/>
        </left>
        <right style="thin">
          <color indexed="2"/>
        </right>
        <top style="thin">
          <color indexed="2"/>
        </top>
        <bottom style="thin">
          <color indexed="2"/>
        </bottom>
        <vertical/>
        <horizontal/>
      </border>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val="0"/>
        <i val="0"/>
        <color indexed="2"/>
      </font>
      <fill>
        <patternFill patternType="solid">
          <fgColor rgb="FFFDCDCE"/>
          <bgColor rgb="FFFDCDCE"/>
        </patternFill>
      </fill>
      <border>
        <left style="thin">
          <color indexed="2"/>
        </left>
        <right style="thin">
          <color indexed="2"/>
        </right>
        <top style="thin">
          <color indexed="2"/>
        </top>
        <bottom style="thin">
          <color indexed="2"/>
        </bottom>
        <vertical/>
        <horizontal/>
      </border>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val="0"/>
        <i val="0"/>
        <color indexed="2"/>
      </font>
      <fill>
        <patternFill patternType="solid">
          <fgColor rgb="FFFDCDCE"/>
          <bgColor rgb="FFFDCDCE"/>
        </patternFill>
      </fill>
      <border>
        <left style="thin">
          <color indexed="2"/>
        </left>
        <right style="thin">
          <color indexed="2"/>
        </right>
        <top style="thin">
          <color indexed="2"/>
        </top>
        <bottom style="thin">
          <color indexed="2"/>
        </bottom>
        <vertical/>
        <horizontal/>
      </border>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color indexed="2"/>
      </font>
      <fill>
        <patternFill patternType="solid">
          <fgColor rgb="FFF8CACA"/>
          <bgColor rgb="FFF8CACA"/>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color indexed="2"/>
      </font>
      <fill>
        <patternFill patternType="solid">
          <fgColor rgb="FFFDCDCE"/>
          <bgColor rgb="FFFDCDCE"/>
        </patternFill>
      </fill>
      <border>
        <left style="thin">
          <color indexed="2"/>
        </left>
        <right style="thin">
          <color indexed="2"/>
        </right>
        <top style="thin">
          <color indexed="2"/>
        </top>
        <bottom style="thin">
          <color indexed="2"/>
        </bottom>
        <vertical/>
        <horizontal/>
      </border>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color indexed="2"/>
      </font>
      <fill>
        <patternFill patternType="solid">
          <fgColor rgb="FFFDCDCE"/>
          <bgColor rgb="FFFDCDCE"/>
        </patternFill>
      </fill>
      <border>
        <left style="thin">
          <color indexed="2"/>
        </left>
        <right style="thin">
          <color indexed="2"/>
        </right>
        <top style="thin">
          <color indexed="2"/>
        </top>
        <bottom style="thin">
          <color indexed="2"/>
        </bottom>
        <vertical/>
        <horizontal/>
      </border>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color indexed="2"/>
      </font>
      <fill>
        <patternFill patternType="solid">
          <fgColor rgb="FFFDCDCE"/>
          <bgColor rgb="FFFDCDCE"/>
        </patternFill>
      </fill>
      <border>
        <left style="thin">
          <color indexed="2"/>
        </left>
        <right style="thin">
          <color indexed="2"/>
        </right>
        <top style="thin">
          <color indexed="2"/>
        </top>
        <bottom style="thin">
          <color indexed="2"/>
        </bottom>
        <vertical/>
        <horizontal/>
      </border>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color indexed="2"/>
      </font>
      <fill>
        <patternFill patternType="solid">
          <fgColor rgb="FFFDCDCE"/>
          <bgColor rgb="FFFDCDCE"/>
        </patternFill>
      </fill>
      <border>
        <left style="thin">
          <color indexed="2"/>
        </left>
        <right style="thin">
          <color indexed="2"/>
        </right>
        <top style="thin">
          <color indexed="2"/>
        </top>
        <bottom style="thin">
          <color indexed="2"/>
        </bottom>
        <vertical/>
        <horizontal/>
      </border>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color indexed="2"/>
      </font>
      <fill>
        <patternFill patternType="solid">
          <fgColor rgb="FFFDCDCE"/>
          <bgColor rgb="FFFDCDCE"/>
        </patternFill>
      </fill>
      <border>
        <left style="thin">
          <color indexed="2"/>
        </left>
        <right style="thin">
          <color indexed="2"/>
        </right>
        <top style="thin">
          <color indexed="2"/>
        </top>
        <bottom style="thin">
          <color indexed="2"/>
        </bottom>
        <vertical/>
        <horizontal/>
      </border>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color indexed="2"/>
      </font>
      <fill>
        <patternFill patternType="solid">
          <fgColor rgb="FFFDCDCE"/>
          <bgColor rgb="FFFDCDCE"/>
        </patternFill>
      </fill>
      <border>
        <left style="thin">
          <color indexed="2"/>
        </left>
        <right style="thin">
          <color indexed="2"/>
        </right>
        <top style="thin">
          <color indexed="2"/>
        </top>
        <bottom style="thin">
          <color indexed="2"/>
        </bottom>
        <vertical/>
        <horizontal/>
      </border>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color indexed="2"/>
      </font>
      <fill>
        <patternFill patternType="solid">
          <fgColor rgb="FFFDCDCE"/>
          <bgColor rgb="FFFDCDCE"/>
        </patternFill>
      </fill>
      <border>
        <left style="thin">
          <color indexed="2"/>
        </left>
        <right style="thin">
          <color indexed="2"/>
        </right>
        <top style="thin">
          <color indexed="2"/>
        </top>
        <bottom style="thin">
          <color indexed="2"/>
        </bottom>
        <vertical/>
        <horizontal/>
      </border>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color indexed="2"/>
      </font>
      <fill>
        <patternFill patternType="solid">
          <fgColor rgb="FFFDCDCE"/>
          <bgColor rgb="FFFDCDCE"/>
        </patternFill>
      </fill>
      <border>
        <left style="thin">
          <color indexed="2"/>
        </left>
        <right style="thin">
          <color indexed="2"/>
        </right>
        <top style="thin">
          <color indexed="2"/>
        </top>
        <bottom style="thin">
          <color indexed="2"/>
        </bottom>
        <vertical/>
        <horizontal/>
      </border>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color indexed="2"/>
      </font>
      <fill>
        <patternFill patternType="solid">
          <fgColor rgb="FFFDCDCE"/>
          <bgColor rgb="FFFDCDCE"/>
        </patternFill>
      </fill>
      <border>
        <left style="thin">
          <color indexed="2"/>
        </left>
        <right style="thin">
          <color indexed="2"/>
        </right>
        <top style="thin">
          <color indexed="2"/>
        </top>
        <bottom style="thin">
          <color indexed="2"/>
        </bottom>
        <vertical/>
        <horizontal/>
      </border>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color indexed="2"/>
      </font>
      <fill>
        <patternFill patternType="solid">
          <fgColor rgb="FFFDCDCE"/>
          <bgColor rgb="FFFDCDCE"/>
        </patternFill>
      </fill>
      <border>
        <left style="thin">
          <color indexed="2"/>
        </left>
        <right style="thin">
          <color indexed="2"/>
        </right>
        <top style="thin">
          <color indexed="2"/>
        </top>
        <bottom style="thin">
          <color indexed="2"/>
        </bottom>
        <vertical/>
        <horizontal/>
      </border>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color indexed="2"/>
      </font>
      <fill>
        <patternFill patternType="solid">
          <fgColor rgb="FFFDCDCE"/>
          <bgColor rgb="FFFDCDCE"/>
        </patternFill>
      </fill>
      <border>
        <left style="thin">
          <color indexed="2"/>
        </left>
        <right style="thin">
          <color indexed="2"/>
        </right>
        <top style="thin">
          <color indexed="2"/>
        </top>
        <bottom style="thin">
          <color indexed="2"/>
        </bottom>
        <vertical/>
        <horizontal/>
      </border>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color indexed="2"/>
      </font>
      <fill>
        <patternFill patternType="solid">
          <fgColor rgb="FFFDCDCE"/>
          <bgColor rgb="FFFDCDCE"/>
        </patternFill>
      </fill>
      <border>
        <left style="thin">
          <color indexed="2"/>
        </left>
        <right style="thin">
          <color indexed="2"/>
        </right>
        <top style="thin">
          <color indexed="2"/>
        </top>
        <bottom style="thin">
          <color indexed="2"/>
        </bottom>
        <vertical/>
        <horizontal/>
      </border>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color indexed="2"/>
      </font>
      <fill>
        <patternFill patternType="solid">
          <fgColor rgb="FFFDCDCE"/>
          <bgColor rgb="FFFDCDCE"/>
        </patternFill>
      </fill>
      <border>
        <left style="thin">
          <color indexed="2"/>
        </left>
        <right style="thin">
          <color indexed="2"/>
        </right>
        <top style="thin">
          <color indexed="2"/>
        </top>
        <bottom style="thin">
          <color indexed="2"/>
        </bottom>
        <vertical/>
        <horizontal/>
      </border>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color indexed="2"/>
      </font>
      <fill>
        <patternFill patternType="solid">
          <fgColor rgb="FFFDCDCE"/>
          <bgColor rgb="FFFDCDCE"/>
        </patternFill>
      </fill>
      <border>
        <left style="thin">
          <color indexed="2"/>
        </left>
        <right style="thin">
          <color indexed="2"/>
        </right>
        <top style="thin">
          <color indexed="2"/>
        </top>
        <bottom style="thin">
          <color indexed="2"/>
        </bottom>
        <vertical/>
        <horizontal/>
      </border>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val="0"/>
        <i val="0"/>
        <color indexed="2"/>
      </font>
      <fill>
        <patternFill patternType="solid">
          <fgColor rgb="FFFDCDCE"/>
          <bgColor rgb="FFFDCDCE"/>
        </patternFill>
      </fill>
      <border>
        <left style="thin">
          <color indexed="2"/>
        </left>
        <right style="thin">
          <color indexed="2"/>
        </right>
        <top style="thin">
          <color indexed="2"/>
        </top>
        <bottom style="thin">
          <color indexed="2"/>
        </bottom>
        <vertical/>
        <horizontal/>
      </border>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val="0"/>
        <i val="0"/>
        <strike val="0"/>
        <u val="none"/>
        <color indexed="2"/>
      </font>
      <fill>
        <patternFill patternType="solid">
          <fgColor rgb="FFFDCECD"/>
          <bgColor rgb="FFFDCECD"/>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color rgb="FF0070B2"/>
      </font>
      <fill>
        <patternFill patternType="solid">
          <fgColor rgb="FFB1DCFC"/>
          <bgColor rgb="FFB1DCFC"/>
        </patternFill>
      </fill>
    </dxf>
    <dxf>
      <font>
        <color rgb="FF0070B2"/>
      </font>
      <fill>
        <patternFill patternType="solid">
          <fgColor rgb="FFB1DCFC"/>
          <bgColor rgb="FFB1DCFC"/>
        </patternFill>
      </fill>
    </dxf>
    <dxf>
      <font>
        <color rgb="FF0070B2"/>
      </font>
      <fill>
        <patternFill patternType="solid">
          <fgColor rgb="FFB2DCFC"/>
          <bgColor rgb="FFB2DCFC"/>
        </patternFill>
      </fill>
    </dxf>
    <dxf>
      <font>
        <color rgb="FF0070B2"/>
      </font>
      <fill>
        <patternFill patternType="solid">
          <fgColor indexed="5"/>
          <bgColor indexed="5"/>
        </patternFill>
      </fill>
    </dxf>
    <dxf>
      <font>
        <b val="0"/>
        <i val="0"/>
        <color rgb="FF0070B2"/>
      </font>
      <fill>
        <patternFill patternType="solid">
          <fgColor indexed="5"/>
          <bgColor indexed="5"/>
        </patternFill>
      </fill>
    </dxf>
    <dxf>
      <font>
        <b val="0"/>
        <i val="0"/>
        <color rgb="FF0070B2"/>
      </font>
      <fill>
        <patternFill patternType="solid">
          <fgColor rgb="FFC4FF7F"/>
          <bgColor rgb="FFC4FF7F"/>
        </patternFill>
      </fill>
    </dxf>
    <dxf>
      <font>
        <b val="0"/>
        <i val="0"/>
        <color rgb="FF0070B2"/>
      </font>
      <fill>
        <patternFill patternType="solid">
          <fgColor rgb="FFC4FF7F"/>
          <bgColor rgb="FFC4FF7F"/>
        </patternFill>
      </fill>
    </dxf>
    <dxf>
      <font>
        <color rgb="FF0070B2"/>
      </font>
      <fill>
        <patternFill patternType="solid">
          <fgColor rgb="FFC4FF7F"/>
          <bgColor rgb="FFC4FF7F"/>
        </patternFill>
      </fill>
    </dxf>
    <dxf>
      <font>
        <color theme="0"/>
      </font>
      <fill>
        <patternFill patternType="solid">
          <fgColor rgb="FF06B050"/>
          <bgColor rgb="FF06B050"/>
        </patternFill>
      </fill>
    </dxf>
    <dxf>
      <font>
        <color theme="0"/>
      </font>
      <fill>
        <patternFill patternType="solid">
          <fgColor rgb="FF00B050"/>
          <bgColor rgb="FF00B050"/>
        </patternFill>
      </fill>
    </dxf>
    <dxf>
      <font>
        <color rgb="FF0070B2"/>
      </font>
      <fill>
        <patternFill patternType="solid">
          <fgColor rgb="FFCFB2FF"/>
          <bgColor rgb="FFCFB2FF"/>
        </patternFill>
      </fill>
    </dxf>
    <dxf>
      <font>
        <b val="0"/>
        <i val="0"/>
        <color rgb="FF0070B2"/>
      </font>
      <fill>
        <patternFill patternType="solid">
          <fgColor rgb="FFCFB2FF"/>
          <bgColor rgb="FFCFB2FF"/>
        </patternFill>
      </fill>
    </dxf>
    <dxf>
      <font>
        <color rgb="FF0070B2"/>
      </font>
      <fill>
        <patternFill patternType="solid">
          <fgColor rgb="FFB1DCFC"/>
          <bgColor rgb="FFB1DCFC"/>
        </patternFill>
      </fill>
    </dxf>
    <dxf>
      <font>
        <color rgb="FF0070B2"/>
      </font>
      <fill>
        <patternFill patternType="solid">
          <fgColor rgb="FFB1DCFC"/>
          <bgColor rgb="FFB1DCFC"/>
        </patternFill>
      </fill>
    </dxf>
    <dxf>
      <font>
        <color rgb="FF0070B2"/>
      </font>
      <fill>
        <patternFill patternType="solid">
          <fgColor rgb="FFB2DCFC"/>
          <bgColor rgb="FFB2DCFC"/>
        </patternFill>
      </fill>
    </dxf>
    <dxf>
      <font>
        <color rgb="FF0070B2"/>
      </font>
      <fill>
        <patternFill patternType="solid">
          <fgColor indexed="5"/>
          <bgColor indexed="5"/>
        </patternFill>
      </fill>
    </dxf>
    <dxf>
      <font>
        <b val="0"/>
        <i val="0"/>
        <color rgb="FF0070B2"/>
      </font>
      <fill>
        <patternFill patternType="solid">
          <fgColor indexed="5"/>
          <bgColor indexed="5"/>
        </patternFill>
      </fill>
    </dxf>
    <dxf>
      <font>
        <b val="0"/>
        <i val="0"/>
        <color rgb="FF0070B2"/>
      </font>
      <fill>
        <patternFill patternType="solid">
          <fgColor rgb="FFC4FF7F"/>
          <bgColor rgb="FFC4FF7F"/>
        </patternFill>
      </fill>
    </dxf>
    <dxf>
      <font>
        <b val="0"/>
        <i val="0"/>
        <color rgb="FF0070B2"/>
      </font>
      <fill>
        <patternFill patternType="solid">
          <fgColor rgb="FFC4FF7F"/>
          <bgColor rgb="FFC4FF7F"/>
        </patternFill>
      </fill>
    </dxf>
    <dxf>
      <font>
        <color rgb="FF0070B2"/>
      </font>
      <fill>
        <patternFill patternType="solid">
          <fgColor rgb="FFC4FF7F"/>
          <bgColor rgb="FFC4FF7F"/>
        </patternFill>
      </fill>
    </dxf>
    <dxf>
      <font>
        <color theme="0"/>
      </font>
      <fill>
        <patternFill patternType="solid">
          <fgColor rgb="FF06B050"/>
          <bgColor rgb="FF06B050"/>
        </patternFill>
      </fill>
    </dxf>
    <dxf>
      <font>
        <color theme="0"/>
      </font>
      <fill>
        <patternFill patternType="solid">
          <fgColor rgb="FF00B050"/>
          <bgColor rgb="FF00B050"/>
        </patternFill>
      </fill>
    </dxf>
    <dxf>
      <font>
        <color rgb="FF0070B2"/>
      </font>
      <fill>
        <patternFill patternType="solid">
          <fgColor rgb="FFCFB2FF"/>
          <bgColor rgb="FFCFB2FF"/>
        </patternFill>
      </fill>
    </dxf>
    <dxf>
      <font>
        <b val="0"/>
        <i val="0"/>
        <color rgb="FF0070B2"/>
      </font>
      <fill>
        <patternFill patternType="solid">
          <fgColor rgb="FFCFB2FF"/>
          <bgColor rgb="FFCFB2FF"/>
        </patternFill>
      </fill>
    </dxf>
    <dxf>
      <font>
        <color rgb="FF0070B2"/>
      </font>
      <fill>
        <patternFill patternType="solid">
          <fgColor rgb="FFB1DCFC"/>
          <bgColor rgb="FFB1DCFC"/>
        </patternFill>
      </fill>
    </dxf>
    <dxf>
      <font>
        <color rgb="FF0070B2"/>
      </font>
      <fill>
        <patternFill patternType="solid">
          <fgColor rgb="FFB1DCFC"/>
          <bgColor rgb="FFB1DCFC"/>
        </patternFill>
      </fill>
    </dxf>
    <dxf>
      <font>
        <color rgb="FF0070B2"/>
      </font>
      <fill>
        <patternFill patternType="solid">
          <fgColor rgb="FFB2DCFC"/>
          <bgColor rgb="FFB2DCFC"/>
        </patternFill>
      </fill>
    </dxf>
    <dxf>
      <font>
        <color rgb="FF0070B2"/>
      </font>
      <fill>
        <patternFill patternType="solid">
          <fgColor indexed="5"/>
          <bgColor indexed="5"/>
        </patternFill>
      </fill>
    </dxf>
    <dxf>
      <font>
        <b val="0"/>
        <i val="0"/>
        <color rgb="FF0070B2"/>
      </font>
      <fill>
        <patternFill patternType="solid">
          <fgColor indexed="5"/>
          <bgColor indexed="5"/>
        </patternFill>
      </fill>
    </dxf>
    <dxf>
      <font>
        <b val="0"/>
        <i val="0"/>
        <color rgb="FF0070B2"/>
      </font>
      <fill>
        <patternFill patternType="solid">
          <fgColor rgb="FFC4FF7F"/>
          <bgColor rgb="FFC4FF7F"/>
        </patternFill>
      </fill>
    </dxf>
    <dxf>
      <font>
        <b val="0"/>
        <i val="0"/>
        <color rgb="FF0070B2"/>
      </font>
      <fill>
        <patternFill patternType="solid">
          <fgColor rgb="FFC4FF7F"/>
          <bgColor rgb="FFC4FF7F"/>
        </patternFill>
      </fill>
    </dxf>
    <dxf>
      <font>
        <color rgb="FF0070B2"/>
      </font>
      <fill>
        <patternFill patternType="solid">
          <fgColor rgb="FFC4FF7F"/>
          <bgColor rgb="FFC4FF7F"/>
        </patternFill>
      </fill>
    </dxf>
    <dxf>
      <font>
        <color theme="0"/>
      </font>
      <fill>
        <patternFill patternType="solid">
          <fgColor rgb="FF06B050"/>
          <bgColor rgb="FF06B050"/>
        </patternFill>
      </fill>
    </dxf>
    <dxf>
      <font>
        <color theme="0"/>
      </font>
      <fill>
        <patternFill patternType="solid">
          <fgColor rgb="FF00B050"/>
          <bgColor rgb="FF00B050"/>
        </patternFill>
      </fill>
    </dxf>
    <dxf>
      <font>
        <color rgb="FF0070B2"/>
      </font>
      <fill>
        <patternFill patternType="solid">
          <fgColor rgb="FFCFB2FF"/>
          <bgColor rgb="FFCFB2FF"/>
        </patternFill>
      </fill>
    </dxf>
    <dxf>
      <font>
        <b val="0"/>
        <i val="0"/>
        <color rgb="FF0070B2"/>
      </font>
      <fill>
        <patternFill patternType="solid">
          <fgColor rgb="FFCFB2FF"/>
          <bgColor rgb="FFCFB2FF"/>
        </patternFill>
      </fill>
    </dxf>
    <dxf>
      <font>
        <color rgb="FF0070B2"/>
      </font>
      <fill>
        <patternFill patternType="solid">
          <fgColor rgb="FFB1DCFC"/>
          <bgColor rgb="FFB1DCFC"/>
        </patternFill>
      </fill>
    </dxf>
    <dxf>
      <font>
        <color rgb="FF0070B2"/>
      </font>
      <fill>
        <patternFill patternType="solid">
          <fgColor rgb="FFB1DCFC"/>
          <bgColor rgb="FFB1DCFC"/>
        </patternFill>
      </fill>
    </dxf>
    <dxf>
      <font>
        <color rgb="FF0070B2"/>
      </font>
      <fill>
        <patternFill patternType="solid">
          <fgColor rgb="FFB2DCFC"/>
          <bgColor rgb="FFB2DCFC"/>
        </patternFill>
      </fill>
    </dxf>
    <dxf>
      <font>
        <color rgb="FF0070B2"/>
      </font>
      <fill>
        <patternFill patternType="solid">
          <fgColor indexed="5"/>
          <bgColor indexed="5"/>
        </patternFill>
      </fill>
    </dxf>
    <dxf>
      <font>
        <b val="0"/>
        <i val="0"/>
        <color rgb="FF0070B2"/>
      </font>
      <fill>
        <patternFill patternType="solid">
          <fgColor indexed="5"/>
          <bgColor indexed="5"/>
        </patternFill>
      </fill>
    </dxf>
    <dxf>
      <font>
        <b val="0"/>
        <i val="0"/>
        <color rgb="FF0070B2"/>
      </font>
      <fill>
        <patternFill patternType="solid">
          <fgColor rgb="FFC4FF7F"/>
          <bgColor rgb="FFC4FF7F"/>
        </patternFill>
      </fill>
    </dxf>
    <dxf>
      <font>
        <b val="0"/>
        <i val="0"/>
        <color rgb="FF0070B2"/>
      </font>
      <fill>
        <patternFill patternType="solid">
          <fgColor rgb="FFC4FF7F"/>
          <bgColor rgb="FFC4FF7F"/>
        </patternFill>
      </fill>
    </dxf>
    <dxf>
      <font>
        <color rgb="FF0070B2"/>
      </font>
      <fill>
        <patternFill patternType="solid">
          <fgColor rgb="FFC4FF7F"/>
          <bgColor rgb="FFC4FF7F"/>
        </patternFill>
      </fill>
    </dxf>
    <dxf>
      <font>
        <color theme="0"/>
      </font>
      <fill>
        <patternFill patternType="solid">
          <fgColor rgb="FF06B050"/>
          <bgColor rgb="FF06B050"/>
        </patternFill>
      </fill>
    </dxf>
    <dxf>
      <font>
        <color theme="0"/>
      </font>
      <fill>
        <patternFill patternType="solid">
          <fgColor rgb="FF00B050"/>
          <bgColor rgb="FF00B050"/>
        </patternFill>
      </fill>
    </dxf>
    <dxf>
      <font>
        <color rgb="FF0070B2"/>
      </font>
      <fill>
        <patternFill patternType="solid">
          <fgColor rgb="FFCFB2FF"/>
          <bgColor rgb="FFCFB2FF"/>
        </patternFill>
      </fill>
    </dxf>
    <dxf>
      <font>
        <b val="0"/>
        <i val="0"/>
        <color rgb="FF0070B2"/>
      </font>
      <fill>
        <patternFill patternType="solid">
          <fgColor rgb="FFCFB2FF"/>
          <bgColor rgb="FFCFB2FF"/>
        </patternFill>
      </fill>
    </dxf>
    <dxf>
      <font>
        <color rgb="FF0070B2"/>
      </font>
      <fill>
        <patternFill patternType="solid">
          <fgColor rgb="FFB1DCFC"/>
          <bgColor rgb="FFB1DCFC"/>
        </patternFill>
      </fill>
    </dxf>
    <dxf>
      <font>
        <color rgb="FF0070B2"/>
      </font>
      <fill>
        <patternFill patternType="solid">
          <fgColor rgb="FFB1DCFC"/>
          <bgColor rgb="FFB1DCFC"/>
        </patternFill>
      </fill>
    </dxf>
    <dxf>
      <font>
        <color rgb="FF0070B2"/>
      </font>
      <fill>
        <patternFill patternType="solid">
          <fgColor rgb="FFB2DCFC"/>
          <bgColor rgb="FFB2DCFC"/>
        </patternFill>
      </fill>
    </dxf>
    <dxf>
      <font>
        <color rgb="FF0070B2"/>
      </font>
      <fill>
        <patternFill patternType="solid">
          <fgColor indexed="5"/>
          <bgColor indexed="5"/>
        </patternFill>
      </fill>
    </dxf>
    <dxf>
      <font>
        <b val="0"/>
        <i val="0"/>
        <color rgb="FF0070B2"/>
      </font>
      <fill>
        <patternFill patternType="solid">
          <fgColor indexed="5"/>
          <bgColor indexed="5"/>
        </patternFill>
      </fill>
    </dxf>
    <dxf>
      <font>
        <b val="0"/>
        <i val="0"/>
        <color rgb="FF0070B2"/>
      </font>
      <fill>
        <patternFill patternType="solid">
          <fgColor rgb="FFC4FF7F"/>
          <bgColor rgb="FFC4FF7F"/>
        </patternFill>
      </fill>
    </dxf>
    <dxf>
      <font>
        <b val="0"/>
        <i val="0"/>
        <color rgb="FF0070B2"/>
      </font>
      <fill>
        <patternFill patternType="solid">
          <fgColor rgb="FFC4FF7F"/>
          <bgColor rgb="FFC4FF7F"/>
        </patternFill>
      </fill>
    </dxf>
    <dxf>
      <font>
        <color rgb="FF0070B2"/>
      </font>
      <fill>
        <patternFill patternType="solid">
          <fgColor rgb="FFC4FF7F"/>
          <bgColor rgb="FFC4FF7F"/>
        </patternFill>
      </fill>
    </dxf>
    <dxf>
      <font>
        <color theme="0"/>
      </font>
      <fill>
        <patternFill patternType="solid">
          <fgColor rgb="FF06B050"/>
          <bgColor rgb="FF06B050"/>
        </patternFill>
      </fill>
    </dxf>
    <dxf>
      <font>
        <color theme="0"/>
      </font>
      <fill>
        <patternFill patternType="solid">
          <fgColor rgb="FF00B050"/>
          <bgColor rgb="FF00B050"/>
        </patternFill>
      </fill>
    </dxf>
    <dxf>
      <font>
        <color rgb="FF0070B2"/>
      </font>
      <fill>
        <patternFill patternType="solid">
          <fgColor rgb="FFCFB2FF"/>
          <bgColor rgb="FFCFB2FF"/>
        </patternFill>
      </fill>
    </dxf>
    <dxf>
      <font>
        <b val="0"/>
        <i val="0"/>
        <color rgb="FF0070B2"/>
      </font>
      <fill>
        <patternFill patternType="solid">
          <fgColor rgb="FFCFB2FF"/>
          <bgColor rgb="FFCFB2FF"/>
        </patternFill>
      </fill>
    </dxf>
    <dxf>
      <font>
        <color rgb="FF0070B2"/>
      </font>
      <fill>
        <patternFill patternType="solid">
          <fgColor rgb="FFB1DCFC"/>
          <bgColor rgb="FFB1DCFC"/>
        </patternFill>
      </fill>
    </dxf>
    <dxf>
      <font>
        <color rgb="FF0070B2"/>
      </font>
      <fill>
        <patternFill patternType="solid">
          <fgColor rgb="FFB1DCFC"/>
          <bgColor rgb="FFB1DCFC"/>
        </patternFill>
      </fill>
    </dxf>
    <dxf>
      <font>
        <color rgb="FF0070B2"/>
      </font>
      <fill>
        <patternFill patternType="solid">
          <fgColor rgb="FFB2DCFC"/>
          <bgColor rgb="FFB2DCFC"/>
        </patternFill>
      </fill>
    </dxf>
    <dxf>
      <font>
        <color rgb="FF0070B2"/>
      </font>
      <fill>
        <patternFill patternType="solid">
          <fgColor indexed="5"/>
          <bgColor indexed="5"/>
        </patternFill>
      </fill>
    </dxf>
    <dxf>
      <font>
        <b val="0"/>
        <i val="0"/>
        <color rgb="FF0070B2"/>
      </font>
      <fill>
        <patternFill patternType="solid">
          <fgColor indexed="5"/>
          <bgColor indexed="5"/>
        </patternFill>
      </fill>
    </dxf>
    <dxf>
      <font>
        <b val="0"/>
        <i val="0"/>
        <color rgb="FF0070B2"/>
      </font>
      <fill>
        <patternFill patternType="solid">
          <fgColor rgb="FFC4FF7F"/>
          <bgColor rgb="FFC4FF7F"/>
        </patternFill>
      </fill>
    </dxf>
    <dxf>
      <font>
        <b val="0"/>
        <i val="0"/>
        <color rgb="FF0070B2"/>
      </font>
      <fill>
        <patternFill patternType="solid">
          <fgColor rgb="FFC4FF7F"/>
          <bgColor rgb="FFC4FF7F"/>
        </patternFill>
      </fill>
    </dxf>
    <dxf>
      <font>
        <color rgb="FF0070B2"/>
      </font>
      <fill>
        <patternFill patternType="solid">
          <fgColor rgb="FFC4FF7F"/>
          <bgColor rgb="FFC4FF7F"/>
        </patternFill>
      </fill>
    </dxf>
    <dxf>
      <font>
        <color theme="0"/>
      </font>
      <fill>
        <patternFill patternType="solid">
          <fgColor rgb="FF06B050"/>
          <bgColor rgb="FF06B050"/>
        </patternFill>
      </fill>
    </dxf>
    <dxf>
      <font>
        <color theme="0"/>
      </font>
      <fill>
        <patternFill patternType="solid">
          <fgColor rgb="FF00B050"/>
          <bgColor rgb="FF00B050"/>
        </patternFill>
      </fill>
    </dxf>
    <dxf>
      <font>
        <color rgb="FF0070B2"/>
      </font>
      <fill>
        <patternFill patternType="solid">
          <fgColor rgb="FFCFB2FF"/>
          <bgColor rgb="FFCFB2FF"/>
        </patternFill>
      </fill>
    </dxf>
    <dxf>
      <font>
        <b val="0"/>
        <i val="0"/>
        <color rgb="FF0070B2"/>
      </font>
      <fill>
        <patternFill patternType="solid">
          <fgColor rgb="FFCFB2FF"/>
          <bgColor rgb="FFCFB2FF"/>
        </patternFill>
      </fill>
    </dxf>
    <dxf>
      <font>
        <color rgb="FF0070B2"/>
      </font>
      <fill>
        <patternFill patternType="solid">
          <fgColor rgb="FFB1DCFC"/>
          <bgColor rgb="FFB1DCFC"/>
        </patternFill>
      </fill>
    </dxf>
    <dxf>
      <font>
        <color rgb="FF0070B2"/>
      </font>
      <fill>
        <patternFill patternType="solid">
          <fgColor rgb="FFB1DCFC"/>
          <bgColor rgb="FFB1DCFC"/>
        </patternFill>
      </fill>
    </dxf>
    <dxf>
      <font>
        <color rgb="FF0070B2"/>
      </font>
      <fill>
        <patternFill patternType="solid">
          <fgColor rgb="FFB2DCFC"/>
          <bgColor rgb="FFB2DCFC"/>
        </patternFill>
      </fill>
    </dxf>
    <dxf>
      <font>
        <color rgb="FF0070B2"/>
      </font>
      <fill>
        <patternFill patternType="solid">
          <fgColor indexed="5"/>
          <bgColor indexed="5"/>
        </patternFill>
      </fill>
    </dxf>
    <dxf>
      <font>
        <b val="0"/>
        <i val="0"/>
        <color rgb="FF0070B2"/>
      </font>
      <fill>
        <patternFill patternType="solid">
          <fgColor indexed="5"/>
          <bgColor indexed="5"/>
        </patternFill>
      </fill>
    </dxf>
    <dxf>
      <font>
        <b val="0"/>
        <i val="0"/>
        <color rgb="FF0070B2"/>
      </font>
      <fill>
        <patternFill patternType="solid">
          <fgColor rgb="FFC4FF7F"/>
          <bgColor rgb="FFC4FF7F"/>
        </patternFill>
      </fill>
    </dxf>
    <dxf>
      <font>
        <b val="0"/>
        <i val="0"/>
        <color rgb="FF0070B2"/>
      </font>
      <fill>
        <patternFill patternType="solid">
          <fgColor rgb="FFC4FF7F"/>
          <bgColor rgb="FFC4FF7F"/>
        </patternFill>
      </fill>
    </dxf>
    <dxf>
      <font>
        <color rgb="FF0070B2"/>
      </font>
      <fill>
        <patternFill patternType="solid">
          <fgColor rgb="FFC4FF7F"/>
          <bgColor rgb="FFC4FF7F"/>
        </patternFill>
      </fill>
    </dxf>
    <dxf>
      <font>
        <color theme="0"/>
      </font>
      <fill>
        <patternFill patternType="solid">
          <fgColor rgb="FF06B050"/>
          <bgColor rgb="FF06B050"/>
        </patternFill>
      </fill>
    </dxf>
    <dxf>
      <font>
        <color theme="0"/>
      </font>
      <fill>
        <patternFill patternType="solid">
          <fgColor rgb="FF00B050"/>
          <bgColor rgb="FF00B050"/>
        </patternFill>
      </fill>
    </dxf>
    <dxf>
      <font>
        <color rgb="FF0070B2"/>
      </font>
      <fill>
        <patternFill patternType="solid">
          <fgColor rgb="FFCFB2FF"/>
          <bgColor rgb="FFCFB2FF"/>
        </patternFill>
      </fill>
    </dxf>
    <dxf>
      <font>
        <b val="0"/>
        <i val="0"/>
        <color rgb="FF0070B2"/>
      </font>
      <fill>
        <patternFill patternType="solid">
          <fgColor rgb="FFCFB2FF"/>
          <bgColor rgb="FFCFB2FF"/>
        </patternFill>
      </fill>
    </dxf>
    <dxf>
      <font>
        <color rgb="FF0070B2"/>
      </font>
      <fill>
        <patternFill patternType="solid">
          <fgColor rgb="FFB1DCFC"/>
          <bgColor rgb="FFB1DCFC"/>
        </patternFill>
      </fill>
    </dxf>
    <dxf>
      <font>
        <color rgb="FF0070B2"/>
      </font>
      <fill>
        <patternFill patternType="solid">
          <fgColor rgb="FFB1DCFC"/>
          <bgColor rgb="FFB1DCFC"/>
        </patternFill>
      </fill>
    </dxf>
    <dxf>
      <font>
        <color rgb="FF0070B2"/>
      </font>
      <fill>
        <patternFill patternType="solid">
          <fgColor rgb="FFB2DCFC"/>
          <bgColor rgb="FFB2DCFC"/>
        </patternFill>
      </fill>
    </dxf>
    <dxf>
      <font>
        <color rgb="FF0070B2"/>
      </font>
      <fill>
        <patternFill patternType="solid">
          <fgColor indexed="5"/>
          <bgColor indexed="5"/>
        </patternFill>
      </fill>
    </dxf>
    <dxf>
      <font>
        <b val="0"/>
        <i val="0"/>
        <color rgb="FF0070B2"/>
      </font>
      <fill>
        <patternFill patternType="solid">
          <fgColor indexed="5"/>
          <bgColor indexed="5"/>
        </patternFill>
      </fill>
    </dxf>
    <dxf>
      <font>
        <b val="0"/>
        <i val="0"/>
        <color rgb="FF0070B2"/>
      </font>
      <fill>
        <patternFill patternType="solid">
          <fgColor rgb="FFC4FF7F"/>
          <bgColor rgb="FFC4FF7F"/>
        </patternFill>
      </fill>
    </dxf>
    <dxf>
      <font>
        <b val="0"/>
        <i val="0"/>
        <color rgb="FF0070B2"/>
      </font>
      <fill>
        <patternFill patternType="solid">
          <fgColor rgb="FFC4FF7F"/>
          <bgColor rgb="FFC4FF7F"/>
        </patternFill>
      </fill>
    </dxf>
    <dxf>
      <font>
        <color rgb="FF0070B2"/>
      </font>
      <fill>
        <patternFill patternType="solid">
          <fgColor rgb="FFC4FF7F"/>
          <bgColor rgb="FFC4FF7F"/>
        </patternFill>
      </fill>
    </dxf>
    <dxf>
      <font>
        <color theme="0"/>
      </font>
      <fill>
        <patternFill patternType="solid">
          <fgColor rgb="FF06B050"/>
          <bgColor rgb="FF06B050"/>
        </patternFill>
      </fill>
    </dxf>
    <dxf>
      <font>
        <color theme="0"/>
      </font>
      <fill>
        <patternFill patternType="solid">
          <fgColor rgb="FF00B050"/>
          <bgColor rgb="FF00B050"/>
        </patternFill>
      </fill>
    </dxf>
    <dxf>
      <font>
        <color rgb="FF0070B2"/>
      </font>
      <fill>
        <patternFill patternType="solid">
          <fgColor rgb="FFCFB2FF"/>
          <bgColor rgb="FFCFB2FF"/>
        </patternFill>
      </fill>
    </dxf>
    <dxf>
      <font>
        <b val="0"/>
        <i val="0"/>
        <color rgb="FF0070B2"/>
      </font>
      <fill>
        <patternFill patternType="solid">
          <fgColor rgb="FFCFB2FF"/>
          <bgColor rgb="FFCFB2FF"/>
        </patternFill>
      </fill>
    </dxf>
    <dxf>
      <font>
        <color rgb="FF0070B2"/>
      </font>
      <fill>
        <patternFill patternType="solid">
          <fgColor rgb="FFB1DCFC"/>
          <bgColor rgb="FFB1DCFC"/>
        </patternFill>
      </fill>
    </dxf>
    <dxf>
      <font>
        <color rgb="FF0070B2"/>
      </font>
      <fill>
        <patternFill patternType="solid">
          <fgColor rgb="FFB1DCFC"/>
          <bgColor rgb="FFB1DCFC"/>
        </patternFill>
      </fill>
    </dxf>
    <dxf>
      <font>
        <color rgb="FF0070B2"/>
      </font>
      <fill>
        <patternFill patternType="solid">
          <fgColor rgb="FFB2DCFC"/>
          <bgColor rgb="FFB2DCFC"/>
        </patternFill>
      </fill>
    </dxf>
    <dxf>
      <font>
        <color rgb="FF0070B2"/>
      </font>
      <fill>
        <patternFill patternType="solid">
          <fgColor indexed="5"/>
          <bgColor indexed="5"/>
        </patternFill>
      </fill>
    </dxf>
    <dxf>
      <font>
        <b val="0"/>
        <i val="0"/>
        <color rgb="FF0070B2"/>
      </font>
      <fill>
        <patternFill patternType="solid">
          <fgColor indexed="5"/>
          <bgColor indexed="5"/>
        </patternFill>
      </fill>
    </dxf>
    <dxf>
      <font>
        <b val="0"/>
        <i val="0"/>
        <color rgb="FF0070B2"/>
      </font>
      <fill>
        <patternFill patternType="solid">
          <fgColor rgb="FFC4FF7F"/>
          <bgColor rgb="FFC4FF7F"/>
        </patternFill>
      </fill>
    </dxf>
    <dxf>
      <font>
        <b val="0"/>
        <i val="0"/>
        <color rgb="FF0070B2"/>
      </font>
      <fill>
        <patternFill patternType="solid">
          <fgColor rgb="FFC4FF7F"/>
          <bgColor rgb="FFC4FF7F"/>
        </patternFill>
      </fill>
    </dxf>
    <dxf>
      <font>
        <color rgb="FF0070B2"/>
      </font>
      <fill>
        <patternFill patternType="solid">
          <fgColor rgb="FFC4FF7F"/>
          <bgColor rgb="FFC4FF7F"/>
        </patternFill>
      </fill>
    </dxf>
    <dxf>
      <font>
        <color theme="0"/>
      </font>
      <fill>
        <patternFill patternType="solid">
          <fgColor rgb="FF06B050"/>
          <bgColor rgb="FF06B050"/>
        </patternFill>
      </fill>
    </dxf>
    <dxf>
      <font>
        <color theme="0"/>
      </font>
      <fill>
        <patternFill patternType="solid">
          <fgColor rgb="FF00B050"/>
          <bgColor rgb="FF00B050"/>
        </patternFill>
      </fill>
    </dxf>
    <dxf>
      <font>
        <color rgb="FF0070B2"/>
      </font>
      <fill>
        <patternFill patternType="solid">
          <fgColor rgb="FFCFB2FF"/>
          <bgColor rgb="FFCFB2FF"/>
        </patternFill>
      </fill>
    </dxf>
    <dxf>
      <font>
        <b val="0"/>
        <i val="0"/>
        <color rgb="FF0070B2"/>
      </font>
      <fill>
        <patternFill patternType="solid">
          <fgColor rgb="FFCFB2FF"/>
          <bgColor rgb="FFCFB2FF"/>
        </patternFill>
      </fill>
    </dxf>
    <dxf>
      <font>
        <color rgb="FF0070B2"/>
      </font>
      <fill>
        <patternFill patternType="solid">
          <fgColor rgb="FFB1DCFC"/>
          <bgColor rgb="FFB1DCFC"/>
        </patternFill>
      </fill>
    </dxf>
    <dxf>
      <font>
        <color rgb="FF0070B2"/>
      </font>
      <fill>
        <patternFill patternType="solid">
          <fgColor rgb="FFB1DCFC"/>
          <bgColor rgb="FFB1DCFC"/>
        </patternFill>
      </fill>
    </dxf>
    <dxf>
      <font>
        <color rgb="FF0070B2"/>
      </font>
      <fill>
        <patternFill patternType="solid">
          <fgColor rgb="FFB2DCFC"/>
          <bgColor rgb="FFB2DCFC"/>
        </patternFill>
      </fill>
    </dxf>
    <dxf>
      <font>
        <color rgb="FF0070B2"/>
      </font>
      <fill>
        <patternFill patternType="solid">
          <fgColor indexed="5"/>
          <bgColor indexed="5"/>
        </patternFill>
      </fill>
    </dxf>
    <dxf>
      <font>
        <b val="0"/>
        <i val="0"/>
        <color rgb="FF0070B2"/>
      </font>
      <fill>
        <patternFill patternType="solid">
          <fgColor indexed="5"/>
          <bgColor indexed="5"/>
        </patternFill>
      </fill>
    </dxf>
    <dxf>
      <font>
        <b val="0"/>
        <i val="0"/>
        <color rgb="FF0070B2"/>
      </font>
      <fill>
        <patternFill patternType="solid">
          <fgColor rgb="FFC4FF7F"/>
          <bgColor rgb="FFC4FF7F"/>
        </patternFill>
      </fill>
    </dxf>
    <dxf>
      <font>
        <b val="0"/>
        <i val="0"/>
        <color rgb="FF0070B2"/>
      </font>
      <fill>
        <patternFill patternType="solid">
          <fgColor rgb="FFC4FF7F"/>
          <bgColor rgb="FFC4FF7F"/>
        </patternFill>
      </fill>
    </dxf>
    <dxf>
      <font>
        <color rgb="FF0070B2"/>
      </font>
      <fill>
        <patternFill patternType="solid">
          <fgColor rgb="FFC4FF7F"/>
          <bgColor rgb="FFC4FF7F"/>
        </patternFill>
      </fill>
    </dxf>
    <dxf>
      <font>
        <color theme="0"/>
      </font>
      <fill>
        <patternFill patternType="solid">
          <fgColor rgb="FF06B050"/>
          <bgColor rgb="FF06B050"/>
        </patternFill>
      </fill>
    </dxf>
    <dxf>
      <font>
        <color theme="0"/>
      </font>
      <fill>
        <patternFill patternType="solid">
          <fgColor rgb="FF00B050"/>
          <bgColor rgb="FF00B050"/>
        </patternFill>
      </fill>
    </dxf>
    <dxf>
      <font>
        <color rgb="FF0070B2"/>
      </font>
      <fill>
        <patternFill patternType="solid">
          <fgColor rgb="FFCFB2FF"/>
          <bgColor rgb="FFCFB2FF"/>
        </patternFill>
      </fill>
    </dxf>
    <dxf>
      <font>
        <b val="0"/>
        <i val="0"/>
        <color rgb="FF0070B2"/>
      </font>
      <fill>
        <patternFill patternType="solid">
          <fgColor rgb="FFCFB2FF"/>
          <bgColor rgb="FFCFB2FF"/>
        </patternFill>
      </fill>
    </dxf>
    <dxf>
      <font>
        <color rgb="FF0070B2"/>
      </font>
      <fill>
        <patternFill patternType="solid">
          <fgColor rgb="FFB1DCFC"/>
          <bgColor rgb="FFB1DCFC"/>
        </patternFill>
      </fill>
    </dxf>
    <dxf>
      <font>
        <color rgb="FF0070B2"/>
      </font>
      <fill>
        <patternFill patternType="solid">
          <fgColor rgb="FFB1DCFC"/>
          <bgColor rgb="FFB1DCFC"/>
        </patternFill>
      </fill>
    </dxf>
    <dxf>
      <font>
        <color rgb="FF0070B2"/>
      </font>
      <fill>
        <patternFill patternType="solid">
          <fgColor rgb="FFB2DCFC"/>
          <bgColor rgb="FFB2DCFC"/>
        </patternFill>
      </fill>
    </dxf>
    <dxf>
      <font>
        <color rgb="FF0070B2"/>
      </font>
      <fill>
        <patternFill patternType="solid">
          <fgColor indexed="5"/>
          <bgColor indexed="5"/>
        </patternFill>
      </fill>
    </dxf>
    <dxf>
      <font>
        <b val="0"/>
        <i val="0"/>
        <color rgb="FF0070B2"/>
      </font>
      <fill>
        <patternFill patternType="solid">
          <fgColor indexed="5"/>
          <bgColor indexed="5"/>
        </patternFill>
      </fill>
    </dxf>
    <dxf>
      <font>
        <b val="0"/>
        <i val="0"/>
        <color rgb="FF0070B2"/>
      </font>
      <fill>
        <patternFill patternType="solid">
          <fgColor rgb="FFC4FF7F"/>
          <bgColor rgb="FFC4FF7F"/>
        </patternFill>
      </fill>
    </dxf>
    <dxf>
      <font>
        <b val="0"/>
        <i val="0"/>
        <color rgb="FF0070B2"/>
      </font>
      <fill>
        <patternFill patternType="solid">
          <fgColor rgb="FFC4FF7F"/>
          <bgColor rgb="FFC4FF7F"/>
        </patternFill>
      </fill>
    </dxf>
    <dxf>
      <font>
        <color rgb="FF0070B2"/>
      </font>
      <fill>
        <patternFill patternType="solid">
          <fgColor rgb="FFC4FF7F"/>
          <bgColor rgb="FFC4FF7F"/>
        </patternFill>
      </fill>
    </dxf>
    <dxf>
      <font>
        <color theme="0"/>
      </font>
      <fill>
        <patternFill patternType="solid">
          <fgColor rgb="FF06B050"/>
          <bgColor rgb="FF06B050"/>
        </patternFill>
      </fill>
    </dxf>
    <dxf>
      <font>
        <color theme="0"/>
      </font>
      <fill>
        <patternFill patternType="solid">
          <fgColor rgb="FF00B050"/>
          <bgColor rgb="FF00B050"/>
        </patternFill>
      </fill>
    </dxf>
    <dxf>
      <font>
        <color rgb="FF0070B2"/>
      </font>
      <fill>
        <patternFill patternType="solid">
          <fgColor rgb="FFCFB2FF"/>
          <bgColor rgb="FFCFB2FF"/>
        </patternFill>
      </fill>
    </dxf>
    <dxf>
      <font>
        <b val="0"/>
        <i val="0"/>
        <color rgb="FF0070B2"/>
      </font>
      <fill>
        <patternFill patternType="solid">
          <fgColor rgb="FFCFB2FF"/>
          <bgColor rgb="FFCFB2FF"/>
        </patternFill>
      </fill>
    </dxf>
    <dxf>
      <font>
        <color rgb="FF0070B2"/>
      </font>
      <fill>
        <patternFill patternType="solid">
          <fgColor rgb="FFB1DCFC"/>
          <bgColor rgb="FFB1DCFC"/>
        </patternFill>
      </fill>
    </dxf>
    <dxf>
      <font>
        <color rgb="FF0070B2"/>
      </font>
      <fill>
        <patternFill patternType="solid">
          <fgColor rgb="FFB1DCFC"/>
          <bgColor rgb="FFB1DCFC"/>
        </patternFill>
      </fill>
    </dxf>
    <dxf>
      <font>
        <color rgb="FF0070B2"/>
      </font>
      <fill>
        <patternFill patternType="solid">
          <fgColor rgb="FFB2DCFC"/>
          <bgColor rgb="FFB2DCFC"/>
        </patternFill>
      </fill>
    </dxf>
    <dxf>
      <font>
        <color rgb="FF0070B2"/>
      </font>
      <fill>
        <patternFill patternType="solid">
          <fgColor indexed="5"/>
          <bgColor indexed="5"/>
        </patternFill>
      </fill>
    </dxf>
    <dxf>
      <font>
        <b val="0"/>
        <i val="0"/>
        <color rgb="FF0070B2"/>
      </font>
      <fill>
        <patternFill patternType="solid">
          <fgColor indexed="5"/>
          <bgColor indexed="5"/>
        </patternFill>
      </fill>
    </dxf>
    <dxf>
      <font>
        <b val="0"/>
        <i val="0"/>
        <color rgb="FF0070B2"/>
      </font>
      <fill>
        <patternFill patternType="solid">
          <fgColor rgb="FFC4FF7F"/>
          <bgColor rgb="FFC4FF7F"/>
        </patternFill>
      </fill>
    </dxf>
    <dxf>
      <font>
        <b val="0"/>
        <i val="0"/>
        <color rgb="FF0070B2"/>
      </font>
      <fill>
        <patternFill patternType="solid">
          <fgColor rgb="FFC4FF7F"/>
          <bgColor rgb="FFC4FF7F"/>
        </patternFill>
      </fill>
    </dxf>
    <dxf>
      <font>
        <color rgb="FF0070B2"/>
      </font>
      <fill>
        <patternFill patternType="solid">
          <fgColor rgb="FFC4FF7F"/>
          <bgColor rgb="FFC4FF7F"/>
        </patternFill>
      </fill>
    </dxf>
    <dxf>
      <font>
        <color theme="0"/>
      </font>
      <fill>
        <patternFill patternType="solid">
          <fgColor rgb="FF06B050"/>
          <bgColor rgb="FF06B050"/>
        </patternFill>
      </fill>
    </dxf>
    <dxf>
      <font>
        <color theme="0"/>
      </font>
      <fill>
        <patternFill patternType="solid">
          <fgColor rgb="FF00B050"/>
          <bgColor rgb="FF00B050"/>
        </patternFill>
      </fill>
    </dxf>
    <dxf>
      <font>
        <color rgb="FF0070B2"/>
      </font>
      <fill>
        <patternFill patternType="solid">
          <fgColor rgb="FFCFB2FF"/>
          <bgColor rgb="FFCFB2FF"/>
        </patternFill>
      </fill>
    </dxf>
    <dxf>
      <font>
        <b val="0"/>
        <i val="0"/>
        <color rgb="FF0070B2"/>
      </font>
      <fill>
        <patternFill patternType="solid">
          <fgColor rgb="FFCFB2FF"/>
          <bgColor rgb="FFCFB2FF"/>
        </patternFill>
      </fill>
    </dxf>
    <dxf>
      <font>
        <color rgb="FF0070B2"/>
      </font>
      <fill>
        <patternFill patternType="solid">
          <fgColor rgb="FFB1DCFC"/>
          <bgColor rgb="FFB1DCFC"/>
        </patternFill>
      </fill>
    </dxf>
    <dxf>
      <font>
        <color rgb="FF0070B2"/>
      </font>
      <fill>
        <patternFill patternType="solid">
          <fgColor rgb="FFB1DCFC"/>
          <bgColor rgb="FFB1DCFC"/>
        </patternFill>
      </fill>
    </dxf>
    <dxf>
      <font>
        <color rgb="FF0070B2"/>
      </font>
      <fill>
        <patternFill patternType="solid">
          <fgColor rgb="FFB2DCFC"/>
          <bgColor rgb="FFB2DCFC"/>
        </patternFill>
      </fill>
    </dxf>
    <dxf>
      <font>
        <color rgb="FF0070B2"/>
      </font>
      <fill>
        <patternFill patternType="solid">
          <fgColor indexed="5"/>
          <bgColor indexed="5"/>
        </patternFill>
      </fill>
    </dxf>
    <dxf>
      <font>
        <b val="0"/>
        <i val="0"/>
        <color rgb="FF0070B2"/>
      </font>
      <fill>
        <patternFill patternType="solid">
          <fgColor indexed="5"/>
          <bgColor indexed="5"/>
        </patternFill>
      </fill>
    </dxf>
    <dxf>
      <font>
        <b val="0"/>
        <i val="0"/>
        <color rgb="FF0070B2"/>
      </font>
      <fill>
        <patternFill patternType="solid">
          <fgColor rgb="FFC4FF7F"/>
          <bgColor rgb="FFC4FF7F"/>
        </patternFill>
      </fill>
    </dxf>
    <dxf>
      <font>
        <b val="0"/>
        <i val="0"/>
        <color rgb="FF0070B2"/>
      </font>
      <fill>
        <patternFill patternType="solid">
          <fgColor rgb="FFC4FF7F"/>
          <bgColor rgb="FFC4FF7F"/>
        </patternFill>
      </fill>
    </dxf>
    <dxf>
      <font>
        <color rgb="FF0070B2"/>
      </font>
      <fill>
        <patternFill patternType="solid">
          <fgColor rgb="FFC4FF7F"/>
          <bgColor rgb="FFC4FF7F"/>
        </patternFill>
      </fill>
    </dxf>
    <dxf>
      <font>
        <color theme="0"/>
      </font>
      <fill>
        <patternFill patternType="solid">
          <fgColor rgb="FF06B050"/>
          <bgColor rgb="FF06B050"/>
        </patternFill>
      </fill>
    </dxf>
    <dxf>
      <font>
        <color theme="0"/>
      </font>
      <fill>
        <patternFill patternType="solid">
          <fgColor rgb="FF00B050"/>
          <bgColor rgb="FF00B050"/>
        </patternFill>
      </fill>
    </dxf>
    <dxf>
      <font>
        <color rgb="FF0070B2"/>
      </font>
      <fill>
        <patternFill patternType="solid">
          <fgColor rgb="FFCFB2FF"/>
          <bgColor rgb="FFCFB2FF"/>
        </patternFill>
      </fill>
    </dxf>
    <dxf>
      <font>
        <b val="0"/>
        <i val="0"/>
        <color rgb="FF0070B2"/>
      </font>
      <fill>
        <patternFill patternType="solid">
          <fgColor rgb="FFCFB2FF"/>
          <bgColor rgb="FFCFB2FF"/>
        </patternFill>
      </fill>
    </dxf>
    <dxf>
      <font>
        <color rgb="FF0070B2"/>
      </font>
      <fill>
        <patternFill patternType="solid">
          <fgColor rgb="FFB1DCFC"/>
          <bgColor rgb="FFB1DCFC"/>
        </patternFill>
      </fill>
    </dxf>
    <dxf>
      <font>
        <color rgb="FF0070B2"/>
      </font>
      <fill>
        <patternFill patternType="solid">
          <fgColor rgb="FFB1DCFC"/>
          <bgColor rgb="FFB1DCFC"/>
        </patternFill>
      </fill>
    </dxf>
    <dxf>
      <font>
        <color rgb="FF0070B2"/>
      </font>
      <fill>
        <patternFill patternType="solid">
          <fgColor rgb="FFB2DCFC"/>
          <bgColor rgb="FFB2DCFC"/>
        </patternFill>
      </fill>
    </dxf>
    <dxf>
      <font>
        <color rgb="FF0070B2"/>
      </font>
      <fill>
        <patternFill patternType="solid">
          <fgColor indexed="5"/>
          <bgColor indexed="5"/>
        </patternFill>
      </fill>
    </dxf>
    <dxf>
      <font>
        <b val="0"/>
        <i val="0"/>
        <color rgb="FF0070B2"/>
      </font>
      <fill>
        <patternFill patternType="solid">
          <fgColor indexed="5"/>
          <bgColor indexed="5"/>
        </patternFill>
      </fill>
    </dxf>
    <dxf>
      <font>
        <b val="0"/>
        <i val="0"/>
        <color rgb="FF0070B2"/>
      </font>
      <fill>
        <patternFill patternType="solid">
          <fgColor rgb="FFC4FF7F"/>
          <bgColor rgb="FFC4FF7F"/>
        </patternFill>
      </fill>
    </dxf>
    <dxf>
      <font>
        <b val="0"/>
        <i val="0"/>
        <color rgb="FF0070B2"/>
      </font>
      <fill>
        <patternFill patternType="solid">
          <fgColor rgb="FFC4FF7F"/>
          <bgColor rgb="FFC4FF7F"/>
        </patternFill>
      </fill>
    </dxf>
    <dxf>
      <font>
        <color rgb="FF0070B2"/>
      </font>
      <fill>
        <patternFill patternType="solid">
          <fgColor rgb="FFC4FF7F"/>
          <bgColor rgb="FFC4FF7F"/>
        </patternFill>
      </fill>
    </dxf>
    <dxf>
      <font>
        <color theme="0"/>
      </font>
      <fill>
        <patternFill patternType="solid">
          <fgColor rgb="FF06B050"/>
          <bgColor rgb="FF06B050"/>
        </patternFill>
      </fill>
    </dxf>
    <dxf>
      <font>
        <color theme="0"/>
      </font>
      <fill>
        <patternFill patternType="solid">
          <fgColor rgb="FF00B050"/>
          <bgColor rgb="FF00B050"/>
        </patternFill>
      </fill>
    </dxf>
    <dxf>
      <font>
        <color rgb="FF0070B2"/>
      </font>
      <fill>
        <patternFill patternType="solid">
          <fgColor rgb="FFCFB2FF"/>
          <bgColor rgb="FFCFB2FF"/>
        </patternFill>
      </fill>
    </dxf>
    <dxf>
      <font>
        <b val="0"/>
        <i val="0"/>
        <color rgb="FF0070B2"/>
      </font>
      <fill>
        <patternFill patternType="solid">
          <fgColor rgb="FFCFB2FF"/>
          <bgColor rgb="FFCFB2FF"/>
        </patternFill>
      </fill>
    </dxf>
    <dxf>
      <font>
        <color rgb="FF0070B2"/>
      </font>
      <fill>
        <patternFill patternType="solid">
          <fgColor rgb="FFB1DCFC"/>
          <bgColor rgb="FFB1DCFC"/>
        </patternFill>
      </fill>
    </dxf>
    <dxf>
      <font>
        <color rgb="FF0070B2"/>
      </font>
      <fill>
        <patternFill patternType="solid">
          <fgColor rgb="FFB1DCFC"/>
          <bgColor rgb="FFB1DCFC"/>
        </patternFill>
      </fill>
    </dxf>
    <dxf>
      <font>
        <color rgb="FF0070B2"/>
      </font>
      <fill>
        <patternFill patternType="solid">
          <fgColor rgb="FFB2DCFC"/>
          <bgColor rgb="FFB2DCFC"/>
        </patternFill>
      </fill>
    </dxf>
    <dxf>
      <font>
        <color rgb="FF0070B2"/>
      </font>
      <fill>
        <patternFill patternType="solid">
          <fgColor indexed="5"/>
          <bgColor indexed="5"/>
        </patternFill>
      </fill>
    </dxf>
    <dxf>
      <font>
        <b val="0"/>
        <i val="0"/>
        <color rgb="FF0070B2"/>
      </font>
      <fill>
        <patternFill patternType="solid">
          <fgColor indexed="5"/>
          <bgColor indexed="5"/>
        </patternFill>
      </fill>
    </dxf>
    <dxf>
      <font>
        <b val="0"/>
        <i val="0"/>
        <color rgb="FF0070B2"/>
      </font>
      <fill>
        <patternFill patternType="solid">
          <fgColor rgb="FFC4FF7F"/>
          <bgColor rgb="FFC4FF7F"/>
        </patternFill>
      </fill>
    </dxf>
    <dxf>
      <font>
        <b val="0"/>
        <i val="0"/>
        <color rgb="FF0070B2"/>
      </font>
      <fill>
        <patternFill patternType="solid">
          <fgColor rgb="FFC4FF7F"/>
          <bgColor rgb="FFC4FF7F"/>
        </patternFill>
      </fill>
    </dxf>
    <dxf>
      <font>
        <color rgb="FF0070B2"/>
      </font>
      <fill>
        <patternFill patternType="solid">
          <fgColor rgb="FFC4FF7F"/>
          <bgColor rgb="FFC4FF7F"/>
        </patternFill>
      </fill>
    </dxf>
    <dxf>
      <font>
        <color theme="0"/>
      </font>
      <fill>
        <patternFill patternType="solid">
          <fgColor rgb="FF06B050"/>
          <bgColor rgb="FF06B050"/>
        </patternFill>
      </fill>
    </dxf>
    <dxf>
      <font>
        <color theme="0"/>
      </font>
      <fill>
        <patternFill patternType="solid">
          <fgColor rgb="FF00B050"/>
          <bgColor rgb="FF00B050"/>
        </patternFill>
      </fill>
    </dxf>
    <dxf>
      <font>
        <color rgb="FF0070B2"/>
      </font>
      <fill>
        <patternFill patternType="solid">
          <fgColor rgb="FFCFB2FF"/>
          <bgColor rgb="FFCFB2FF"/>
        </patternFill>
      </fill>
    </dxf>
    <dxf>
      <font>
        <b val="0"/>
        <i val="0"/>
        <color rgb="FF0070B2"/>
      </font>
      <fill>
        <patternFill patternType="solid">
          <fgColor rgb="FFCFB2FF"/>
          <bgColor rgb="FFCFB2FF"/>
        </patternFill>
      </fill>
    </dxf>
    <dxf>
      <font>
        <color rgb="FF0070B2"/>
      </font>
      <fill>
        <patternFill patternType="solid">
          <fgColor rgb="FFB1DCFC"/>
          <bgColor rgb="FFB1DCFC"/>
        </patternFill>
      </fill>
    </dxf>
    <dxf>
      <font>
        <color rgb="FF0070B2"/>
      </font>
      <fill>
        <patternFill patternType="solid">
          <fgColor rgb="FFB1DCFC"/>
          <bgColor rgb="FFB1DCFC"/>
        </patternFill>
      </fill>
    </dxf>
    <dxf>
      <font>
        <color rgb="FF0070B2"/>
      </font>
      <fill>
        <patternFill patternType="solid">
          <fgColor rgb="FFB2DCFC"/>
          <bgColor rgb="FFB2DCFC"/>
        </patternFill>
      </fill>
    </dxf>
    <dxf>
      <font>
        <color rgb="FF0070B2"/>
      </font>
      <fill>
        <patternFill patternType="solid">
          <fgColor indexed="5"/>
          <bgColor indexed="5"/>
        </patternFill>
      </fill>
    </dxf>
    <dxf>
      <font>
        <b val="0"/>
        <i val="0"/>
        <color rgb="FF0070B2"/>
      </font>
      <fill>
        <patternFill patternType="solid">
          <fgColor indexed="5"/>
          <bgColor indexed="5"/>
        </patternFill>
      </fill>
    </dxf>
    <dxf>
      <font>
        <b val="0"/>
        <i val="0"/>
        <color rgb="FF0070B2"/>
      </font>
      <fill>
        <patternFill patternType="solid">
          <fgColor rgb="FFC4FF7F"/>
          <bgColor rgb="FFC4FF7F"/>
        </patternFill>
      </fill>
    </dxf>
    <dxf>
      <font>
        <b val="0"/>
        <i val="0"/>
        <color rgb="FF0070B2"/>
      </font>
      <fill>
        <patternFill patternType="solid">
          <fgColor rgb="FFC4FF7F"/>
          <bgColor rgb="FFC4FF7F"/>
        </patternFill>
      </fill>
    </dxf>
    <dxf>
      <font>
        <color rgb="FF0070B2"/>
      </font>
      <fill>
        <patternFill patternType="solid">
          <fgColor rgb="FFC4FF7F"/>
          <bgColor rgb="FFC4FF7F"/>
        </patternFill>
      </fill>
    </dxf>
    <dxf>
      <font>
        <color theme="0"/>
      </font>
      <fill>
        <patternFill patternType="solid">
          <fgColor rgb="FF06B050"/>
          <bgColor rgb="FF06B050"/>
        </patternFill>
      </fill>
    </dxf>
    <dxf>
      <font>
        <color theme="0"/>
      </font>
      <fill>
        <patternFill patternType="solid">
          <fgColor rgb="FF00B050"/>
          <bgColor rgb="FF00B050"/>
        </patternFill>
      </fill>
    </dxf>
    <dxf>
      <font>
        <color rgb="FF0070B2"/>
      </font>
      <fill>
        <patternFill patternType="solid">
          <fgColor rgb="FFCFB2FF"/>
          <bgColor rgb="FFCFB2FF"/>
        </patternFill>
      </fill>
    </dxf>
    <dxf>
      <font>
        <b val="0"/>
        <i val="0"/>
        <color rgb="FF0070B2"/>
      </font>
      <fill>
        <patternFill patternType="solid">
          <fgColor rgb="FFCFB2FF"/>
          <bgColor rgb="FFCFB2FF"/>
        </patternFill>
      </fill>
    </dxf>
    <dxf>
      <font>
        <color rgb="FF0070B2"/>
      </font>
      <fill>
        <patternFill patternType="solid">
          <fgColor rgb="FFB1DCFC"/>
          <bgColor rgb="FFB1DCFC"/>
        </patternFill>
      </fill>
    </dxf>
    <dxf>
      <font>
        <color rgb="FF0070B2"/>
      </font>
      <fill>
        <patternFill patternType="solid">
          <fgColor rgb="FFB1DCFC"/>
          <bgColor rgb="FFB1DCFC"/>
        </patternFill>
      </fill>
    </dxf>
    <dxf>
      <font>
        <color rgb="FF0070B2"/>
      </font>
      <fill>
        <patternFill patternType="solid">
          <fgColor rgb="FFB2DCFC"/>
          <bgColor rgb="FFB2DCFC"/>
        </patternFill>
      </fill>
    </dxf>
    <dxf>
      <font>
        <color rgb="FF0070B2"/>
      </font>
      <fill>
        <patternFill patternType="solid">
          <fgColor indexed="5"/>
          <bgColor indexed="5"/>
        </patternFill>
      </fill>
    </dxf>
    <dxf>
      <font>
        <b val="0"/>
        <i val="0"/>
        <color rgb="FF0070B2"/>
      </font>
      <fill>
        <patternFill patternType="solid">
          <fgColor indexed="5"/>
          <bgColor indexed="5"/>
        </patternFill>
      </fill>
    </dxf>
    <dxf>
      <font>
        <b val="0"/>
        <i val="0"/>
        <color rgb="FF0070B2"/>
      </font>
      <fill>
        <patternFill patternType="solid">
          <fgColor rgb="FFC4FF7F"/>
          <bgColor rgb="FFC4FF7F"/>
        </patternFill>
      </fill>
    </dxf>
    <dxf>
      <font>
        <b val="0"/>
        <i val="0"/>
        <color rgb="FF0070B2"/>
      </font>
      <fill>
        <patternFill patternType="solid">
          <fgColor rgb="FFC4FF7F"/>
          <bgColor rgb="FFC4FF7F"/>
        </patternFill>
      </fill>
    </dxf>
    <dxf>
      <font>
        <color rgb="FF0070B2"/>
      </font>
      <fill>
        <patternFill patternType="solid">
          <fgColor rgb="FFC4FF7F"/>
          <bgColor rgb="FFC4FF7F"/>
        </patternFill>
      </fill>
    </dxf>
    <dxf>
      <font>
        <color theme="0"/>
      </font>
      <fill>
        <patternFill patternType="solid">
          <fgColor rgb="FF06B050"/>
          <bgColor rgb="FF06B050"/>
        </patternFill>
      </fill>
    </dxf>
    <dxf>
      <font>
        <color theme="0"/>
      </font>
      <fill>
        <patternFill patternType="solid">
          <fgColor rgb="FF00B050"/>
          <bgColor rgb="FF00B050"/>
        </patternFill>
      </fill>
    </dxf>
    <dxf>
      <font>
        <color rgb="FF0070B2"/>
      </font>
      <fill>
        <patternFill patternType="solid">
          <fgColor rgb="FFCFB2FF"/>
          <bgColor rgb="FFCFB2FF"/>
        </patternFill>
      </fill>
    </dxf>
    <dxf>
      <font>
        <b val="0"/>
        <i val="0"/>
        <color rgb="FF0070B2"/>
      </font>
      <fill>
        <patternFill patternType="solid">
          <fgColor rgb="FFCFB2FF"/>
          <bgColor rgb="FFCFB2FF"/>
        </patternFill>
      </fill>
    </dxf>
    <dxf>
      <font>
        <color rgb="FF0070B2"/>
      </font>
      <fill>
        <patternFill patternType="solid">
          <fgColor rgb="FFB1DCFC"/>
          <bgColor rgb="FFB1DCFC"/>
        </patternFill>
      </fill>
    </dxf>
    <dxf>
      <font>
        <color rgb="FF0070B2"/>
      </font>
      <fill>
        <patternFill patternType="solid">
          <fgColor rgb="FFB1DCFC"/>
          <bgColor rgb="FFB1DCFC"/>
        </patternFill>
      </fill>
    </dxf>
    <dxf>
      <font>
        <color rgb="FF0070B2"/>
      </font>
      <fill>
        <patternFill patternType="solid">
          <fgColor rgb="FFB2DCFC"/>
          <bgColor rgb="FFB2DCFC"/>
        </patternFill>
      </fill>
    </dxf>
    <dxf>
      <font>
        <color rgb="FF0070B2"/>
      </font>
      <fill>
        <patternFill patternType="solid">
          <fgColor indexed="5"/>
          <bgColor indexed="5"/>
        </patternFill>
      </fill>
    </dxf>
    <dxf>
      <font>
        <b val="0"/>
        <i val="0"/>
        <color rgb="FF0070B2"/>
      </font>
      <fill>
        <patternFill patternType="solid">
          <fgColor indexed="5"/>
          <bgColor indexed="5"/>
        </patternFill>
      </fill>
    </dxf>
    <dxf>
      <font>
        <b val="0"/>
        <i val="0"/>
        <color rgb="FF0070B2"/>
      </font>
      <fill>
        <patternFill patternType="solid">
          <fgColor rgb="FFC4FF7F"/>
          <bgColor rgb="FFC4FF7F"/>
        </patternFill>
      </fill>
    </dxf>
    <dxf>
      <font>
        <b val="0"/>
        <i val="0"/>
        <color rgb="FF0070B2"/>
      </font>
      <fill>
        <patternFill patternType="solid">
          <fgColor rgb="FFC4FF7F"/>
          <bgColor rgb="FFC4FF7F"/>
        </patternFill>
      </fill>
    </dxf>
    <dxf>
      <font>
        <color rgb="FF0070B2"/>
      </font>
      <fill>
        <patternFill patternType="solid">
          <fgColor rgb="FFC4FF7F"/>
          <bgColor rgb="FFC4FF7F"/>
        </patternFill>
      </fill>
    </dxf>
    <dxf>
      <font>
        <color theme="0"/>
      </font>
      <fill>
        <patternFill patternType="solid">
          <fgColor rgb="FF06B050"/>
          <bgColor rgb="FF06B050"/>
        </patternFill>
      </fill>
    </dxf>
    <dxf>
      <font>
        <color theme="0"/>
      </font>
      <fill>
        <patternFill patternType="solid">
          <fgColor rgb="FF00B050"/>
          <bgColor rgb="FF00B050"/>
        </patternFill>
      </fill>
    </dxf>
    <dxf>
      <font>
        <color rgb="FF0070B2"/>
      </font>
      <fill>
        <patternFill patternType="solid">
          <fgColor rgb="FFCFB2FF"/>
          <bgColor rgb="FFCFB2FF"/>
        </patternFill>
      </fill>
    </dxf>
    <dxf>
      <font>
        <b val="0"/>
        <i val="0"/>
        <color rgb="FF0070B2"/>
      </font>
      <fill>
        <patternFill patternType="solid">
          <fgColor rgb="FFCFB2FF"/>
          <bgColor rgb="FFCFB2FF"/>
        </patternFill>
      </fill>
    </dxf>
    <dxf>
      <font>
        <color rgb="FF0070B2"/>
      </font>
      <fill>
        <patternFill patternType="solid">
          <fgColor rgb="FFB1DCFC"/>
          <bgColor rgb="FFB1DCFC"/>
        </patternFill>
      </fill>
    </dxf>
    <dxf>
      <font>
        <color rgb="FF0070B2"/>
      </font>
      <fill>
        <patternFill patternType="solid">
          <fgColor rgb="FFB1DCFC"/>
          <bgColor rgb="FFB1DCFC"/>
        </patternFill>
      </fill>
    </dxf>
    <dxf>
      <font>
        <color rgb="FF0070B2"/>
      </font>
      <fill>
        <patternFill patternType="solid">
          <fgColor rgb="FFB2DCFC"/>
          <bgColor rgb="FFB2DCFC"/>
        </patternFill>
      </fill>
    </dxf>
    <dxf>
      <font>
        <color rgb="FF0070B2"/>
      </font>
      <fill>
        <patternFill patternType="solid">
          <fgColor indexed="5"/>
          <bgColor indexed="5"/>
        </patternFill>
      </fill>
    </dxf>
    <dxf>
      <font>
        <b val="0"/>
        <i val="0"/>
        <color rgb="FF0070B2"/>
      </font>
      <fill>
        <patternFill patternType="solid">
          <fgColor indexed="5"/>
          <bgColor indexed="5"/>
        </patternFill>
      </fill>
    </dxf>
    <dxf>
      <font>
        <b val="0"/>
        <i val="0"/>
        <color rgb="FF0070B2"/>
      </font>
      <fill>
        <patternFill patternType="solid">
          <fgColor rgb="FFC4FF7F"/>
          <bgColor rgb="FFC4FF7F"/>
        </patternFill>
      </fill>
    </dxf>
    <dxf>
      <font>
        <b val="0"/>
        <i val="0"/>
        <color rgb="FF0070B2"/>
      </font>
      <fill>
        <patternFill patternType="solid">
          <fgColor rgb="FFC4FF7F"/>
          <bgColor rgb="FFC4FF7F"/>
        </patternFill>
      </fill>
    </dxf>
    <dxf>
      <font>
        <color rgb="FF0070B2"/>
      </font>
      <fill>
        <patternFill patternType="solid">
          <fgColor rgb="FFC4FF7F"/>
          <bgColor rgb="FFC4FF7F"/>
        </patternFill>
      </fill>
    </dxf>
    <dxf>
      <font>
        <color theme="0"/>
      </font>
      <fill>
        <patternFill patternType="solid">
          <fgColor rgb="FF06B050"/>
          <bgColor rgb="FF06B050"/>
        </patternFill>
      </fill>
    </dxf>
    <dxf>
      <font>
        <color theme="0"/>
      </font>
      <fill>
        <patternFill patternType="solid">
          <fgColor rgb="FF00B050"/>
          <bgColor rgb="FF00B050"/>
        </patternFill>
      </fill>
    </dxf>
    <dxf>
      <font>
        <color rgb="FF0070B2"/>
      </font>
      <fill>
        <patternFill patternType="solid">
          <fgColor rgb="FFCFB2FF"/>
          <bgColor rgb="FFCFB2FF"/>
        </patternFill>
      </fill>
    </dxf>
    <dxf>
      <font>
        <b val="0"/>
        <i val="0"/>
        <color rgb="FF0070B2"/>
      </font>
      <fill>
        <patternFill patternType="solid">
          <fgColor rgb="FFCFB2FF"/>
          <bgColor rgb="FFCFB2FF"/>
        </patternFill>
      </fill>
    </dxf>
    <dxf>
      <font>
        <color rgb="FF0070B2"/>
      </font>
      <fill>
        <patternFill patternType="solid">
          <fgColor rgb="FFB1DCFC"/>
          <bgColor rgb="FFB1DCFC"/>
        </patternFill>
      </fill>
    </dxf>
    <dxf>
      <font>
        <color rgb="FF0070B2"/>
      </font>
      <fill>
        <patternFill patternType="solid">
          <fgColor rgb="FFB1DCFC"/>
          <bgColor rgb="FFB1DCFC"/>
        </patternFill>
      </fill>
    </dxf>
    <dxf>
      <font>
        <color rgb="FF0070B2"/>
      </font>
      <fill>
        <patternFill patternType="solid">
          <fgColor rgb="FFB2DCFC"/>
          <bgColor rgb="FFB2DCFC"/>
        </patternFill>
      </fill>
    </dxf>
    <dxf>
      <font>
        <color rgb="FF0070B2"/>
      </font>
      <fill>
        <patternFill patternType="solid">
          <fgColor indexed="5"/>
          <bgColor indexed="5"/>
        </patternFill>
      </fill>
    </dxf>
    <dxf>
      <font>
        <b val="0"/>
        <i val="0"/>
        <color rgb="FF0070B2"/>
      </font>
      <fill>
        <patternFill patternType="solid">
          <fgColor indexed="5"/>
          <bgColor indexed="5"/>
        </patternFill>
      </fill>
    </dxf>
    <dxf>
      <font>
        <b val="0"/>
        <i val="0"/>
        <color rgb="FF0070B2"/>
      </font>
      <fill>
        <patternFill patternType="solid">
          <fgColor rgb="FFC4FF7F"/>
          <bgColor rgb="FFC4FF7F"/>
        </patternFill>
      </fill>
    </dxf>
    <dxf>
      <font>
        <b val="0"/>
        <i val="0"/>
        <color rgb="FF0070B2"/>
      </font>
      <fill>
        <patternFill patternType="solid">
          <fgColor rgb="FFC4FF7F"/>
          <bgColor rgb="FFC4FF7F"/>
        </patternFill>
      </fill>
    </dxf>
    <dxf>
      <font>
        <color rgb="FF0070B2"/>
      </font>
      <fill>
        <patternFill patternType="solid">
          <fgColor rgb="FFC4FF7F"/>
          <bgColor rgb="FFC4FF7F"/>
        </patternFill>
      </fill>
    </dxf>
    <dxf>
      <font>
        <color theme="0"/>
      </font>
      <fill>
        <patternFill patternType="solid">
          <fgColor rgb="FF06B050"/>
          <bgColor rgb="FF06B050"/>
        </patternFill>
      </fill>
    </dxf>
    <dxf>
      <font>
        <color theme="0"/>
      </font>
      <fill>
        <patternFill patternType="solid">
          <fgColor rgb="FF00B050"/>
          <bgColor rgb="FF00B050"/>
        </patternFill>
      </fill>
    </dxf>
    <dxf>
      <font>
        <color rgb="FF0070B2"/>
      </font>
      <fill>
        <patternFill patternType="solid">
          <fgColor rgb="FFCFB2FF"/>
          <bgColor rgb="FFCFB2FF"/>
        </patternFill>
      </fill>
    </dxf>
    <dxf>
      <font>
        <b val="0"/>
        <i val="0"/>
        <color rgb="FF0070B2"/>
      </font>
      <fill>
        <patternFill patternType="solid">
          <fgColor rgb="FFCFB2FF"/>
          <bgColor rgb="FFCFB2FF"/>
        </patternFill>
      </fill>
    </dxf>
    <dxf>
      <font>
        <color rgb="FF0070B2"/>
      </font>
      <fill>
        <patternFill patternType="solid">
          <fgColor rgb="FFB1DCFC"/>
          <bgColor rgb="FFB1DCFC"/>
        </patternFill>
      </fill>
    </dxf>
    <dxf>
      <font>
        <color rgb="FF0070B2"/>
      </font>
      <fill>
        <patternFill patternType="solid">
          <fgColor rgb="FFB1DCFC"/>
          <bgColor rgb="FFB1DCFC"/>
        </patternFill>
      </fill>
    </dxf>
    <dxf>
      <font>
        <color rgb="FF0070B2"/>
      </font>
      <fill>
        <patternFill patternType="solid">
          <fgColor rgb="FFB2DCFC"/>
          <bgColor rgb="FFB2DCFC"/>
        </patternFill>
      </fill>
    </dxf>
    <dxf>
      <font>
        <color rgb="FF0070B2"/>
      </font>
      <fill>
        <patternFill patternType="solid">
          <fgColor indexed="5"/>
          <bgColor indexed="5"/>
        </patternFill>
      </fill>
    </dxf>
    <dxf>
      <font>
        <b val="0"/>
        <i val="0"/>
        <color rgb="FF0070B2"/>
      </font>
      <fill>
        <patternFill patternType="solid">
          <fgColor indexed="5"/>
          <bgColor indexed="5"/>
        </patternFill>
      </fill>
    </dxf>
    <dxf>
      <font>
        <b val="0"/>
        <i val="0"/>
        <color rgb="FF0070B2"/>
      </font>
      <fill>
        <patternFill patternType="solid">
          <fgColor rgb="FFC4FF7F"/>
          <bgColor rgb="FFC4FF7F"/>
        </patternFill>
      </fill>
    </dxf>
    <dxf>
      <font>
        <b val="0"/>
        <i val="0"/>
        <color rgb="FF0070B2"/>
      </font>
      <fill>
        <patternFill patternType="solid">
          <fgColor rgb="FFC4FF7F"/>
          <bgColor rgb="FFC4FF7F"/>
        </patternFill>
      </fill>
    </dxf>
    <dxf>
      <font>
        <color rgb="FF0070B2"/>
      </font>
      <fill>
        <patternFill patternType="solid">
          <fgColor rgb="FFC4FF7F"/>
          <bgColor rgb="FFC4FF7F"/>
        </patternFill>
      </fill>
    </dxf>
    <dxf>
      <font>
        <color theme="0"/>
      </font>
      <fill>
        <patternFill patternType="solid">
          <fgColor rgb="FF06B050"/>
          <bgColor rgb="FF06B050"/>
        </patternFill>
      </fill>
    </dxf>
    <dxf>
      <font>
        <color theme="0"/>
      </font>
      <fill>
        <patternFill patternType="solid">
          <fgColor rgb="FF00B050"/>
          <bgColor rgb="FF00B050"/>
        </patternFill>
      </fill>
    </dxf>
    <dxf>
      <font>
        <color rgb="FF0070B2"/>
      </font>
      <fill>
        <patternFill patternType="solid">
          <fgColor rgb="FFCFB2FF"/>
          <bgColor rgb="FFCFB2FF"/>
        </patternFill>
      </fill>
    </dxf>
    <dxf>
      <font>
        <b val="0"/>
        <i val="0"/>
        <color rgb="FF0070B2"/>
      </font>
      <fill>
        <patternFill patternType="solid">
          <fgColor rgb="FFCFB2FF"/>
          <bgColor rgb="FFCFB2FF"/>
        </patternFill>
      </fill>
    </dxf>
    <dxf>
      <font>
        <color rgb="FF0070B2"/>
      </font>
      <fill>
        <patternFill patternType="solid">
          <fgColor rgb="FFB1DCFC"/>
          <bgColor rgb="FFB1DCFC"/>
        </patternFill>
      </fill>
    </dxf>
    <dxf>
      <font>
        <color rgb="FF0070B2"/>
      </font>
      <fill>
        <patternFill patternType="solid">
          <fgColor rgb="FFB1DCFC"/>
          <bgColor rgb="FFB1DCFC"/>
        </patternFill>
      </fill>
    </dxf>
    <dxf>
      <font>
        <color rgb="FF0070B2"/>
      </font>
      <fill>
        <patternFill patternType="solid">
          <fgColor rgb="FFB2DCFC"/>
          <bgColor rgb="FFB2DCFC"/>
        </patternFill>
      </fill>
    </dxf>
    <dxf>
      <font>
        <color rgb="FF0070B2"/>
      </font>
      <fill>
        <patternFill patternType="solid">
          <fgColor indexed="5"/>
          <bgColor indexed="5"/>
        </patternFill>
      </fill>
    </dxf>
    <dxf>
      <font>
        <b val="0"/>
        <i val="0"/>
        <color rgb="FF0070B2"/>
      </font>
      <fill>
        <patternFill patternType="solid">
          <fgColor indexed="5"/>
          <bgColor indexed="5"/>
        </patternFill>
      </fill>
    </dxf>
    <dxf>
      <font>
        <b val="0"/>
        <i val="0"/>
        <color rgb="FF0070B2"/>
      </font>
      <fill>
        <patternFill patternType="solid">
          <fgColor rgb="FFC4FF7F"/>
          <bgColor rgb="FFC4FF7F"/>
        </patternFill>
      </fill>
    </dxf>
    <dxf>
      <font>
        <b val="0"/>
        <i val="0"/>
        <color rgb="FF0070B2"/>
      </font>
      <fill>
        <patternFill patternType="solid">
          <fgColor rgb="FFC4FF7F"/>
          <bgColor rgb="FFC4FF7F"/>
        </patternFill>
      </fill>
    </dxf>
    <dxf>
      <font>
        <color rgb="FF0070B2"/>
      </font>
      <fill>
        <patternFill patternType="solid">
          <fgColor rgb="FFC4FF7F"/>
          <bgColor rgb="FFC4FF7F"/>
        </patternFill>
      </fill>
    </dxf>
    <dxf>
      <font>
        <color theme="0"/>
      </font>
      <fill>
        <patternFill patternType="solid">
          <fgColor rgb="FF06B050"/>
          <bgColor rgb="FF06B050"/>
        </patternFill>
      </fill>
    </dxf>
    <dxf>
      <font>
        <color theme="0"/>
      </font>
      <fill>
        <patternFill patternType="solid">
          <fgColor rgb="FF00B050"/>
          <bgColor rgb="FF00B050"/>
        </patternFill>
      </fill>
    </dxf>
    <dxf>
      <font>
        <color rgb="FF0070B2"/>
      </font>
      <fill>
        <patternFill patternType="solid">
          <fgColor rgb="FFCFB2FF"/>
          <bgColor rgb="FFCFB2FF"/>
        </patternFill>
      </fill>
    </dxf>
    <dxf>
      <font>
        <b val="0"/>
        <i val="0"/>
        <color rgb="FF0070B2"/>
      </font>
      <fill>
        <patternFill patternType="solid">
          <fgColor rgb="FFCFB2FF"/>
          <bgColor rgb="FFCFB2FF"/>
        </patternFill>
      </fill>
    </dxf>
    <dxf>
      <font>
        <color rgb="FF0070B2"/>
      </font>
      <fill>
        <patternFill patternType="solid">
          <fgColor rgb="FFB1DCFC"/>
          <bgColor rgb="FFB1DCFC"/>
        </patternFill>
      </fill>
    </dxf>
    <dxf>
      <font>
        <color rgb="FF0070B2"/>
      </font>
      <fill>
        <patternFill patternType="solid">
          <fgColor rgb="FFB1DCFC"/>
          <bgColor rgb="FFB1DCFC"/>
        </patternFill>
      </fill>
    </dxf>
    <dxf>
      <font>
        <color rgb="FF0070B2"/>
      </font>
      <fill>
        <patternFill patternType="solid">
          <fgColor rgb="FFB2DCFC"/>
          <bgColor rgb="FFB2DCFC"/>
        </patternFill>
      </fill>
    </dxf>
    <dxf>
      <font>
        <color rgb="FF0070B2"/>
      </font>
      <fill>
        <patternFill patternType="solid">
          <fgColor indexed="5"/>
          <bgColor indexed="5"/>
        </patternFill>
      </fill>
    </dxf>
    <dxf>
      <font>
        <b val="0"/>
        <i val="0"/>
        <color rgb="FF0070B2"/>
      </font>
      <fill>
        <patternFill patternType="solid">
          <fgColor indexed="5"/>
          <bgColor indexed="5"/>
        </patternFill>
      </fill>
    </dxf>
    <dxf>
      <font>
        <b val="0"/>
        <i val="0"/>
        <color rgb="FF0070B2"/>
      </font>
      <fill>
        <patternFill patternType="solid">
          <fgColor rgb="FFC4FF7F"/>
          <bgColor rgb="FFC4FF7F"/>
        </patternFill>
      </fill>
    </dxf>
    <dxf>
      <font>
        <b val="0"/>
        <i val="0"/>
        <color rgb="FF0070B2"/>
      </font>
      <fill>
        <patternFill patternType="solid">
          <fgColor rgb="FFC4FF7F"/>
          <bgColor rgb="FFC4FF7F"/>
        </patternFill>
      </fill>
    </dxf>
    <dxf>
      <font>
        <color rgb="FF0070B2"/>
      </font>
      <fill>
        <patternFill patternType="solid">
          <fgColor rgb="FFC4FF7F"/>
          <bgColor rgb="FFC4FF7F"/>
        </patternFill>
      </fill>
    </dxf>
    <dxf>
      <font>
        <color theme="0"/>
      </font>
      <fill>
        <patternFill patternType="solid">
          <fgColor rgb="FF06B050"/>
          <bgColor rgb="FF06B050"/>
        </patternFill>
      </fill>
    </dxf>
    <dxf>
      <font>
        <color theme="0"/>
      </font>
      <fill>
        <patternFill patternType="solid">
          <fgColor rgb="FF00B050"/>
          <bgColor rgb="FF00B050"/>
        </patternFill>
      </fill>
    </dxf>
    <dxf>
      <font>
        <color rgb="FF0070B2"/>
      </font>
      <fill>
        <patternFill patternType="solid">
          <fgColor rgb="FFCFB2FF"/>
          <bgColor rgb="FFCFB2FF"/>
        </patternFill>
      </fill>
    </dxf>
    <dxf>
      <font>
        <b val="0"/>
        <i val="0"/>
        <color rgb="FF0070B2"/>
      </font>
      <fill>
        <patternFill patternType="solid">
          <fgColor rgb="FFCFB2FF"/>
          <bgColor rgb="FFCFB2FF"/>
        </patternFill>
      </fill>
    </dxf>
    <dxf>
      <font>
        <color rgb="FF0070B2"/>
      </font>
      <fill>
        <patternFill patternType="solid">
          <fgColor rgb="FFB1DCFC"/>
          <bgColor rgb="FFB1DCFC"/>
        </patternFill>
      </fill>
    </dxf>
    <dxf>
      <font>
        <color rgb="FF0070B2"/>
      </font>
      <fill>
        <patternFill patternType="solid">
          <fgColor rgb="FFB1DCFC"/>
          <bgColor rgb="FFB1DCFC"/>
        </patternFill>
      </fill>
    </dxf>
    <dxf>
      <font>
        <color rgb="FF0070B2"/>
      </font>
      <fill>
        <patternFill patternType="solid">
          <fgColor rgb="FFB2DCFC"/>
          <bgColor rgb="FFB2DCFC"/>
        </patternFill>
      </fill>
    </dxf>
    <dxf>
      <font>
        <color rgb="FF0070B2"/>
      </font>
      <fill>
        <patternFill patternType="solid">
          <fgColor indexed="5"/>
          <bgColor indexed="5"/>
        </patternFill>
      </fill>
    </dxf>
    <dxf>
      <font>
        <b val="0"/>
        <i val="0"/>
        <color rgb="FF0070B2"/>
      </font>
      <fill>
        <patternFill patternType="solid">
          <fgColor indexed="5"/>
          <bgColor indexed="5"/>
        </patternFill>
      </fill>
    </dxf>
    <dxf>
      <font>
        <b val="0"/>
        <i val="0"/>
        <color rgb="FF0070B2"/>
      </font>
      <fill>
        <patternFill patternType="solid">
          <fgColor rgb="FFC4FF7F"/>
          <bgColor rgb="FFC4FF7F"/>
        </patternFill>
      </fill>
    </dxf>
    <dxf>
      <font>
        <b val="0"/>
        <i val="0"/>
        <color rgb="FF0070B2"/>
      </font>
      <fill>
        <patternFill patternType="solid">
          <fgColor rgb="FFC4FF7F"/>
          <bgColor rgb="FFC4FF7F"/>
        </patternFill>
      </fill>
    </dxf>
    <dxf>
      <font>
        <color rgb="FF0070B2"/>
      </font>
      <fill>
        <patternFill patternType="solid">
          <fgColor rgb="FFC4FF7F"/>
          <bgColor rgb="FFC4FF7F"/>
        </patternFill>
      </fill>
    </dxf>
    <dxf>
      <font>
        <color theme="0"/>
      </font>
      <fill>
        <patternFill patternType="solid">
          <fgColor rgb="FF06B050"/>
          <bgColor rgb="FF06B050"/>
        </patternFill>
      </fill>
    </dxf>
    <dxf>
      <font>
        <color theme="0"/>
      </font>
      <fill>
        <patternFill patternType="solid">
          <fgColor rgb="FF00B050"/>
          <bgColor rgb="FF00B050"/>
        </patternFill>
      </fill>
    </dxf>
    <dxf>
      <font>
        <color rgb="FF0070B2"/>
      </font>
      <fill>
        <patternFill patternType="solid">
          <fgColor rgb="FFCFB2FF"/>
          <bgColor rgb="FFCFB2FF"/>
        </patternFill>
      </fill>
    </dxf>
    <dxf>
      <font>
        <b val="0"/>
        <i val="0"/>
        <color rgb="FF0070B2"/>
      </font>
      <fill>
        <patternFill patternType="solid">
          <fgColor rgb="FFCFB2FF"/>
          <bgColor rgb="FFCFB2FF"/>
        </patternFill>
      </fill>
    </dxf>
    <dxf>
      <font>
        <color rgb="FF0070B2"/>
      </font>
      <fill>
        <patternFill patternType="solid">
          <fgColor rgb="FFB1DCFC"/>
          <bgColor rgb="FFB1DCFC"/>
        </patternFill>
      </fill>
    </dxf>
    <dxf>
      <font>
        <color rgb="FF0070B2"/>
      </font>
      <fill>
        <patternFill patternType="solid">
          <fgColor rgb="FFB1DCFC"/>
          <bgColor rgb="FFB1DCFC"/>
        </patternFill>
      </fill>
    </dxf>
    <dxf>
      <font>
        <color rgb="FF0070B2"/>
      </font>
      <fill>
        <patternFill patternType="solid">
          <fgColor rgb="FFB2DCFC"/>
          <bgColor rgb="FFB2DCFC"/>
        </patternFill>
      </fill>
    </dxf>
    <dxf>
      <font>
        <color rgb="FF0070B2"/>
      </font>
      <fill>
        <patternFill patternType="solid">
          <fgColor indexed="5"/>
          <bgColor indexed="5"/>
        </patternFill>
      </fill>
    </dxf>
    <dxf>
      <font>
        <b val="0"/>
        <i val="0"/>
        <color rgb="FF0070B2"/>
      </font>
      <fill>
        <patternFill patternType="solid">
          <fgColor indexed="5"/>
          <bgColor indexed="5"/>
        </patternFill>
      </fill>
    </dxf>
    <dxf>
      <font>
        <b val="0"/>
        <i val="0"/>
        <color rgb="FF0070B2"/>
      </font>
      <fill>
        <patternFill patternType="solid">
          <fgColor rgb="FFC4FF7F"/>
          <bgColor rgb="FFC4FF7F"/>
        </patternFill>
      </fill>
    </dxf>
    <dxf>
      <font>
        <b val="0"/>
        <i val="0"/>
        <color rgb="FF0070B2"/>
      </font>
      <fill>
        <patternFill patternType="solid">
          <fgColor rgb="FFC4FF7F"/>
          <bgColor rgb="FFC4FF7F"/>
        </patternFill>
      </fill>
    </dxf>
    <dxf>
      <font>
        <color rgb="FF0070B2"/>
      </font>
      <fill>
        <patternFill patternType="solid">
          <fgColor rgb="FFC4FF7F"/>
          <bgColor rgb="FFC4FF7F"/>
        </patternFill>
      </fill>
    </dxf>
    <dxf>
      <font>
        <color theme="0"/>
      </font>
      <fill>
        <patternFill patternType="solid">
          <fgColor rgb="FF06B050"/>
          <bgColor rgb="FF06B050"/>
        </patternFill>
      </fill>
    </dxf>
    <dxf>
      <font>
        <color theme="0"/>
      </font>
      <fill>
        <patternFill patternType="solid">
          <fgColor rgb="FF00B050"/>
          <bgColor rgb="FF00B050"/>
        </patternFill>
      </fill>
    </dxf>
    <dxf>
      <font>
        <color rgb="FF0070B2"/>
      </font>
      <fill>
        <patternFill patternType="solid">
          <fgColor rgb="FFCFB2FF"/>
          <bgColor rgb="FFCFB2FF"/>
        </patternFill>
      </fill>
    </dxf>
    <dxf>
      <font>
        <b val="0"/>
        <i val="0"/>
        <color rgb="FF0070B2"/>
      </font>
      <fill>
        <patternFill patternType="solid">
          <fgColor rgb="FFCFB2FF"/>
          <bgColor rgb="FFCFB2FF"/>
        </patternFill>
      </fill>
    </dxf>
    <dxf>
      <font>
        <color rgb="FF0070B2"/>
      </font>
      <fill>
        <patternFill patternType="solid">
          <fgColor rgb="FFB1DCFC"/>
          <bgColor rgb="FFB1DCFC"/>
        </patternFill>
      </fill>
    </dxf>
    <dxf>
      <font>
        <color rgb="FF0070B2"/>
      </font>
      <fill>
        <patternFill patternType="solid">
          <fgColor rgb="FFB1DCFC"/>
          <bgColor rgb="FFB1DCFC"/>
        </patternFill>
      </fill>
    </dxf>
    <dxf>
      <font>
        <color rgb="FF0070B2"/>
      </font>
      <fill>
        <patternFill patternType="solid">
          <fgColor rgb="FFB2DCFC"/>
          <bgColor rgb="FFB2DCFC"/>
        </patternFill>
      </fill>
    </dxf>
    <dxf>
      <font>
        <color rgb="FF0070B2"/>
      </font>
      <fill>
        <patternFill patternType="solid">
          <fgColor indexed="5"/>
          <bgColor indexed="5"/>
        </patternFill>
      </fill>
    </dxf>
    <dxf>
      <font>
        <b val="0"/>
        <i val="0"/>
        <color rgb="FF0070B2"/>
      </font>
      <fill>
        <patternFill patternType="solid">
          <fgColor indexed="5"/>
          <bgColor indexed="5"/>
        </patternFill>
      </fill>
    </dxf>
    <dxf>
      <font>
        <b val="0"/>
        <i val="0"/>
        <color rgb="FF0070B2"/>
      </font>
      <fill>
        <patternFill patternType="solid">
          <fgColor rgb="FFC4FF7F"/>
          <bgColor rgb="FFC4FF7F"/>
        </patternFill>
      </fill>
    </dxf>
    <dxf>
      <font>
        <b val="0"/>
        <i val="0"/>
        <color rgb="FF0070B2"/>
      </font>
      <fill>
        <patternFill patternType="solid">
          <fgColor rgb="FFC4FF7F"/>
          <bgColor rgb="FFC4FF7F"/>
        </patternFill>
      </fill>
    </dxf>
    <dxf>
      <font>
        <color rgb="FF0070B2"/>
      </font>
      <fill>
        <patternFill patternType="solid">
          <fgColor rgb="FFC4FF7F"/>
          <bgColor rgb="FFC4FF7F"/>
        </patternFill>
      </fill>
    </dxf>
    <dxf>
      <font>
        <color theme="0"/>
      </font>
      <fill>
        <patternFill patternType="solid">
          <fgColor rgb="FF06B050"/>
          <bgColor rgb="FF06B050"/>
        </patternFill>
      </fill>
    </dxf>
    <dxf>
      <font>
        <color theme="0"/>
      </font>
      <fill>
        <patternFill patternType="solid">
          <fgColor rgb="FF00B050"/>
          <bgColor rgb="FF00B050"/>
        </patternFill>
      </fill>
    </dxf>
    <dxf>
      <font>
        <color rgb="FF0070B2"/>
      </font>
      <fill>
        <patternFill patternType="solid">
          <fgColor rgb="FFCFB2FF"/>
          <bgColor rgb="FFCFB2FF"/>
        </patternFill>
      </fill>
    </dxf>
    <dxf>
      <font>
        <b val="0"/>
        <i val="0"/>
        <color rgb="FF0070B2"/>
      </font>
      <fill>
        <patternFill patternType="solid">
          <fgColor rgb="FFCFB2FF"/>
          <bgColor rgb="FFCFB2FF"/>
        </patternFill>
      </fill>
    </dxf>
    <dxf>
      <font>
        <color rgb="FF0070B2"/>
      </font>
      <fill>
        <patternFill patternType="solid">
          <fgColor rgb="FFB1DCFC"/>
          <bgColor rgb="FFB1DCFC"/>
        </patternFill>
      </fill>
    </dxf>
    <dxf>
      <font>
        <color rgb="FF0070B2"/>
      </font>
      <fill>
        <patternFill patternType="solid">
          <fgColor rgb="FFB1DCFC"/>
          <bgColor rgb="FFB1DCFC"/>
        </patternFill>
      </fill>
    </dxf>
    <dxf>
      <font>
        <color rgb="FF0070B2"/>
      </font>
      <fill>
        <patternFill patternType="solid">
          <fgColor rgb="FFB2DCFC"/>
          <bgColor rgb="FFB2DCFC"/>
        </patternFill>
      </fill>
    </dxf>
    <dxf>
      <font>
        <color rgb="FF0070B2"/>
      </font>
      <fill>
        <patternFill patternType="solid">
          <fgColor indexed="5"/>
          <bgColor indexed="5"/>
        </patternFill>
      </fill>
    </dxf>
    <dxf>
      <font>
        <b val="0"/>
        <i val="0"/>
        <color rgb="FF0070B2"/>
      </font>
      <fill>
        <patternFill patternType="solid">
          <fgColor indexed="5"/>
          <bgColor indexed="5"/>
        </patternFill>
      </fill>
    </dxf>
    <dxf>
      <font>
        <b val="0"/>
        <i val="0"/>
        <color rgb="FF0070B2"/>
      </font>
      <fill>
        <patternFill patternType="solid">
          <fgColor rgb="FFC4FF7F"/>
          <bgColor rgb="FFC4FF7F"/>
        </patternFill>
      </fill>
    </dxf>
    <dxf>
      <font>
        <b val="0"/>
        <i val="0"/>
        <color rgb="FF0070B2"/>
      </font>
      <fill>
        <patternFill patternType="solid">
          <fgColor rgb="FFC4FF7F"/>
          <bgColor rgb="FFC4FF7F"/>
        </patternFill>
      </fill>
    </dxf>
    <dxf>
      <font>
        <color rgb="FF0070B2"/>
      </font>
      <fill>
        <patternFill patternType="solid">
          <fgColor rgb="FFC4FF7F"/>
          <bgColor rgb="FFC4FF7F"/>
        </patternFill>
      </fill>
    </dxf>
    <dxf>
      <font>
        <color theme="0"/>
      </font>
      <fill>
        <patternFill patternType="solid">
          <fgColor rgb="FF06B050"/>
          <bgColor rgb="FF06B050"/>
        </patternFill>
      </fill>
    </dxf>
    <dxf>
      <font>
        <color theme="0"/>
      </font>
      <fill>
        <patternFill patternType="solid">
          <fgColor rgb="FF00B050"/>
          <bgColor rgb="FF00B050"/>
        </patternFill>
      </fill>
    </dxf>
    <dxf>
      <font>
        <color rgb="FF0070B2"/>
      </font>
      <fill>
        <patternFill patternType="solid">
          <fgColor rgb="FFCFB2FF"/>
          <bgColor rgb="FFCFB2FF"/>
        </patternFill>
      </fill>
    </dxf>
    <dxf>
      <font>
        <b val="0"/>
        <i val="0"/>
        <color rgb="FF0070B2"/>
      </font>
      <fill>
        <patternFill patternType="solid">
          <fgColor rgb="FFCFB2FF"/>
          <bgColor rgb="FFCFB2FF"/>
        </patternFill>
      </fill>
    </dxf>
    <dxf>
      <font>
        <color rgb="FF0070B2"/>
      </font>
      <fill>
        <patternFill patternType="solid">
          <fgColor rgb="FFB1DCFC"/>
          <bgColor rgb="FFB1DCFC"/>
        </patternFill>
      </fill>
    </dxf>
    <dxf>
      <font>
        <color rgb="FF0070B2"/>
      </font>
      <fill>
        <patternFill patternType="solid">
          <fgColor rgb="FFB1DCFC"/>
          <bgColor rgb="FFB1DCFC"/>
        </patternFill>
      </fill>
    </dxf>
    <dxf>
      <font>
        <color rgb="FF0070B2"/>
      </font>
      <fill>
        <patternFill patternType="solid">
          <fgColor rgb="FFB2DCFC"/>
          <bgColor rgb="FFB2DCFC"/>
        </patternFill>
      </fill>
    </dxf>
    <dxf>
      <font>
        <color rgb="FF0070B2"/>
      </font>
      <fill>
        <patternFill patternType="solid">
          <fgColor indexed="5"/>
          <bgColor indexed="5"/>
        </patternFill>
      </fill>
    </dxf>
    <dxf>
      <font>
        <b val="0"/>
        <i val="0"/>
        <color rgb="FF0070B2"/>
      </font>
      <fill>
        <patternFill patternType="solid">
          <fgColor indexed="5"/>
          <bgColor indexed="5"/>
        </patternFill>
      </fill>
    </dxf>
    <dxf>
      <font>
        <b val="0"/>
        <i val="0"/>
        <color rgb="FF0070B2"/>
      </font>
      <fill>
        <patternFill patternType="solid">
          <fgColor rgb="FFC4FF7F"/>
          <bgColor rgb="FFC4FF7F"/>
        </patternFill>
      </fill>
    </dxf>
    <dxf>
      <font>
        <b val="0"/>
        <i val="0"/>
        <color rgb="FF0070B2"/>
      </font>
      <fill>
        <patternFill patternType="solid">
          <fgColor rgb="FFC4FF7F"/>
          <bgColor rgb="FFC4FF7F"/>
        </patternFill>
      </fill>
    </dxf>
    <dxf>
      <font>
        <color rgb="FF0070B2"/>
      </font>
      <fill>
        <patternFill patternType="solid">
          <fgColor rgb="FFC4FF7F"/>
          <bgColor rgb="FFC4FF7F"/>
        </patternFill>
      </fill>
    </dxf>
    <dxf>
      <font>
        <color theme="0"/>
      </font>
      <fill>
        <patternFill patternType="solid">
          <fgColor rgb="FF06B050"/>
          <bgColor rgb="FF06B050"/>
        </patternFill>
      </fill>
    </dxf>
    <dxf>
      <font>
        <color theme="0"/>
      </font>
      <fill>
        <patternFill patternType="solid">
          <fgColor rgb="FF00B050"/>
          <bgColor rgb="FF00B050"/>
        </patternFill>
      </fill>
    </dxf>
    <dxf>
      <font>
        <color rgb="FF0070B2"/>
      </font>
      <fill>
        <patternFill patternType="solid">
          <fgColor rgb="FFCFB2FF"/>
          <bgColor rgb="FFCFB2FF"/>
        </patternFill>
      </fill>
    </dxf>
    <dxf>
      <font>
        <b val="0"/>
        <i val="0"/>
        <color rgb="FF0070B2"/>
      </font>
      <fill>
        <patternFill patternType="solid">
          <fgColor rgb="FFCFB2FF"/>
          <bgColor rgb="FFCFB2FF"/>
        </patternFill>
      </fill>
    </dxf>
    <dxf>
      <font>
        <b/>
        <i val="0"/>
        <strike val="0"/>
        <u val="none"/>
        <color rgb="FF7F26CE"/>
      </font>
      <fill>
        <patternFill patternType="none"/>
      </fill>
    </dxf>
    <dxf>
      <font>
        <b/>
        <i val="0"/>
        <strike val="0"/>
        <u val="none"/>
        <color rgb="FF7F26CE"/>
      </font>
      <fill>
        <patternFill patternType="solid">
          <fgColor rgb="FFE9B2FF"/>
          <bgColor rgb="FFE9B2FF"/>
        </patternFill>
      </fill>
    </dxf>
    <dxf>
      <font>
        <b/>
        <i val="0"/>
        <strike val="0"/>
        <u val="none"/>
        <color theme="0"/>
      </font>
      <fill>
        <patternFill patternType="solid">
          <fgColor rgb="FF9B26CD"/>
          <bgColor rgb="FF9B26CD"/>
        </patternFill>
      </fill>
    </dxf>
    <dxf>
      <font>
        <b val="0"/>
        <i val="0"/>
        <strike val="0"/>
        <u/>
        <color indexed="2"/>
      </font>
      <fill>
        <patternFill patternType="none"/>
      </fill>
      <border>
        <left/>
        <right/>
        <top/>
        <bottom/>
        <vertical/>
        <horizontal/>
      </border>
    </dxf>
    <dxf>
      <font>
        <b/>
        <i val="0"/>
        <strike val="0"/>
        <u val="none"/>
        <color indexed="2"/>
      </font>
    </dxf>
    <dxf>
      <font>
        <b val="0"/>
        <i val="0"/>
        <strike val="0"/>
        <u val="none"/>
        <color theme="0"/>
      </font>
    </dxf>
    <dxf>
      <font>
        <b/>
        <i val="0"/>
        <strike val="0"/>
        <u val="none"/>
        <color theme="0"/>
      </font>
      <fill>
        <patternFill patternType="solid">
          <fgColor indexed="2"/>
          <bgColor indexed="2"/>
        </patternFill>
      </fill>
    </dxf>
    <dxf>
      <font>
        <b/>
        <i val="0"/>
        <strike val="0"/>
        <u val="none"/>
        <color theme="0"/>
      </font>
      <fill>
        <patternFill patternType="solid">
          <fgColor rgb="FFFBAE43"/>
          <bgColor rgb="FFFBAE43"/>
        </patternFill>
      </fill>
    </dxf>
    <dxf>
      <font>
        <b/>
        <i val="0"/>
        <strike val="0"/>
        <u val="none"/>
        <color theme="0"/>
      </font>
      <fill>
        <patternFill patternType="solid">
          <fgColor rgb="FF92D050"/>
          <bgColor rgb="FF92D050"/>
        </patternFill>
      </fill>
    </dxf>
    <dxf>
      <font>
        <b/>
        <i val="0"/>
        <strike val="0"/>
        <u val="none"/>
        <color theme="0"/>
      </font>
      <fill>
        <patternFill patternType="solid">
          <fgColor rgb="FF00B050"/>
          <bgColor rgb="FF00B050"/>
        </patternFill>
      </fill>
    </dxf>
    <dxf>
      <font>
        <b/>
        <i val="0"/>
        <strike val="0"/>
        <u val="none"/>
        <color rgb="FF7F26CE"/>
      </font>
      <fill>
        <patternFill patternType="none"/>
      </fill>
    </dxf>
    <dxf>
      <font>
        <b/>
        <i val="0"/>
        <strike val="0"/>
        <u val="none"/>
        <color rgb="FF7F26CE"/>
      </font>
      <fill>
        <patternFill patternType="solid">
          <fgColor rgb="FFE9B2FF"/>
          <bgColor rgb="FFE9B2FF"/>
        </patternFill>
      </fill>
    </dxf>
    <dxf>
      <font>
        <b/>
        <i val="0"/>
        <strike val="0"/>
        <u val="none"/>
        <color theme="0"/>
      </font>
      <fill>
        <patternFill patternType="solid">
          <fgColor rgb="FF9B26CD"/>
          <bgColor rgb="FF9B26CD"/>
        </patternFill>
      </fill>
    </dxf>
    <dxf>
      <font>
        <b val="0"/>
        <i val="0"/>
        <strike val="0"/>
        <u/>
        <color indexed="2"/>
      </font>
      <fill>
        <patternFill patternType="none"/>
      </fill>
      <border>
        <left/>
        <right/>
        <top/>
        <bottom/>
        <vertical/>
        <horizontal/>
      </border>
    </dxf>
    <dxf>
      <font>
        <b val="0"/>
        <i val="0"/>
        <strike val="0"/>
        <u/>
        <color indexed="2"/>
      </font>
    </dxf>
    <dxf>
      <font>
        <b/>
        <i val="0"/>
        <strike val="0"/>
        <u val="none"/>
        <color rgb="FF7F26CE"/>
      </font>
      <fill>
        <patternFill patternType="none"/>
      </fill>
    </dxf>
    <dxf>
      <font>
        <b/>
        <i val="0"/>
        <strike val="0"/>
        <u val="none"/>
        <color rgb="FF7F26CE"/>
      </font>
      <fill>
        <patternFill patternType="solid">
          <fgColor rgb="FFE9B2FF"/>
          <bgColor rgb="FFE9B2FF"/>
        </patternFill>
      </fill>
    </dxf>
    <dxf>
      <font>
        <b/>
        <i val="0"/>
        <strike val="0"/>
        <u val="none"/>
        <color theme="0"/>
      </font>
      <fill>
        <patternFill patternType="solid">
          <fgColor rgb="FF9B26CD"/>
          <bgColor rgb="FF9B26CD"/>
        </patternFill>
      </fill>
    </dxf>
    <dxf>
      <font>
        <b val="0"/>
        <i val="0"/>
        <strike val="0"/>
        <u/>
        <color indexed="2"/>
      </font>
      <fill>
        <patternFill patternType="none"/>
      </fill>
      <border>
        <left/>
        <right/>
        <top/>
        <bottom/>
        <vertical/>
        <horizontal/>
      </border>
    </dxf>
    <dxf>
      <font>
        <b/>
        <i val="0"/>
        <strike val="0"/>
        <u val="none"/>
        <color indexed="2"/>
      </font>
    </dxf>
    <dxf>
      <font>
        <b val="0"/>
        <i val="0"/>
        <strike val="0"/>
        <u val="none"/>
        <color theme="0"/>
      </font>
    </dxf>
    <dxf>
      <font>
        <b/>
        <i val="0"/>
        <strike val="0"/>
        <u val="none"/>
        <color theme="0"/>
      </font>
      <fill>
        <patternFill patternType="solid">
          <fgColor indexed="2"/>
          <bgColor indexed="2"/>
        </patternFill>
      </fill>
    </dxf>
    <dxf>
      <font>
        <b/>
        <i val="0"/>
        <strike val="0"/>
        <u val="none"/>
        <color theme="0"/>
      </font>
      <fill>
        <patternFill patternType="solid">
          <fgColor rgb="FFFBAE43"/>
          <bgColor rgb="FFFBAE43"/>
        </patternFill>
      </fill>
    </dxf>
    <dxf>
      <font>
        <b/>
        <i val="0"/>
        <strike val="0"/>
        <u val="none"/>
        <color theme="0"/>
      </font>
      <fill>
        <patternFill patternType="solid">
          <fgColor rgb="FF92D050"/>
          <bgColor rgb="FF92D050"/>
        </patternFill>
      </fill>
    </dxf>
    <dxf>
      <font>
        <b/>
        <i val="0"/>
        <strike val="0"/>
        <u val="none"/>
        <color theme="0"/>
      </font>
      <fill>
        <patternFill patternType="solid">
          <fgColor rgb="FF00B050"/>
          <bgColor rgb="FF00B050"/>
        </patternFill>
      </fill>
    </dxf>
    <dxf>
      <font>
        <b val="0"/>
        <i val="0"/>
        <strike val="0"/>
        <u val="none"/>
        <color theme="0"/>
      </font>
      <fill>
        <patternFill patternType="solid">
          <fgColor theme="0"/>
          <bgColor theme="0"/>
        </patternFill>
      </fill>
    </dxf>
    <dxf>
      <font>
        <b/>
        <i val="0"/>
        <strike val="0"/>
        <u val="none"/>
        <color rgb="FF7F26CE"/>
      </font>
      <fill>
        <patternFill patternType="none"/>
      </fill>
    </dxf>
    <dxf>
      <font>
        <b/>
        <i val="0"/>
        <strike val="0"/>
        <u val="none"/>
        <color rgb="FF7F26CE"/>
      </font>
      <fill>
        <patternFill patternType="solid">
          <fgColor rgb="FFE9B2FF"/>
          <bgColor rgb="FFE9B2FF"/>
        </patternFill>
      </fill>
    </dxf>
    <dxf>
      <font>
        <b/>
        <i val="0"/>
        <strike val="0"/>
        <u val="none"/>
        <color theme="0"/>
      </font>
      <fill>
        <patternFill patternType="solid">
          <fgColor rgb="FF9B26CD"/>
          <bgColor rgb="FF9B26CD"/>
        </patternFill>
      </fill>
    </dxf>
    <dxf>
      <font>
        <b val="0"/>
        <i val="0"/>
        <strike val="0"/>
        <u/>
        <color indexed="2"/>
      </font>
      <fill>
        <patternFill patternType="none"/>
      </fill>
      <border>
        <left/>
        <right/>
        <top/>
        <bottom/>
        <vertical/>
        <horizontal/>
      </border>
    </dxf>
    <dxf>
      <font>
        <b val="0"/>
        <i val="0"/>
        <strike val="0"/>
        <u/>
        <color indexed="2"/>
      </font>
    </dxf>
    <dxf>
      <font>
        <b val="0"/>
        <i val="0"/>
        <strike val="0"/>
        <u val="none"/>
        <color indexed="2"/>
      </font>
      <fill>
        <patternFill patternType="solid">
          <fgColor rgb="FFFFCCCD"/>
          <bgColor rgb="FFFFCCCD"/>
        </patternFill>
      </fill>
    </dxf>
    <dxf>
      <font>
        <color rgb="FF0070B2"/>
      </font>
      <fill>
        <patternFill patternType="solid">
          <fgColor rgb="FFB1DCFC"/>
          <bgColor rgb="FFB1DCFC"/>
        </patternFill>
      </fill>
    </dxf>
    <dxf>
      <font>
        <color rgb="FF0070B2"/>
      </font>
      <fill>
        <patternFill patternType="solid">
          <fgColor rgb="FFB1DCFC"/>
          <bgColor rgb="FFB1DCFC"/>
        </patternFill>
      </fill>
    </dxf>
    <dxf>
      <font>
        <color rgb="FF0070B2"/>
      </font>
      <fill>
        <patternFill patternType="solid">
          <fgColor rgb="FFB2DCFC"/>
          <bgColor rgb="FFB2DCFC"/>
        </patternFill>
      </fill>
    </dxf>
    <dxf>
      <font>
        <color rgb="FF0070B2"/>
      </font>
      <fill>
        <patternFill patternType="solid">
          <fgColor indexed="5"/>
          <bgColor indexed="5"/>
        </patternFill>
      </fill>
    </dxf>
    <dxf>
      <font>
        <b val="0"/>
        <i val="0"/>
        <color rgb="FF0070B2"/>
      </font>
      <fill>
        <patternFill patternType="solid">
          <fgColor indexed="5"/>
          <bgColor indexed="5"/>
        </patternFill>
      </fill>
    </dxf>
    <dxf>
      <font>
        <b val="0"/>
        <i val="0"/>
        <color rgb="FF0070B2"/>
      </font>
      <fill>
        <patternFill patternType="solid">
          <fgColor rgb="FFC4FF7F"/>
          <bgColor rgb="FFC4FF7F"/>
        </patternFill>
      </fill>
    </dxf>
    <dxf>
      <font>
        <b val="0"/>
        <i val="0"/>
        <color rgb="FF0070B2"/>
      </font>
      <fill>
        <patternFill patternType="solid">
          <fgColor rgb="FFC4FF7F"/>
          <bgColor rgb="FFC4FF7F"/>
        </patternFill>
      </fill>
    </dxf>
    <dxf>
      <font>
        <color rgb="FF0070B2"/>
      </font>
      <fill>
        <patternFill patternType="solid">
          <fgColor rgb="FFC4FF7F"/>
          <bgColor rgb="FFC4FF7F"/>
        </patternFill>
      </fill>
    </dxf>
    <dxf>
      <font>
        <color theme="0"/>
      </font>
      <fill>
        <patternFill patternType="solid">
          <fgColor rgb="FF06B050"/>
          <bgColor rgb="FF06B050"/>
        </patternFill>
      </fill>
    </dxf>
    <dxf>
      <font>
        <color theme="0"/>
      </font>
      <fill>
        <patternFill patternType="solid">
          <fgColor rgb="FF00B050"/>
          <bgColor rgb="FF00B050"/>
        </patternFill>
      </fill>
    </dxf>
    <dxf>
      <font>
        <color rgb="FF0070B2"/>
      </font>
      <fill>
        <patternFill patternType="solid">
          <fgColor rgb="FFCFB2FF"/>
          <bgColor rgb="FFCFB2FF"/>
        </patternFill>
      </fill>
    </dxf>
    <dxf>
      <font>
        <b val="0"/>
        <i val="0"/>
        <color rgb="FF0070B2"/>
      </font>
      <fill>
        <patternFill patternType="solid">
          <fgColor rgb="FFCFB2FF"/>
          <bgColor rgb="FFCFB2FF"/>
        </patternFill>
      </fill>
    </dxf>
    <dxf>
      <font>
        <color rgb="FF0070B2"/>
      </font>
      <fill>
        <patternFill patternType="solid">
          <fgColor rgb="FFB1DCFC"/>
          <bgColor rgb="FFB1DCFC"/>
        </patternFill>
      </fill>
    </dxf>
    <dxf>
      <font>
        <color rgb="FF0070B2"/>
      </font>
      <fill>
        <patternFill patternType="solid">
          <fgColor rgb="FFB1DCFC"/>
          <bgColor rgb="FFB1DCFC"/>
        </patternFill>
      </fill>
    </dxf>
    <dxf>
      <font>
        <color rgb="FF0070B2"/>
      </font>
      <fill>
        <patternFill patternType="solid">
          <fgColor rgb="FFB2DCFC"/>
          <bgColor rgb="FFB2DCFC"/>
        </patternFill>
      </fill>
    </dxf>
    <dxf>
      <font>
        <color rgb="FF0070B2"/>
      </font>
      <fill>
        <patternFill patternType="solid">
          <fgColor indexed="5"/>
          <bgColor indexed="5"/>
        </patternFill>
      </fill>
    </dxf>
    <dxf>
      <font>
        <b val="0"/>
        <i val="0"/>
        <color rgb="FF0070B2"/>
      </font>
      <fill>
        <patternFill patternType="solid">
          <fgColor indexed="5"/>
          <bgColor indexed="5"/>
        </patternFill>
      </fill>
    </dxf>
    <dxf>
      <font>
        <b val="0"/>
        <i val="0"/>
        <color rgb="FF0070B2"/>
      </font>
      <fill>
        <patternFill patternType="solid">
          <fgColor rgb="FFC4FF7F"/>
          <bgColor rgb="FFC4FF7F"/>
        </patternFill>
      </fill>
    </dxf>
    <dxf>
      <font>
        <b val="0"/>
        <i val="0"/>
        <color rgb="FF0070B2"/>
      </font>
      <fill>
        <patternFill patternType="solid">
          <fgColor rgb="FFC4FF7F"/>
          <bgColor rgb="FFC4FF7F"/>
        </patternFill>
      </fill>
    </dxf>
    <dxf>
      <font>
        <color rgb="FF0070B2"/>
      </font>
      <fill>
        <patternFill patternType="solid">
          <fgColor rgb="FFC4FF7F"/>
          <bgColor rgb="FFC4FF7F"/>
        </patternFill>
      </fill>
    </dxf>
    <dxf>
      <font>
        <color theme="0"/>
      </font>
      <fill>
        <patternFill patternType="solid">
          <fgColor rgb="FF06B050"/>
          <bgColor rgb="FF06B050"/>
        </patternFill>
      </fill>
    </dxf>
    <dxf>
      <font>
        <color theme="0"/>
      </font>
      <fill>
        <patternFill patternType="solid">
          <fgColor rgb="FF00B050"/>
          <bgColor rgb="FF00B050"/>
        </patternFill>
      </fill>
    </dxf>
    <dxf>
      <font>
        <color rgb="FF0070B2"/>
      </font>
      <fill>
        <patternFill patternType="solid">
          <fgColor rgb="FFCFB2FF"/>
          <bgColor rgb="FFCFB2FF"/>
        </patternFill>
      </fill>
    </dxf>
    <dxf>
      <font>
        <b val="0"/>
        <i val="0"/>
        <color rgb="FF0070B2"/>
      </font>
      <fill>
        <patternFill patternType="solid">
          <fgColor rgb="FFCFB2FF"/>
          <bgColor rgb="FFCFB2FF"/>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color rgb="FF0070B2"/>
      </font>
      <fill>
        <patternFill patternType="solid">
          <fgColor rgb="FFB1DCFC"/>
          <bgColor rgb="FFB1DCFC"/>
        </patternFill>
      </fill>
    </dxf>
    <dxf>
      <font>
        <color rgb="FF0070B2"/>
      </font>
      <fill>
        <patternFill patternType="solid">
          <fgColor rgb="FFB1DCFC"/>
          <bgColor rgb="FFB1DCFC"/>
        </patternFill>
      </fill>
    </dxf>
    <dxf>
      <font>
        <color rgb="FF0070B2"/>
      </font>
      <fill>
        <patternFill patternType="solid">
          <fgColor rgb="FFB2DCFC"/>
          <bgColor rgb="FFB2DCFC"/>
        </patternFill>
      </fill>
    </dxf>
    <dxf>
      <font>
        <color rgb="FF0070B2"/>
      </font>
      <fill>
        <patternFill patternType="solid">
          <fgColor indexed="5"/>
          <bgColor indexed="5"/>
        </patternFill>
      </fill>
    </dxf>
    <dxf>
      <font>
        <b val="0"/>
        <i val="0"/>
        <color rgb="FF0070B2"/>
      </font>
      <fill>
        <patternFill patternType="solid">
          <fgColor indexed="5"/>
          <bgColor indexed="5"/>
        </patternFill>
      </fill>
    </dxf>
    <dxf>
      <font>
        <b val="0"/>
        <i val="0"/>
        <color rgb="FF0070B2"/>
      </font>
      <fill>
        <patternFill patternType="solid">
          <fgColor rgb="FFC4FF7F"/>
          <bgColor rgb="FFC4FF7F"/>
        </patternFill>
      </fill>
    </dxf>
    <dxf>
      <font>
        <b val="0"/>
        <i val="0"/>
        <color rgb="FF0070B2"/>
      </font>
      <fill>
        <patternFill patternType="solid">
          <fgColor rgb="FFC4FF7F"/>
          <bgColor rgb="FFC4FF7F"/>
        </patternFill>
      </fill>
    </dxf>
    <dxf>
      <font>
        <color rgb="FF0070B2"/>
      </font>
      <fill>
        <patternFill patternType="solid">
          <fgColor rgb="FFC4FF7F"/>
          <bgColor rgb="FFC4FF7F"/>
        </patternFill>
      </fill>
    </dxf>
    <dxf>
      <font>
        <color theme="0"/>
      </font>
      <fill>
        <patternFill patternType="solid">
          <fgColor rgb="FF06B050"/>
          <bgColor rgb="FF06B050"/>
        </patternFill>
      </fill>
    </dxf>
    <dxf>
      <font>
        <color theme="0"/>
      </font>
      <fill>
        <patternFill patternType="solid">
          <fgColor rgb="FF00B050"/>
          <bgColor rgb="FF00B050"/>
        </patternFill>
      </fill>
    </dxf>
    <dxf>
      <font>
        <color rgb="FF0070B2"/>
      </font>
      <fill>
        <patternFill patternType="solid">
          <fgColor rgb="FFCFB2FF"/>
          <bgColor rgb="FFCFB2FF"/>
        </patternFill>
      </fill>
    </dxf>
    <dxf>
      <font>
        <b val="0"/>
        <i val="0"/>
        <color rgb="FF0070B2"/>
      </font>
      <fill>
        <patternFill patternType="solid">
          <fgColor rgb="FFCFB2FF"/>
          <bgColor rgb="FFCFB2FF"/>
        </patternFill>
      </fill>
    </dxf>
    <dxf>
      <font>
        <color rgb="FF0070B2"/>
      </font>
      <fill>
        <patternFill patternType="solid">
          <fgColor rgb="FFB1DCFC"/>
          <bgColor rgb="FFB1DCFC"/>
        </patternFill>
      </fill>
    </dxf>
    <dxf>
      <font>
        <color rgb="FF0070B2"/>
      </font>
      <fill>
        <patternFill patternType="solid">
          <fgColor rgb="FFB1DCFC"/>
          <bgColor rgb="FFB1DCFC"/>
        </patternFill>
      </fill>
    </dxf>
    <dxf>
      <font>
        <color rgb="FF0070B2"/>
      </font>
      <fill>
        <patternFill patternType="solid">
          <fgColor rgb="FFB2DCFC"/>
          <bgColor rgb="FFB2DCFC"/>
        </patternFill>
      </fill>
    </dxf>
    <dxf>
      <font>
        <color rgb="FF0070B2"/>
      </font>
      <fill>
        <patternFill patternType="solid">
          <fgColor indexed="5"/>
          <bgColor indexed="5"/>
        </patternFill>
      </fill>
    </dxf>
    <dxf>
      <font>
        <b val="0"/>
        <i val="0"/>
        <color rgb="FF0070B2"/>
      </font>
      <fill>
        <patternFill patternType="solid">
          <fgColor indexed="5"/>
          <bgColor indexed="5"/>
        </patternFill>
      </fill>
    </dxf>
    <dxf>
      <font>
        <b val="0"/>
        <i val="0"/>
        <color rgb="FF0070B2"/>
      </font>
      <fill>
        <patternFill patternType="solid">
          <fgColor rgb="FFC4FF7F"/>
          <bgColor rgb="FFC4FF7F"/>
        </patternFill>
      </fill>
    </dxf>
    <dxf>
      <font>
        <b val="0"/>
        <i val="0"/>
        <color rgb="FF0070B2"/>
      </font>
      <fill>
        <patternFill patternType="solid">
          <fgColor rgb="FFC4FF7F"/>
          <bgColor rgb="FFC4FF7F"/>
        </patternFill>
      </fill>
    </dxf>
    <dxf>
      <font>
        <color rgb="FF0070B2"/>
      </font>
      <fill>
        <patternFill patternType="solid">
          <fgColor rgb="FFC4FF7F"/>
          <bgColor rgb="FFC4FF7F"/>
        </patternFill>
      </fill>
    </dxf>
    <dxf>
      <font>
        <color theme="0"/>
      </font>
      <fill>
        <patternFill patternType="solid">
          <fgColor rgb="FF06B050"/>
          <bgColor rgb="FF06B050"/>
        </patternFill>
      </fill>
    </dxf>
    <dxf>
      <font>
        <color theme="0"/>
      </font>
      <fill>
        <patternFill patternType="solid">
          <fgColor rgb="FF00B050"/>
          <bgColor rgb="FF00B050"/>
        </patternFill>
      </fill>
    </dxf>
    <dxf>
      <font>
        <color rgb="FF0070B2"/>
      </font>
      <fill>
        <patternFill patternType="solid">
          <fgColor rgb="FFCFB2FF"/>
          <bgColor rgb="FFCFB2FF"/>
        </patternFill>
      </fill>
    </dxf>
    <dxf>
      <font>
        <b val="0"/>
        <i val="0"/>
        <color rgb="FF0070B2"/>
      </font>
      <fill>
        <patternFill patternType="solid">
          <fgColor rgb="FFCFB2FF"/>
          <bgColor rgb="FFCFB2FF"/>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color rgb="FF0070B2"/>
      </font>
      <fill>
        <patternFill patternType="solid">
          <fgColor rgb="FFB1DCFC"/>
          <bgColor rgb="FFB1DCFC"/>
        </patternFill>
      </fill>
    </dxf>
    <dxf>
      <font>
        <color rgb="FF0070B2"/>
      </font>
      <fill>
        <patternFill patternType="solid">
          <fgColor rgb="FFB1DCFC"/>
          <bgColor rgb="FFB1DCFC"/>
        </patternFill>
      </fill>
    </dxf>
    <dxf>
      <font>
        <color rgb="FF0070B2"/>
      </font>
      <fill>
        <patternFill patternType="solid">
          <fgColor rgb="FFB2DCFC"/>
          <bgColor rgb="FFB2DCFC"/>
        </patternFill>
      </fill>
    </dxf>
    <dxf>
      <font>
        <color rgb="FF0070B2"/>
      </font>
      <fill>
        <patternFill patternType="solid">
          <fgColor indexed="5"/>
          <bgColor indexed="5"/>
        </patternFill>
      </fill>
    </dxf>
    <dxf>
      <font>
        <b val="0"/>
        <i val="0"/>
        <color rgb="FF0070B2"/>
      </font>
      <fill>
        <patternFill patternType="solid">
          <fgColor indexed="5"/>
          <bgColor indexed="5"/>
        </patternFill>
      </fill>
    </dxf>
    <dxf>
      <font>
        <b val="0"/>
        <i val="0"/>
        <color rgb="FF0070B2"/>
      </font>
      <fill>
        <patternFill patternType="solid">
          <fgColor rgb="FFC4FF7F"/>
          <bgColor rgb="FFC4FF7F"/>
        </patternFill>
      </fill>
    </dxf>
    <dxf>
      <font>
        <b val="0"/>
        <i val="0"/>
        <color rgb="FF0070B2"/>
      </font>
      <fill>
        <patternFill patternType="solid">
          <fgColor rgb="FFC4FF7F"/>
          <bgColor rgb="FFC4FF7F"/>
        </patternFill>
      </fill>
    </dxf>
    <dxf>
      <font>
        <color rgb="FF0070B2"/>
      </font>
      <fill>
        <patternFill patternType="solid">
          <fgColor rgb="FFC4FF7F"/>
          <bgColor rgb="FFC4FF7F"/>
        </patternFill>
      </fill>
    </dxf>
    <dxf>
      <font>
        <color theme="0"/>
      </font>
      <fill>
        <patternFill patternType="solid">
          <fgColor rgb="FF06B050"/>
          <bgColor rgb="FF06B050"/>
        </patternFill>
      </fill>
    </dxf>
    <dxf>
      <font>
        <color theme="0"/>
      </font>
      <fill>
        <patternFill patternType="solid">
          <fgColor rgb="FF00B050"/>
          <bgColor rgb="FF00B050"/>
        </patternFill>
      </fill>
    </dxf>
    <dxf>
      <font>
        <color rgb="FF0070B2"/>
      </font>
      <fill>
        <patternFill patternType="solid">
          <fgColor rgb="FFCFB2FF"/>
          <bgColor rgb="FFCFB2FF"/>
        </patternFill>
      </fill>
    </dxf>
    <dxf>
      <font>
        <b val="0"/>
        <i val="0"/>
        <color rgb="FF0070B2"/>
      </font>
      <fill>
        <patternFill patternType="solid">
          <fgColor rgb="FFCFB2FF"/>
          <bgColor rgb="FFCFB2FF"/>
        </patternFill>
      </fill>
    </dxf>
    <dxf>
      <font>
        <color rgb="FF0070B2"/>
      </font>
      <fill>
        <patternFill patternType="solid">
          <fgColor rgb="FFB1DCFC"/>
          <bgColor rgb="FFB1DCFC"/>
        </patternFill>
      </fill>
    </dxf>
    <dxf>
      <font>
        <color rgb="FF0070B2"/>
      </font>
      <fill>
        <patternFill patternType="solid">
          <fgColor rgb="FFB1DCFC"/>
          <bgColor rgb="FFB1DCFC"/>
        </patternFill>
      </fill>
    </dxf>
    <dxf>
      <font>
        <color rgb="FF0070B2"/>
      </font>
      <fill>
        <patternFill patternType="solid">
          <fgColor rgb="FFB2DCFC"/>
          <bgColor rgb="FFB2DCFC"/>
        </patternFill>
      </fill>
    </dxf>
    <dxf>
      <font>
        <color rgb="FF0070B2"/>
      </font>
      <fill>
        <patternFill patternType="solid">
          <fgColor indexed="5"/>
          <bgColor indexed="5"/>
        </patternFill>
      </fill>
    </dxf>
    <dxf>
      <font>
        <b val="0"/>
        <i val="0"/>
        <color rgb="FF0070B2"/>
      </font>
      <fill>
        <patternFill patternType="solid">
          <fgColor indexed="5"/>
          <bgColor indexed="5"/>
        </patternFill>
      </fill>
    </dxf>
    <dxf>
      <font>
        <b val="0"/>
        <i val="0"/>
        <color rgb="FF0070B2"/>
      </font>
      <fill>
        <patternFill patternType="solid">
          <fgColor rgb="FFC4FF7F"/>
          <bgColor rgb="FFC4FF7F"/>
        </patternFill>
      </fill>
    </dxf>
    <dxf>
      <font>
        <b val="0"/>
        <i val="0"/>
        <color rgb="FF0070B2"/>
      </font>
      <fill>
        <patternFill patternType="solid">
          <fgColor rgb="FFC4FF7F"/>
          <bgColor rgb="FFC4FF7F"/>
        </patternFill>
      </fill>
    </dxf>
    <dxf>
      <font>
        <color rgb="FF0070B2"/>
      </font>
      <fill>
        <patternFill patternType="solid">
          <fgColor rgb="FFC4FF7F"/>
          <bgColor rgb="FFC4FF7F"/>
        </patternFill>
      </fill>
    </dxf>
    <dxf>
      <font>
        <color theme="0"/>
      </font>
      <fill>
        <patternFill patternType="solid">
          <fgColor rgb="FF06B050"/>
          <bgColor rgb="FF06B050"/>
        </patternFill>
      </fill>
    </dxf>
    <dxf>
      <font>
        <color theme="0"/>
      </font>
      <fill>
        <patternFill patternType="solid">
          <fgColor rgb="FF00B050"/>
          <bgColor rgb="FF00B050"/>
        </patternFill>
      </fill>
    </dxf>
    <dxf>
      <font>
        <color rgb="FF0070B2"/>
      </font>
      <fill>
        <patternFill patternType="solid">
          <fgColor rgb="FFCFB2FF"/>
          <bgColor rgb="FFCFB2FF"/>
        </patternFill>
      </fill>
    </dxf>
    <dxf>
      <font>
        <b val="0"/>
        <i val="0"/>
        <color rgb="FF0070B2"/>
      </font>
      <fill>
        <patternFill patternType="solid">
          <fgColor rgb="FFCFB2FF"/>
          <bgColor rgb="FFCFB2FF"/>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color rgb="FF0070B2"/>
      </font>
      <fill>
        <patternFill patternType="solid">
          <fgColor rgb="FFB1DCFC"/>
          <bgColor rgb="FFB1DCFC"/>
        </patternFill>
      </fill>
    </dxf>
    <dxf>
      <font>
        <color rgb="FF0070B2"/>
      </font>
      <fill>
        <patternFill patternType="solid">
          <fgColor rgb="FFB1DCFC"/>
          <bgColor rgb="FFB1DCFC"/>
        </patternFill>
      </fill>
    </dxf>
    <dxf>
      <font>
        <color rgb="FF0070B2"/>
      </font>
      <fill>
        <patternFill patternType="solid">
          <fgColor rgb="FFB2DCFC"/>
          <bgColor rgb="FFB2DCFC"/>
        </patternFill>
      </fill>
    </dxf>
    <dxf>
      <font>
        <color rgb="FF0070B2"/>
      </font>
      <fill>
        <patternFill patternType="solid">
          <fgColor indexed="5"/>
          <bgColor indexed="5"/>
        </patternFill>
      </fill>
    </dxf>
    <dxf>
      <font>
        <b val="0"/>
        <i val="0"/>
        <color rgb="FF0070B2"/>
      </font>
      <fill>
        <patternFill patternType="solid">
          <fgColor indexed="5"/>
          <bgColor indexed="5"/>
        </patternFill>
      </fill>
    </dxf>
    <dxf>
      <font>
        <b val="0"/>
        <i val="0"/>
        <color rgb="FF0070B2"/>
      </font>
      <fill>
        <patternFill patternType="solid">
          <fgColor rgb="FFC4FF7F"/>
          <bgColor rgb="FFC4FF7F"/>
        </patternFill>
      </fill>
    </dxf>
    <dxf>
      <font>
        <b val="0"/>
        <i val="0"/>
        <color rgb="FF0070B2"/>
      </font>
      <fill>
        <patternFill patternType="solid">
          <fgColor rgb="FFC4FF7F"/>
          <bgColor rgb="FFC4FF7F"/>
        </patternFill>
      </fill>
    </dxf>
    <dxf>
      <font>
        <color rgb="FF0070B2"/>
      </font>
      <fill>
        <patternFill patternType="solid">
          <fgColor rgb="FFC4FF7F"/>
          <bgColor rgb="FFC4FF7F"/>
        </patternFill>
      </fill>
    </dxf>
    <dxf>
      <font>
        <color theme="0"/>
      </font>
      <fill>
        <patternFill patternType="solid">
          <fgColor rgb="FF06B050"/>
          <bgColor rgb="FF06B050"/>
        </patternFill>
      </fill>
    </dxf>
    <dxf>
      <font>
        <color theme="0"/>
      </font>
      <fill>
        <patternFill patternType="solid">
          <fgColor rgb="FF00B050"/>
          <bgColor rgb="FF00B050"/>
        </patternFill>
      </fill>
    </dxf>
    <dxf>
      <font>
        <color rgb="FF0070B2"/>
      </font>
      <fill>
        <patternFill patternType="solid">
          <fgColor rgb="FFCFB2FF"/>
          <bgColor rgb="FFCFB2FF"/>
        </patternFill>
      </fill>
    </dxf>
    <dxf>
      <font>
        <b val="0"/>
        <i val="0"/>
        <color rgb="FF0070B2"/>
      </font>
      <fill>
        <patternFill patternType="solid">
          <fgColor rgb="FFCFB2FF"/>
          <bgColor rgb="FFCFB2FF"/>
        </patternFill>
      </fill>
    </dxf>
    <dxf>
      <font>
        <color rgb="FF0070B2"/>
      </font>
      <fill>
        <patternFill patternType="solid">
          <fgColor rgb="FFB1DCFC"/>
          <bgColor rgb="FFB1DCFC"/>
        </patternFill>
      </fill>
    </dxf>
    <dxf>
      <font>
        <color rgb="FF0070B2"/>
      </font>
      <fill>
        <patternFill patternType="solid">
          <fgColor rgb="FFB1DCFC"/>
          <bgColor rgb="FFB1DCFC"/>
        </patternFill>
      </fill>
    </dxf>
    <dxf>
      <font>
        <color rgb="FF0070B2"/>
      </font>
      <fill>
        <patternFill patternType="solid">
          <fgColor rgb="FFB2DCFC"/>
          <bgColor rgb="FFB2DCFC"/>
        </patternFill>
      </fill>
    </dxf>
    <dxf>
      <font>
        <color rgb="FF0070B2"/>
      </font>
      <fill>
        <patternFill patternType="solid">
          <fgColor indexed="5"/>
          <bgColor indexed="5"/>
        </patternFill>
      </fill>
    </dxf>
    <dxf>
      <font>
        <b val="0"/>
        <i val="0"/>
        <color rgb="FF0070B2"/>
      </font>
      <fill>
        <patternFill patternType="solid">
          <fgColor indexed="5"/>
          <bgColor indexed="5"/>
        </patternFill>
      </fill>
    </dxf>
    <dxf>
      <font>
        <b val="0"/>
        <i val="0"/>
        <color rgb="FF0070B2"/>
      </font>
      <fill>
        <patternFill patternType="solid">
          <fgColor rgb="FFC4FF7F"/>
          <bgColor rgb="FFC4FF7F"/>
        </patternFill>
      </fill>
    </dxf>
    <dxf>
      <font>
        <b val="0"/>
        <i val="0"/>
        <color rgb="FF0070B2"/>
      </font>
      <fill>
        <patternFill patternType="solid">
          <fgColor rgb="FFC4FF7F"/>
          <bgColor rgb="FFC4FF7F"/>
        </patternFill>
      </fill>
    </dxf>
    <dxf>
      <font>
        <color rgb="FF0070B2"/>
      </font>
      <fill>
        <patternFill patternType="solid">
          <fgColor rgb="FFC4FF7F"/>
          <bgColor rgb="FFC4FF7F"/>
        </patternFill>
      </fill>
    </dxf>
    <dxf>
      <font>
        <color theme="0"/>
      </font>
      <fill>
        <patternFill patternType="solid">
          <fgColor rgb="FF06B050"/>
          <bgColor rgb="FF06B050"/>
        </patternFill>
      </fill>
    </dxf>
    <dxf>
      <font>
        <color theme="0"/>
      </font>
      <fill>
        <patternFill patternType="solid">
          <fgColor rgb="FF00B050"/>
          <bgColor rgb="FF00B050"/>
        </patternFill>
      </fill>
    </dxf>
    <dxf>
      <font>
        <color rgb="FF0070B2"/>
      </font>
      <fill>
        <patternFill patternType="solid">
          <fgColor rgb="FFCFB2FF"/>
          <bgColor rgb="FFCFB2FF"/>
        </patternFill>
      </fill>
    </dxf>
    <dxf>
      <font>
        <b val="0"/>
        <i val="0"/>
        <color rgb="FF0070B2"/>
      </font>
      <fill>
        <patternFill patternType="solid">
          <fgColor rgb="FFCFB2FF"/>
          <bgColor rgb="FFCFB2FF"/>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color rgb="FF0070B2"/>
      </font>
      <fill>
        <patternFill patternType="solid">
          <fgColor rgb="FFB1DCFC"/>
          <bgColor rgb="FFB1DCFC"/>
        </patternFill>
      </fill>
    </dxf>
    <dxf>
      <font>
        <color rgb="FF0070B2"/>
      </font>
      <fill>
        <patternFill patternType="solid">
          <fgColor rgb="FFB1DCFC"/>
          <bgColor rgb="FFB1DCFC"/>
        </patternFill>
      </fill>
    </dxf>
    <dxf>
      <font>
        <color rgb="FF0070B2"/>
      </font>
      <fill>
        <patternFill patternType="solid">
          <fgColor rgb="FFB2DCFC"/>
          <bgColor rgb="FFB2DCFC"/>
        </patternFill>
      </fill>
    </dxf>
    <dxf>
      <font>
        <color rgb="FF0070B2"/>
      </font>
      <fill>
        <patternFill patternType="solid">
          <fgColor indexed="5"/>
          <bgColor indexed="5"/>
        </patternFill>
      </fill>
    </dxf>
    <dxf>
      <font>
        <b val="0"/>
        <i val="0"/>
        <color rgb="FF0070B2"/>
      </font>
      <fill>
        <patternFill patternType="solid">
          <fgColor indexed="5"/>
          <bgColor indexed="5"/>
        </patternFill>
      </fill>
    </dxf>
    <dxf>
      <font>
        <b val="0"/>
        <i val="0"/>
        <color rgb="FF0070B2"/>
      </font>
      <fill>
        <patternFill patternType="solid">
          <fgColor rgb="FFC4FF7F"/>
          <bgColor rgb="FFC4FF7F"/>
        </patternFill>
      </fill>
    </dxf>
    <dxf>
      <font>
        <b val="0"/>
        <i val="0"/>
        <color rgb="FF0070B2"/>
      </font>
      <fill>
        <patternFill patternType="solid">
          <fgColor rgb="FFC4FF7F"/>
          <bgColor rgb="FFC4FF7F"/>
        </patternFill>
      </fill>
    </dxf>
    <dxf>
      <font>
        <color rgb="FF0070B2"/>
      </font>
      <fill>
        <patternFill patternType="solid">
          <fgColor rgb="FFC4FF7F"/>
          <bgColor rgb="FFC4FF7F"/>
        </patternFill>
      </fill>
    </dxf>
    <dxf>
      <font>
        <color theme="0"/>
      </font>
      <fill>
        <patternFill patternType="solid">
          <fgColor rgb="FF06B050"/>
          <bgColor rgb="FF06B050"/>
        </patternFill>
      </fill>
    </dxf>
    <dxf>
      <font>
        <color theme="0"/>
      </font>
      <fill>
        <patternFill patternType="solid">
          <fgColor rgb="FF00B050"/>
          <bgColor rgb="FF00B050"/>
        </patternFill>
      </fill>
    </dxf>
    <dxf>
      <font>
        <color rgb="FF0070B2"/>
      </font>
      <fill>
        <patternFill patternType="solid">
          <fgColor rgb="FFCFB2FF"/>
          <bgColor rgb="FFCFB2FF"/>
        </patternFill>
      </fill>
    </dxf>
    <dxf>
      <font>
        <b val="0"/>
        <i val="0"/>
        <color rgb="FF0070B2"/>
      </font>
      <fill>
        <patternFill patternType="solid">
          <fgColor rgb="FFCFB2FF"/>
          <bgColor rgb="FFCFB2FF"/>
        </patternFill>
      </fill>
    </dxf>
    <dxf>
      <font>
        <color rgb="FF0070B2"/>
      </font>
      <fill>
        <patternFill patternType="solid">
          <fgColor rgb="FFB1DCFC"/>
          <bgColor rgb="FFB1DCFC"/>
        </patternFill>
      </fill>
    </dxf>
    <dxf>
      <font>
        <color rgb="FF0070B2"/>
      </font>
      <fill>
        <patternFill patternType="solid">
          <fgColor rgb="FFB1DCFC"/>
          <bgColor rgb="FFB1DCFC"/>
        </patternFill>
      </fill>
    </dxf>
    <dxf>
      <font>
        <color rgb="FF0070B2"/>
      </font>
      <fill>
        <patternFill patternType="solid">
          <fgColor rgb="FFB2DCFC"/>
          <bgColor rgb="FFB2DCFC"/>
        </patternFill>
      </fill>
    </dxf>
    <dxf>
      <font>
        <color rgb="FF0070B2"/>
      </font>
      <fill>
        <patternFill patternType="solid">
          <fgColor indexed="5"/>
          <bgColor indexed="5"/>
        </patternFill>
      </fill>
    </dxf>
    <dxf>
      <font>
        <b val="0"/>
        <i val="0"/>
        <color rgb="FF0070B2"/>
      </font>
      <fill>
        <patternFill patternType="solid">
          <fgColor indexed="5"/>
          <bgColor indexed="5"/>
        </patternFill>
      </fill>
    </dxf>
    <dxf>
      <font>
        <b val="0"/>
        <i val="0"/>
        <color rgb="FF0070B2"/>
      </font>
      <fill>
        <patternFill patternType="solid">
          <fgColor rgb="FFC4FF7F"/>
          <bgColor rgb="FFC4FF7F"/>
        </patternFill>
      </fill>
    </dxf>
    <dxf>
      <font>
        <b val="0"/>
        <i val="0"/>
        <color rgb="FF0070B2"/>
      </font>
      <fill>
        <patternFill patternType="solid">
          <fgColor rgb="FFC4FF7F"/>
          <bgColor rgb="FFC4FF7F"/>
        </patternFill>
      </fill>
    </dxf>
    <dxf>
      <font>
        <color rgb="FF0070B2"/>
      </font>
      <fill>
        <patternFill patternType="solid">
          <fgColor rgb="FFC4FF7F"/>
          <bgColor rgb="FFC4FF7F"/>
        </patternFill>
      </fill>
    </dxf>
    <dxf>
      <font>
        <color theme="0"/>
      </font>
      <fill>
        <patternFill patternType="solid">
          <fgColor rgb="FF06B050"/>
          <bgColor rgb="FF06B050"/>
        </patternFill>
      </fill>
    </dxf>
    <dxf>
      <font>
        <color theme="0"/>
      </font>
      <fill>
        <patternFill patternType="solid">
          <fgColor rgb="FF00B050"/>
          <bgColor rgb="FF00B050"/>
        </patternFill>
      </fill>
    </dxf>
    <dxf>
      <font>
        <color rgb="FF0070B2"/>
      </font>
      <fill>
        <patternFill patternType="solid">
          <fgColor rgb="FFCFB2FF"/>
          <bgColor rgb="FFCFB2FF"/>
        </patternFill>
      </fill>
    </dxf>
    <dxf>
      <font>
        <b val="0"/>
        <i val="0"/>
        <color rgb="FF0070B2"/>
      </font>
      <fill>
        <patternFill patternType="solid">
          <fgColor rgb="FFCFB2FF"/>
          <bgColor rgb="FFCFB2FF"/>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color rgb="FF0070B2"/>
      </font>
      <fill>
        <patternFill patternType="solid">
          <fgColor rgb="FFB1DCFC"/>
          <bgColor rgb="FFB1DCFC"/>
        </patternFill>
      </fill>
    </dxf>
    <dxf>
      <font>
        <color rgb="FF0070B2"/>
      </font>
      <fill>
        <patternFill patternType="solid">
          <fgColor rgb="FFB1DCFC"/>
          <bgColor rgb="FFB1DCFC"/>
        </patternFill>
      </fill>
    </dxf>
    <dxf>
      <font>
        <color rgb="FF0070B2"/>
      </font>
      <fill>
        <patternFill patternType="solid">
          <fgColor rgb="FFB2DCFC"/>
          <bgColor rgb="FFB2DCFC"/>
        </patternFill>
      </fill>
    </dxf>
    <dxf>
      <font>
        <color rgb="FF0070B2"/>
      </font>
      <fill>
        <patternFill patternType="solid">
          <fgColor indexed="5"/>
          <bgColor indexed="5"/>
        </patternFill>
      </fill>
    </dxf>
    <dxf>
      <font>
        <b val="0"/>
        <i val="0"/>
        <color rgb="FF0070B2"/>
      </font>
      <fill>
        <patternFill patternType="solid">
          <fgColor indexed="5"/>
          <bgColor indexed="5"/>
        </patternFill>
      </fill>
    </dxf>
    <dxf>
      <font>
        <b val="0"/>
        <i val="0"/>
        <color rgb="FF0070B2"/>
      </font>
      <fill>
        <patternFill patternType="solid">
          <fgColor rgb="FFC4FF7F"/>
          <bgColor rgb="FFC4FF7F"/>
        </patternFill>
      </fill>
    </dxf>
    <dxf>
      <font>
        <b val="0"/>
        <i val="0"/>
        <color rgb="FF0070B2"/>
      </font>
      <fill>
        <patternFill patternType="solid">
          <fgColor rgb="FFC4FF7F"/>
          <bgColor rgb="FFC4FF7F"/>
        </patternFill>
      </fill>
    </dxf>
    <dxf>
      <font>
        <color rgb="FF0070B2"/>
      </font>
      <fill>
        <patternFill patternType="solid">
          <fgColor rgb="FFC4FF7F"/>
          <bgColor rgb="FFC4FF7F"/>
        </patternFill>
      </fill>
    </dxf>
    <dxf>
      <font>
        <color theme="0"/>
      </font>
      <fill>
        <patternFill patternType="solid">
          <fgColor rgb="FF06B050"/>
          <bgColor rgb="FF06B050"/>
        </patternFill>
      </fill>
    </dxf>
    <dxf>
      <font>
        <color theme="0"/>
      </font>
      <fill>
        <patternFill patternType="solid">
          <fgColor rgb="FF00B050"/>
          <bgColor rgb="FF00B050"/>
        </patternFill>
      </fill>
    </dxf>
    <dxf>
      <font>
        <color rgb="FF0070B2"/>
      </font>
      <fill>
        <patternFill patternType="solid">
          <fgColor rgb="FFCFB2FF"/>
          <bgColor rgb="FFCFB2FF"/>
        </patternFill>
      </fill>
    </dxf>
    <dxf>
      <font>
        <b val="0"/>
        <i val="0"/>
        <color rgb="FF0070B2"/>
      </font>
      <fill>
        <patternFill patternType="solid">
          <fgColor rgb="FFCFB2FF"/>
          <bgColor rgb="FFCFB2FF"/>
        </patternFill>
      </fill>
    </dxf>
    <dxf>
      <font>
        <color rgb="FF0070B2"/>
      </font>
      <fill>
        <patternFill patternType="solid">
          <fgColor rgb="FFB1DCFC"/>
          <bgColor rgb="FFB1DCFC"/>
        </patternFill>
      </fill>
    </dxf>
    <dxf>
      <font>
        <color rgb="FF0070B2"/>
      </font>
      <fill>
        <patternFill patternType="solid">
          <fgColor rgb="FFB1DCFC"/>
          <bgColor rgb="FFB1DCFC"/>
        </patternFill>
      </fill>
    </dxf>
    <dxf>
      <font>
        <color rgb="FF0070B2"/>
      </font>
      <fill>
        <patternFill patternType="solid">
          <fgColor rgb="FFB2DCFC"/>
          <bgColor rgb="FFB2DCFC"/>
        </patternFill>
      </fill>
    </dxf>
    <dxf>
      <font>
        <color rgb="FF0070B2"/>
      </font>
      <fill>
        <patternFill patternType="solid">
          <fgColor indexed="5"/>
          <bgColor indexed="5"/>
        </patternFill>
      </fill>
    </dxf>
    <dxf>
      <font>
        <b val="0"/>
        <i val="0"/>
        <color rgb="FF0070B2"/>
      </font>
      <fill>
        <patternFill patternType="solid">
          <fgColor indexed="5"/>
          <bgColor indexed="5"/>
        </patternFill>
      </fill>
    </dxf>
    <dxf>
      <font>
        <b val="0"/>
        <i val="0"/>
        <color rgb="FF0070B2"/>
      </font>
      <fill>
        <patternFill patternType="solid">
          <fgColor rgb="FFC4FF7F"/>
          <bgColor rgb="FFC4FF7F"/>
        </patternFill>
      </fill>
    </dxf>
    <dxf>
      <font>
        <b val="0"/>
        <i val="0"/>
        <color rgb="FF0070B2"/>
      </font>
      <fill>
        <patternFill patternType="solid">
          <fgColor rgb="FFC4FF7F"/>
          <bgColor rgb="FFC4FF7F"/>
        </patternFill>
      </fill>
    </dxf>
    <dxf>
      <font>
        <color rgb="FF0070B2"/>
      </font>
      <fill>
        <patternFill patternType="solid">
          <fgColor rgb="FFC4FF7F"/>
          <bgColor rgb="FFC4FF7F"/>
        </patternFill>
      </fill>
    </dxf>
    <dxf>
      <font>
        <color theme="0"/>
      </font>
      <fill>
        <patternFill patternType="solid">
          <fgColor rgb="FF06B050"/>
          <bgColor rgb="FF06B050"/>
        </patternFill>
      </fill>
    </dxf>
    <dxf>
      <font>
        <color theme="0"/>
      </font>
      <fill>
        <patternFill patternType="solid">
          <fgColor rgb="FF00B050"/>
          <bgColor rgb="FF00B050"/>
        </patternFill>
      </fill>
    </dxf>
    <dxf>
      <font>
        <color rgb="FF0070B2"/>
      </font>
      <fill>
        <patternFill patternType="solid">
          <fgColor rgb="FFCFB2FF"/>
          <bgColor rgb="FFCFB2FF"/>
        </patternFill>
      </fill>
    </dxf>
    <dxf>
      <font>
        <b val="0"/>
        <i val="0"/>
        <color rgb="FF0070B2"/>
      </font>
      <fill>
        <patternFill patternType="solid">
          <fgColor rgb="FFCFB2FF"/>
          <bgColor rgb="FFCFB2FF"/>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color rgb="FF0070B2"/>
      </font>
      <fill>
        <patternFill patternType="solid">
          <fgColor rgb="FFB1DCFC"/>
          <bgColor rgb="FFB1DCFC"/>
        </patternFill>
      </fill>
    </dxf>
    <dxf>
      <font>
        <color rgb="FF0070B2"/>
      </font>
      <fill>
        <patternFill patternType="solid">
          <fgColor rgb="FFB1DCFC"/>
          <bgColor rgb="FFB1DCFC"/>
        </patternFill>
      </fill>
    </dxf>
    <dxf>
      <font>
        <color rgb="FF0070B2"/>
      </font>
      <fill>
        <patternFill patternType="solid">
          <fgColor rgb="FFB2DCFC"/>
          <bgColor rgb="FFB2DCFC"/>
        </patternFill>
      </fill>
    </dxf>
    <dxf>
      <font>
        <color rgb="FF0070B2"/>
      </font>
      <fill>
        <patternFill patternType="solid">
          <fgColor indexed="5"/>
          <bgColor indexed="5"/>
        </patternFill>
      </fill>
    </dxf>
    <dxf>
      <font>
        <b val="0"/>
        <i val="0"/>
        <color rgb="FF0070B2"/>
      </font>
      <fill>
        <patternFill patternType="solid">
          <fgColor indexed="5"/>
          <bgColor indexed="5"/>
        </patternFill>
      </fill>
    </dxf>
    <dxf>
      <font>
        <b val="0"/>
        <i val="0"/>
        <color rgb="FF0070B2"/>
      </font>
      <fill>
        <patternFill patternType="solid">
          <fgColor rgb="FFC4FF7F"/>
          <bgColor rgb="FFC4FF7F"/>
        </patternFill>
      </fill>
    </dxf>
    <dxf>
      <font>
        <b val="0"/>
        <i val="0"/>
        <color rgb="FF0070B2"/>
      </font>
      <fill>
        <patternFill patternType="solid">
          <fgColor rgb="FFC4FF7F"/>
          <bgColor rgb="FFC4FF7F"/>
        </patternFill>
      </fill>
    </dxf>
    <dxf>
      <font>
        <color rgb="FF0070B2"/>
      </font>
      <fill>
        <patternFill patternType="solid">
          <fgColor rgb="FFC4FF7F"/>
          <bgColor rgb="FFC4FF7F"/>
        </patternFill>
      </fill>
    </dxf>
    <dxf>
      <font>
        <color theme="0"/>
      </font>
      <fill>
        <patternFill patternType="solid">
          <fgColor rgb="FF06B050"/>
          <bgColor rgb="FF06B050"/>
        </patternFill>
      </fill>
    </dxf>
    <dxf>
      <font>
        <color theme="0"/>
      </font>
      <fill>
        <patternFill patternType="solid">
          <fgColor rgb="FF00B050"/>
          <bgColor rgb="FF00B050"/>
        </patternFill>
      </fill>
    </dxf>
    <dxf>
      <font>
        <color rgb="FF0070B2"/>
      </font>
      <fill>
        <patternFill patternType="solid">
          <fgColor rgb="FFCFB2FF"/>
          <bgColor rgb="FFCFB2FF"/>
        </patternFill>
      </fill>
    </dxf>
    <dxf>
      <font>
        <b val="0"/>
        <i val="0"/>
        <color rgb="FF0070B2"/>
      </font>
      <fill>
        <patternFill patternType="solid">
          <fgColor rgb="FFCFB2FF"/>
          <bgColor rgb="FFCFB2FF"/>
        </patternFill>
      </fill>
    </dxf>
    <dxf>
      <font>
        <color rgb="FF0070B2"/>
      </font>
      <fill>
        <patternFill patternType="solid">
          <fgColor rgb="FFB1DCFC"/>
          <bgColor rgb="FFB1DCFC"/>
        </patternFill>
      </fill>
    </dxf>
    <dxf>
      <font>
        <color rgb="FF0070B2"/>
      </font>
      <fill>
        <patternFill patternType="solid">
          <fgColor rgb="FFB1DCFC"/>
          <bgColor rgb="FFB1DCFC"/>
        </patternFill>
      </fill>
    </dxf>
    <dxf>
      <font>
        <color rgb="FF0070B2"/>
      </font>
      <fill>
        <patternFill patternType="solid">
          <fgColor rgb="FFB2DCFC"/>
          <bgColor rgb="FFB2DCFC"/>
        </patternFill>
      </fill>
    </dxf>
    <dxf>
      <font>
        <color rgb="FF0070B2"/>
      </font>
      <fill>
        <patternFill patternType="solid">
          <fgColor indexed="5"/>
          <bgColor indexed="5"/>
        </patternFill>
      </fill>
    </dxf>
    <dxf>
      <font>
        <b val="0"/>
        <i val="0"/>
        <color rgb="FF0070B2"/>
      </font>
      <fill>
        <patternFill patternType="solid">
          <fgColor indexed="5"/>
          <bgColor indexed="5"/>
        </patternFill>
      </fill>
    </dxf>
    <dxf>
      <font>
        <b val="0"/>
        <i val="0"/>
        <color rgb="FF0070B2"/>
      </font>
      <fill>
        <patternFill patternType="solid">
          <fgColor rgb="FFC4FF7F"/>
          <bgColor rgb="FFC4FF7F"/>
        </patternFill>
      </fill>
    </dxf>
    <dxf>
      <font>
        <b val="0"/>
        <i val="0"/>
        <color rgb="FF0070B2"/>
      </font>
      <fill>
        <patternFill patternType="solid">
          <fgColor rgb="FFC4FF7F"/>
          <bgColor rgb="FFC4FF7F"/>
        </patternFill>
      </fill>
    </dxf>
    <dxf>
      <font>
        <color rgb="FF0070B2"/>
      </font>
      <fill>
        <patternFill patternType="solid">
          <fgColor rgb="FFC4FF7F"/>
          <bgColor rgb="FFC4FF7F"/>
        </patternFill>
      </fill>
    </dxf>
    <dxf>
      <font>
        <color theme="0"/>
      </font>
      <fill>
        <patternFill patternType="solid">
          <fgColor rgb="FF06B050"/>
          <bgColor rgb="FF06B050"/>
        </patternFill>
      </fill>
    </dxf>
    <dxf>
      <font>
        <color theme="0"/>
      </font>
      <fill>
        <patternFill patternType="solid">
          <fgColor rgb="FF00B050"/>
          <bgColor rgb="FF00B050"/>
        </patternFill>
      </fill>
    </dxf>
    <dxf>
      <font>
        <color rgb="FF0070B2"/>
      </font>
      <fill>
        <patternFill patternType="solid">
          <fgColor rgb="FFCFB2FF"/>
          <bgColor rgb="FFCFB2FF"/>
        </patternFill>
      </fill>
    </dxf>
    <dxf>
      <font>
        <b val="0"/>
        <i val="0"/>
        <color rgb="FF0070B2"/>
      </font>
      <fill>
        <patternFill patternType="solid">
          <fgColor rgb="FFCFB2FF"/>
          <bgColor rgb="FFCFB2FF"/>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color rgb="FF0070B2"/>
      </font>
      <fill>
        <patternFill patternType="solid">
          <fgColor rgb="FFB1DCFC"/>
          <bgColor rgb="FFB1DCFC"/>
        </patternFill>
      </fill>
    </dxf>
    <dxf>
      <font>
        <color rgb="FF0070B2"/>
      </font>
      <fill>
        <patternFill patternType="solid">
          <fgColor rgb="FFB1DCFC"/>
          <bgColor rgb="FFB1DCFC"/>
        </patternFill>
      </fill>
    </dxf>
    <dxf>
      <font>
        <color rgb="FF0070B2"/>
      </font>
      <fill>
        <patternFill patternType="solid">
          <fgColor rgb="FFB2DCFC"/>
          <bgColor rgb="FFB2DCFC"/>
        </patternFill>
      </fill>
    </dxf>
    <dxf>
      <font>
        <color rgb="FF0070B2"/>
      </font>
      <fill>
        <patternFill patternType="solid">
          <fgColor indexed="5"/>
          <bgColor indexed="5"/>
        </patternFill>
      </fill>
    </dxf>
    <dxf>
      <font>
        <b val="0"/>
        <i val="0"/>
        <color rgb="FF0070B2"/>
      </font>
      <fill>
        <patternFill patternType="solid">
          <fgColor indexed="5"/>
          <bgColor indexed="5"/>
        </patternFill>
      </fill>
    </dxf>
    <dxf>
      <font>
        <b val="0"/>
        <i val="0"/>
        <color rgb="FF0070B2"/>
      </font>
      <fill>
        <patternFill patternType="solid">
          <fgColor rgb="FFC4FF7F"/>
          <bgColor rgb="FFC4FF7F"/>
        </patternFill>
      </fill>
    </dxf>
    <dxf>
      <font>
        <b val="0"/>
        <i val="0"/>
        <color rgb="FF0070B2"/>
      </font>
      <fill>
        <patternFill patternType="solid">
          <fgColor rgb="FFC4FF7F"/>
          <bgColor rgb="FFC4FF7F"/>
        </patternFill>
      </fill>
    </dxf>
    <dxf>
      <font>
        <color rgb="FF0070B2"/>
      </font>
      <fill>
        <patternFill patternType="solid">
          <fgColor rgb="FFC4FF7F"/>
          <bgColor rgb="FFC4FF7F"/>
        </patternFill>
      </fill>
    </dxf>
    <dxf>
      <font>
        <color theme="0"/>
      </font>
      <fill>
        <patternFill patternType="solid">
          <fgColor rgb="FF06B050"/>
          <bgColor rgb="FF06B050"/>
        </patternFill>
      </fill>
    </dxf>
    <dxf>
      <font>
        <color theme="0"/>
      </font>
      <fill>
        <patternFill patternType="solid">
          <fgColor rgb="FF00B050"/>
          <bgColor rgb="FF00B050"/>
        </patternFill>
      </fill>
    </dxf>
    <dxf>
      <font>
        <color rgb="FF0070B2"/>
      </font>
      <fill>
        <patternFill patternType="solid">
          <fgColor rgb="FFCFB2FF"/>
          <bgColor rgb="FFCFB2FF"/>
        </patternFill>
      </fill>
    </dxf>
    <dxf>
      <font>
        <b val="0"/>
        <i val="0"/>
        <color rgb="FF0070B2"/>
      </font>
      <fill>
        <patternFill patternType="solid">
          <fgColor rgb="FFCFB2FF"/>
          <bgColor rgb="FFCFB2FF"/>
        </patternFill>
      </fill>
    </dxf>
    <dxf>
      <font>
        <color rgb="FF0070B2"/>
      </font>
      <fill>
        <patternFill patternType="solid">
          <fgColor rgb="FFB1DCFC"/>
          <bgColor rgb="FFB1DCFC"/>
        </patternFill>
      </fill>
    </dxf>
    <dxf>
      <font>
        <color rgb="FF0070B2"/>
      </font>
      <fill>
        <patternFill patternType="solid">
          <fgColor rgb="FFB1DCFC"/>
          <bgColor rgb="FFB1DCFC"/>
        </patternFill>
      </fill>
    </dxf>
    <dxf>
      <font>
        <color rgb="FF0070B2"/>
      </font>
      <fill>
        <patternFill patternType="solid">
          <fgColor rgb="FFB2DCFC"/>
          <bgColor rgb="FFB2DCFC"/>
        </patternFill>
      </fill>
    </dxf>
    <dxf>
      <font>
        <color rgb="FF0070B2"/>
      </font>
      <fill>
        <patternFill patternType="solid">
          <fgColor indexed="5"/>
          <bgColor indexed="5"/>
        </patternFill>
      </fill>
    </dxf>
    <dxf>
      <font>
        <b val="0"/>
        <i val="0"/>
        <color rgb="FF0070B2"/>
      </font>
      <fill>
        <patternFill patternType="solid">
          <fgColor indexed="5"/>
          <bgColor indexed="5"/>
        </patternFill>
      </fill>
    </dxf>
    <dxf>
      <font>
        <b val="0"/>
        <i val="0"/>
        <color rgb="FF0070B2"/>
      </font>
      <fill>
        <patternFill patternType="solid">
          <fgColor rgb="FFC4FF7F"/>
          <bgColor rgb="FFC4FF7F"/>
        </patternFill>
      </fill>
    </dxf>
    <dxf>
      <font>
        <b val="0"/>
        <i val="0"/>
        <color rgb="FF0070B2"/>
      </font>
      <fill>
        <patternFill patternType="solid">
          <fgColor rgb="FFC4FF7F"/>
          <bgColor rgb="FFC4FF7F"/>
        </patternFill>
      </fill>
    </dxf>
    <dxf>
      <font>
        <color rgb="FF0070B2"/>
      </font>
      <fill>
        <patternFill patternType="solid">
          <fgColor rgb="FFC4FF7F"/>
          <bgColor rgb="FFC4FF7F"/>
        </patternFill>
      </fill>
    </dxf>
    <dxf>
      <font>
        <color theme="0"/>
      </font>
      <fill>
        <patternFill patternType="solid">
          <fgColor rgb="FF06B050"/>
          <bgColor rgb="FF06B050"/>
        </patternFill>
      </fill>
    </dxf>
    <dxf>
      <font>
        <color theme="0"/>
      </font>
      <fill>
        <patternFill patternType="solid">
          <fgColor rgb="FF00B050"/>
          <bgColor rgb="FF00B050"/>
        </patternFill>
      </fill>
    </dxf>
    <dxf>
      <font>
        <color rgb="FF0070B2"/>
      </font>
      <fill>
        <patternFill patternType="solid">
          <fgColor rgb="FFCFB2FF"/>
          <bgColor rgb="FFCFB2FF"/>
        </patternFill>
      </fill>
    </dxf>
    <dxf>
      <font>
        <b val="0"/>
        <i val="0"/>
        <color rgb="FF0070B2"/>
      </font>
      <fill>
        <patternFill patternType="solid">
          <fgColor rgb="FFCFB2FF"/>
          <bgColor rgb="FFCFB2FF"/>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color rgb="FF0070B2"/>
      </font>
      <fill>
        <patternFill patternType="solid">
          <fgColor rgb="FFB1DCFC"/>
          <bgColor rgb="FFB1DCFC"/>
        </patternFill>
      </fill>
    </dxf>
    <dxf>
      <font>
        <color rgb="FF0070B2"/>
      </font>
      <fill>
        <patternFill patternType="solid">
          <fgColor rgb="FFB1DCFC"/>
          <bgColor rgb="FFB1DCFC"/>
        </patternFill>
      </fill>
    </dxf>
    <dxf>
      <font>
        <color rgb="FF0070B2"/>
      </font>
      <fill>
        <patternFill patternType="solid">
          <fgColor rgb="FFB2DCFC"/>
          <bgColor rgb="FFB2DCFC"/>
        </patternFill>
      </fill>
    </dxf>
    <dxf>
      <font>
        <color rgb="FF0070B2"/>
      </font>
      <fill>
        <patternFill patternType="solid">
          <fgColor indexed="5"/>
          <bgColor indexed="5"/>
        </patternFill>
      </fill>
    </dxf>
    <dxf>
      <font>
        <b val="0"/>
        <i val="0"/>
        <color rgb="FF0070B2"/>
      </font>
      <fill>
        <patternFill patternType="solid">
          <fgColor indexed="5"/>
          <bgColor indexed="5"/>
        </patternFill>
      </fill>
    </dxf>
    <dxf>
      <font>
        <b val="0"/>
        <i val="0"/>
        <color rgb="FF0070B2"/>
      </font>
      <fill>
        <patternFill patternType="solid">
          <fgColor rgb="FFC4FF7F"/>
          <bgColor rgb="FFC4FF7F"/>
        </patternFill>
      </fill>
    </dxf>
    <dxf>
      <font>
        <b val="0"/>
        <i val="0"/>
        <color rgb="FF0070B2"/>
      </font>
      <fill>
        <patternFill patternType="solid">
          <fgColor rgb="FFC4FF7F"/>
          <bgColor rgb="FFC4FF7F"/>
        </patternFill>
      </fill>
    </dxf>
    <dxf>
      <font>
        <color rgb="FF0070B2"/>
      </font>
      <fill>
        <patternFill patternType="solid">
          <fgColor rgb="FFC4FF7F"/>
          <bgColor rgb="FFC4FF7F"/>
        </patternFill>
      </fill>
    </dxf>
    <dxf>
      <font>
        <color theme="0"/>
      </font>
      <fill>
        <patternFill patternType="solid">
          <fgColor rgb="FF06B050"/>
          <bgColor rgb="FF06B050"/>
        </patternFill>
      </fill>
    </dxf>
    <dxf>
      <font>
        <color theme="0"/>
      </font>
      <fill>
        <patternFill patternType="solid">
          <fgColor rgb="FF00B050"/>
          <bgColor rgb="FF00B050"/>
        </patternFill>
      </fill>
    </dxf>
    <dxf>
      <font>
        <color rgb="FF0070B2"/>
      </font>
      <fill>
        <patternFill patternType="solid">
          <fgColor rgb="FFCFB2FF"/>
          <bgColor rgb="FFCFB2FF"/>
        </patternFill>
      </fill>
    </dxf>
    <dxf>
      <font>
        <b val="0"/>
        <i val="0"/>
        <color rgb="FF0070B2"/>
      </font>
      <fill>
        <patternFill patternType="solid">
          <fgColor rgb="FFCFB2FF"/>
          <bgColor rgb="FFCFB2FF"/>
        </patternFill>
      </fill>
    </dxf>
    <dxf>
      <font>
        <color rgb="FF0070B2"/>
      </font>
      <fill>
        <patternFill patternType="solid">
          <fgColor rgb="FFB1DCFC"/>
          <bgColor rgb="FFB1DCFC"/>
        </patternFill>
      </fill>
    </dxf>
    <dxf>
      <font>
        <color rgb="FF0070B2"/>
      </font>
      <fill>
        <patternFill patternType="solid">
          <fgColor rgb="FFB1DCFC"/>
          <bgColor rgb="FFB1DCFC"/>
        </patternFill>
      </fill>
    </dxf>
    <dxf>
      <font>
        <color rgb="FF0070B2"/>
      </font>
      <fill>
        <patternFill patternType="solid">
          <fgColor rgb="FFB2DCFC"/>
          <bgColor rgb="FFB2DCFC"/>
        </patternFill>
      </fill>
    </dxf>
    <dxf>
      <font>
        <color rgb="FF0070B2"/>
      </font>
      <fill>
        <patternFill patternType="solid">
          <fgColor indexed="5"/>
          <bgColor indexed="5"/>
        </patternFill>
      </fill>
    </dxf>
    <dxf>
      <font>
        <b val="0"/>
        <i val="0"/>
        <color rgb="FF0070B2"/>
      </font>
      <fill>
        <patternFill patternType="solid">
          <fgColor indexed="5"/>
          <bgColor indexed="5"/>
        </patternFill>
      </fill>
    </dxf>
    <dxf>
      <font>
        <b val="0"/>
        <i val="0"/>
        <color rgb="FF0070B2"/>
      </font>
      <fill>
        <patternFill patternType="solid">
          <fgColor rgb="FFC4FF7F"/>
          <bgColor rgb="FFC4FF7F"/>
        </patternFill>
      </fill>
    </dxf>
    <dxf>
      <font>
        <b val="0"/>
        <i val="0"/>
        <color rgb="FF0070B2"/>
      </font>
      <fill>
        <patternFill patternType="solid">
          <fgColor rgb="FFC4FF7F"/>
          <bgColor rgb="FFC4FF7F"/>
        </patternFill>
      </fill>
    </dxf>
    <dxf>
      <font>
        <color rgb="FF0070B2"/>
      </font>
      <fill>
        <patternFill patternType="solid">
          <fgColor rgb="FFC4FF7F"/>
          <bgColor rgb="FFC4FF7F"/>
        </patternFill>
      </fill>
    </dxf>
    <dxf>
      <font>
        <color theme="0"/>
      </font>
      <fill>
        <patternFill patternType="solid">
          <fgColor rgb="FF06B050"/>
          <bgColor rgb="FF06B050"/>
        </patternFill>
      </fill>
    </dxf>
    <dxf>
      <font>
        <color theme="0"/>
      </font>
      <fill>
        <patternFill patternType="solid">
          <fgColor rgb="FF00B050"/>
          <bgColor rgb="FF00B050"/>
        </patternFill>
      </fill>
    </dxf>
    <dxf>
      <font>
        <color rgb="FF0070B2"/>
      </font>
      <fill>
        <patternFill patternType="solid">
          <fgColor rgb="FFCFB2FF"/>
          <bgColor rgb="FFCFB2FF"/>
        </patternFill>
      </fill>
    </dxf>
    <dxf>
      <font>
        <b val="0"/>
        <i val="0"/>
        <color rgb="FF0070B2"/>
      </font>
      <fill>
        <patternFill patternType="solid">
          <fgColor rgb="FFCFB2FF"/>
          <bgColor rgb="FFCFB2FF"/>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color rgb="FF0070B2"/>
      </font>
      <fill>
        <patternFill patternType="solid">
          <fgColor rgb="FFB1DCFC"/>
          <bgColor rgb="FFB1DCFC"/>
        </patternFill>
      </fill>
    </dxf>
    <dxf>
      <font>
        <color rgb="FF0070B2"/>
      </font>
      <fill>
        <patternFill patternType="solid">
          <fgColor rgb="FFB1DCFC"/>
          <bgColor rgb="FFB1DCFC"/>
        </patternFill>
      </fill>
    </dxf>
    <dxf>
      <font>
        <color rgb="FF0070B2"/>
      </font>
      <fill>
        <patternFill patternType="solid">
          <fgColor rgb="FFB2DCFC"/>
          <bgColor rgb="FFB2DCFC"/>
        </patternFill>
      </fill>
    </dxf>
    <dxf>
      <font>
        <color rgb="FF0070B2"/>
      </font>
      <fill>
        <patternFill patternType="solid">
          <fgColor indexed="5"/>
          <bgColor indexed="5"/>
        </patternFill>
      </fill>
    </dxf>
    <dxf>
      <font>
        <b val="0"/>
        <i val="0"/>
        <color rgb="FF0070B2"/>
      </font>
      <fill>
        <patternFill patternType="solid">
          <fgColor indexed="5"/>
          <bgColor indexed="5"/>
        </patternFill>
      </fill>
    </dxf>
    <dxf>
      <font>
        <b val="0"/>
        <i val="0"/>
        <color rgb="FF0070B2"/>
      </font>
      <fill>
        <patternFill patternType="solid">
          <fgColor rgb="FFC4FF7F"/>
          <bgColor rgb="FFC4FF7F"/>
        </patternFill>
      </fill>
    </dxf>
    <dxf>
      <font>
        <b val="0"/>
        <i val="0"/>
        <color rgb="FF0070B2"/>
      </font>
      <fill>
        <patternFill patternType="solid">
          <fgColor rgb="FFC4FF7F"/>
          <bgColor rgb="FFC4FF7F"/>
        </patternFill>
      </fill>
    </dxf>
    <dxf>
      <font>
        <color rgb="FF0070B2"/>
      </font>
      <fill>
        <patternFill patternType="solid">
          <fgColor rgb="FFC4FF7F"/>
          <bgColor rgb="FFC4FF7F"/>
        </patternFill>
      </fill>
    </dxf>
    <dxf>
      <font>
        <color theme="0"/>
      </font>
      <fill>
        <patternFill patternType="solid">
          <fgColor rgb="FF06B050"/>
          <bgColor rgb="FF06B050"/>
        </patternFill>
      </fill>
    </dxf>
    <dxf>
      <font>
        <color theme="0"/>
      </font>
      <fill>
        <patternFill patternType="solid">
          <fgColor rgb="FF00B050"/>
          <bgColor rgb="FF00B050"/>
        </patternFill>
      </fill>
    </dxf>
    <dxf>
      <font>
        <color rgb="FF0070B2"/>
      </font>
      <fill>
        <patternFill patternType="solid">
          <fgColor rgb="FFCFB2FF"/>
          <bgColor rgb="FFCFB2FF"/>
        </patternFill>
      </fill>
    </dxf>
    <dxf>
      <font>
        <b val="0"/>
        <i val="0"/>
        <color rgb="FF0070B2"/>
      </font>
      <fill>
        <patternFill patternType="solid">
          <fgColor rgb="FFCFB2FF"/>
          <bgColor rgb="FFCFB2FF"/>
        </patternFill>
      </fill>
    </dxf>
    <dxf>
      <font>
        <color rgb="FF0070B2"/>
      </font>
      <fill>
        <patternFill patternType="solid">
          <fgColor rgb="FFB1DCFC"/>
          <bgColor rgb="FFB1DCFC"/>
        </patternFill>
      </fill>
    </dxf>
    <dxf>
      <font>
        <color rgb="FF0070B2"/>
      </font>
      <fill>
        <patternFill patternType="solid">
          <fgColor rgb="FFB1DCFC"/>
          <bgColor rgb="FFB1DCFC"/>
        </patternFill>
      </fill>
    </dxf>
    <dxf>
      <font>
        <color rgb="FF0070B2"/>
      </font>
      <fill>
        <patternFill patternType="solid">
          <fgColor rgb="FFB2DCFC"/>
          <bgColor rgb="FFB2DCFC"/>
        </patternFill>
      </fill>
    </dxf>
    <dxf>
      <font>
        <color rgb="FF0070B2"/>
      </font>
      <fill>
        <patternFill patternType="solid">
          <fgColor indexed="5"/>
          <bgColor indexed="5"/>
        </patternFill>
      </fill>
    </dxf>
    <dxf>
      <font>
        <b val="0"/>
        <i val="0"/>
        <color rgb="FF0070B2"/>
      </font>
      <fill>
        <patternFill patternType="solid">
          <fgColor indexed="5"/>
          <bgColor indexed="5"/>
        </patternFill>
      </fill>
    </dxf>
    <dxf>
      <font>
        <b val="0"/>
        <i val="0"/>
        <color rgb="FF0070B2"/>
      </font>
      <fill>
        <patternFill patternType="solid">
          <fgColor rgb="FFC4FF7F"/>
          <bgColor rgb="FFC4FF7F"/>
        </patternFill>
      </fill>
    </dxf>
    <dxf>
      <font>
        <b val="0"/>
        <i val="0"/>
        <color rgb="FF0070B2"/>
      </font>
      <fill>
        <patternFill patternType="solid">
          <fgColor rgb="FFC4FF7F"/>
          <bgColor rgb="FFC4FF7F"/>
        </patternFill>
      </fill>
    </dxf>
    <dxf>
      <font>
        <color rgb="FF0070B2"/>
      </font>
      <fill>
        <patternFill patternType="solid">
          <fgColor rgb="FFC4FF7F"/>
          <bgColor rgb="FFC4FF7F"/>
        </patternFill>
      </fill>
    </dxf>
    <dxf>
      <font>
        <color theme="0"/>
      </font>
      <fill>
        <patternFill patternType="solid">
          <fgColor rgb="FF06B050"/>
          <bgColor rgb="FF06B050"/>
        </patternFill>
      </fill>
    </dxf>
    <dxf>
      <font>
        <color theme="0"/>
      </font>
      <fill>
        <patternFill patternType="solid">
          <fgColor rgb="FF00B050"/>
          <bgColor rgb="FF00B050"/>
        </patternFill>
      </fill>
    </dxf>
    <dxf>
      <font>
        <color rgb="FF0070B2"/>
      </font>
      <fill>
        <patternFill patternType="solid">
          <fgColor rgb="FFCFB2FF"/>
          <bgColor rgb="FFCFB2FF"/>
        </patternFill>
      </fill>
    </dxf>
    <dxf>
      <font>
        <b val="0"/>
        <i val="0"/>
        <color rgb="FF0070B2"/>
      </font>
      <fill>
        <patternFill patternType="solid">
          <fgColor rgb="FFCFB2FF"/>
          <bgColor rgb="FFCFB2FF"/>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color rgb="FF0070B2"/>
      </font>
      <fill>
        <patternFill patternType="solid">
          <fgColor rgb="FFB1DCFC"/>
          <bgColor rgb="FFB1DCFC"/>
        </patternFill>
      </fill>
    </dxf>
    <dxf>
      <font>
        <color rgb="FF0070B2"/>
      </font>
      <fill>
        <patternFill patternType="solid">
          <fgColor rgb="FFB1DCFC"/>
          <bgColor rgb="FFB1DCFC"/>
        </patternFill>
      </fill>
    </dxf>
    <dxf>
      <font>
        <color rgb="FF0070B2"/>
      </font>
      <fill>
        <patternFill patternType="solid">
          <fgColor rgb="FFB2DCFC"/>
          <bgColor rgb="FFB2DCFC"/>
        </patternFill>
      </fill>
    </dxf>
    <dxf>
      <font>
        <color rgb="FF0070B2"/>
      </font>
      <fill>
        <patternFill patternType="solid">
          <fgColor indexed="5"/>
          <bgColor indexed="5"/>
        </patternFill>
      </fill>
    </dxf>
    <dxf>
      <font>
        <b val="0"/>
        <i val="0"/>
        <color rgb="FF0070B2"/>
      </font>
      <fill>
        <patternFill patternType="solid">
          <fgColor indexed="5"/>
          <bgColor indexed="5"/>
        </patternFill>
      </fill>
    </dxf>
    <dxf>
      <font>
        <b val="0"/>
        <i val="0"/>
        <color rgb="FF0070B2"/>
      </font>
      <fill>
        <patternFill patternType="solid">
          <fgColor rgb="FFC4FF7F"/>
          <bgColor rgb="FFC4FF7F"/>
        </patternFill>
      </fill>
    </dxf>
    <dxf>
      <font>
        <b val="0"/>
        <i val="0"/>
        <color rgb="FF0070B2"/>
      </font>
      <fill>
        <patternFill patternType="solid">
          <fgColor rgb="FFC4FF7F"/>
          <bgColor rgb="FFC4FF7F"/>
        </patternFill>
      </fill>
    </dxf>
    <dxf>
      <font>
        <color rgb="FF0070B2"/>
      </font>
      <fill>
        <patternFill patternType="solid">
          <fgColor rgb="FFC4FF7F"/>
          <bgColor rgb="FFC4FF7F"/>
        </patternFill>
      </fill>
    </dxf>
    <dxf>
      <font>
        <color theme="0"/>
      </font>
      <fill>
        <patternFill patternType="solid">
          <fgColor rgb="FF06B050"/>
          <bgColor rgb="FF06B050"/>
        </patternFill>
      </fill>
    </dxf>
    <dxf>
      <font>
        <color theme="0"/>
      </font>
      <fill>
        <patternFill patternType="solid">
          <fgColor rgb="FF00B050"/>
          <bgColor rgb="FF00B050"/>
        </patternFill>
      </fill>
    </dxf>
    <dxf>
      <font>
        <color rgb="FF0070B2"/>
      </font>
      <fill>
        <patternFill patternType="solid">
          <fgColor rgb="FFCFB2FF"/>
          <bgColor rgb="FFCFB2FF"/>
        </patternFill>
      </fill>
    </dxf>
    <dxf>
      <font>
        <b val="0"/>
        <i val="0"/>
        <color rgb="FF0070B2"/>
      </font>
      <fill>
        <patternFill patternType="solid">
          <fgColor rgb="FFCFB2FF"/>
          <bgColor rgb="FFCFB2FF"/>
        </patternFill>
      </fill>
    </dxf>
    <dxf>
      <font>
        <color rgb="FF0070B2"/>
      </font>
      <fill>
        <patternFill patternType="solid">
          <fgColor rgb="FFB1DCFC"/>
          <bgColor rgb="FFB1DCFC"/>
        </patternFill>
      </fill>
    </dxf>
    <dxf>
      <font>
        <color rgb="FF0070B2"/>
      </font>
      <fill>
        <patternFill patternType="solid">
          <fgColor rgb="FFB1DCFC"/>
          <bgColor rgb="FFB1DCFC"/>
        </patternFill>
      </fill>
    </dxf>
    <dxf>
      <font>
        <color rgb="FF0070B2"/>
      </font>
      <fill>
        <patternFill patternType="solid">
          <fgColor rgb="FFB2DCFC"/>
          <bgColor rgb="FFB2DCFC"/>
        </patternFill>
      </fill>
    </dxf>
    <dxf>
      <font>
        <color rgb="FF0070B2"/>
      </font>
      <fill>
        <patternFill patternType="solid">
          <fgColor indexed="5"/>
          <bgColor indexed="5"/>
        </patternFill>
      </fill>
    </dxf>
    <dxf>
      <font>
        <b val="0"/>
        <i val="0"/>
        <color rgb="FF0070B2"/>
      </font>
      <fill>
        <patternFill patternType="solid">
          <fgColor indexed="5"/>
          <bgColor indexed="5"/>
        </patternFill>
      </fill>
    </dxf>
    <dxf>
      <font>
        <b val="0"/>
        <i val="0"/>
        <color rgb="FF0070B2"/>
      </font>
      <fill>
        <patternFill patternType="solid">
          <fgColor rgb="FFC4FF7F"/>
          <bgColor rgb="FFC4FF7F"/>
        </patternFill>
      </fill>
    </dxf>
    <dxf>
      <font>
        <b val="0"/>
        <i val="0"/>
        <color rgb="FF0070B2"/>
      </font>
      <fill>
        <patternFill patternType="solid">
          <fgColor rgb="FFC4FF7F"/>
          <bgColor rgb="FFC4FF7F"/>
        </patternFill>
      </fill>
    </dxf>
    <dxf>
      <font>
        <color rgb="FF0070B2"/>
      </font>
      <fill>
        <patternFill patternType="solid">
          <fgColor rgb="FFC4FF7F"/>
          <bgColor rgb="FFC4FF7F"/>
        </patternFill>
      </fill>
    </dxf>
    <dxf>
      <font>
        <color theme="0"/>
      </font>
      <fill>
        <patternFill patternType="solid">
          <fgColor rgb="FF06B050"/>
          <bgColor rgb="FF06B050"/>
        </patternFill>
      </fill>
    </dxf>
    <dxf>
      <font>
        <color theme="0"/>
      </font>
      <fill>
        <patternFill patternType="solid">
          <fgColor rgb="FF00B050"/>
          <bgColor rgb="FF00B050"/>
        </patternFill>
      </fill>
    </dxf>
    <dxf>
      <font>
        <color rgb="FF0070B2"/>
      </font>
      <fill>
        <patternFill patternType="solid">
          <fgColor rgb="FFCFB2FF"/>
          <bgColor rgb="FFCFB2FF"/>
        </patternFill>
      </fill>
    </dxf>
    <dxf>
      <font>
        <b val="0"/>
        <i val="0"/>
        <color rgb="FF0070B2"/>
      </font>
      <fill>
        <patternFill patternType="solid">
          <fgColor rgb="FFCFB2FF"/>
          <bgColor rgb="FFCFB2FF"/>
        </patternFill>
      </fill>
    </dxf>
    <dxf>
      <font>
        <color rgb="FF0070B2"/>
      </font>
      <fill>
        <patternFill patternType="solid">
          <fgColor rgb="FFB1DCFC"/>
          <bgColor rgb="FFB1DCFC"/>
        </patternFill>
      </fill>
    </dxf>
    <dxf>
      <font>
        <color rgb="FF0070B2"/>
      </font>
      <fill>
        <patternFill patternType="solid">
          <fgColor rgb="FFB1DCFC"/>
          <bgColor rgb="FFB1DCFC"/>
        </patternFill>
      </fill>
    </dxf>
    <dxf>
      <font>
        <color rgb="FF0070B2"/>
      </font>
      <fill>
        <patternFill patternType="solid">
          <fgColor rgb="FFB2DCFC"/>
          <bgColor rgb="FFB2DCFC"/>
        </patternFill>
      </fill>
    </dxf>
    <dxf>
      <font>
        <color rgb="FF0070B2"/>
      </font>
      <fill>
        <patternFill patternType="solid">
          <fgColor indexed="5"/>
          <bgColor indexed="5"/>
        </patternFill>
      </fill>
    </dxf>
    <dxf>
      <font>
        <b val="0"/>
        <i val="0"/>
        <color rgb="FF0070B2"/>
      </font>
      <fill>
        <patternFill patternType="solid">
          <fgColor indexed="5"/>
          <bgColor indexed="5"/>
        </patternFill>
      </fill>
    </dxf>
    <dxf>
      <font>
        <b val="0"/>
        <i val="0"/>
        <color rgb="FF0070B2"/>
      </font>
      <fill>
        <patternFill patternType="solid">
          <fgColor rgb="FFC4FF7F"/>
          <bgColor rgb="FFC4FF7F"/>
        </patternFill>
      </fill>
    </dxf>
    <dxf>
      <font>
        <b val="0"/>
        <i val="0"/>
        <color rgb="FF0070B2"/>
      </font>
      <fill>
        <patternFill patternType="solid">
          <fgColor rgb="FFC4FF7F"/>
          <bgColor rgb="FFC4FF7F"/>
        </patternFill>
      </fill>
    </dxf>
    <dxf>
      <font>
        <color rgb="FF0070B2"/>
      </font>
      <fill>
        <patternFill patternType="solid">
          <fgColor rgb="FFC4FF7F"/>
          <bgColor rgb="FFC4FF7F"/>
        </patternFill>
      </fill>
    </dxf>
    <dxf>
      <font>
        <color theme="0"/>
      </font>
      <fill>
        <patternFill patternType="solid">
          <fgColor rgb="FF06B050"/>
          <bgColor rgb="FF06B050"/>
        </patternFill>
      </fill>
    </dxf>
    <dxf>
      <font>
        <color theme="0"/>
      </font>
      <fill>
        <patternFill patternType="solid">
          <fgColor rgb="FF00B050"/>
          <bgColor rgb="FF00B050"/>
        </patternFill>
      </fill>
    </dxf>
    <dxf>
      <font>
        <color rgb="FF0070B2"/>
      </font>
      <fill>
        <patternFill patternType="solid">
          <fgColor rgb="FFCFB2FF"/>
          <bgColor rgb="FFCFB2FF"/>
        </patternFill>
      </fill>
    </dxf>
    <dxf>
      <font>
        <b val="0"/>
        <i val="0"/>
        <color rgb="FF0070B2"/>
      </font>
      <fill>
        <patternFill patternType="solid">
          <fgColor rgb="FFCFB2FF"/>
          <bgColor rgb="FFCFB2FF"/>
        </patternFill>
      </fill>
    </dxf>
    <dxf>
      <font>
        <color rgb="FF0070B2"/>
      </font>
      <fill>
        <patternFill patternType="solid">
          <fgColor rgb="FFB1DCFC"/>
          <bgColor rgb="FFB1DCFC"/>
        </patternFill>
      </fill>
    </dxf>
    <dxf>
      <font>
        <color rgb="FF0070B2"/>
      </font>
      <fill>
        <patternFill patternType="solid">
          <fgColor rgb="FFB1DCFC"/>
          <bgColor rgb="FFB1DCFC"/>
        </patternFill>
      </fill>
    </dxf>
    <dxf>
      <font>
        <color rgb="FF0070B2"/>
      </font>
      <fill>
        <patternFill patternType="solid">
          <fgColor rgb="FFB2DCFC"/>
          <bgColor rgb="FFB2DCFC"/>
        </patternFill>
      </fill>
    </dxf>
    <dxf>
      <font>
        <color rgb="FF0070B2"/>
      </font>
      <fill>
        <patternFill patternType="solid">
          <fgColor indexed="5"/>
          <bgColor indexed="5"/>
        </patternFill>
      </fill>
    </dxf>
    <dxf>
      <font>
        <b val="0"/>
        <i val="0"/>
        <color rgb="FF0070B2"/>
      </font>
      <fill>
        <patternFill patternType="solid">
          <fgColor indexed="5"/>
          <bgColor indexed="5"/>
        </patternFill>
      </fill>
    </dxf>
    <dxf>
      <font>
        <b val="0"/>
        <i val="0"/>
        <color rgb="FF0070B2"/>
      </font>
      <fill>
        <patternFill patternType="solid">
          <fgColor rgb="FFC4FF7F"/>
          <bgColor rgb="FFC4FF7F"/>
        </patternFill>
      </fill>
    </dxf>
    <dxf>
      <font>
        <b val="0"/>
        <i val="0"/>
        <color rgb="FF0070B2"/>
      </font>
      <fill>
        <patternFill patternType="solid">
          <fgColor rgb="FFC4FF7F"/>
          <bgColor rgb="FFC4FF7F"/>
        </patternFill>
      </fill>
    </dxf>
    <dxf>
      <font>
        <color rgb="FF0070B2"/>
      </font>
      <fill>
        <patternFill patternType="solid">
          <fgColor rgb="FFC4FF7F"/>
          <bgColor rgb="FFC4FF7F"/>
        </patternFill>
      </fill>
    </dxf>
    <dxf>
      <font>
        <color theme="0"/>
      </font>
      <fill>
        <patternFill patternType="solid">
          <fgColor rgb="FF06B050"/>
          <bgColor rgb="FF06B050"/>
        </patternFill>
      </fill>
    </dxf>
    <dxf>
      <font>
        <color theme="0"/>
      </font>
      <fill>
        <patternFill patternType="solid">
          <fgColor rgb="FF00B050"/>
          <bgColor rgb="FF00B050"/>
        </patternFill>
      </fill>
    </dxf>
    <dxf>
      <font>
        <color rgb="FF0070B2"/>
      </font>
      <fill>
        <patternFill patternType="solid">
          <fgColor rgb="FFCFB2FF"/>
          <bgColor rgb="FFCFB2FF"/>
        </patternFill>
      </fill>
    </dxf>
    <dxf>
      <font>
        <b val="0"/>
        <i val="0"/>
        <color rgb="FF0070B2"/>
      </font>
      <fill>
        <patternFill patternType="solid">
          <fgColor rgb="FFCFB2FF"/>
          <bgColor rgb="FFCFB2FF"/>
        </patternFill>
      </fill>
    </dxf>
    <dxf>
      <font>
        <color rgb="FF0070B2"/>
      </font>
      <fill>
        <patternFill patternType="solid">
          <fgColor rgb="FFB1DCFC"/>
          <bgColor rgb="FFB1DCFC"/>
        </patternFill>
      </fill>
    </dxf>
    <dxf>
      <font>
        <color rgb="FF0070B2"/>
      </font>
      <fill>
        <patternFill patternType="solid">
          <fgColor rgb="FFB1DCFC"/>
          <bgColor rgb="FFB1DCFC"/>
        </patternFill>
      </fill>
    </dxf>
    <dxf>
      <font>
        <color rgb="FF0070B2"/>
      </font>
      <fill>
        <patternFill patternType="solid">
          <fgColor rgb="FFB2DCFC"/>
          <bgColor rgb="FFB2DCFC"/>
        </patternFill>
      </fill>
    </dxf>
    <dxf>
      <font>
        <color rgb="FF0070B2"/>
      </font>
      <fill>
        <patternFill patternType="solid">
          <fgColor indexed="5"/>
          <bgColor indexed="5"/>
        </patternFill>
      </fill>
    </dxf>
    <dxf>
      <font>
        <b val="0"/>
        <i val="0"/>
        <color rgb="FF0070B2"/>
      </font>
      <fill>
        <patternFill patternType="solid">
          <fgColor indexed="5"/>
          <bgColor indexed="5"/>
        </patternFill>
      </fill>
    </dxf>
    <dxf>
      <font>
        <b val="0"/>
        <i val="0"/>
        <color rgb="FF0070B2"/>
      </font>
      <fill>
        <patternFill patternType="solid">
          <fgColor rgb="FFC4FF7F"/>
          <bgColor rgb="FFC4FF7F"/>
        </patternFill>
      </fill>
    </dxf>
    <dxf>
      <font>
        <b val="0"/>
        <i val="0"/>
        <color rgb="FF0070B2"/>
      </font>
      <fill>
        <patternFill patternType="solid">
          <fgColor rgb="FFC4FF7F"/>
          <bgColor rgb="FFC4FF7F"/>
        </patternFill>
      </fill>
    </dxf>
    <dxf>
      <font>
        <color rgb="FF0070B2"/>
      </font>
      <fill>
        <patternFill patternType="solid">
          <fgColor rgb="FFC4FF7F"/>
          <bgColor rgb="FFC4FF7F"/>
        </patternFill>
      </fill>
    </dxf>
    <dxf>
      <font>
        <color theme="0"/>
      </font>
      <fill>
        <patternFill patternType="solid">
          <fgColor rgb="FF06B050"/>
          <bgColor rgb="FF06B050"/>
        </patternFill>
      </fill>
    </dxf>
    <dxf>
      <font>
        <color theme="0"/>
      </font>
      <fill>
        <patternFill patternType="solid">
          <fgColor rgb="FF00B050"/>
          <bgColor rgb="FF00B050"/>
        </patternFill>
      </fill>
    </dxf>
    <dxf>
      <font>
        <color rgb="FF0070B2"/>
      </font>
      <fill>
        <patternFill patternType="solid">
          <fgColor rgb="FFCFB2FF"/>
          <bgColor rgb="FFCFB2FF"/>
        </patternFill>
      </fill>
    </dxf>
    <dxf>
      <font>
        <b val="0"/>
        <i val="0"/>
        <color rgb="FF0070B2"/>
      </font>
      <fill>
        <patternFill patternType="solid">
          <fgColor rgb="FFCFB2FF"/>
          <bgColor rgb="FFCFB2FF"/>
        </patternFill>
      </fill>
    </dxf>
    <dxf>
      <font>
        <color rgb="FF0070B2"/>
      </font>
      <fill>
        <patternFill patternType="solid">
          <fgColor rgb="FFB1DCFC"/>
          <bgColor rgb="FFB1DCFC"/>
        </patternFill>
      </fill>
    </dxf>
    <dxf>
      <font>
        <color rgb="FF0070B2"/>
      </font>
      <fill>
        <patternFill patternType="solid">
          <fgColor rgb="FFB1DCFC"/>
          <bgColor rgb="FFB1DCFC"/>
        </patternFill>
      </fill>
    </dxf>
    <dxf>
      <font>
        <color rgb="FF0070B2"/>
      </font>
      <fill>
        <patternFill patternType="solid">
          <fgColor rgb="FFB2DCFC"/>
          <bgColor rgb="FFB2DCFC"/>
        </patternFill>
      </fill>
    </dxf>
    <dxf>
      <font>
        <color rgb="FF0070B2"/>
      </font>
      <fill>
        <patternFill patternType="solid">
          <fgColor indexed="5"/>
          <bgColor indexed="5"/>
        </patternFill>
      </fill>
    </dxf>
    <dxf>
      <font>
        <b val="0"/>
        <i val="0"/>
        <color rgb="FF0070B2"/>
      </font>
      <fill>
        <patternFill patternType="solid">
          <fgColor indexed="5"/>
          <bgColor indexed="5"/>
        </patternFill>
      </fill>
    </dxf>
    <dxf>
      <font>
        <b val="0"/>
        <i val="0"/>
        <color rgb="FF0070B2"/>
      </font>
      <fill>
        <patternFill patternType="solid">
          <fgColor rgb="FFC4FF7F"/>
          <bgColor rgb="FFC4FF7F"/>
        </patternFill>
      </fill>
    </dxf>
    <dxf>
      <font>
        <b val="0"/>
        <i val="0"/>
        <color rgb="FF0070B2"/>
      </font>
      <fill>
        <patternFill patternType="solid">
          <fgColor rgb="FFC4FF7F"/>
          <bgColor rgb="FFC4FF7F"/>
        </patternFill>
      </fill>
    </dxf>
    <dxf>
      <font>
        <color rgb="FF0070B2"/>
      </font>
      <fill>
        <patternFill patternType="solid">
          <fgColor rgb="FFC4FF7F"/>
          <bgColor rgb="FFC4FF7F"/>
        </patternFill>
      </fill>
    </dxf>
    <dxf>
      <font>
        <color theme="0"/>
      </font>
      <fill>
        <patternFill patternType="solid">
          <fgColor rgb="FF06B050"/>
          <bgColor rgb="FF06B050"/>
        </patternFill>
      </fill>
    </dxf>
    <dxf>
      <font>
        <color theme="0"/>
      </font>
      <fill>
        <patternFill patternType="solid">
          <fgColor rgb="FF00B050"/>
          <bgColor rgb="FF00B050"/>
        </patternFill>
      </fill>
    </dxf>
    <dxf>
      <font>
        <color rgb="FF0070B2"/>
      </font>
      <fill>
        <patternFill patternType="solid">
          <fgColor rgb="FFCFB2FF"/>
          <bgColor rgb="FFCFB2FF"/>
        </patternFill>
      </fill>
    </dxf>
    <dxf>
      <font>
        <b val="0"/>
        <i val="0"/>
        <color rgb="FF0070B2"/>
      </font>
      <fill>
        <patternFill patternType="solid">
          <fgColor rgb="FFCFB2FF"/>
          <bgColor rgb="FFCFB2FF"/>
        </patternFill>
      </fill>
    </dxf>
    <dxf>
      <font>
        <color rgb="FF0070B2"/>
      </font>
      <fill>
        <patternFill patternType="solid">
          <fgColor rgb="FFB1DCFC"/>
          <bgColor rgb="FFB1DCFC"/>
        </patternFill>
      </fill>
    </dxf>
    <dxf>
      <font>
        <color rgb="FF0070B2"/>
      </font>
      <fill>
        <patternFill patternType="solid">
          <fgColor rgb="FFB1DCFC"/>
          <bgColor rgb="FFB1DCFC"/>
        </patternFill>
      </fill>
    </dxf>
    <dxf>
      <font>
        <color rgb="FF0070B2"/>
      </font>
      <fill>
        <patternFill patternType="solid">
          <fgColor rgb="FFB2DCFC"/>
          <bgColor rgb="FFB2DCFC"/>
        </patternFill>
      </fill>
    </dxf>
    <dxf>
      <font>
        <color rgb="FF0070B2"/>
      </font>
      <fill>
        <patternFill patternType="solid">
          <fgColor indexed="5"/>
          <bgColor indexed="5"/>
        </patternFill>
      </fill>
    </dxf>
    <dxf>
      <font>
        <b val="0"/>
        <i val="0"/>
        <color rgb="FF0070B2"/>
      </font>
      <fill>
        <patternFill patternType="solid">
          <fgColor indexed="5"/>
          <bgColor indexed="5"/>
        </patternFill>
      </fill>
    </dxf>
    <dxf>
      <font>
        <b val="0"/>
        <i val="0"/>
        <color rgb="FF0070B2"/>
      </font>
      <fill>
        <patternFill patternType="solid">
          <fgColor rgb="FFC4FF7F"/>
          <bgColor rgb="FFC4FF7F"/>
        </patternFill>
      </fill>
    </dxf>
    <dxf>
      <font>
        <b val="0"/>
        <i val="0"/>
        <color rgb="FF0070B2"/>
      </font>
      <fill>
        <patternFill patternType="solid">
          <fgColor rgb="FFC4FF7F"/>
          <bgColor rgb="FFC4FF7F"/>
        </patternFill>
      </fill>
    </dxf>
    <dxf>
      <font>
        <color rgb="FF0070B2"/>
      </font>
      <fill>
        <patternFill patternType="solid">
          <fgColor rgb="FFC4FF7F"/>
          <bgColor rgb="FFC4FF7F"/>
        </patternFill>
      </fill>
    </dxf>
    <dxf>
      <font>
        <color theme="0"/>
      </font>
      <fill>
        <patternFill patternType="solid">
          <fgColor rgb="FF06B050"/>
          <bgColor rgb="FF06B050"/>
        </patternFill>
      </fill>
    </dxf>
    <dxf>
      <font>
        <color theme="0"/>
      </font>
      <fill>
        <patternFill patternType="solid">
          <fgColor rgb="FF00B050"/>
          <bgColor rgb="FF00B050"/>
        </patternFill>
      </fill>
    </dxf>
    <dxf>
      <font>
        <color rgb="FF0070B2"/>
      </font>
      <fill>
        <patternFill patternType="solid">
          <fgColor rgb="FFCFB2FF"/>
          <bgColor rgb="FFCFB2FF"/>
        </patternFill>
      </fill>
    </dxf>
    <dxf>
      <font>
        <b val="0"/>
        <i val="0"/>
        <color rgb="FF0070B2"/>
      </font>
      <fill>
        <patternFill patternType="solid">
          <fgColor rgb="FFCFB2FF"/>
          <bgColor rgb="FFCFB2FF"/>
        </patternFill>
      </fill>
    </dxf>
    <dxf>
      <font>
        <color rgb="FF0070B2"/>
      </font>
      <fill>
        <patternFill patternType="solid">
          <fgColor rgb="FFB1DCFC"/>
          <bgColor rgb="FFB1DCFC"/>
        </patternFill>
      </fill>
    </dxf>
    <dxf>
      <font>
        <color rgb="FF0070B2"/>
      </font>
      <fill>
        <patternFill patternType="solid">
          <fgColor rgb="FFB1DCFC"/>
          <bgColor rgb="FFB1DCFC"/>
        </patternFill>
      </fill>
    </dxf>
    <dxf>
      <font>
        <color rgb="FF0070B2"/>
      </font>
      <fill>
        <patternFill patternType="solid">
          <fgColor rgb="FFB2DCFC"/>
          <bgColor rgb="FFB2DCFC"/>
        </patternFill>
      </fill>
    </dxf>
    <dxf>
      <font>
        <color rgb="FF0070B2"/>
      </font>
      <fill>
        <patternFill patternType="solid">
          <fgColor indexed="5"/>
          <bgColor indexed="5"/>
        </patternFill>
      </fill>
    </dxf>
    <dxf>
      <font>
        <b val="0"/>
        <i val="0"/>
        <color rgb="FF0070B2"/>
      </font>
      <fill>
        <patternFill patternType="solid">
          <fgColor indexed="5"/>
          <bgColor indexed="5"/>
        </patternFill>
      </fill>
    </dxf>
    <dxf>
      <font>
        <b val="0"/>
        <i val="0"/>
        <color rgb="FF0070B2"/>
      </font>
      <fill>
        <patternFill patternType="solid">
          <fgColor rgb="FFC4FF7F"/>
          <bgColor rgb="FFC4FF7F"/>
        </patternFill>
      </fill>
    </dxf>
    <dxf>
      <font>
        <b val="0"/>
        <i val="0"/>
        <color rgb="FF0070B2"/>
      </font>
      <fill>
        <patternFill patternType="solid">
          <fgColor rgb="FFC4FF7F"/>
          <bgColor rgb="FFC4FF7F"/>
        </patternFill>
      </fill>
    </dxf>
    <dxf>
      <font>
        <color rgb="FF0070B2"/>
      </font>
      <fill>
        <patternFill patternType="solid">
          <fgColor rgb="FFC4FF7F"/>
          <bgColor rgb="FFC4FF7F"/>
        </patternFill>
      </fill>
    </dxf>
    <dxf>
      <font>
        <color theme="0"/>
      </font>
      <fill>
        <patternFill patternType="solid">
          <fgColor rgb="FF06B050"/>
          <bgColor rgb="FF06B050"/>
        </patternFill>
      </fill>
    </dxf>
    <dxf>
      <font>
        <color theme="0"/>
      </font>
      <fill>
        <patternFill patternType="solid">
          <fgColor rgb="FF00B050"/>
          <bgColor rgb="FF00B050"/>
        </patternFill>
      </fill>
    </dxf>
    <dxf>
      <font>
        <color rgb="FF0070B2"/>
      </font>
      <fill>
        <patternFill patternType="solid">
          <fgColor rgb="FFCFB2FF"/>
          <bgColor rgb="FFCFB2FF"/>
        </patternFill>
      </fill>
    </dxf>
    <dxf>
      <font>
        <b val="0"/>
        <i val="0"/>
        <color rgb="FF0070B2"/>
      </font>
      <fill>
        <patternFill patternType="solid">
          <fgColor rgb="FFCFB2FF"/>
          <bgColor rgb="FFCFB2FF"/>
        </patternFill>
      </fill>
    </dxf>
    <dxf>
      <font>
        <color rgb="FF0070B2"/>
      </font>
      <fill>
        <patternFill patternType="solid">
          <fgColor rgb="FFB1DCFC"/>
          <bgColor rgb="FFB1DCFC"/>
        </patternFill>
      </fill>
    </dxf>
    <dxf>
      <font>
        <color rgb="FF0070B2"/>
      </font>
      <fill>
        <patternFill patternType="solid">
          <fgColor rgb="FFB1DCFC"/>
          <bgColor rgb="FFB1DCFC"/>
        </patternFill>
      </fill>
    </dxf>
    <dxf>
      <font>
        <color rgb="FF0070B2"/>
      </font>
      <fill>
        <patternFill patternType="solid">
          <fgColor rgb="FFB2DCFC"/>
          <bgColor rgb="FFB2DCFC"/>
        </patternFill>
      </fill>
    </dxf>
    <dxf>
      <font>
        <color rgb="FF0070B2"/>
      </font>
      <fill>
        <patternFill patternType="solid">
          <fgColor indexed="5"/>
          <bgColor indexed="5"/>
        </patternFill>
      </fill>
    </dxf>
    <dxf>
      <font>
        <b val="0"/>
        <i val="0"/>
        <color rgb="FF0070B2"/>
      </font>
      <fill>
        <patternFill patternType="solid">
          <fgColor indexed="5"/>
          <bgColor indexed="5"/>
        </patternFill>
      </fill>
    </dxf>
    <dxf>
      <font>
        <b val="0"/>
        <i val="0"/>
        <color rgb="FF0070B2"/>
      </font>
      <fill>
        <patternFill patternType="solid">
          <fgColor rgb="FFC4FF7F"/>
          <bgColor rgb="FFC4FF7F"/>
        </patternFill>
      </fill>
    </dxf>
    <dxf>
      <font>
        <b val="0"/>
        <i val="0"/>
        <color rgb="FF0070B2"/>
      </font>
      <fill>
        <patternFill patternType="solid">
          <fgColor rgb="FFC4FF7F"/>
          <bgColor rgb="FFC4FF7F"/>
        </patternFill>
      </fill>
    </dxf>
    <dxf>
      <font>
        <color rgb="FF0070B2"/>
      </font>
      <fill>
        <patternFill patternType="solid">
          <fgColor rgb="FFC4FF7F"/>
          <bgColor rgb="FFC4FF7F"/>
        </patternFill>
      </fill>
    </dxf>
    <dxf>
      <font>
        <color theme="0"/>
      </font>
      <fill>
        <patternFill patternType="solid">
          <fgColor rgb="FF06B050"/>
          <bgColor rgb="FF06B050"/>
        </patternFill>
      </fill>
    </dxf>
    <dxf>
      <font>
        <color theme="0"/>
      </font>
      <fill>
        <patternFill patternType="solid">
          <fgColor rgb="FF00B050"/>
          <bgColor rgb="FF00B050"/>
        </patternFill>
      </fill>
    </dxf>
    <dxf>
      <font>
        <color rgb="FF0070B2"/>
      </font>
      <fill>
        <patternFill patternType="solid">
          <fgColor rgb="FFCFB2FF"/>
          <bgColor rgb="FFCFB2FF"/>
        </patternFill>
      </fill>
    </dxf>
    <dxf>
      <font>
        <b val="0"/>
        <i val="0"/>
        <color rgb="FF0070B2"/>
      </font>
      <fill>
        <patternFill patternType="solid">
          <fgColor rgb="FFCFB2FF"/>
          <bgColor rgb="FFCFB2FF"/>
        </patternFill>
      </fill>
    </dxf>
    <dxf>
      <font>
        <color rgb="FF0070B2"/>
      </font>
      <fill>
        <patternFill patternType="solid">
          <fgColor rgb="FFB1DCFC"/>
          <bgColor rgb="FFB1DCFC"/>
        </patternFill>
      </fill>
    </dxf>
    <dxf>
      <font>
        <color rgb="FF0070B2"/>
      </font>
      <fill>
        <patternFill patternType="solid">
          <fgColor rgb="FFB1DCFC"/>
          <bgColor rgb="FFB1DCFC"/>
        </patternFill>
      </fill>
    </dxf>
    <dxf>
      <font>
        <color rgb="FF0070B2"/>
      </font>
      <fill>
        <patternFill patternType="solid">
          <fgColor rgb="FFB2DCFC"/>
          <bgColor rgb="FFB2DCFC"/>
        </patternFill>
      </fill>
    </dxf>
    <dxf>
      <font>
        <color rgb="FF0070B2"/>
      </font>
      <fill>
        <patternFill patternType="solid">
          <fgColor indexed="5"/>
          <bgColor indexed="5"/>
        </patternFill>
      </fill>
    </dxf>
    <dxf>
      <font>
        <b val="0"/>
        <i val="0"/>
        <color rgb="FF0070B2"/>
      </font>
      <fill>
        <patternFill patternType="solid">
          <fgColor indexed="5"/>
          <bgColor indexed="5"/>
        </patternFill>
      </fill>
    </dxf>
    <dxf>
      <font>
        <b val="0"/>
        <i val="0"/>
        <color rgb="FF0070B2"/>
      </font>
      <fill>
        <patternFill patternType="solid">
          <fgColor rgb="FFC4FF7F"/>
          <bgColor rgb="FFC4FF7F"/>
        </patternFill>
      </fill>
    </dxf>
    <dxf>
      <font>
        <b val="0"/>
        <i val="0"/>
        <color rgb="FF0070B2"/>
      </font>
      <fill>
        <patternFill patternType="solid">
          <fgColor rgb="FFC4FF7F"/>
          <bgColor rgb="FFC4FF7F"/>
        </patternFill>
      </fill>
    </dxf>
    <dxf>
      <font>
        <color rgb="FF0070B2"/>
      </font>
      <fill>
        <patternFill patternType="solid">
          <fgColor rgb="FFC4FF7F"/>
          <bgColor rgb="FFC4FF7F"/>
        </patternFill>
      </fill>
    </dxf>
    <dxf>
      <font>
        <color theme="0"/>
      </font>
      <fill>
        <patternFill patternType="solid">
          <fgColor rgb="FF06B050"/>
          <bgColor rgb="FF06B050"/>
        </patternFill>
      </fill>
    </dxf>
    <dxf>
      <font>
        <color theme="0"/>
      </font>
      <fill>
        <patternFill patternType="solid">
          <fgColor rgb="FF00B050"/>
          <bgColor rgb="FF00B050"/>
        </patternFill>
      </fill>
    </dxf>
    <dxf>
      <font>
        <color rgb="FF0070B2"/>
      </font>
      <fill>
        <patternFill patternType="solid">
          <fgColor rgb="FFCFB2FF"/>
          <bgColor rgb="FFCFB2FF"/>
        </patternFill>
      </fill>
    </dxf>
    <dxf>
      <font>
        <b val="0"/>
        <i val="0"/>
        <color rgb="FF0070B2"/>
      </font>
      <fill>
        <patternFill patternType="solid">
          <fgColor rgb="FFCFB2FF"/>
          <bgColor rgb="FFCFB2FF"/>
        </patternFill>
      </fill>
    </dxf>
    <dxf>
      <font>
        <color rgb="FF0070B2"/>
      </font>
      <fill>
        <patternFill patternType="solid">
          <fgColor rgb="FFB1DCFC"/>
          <bgColor rgb="FFB1DCFC"/>
        </patternFill>
      </fill>
    </dxf>
    <dxf>
      <font>
        <color rgb="FF0070B2"/>
      </font>
      <fill>
        <patternFill patternType="solid">
          <fgColor rgb="FFB1DCFC"/>
          <bgColor rgb="FFB1DCFC"/>
        </patternFill>
      </fill>
    </dxf>
    <dxf>
      <font>
        <color rgb="FF0070B2"/>
      </font>
      <fill>
        <patternFill patternType="solid">
          <fgColor rgb="FFB2DCFC"/>
          <bgColor rgb="FFB2DCFC"/>
        </patternFill>
      </fill>
    </dxf>
    <dxf>
      <font>
        <color rgb="FF0070B2"/>
      </font>
      <fill>
        <patternFill patternType="solid">
          <fgColor indexed="5"/>
          <bgColor indexed="5"/>
        </patternFill>
      </fill>
    </dxf>
    <dxf>
      <font>
        <b val="0"/>
        <i val="0"/>
        <color rgb="FF0070B2"/>
      </font>
      <fill>
        <patternFill patternType="solid">
          <fgColor indexed="5"/>
          <bgColor indexed="5"/>
        </patternFill>
      </fill>
    </dxf>
    <dxf>
      <font>
        <b val="0"/>
        <i val="0"/>
        <color rgb="FF0070B2"/>
      </font>
      <fill>
        <patternFill patternType="solid">
          <fgColor rgb="FFC4FF7F"/>
          <bgColor rgb="FFC4FF7F"/>
        </patternFill>
      </fill>
    </dxf>
    <dxf>
      <font>
        <b val="0"/>
        <i val="0"/>
        <color rgb="FF0070B2"/>
      </font>
      <fill>
        <patternFill patternType="solid">
          <fgColor rgb="FFC4FF7F"/>
          <bgColor rgb="FFC4FF7F"/>
        </patternFill>
      </fill>
    </dxf>
    <dxf>
      <font>
        <color rgb="FF0070B2"/>
      </font>
      <fill>
        <patternFill patternType="solid">
          <fgColor rgb="FFC4FF7F"/>
          <bgColor rgb="FFC4FF7F"/>
        </patternFill>
      </fill>
    </dxf>
    <dxf>
      <font>
        <color theme="0"/>
      </font>
      <fill>
        <patternFill patternType="solid">
          <fgColor rgb="FF06B050"/>
          <bgColor rgb="FF06B050"/>
        </patternFill>
      </fill>
    </dxf>
    <dxf>
      <font>
        <color theme="0"/>
      </font>
      <fill>
        <patternFill patternType="solid">
          <fgColor rgb="FF00B050"/>
          <bgColor rgb="FF00B050"/>
        </patternFill>
      </fill>
    </dxf>
    <dxf>
      <font>
        <color rgb="FF0070B2"/>
      </font>
      <fill>
        <patternFill patternType="solid">
          <fgColor rgb="FFCFB2FF"/>
          <bgColor rgb="FFCFB2FF"/>
        </patternFill>
      </fill>
    </dxf>
    <dxf>
      <font>
        <b val="0"/>
        <i val="0"/>
        <color rgb="FF0070B2"/>
      </font>
      <fill>
        <patternFill patternType="solid">
          <fgColor rgb="FFCFB2FF"/>
          <bgColor rgb="FFCFB2FF"/>
        </patternFill>
      </fill>
    </dxf>
    <dxf>
      <font>
        <color rgb="FF0070B2"/>
      </font>
      <fill>
        <patternFill patternType="solid">
          <fgColor rgb="FFB1DCFC"/>
          <bgColor rgb="FFB1DCFC"/>
        </patternFill>
      </fill>
    </dxf>
    <dxf>
      <font>
        <color rgb="FF0070B2"/>
      </font>
      <fill>
        <patternFill patternType="solid">
          <fgColor rgb="FFB1DCFC"/>
          <bgColor rgb="FFB1DCFC"/>
        </patternFill>
      </fill>
    </dxf>
    <dxf>
      <font>
        <color rgb="FF0070B2"/>
      </font>
      <fill>
        <patternFill patternType="solid">
          <fgColor rgb="FFB2DCFC"/>
          <bgColor rgb="FFB2DCFC"/>
        </patternFill>
      </fill>
    </dxf>
    <dxf>
      <font>
        <color rgb="FF0070B2"/>
      </font>
      <fill>
        <patternFill patternType="solid">
          <fgColor indexed="5"/>
          <bgColor indexed="5"/>
        </patternFill>
      </fill>
    </dxf>
    <dxf>
      <font>
        <b val="0"/>
        <i val="0"/>
        <color rgb="FF0070B2"/>
      </font>
      <fill>
        <patternFill patternType="solid">
          <fgColor indexed="5"/>
          <bgColor indexed="5"/>
        </patternFill>
      </fill>
    </dxf>
    <dxf>
      <font>
        <b val="0"/>
        <i val="0"/>
        <color rgb="FF0070B2"/>
      </font>
      <fill>
        <patternFill patternType="solid">
          <fgColor rgb="FFC4FF7F"/>
          <bgColor rgb="FFC4FF7F"/>
        </patternFill>
      </fill>
    </dxf>
    <dxf>
      <font>
        <b val="0"/>
        <i val="0"/>
        <color rgb="FF0070B2"/>
      </font>
      <fill>
        <patternFill patternType="solid">
          <fgColor rgb="FFC4FF7F"/>
          <bgColor rgb="FFC4FF7F"/>
        </patternFill>
      </fill>
    </dxf>
    <dxf>
      <font>
        <color rgb="FF0070B2"/>
      </font>
      <fill>
        <patternFill patternType="solid">
          <fgColor rgb="FFC4FF7F"/>
          <bgColor rgb="FFC4FF7F"/>
        </patternFill>
      </fill>
    </dxf>
    <dxf>
      <font>
        <color theme="0"/>
      </font>
      <fill>
        <patternFill patternType="solid">
          <fgColor rgb="FF06B050"/>
          <bgColor rgb="FF06B050"/>
        </patternFill>
      </fill>
    </dxf>
    <dxf>
      <font>
        <color theme="0"/>
      </font>
      <fill>
        <patternFill patternType="solid">
          <fgColor rgb="FF00B050"/>
          <bgColor rgb="FF00B050"/>
        </patternFill>
      </fill>
    </dxf>
    <dxf>
      <font>
        <color rgb="FF0070B2"/>
      </font>
      <fill>
        <patternFill patternType="solid">
          <fgColor rgb="FFCFB2FF"/>
          <bgColor rgb="FFCFB2FF"/>
        </patternFill>
      </fill>
    </dxf>
    <dxf>
      <font>
        <b val="0"/>
        <i val="0"/>
        <color rgb="FF0070B2"/>
      </font>
      <fill>
        <patternFill patternType="solid">
          <fgColor rgb="FFCFB2FF"/>
          <bgColor rgb="FFCFB2FF"/>
        </patternFill>
      </fill>
    </dxf>
    <dxf>
      <font>
        <color rgb="FF0070B2"/>
      </font>
      <fill>
        <patternFill patternType="solid">
          <fgColor rgb="FFB1DCFC"/>
          <bgColor rgb="FFB1DCFC"/>
        </patternFill>
      </fill>
    </dxf>
    <dxf>
      <font>
        <color rgb="FF0070B2"/>
      </font>
      <fill>
        <patternFill patternType="solid">
          <fgColor rgb="FFB1DCFC"/>
          <bgColor rgb="FFB1DCFC"/>
        </patternFill>
      </fill>
    </dxf>
    <dxf>
      <font>
        <color rgb="FF0070B2"/>
      </font>
      <fill>
        <patternFill patternType="solid">
          <fgColor rgb="FFB2DCFC"/>
          <bgColor rgb="FFB2DCFC"/>
        </patternFill>
      </fill>
    </dxf>
    <dxf>
      <font>
        <color rgb="FF0070B2"/>
      </font>
      <fill>
        <patternFill patternType="solid">
          <fgColor indexed="5"/>
          <bgColor indexed="5"/>
        </patternFill>
      </fill>
    </dxf>
    <dxf>
      <font>
        <b val="0"/>
        <i val="0"/>
        <color rgb="FF0070B2"/>
      </font>
      <fill>
        <patternFill patternType="solid">
          <fgColor indexed="5"/>
          <bgColor indexed="5"/>
        </patternFill>
      </fill>
    </dxf>
    <dxf>
      <font>
        <b val="0"/>
        <i val="0"/>
        <color rgb="FF0070B2"/>
      </font>
      <fill>
        <patternFill patternType="solid">
          <fgColor rgb="FFC4FF7F"/>
          <bgColor rgb="FFC4FF7F"/>
        </patternFill>
      </fill>
    </dxf>
    <dxf>
      <font>
        <b val="0"/>
        <i val="0"/>
        <color rgb="FF0070B2"/>
      </font>
      <fill>
        <patternFill patternType="solid">
          <fgColor rgb="FFC4FF7F"/>
          <bgColor rgb="FFC4FF7F"/>
        </patternFill>
      </fill>
    </dxf>
    <dxf>
      <font>
        <color rgb="FF0070B2"/>
      </font>
      <fill>
        <patternFill patternType="solid">
          <fgColor rgb="FFC4FF7F"/>
          <bgColor rgb="FFC4FF7F"/>
        </patternFill>
      </fill>
    </dxf>
    <dxf>
      <font>
        <color theme="0"/>
      </font>
      <fill>
        <patternFill patternType="solid">
          <fgColor rgb="FF06B050"/>
          <bgColor rgb="FF06B050"/>
        </patternFill>
      </fill>
    </dxf>
    <dxf>
      <font>
        <color theme="0"/>
      </font>
      <fill>
        <patternFill patternType="solid">
          <fgColor rgb="FF00B050"/>
          <bgColor rgb="FF00B050"/>
        </patternFill>
      </fill>
    </dxf>
    <dxf>
      <font>
        <color rgb="FF0070B2"/>
      </font>
      <fill>
        <patternFill patternType="solid">
          <fgColor rgb="FFCFB2FF"/>
          <bgColor rgb="FFCFB2FF"/>
        </patternFill>
      </fill>
    </dxf>
    <dxf>
      <font>
        <b val="0"/>
        <i val="0"/>
        <color rgb="FF0070B2"/>
      </font>
      <fill>
        <patternFill patternType="solid">
          <fgColor rgb="FFCFB2FF"/>
          <bgColor rgb="FFCFB2FF"/>
        </patternFill>
      </fill>
    </dxf>
    <dxf>
      <font>
        <color rgb="FF0070B2"/>
      </font>
      <fill>
        <patternFill patternType="solid">
          <fgColor rgb="FFB1DCFC"/>
          <bgColor rgb="FFB1DCFC"/>
        </patternFill>
      </fill>
    </dxf>
    <dxf>
      <font>
        <color rgb="FF0070B2"/>
      </font>
      <fill>
        <patternFill patternType="solid">
          <fgColor rgb="FFB1DCFC"/>
          <bgColor rgb="FFB1DCFC"/>
        </patternFill>
      </fill>
    </dxf>
    <dxf>
      <font>
        <color rgb="FF0070B2"/>
      </font>
      <fill>
        <patternFill patternType="solid">
          <fgColor rgb="FFB2DCFC"/>
          <bgColor rgb="FFB2DCFC"/>
        </patternFill>
      </fill>
    </dxf>
    <dxf>
      <font>
        <color rgb="FF0070B2"/>
      </font>
      <fill>
        <patternFill patternType="solid">
          <fgColor indexed="5"/>
          <bgColor indexed="5"/>
        </patternFill>
      </fill>
    </dxf>
    <dxf>
      <font>
        <b val="0"/>
        <i val="0"/>
        <color rgb="FF0070B2"/>
      </font>
      <fill>
        <patternFill patternType="solid">
          <fgColor indexed="5"/>
          <bgColor indexed="5"/>
        </patternFill>
      </fill>
    </dxf>
    <dxf>
      <font>
        <b val="0"/>
        <i val="0"/>
        <color rgb="FF0070B2"/>
      </font>
      <fill>
        <patternFill patternType="solid">
          <fgColor rgb="FFC4FF7F"/>
          <bgColor rgb="FFC4FF7F"/>
        </patternFill>
      </fill>
    </dxf>
    <dxf>
      <font>
        <b val="0"/>
        <i val="0"/>
        <color rgb="FF0070B2"/>
      </font>
      <fill>
        <patternFill patternType="solid">
          <fgColor rgb="FFC4FF7F"/>
          <bgColor rgb="FFC4FF7F"/>
        </patternFill>
      </fill>
    </dxf>
    <dxf>
      <font>
        <color rgb="FF0070B2"/>
      </font>
      <fill>
        <patternFill patternType="solid">
          <fgColor rgb="FFC4FF7F"/>
          <bgColor rgb="FFC4FF7F"/>
        </patternFill>
      </fill>
    </dxf>
    <dxf>
      <font>
        <color theme="0"/>
      </font>
      <fill>
        <patternFill patternType="solid">
          <fgColor rgb="FF06B050"/>
          <bgColor rgb="FF06B050"/>
        </patternFill>
      </fill>
    </dxf>
    <dxf>
      <font>
        <color theme="0"/>
      </font>
      <fill>
        <patternFill patternType="solid">
          <fgColor rgb="FF00B050"/>
          <bgColor rgb="FF00B050"/>
        </patternFill>
      </fill>
    </dxf>
    <dxf>
      <font>
        <color rgb="FF0070B2"/>
      </font>
      <fill>
        <patternFill patternType="solid">
          <fgColor rgb="FFCFB2FF"/>
          <bgColor rgb="FFCFB2FF"/>
        </patternFill>
      </fill>
    </dxf>
    <dxf>
      <font>
        <b val="0"/>
        <i val="0"/>
        <color rgb="FF0070B2"/>
      </font>
      <fill>
        <patternFill patternType="solid">
          <fgColor rgb="FFCFB2FF"/>
          <bgColor rgb="FFCFB2FF"/>
        </patternFill>
      </fill>
    </dxf>
    <dxf>
      <font>
        <color rgb="FF0070B2"/>
      </font>
      <fill>
        <patternFill patternType="solid">
          <fgColor rgb="FFB1DCFC"/>
          <bgColor rgb="FFB1DCFC"/>
        </patternFill>
      </fill>
    </dxf>
    <dxf>
      <font>
        <color rgb="FF0070B2"/>
      </font>
      <fill>
        <patternFill patternType="solid">
          <fgColor rgb="FFB1DCFC"/>
          <bgColor rgb="FFB1DCFC"/>
        </patternFill>
      </fill>
    </dxf>
    <dxf>
      <font>
        <color rgb="FF0070B2"/>
      </font>
      <fill>
        <patternFill patternType="solid">
          <fgColor rgb="FFB2DCFC"/>
          <bgColor rgb="FFB2DCFC"/>
        </patternFill>
      </fill>
    </dxf>
    <dxf>
      <font>
        <color rgb="FF0070B2"/>
      </font>
      <fill>
        <patternFill patternType="solid">
          <fgColor indexed="5"/>
          <bgColor indexed="5"/>
        </patternFill>
      </fill>
    </dxf>
    <dxf>
      <font>
        <b val="0"/>
        <i val="0"/>
        <color rgb="FF0070B2"/>
      </font>
      <fill>
        <patternFill patternType="solid">
          <fgColor indexed="5"/>
          <bgColor indexed="5"/>
        </patternFill>
      </fill>
    </dxf>
    <dxf>
      <font>
        <b val="0"/>
        <i val="0"/>
        <color rgb="FF0070B2"/>
      </font>
      <fill>
        <patternFill patternType="solid">
          <fgColor rgb="FFC4FF7F"/>
          <bgColor rgb="FFC4FF7F"/>
        </patternFill>
      </fill>
    </dxf>
    <dxf>
      <font>
        <b val="0"/>
        <i val="0"/>
        <color rgb="FF0070B2"/>
      </font>
      <fill>
        <patternFill patternType="solid">
          <fgColor rgb="FFC4FF7F"/>
          <bgColor rgb="FFC4FF7F"/>
        </patternFill>
      </fill>
    </dxf>
    <dxf>
      <font>
        <color rgb="FF0070B2"/>
      </font>
      <fill>
        <patternFill patternType="solid">
          <fgColor rgb="FFC4FF7F"/>
          <bgColor rgb="FFC4FF7F"/>
        </patternFill>
      </fill>
    </dxf>
    <dxf>
      <font>
        <color theme="0"/>
      </font>
      <fill>
        <patternFill patternType="solid">
          <fgColor rgb="FF06B050"/>
          <bgColor rgb="FF06B050"/>
        </patternFill>
      </fill>
    </dxf>
    <dxf>
      <font>
        <color theme="0"/>
      </font>
      <fill>
        <patternFill patternType="solid">
          <fgColor rgb="FF00B050"/>
          <bgColor rgb="FF00B050"/>
        </patternFill>
      </fill>
    </dxf>
    <dxf>
      <font>
        <color rgb="FF0070B2"/>
      </font>
      <fill>
        <patternFill patternType="solid">
          <fgColor rgb="FFCFB2FF"/>
          <bgColor rgb="FFCFB2FF"/>
        </patternFill>
      </fill>
    </dxf>
    <dxf>
      <font>
        <b val="0"/>
        <i val="0"/>
        <color rgb="FF0070B2"/>
      </font>
      <fill>
        <patternFill patternType="solid">
          <fgColor rgb="FFCFB2FF"/>
          <bgColor rgb="FFCFB2FF"/>
        </patternFill>
      </fill>
    </dxf>
    <dxf>
      <font>
        <color rgb="FF0070B2"/>
      </font>
      <fill>
        <patternFill patternType="solid">
          <fgColor rgb="FFB1DCFC"/>
          <bgColor rgb="FFB1DCFC"/>
        </patternFill>
      </fill>
    </dxf>
    <dxf>
      <font>
        <color rgb="FF0070B2"/>
      </font>
      <fill>
        <patternFill patternType="solid">
          <fgColor rgb="FFB1DCFC"/>
          <bgColor rgb="FFB1DCFC"/>
        </patternFill>
      </fill>
    </dxf>
    <dxf>
      <font>
        <color rgb="FF0070B2"/>
      </font>
      <fill>
        <patternFill patternType="solid">
          <fgColor rgb="FFB2DCFC"/>
          <bgColor rgb="FFB2DCFC"/>
        </patternFill>
      </fill>
    </dxf>
    <dxf>
      <font>
        <color rgb="FF0070B2"/>
      </font>
      <fill>
        <patternFill patternType="solid">
          <fgColor indexed="5"/>
          <bgColor indexed="5"/>
        </patternFill>
      </fill>
    </dxf>
    <dxf>
      <font>
        <b val="0"/>
        <i val="0"/>
        <color rgb="FF0070B2"/>
      </font>
      <fill>
        <patternFill patternType="solid">
          <fgColor indexed="5"/>
          <bgColor indexed="5"/>
        </patternFill>
      </fill>
    </dxf>
    <dxf>
      <font>
        <b val="0"/>
        <i val="0"/>
        <color rgb="FF0070B2"/>
      </font>
      <fill>
        <patternFill patternType="solid">
          <fgColor rgb="FFC4FF7F"/>
          <bgColor rgb="FFC4FF7F"/>
        </patternFill>
      </fill>
    </dxf>
    <dxf>
      <font>
        <b val="0"/>
        <i val="0"/>
        <color rgb="FF0070B2"/>
      </font>
      <fill>
        <patternFill patternType="solid">
          <fgColor rgb="FFC4FF7F"/>
          <bgColor rgb="FFC4FF7F"/>
        </patternFill>
      </fill>
    </dxf>
    <dxf>
      <font>
        <color rgb="FF0070B2"/>
      </font>
      <fill>
        <patternFill patternType="solid">
          <fgColor rgb="FFC4FF7F"/>
          <bgColor rgb="FFC4FF7F"/>
        </patternFill>
      </fill>
    </dxf>
    <dxf>
      <font>
        <color theme="0"/>
      </font>
      <fill>
        <patternFill patternType="solid">
          <fgColor rgb="FF06B050"/>
          <bgColor rgb="FF06B050"/>
        </patternFill>
      </fill>
    </dxf>
    <dxf>
      <font>
        <color theme="0"/>
      </font>
      <fill>
        <patternFill patternType="solid">
          <fgColor rgb="FF00B050"/>
          <bgColor rgb="FF00B050"/>
        </patternFill>
      </fill>
    </dxf>
    <dxf>
      <font>
        <color rgb="FF0070B2"/>
      </font>
      <fill>
        <patternFill patternType="solid">
          <fgColor rgb="FFCFB2FF"/>
          <bgColor rgb="FFCFB2FF"/>
        </patternFill>
      </fill>
    </dxf>
    <dxf>
      <font>
        <b val="0"/>
        <i val="0"/>
        <color rgb="FF0070B2"/>
      </font>
      <fill>
        <patternFill patternType="solid">
          <fgColor rgb="FFCFB2FF"/>
          <bgColor rgb="FFCFB2FF"/>
        </patternFill>
      </fill>
    </dxf>
    <dxf>
      <font>
        <color rgb="FF0070B2"/>
      </font>
      <fill>
        <patternFill patternType="solid">
          <fgColor rgb="FFB1DCFC"/>
          <bgColor rgb="FFB1DCFC"/>
        </patternFill>
      </fill>
    </dxf>
    <dxf>
      <font>
        <color rgb="FF0070B2"/>
      </font>
      <fill>
        <patternFill patternType="solid">
          <fgColor rgb="FFB1DCFC"/>
          <bgColor rgb="FFB1DCFC"/>
        </patternFill>
      </fill>
    </dxf>
    <dxf>
      <font>
        <color rgb="FF0070B2"/>
      </font>
      <fill>
        <patternFill patternType="solid">
          <fgColor rgb="FFB2DCFC"/>
          <bgColor rgb="FFB2DCFC"/>
        </patternFill>
      </fill>
    </dxf>
    <dxf>
      <font>
        <color rgb="FF0070B2"/>
      </font>
      <fill>
        <patternFill patternType="solid">
          <fgColor indexed="5"/>
          <bgColor indexed="5"/>
        </patternFill>
      </fill>
    </dxf>
    <dxf>
      <font>
        <b val="0"/>
        <i val="0"/>
        <color rgb="FF0070B2"/>
      </font>
      <fill>
        <patternFill patternType="solid">
          <fgColor indexed="5"/>
          <bgColor indexed="5"/>
        </patternFill>
      </fill>
    </dxf>
    <dxf>
      <font>
        <b val="0"/>
        <i val="0"/>
        <color rgb="FF0070B2"/>
      </font>
      <fill>
        <patternFill patternType="solid">
          <fgColor rgb="FFC4FF7F"/>
          <bgColor rgb="FFC4FF7F"/>
        </patternFill>
      </fill>
    </dxf>
    <dxf>
      <font>
        <b val="0"/>
        <i val="0"/>
        <color rgb="FF0070B2"/>
      </font>
      <fill>
        <patternFill patternType="solid">
          <fgColor rgb="FFC4FF7F"/>
          <bgColor rgb="FFC4FF7F"/>
        </patternFill>
      </fill>
    </dxf>
    <dxf>
      <font>
        <color rgb="FF0070B2"/>
      </font>
      <fill>
        <patternFill patternType="solid">
          <fgColor rgb="FFC4FF7F"/>
          <bgColor rgb="FFC4FF7F"/>
        </patternFill>
      </fill>
    </dxf>
    <dxf>
      <font>
        <color theme="0"/>
      </font>
      <fill>
        <patternFill patternType="solid">
          <fgColor rgb="FF06B050"/>
          <bgColor rgb="FF06B050"/>
        </patternFill>
      </fill>
    </dxf>
    <dxf>
      <font>
        <color theme="0"/>
      </font>
      <fill>
        <patternFill patternType="solid">
          <fgColor rgb="FF00B050"/>
          <bgColor rgb="FF00B050"/>
        </patternFill>
      </fill>
    </dxf>
    <dxf>
      <font>
        <color rgb="FF0070B2"/>
      </font>
      <fill>
        <patternFill patternType="solid">
          <fgColor rgb="FFCFB2FF"/>
          <bgColor rgb="FFCFB2FF"/>
        </patternFill>
      </fill>
    </dxf>
    <dxf>
      <font>
        <b val="0"/>
        <i val="0"/>
        <color rgb="FF0070B2"/>
      </font>
      <fill>
        <patternFill patternType="solid">
          <fgColor rgb="FFCFB2FF"/>
          <bgColor rgb="FFCFB2FF"/>
        </patternFill>
      </fill>
    </dxf>
    <dxf>
      <font>
        <color rgb="FF0070B2"/>
      </font>
      <fill>
        <patternFill patternType="solid">
          <fgColor rgb="FFB1DCFC"/>
          <bgColor rgb="FFB1DCFC"/>
        </patternFill>
      </fill>
    </dxf>
    <dxf>
      <font>
        <color rgb="FF0070B2"/>
      </font>
      <fill>
        <patternFill patternType="solid">
          <fgColor rgb="FFB1DCFC"/>
          <bgColor rgb="FFB1DCFC"/>
        </patternFill>
      </fill>
    </dxf>
    <dxf>
      <font>
        <color rgb="FF0070B2"/>
      </font>
      <fill>
        <patternFill patternType="solid">
          <fgColor rgb="FFB2DCFC"/>
          <bgColor rgb="FFB2DCFC"/>
        </patternFill>
      </fill>
    </dxf>
    <dxf>
      <font>
        <color rgb="FF0070B2"/>
      </font>
      <fill>
        <patternFill patternType="solid">
          <fgColor indexed="5"/>
          <bgColor indexed="5"/>
        </patternFill>
      </fill>
    </dxf>
    <dxf>
      <font>
        <b val="0"/>
        <i val="0"/>
        <color rgb="FF0070B2"/>
      </font>
      <fill>
        <patternFill patternType="solid">
          <fgColor indexed="5"/>
          <bgColor indexed="5"/>
        </patternFill>
      </fill>
    </dxf>
    <dxf>
      <font>
        <b val="0"/>
        <i val="0"/>
        <color rgb="FF0070B2"/>
      </font>
      <fill>
        <patternFill patternType="solid">
          <fgColor rgb="FFC4FF7F"/>
          <bgColor rgb="FFC4FF7F"/>
        </patternFill>
      </fill>
    </dxf>
    <dxf>
      <font>
        <b val="0"/>
        <i val="0"/>
        <color rgb="FF0070B2"/>
      </font>
      <fill>
        <patternFill patternType="solid">
          <fgColor rgb="FFC4FF7F"/>
          <bgColor rgb="FFC4FF7F"/>
        </patternFill>
      </fill>
    </dxf>
    <dxf>
      <font>
        <color rgb="FF0070B2"/>
      </font>
      <fill>
        <patternFill patternType="solid">
          <fgColor rgb="FFC4FF7F"/>
          <bgColor rgb="FFC4FF7F"/>
        </patternFill>
      </fill>
    </dxf>
    <dxf>
      <font>
        <color theme="0"/>
      </font>
      <fill>
        <patternFill patternType="solid">
          <fgColor rgb="FF06B050"/>
          <bgColor rgb="FF06B050"/>
        </patternFill>
      </fill>
    </dxf>
    <dxf>
      <font>
        <color theme="0"/>
      </font>
      <fill>
        <patternFill patternType="solid">
          <fgColor rgb="FF00B050"/>
          <bgColor rgb="FF00B050"/>
        </patternFill>
      </fill>
    </dxf>
    <dxf>
      <font>
        <color rgb="FF0070B2"/>
      </font>
      <fill>
        <patternFill patternType="solid">
          <fgColor rgb="FFCFB2FF"/>
          <bgColor rgb="FFCFB2FF"/>
        </patternFill>
      </fill>
    </dxf>
    <dxf>
      <font>
        <b val="0"/>
        <i val="0"/>
        <color rgb="FF0070B2"/>
      </font>
      <fill>
        <patternFill patternType="solid">
          <fgColor rgb="FFCFB2FF"/>
          <bgColor rgb="FFCFB2FF"/>
        </patternFill>
      </fill>
    </dxf>
    <dxf>
      <font>
        <color rgb="FF0070B2"/>
      </font>
      <fill>
        <patternFill patternType="solid">
          <fgColor rgb="FFB1DCFC"/>
          <bgColor rgb="FFB1DCFC"/>
        </patternFill>
      </fill>
    </dxf>
    <dxf>
      <font>
        <color rgb="FF0070B2"/>
      </font>
      <fill>
        <patternFill patternType="solid">
          <fgColor rgb="FFB1DCFC"/>
          <bgColor rgb="FFB1DCFC"/>
        </patternFill>
      </fill>
    </dxf>
    <dxf>
      <font>
        <color rgb="FF0070B2"/>
      </font>
      <fill>
        <patternFill patternType="solid">
          <fgColor rgb="FFB2DCFC"/>
          <bgColor rgb="FFB2DCFC"/>
        </patternFill>
      </fill>
    </dxf>
    <dxf>
      <font>
        <color rgb="FF0070B2"/>
      </font>
      <fill>
        <patternFill patternType="solid">
          <fgColor indexed="5"/>
          <bgColor indexed="5"/>
        </patternFill>
      </fill>
    </dxf>
    <dxf>
      <font>
        <b val="0"/>
        <i val="0"/>
        <color rgb="FF0070B2"/>
      </font>
      <fill>
        <patternFill patternType="solid">
          <fgColor indexed="5"/>
          <bgColor indexed="5"/>
        </patternFill>
      </fill>
    </dxf>
    <dxf>
      <font>
        <b val="0"/>
        <i val="0"/>
        <color rgb="FF0070B2"/>
      </font>
      <fill>
        <patternFill patternType="solid">
          <fgColor rgb="FFC4FF7F"/>
          <bgColor rgb="FFC4FF7F"/>
        </patternFill>
      </fill>
    </dxf>
    <dxf>
      <font>
        <b val="0"/>
        <i val="0"/>
        <color rgb="FF0070B2"/>
      </font>
      <fill>
        <patternFill patternType="solid">
          <fgColor rgb="FFC4FF7F"/>
          <bgColor rgb="FFC4FF7F"/>
        </patternFill>
      </fill>
    </dxf>
    <dxf>
      <font>
        <color rgb="FF0070B2"/>
      </font>
      <fill>
        <patternFill patternType="solid">
          <fgColor rgb="FFC4FF7F"/>
          <bgColor rgb="FFC4FF7F"/>
        </patternFill>
      </fill>
    </dxf>
    <dxf>
      <font>
        <color theme="0"/>
      </font>
      <fill>
        <patternFill patternType="solid">
          <fgColor rgb="FF06B050"/>
          <bgColor rgb="FF06B050"/>
        </patternFill>
      </fill>
    </dxf>
    <dxf>
      <font>
        <color theme="0"/>
      </font>
      <fill>
        <patternFill patternType="solid">
          <fgColor rgb="FF00B050"/>
          <bgColor rgb="FF00B050"/>
        </patternFill>
      </fill>
    </dxf>
    <dxf>
      <font>
        <color rgb="FF0070B2"/>
      </font>
      <fill>
        <patternFill patternType="solid">
          <fgColor rgb="FFCFB2FF"/>
          <bgColor rgb="FFCFB2FF"/>
        </patternFill>
      </fill>
    </dxf>
    <dxf>
      <font>
        <b val="0"/>
        <i val="0"/>
        <color rgb="FF0070B2"/>
      </font>
      <fill>
        <patternFill patternType="solid">
          <fgColor rgb="FFCFB2FF"/>
          <bgColor rgb="FFCFB2FF"/>
        </patternFill>
      </fill>
    </dxf>
    <dxf>
      <font>
        <color rgb="FF0070B2"/>
      </font>
      <fill>
        <patternFill patternType="solid">
          <fgColor rgb="FFB1DCFC"/>
          <bgColor rgb="FFB1DCFC"/>
        </patternFill>
      </fill>
    </dxf>
    <dxf>
      <font>
        <color rgb="FF0070B2"/>
      </font>
      <fill>
        <patternFill patternType="solid">
          <fgColor rgb="FFB1DCFC"/>
          <bgColor rgb="FFB1DCFC"/>
        </patternFill>
      </fill>
    </dxf>
    <dxf>
      <font>
        <color rgb="FF0070B2"/>
      </font>
      <fill>
        <patternFill patternType="solid">
          <fgColor rgb="FFB2DCFC"/>
          <bgColor rgb="FFB2DCFC"/>
        </patternFill>
      </fill>
    </dxf>
    <dxf>
      <font>
        <color rgb="FF0070B2"/>
      </font>
      <fill>
        <patternFill patternType="solid">
          <fgColor indexed="5"/>
          <bgColor indexed="5"/>
        </patternFill>
      </fill>
    </dxf>
    <dxf>
      <font>
        <b val="0"/>
        <i val="0"/>
        <color rgb="FF0070B2"/>
      </font>
      <fill>
        <patternFill patternType="solid">
          <fgColor indexed="5"/>
          <bgColor indexed="5"/>
        </patternFill>
      </fill>
    </dxf>
    <dxf>
      <font>
        <b val="0"/>
        <i val="0"/>
        <color rgb="FF0070B2"/>
      </font>
      <fill>
        <patternFill patternType="solid">
          <fgColor rgb="FFC4FF7F"/>
          <bgColor rgb="FFC4FF7F"/>
        </patternFill>
      </fill>
    </dxf>
    <dxf>
      <font>
        <b val="0"/>
        <i val="0"/>
        <color rgb="FF0070B2"/>
      </font>
      <fill>
        <patternFill patternType="solid">
          <fgColor rgb="FFC4FF7F"/>
          <bgColor rgb="FFC4FF7F"/>
        </patternFill>
      </fill>
    </dxf>
    <dxf>
      <font>
        <color rgb="FF0070B2"/>
      </font>
      <fill>
        <patternFill patternType="solid">
          <fgColor rgb="FFC4FF7F"/>
          <bgColor rgb="FFC4FF7F"/>
        </patternFill>
      </fill>
    </dxf>
    <dxf>
      <font>
        <color theme="0"/>
      </font>
      <fill>
        <patternFill patternType="solid">
          <fgColor rgb="FF06B050"/>
          <bgColor rgb="FF06B050"/>
        </patternFill>
      </fill>
    </dxf>
    <dxf>
      <font>
        <color theme="0"/>
      </font>
      <fill>
        <patternFill patternType="solid">
          <fgColor rgb="FF00B050"/>
          <bgColor rgb="FF00B050"/>
        </patternFill>
      </fill>
    </dxf>
    <dxf>
      <font>
        <color rgb="FF0070B2"/>
      </font>
      <fill>
        <patternFill patternType="solid">
          <fgColor rgb="FFCFB2FF"/>
          <bgColor rgb="FFCFB2FF"/>
        </patternFill>
      </fill>
    </dxf>
    <dxf>
      <font>
        <b val="0"/>
        <i val="0"/>
        <color rgb="FF0070B2"/>
      </font>
      <fill>
        <patternFill patternType="solid">
          <fgColor rgb="FFCFB2FF"/>
          <bgColor rgb="FFCFB2FF"/>
        </patternFill>
      </fill>
    </dxf>
    <dxf>
      <font>
        <color rgb="FF0070B2"/>
      </font>
      <fill>
        <patternFill patternType="solid">
          <fgColor rgb="FFB1DCFC"/>
          <bgColor rgb="FFB1DCFC"/>
        </patternFill>
      </fill>
    </dxf>
    <dxf>
      <font>
        <color rgb="FF0070B2"/>
      </font>
      <fill>
        <patternFill patternType="solid">
          <fgColor rgb="FFB1DCFC"/>
          <bgColor rgb="FFB1DCFC"/>
        </patternFill>
      </fill>
    </dxf>
    <dxf>
      <font>
        <color rgb="FF0070B2"/>
      </font>
      <fill>
        <patternFill patternType="solid">
          <fgColor rgb="FFB2DCFC"/>
          <bgColor rgb="FFB2DCFC"/>
        </patternFill>
      </fill>
    </dxf>
    <dxf>
      <font>
        <color rgb="FF0070B2"/>
      </font>
      <fill>
        <patternFill patternType="solid">
          <fgColor indexed="5"/>
          <bgColor indexed="5"/>
        </patternFill>
      </fill>
    </dxf>
    <dxf>
      <font>
        <b val="0"/>
        <i val="0"/>
        <color rgb="FF0070B2"/>
      </font>
      <fill>
        <patternFill patternType="solid">
          <fgColor indexed="5"/>
          <bgColor indexed="5"/>
        </patternFill>
      </fill>
    </dxf>
    <dxf>
      <font>
        <b val="0"/>
        <i val="0"/>
        <color rgb="FF0070B2"/>
      </font>
      <fill>
        <patternFill patternType="solid">
          <fgColor rgb="FFC4FF7F"/>
          <bgColor rgb="FFC4FF7F"/>
        </patternFill>
      </fill>
    </dxf>
    <dxf>
      <font>
        <b val="0"/>
        <i val="0"/>
        <color rgb="FF0070B2"/>
      </font>
      <fill>
        <patternFill patternType="solid">
          <fgColor rgb="FFC4FF7F"/>
          <bgColor rgb="FFC4FF7F"/>
        </patternFill>
      </fill>
    </dxf>
    <dxf>
      <font>
        <color rgb="FF0070B2"/>
      </font>
      <fill>
        <patternFill patternType="solid">
          <fgColor rgb="FFC4FF7F"/>
          <bgColor rgb="FFC4FF7F"/>
        </patternFill>
      </fill>
    </dxf>
    <dxf>
      <font>
        <color theme="0"/>
      </font>
      <fill>
        <patternFill patternType="solid">
          <fgColor rgb="FF06B050"/>
          <bgColor rgb="FF06B050"/>
        </patternFill>
      </fill>
    </dxf>
    <dxf>
      <font>
        <color theme="0"/>
      </font>
      <fill>
        <patternFill patternType="solid">
          <fgColor rgb="FF00B050"/>
          <bgColor rgb="FF00B050"/>
        </patternFill>
      </fill>
    </dxf>
    <dxf>
      <font>
        <color rgb="FF0070B2"/>
      </font>
      <fill>
        <patternFill patternType="solid">
          <fgColor rgb="FFCFB2FF"/>
          <bgColor rgb="FFCFB2FF"/>
        </patternFill>
      </fill>
    </dxf>
    <dxf>
      <font>
        <b val="0"/>
        <i val="0"/>
        <color rgb="FF0070B2"/>
      </font>
      <fill>
        <patternFill patternType="solid">
          <fgColor rgb="FFCFB2FF"/>
          <bgColor rgb="FFCFB2FF"/>
        </patternFill>
      </fill>
    </dxf>
    <dxf>
      <font>
        <color rgb="FF0070B2"/>
      </font>
      <fill>
        <patternFill patternType="solid">
          <fgColor rgb="FFB1DCFC"/>
          <bgColor rgb="FFB1DCFC"/>
        </patternFill>
      </fill>
    </dxf>
    <dxf>
      <font>
        <color rgb="FF0070B2"/>
      </font>
      <fill>
        <patternFill patternType="solid">
          <fgColor rgb="FFB1DCFC"/>
          <bgColor rgb="FFB1DCFC"/>
        </patternFill>
      </fill>
    </dxf>
    <dxf>
      <font>
        <color rgb="FF0070B2"/>
      </font>
      <fill>
        <patternFill patternType="solid">
          <fgColor rgb="FFB2DCFC"/>
          <bgColor rgb="FFB2DCFC"/>
        </patternFill>
      </fill>
    </dxf>
    <dxf>
      <font>
        <color rgb="FF0070B2"/>
      </font>
      <fill>
        <patternFill patternType="solid">
          <fgColor indexed="5"/>
          <bgColor indexed="5"/>
        </patternFill>
      </fill>
    </dxf>
    <dxf>
      <font>
        <b val="0"/>
        <i val="0"/>
        <color rgb="FF0070B2"/>
      </font>
      <fill>
        <patternFill patternType="solid">
          <fgColor indexed="5"/>
          <bgColor indexed="5"/>
        </patternFill>
      </fill>
    </dxf>
    <dxf>
      <font>
        <b val="0"/>
        <i val="0"/>
        <color rgb="FF0070B2"/>
      </font>
      <fill>
        <patternFill patternType="solid">
          <fgColor rgb="FFC4FF7F"/>
          <bgColor rgb="FFC4FF7F"/>
        </patternFill>
      </fill>
    </dxf>
    <dxf>
      <font>
        <b val="0"/>
        <i val="0"/>
        <color rgb="FF0070B2"/>
      </font>
      <fill>
        <patternFill patternType="solid">
          <fgColor rgb="FFC4FF7F"/>
          <bgColor rgb="FFC4FF7F"/>
        </patternFill>
      </fill>
    </dxf>
    <dxf>
      <font>
        <color rgb="FF0070B2"/>
      </font>
      <fill>
        <patternFill patternType="solid">
          <fgColor rgb="FFC4FF7F"/>
          <bgColor rgb="FFC4FF7F"/>
        </patternFill>
      </fill>
    </dxf>
    <dxf>
      <font>
        <color theme="0"/>
      </font>
      <fill>
        <patternFill patternType="solid">
          <fgColor rgb="FF06B050"/>
          <bgColor rgb="FF06B050"/>
        </patternFill>
      </fill>
    </dxf>
    <dxf>
      <font>
        <color theme="0"/>
      </font>
      <fill>
        <patternFill patternType="solid">
          <fgColor rgb="FF00B050"/>
          <bgColor rgb="FF00B050"/>
        </patternFill>
      </fill>
    </dxf>
    <dxf>
      <font>
        <color rgb="FF0070B2"/>
      </font>
      <fill>
        <patternFill patternType="solid">
          <fgColor rgb="FFCFB2FF"/>
          <bgColor rgb="FFCFB2FF"/>
        </patternFill>
      </fill>
    </dxf>
    <dxf>
      <font>
        <b val="0"/>
        <i val="0"/>
        <color rgb="FF0070B2"/>
      </font>
      <fill>
        <patternFill patternType="solid">
          <fgColor rgb="FFCFB2FF"/>
          <bgColor rgb="FFCFB2FF"/>
        </patternFill>
      </fill>
    </dxf>
    <dxf>
      <font>
        <color rgb="FF0070B2"/>
      </font>
      <fill>
        <patternFill patternType="solid">
          <fgColor rgb="FFB1DCFC"/>
          <bgColor rgb="FFB1DCFC"/>
        </patternFill>
      </fill>
    </dxf>
    <dxf>
      <font>
        <color rgb="FF0070B2"/>
      </font>
      <fill>
        <patternFill patternType="solid">
          <fgColor rgb="FFB1DCFC"/>
          <bgColor rgb="FFB1DCFC"/>
        </patternFill>
      </fill>
    </dxf>
    <dxf>
      <font>
        <color rgb="FF0070B2"/>
      </font>
      <fill>
        <patternFill patternType="solid">
          <fgColor rgb="FFB2DCFC"/>
          <bgColor rgb="FFB2DCFC"/>
        </patternFill>
      </fill>
    </dxf>
    <dxf>
      <font>
        <color rgb="FF0070B2"/>
      </font>
      <fill>
        <patternFill patternType="solid">
          <fgColor indexed="5"/>
          <bgColor indexed="5"/>
        </patternFill>
      </fill>
    </dxf>
    <dxf>
      <font>
        <b val="0"/>
        <i val="0"/>
        <color rgb="FF0070B2"/>
      </font>
      <fill>
        <patternFill patternType="solid">
          <fgColor indexed="5"/>
          <bgColor indexed="5"/>
        </patternFill>
      </fill>
    </dxf>
    <dxf>
      <font>
        <b val="0"/>
        <i val="0"/>
        <color rgb="FF0070B2"/>
      </font>
      <fill>
        <patternFill patternType="solid">
          <fgColor rgb="FFC4FF7F"/>
          <bgColor rgb="FFC4FF7F"/>
        </patternFill>
      </fill>
    </dxf>
    <dxf>
      <font>
        <b val="0"/>
        <i val="0"/>
        <color rgb="FF0070B2"/>
      </font>
      <fill>
        <patternFill patternType="solid">
          <fgColor rgb="FFC4FF7F"/>
          <bgColor rgb="FFC4FF7F"/>
        </patternFill>
      </fill>
    </dxf>
    <dxf>
      <font>
        <color rgb="FF0070B2"/>
      </font>
      <fill>
        <patternFill patternType="solid">
          <fgColor rgb="FFC4FF7F"/>
          <bgColor rgb="FFC4FF7F"/>
        </patternFill>
      </fill>
    </dxf>
    <dxf>
      <font>
        <color theme="0"/>
      </font>
      <fill>
        <patternFill patternType="solid">
          <fgColor rgb="FF06B050"/>
          <bgColor rgb="FF06B050"/>
        </patternFill>
      </fill>
    </dxf>
    <dxf>
      <font>
        <color theme="0"/>
      </font>
      <fill>
        <patternFill patternType="solid">
          <fgColor rgb="FF00B050"/>
          <bgColor rgb="FF00B050"/>
        </patternFill>
      </fill>
    </dxf>
    <dxf>
      <font>
        <color rgb="FF0070B2"/>
      </font>
      <fill>
        <patternFill patternType="solid">
          <fgColor rgb="FFCFB2FF"/>
          <bgColor rgb="FFCFB2FF"/>
        </patternFill>
      </fill>
    </dxf>
    <dxf>
      <font>
        <b val="0"/>
        <i val="0"/>
        <color rgb="FF0070B2"/>
      </font>
      <fill>
        <patternFill patternType="solid">
          <fgColor rgb="FFCFB2FF"/>
          <bgColor rgb="FFCFB2FF"/>
        </patternFill>
      </fill>
    </dxf>
    <dxf>
      <font>
        <color rgb="FF0070B2"/>
      </font>
      <fill>
        <patternFill patternType="solid">
          <fgColor rgb="FFB1DCFC"/>
          <bgColor rgb="FFB1DCFC"/>
        </patternFill>
      </fill>
    </dxf>
    <dxf>
      <font>
        <color rgb="FF0070B2"/>
      </font>
      <fill>
        <patternFill patternType="solid">
          <fgColor rgb="FFB1DCFC"/>
          <bgColor rgb="FFB1DCFC"/>
        </patternFill>
      </fill>
    </dxf>
    <dxf>
      <font>
        <color rgb="FF0070B2"/>
      </font>
      <fill>
        <patternFill patternType="solid">
          <fgColor rgb="FFB2DCFC"/>
          <bgColor rgb="FFB2DCFC"/>
        </patternFill>
      </fill>
    </dxf>
    <dxf>
      <font>
        <color rgb="FF0070B2"/>
      </font>
      <fill>
        <patternFill patternType="solid">
          <fgColor indexed="5"/>
          <bgColor indexed="5"/>
        </patternFill>
      </fill>
    </dxf>
    <dxf>
      <font>
        <b val="0"/>
        <i val="0"/>
        <color rgb="FF0070B2"/>
      </font>
      <fill>
        <patternFill patternType="solid">
          <fgColor indexed="5"/>
          <bgColor indexed="5"/>
        </patternFill>
      </fill>
    </dxf>
    <dxf>
      <font>
        <b val="0"/>
        <i val="0"/>
        <color rgb="FF0070B2"/>
      </font>
      <fill>
        <patternFill patternType="solid">
          <fgColor rgb="FFC4FF7F"/>
          <bgColor rgb="FFC4FF7F"/>
        </patternFill>
      </fill>
    </dxf>
    <dxf>
      <font>
        <b val="0"/>
        <i val="0"/>
        <color rgb="FF0070B2"/>
      </font>
      <fill>
        <patternFill patternType="solid">
          <fgColor rgb="FFC4FF7F"/>
          <bgColor rgb="FFC4FF7F"/>
        </patternFill>
      </fill>
    </dxf>
    <dxf>
      <font>
        <color rgb="FF0070B2"/>
      </font>
      <fill>
        <patternFill patternType="solid">
          <fgColor rgb="FFC4FF7F"/>
          <bgColor rgb="FFC4FF7F"/>
        </patternFill>
      </fill>
    </dxf>
    <dxf>
      <font>
        <color theme="0"/>
      </font>
      <fill>
        <patternFill patternType="solid">
          <fgColor rgb="FF06B050"/>
          <bgColor rgb="FF06B050"/>
        </patternFill>
      </fill>
    </dxf>
    <dxf>
      <font>
        <color theme="0"/>
      </font>
      <fill>
        <patternFill patternType="solid">
          <fgColor rgb="FF00B050"/>
          <bgColor rgb="FF00B050"/>
        </patternFill>
      </fill>
    </dxf>
    <dxf>
      <font>
        <color rgb="FF0070B2"/>
      </font>
      <fill>
        <patternFill patternType="solid">
          <fgColor rgb="FFCFB2FF"/>
          <bgColor rgb="FFCFB2FF"/>
        </patternFill>
      </fill>
    </dxf>
    <dxf>
      <font>
        <b val="0"/>
        <i val="0"/>
        <color rgb="FF0070B2"/>
      </font>
      <fill>
        <patternFill patternType="solid">
          <fgColor rgb="FFCFB2FF"/>
          <bgColor rgb="FFCFB2FF"/>
        </patternFill>
      </fill>
    </dxf>
    <dxf>
      <font>
        <color rgb="FF0070B2"/>
      </font>
      <fill>
        <patternFill patternType="solid">
          <fgColor rgb="FFB1DCFC"/>
          <bgColor rgb="FFB1DCFC"/>
        </patternFill>
      </fill>
    </dxf>
    <dxf>
      <font>
        <color rgb="FF0070B2"/>
      </font>
      <fill>
        <patternFill patternType="solid">
          <fgColor rgb="FFB1DCFC"/>
          <bgColor rgb="FFB1DCFC"/>
        </patternFill>
      </fill>
    </dxf>
    <dxf>
      <font>
        <color rgb="FF0070B2"/>
      </font>
      <fill>
        <patternFill patternType="solid">
          <fgColor rgb="FFB2DCFC"/>
          <bgColor rgb="FFB2DCFC"/>
        </patternFill>
      </fill>
    </dxf>
    <dxf>
      <font>
        <color rgb="FF0070B2"/>
      </font>
      <fill>
        <patternFill patternType="solid">
          <fgColor indexed="5"/>
          <bgColor indexed="5"/>
        </patternFill>
      </fill>
    </dxf>
    <dxf>
      <font>
        <b val="0"/>
        <i val="0"/>
        <color rgb="FF0070B2"/>
      </font>
      <fill>
        <patternFill patternType="solid">
          <fgColor indexed="5"/>
          <bgColor indexed="5"/>
        </patternFill>
      </fill>
    </dxf>
    <dxf>
      <font>
        <b val="0"/>
        <i val="0"/>
        <color rgb="FF0070B2"/>
      </font>
      <fill>
        <patternFill patternType="solid">
          <fgColor rgb="FFC4FF7F"/>
          <bgColor rgb="FFC4FF7F"/>
        </patternFill>
      </fill>
    </dxf>
    <dxf>
      <font>
        <b val="0"/>
        <i val="0"/>
        <color rgb="FF0070B2"/>
      </font>
      <fill>
        <patternFill patternType="solid">
          <fgColor rgb="FFC4FF7F"/>
          <bgColor rgb="FFC4FF7F"/>
        </patternFill>
      </fill>
    </dxf>
    <dxf>
      <font>
        <color rgb="FF0070B2"/>
      </font>
      <fill>
        <patternFill patternType="solid">
          <fgColor rgb="FFC4FF7F"/>
          <bgColor rgb="FFC4FF7F"/>
        </patternFill>
      </fill>
    </dxf>
    <dxf>
      <font>
        <color theme="0"/>
      </font>
      <fill>
        <patternFill patternType="solid">
          <fgColor rgb="FF06B050"/>
          <bgColor rgb="FF06B050"/>
        </patternFill>
      </fill>
    </dxf>
    <dxf>
      <font>
        <color theme="0"/>
      </font>
      <fill>
        <patternFill patternType="solid">
          <fgColor rgb="FF00B050"/>
          <bgColor rgb="FF00B050"/>
        </patternFill>
      </fill>
    </dxf>
    <dxf>
      <font>
        <color rgb="FF0070B2"/>
      </font>
      <fill>
        <patternFill patternType="solid">
          <fgColor rgb="FFCFB2FF"/>
          <bgColor rgb="FFCFB2FF"/>
        </patternFill>
      </fill>
    </dxf>
    <dxf>
      <font>
        <b val="0"/>
        <i val="0"/>
        <color rgb="FF0070B2"/>
      </font>
      <fill>
        <patternFill patternType="solid">
          <fgColor rgb="FFCFB2FF"/>
          <bgColor rgb="FFCFB2FF"/>
        </patternFill>
      </fill>
    </dxf>
    <dxf>
      <font>
        <color rgb="FF0070B2"/>
      </font>
      <fill>
        <patternFill patternType="solid">
          <fgColor rgb="FFB1DCFC"/>
          <bgColor rgb="FFB1DCFC"/>
        </patternFill>
      </fill>
    </dxf>
    <dxf>
      <font>
        <color rgb="FF0070B2"/>
      </font>
      <fill>
        <patternFill patternType="solid">
          <fgColor rgb="FFB1DCFC"/>
          <bgColor rgb="FFB1DCFC"/>
        </patternFill>
      </fill>
    </dxf>
    <dxf>
      <font>
        <color rgb="FF0070B2"/>
      </font>
      <fill>
        <patternFill patternType="solid">
          <fgColor rgb="FFB2DCFC"/>
          <bgColor rgb="FFB2DCFC"/>
        </patternFill>
      </fill>
    </dxf>
    <dxf>
      <font>
        <color rgb="FF0070B2"/>
      </font>
      <fill>
        <patternFill patternType="solid">
          <fgColor indexed="5"/>
          <bgColor indexed="5"/>
        </patternFill>
      </fill>
    </dxf>
    <dxf>
      <font>
        <b val="0"/>
        <i val="0"/>
        <color rgb="FF0070B2"/>
      </font>
      <fill>
        <patternFill patternType="solid">
          <fgColor indexed="5"/>
          <bgColor indexed="5"/>
        </patternFill>
      </fill>
    </dxf>
    <dxf>
      <font>
        <b val="0"/>
        <i val="0"/>
        <color rgb="FF0070B2"/>
      </font>
      <fill>
        <patternFill patternType="solid">
          <fgColor rgb="FFC4FF7F"/>
          <bgColor rgb="FFC4FF7F"/>
        </patternFill>
      </fill>
    </dxf>
    <dxf>
      <font>
        <b val="0"/>
        <i val="0"/>
        <color rgb="FF0070B2"/>
      </font>
      <fill>
        <patternFill patternType="solid">
          <fgColor rgb="FFC4FF7F"/>
          <bgColor rgb="FFC4FF7F"/>
        </patternFill>
      </fill>
    </dxf>
    <dxf>
      <font>
        <color rgb="FF0070B2"/>
      </font>
      <fill>
        <patternFill patternType="solid">
          <fgColor rgb="FFC4FF7F"/>
          <bgColor rgb="FFC4FF7F"/>
        </patternFill>
      </fill>
    </dxf>
    <dxf>
      <font>
        <color theme="0"/>
      </font>
      <fill>
        <patternFill patternType="solid">
          <fgColor rgb="FF06B050"/>
          <bgColor rgb="FF06B050"/>
        </patternFill>
      </fill>
    </dxf>
    <dxf>
      <font>
        <color theme="0"/>
      </font>
      <fill>
        <patternFill patternType="solid">
          <fgColor rgb="FF00B050"/>
          <bgColor rgb="FF00B050"/>
        </patternFill>
      </fill>
    </dxf>
    <dxf>
      <font>
        <color rgb="FF0070B2"/>
      </font>
      <fill>
        <patternFill patternType="solid">
          <fgColor rgb="FFCFB2FF"/>
          <bgColor rgb="FFCFB2FF"/>
        </patternFill>
      </fill>
    </dxf>
    <dxf>
      <font>
        <b val="0"/>
        <i val="0"/>
        <color rgb="FF0070B2"/>
      </font>
      <fill>
        <patternFill patternType="solid">
          <fgColor rgb="FFCFB2FF"/>
          <bgColor rgb="FFCFB2FF"/>
        </patternFill>
      </fill>
    </dxf>
    <dxf>
      <font>
        <color rgb="FF0070B2"/>
      </font>
      <fill>
        <patternFill patternType="solid">
          <fgColor rgb="FFB1DCFC"/>
          <bgColor rgb="FFB1DCFC"/>
        </patternFill>
      </fill>
    </dxf>
    <dxf>
      <font>
        <color rgb="FF0070B2"/>
      </font>
      <fill>
        <patternFill patternType="solid">
          <fgColor rgb="FFB1DCFC"/>
          <bgColor rgb="FFB1DCFC"/>
        </patternFill>
      </fill>
    </dxf>
    <dxf>
      <font>
        <color rgb="FF0070B2"/>
      </font>
      <fill>
        <patternFill patternType="solid">
          <fgColor rgb="FFB2DCFC"/>
          <bgColor rgb="FFB2DCFC"/>
        </patternFill>
      </fill>
    </dxf>
    <dxf>
      <font>
        <color rgb="FF0070B2"/>
      </font>
      <fill>
        <patternFill patternType="solid">
          <fgColor indexed="5"/>
          <bgColor indexed="5"/>
        </patternFill>
      </fill>
    </dxf>
    <dxf>
      <font>
        <b val="0"/>
        <i val="0"/>
        <color rgb="FF0070B2"/>
      </font>
      <fill>
        <patternFill patternType="solid">
          <fgColor indexed="5"/>
          <bgColor indexed="5"/>
        </patternFill>
      </fill>
    </dxf>
    <dxf>
      <font>
        <b val="0"/>
        <i val="0"/>
        <color rgb="FF0070B2"/>
      </font>
      <fill>
        <patternFill patternType="solid">
          <fgColor rgb="FFC4FF7F"/>
          <bgColor rgb="FFC4FF7F"/>
        </patternFill>
      </fill>
    </dxf>
    <dxf>
      <font>
        <b val="0"/>
        <i val="0"/>
        <color rgb="FF0070B2"/>
      </font>
      <fill>
        <patternFill patternType="solid">
          <fgColor rgb="FFC4FF7F"/>
          <bgColor rgb="FFC4FF7F"/>
        </patternFill>
      </fill>
    </dxf>
    <dxf>
      <font>
        <color rgb="FF0070B2"/>
      </font>
      <fill>
        <patternFill patternType="solid">
          <fgColor rgb="FFC4FF7F"/>
          <bgColor rgb="FFC4FF7F"/>
        </patternFill>
      </fill>
    </dxf>
    <dxf>
      <font>
        <color theme="0"/>
      </font>
      <fill>
        <patternFill patternType="solid">
          <fgColor rgb="FF06B050"/>
          <bgColor rgb="FF06B050"/>
        </patternFill>
      </fill>
    </dxf>
    <dxf>
      <font>
        <color theme="0"/>
      </font>
      <fill>
        <patternFill patternType="solid">
          <fgColor rgb="FF00B050"/>
          <bgColor rgb="FF00B050"/>
        </patternFill>
      </fill>
    </dxf>
    <dxf>
      <font>
        <color rgb="FF0070B2"/>
      </font>
      <fill>
        <patternFill patternType="solid">
          <fgColor rgb="FFCFB2FF"/>
          <bgColor rgb="FFCFB2FF"/>
        </patternFill>
      </fill>
    </dxf>
    <dxf>
      <font>
        <b val="0"/>
        <i val="0"/>
        <color rgb="FF0070B2"/>
      </font>
      <fill>
        <patternFill patternType="solid">
          <fgColor rgb="FFCFB2FF"/>
          <bgColor rgb="FFCFB2FF"/>
        </patternFill>
      </fill>
    </dxf>
    <dxf>
      <font>
        <color rgb="FF0070B2"/>
      </font>
      <fill>
        <patternFill patternType="solid">
          <fgColor rgb="FFB1DCFC"/>
          <bgColor rgb="FFB1DCFC"/>
        </patternFill>
      </fill>
    </dxf>
    <dxf>
      <font>
        <color rgb="FF0070B2"/>
      </font>
      <fill>
        <patternFill patternType="solid">
          <fgColor rgb="FFB1DCFC"/>
          <bgColor rgb="FFB1DCFC"/>
        </patternFill>
      </fill>
    </dxf>
    <dxf>
      <font>
        <color rgb="FF0070B2"/>
      </font>
      <fill>
        <patternFill patternType="solid">
          <fgColor rgb="FFB2DCFC"/>
          <bgColor rgb="FFB2DCFC"/>
        </patternFill>
      </fill>
    </dxf>
    <dxf>
      <font>
        <color rgb="FF0070B2"/>
      </font>
      <fill>
        <patternFill patternType="solid">
          <fgColor indexed="5"/>
          <bgColor indexed="5"/>
        </patternFill>
      </fill>
    </dxf>
    <dxf>
      <font>
        <b val="0"/>
        <i val="0"/>
        <color rgb="FF0070B2"/>
      </font>
      <fill>
        <patternFill patternType="solid">
          <fgColor indexed="5"/>
          <bgColor indexed="5"/>
        </patternFill>
      </fill>
    </dxf>
    <dxf>
      <font>
        <b val="0"/>
        <i val="0"/>
        <color rgb="FF0070B2"/>
      </font>
      <fill>
        <patternFill patternType="solid">
          <fgColor rgb="FFC4FF7F"/>
          <bgColor rgb="FFC4FF7F"/>
        </patternFill>
      </fill>
    </dxf>
    <dxf>
      <font>
        <b val="0"/>
        <i val="0"/>
        <color rgb="FF0070B2"/>
      </font>
      <fill>
        <patternFill patternType="solid">
          <fgColor rgb="FFC4FF7F"/>
          <bgColor rgb="FFC4FF7F"/>
        </patternFill>
      </fill>
    </dxf>
    <dxf>
      <font>
        <color rgb="FF0070B2"/>
      </font>
      <fill>
        <patternFill patternType="solid">
          <fgColor rgb="FFC4FF7F"/>
          <bgColor rgb="FFC4FF7F"/>
        </patternFill>
      </fill>
    </dxf>
    <dxf>
      <font>
        <color theme="0"/>
      </font>
      <fill>
        <patternFill patternType="solid">
          <fgColor rgb="FF06B050"/>
          <bgColor rgb="FF06B050"/>
        </patternFill>
      </fill>
    </dxf>
    <dxf>
      <font>
        <color theme="0"/>
      </font>
      <fill>
        <patternFill patternType="solid">
          <fgColor rgb="FF00B050"/>
          <bgColor rgb="FF00B050"/>
        </patternFill>
      </fill>
    </dxf>
    <dxf>
      <font>
        <color rgb="FF0070B2"/>
      </font>
      <fill>
        <patternFill patternType="solid">
          <fgColor rgb="FFCFB2FF"/>
          <bgColor rgb="FFCFB2FF"/>
        </patternFill>
      </fill>
    </dxf>
    <dxf>
      <font>
        <b val="0"/>
        <i val="0"/>
        <color rgb="FF0070B2"/>
      </font>
      <fill>
        <patternFill patternType="solid">
          <fgColor rgb="FFCFB2FF"/>
          <bgColor rgb="FFCFB2FF"/>
        </patternFill>
      </fill>
    </dxf>
    <dxf>
      <font>
        <color rgb="FF0070B2"/>
      </font>
      <fill>
        <patternFill patternType="solid">
          <fgColor rgb="FFB1DCFC"/>
          <bgColor rgb="FFB1DCFC"/>
        </patternFill>
      </fill>
    </dxf>
    <dxf>
      <font>
        <color rgb="FF0070B2"/>
      </font>
      <fill>
        <patternFill patternType="solid">
          <fgColor rgb="FFB1DCFC"/>
          <bgColor rgb="FFB1DCFC"/>
        </patternFill>
      </fill>
    </dxf>
    <dxf>
      <font>
        <color rgb="FF0070B2"/>
      </font>
      <fill>
        <patternFill patternType="solid">
          <fgColor rgb="FFB2DCFC"/>
          <bgColor rgb="FFB2DCFC"/>
        </patternFill>
      </fill>
    </dxf>
    <dxf>
      <font>
        <color rgb="FF0070B2"/>
      </font>
      <fill>
        <patternFill patternType="solid">
          <fgColor indexed="5"/>
          <bgColor indexed="5"/>
        </patternFill>
      </fill>
    </dxf>
    <dxf>
      <font>
        <b val="0"/>
        <i val="0"/>
        <color rgb="FF0070B2"/>
      </font>
      <fill>
        <patternFill patternType="solid">
          <fgColor indexed="5"/>
          <bgColor indexed="5"/>
        </patternFill>
      </fill>
    </dxf>
    <dxf>
      <font>
        <b val="0"/>
        <i val="0"/>
        <color rgb="FF0070B2"/>
      </font>
      <fill>
        <patternFill patternType="solid">
          <fgColor rgb="FFC4FF7F"/>
          <bgColor rgb="FFC4FF7F"/>
        </patternFill>
      </fill>
    </dxf>
    <dxf>
      <font>
        <b val="0"/>
        <i val="0"/>
        <color rgb="FF0070B2"/>
      </font>
      <fill>
        <patternFill patternType="solid">
          <fgColor rgb="FFC4FF7F"/>
          <bgColor rgb="FFC4FF7F"/>
        </patternFill>
      </fill>
    </dxf>
    <dxf>
      <font>
        <color rgb="FF0070B2"/>
      </font>
      <fill>
        <patternFill patternType="solid">
          <fgColor rgb="FFC4FF7F"/>
          <bgColor rgb="FFC4FF7F"/>
        </patternFill>
      </fill>
    </dxf>
    <dxf>
      <font>
        <color theme="0"/>
      </font>
      <fill>
        <patternFill patternType="solid">
          <fgColor rgb="FF06B050"/>
          <bgColor rgb="FF06B050"/>
        </patternFill>
      </fill>
    </dxf>
    <dxf>
      <font>
        <color theme="0"/>
      </font>
      <fill>
        <patternFill patternType="solid">
          <fgColor rgb="FF00B050"/>
          <bgColor rgb="FF00B050"/>
        </patternFill>
      </fill>
    </dxf>
    <dxf>
      <font>
        <color rgb="FF0070B2"/>
      </font>
      <fill>
        <patternFill patternType="solid">
          <fgColor rgb="FFCFB2FF"/>
          <bgColor rgb="FFCFB2FF"/>
        </patternFill>
      </fill>
    </dxf>
    <dxf>
      <font>
        <b val="0"/>
        <i val="0"/>
        <color rgb="FF0070B2"/>
      </font>
      <fill>
        <patternFill patternType="solid">
          <fgColor rgb="FFCFB2FF"/>
          <bgColor rgb="FFCFB2FF"/>
        </patternFill>
      </fill>
    </dxf>
    <dxf>
      <font>
        <color rgb="FF0070B2"/>
      </font>
      <fill>
        <patternFill patternType="solid">
          <fgColor rgb="FFB1DCFC"/>
          <bgColor rgb="FFB1DCFC"/>
        </patternFill>
      </fill>
    </dxf>
    <dxf>
      <font>
        <color rgb="FF0070B2"/>
      </font>
      <fill>
        <patternFill patternType="solid">
          <fgColor rgb="FFB1DCFC"/>
          <bgColor rgb="FFB1DCFC"/>
        </patternFill>
      </fill>
    </dxf>
    <dxf>
      <font>
        <color rgb="FF0070B2"/>
      </font>
      <fill>
        <patternFill patternType="solid">
          <fgColor rgb="FFB2DCFC"/>
          <bgColor rgb="FFB2DCFC"/>
        </patternFill>
      </fill>
    </dxf>
    <dxf>
      <font>
        <color rgb="FF0070B2"/>
      </font>
      <fill>
        <patternFill patternType="solid">
          <fgColor indexed="5"/>
          <bgColor indexed="5"/>
        </patternFill>
      </fill>
    </dxf>
    <dxf>
      <font>
        <b val="0"/>
        <i val="0"/>
        <color rgb="FF0070B2"/>
      </font>
      <fill>
        <patternFill patternType="solid">
          <fgColor indexed="5"/>
          <bgColor indexed="5"/>
        </patternFill>
      </fill>
    </dxf>
    <dxf>
      <font>
        <b val="0"/>
        <i val="0"/>
        <color rgb="FF0070B2"/>
      </font>
      <fill>
        <patternFill patternType="solid">
          <fgColor rgb="FFC4FF7F"/>
          <bgColor rgb="FFC4FF7F"/>
        </patternFill>
      </fill>
    </dxf>
    <dxf>
      <font>
        <b val="0"/>
        <i val="0"/>
        <color rgb="FF0070B2"/>
      </font>
      <fill>
        <patternFill patternType="solid">
          <fgColor rgb="FFC4FF7F"/>
          <bgColor rgb="FFC4FF7F"/>
        </patternFill>
      </fill>
    </dxf>
    <dxf>
      <font>
        <color rgb="FF0070B2"/>
      </font>
      <fill>
        <patternFill patternType="solid">
          <fgColor rgb="FFC4FF7F"/>
          <bgColor rgb="FFC4FF7F"/>
        </patternFill>
      </fill>
    </dxf>
    <dxf>
      <font>
        <color theme="0"/>
      </font>
      <fill>
        <patternFill patternType="solid">
          <fgColor rgb="FF06B050"/>
          <bgColor rgb="FF06B050"/>
        </patternFill>
      </fill>
    </dxf>
    <dxf>
      <font>
        <color theme="0"/>
      </font>
      <fill>
        <patternFill patternType="solid">
          <fgColor rgb="FF00B050"/>
          <bgColor rgb="FF00B050"/>
        </patternFill>
      </fill>
    </dxf>
    <dxf>
      <font>
        <color rgb="FF0070B2"/>
      </font>
      <fill>
        <patternFill patternType="solid">
          <fgColor rgb="FFCFB2FF"/>
          <bgColor rgb="FFCFB2FF"/>
        </patternFill>
      </fill>
    </dxf>
    <dxf>
      <font>
        <b val="0"/>
        <i val="0"/>
        <color rgb="FF0070B2"/>
      </font>
      <fill>
        <patternFill patternType="solid">
          <fgColor rgb="FFCFB2FF"/>
          <bgColor rgb="FFCFB2FF"/>
        </patternFill>
      </fill>
    </dxf>
    <dxf>
      <font>
        <color rgb="FF0070B2"/>
      </font>
      <fill>
        <patternFill patternType="solid">
          <fgColor rgb="FFB1DCFC"/>
          <bgColor rgb="FFB1DCFC"/>
        </patternFill>
      </fill>
    </dxf>
    <dxf>
      <font>
        <color rgb="FF0070B2"/>
      </font>
      <fill>
        <patternFill patternType="solid">
          <fgColor rgb="FFB1DCFC"/>
          <bgColor rgb="FFB1DCFC"/>
        </patternFill>
      </fill>
    </dxf>
    <dxf>
      <font>
        <color rgb="FF0070B2"/>
      </font>
      <fill>
        <patternFill patternType="solid">
          <fgColor rgb="FFB2DCFC"/>
          <bgColor rgb="FFB2DCFC"/>
        </patternFill>
      </fill>
    </dxf>
    <dxf>
      <font>
        <color rgb="FF0070B2"/>
      </font>
      <fill>
        <patternFill patternType="solid">
          <fgColor indexed="5"/>
          <bgColor indexed="5"/>
        </patternFill>
      </fill>
    </dxf>
    <dxf>
      <font>
        <b val="0"/>
        <i val="0"/>
        <color rgb="FF0070B2"/>
      </font>
      <fill>
        <patternFill patternType="solid">
          <fgColor indexed="5"/>
          <bgColor indexed="5"/>
        </patternFill>
      </fill>
    </dxf>
    <dxf>
      <font>
        <b val="0"/>
        <i val="0"/>
        <color rgb="FF0070B2"/>
      </font>
      <fill>
        <patternFill patternType="solid">
          <fgColor rgb="FFC4FF7F"/>
          <bgColor rgb="FFC4FF7F"/>
        </patternFill>
      </fill>
    </dxf>
    <dxf>
      <font>
        <b val="0"/>
        <i val="0"/>
        <color rgb="FF0070B2"/>
      </font>
      <fill>
        <patternFill patternType="solid">
          <fgColor rgb="FFC4FF7F"/>
          <bgColor rgb="FFC4FF7F"/>
        </patternFill>
      </fill>
    </dxf>
    <dxf>
      <font>
        <color rgb="FF0070B2"/>
      </font>
      <fill>
        <patternFill patternType="solid">
          <fgColor rgb="FFC4FF7F"/>
          <bgColor rgb="FFC4FF7F"/>
        </patternFill>
      </fill>
    </dxf>
    <dxf>
      <font>
        <color theme="0"/>
      </font>
      <fill>
        <patternFill patternType="solid">
          <fgColor rgb="FF06B050"/>
          <bgColor rgb="FF06B050"/>
        </patternFill>
      </fill>
    </dxf>
    <dxf>
      <font>
        <color theme="0"/>
      </font>
      <fill>
        <patternFill patternType="solid">
          <fgColor rgb="FF00B050"/>
          <bgColor rgb="FF00B050"/>
        </patternFill>
      </fill>
    </dxf>
    <dxf>
      <font>
        <color rgb="FF0070B2"/>
      </font>
      <fill>
        <patternFill patternType="solid">
          <fgColor rgb="FFCFB2FF"/>
          <bgColor rgb="FFCFB2FF"/>
        </patternFill>
      </fill>
    </dxf>
    <dxf>
      <font>
        <b val="0"/>
        <i val="0"/>
        <color rgb="FF0070B2"/>
      </font>
      <fill>
        <patternFill patternType="solid">
          <fgColor rgb="FFCFB2FF"/>
          <bgColor rgb="FFCFB2FF"/>
        </patternFill>
      </fill>
    </dxf>
    <dxf>
      <font>
        <color rgb="FF0070B2"/>
      </font>
      <fill>
        <patternFill patternType="solid">
          <fgColor rgb="FFB1DCFC"/>
          <bgColor rgb="FFB1DCFC"/>
        </patternFill>
      </fill>
    </dxf>
    <dxf>
      <font>
        <color rgb="FF0070B2"/>
      </font>
      <fill>
        <patternFill patternType="solid">
          <fgColor rgb="FFB1DCFC"/>
          <bgColor rgb="FFB1DCFC"/>
        </patternFill>
      </fill>
    </dxf>
    <dxf>
      <font>
        <color rgb="FF0070B2"/>
      </font>
      <fill>
        <patternFill patternType="solid">
          <fgColor rgb="FFB2DCFC"/>
          <bgColor rgb="FFB2DCFC"/>
        </patternFill>
      </fill>
    </dxf>
    <dxf>
      <font>
        <color rgb="FF0070B2"/>
      </font>
      <fill>
        <patternFill patternType="solid">
          <fgColor indexed="5"/>
          <bgColor indexed="5"/>
        </patternFill>
      </fill>
    </dxf>
    <dxf>
      <font>
        <b val="0"/>
        <i val="0"/>
        <color rgb="FF0070B2"/>
      </font>
      <fill>
        <patternFill patternType="solid">
          <fgColor indexed="5"/>
          <bgColor indexed="5"/>
        </patternFill>
      </fill>
    </dxf>
    <dxf>
      <font>
        <b val="0"/>
        <i val="0"/>
        <color rgb="FF0070B2"/>
      </font>
      <fill>
        <patternFill patternType="solid">
          <fgColor rgb="FFC4FF7F"/>
          <bgColor rgb="FFC4FF7F"/>
        </patternFill>
      </fill>
    </dxf>
    <dxf>
      <font>
        <b val="0"/>
        <i val="0"/>
        <color rgb="FF0070B2"/>
      </font>
      <fill>
        <patternFill patternType="solid">
          <fgColor rgb="FFC4FF7F"/>
          <bgColor rgb="FFC4FF7F"/>
        </patternFill>
      </fill>
    </dxf>
    <dxf>
      <font>
        <color rgb="FF0070B2"/>
      </font>
      <fill>
        <patternFill patternType="solid">
          <fgColor rgb="FFC4FF7F"/>
          <bgColor rgb="FFC4FF7F"/>
        </patternFill>
      </fill>
    </dxf>
    <dxf>
      <font>
        <color theme="0"/>
      </font>
      <fill>
        <patternFill patternType="solid">
          <fgColor rgb="FF06B050"/>
          <bgColor rgb="FF06B050"/>
        </patternFill>
      </fill>
    </dxf>
    <dxf>
      <font>
        <color theme="0"/>
      </font>
      <fill>
        <patternFill patternType="solid">
          <fgColor rgb="FF00B050"/>
          <bgColor rgb="FF00B050"/>
        </patternFill>
      </fill>
    </dxf>
    <dxf>
      <font>
        <color rgb="FF0070B2"/>
      </font>
      <fill>
        <patternFill patternType="solid">
          <fgColor rgb="FFCFB2FF"/>
          <bgColor rgb="FFCFB2FF"/>
        </patternFill>
      </fill>
    </dxf>
    <dxf>
      <font>
        <b val="0"/>
        <i val="0"/>
        <color rgb="FF0070B2"/>
      </font>
      <fill>
        <patternFill patternType="solid">
          <fgColor rgb="FFCFB2FF"/>
          <bgColor rgb="FFCFB2FF"/>
        </patternFill>
      </fill>
    </dxf>
    <dxf>
      <font>
        <color rgb="FF0070B2"/>
      </font>
      <fill>
        <patternFill patternType="solid">
          <fgColor rgb="FFB1DCFC"/>
          <bgColor rgb="FFB1DCFC"/>
        </patternFill>
      </fill>
    </dxf>
    <dxf>
      <font>
        <color rgb="FF0070B2"/>
      </font>
      <fill>
        <patternFill patternType="solid">
          <fgColor rgb="FFB1DCFC"/>
          <bgColor rgb="FFB1DCFC"/>
        </patternFill>
      </fill>
    </dxf>
    <dxf>
      <font>
        <color rgb="FF0070B2"/>
      </font>
      <fill>
        <patternFill patternType="solid">
          <fgColor rgb="FFB2DCFC"/>
          <bgColor rgb="FFB2DCFC"/>
        </patternFill>
      </fill>
    </dxf>
    <dxf>
      <font>
        <color rgb="FF0070B2"/>
      </font>
      <fill>
        <patternFill patternType="solid">
          <fgColor indexed="5"/>
          <bgColor indexed="5"/>
        </patternFill>
      </fill>
    </dxf>
    <dxf>
      <font>
        <b val="0"/>
        <i val="0"/>
        <color rgb="FF0070B2"/>
      </font>
      <fill>
        <patternFill patternType="solid">
          <fgColor indexed="5"/>
          <bgColor indexed="5"/>
        </patternFill>
      </fill>
    </dxf>
    <dxf>
      <font>
        <b val="0"/>
        <i val="0"/>
        <color rgb="FF0070B2"/>
      </font>
      <fill>
        <patternFill patternType="solid">
          <fgColor rgb="FFC4FF7F"/>
          <bgColor rgb="FFC4FF7F"/>
        </patternFill>
      </fill>
    </dxf>
    <dxf>
      <font>
        <b val="0"/>
        <i val="0"/>
        <color rgb="FF0070B2"/>
      </font>
      <fill>
        <patternFill patternType="solid">
          <fgColor rgb="FFC4FF7F"/>
          <bgColor rgb="FFC4FF7F"/>
        </patternFill>
      </fill>
    </dxf>
    <dxf>
      <font>
        <color rgb="FF0070B2"/>
      </font>
      <fill>
        <patternFill patternType="solid">
          <fgColor rgb="FFC4FF7F"/>
          <bgColor rgb="FFC4FF7F"/>
        </patternFill>
      </fill>
    </dxf>
    <dxf>
      <font>
        <color theme="0"/>
      </font>
      <fill>
        <patternFill patternType="solid">
          <fgColor rgb="FF06B050"/>
          <bgColor rgb="FF06B050"/>
        </patternFill>
      </fill>
    </dxf>
    <dxf>
      <font>
        <color theme="0"/>
      </font>
      <fill>
        <patternFill patternType="solid">
          <fgColor rgb="FF00B050"/>
          <bgColor rgb="FF00B050"/>
        </patternFill>
      </fill>
    </dxf>
    <dxf>
      <font>
        <color rgb="FF0070B2"/>
      </font>
      <fill>
        <patternFill patternType="solid">
          <fgColor rgb="FFCFB2FF"/>
          <bgColor rgb="FFCFB2FF"/>
        </patternFill>
      </fill>
    </dxf>
    <dxf>
      <font>
        <b val="0"/>
        <i val="0"/>
        <color rgb="FF0070B2"/>
      </font>
      <fill>
        <patternFill patternType="solid">
          <fgColor rgb="FFCFB2FF"/>
          <bgColor rgb="FFCFB2FF"/>
        </patternFill>
      </fill>
    </dxf>
    <dxf>
      <font>
        <color rgb="FF0070B2"/>
      </font>
      <fill>
        <patternFill patternType="solid">
          <fgColor rgb="FFB1DCFC"/>
          <bgColor rgb="FFB1DCFC"/>
        </patternFill>
      </fill>
    </dxf>
    <dxf>
      <font>
        <color rgb="FF0070B2"/>
      </font>
      <fill>
        <patternFill patternType="solid">
          <fgColor rgb="FFB1DCFC"/>
          <bgColor rgb="FFB1DCFC"/>
        </patternFill>
      </fill>
    </dxf>
    <dxf>
      <font>
        <color rgb="FF0070B2"/>
      </font>
      <fill>
        <patternFill patternType="solid">
          <fgColor rgb="FFB2DCFC"/>
          <bgColor rgb="FFB2DCFC"/>
        </patternFill>
      </fill>
    </dxf>
    <dxf>
      <font>
        <color rgb="FF0070B2"/>
      </font>
      <fill>
        <patternFill patternType="solid">
          <fgColor indexed="5"/>
          <bgColor indexed="5"/>
        </patternFill>
      </fill>
    </dxf>
    <dxf>
      <font>
        <b val="0"/>
        <i val="0"/>
        <color rgb="FF0070B2"/>
      </font>
      <fill>
        <patternFill patternType="solid">
          <fgColor indexed="5"/>
          <bgColor indexed="5"/>
        </patternFill>
      </fill>
    </dxf>
    <dxf>
      <font>
        <b val="0"/>
        <i val="0"/>
        <color rgb="FF0070B2"/>
      </font>
      <fill>
        <patternFill patternType="solid">
          <fgColor rgb="FFC4FF7F"/>
          <bgColor rgb="FFC4FF7F"/>
        </patternFill>
      </fill>
    </dxf>
    <dxf>
      <font>
        <b val="0"/>
        <i val="0"/>
        <color rgb="FF0070B2"/>
      </font>
      <fill>
        <patternFill patternType="solid">
          <fgColor rgb="FFC4FF7F"/>
          <bgColor rgb="FFC4FF7F"/>
        </patternFill>
      </fill>
    </dxf>
    <dxf>
      <font>
        <color rgb="FF0070B2"/>
      </font>
      <fill>
        <patternFill patternType="solid">
          <fgColor rgb="FFC4FF7F"/>
          <bgColor rgb="FFC4FF7F"/>
        </patternFill>
      </fill>
    </dxf>
    <dxf>
      <font>
        <color theme="0"/>
      </font>
      <fill>
        <patternFill patternType="solid">
          <fgColor rgb="FF06B050"/>
          <bgColor rgb="FF06B050"/>
        </patternFill>
      </fill>
    </dxf>
    <dxf>
      <font>
        <color theme="0"/>
      </font>
      <fill>
        <patternFill patternType="solid">
          <fgColor rgb="FF00B050"/>
          <bgColor rgb="FF00B050"/>
        </patternFill>
      </fill>
    </dxf>
    <dxf>
      <font>
        <color rgb="FF0070B2"/>
      </font>
      <fill>
        <patternFill patternType="solid">
          <fgColor rgb="FFCFB2FF"/>
          <bgColor rgb="FFCFB2FF"/>
        </patternFill>
      </fill>
    </dxf>
    <dxf>
      <font>
        <b val="0"/>
        <i val="0"/>
        <color rgb="FF0070B2"/>
      </font>
      <fill>
        <patternFill patternType="solid">
          <fgColor rgb="FFCFB2FF"/>
          <bgColor rgb="FFCFB2FF"/>
        </patternFill>
      </fill>
    </dxf>
    <dxf>
      <font>
        <color rgb="FF0070B2"/>
      </font>
      <fill>
        <patternFill patternType="solid">
          <fgColor rgb="FFB1DCFC"/>
          <bgColor rgb="FFB1DCFC"/>
        </patternFill>
      </fill>
    </dxf>
    <dxf>
      <font>
        <color rgb="FF0070B2"/>
      </font>
      <fill>
        <patternFill patternType="solid">
          <fgColor rgb="FFB1DCFC"/>
          <bgColor rgb="FFB1DCFC"/>
        </patternFill>
      </fill>
    </dxf>
    <dxf>
      <font>
        <color rgb="FF0070B2"/>
      </font>
      <fill>
        <patternFill patternType="solid">
          <fgColor rgb="FFB2DCFC"/>
          <bgColor rgb="FFB2DCFC"/>
        </patternFill>
      </fill>
    </dxf>
    <dxf>
      <font>
        <color rgb="FF0070B2"/>
      </font>
      <fill>
        <patternFill patternType="solid">
          <fgColor indexed="5"/>
          <bgColor indexed="5"/>
        </patternFill>
      </fill>
    </dxf>
    <dxf>
      <font>
        <b val="0"/>
        <i val="0"/>
        <color rgb="FF0070B2"/>
      </font>
      <fill>
        <patternFill patternType="solid">
          <fgColor indexed="5"/>
          <bgColor indexed="5"/>
        </patternFill>
      </fill>
    </dxf>
    <dxf>
      <font>
        <b val="0"/>
        <i val="0"/>
        <color rgb="FF0070B2"/>
      </font>
      <fill>
        <patternFill patternType="solid">
          <fgColor rgb="FFC4FF7F"/>
          <bgColor rgb="FFC4FF7F"/>
        </patternFill>
      </fill>
    </dxf>
    <dxf>
      <font>
        <b val="0"/>
        <i val="0"/>
        <color rgb="FF0070B2"/>
      </font>
      <fill>
        <patternFill patternType="solid">
          <fgColor rgb="FFC4FF7F"/>
          <bgColor rgb="FFC4FF7F"/>
        </patternFill>
      </fill>
    </dxf>
    <dxf>
      <font>
        <color rgb="FF0070B2"/>
      </font>
      <fill>
        <patternFill patternType="solid">
          <fgColor rgb="FFC4FF7F"/>
          <bgColor rgb="FFC4FF7F"/>
        </patternFill>
      </fill>
    </dxf>
    <dxf>
      <font>
        <color theme="0"/>
      </font>
      <fill>
        <patternFill patternType="solid">
          <fgColor rgb="FF06B050"/>
          <bgColor rgb="FF06B050"/>
        </patternFill>
      </fill>
    </dxf>
    <dxf>
      <font>
        <color theme="0"/>
      </font>
      <fill>
        <patternFill patternType="solid">
          <fgColor rgb="FF00B050"/>
          <bgColor rgb="FF00B050"/>
        </patternFill>
      </fill>
    </dxf>
    <dxf>
      <font>
        <color rgb="FF0070B2"/>
      </font>
      <fill>
        <patternFill patternType="solid">
          <fgColor rgb="FFCFB2FF"/>
          <bgColor rgb="FFCFB2FF"/>
        </patternFill>
      </fill>
    </dxf>
    <dxf>
      <font>
        <b val="0"/>
        <i val="0"/>
        <color rgb="FF0070B2"/>
      </font>
      <fill>
        <patternFill patternType="solid">
          <fgColor rgb="FFCFB2FF"/>
          <bgColor rgb="FFCFB2FF"/>
        </patternFill>
      </fill>
    </dxf>
    <dxf>
      <font>
        <color rgb="FF0070B2"/>
      </font>
      <fill>
        <patternFill patternType="solid">
          <fgColor rgb="FFB1DCFC"/>
          <bgColor rgb="FFB1DCFC"/>
        </patternFill>
      </fill>
    </dxf>
    <dxf>
      <font>
        <color rgb="FF0070B2"/>
      </font>
      <fill>
        <patternFill patternType="solid">
          <fgColor rgb="FFB1DCFC"/>
          <bgColor rgb="FFB1DCFC"/>
        </patternFill>
      </fill>
    </dxf>
    <dxf>
      <font>
        <color rgb="FF0070B2"/>
      </font>
      <fill>
        <patternFill patternType="solid">
          <fgColor rgb="FFB2DCFC"/>
          <bgColor rgb="FFB2DCFC"/>
        </patternFill>
      </fill>
    </dxf>
    <dxf>
      <font>
        <color rgb="FF0070B2"/>
      </font>
      <fill>
        <patternFill patternType="solid">
          <fgColor indexed="5"/>
          <bgColor indexed="5"/>
        </patternFill>
      </fill>
    </dxf>
    <dxf>
      <font>
        <b val="0"/>
        <i val="0"/>
        <color rgb="FF0070B2"/>
      </font>
      <fill>
        <patternFill patternType="solid">
          <fgColor indexed="5"/>
          <bgColor indexed="5"/>
        </patternFill>
      </fill>
    </dxf>
    <dxf>
      <font>
        <b val="0"/>
        <i val="0"/>
        <color rgb="FF0070B2"/>
      </font>
      <fill>
        <patternFill patternType="solid">
          <fgColor rgb="FFC4FF7F"/>
          <bgColor rgb="FFC4FF7F"/>
        </patternFill>
      </fill>
    </dxf>
    <dxf>
      <font>
        <b val="0"/>
        <i val="0"/>
        <color rgb="FF0070B2"/>
      </font>
      <fill>
        <patternFill patternType="solid">
          <fgColor rgb="FFC4FF7F"/>
          <bgColor rgb="FFC4FF7F"/>
        </patternFill>
      </fill>
    </dxf>
    <dxf>
      <font>
        <color rgb="FF0070B2"/>
      </font>
      <fill>
        <patternFill patternType="solid">
          <fgColor rgb="FFC4FF7F"/>
          <bgColor rgb="FFC4FF7F"/>
        </patternFill>
      </fill>
    </dxf>
    <dxf>
      <font>
        <color theme="0"/>
      </font>
      <fill>
        <patternFill patternType="solid">
          <fgColor rgb="FF06B050"/>
          <bgColor rgb="FF06B050"/>
        </patternFill>
      </fill>
    </dxf>
    <dxf>
      <font>
        <color theme="0"/>
      </font>
      <fill>
        <patternFill patternType="solid">
          <fgColor rgb="FF00B050"/>
          <bgColor rgb="FF00B050"/>
        </patternFill>
      </fill>
    </dxf>
    <dxf>
      <font>
        <color rgb="FF0070B2"/>
      </font>
      <fill>
        <patternFill patternType="solid">
          <fgColor rgb="FFCFB2FF"/>
          <bgColor rgb="FFCFB2FF"/>
        </patternFill>
      </fill>
    </dxf>
    <dxf>
      <font>
        <b val="0"/>
        <i val="0"/>
        <color rgb="FF0070B2"/>
      </font>
      <fill>
        <patternFill patternType="solid">
          <fgColor rgb="FFCFB2FF"/>
          <bgColor rgb="FFCFB2FF"/>
        </patternFill>
      </fill>
    </dxf>
    <dxf>
      <font>
        <color rgb="FF0070B2"/>
      </font>
      <fill>
        <patternFill patternType="solid">
          <fgColor rgb="FFB1DCFC"/>
          <bgColor rgb="FFB1DCFC"/>
        </patternFill>
      </fill>
    </dxf>
    <dxf>
      <font>
        <color rgb="FF0070B2"/>
      </font>
      <fill>
        <patternFill patternType="solid">
          <fgColor rgb="FFB1DCFC"/>
          <bgColor rgb="FFB1DCFC"/>
        </patternFill>
      </fill>
    </dxf>
    <dxf>
      <font>
        <color rgb="FF0070B2"/>
      </font>
      <fill>
        <patternFill patternType="solid">
          <fgColor rgb="FFB2DCFC"/>
          <bgColor rgb="FFB2DCFC"/>
        </patternFill>
      </fill>
    </dxf>
    <dxf>
      <font>
        <color rgb="FF0070B2"/>
      </font>
      <fill>
        <patternFill patternType="solid">
          <fgColor indexed="5"/>
          <bgColor indexed="5"/>
        </patternFill>
      </fill>
    </dxf>
    <dxf>
      <font>
        <b val="0"/>
        <i val="0"/>
        <color rgb="FF0070B2"/>
      </font>
      <fill>
        <patternFill patternType="solid">
          <fgColor indexed="5"/>
          <bgColor indexed="5"/>
        </patternFill>
      </fill>
    </dxf>
    <dxf>
      <font>
        <b val="0"/>
        <i val="0"/>
        <color rgb="FF0070B2"/>
      </font>
      <fill>
        <patternFill patternType="solid">
          <fgColor rgb="FFC4FF7F"/>
          <bgColor rgb="FFC4FF7F"/>
        </patternFill>
      </fill>
    </dxf>
    <dxf>
      <font>
        <b val="0"/>
        <i val="0"/>
        <color rgb="FF0070B2"/>
      </font>
      <fill>
        <patternFill patternType="solid">
          <fgColor rgb="FFC4FF7F"/>
          <bgColor rgb="FFC4FF7F"/>
        </patternFill>
      </fill>
    </dxf>
    <dxf>
      <font>
        <color rgb="FF0070B2"/>
      </font>
      <fill>
        <patternFill patternType="solid">
          <fgColor rgb="FFC4FF7F"/>
          <bgColor rgb="FFC4FF7F"/>
        </patternFill>
      </fill>
    </dxf>
    <dxf>
      <font>
        <color theme="0"/>
      </font>
      <fill>
        <patternFill patternType="solid">
          <fgColor rgb="FF06B050"/>
          <bgColor rgb="FF06B050"/>
        </patternFill>
      </fill>
    </dxf>
    <dxf>
      <font>
        <color theme="0"/>
      </font>
      <fill>
        <patternFill patternType="solid">
          <fgColor rgb="FF00B050"/>
          <bgColor rgb="FF00B050"/>
        </patternFill>
      </fill>
    </dxf>
    <dxf>
      <font>
        <color rgb="FF0070B2"/>
      </font>
      <fill>
        <patternFill patternType="solid">
          <fgColor rgb="FFCFB2FF"/>
          <bgColor rgb="FFCFB2FF"/>
        </patternFill>
      </fill>
    </dxf>
    <dxf>
      <font>
        <b val="0"/>
        <i val="0"/>
        <color rgb="FF0070B2"/>
      </font>
      <fill>
        <patternFill patternType="solid">
          <fgColor rgb="FFCFB2FF"/>
          <bgColor rgb="FFCFB2FF"/>
        </patternFill>
      </fill>
    </dxf>
    <dxf>
      <font>
        <color rgb="FF0070B2"/>
      </font>
      <fill>
        <patternFill patternType="solid">
          <fgColor rgb="FFB1DCFC"/>
          <bgColor rgb="FFB1DCFC"/>
        </patternFill>
      </fill>
    </dxf>
    <dxf>
      <font>
        <color rgb="FF0070B2"/>
      </font>
      <fill>
        <patternFill patternType="solid">
          <fgColor rgb="FFB1DCFC"/>
          <bgColor rgb="FFB1DCFC"/>
        </patternFill>
      </fill>
    </dxf>
    <dxf>
      <font>
        <color rgb="FF0070B2"/>
      </font>
      <fill>
        <patternFill patternType="solid">
          <fgColor rgb="FFB2DCFC"/>
          <bgColor rgb="FFB2DCFC"/>
        </patternFill>
      </fill>
    </dxf>
    <dxf>
      <font>
        <color rgb="FF0070B2"/>
      </font>
      <fill>
        <patternFill patternType="solid">
          <fgColor indexed="5"/>
          <bgColor indexed="5"/>
        </patternFill>
      </fill>
    </dxf>
    <dxf>
      <font>
        <b val="0"/>
        <i val="0"/>
        <color rgb="FF0070B2"/>
      </font>
      <fill>
        <patternFill patternType="solid">
          <fgColor indexed="5"/>
          <bgColor indexed="5"/>
        </patternFill>
      </fill>
    </dxf>
    <dxf>
      <font>
        <b val="0"/>
        <i val="0"/>
        <color rgb="FF0070B2"/>
      </font>
      <fill>
        <patternFill patternType="solid">
          <fgColor rgb="FFC4FF7F"/>
          <bgColor rgb="FFC4FF7F"/>
        </patternFill>
      </fill>
    </dxf>
    <dxf>
      <font>
        <b val="0"/>
        <i val="0"/>
        <color rgb="FF0070B2"/>
      </font>
      <fill>
        <patternFill patternType="solid">
          <fgColor rgb="FFC4FF7F"/>
          <bgColor rgb="FFC4FF7F"/>
        </patternFill>
      </fill>
    </dxf>
    <dxf>
      <font>
        <color rgb="FF0070B2"/>
      </font>
      <fill>
        <patternFill patternType="solid">
          <fgColor rgb="FFC4FF7F"/>
          <bgColor rgb="FFC4FF7F"/>
        </patternFill>
      </fill>
    </dxf>
    <dxf>
      <font>
        <color theme="0"/>
      </font>
      <fill>
        <patternFill patternType="solid">
          <fgColor rgb="FF06B050"/>
          <bgColor rgb="FF06B050"/>
        </patternFill>
      </fill>
    </dxf>
    <dxf>
      <font>
        <color theme="0"/>
      </font>
      <fill>
        <patternFill patternType="solid">
          <fgColor rgb="FF00B050"/>
          <bgColor rgb="FF00B050"/>
        </patternFill>
      </fill>
    </dxf>
    <dxf>
      <font>
        <color rgb="FF0070B2"/>
      </font>
      <fill>
        <patternFill patternType="solid">
          <fgColor rgb="FFCFB2FF"/>
          <bgColor rgb="FFCFB2FF"/>
        </patternFill>
      </fill>
    </dxf>
    <dxf>
      <font>
        <b val="0"/>
        <i val="0"/>
        <color rgb="FF0070B2"/>
      </font>
      <fill>
        <patternFill patternType="solid">
          <fgColor rgb="FFCFB2FF"/>
          <bgColor rgb="FFCFB2FF"/>
        </patternFill>
      </fill>
    </dxf>
    <dxf>
      <font>
        <color rgb="FF0070B2"/>
      </font>
      <fill>
        <patternFill patternType="solid">
          <fgColor rgb="FFB1DCFC"/>
          <bgColor rgb="FFB1DCFC"/>
        </patternFill>
      </fill>
    </dxf>
    <dxf>
      <font>
        <color rgb="FF0070B2"/>
      </font>
      <fill>
        <patternFill patternType="solid">
          <fgColor rgb="FFB1DCFC"/>
          <bgColor rgb="FFB1DCFC"/>
        </patternFill>
      </fill>
    </dxf>
    <dxf>
      <font>
        <color rgb="FF0070B2"/>
      </font>
      <fill>
        <patternFill patternType="solid">
          <fgColor rgb="FFB2DCFC"/>
          <bgColor rgb="FFB2DCFC"/>
        </patternFill>
      </fill>
    </dxf>
    <dxf>
      <font>
        <color rgb="FF0070B2"/>
      </font>
      <fill>
        <patternFill patternType="solid">
          <fgColor indexed="5"/>
          <bgColor indexed="5"/>
        </patternFill>
      </fill>
    </dxf>
    <dxf>
      <font>
        <b val="0"/>
        <i val="0"/>
        <color rgb="FF0070B2"/>
      </font>
      <fill>
        <patternFill patternType="solid">
          <fgColor indexed="5"/>
          <bgColor indexed="5"/>
        </patternFill>
      </fill>
    </dxf>
    <dxf>
      <font>
        <b val="0"/>
        <i val="0"/>
        <color rgb="FF0070B2"/>
      </font>
      <fill>
        <patternFill patternType="solid">
          <fgColor rgb="FFC4FF7F"/>
          <bgColor rgb="FFC4FF7F"/>
        </patternFill>
      </fill>
    </dxf>
    <dxf>
      <font>
        <b val="0"/>
        <i val="0"/>
        <color rgb="FF0070B2"/>
      </font>
      <fill>
        <patternFill patternType="solid">
          <fgColor rgb="FFC4FF7F"/>
          <bgColor rgb="FFC4FF7F"/>
        </patternFill>
      </fill>
    </dxf>
    <dxf>
      <font>
        <color rgb="FF0070B2"/>
      </font>
      <fill>
        <patternFill patternType="solid">
          <fgColor rgb="FFC4FF7F"/>
          <bgColor rgb="FFC4FF7F"/>
        </patternFill>
      </fill>
    </dxf>
    <dxf>
      <font>
        <color theme="0"/>
      </font>
      <fill>
        <patternFill patternType="solid">
          <fgColor rgb="FF06B050"/>
          <bgColor rgb="FF06B050"/>
        </patternFill>
      </fill>
    </dxf>
    <dxf>
      <font>
        <color theme="0"/>
      </font>
      <fill>
        <patternFill patternType="solid">
          <fgColor rgb="FF00B050"/>
          <bgColor rgb="FF00B050"/>
        </patternFill>
      </fill>
    </dxf>
    <dxf>
      <font>
        <color rgb="FF0070B2"/>
      </font>
      <fill>
        <patternFill patternType="solid">
          <fgColor rgb="FFCFB2FF"/>
          <bgColor rgb="FFCFB2FF"/>
        </patternFill>
      </fill>
    </dxf>
    <dxf>
      <font>
        <b val="0"/>
        <i val="0"/>
        <color rgb="FF0070B2"/>
      </font>
      <fill>
        <patternFill patternType="solid">
          <fgColor rgb="FFCFB2FF"/>
          <bgColor rgb="FFCFB2FF"/>
        </patternFill>
      </fill>
    </dxf>
    <dxf>
      <font>
        <b/>
        <i val="0"/>
        <strike val="0"/>
        <u val="none"/>
        <color rgb="FF7F26CE"/>
      </font>
      <fill>
        <patternFill patternType="none"/>
      </fill>
    </dxf>
    <dxf>
      <font>
        <b/>
        <i val="0"/>
        <strike val="0"/>
        <u val="none"/>
        <color rgb="FF7F26CE"/>
      </font>
      <fill>
        <patternFill patternType="solid">
          <fgColor rgb="FFE9B2FF"/>
          <bgColor rgb="FFE9B2FF"/>
        </patternFill>
      </fill>
    </dxf>
    <dxf>
      <font>
        <b/>
        <i val="0"/>
        <strike val="0"/>
        <u val="none"/>
        <color theme="0"/>
      </font>
      <fill>
        <patternFill patternType="solid">
          <fgColor rgb="FF9B26CD"/>
          <bgColor rgb="FF9B26CD"/>
        </patternFill>
      </fill>
    </dxf>
    <dxf>
      <font>
        <b val="0"/>
        <i val="0"/>
        <strike val="0"/>
        <u/>
        <color indexed="2"/>
      </font>
      <fill>
        <patternFill patternType="none"/>
      </fill>
      <border>
        <left/>
        <right/>
        <top/>
        <bottom/>
        <vertical/>
        <horizontal/>
      </border>
    </dxf>
    <dxf>
      <font>
        <b val="0"/>
        <i val="0"/>
        <strike val="0"/>
        <u/>
        <color indexed="2"/>
      </font>
    </dxf>
    <dxf>
      <font>
        <b/>
        <i val="0"/>
        <strike val="0"/>
        <u val="none"/>
        <color rgb="FF7F26CE"/>
      </font>
      <fill>
        <patternFill patternType="none"/>
      </fill>
    </dxf>
    <dxf>
      <font>
        <b/>
        <i val="0"/>
        <strike val="0"/>
        <u val="none"/>
        <color rgb="FF7F26CE"/>
      </font>
      <fill>
        <patternFill patternType="solid">
          <fgColor rgb="FFE9B2FF"/>
          <bgColor rgb="FFE9B2FF"/>
        </patternFill>
      </fill>
    </dxf>
    <dxf>
      <font>
        <b/>
        <i val="0"/>
        <strike val="0"/>
        <u val="none"/>
        <color theme="0"/>
      </font>
      <fill>
        <patternFill patternType="solid">
          <fgColor rgb="FF9B26CD"/>
          <bgColor rgb="FF9B26CD"/>
        </patternFill>
      </fill>
    </dxf>
    <dxf>
      <font>
        <b val="0"/>
        <i val="0"/>
        <strike val="0"/>
        <u/>
        <color indexed="2"/>
      </font>
      <fill>
        <patternFill patternType="none"/>
      </fill>
      <border>
        <left/>
        <right/>
        <top/>
        <bottom/>
        <vertical/>
        <horizontal/>
      </border>
    </dxf>
    <dxf>
      <font>
        <b val="0"/>
        <i val="0"/>
        <strike val="0"/>
        <u/>
        <color indexed="2"/>
      </font>
    </dxf>
    <dxf>
      <font>
        <b/>
        <i val="0"/>
        <strike val="0"/>
        <u val="none"/>
        <color rgb="FF7F26CE"/>
      </font>
      <fill>
        <patternFill patternType="none"/>
      </fill>
    </dxf>
    <dxf>
      <font>
        <b/>
        <i val="0"/>
        <strike val="0"/>
        <u val="none"/>
        <color rgb="FF7F26CE"/>
      </font>
      <fill>
        <patternFill patternType="solid">
          <fgColor rgb="FFE9B2FF"/>
          <bgColor rgb="FFE9B2FF"/>
        </patternFill>
      </fill>
    </dxf>
    <dxf>
      <font>
        <b/>
        <i val="0"/>
        <strike val="0"/>
        <u val="none"/>
        <color theme="0"/>
      </font>
      <fill>
        <patternFill patternType="solid">
          <fgColor rgb="FF9B26CD"/>
          <bgColor rgb="FF9B26CD"/>
        </patternFill>
      </fill>
    </dxf>
    <dxf>
      <font>
        <b val="0"/>
        <i val="0"/>
        <strike val="0"/>
        <u/>
        <color indexed="2"/>
      </font>
      <fill>
        <patternFill patternType="none"/>
      </fill>
      <border>
        <left/>
        <right/>
        <top/>
        <bottom/>
        <vertical/>
        <horizontal/>
      </border>
    </dxf>
    <dxf>
      <font>
        <b val="0"/>
        <i val="0"/>
        <strike val="0"/>
        <u/>
        <color indexed="2"/>
      </font>
    </dxf>
    <dxf>
      <font>
        <b/>
        <i val="0"/>
        <strike val="0"/>
        <u val="none"/>
        <color rgb="FF7F26CE"/>
      </font>
      <fill>
        <patternFill patternType="none"/>
      </fill>
    </dxf>
    <dxf>
      <font>
        <b/>
        <i val="0"/>
        <strike val="0"/>
        <u val="none"/>
        <color rgb="FF7F26CE"/>
      </font>
      <fill>
        <patternFill patternType="solid">
          <fgColor rgb="FFE9B2FF"/>
          <bgColor rgb="FFE9B2FF"/>
        </patternFill>
      </fill>
    </dxf>
    <dxf>
      <font>
        <b/>
        <i val="0"/>
        <strike val="0"/>
        <u val="none"/>
        <color theme="0"/>
      </font>
      <fill>
        <patternFill patternType="solid">
          <fgColor rgb="FF9B26CD"/>
          <bgColor rgb="FF9B26CD"/>
        </patternFill>
      </fill>
    </dxf>
    <dxf>
      <font>
        <b val="0"/>
        <i val="0"/>
        <strike val="0"/>
        <u/>
        <color indexed="2"/>
      </font>
      <fill>
        <patternFill patternType="none"/>
      </fill>
      <border>
        <left/>
        <right/>
        <top/>
        <bottom/>
        <vertical/>
        <horizontal/>
      </border>
    </dxf>
    <dxf>
      <font>
        <b val="0"/>
        <i val="0"/>
        <strike val="0"/>
        <u/>
        <color indexed="2"/>
      </font>
    </dxf>
    <dxf>
      <font>
        <b/>
        <i val="0"/>
        <strike val="0"/>
        <u val="none"/>
        <color rgb="FF7F26CE"/>
      </font>
      <fill>
        <patternFill patternType="none"/>
      </fill>
    </dxf>
    <dxf>
      <font>
        <b/>
        <i val="0"/>
        <strike val="0"/>
        <u val="none"/>
        <color rgb="FF7F26CE"/>
      </font>
      <fill>
        <patternFill patternType="solid">
          <fgColor rgb="FFE9B2FF"/>
          <bgColor rgb="FFE9B2FF"/>
        </patternFill>
      </fill>
    </dxf>
    <dxf>
      <font>
        <b/>
        <i val="0"/>
        <strike val="0"/>
        <u val="none"/>
        <color theme="0"/>
      </font>
      <fill>
        <patternFill patternType="solid">
          <fgColor rgb="FF9B26CD"/>
          <bgColor rgb="FF9B26CD"/>
        </patternFill>
      </fill>
    </dxf>
    <dxf>
      <font>
        <b val="0"/>
        <i val="0"/>
        <strike val="0"/>
        <u/>
        <color indexed="2"/>
      </font>
      <fill>
        <patternFill patternType="none"/>
      </fill>
      <border>
        <left/>
        <right/>
        <top/>
        <bottom/>
        <vertical/>
        <horizontal/>
      </border>
    </dxf>
    <dxf>
      <font>
        <b val="0"/>
        <i val="0"/>
        <strike val="0"/>
        <u/>
        <color indexed="2"/>
      </font>
    </dxf>
    <dxf>
      <font>
        <b/>
        <i val="0"/>
        <strike val="0"/>
        <u val="none"/>
        <color rgb="FF7F26CE"/>
      </font>
      <fill>
        <patternFill patternType="none"/>
      </fill>
    </dxf>
    <dxf>
      <font>
        <b/>
        <i val="0"/>
        <strike val="0"/>
        <u val="none"/>
        <color rgb="FF7F26CE"/>
      </font>
      <fill>
        <patternFill patternType="solid">
          <fgColor rgb="FFE9B2FF"/>
          <bgColor rgb="FFE9B2FF"/>
        </patternFill>
      </fill>
    </dxf>
    <dxf>
      <font>
        <b/>
        <i val="0"/>
        <strike val="0"/>
        <u val="none"/>
        <color theme="0"/>
      </font>
      <fill>
        <patternFill patternType="solid">
          <fgColor rgb="FF9B26CD"/>
          <bgColor rgb="FF9B26CD"/>
        </patternFill>
      </fill>
    </dxf>
    <dxf>
      <font>
        <b val="0"/>
        <i val="0"/>
        <strike val="0"/>
        <u/>
        <color indexed="2"/>
      </font>
      <fill>
        <patternFill patternType="none"/>
      </fill>
      <border>
        <left/>
        <right/>
        <top/>
        <bottom/>
        <vertical/>
        <horizontal/>
      </border>
    </dxf>
    <dxf>
      <font>
        <b val="0"/>
        <i val="0"/>
        <strike val="0"/>
        <u/>
        <color indexed="2"/>
      </font>
    </dxf>
    <dxf>
      <font>
        <b/>
        <i val="0"/>
        <strike val="0"/>
        <u val="none"/>
        <color rgb="FF7F26CE"/>
      </font>
      <fill>
        <patternFill patternType="none"/>
      </fill>
    </dxf>
    <dxf>
      <font>
        <b/>
        <i val="0"/>
        <strike val="0"/>
        <u val="none"/>
        <color rgb="FF7F26CE"/>
      </font>
      <fill>
        <patternFill patternType="solid">
          <fgColor rgb="FFE9B2FF"/>
          <bgColor rgb="FFE9B2FF"/>
        </patternFill>
      </fill>
    </dxf>
    <dxf>
      <font>
        <b/>
        <i val="0"/>
        <strike val="0"/>
        <u val="none"/>
        <color theme="0"/>
      </font>
      <fill>
        <patternFill patternType="solid">
          <fgColor rgb="FF9B26CD"/>
          <bgColor rgb="FF9B26CD"/>
        </patternFill>
      </fill>
    </dxf>
    <dxf>
      <font>
        <b val="0"/>
        <i val="0"/>
        <strike val="0"/>
        <u/>
        <color indexed="2"/>
      </font>
      <fill>
        <patternFill patternType="none"/>
      </fill>
      <border>
        <left/>
        <right/>
        <top/>
        <bottom/>
        <vertical/>
        <horizontal/>
      </border>
    </dxf>
    <dxf>
      <font>
        <b val="0"/>
        <i val="0"/>
        <strike val="0"/>
        <u/>
        <color indexed="2"/>
      </font>
    </dxf>
    <dxf>
      <font>
        <b val="0"/>
        <i val="0"/>
        <strike val="0"/>
        <u val="none"/>
        <color indexed="2"/>
      </font>
      <fill>
        <patternFill patternType="solid">
          <fgColor rgb="FFFDCDCE"/>
          <bgColor rgb="FFFDCDCE"/>
        </patternFill>
      </fill>
    </dxf>
    <dxf>
      <font>
        <b val="0"/>
        <i val="0"/>
        <strike val="0"/>
        <u val="none"/>
        <color theme="0"/>
      </font>
      <fill>
        <patternFill patternType="solid">
          <fgColor theme="0"/>
          <bgColor theme="0"/>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theme="0"/>
      </font>
      <fill>
        <patternFill patternType="solid">
          <fgColor theme="0"/>
          <bgColor theme="0"/>
        </patternFill>
      </fill>
    </dxf>
    <dxf>
      <font>
        <b val="0"/>
        <i val="0"/>
        <strike val="0"/>
        <u val="none"/>
        <color indexed="2"/>
      </font>
      <fill>
        <patternFill patternType="solid">
          <fgColor rgb="FFFDCDCE"/>
          <bgColor rgb="FFFDCDCE"/>
        </patternFill>
      </fill>
    </dxf>
    <dxf>
      <font>
        <b/>
        <i val="0"/>
        <strike val="0"/>
        <u val="none"/>
        <color rgb="FF7F26CE"/>
      </font>
      <fill>
        <patternFill patternType="none"/>
      </fill>
    </dxf>
    <dxf>
      <font>
        <b/>
        <i val="0"/>
        <strike val="0"/>
        <u val="none"/>
        <color rgb="FF7F26CE"/>
      </font>
      <fill>
        <patternFill patternType="solid">
          <fgColor rgb="FFE9B2FF"/>
          <bgColor rgb="FFE9B2FF"/>
        </patternFill>
      </fill>
    </dxf>
    <dxf>
      <font>
        <b/>
        <i val="0"/>
        <strike val="0"/>
        <u val="none"/>
        <color theme="0"/>
      </font>
      <fill>
        <patternFill patternType="solid">
          <fgColor rgb="FF9B26CD"/>
          <bgColor rgb="FF9B26CD"/>
        </patternFill>
      </fill>
    </dxf>
    <dxf>
      <font>
        <b val="0"/>
        <i val="0"/>
        <strike val="0"/>
        <u/>
        <color indexed="2"/>
      </font>
      <fill>
        <patternFill patternType="none"/>
      </fill>
      <border>
        <left/>
        <right/>
        <top/>
        <bottom/>
        <vertical/>
        <horizontal/>
      </border>
    </dxf>
    <dxf>
      <font>
        <b val="0"/>
        <i val="0"/>
        <strike val="0"/>
        <u/>
        <color indexed="2"/>
      </font>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val="0"/>
        <i val="0"/>
        <strike val="0"/>
        <u val="none"/>
        <color theme="0"/>
      </font>
    </dxf>
    <dxf>
      <font>
        <b/>
        <i val="0"/>
        <strike val="0"/>
        <u val="none"/>
        <color theme="0"/>
      </font>
      <fill>
        <patternFill patternType="solid">
          <fgColor indexed="2"/>
          <bgColor indexed="2"/>
        </patternFill>
      </fill>
    </dxf>
    <dxf>
      <font>
        <b/>
        <i val="0"/>
        <strike val="0"/>
        <u val="none"/>
        <color theme="0"/>
      </font>
      <fill>
        <patternFill patternType="solid">
          <fgColor rgb="FFFBAE43"/>
          <bgColor rgb="FFFBAE43"/>
        </patternFill>
      </fill>
    </dxf>
    <dxf>
      <font>
        <b/>
        <i val="0"/>
        <strike val="0"/>
        <u val="none"/>
        <color theme="0"/>
      </font>
      <fill>
        <patternFill patternType="solid">
          <fgColor rgb="FF92D050"/>
          <bgColor rgb="FF92D050"/>
        </patternFill>
      </fill>
    </dxf>
    <dxf>
      <font>
        <b/>
        <i val="0"/>
        <strike val="0"/>
        <u val="none"/>
        <color theme="0"/>
      </font>
      <fill>
        <patternFill patternType="solid">
          <fgColor rgb="FF00B050"/>
          <bgColor rgb="FF00B050"/>
        </patternFill>
      </fill>
    </dxf>
    <dxf>
      <font>
        <b val="0"/>
        <i val="0"/>
        <strike val="0"/>
        <u val="none"/>
        <color theme="0"/>
      </font>
      <fill>
        <patternFill patternType="solid">
          <fgColor theme="0"/>
          <bgColor theme="0"/>
        </patternFill>
      </fill>
    </dxf>
    <dxf>
      <font>
        <b val="0"/>
        <i val="0"/>
        <strike val="0"/>
        <u val="none"/>
        <color theme="0"/>
      </font>
      <fill>
        <patternFill patternType="solid">
          <fgColor theme="0"/>
          <bgColor theme="0"/>
        </patternFill>
      </fill>
    </dxf>
    <dxf>
      <font>
        <b val="0"/>
        <i val="0"/>
        <strike val="0"/>
        <u val="none"/>
        <color indexed="2"/>
      </font>
      <fill>
        <patternFill patternType="solid">
          <fgColor rgb="FFFDCDCE"/>
          <bgColor rgb="FFFDCDCE"/>
        </patternFill>
      </fill>
    </dxf>
    <dxf>
      <font>
        <b/>
        <i val="0"/>
        <strike val="0"/>
        <u val="none"/>
        <color rgb="FF7F26CE"/>
      </font>
      <fill>
        <patternFill patternType="none"/>
      </fill>
    </dxf>
    <dxf>
      <font>
        <b/>
        <i val="0"/>
        <strike val="0"/>
        <u val="none"/>
        <color rgb="FF7F26CE"/>
      </font>
      <fill>
        <patternFill patternType="solid">
          <fgColor rgb="FFE9B2FF"/>
          <bgColor rgb="FFE9B2FF"/>
        </patternFill>
      </fill>
    </dxf>
    <dxf>
      <font>
        <b/>
        <i val="0"/>
        <strike val="0"/>
        <u val="none"/>
        <color theme="0"/>
      </font>
      <fill>
        <patternFill patternType="solid">
          <fgColor rgb="FF9B26CD"/>
          <bgColor rgb="FF9B26CD"/>
        </patternFill>
      </fill>
    </dxf>
    <dxf>
      <font>
        <b val="0"/>
        <i val="0"/>
        <strike val="0"/>
        <u/>
        <color indexed="2"/>
      </font>
      <fill>
        <patternFill patternType="none"/>
      </fill>
      <border>
        <left/>
        <right/>
        <top/>
        <bottom/>
        <vertical/>
        <horizontal/>
      </border>
    </dxf>
    <dxf>
      <font>
        <b val="0"/>
        <i val="0"/>
        <strike val="0"/>
        <u/>
        <color indexed="2"/>
      </font>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color rgb="FF0070B2"/>
      </font>
      <fill>
        <patternFill patternType="solid">
          <fgColor rgb="FFB1DCFC"/>
          <bgColor rgb="FFB1DCFC"/>
        </patternFill>
      </fill>
    </dxf>
    <dxf>
      <font>
        <color rgb="FF0070B2"/>
      </font>
      <fill>
        <patternFill patternType="solid">
          <fgColor rgb="FFB1DCFC"/>
          <bgColor rgb="FFB1DCFC"/>
        </patternFill>
      </fill>
    </dxf>
    <dxf>
      <font>
        <color rgb="FF0070B2"/>
      </font>
      <fill>
        <patternFill patternType="solid">
          <fgColor rgb="FFB2DCFC"/>
          <bgColor rgb="FFB2DCFC"/>
        </patternFill>
      </fill>
    </dxf>
    <dxf>
      <font>
        <color rgb="FF0070B2"/>
      </font>
      <fill>
        <patternFill patternType="solid">
          <fgColor indexed="5"/>
          <bgColor indexed="5"/>
        </patternFill>
      </fill>
    </dxf>
    <dxf>
      <font>
        <b val="0"/>
        <i val="0"/>
        <color rgb="FF0070B2"/>
      </font>
      <fill>
        <patternFill patternType="solid">
          <fgColor indexed="5"/>
          <bgColor indexed="5"/>
        </patternFill>
      </fill>
    </dxf>
    <dxf>
      <font>
        <b val="0"/>
        <i val="0"/>
        <color rgb="FF0070B2"/>
      </font>
      <fill>
        <patternFill patternType="solid">
          <fgColor rgb="FFC4FF7F"/>
          <bgColor rgb="FFC4FF7F"/>
        </patternFill>
      </fill>
    </dxf>
    <dxf>
      <font>
        <b val="0"/>
        <i val="0"/>
        <color rgb="FF0070B2"/>
      </font>
      <fill>
        <patternFill patternType="solid">
          <fgColor rgb="FFC4FF7F"/>
          <bgColor rgb="FFC4FF7F"/>
        </patternFill>
      </fill>
    </dxf>
    <dxf>
      <font>
        <color rgb="FF0070B2"/>
      </font>
      <fill>
        <patternFill patternType="solid">
          <fgColor rgb="FFC4FF7F"/>
          <bgColor rgb="FFC4FF7F"/>
        </patternFill>
      </fill>
    </dxf>
    <dxf>
      <font>
        <color theme="0"/>
      </font>
      <fill>
        <patternFill patternType="solid">
          <fgColor rgb="FF06B050"/>
          <bgColor rgb="FF06B050"/>
        </patternFill>
      </fill>
    </dxf>
    <dxf>
      <font>
        <color theme="0"/>
      </font>
      <fill>
        <patternFill patternType="solid">
          <fgColor rgb="FF00B050"/>
          <bgColor rgb="FF00B050"/>
        </patternFill>
      </fill>
    </dxf>
    <dxf>
      <font>
        <color rgb="FF0070B2"/>
      </font>
      <fill>
        <patternFill patternType="solid">
          <fgColor rgb="FFCFB2FF"/>
          <bgColor rgb="FFCFB2FF"/>
        </patternFill>
      </fill>
    </dxf>
    <dxf>
      <font>
        <b val="0"/>
        <i val="0"/>
        <color rgb="FF0070B2"/>
      </font>
      <fill>
        <patternFill patternType="solid">
          <fgColor rgb="FFCFB2FF"/>
          <bgColor rgb="FFCFB2FF"/>
        </patternFill>
      </fill>
    </dxf>
    <dxf>
      <font>
        <b val="0"/>
        <i val="0"/>
        <strike val="0"/>
        <u val="none"/>
        <color indexed="2"/>
      </font>
      <fill>
        <patternFill patternType="solid">
          <fgColor rgb="FFFFCCCD"/>
          <bgColor rgb="FFFFCCCD"/>
        </patternFill>
      </fill>
    </dxf>
    <dxf>
      <font>
        <b val="0"/>
        <i val="0"/>
        <strike val="0"/>
        <u val="none"/>
        <color indexed="2"/>
      </font>
      <fill>
        <patternFill patternType="solid">
          <fgColor rgb="FFFFCDCE"/>
          <bgColor rgb="FFFF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FCCCD"/>
          <bgColor rgb="FFFFCCCD"/>
        </patternFill>
      </fill>
    </dxf>
    <dxf>
      <font>
        <b val="0"/>
        <i val="0"/>
        <strike val="0"/>
        <u val="none"/>
        <color indexed="2"/>
      </font>
      <fill>
        <patternFill patternType="solid">
          <fgColor rgb="FFFFCDCE"/>
          <bgColor rgb="FFFFCDCE"/>
        </patternFill>
      </fill>
    </dxf>
    <dxf>
      <font>
        <b val="0"/>
        <i val="0"/>
        <strike val="0"/>
        <u val="none"/>
        <color indexed="2"/>
      </font>
      <fill>
        <patternFill patternType="solid">
          <fgColor rgb="FFFFCDCE"/>
          <bgColor rgb="FFFFCDCE"/>
        </patternFill>
      </fill>
    </dxf>
    <dxf>
      <font>
        <b val="0"/>
        <i val="0"/>
        <strike val="0"/>
        <u val="none"/>
        <color indexed="2"/>
      </font>
      <fill>
        <patternFill patternType="solid">
          <fgColor rgb="FFFFCDCE"/>
          <bgColor rgb="FFFFCDCE"/>
        </patternFill>
      </fill>
    </dxf>
    <dxf>
      <font>
        <b val="0"/>
        <i val="0"/>
        <strike val="0"/>
        <u val="none"/>
        <color indexed="2"/>
      </font>
      <fill>
        <patternFill patternType="solid">
          <fgColor rgb="FFFFCCCD"/>
          <bgColor rgb="FFFFCCCD"/>
        </patternFill>
      </fill>
    </dxf>
    <dxf>
      <font>
        <b val="0"/>
        <i val="0"/>
        <strike val="0"/>
        <u val="none"/>
        <color theme="0"/>
      </font>
    </dxf>
    <dxf>
      <font>
        <b/>
        <i val="0"/>
        <strike val="0"/>
        <u val="none"/>
        <color theme="0"/>
      </font>
      <fill>
        <patternFill patternType="solid">
          <fgColor indexed="2"/>
          <bgColor indexed="2"/>
        </patternFill>
      </fill>
    </dxf>
    <dxf>
      <font>
        <b/>
        <i val="0"/>
        <strike val="0"/>
        <u val="none"/>
        <color theme="0"/>
      </font>
      <fill>
        <patternFill patternType="solid">
          <fgColor rgb="FFFBAE43"/>
          <bgColor rgb="FFFBAE43"/>
        </patternFill>
      </fill>
    </dxf>
    <dxf>
      <font>
        <b/>
        <i val="0"/>
        <strike val="0"/>
        <u val="none"/>
        <color theme="0"/>
      </font>
      <fill>
        <patternFill patternType="solid">
          <fgColor rgb="FF92D050"/>
          <bgColor rgb="FF92D050"/>
        </patternFill>
      </fill>
    </dxf>
    <dxf>
      <font>
        <b/>
        <i val="0"/>
        <strike val="0"/>
        <u val="none"/>
        <color theme="0"/>
      </font>
      <fill>
        <patternFill patternType="solid">
          <fgColor rgb="FF00B050"/>
          <bgColor rgb="FF00B050"/>
        </patternFill>
      </fill>
    </dxf>
    <dxf>
      <font>
        <b val="0"/>
        <i val="0"/>
        <strike val="0"/>
        <u val="none"/>
        <color theme="0"/>
      </font>
    </dxf>
    <dxf>
      <font>
        <b/>
        <i val="0"/>
        <strike val="0"/>
        <u val="none"/>
        <color theme="0"/>
      </font>
      <fill>
        <patternFill patternType="solid">
          <fgColor indexed="2"/>
          <bgColor indexed="2"/>
        </patternFill>
      </fill>
    </dxf>
    <dxf>
      <font>
        <b/>
        <i val="0"/>
        <strike val="0"/>
        <u val="none"/>
        <color theme="0"/>
      </font>
      <fill>
        <patternFill patternType="solid">
          <fgColor rgb="FFFBAE43"/>
          <bgColor rgb="FFFBAE43"/>
        </patternFill>
      </fill>
    </dxf>
    <dxf>
      <font>
        <b/>
        <i val="0"/>
        <strike val="0"/>
        <u val="none"/>
        <color theme="0"/>
      </font>
      <fill>
        <patternFill patternType="solid">
          <fgColor rgb="FF92D050"/>
          <bgColor rgb="FF92D050"/>
        </patternFill>
      </fill>
    </dxf>
    <dxf>
      <font>
        <b/>
        <i val="0"/>
        <strike val="0"/>
        <u val="none"/>
        <color theme="0"/>
      </font>
      <fill>
        <patternFill patternType="solid">
          <fgColor rgb="FF00B050"/>
          <bgColor rgb="FF00B050"/>
        </patternFill>
      </fill>
    </dxf>
    <dxf>
      <font>
        <b val="0"/>
        <i val="0"/>
        <strike val="0"/>
        <u val="none"/>
        <color theme="0"/>
      </font>
    </dxf>
    <dxf>
      <font>
        <b/>
        <i val="0"/>
        <strike val="0"/>
        <u val="none"/>
        <color theme="0"/>
      </font>
      <fill>
        <patternFill patternType="solid">
          <fgColor indexed="2"/>
          <bgColor indexed="2"/>
        </patternFill>
      </fill>
    </dxf>
    <dxf>
      <font>
        <b/>
        <i val="0"/>
        <strike val="0"/>
        <u val="none"/>
        <color theme="0"/>
      </font>
      <fill>
        <patternFill patternType="solid">
          <fgColor rgb="FFFBAE43"/>
          <bgColor rgb="FFFBAE43"/>
        </patternFill>
      </fill>
    </dxf>
    <dxf>
      <font>
        <b/>
        <i val="0"/>
        <strike val="0"/>
        <u val="none"/>
        <color theme="0"/>
      </font>
      <fill>
        <patternFill patternType="solid">
          <fgColor rgb="FF92D050"/>
          <bgColor rgb="FF92D050"/>
        </patternFill>
      </fill>
    </dxf>
    <dxf>
      <font>
        <b/>
        <i val="0"/>
        <strike val="0"/>
        <u val="none"/>
        <color theme="0"/>
      </font>
      <fill>
        <patternFill patternType="solid">
          <fgColor rgb="FF00B050"/>
          <bgColor rgb="FF00B050"/>
        </patternFill>
      </fill>
    </dxf>
    <dxf>
      <font>
        <b val="0"/>
        <i val="0"/>
        <strike val="0"/>
        <u val="none"/>
        <color theme="0"/>
      </font>
    </dxf>
    <dxf>
      <font>
        <b/>
        <i val="0"/>
        <strike val="0"/>
        <u val="none"/>
        <color theme="0"/>
      </font>
      <fill>
        <patternFill patternType="solid">
          <fgColor indexed="2"/>
          <bgColor indexed="2"/>
        </patternFill>
      </fill>
    </dxf>
    <dxf>
      <font>
        <b/>
        <i val="0"/>
        <strike val="0"/>
        <u val="none"/>
        <color theme="0"/>
      </font>
      <fill>
        <patternFill patternType="solid">
          <fgColor rgb="FFFBAE43"/>
          <bgColor rgb="FFFBAE43"/>
        </patternFill>
      </fill>
    </dxf>
    <dxf>
      <font>
        <b/>
        <i val="0"/>
        <strike val="0"/>
        <u val="none"/>
        <color theme="0"/>
      </font>
      <fill>
        <patternFill patternType="solid">
          <fgColor rgb="FF92D050"/>
          <bgColor rgb="FF92D050"/>
        </patternFill>
      </fill>
    </dxf>
    <dxf>
      <font>
        <b/>
        <i val="0"/>
        <strike val="0"/>
        <u val="none"/>
        <color theme="0"/>
      </font>
      <fill>
        <patternFill patternType="solid">
          <fgColor rgb="FF00B050"/>
          <bgColor rgb="FF00B050"/>
        </patternFill>
      </fill>
    </dxf>
    <dxf>
      <font>
        <b val="0"/>
        <i val="0"/>
        <strike val="0"/>
        <u val="none"/>
        <color theme="0"/>
      </font>
    </dxf>
    <dxf>
      <font>
        <b/>
        <i val="0"/>
        <strike val="0"/>
        <u val="none"/>
        <color theme="0"/>
      </font>
      <fill>
        <patternFill patternType="solid">
          <fgColor indexed="2"/>
          <bgColor indexed="2"/>
        </patternFill>
      </fill>
    </dxf>
    <dxf>
      <font>
        <b/>
        <i val="0"/>
        <strike val="0"/>
        <u val="none"/>
        <color theme="0"/>
      </font>
      <fill>
        <patternFill patternType="solid">
          <fgColor rgb="FFFBAE43"/>
          <bgColor rgb="FFFBAE43"/>
        </patternFill>
      </fill>
    </dxf>
    <dxf>
      <font>
        <b/>
        <i val="0"/>
        <strike val="0"/>
        <u val="none"/>
        <color theme="0"/>
      </font>
      <fill>
        <patternFill patternType="solid">
          <fgColor rgb="FF92D050"/>
          <bgColor rgb="FF92D050"/>
        </patternFill>
      </fill>
    </dxf>
    <dxf>
      <font>
        <b/>
        <i val="0"/>
        <strike val="0"/>
        <u val="none"/>
        <color theme="0"/>
      </font>
      <fill>
        <patternFill patternType="solid">
          <fgColor rgb="FF00B050"/>
          <bgColor rgb="FF00B050"/>
        </patternFill>
      </fill>
    </dxf>
    <dxf>
      <font>
        <b val="0"/>
        <i val="0"/>
        <strike val="0"/>
        <u val="none"/>
        <color theme="0"/>
      </font>
    </dxf>
    <dxf>
      <font>
        <b/>
        <i val="0"/>
        <strike val="0"/>
        <u val="none"/>
        <color theme="0"/>
      </font>
      <fill>
        <patternFill patternType="solid">
          <fgColor indexed="2"/>
          <bgColor indexed="2"/>
        </patternFill>
      </fill>
    </dxf>
    <dxf>
      <font>
        <b/>
        <i val="0"/>
        <strike val="0"/>
        <u val="none"/>
        <color theme="0"/>
      </font>
      <fill>
        <patternFill patternType="solid">
          <fgColor rgb="FFFBAE43"/>
          <bgColor rgb="FFFBAE43"/>
        </patternFill>
      </fill>
    </dxf>
    <dxf>
      <font>
        <b/>
        <i val="0"/>
        <strike val="0"/>
        <u val="none"/>
        <color theme="0"/>
      </font>
      <fill>
        <patternFill patternType="solid">
          <fgColor rgb="FF92D050"/>
          <bgColor rgb="FF92D050"/>
        </patternFill>
      </fill>
    </dxf>
    <dxf>
      <font>
        <b/>
        <i val="0"/>
        <strike val="0"/>
        <u val="none"/>
        <color theme="0"/>
      </font>
      <fill>
        <patternFill patternType="solid">
          <fgColor rgb="FF00B050"/>
          <bgColor rgb="FF00B050"/>
        </patternFill>
      </fill>
    </dxf>
    <dxf>
      <font>
        <b val="0"/>
        <i val="0"/>
        <strike val="0"/>
        <u val="none"/>
        <color theme="0"/>
      </font>
    </dxf>
    <dxf>
      <font>
        <b/>
        <i val="0"/>
        <strike val="0"/>
        <u val="none"/>
        <color theme="0"/>
      </font>
      <fill>
        <patternFill patternType="solid">
          <fgColor indexed="2"/>
          <bgColor indexed="2"/>
        </patternFill>
      </fill>
    </dxf>
    <dxf>
      <font>
        <b/>
        <i val="0"/>
        <strike val="0"/>
        <u val="none"/>
        <color theme="0"/>
      </font>
      <fill>
        <patternFill patternType="solid">
          <fgColor rgb="FFFBAE43"/>
          <bgColor rgb="FFFBAE43"/>
        </patternFill>
      </fill>
    </dxf>
    <dxf>
      <font>
        <b/>
        <i val="0"/>
        <strike val="0"/>
        <u val="none"/>
        <color theme="0"/>
      </font>
      <fill>
        <patternFill patternType="solid">
          <fgColor rgb="FF92D050"/>
          <bgColor rgb="FF92D050"/>
        </patternFill>
      </fill>
    </dxf>
    <dxf>
      <font>
        <b/>
        <i val="0"/>
        <strike val="0"/>
        <u val="none"/>
        <color theme="0"/>
      </font>
      <fill>
        <patternFill patternType="solid">
          <fgColor rgb="FF00B050"/>
          <bgColor rgb="FF00B050"/>
        </patternFill>
      </fill>
    </dxf>
    <dxf>
      <font>
        <b val="0"/>
        <i val="0"/>
        <strike val="0"/>
        <u val="none"/>
        <color theme="0"/>
      </font>
    </dxf>
    <dxf>
      <font>
        <b/>
        <i val="0"/>
        <strike val="0"/>
        <u val="none"/>
        <color theme="0"/>
      </font>
      <fill>
        <patternFill patternType="solid">
          <fgColor indexed="2"/>
          <bgColor indexed="2"/>
        </patternFill>
      </fill>
    </dxf>
    <dxf>
      <font>
        <b/>
        <i val="0"/>
        <strike val="0"/>
        <u val="none"/>
        <color theme="0"/>
      </font>
      <fill>
        <patternFill patternType="solid">
          <fgColor rgb="FFFBAE43"/>
          <bgColor rgb="FFFBAE43"/>
        </patternFill>
      </fill>
    </dxf>
    <dxf>
      <font>
        <b/>
        <i val="0"/>
        <strike val="0"/>
        <u val="none"/>
        <color theme="0"/>
      </font>
      <fill>
        <patternFill patternType="solid">
          <fgColor rgb="FF92D050"/>
          <bgColor rgb="FF92D050"/>
        </patternFill>
      </fill>
    </dxf>
    <dxf>
      <font>
        <b/>
        <i val="0"/>
        <strike val="0"/>
        <u val="none"/>
        <color theme="0"/>
      </font>
      <fill>
        <patternFill patternType="solid">
          <fgColor rgb="FF00B050"/>
          <bgColor rgb="FF00B050"/>
        </patternFill>
      </fill>
    </dxf>
    <dxf>
      <font>
        <b val="0"/>
        <i val="0"/>
        <strike val="0"/>
        <u val="none"/>
        <color theme="0"/>
      </font>
      <fill>
        <patternFill patternType="solid">
          <fgColor theme="0"/>
          <bgColor theme="0"/>
        </patternFill>
      </fill>
    </dxf>
    <dxf>
      <font>
        <b/>
        <i val="0"/>
        <strike val="0"/>
        <u val="none"/>
        <color indexed="2"/>
      </font>
      <fill>
        <patternFill patternType="solid">
          <fgColor theme="0"/>
          <bgColor theme="0"/>
        </patternFill>
      </fill>
    </dxf>
    <dxf>
      <font>
        <b/>
        <i val="0"/>
        <strike val="0"/>
        <u val="none"/>
        <color rgb="FFFBAE43"/>
      </font>
      <fill>
        <patternFill patternType="solid">
          <fgColor theme="0"/>
          <bgColor theme="0"/>
        </patternFill>
      </fill>
    </dxf>
    <dxf>
      <font>
        <b/>
        <i val="0"/>
        <strike val="0"/>
        <u val="none"/>
        <color theme="0"/>
      </font>
      <fill>
        <patternFill patternType="solid">
          <fgColor rgb="FF92D050"/>
          <bgColor rgb="FF92D050"/>
        </patternFill>
      </fill>
    </dxf>
    <dxf>
      <font>
        <b/>
        <i val="0"/>
        <strike val="0"/>
        <u val="none"/>
        <color theme="0"/>
      </font>
      <fill>
        <patternFill patternType="solid">
          <fgColor rgb="FF00B050"/>
          <bgColor rgb="FF00B050"/>
        </patternFill>
      </fill>
    </dxf>
    <dxf>
      <font>
        <b/>
        <i val="0"/>
        <strike val="0"/>
        <u val="none"/>
        <color indexed="2"/>
      </font>
      <fill>
        <patternFill patternType="solid">
          <fgColor theme="0"/>
          <bgColor theme="0"/>
        </patternFill>
      </fill>
    </dxf>
    <dxf>
      <font>
        <b/>
        <i val="0"/>
        <strike val="0"/>
        <u val="none"/>
        <color rgb="FFFBAE43"/>
      </font>
      <fill>
        <patternFill patternType="solid">
          <fgColor theme="0"/>
          <bgColor theme="0"/>
        </patternFill>
      </fill>
    </dxf>
    <dxf>
      <font>
        <b/>
        <i val="0"/>
        <strike val="0"/>
        <u val="none"/>
        <color theme="0"/>
      </font>
      <fill>
        <patternFill patternType="solid">
          <fgColor rgb="FF92D050"/>
          <bgColor rgb="FF92D050"/>
        </patternFill>
      </fill>
    </dxf>
    <dxf>
      <font>
        <b/>
        <i val="0"/>
        <strike val="0"/>
        <u val="none"/>
        <color theme="0"/>
      </font>
      <fill>
        <patternFill patternType="solid">
          <fgColor rgb="FF00B050"/>
          <bgColor rgb="FF00B050"/>
        </patternFill>
      </fill>
    </dxf>
    <dxf>
      <font>
        <b val="0"/>
        <i val="0"/>
        <strike val="0"/>
        <u val="none"/>
        <color theme="0"/>
      </font>
      <fill>
        <patternFill patternType="solid">
          <fgColor theme="0"/>
          <bgColor theme="0"/>
        </patternFill>
      </fill>
    </dxf>
    <dxf>
      <font>
        <b val="0"/>
        <i val="0"/>
        <strike val="0"/>
        <u val="none"/>
        <color theme="0"/>
      </font>
      <fill>
        <patternFill patternType="solid">
          <fgColor theme="0"/>
          <bgColor theme="0"/>
        </patternFill>
      </fill>
    </dxf>
    <dxf>
      <font>
        <b/>
        <i val="0"/>
        <strike val="0"/>
        <u val="none"/>
        <color indexed="2"/>
      </font>
      <fill>
        <patternFill patternType="solid">
          <fgColor theme="0"/>
          <bgColor theme="0"/>
        </patternFill>
      </fill>
    </dxf>
    <dxf>
      <font>
        <b/>
        <i val="0"/>
        <strike val="0"/>
        <u val="none"/>
        <color rgb="FFFBAE43"/>
      </font>
      <fill>
        <patternFill patternType="solid">
          <fgColor theme="0"/>
          <bgColor theme="0"/>
        </patternFill>
      </fill>
    </dxf>
    <dxf>
      <font>
        <b/>
        <i val="0"/>
        <strike val="0"/>
        <u val="none"/>
        <color theme="0"/>
      </font>
      <fill>
        <patternFill patternType="solid">
          <fgColor rgb="FF92D050"/>
          <bgColor rgb="FF92D050"/>
        </patternFill>
      </fill>
    </dxf>
    <dxf>
      <font>
        <b/>
        <i val="0"/>
        <strike val="0"/>
        <u val="none"/>
        <color theme="0"/>
      </font>
      <fill>
        <patternFill patternType="solid">
          <fgColor rgb="FF00B050"/>
          <bgColor rgb="FF00B050"/>
        </patternFill>
      </fill>
    </dxf>
    <dxf>
      <font>
        <b/>
        <i val="0"/>
        <strike val="0"/>
        <u val="none"/>
        <color indexed="2"/>
      </font>
      <fill>
        <patternFill patternType="solid">
          <fgColor theme="0"/>
          <bgColor theme="0"/>
        </patternFill>
      </fill>
    </dxf>
    <dxf>
      <font>
        <b/>
        <i val="0"/>
        <strike val="0"/>
        <u val="none"/>
        <color rgb="FFFBAE43"/>
      </font>
      <fill>
        <patternFill patternType="solid">
          <fgColor theme="0"/>
          <bgColor theme="0"/>
        </patternFill>
      </fill>
    </dxf>
    <dxf>
      <font>
        <b/>
        <i val="0"/>
        <strike val="0"/>
        <u val="none"/>
        <color theme="0"/>
      </font>
      <fill>
        <patternFill patternType="solid">
          <fgColor rgb="FF92D050"/>
          <bgColor rgb="FF92D050"/>
        </patternFill>
      </fill>
    </dxf>
    <dxf>
      <font>
        <b/>
        <i val="0"/>
        <strike val="0"/>
        <u val="none"/>
        <color theme="0"/>
      </font>
      <fill>
        <patternFill patternType="solid">
          <fgColor rgb="FF00B050"/>
          <bgColor rgb="FF00B050"/>
        </patternFill>
      </fill>
    </dxf>
    <dxf>
      <font>
        <b/>
        <i val="0"/>
        <strike val="0"/>
        <u val="none"/>
        <color indexed="2"/>
      </font>
      <fill>
        <patternFill patternType="solid">
          <fgColor theme="0"/>
          <bgColor theme="0"/>
        </patternFill>
      </fill>
    </dxf>
    <dxf>
      <font>
        <b/>
        <i val="0"/>
        <strike val="0"/>
        <u val="none"/>
        <color rgb="FFFBAE43"/>
      </font>
      <fill>
        <patternFill patternType="solid">
          <fgColor theme="0"/>
          <bgColor theme="0"/>
        </patternFill>
      </fill>
    </dxf>
    <dxf>
      <font>
        <b/>
        <i val="0"/>
        <strike val="0"/>
        <u val="none"/>
        <color theme="0"/>
      </font>
      <fill>
        <patternFill patternType="solid">
          <fgColor rgb="FF92D050"/>
          <bgColor rgb="FF92D050"/>
        </patternFill>
      </fill>
    </dxf>
    <dxf>
      <font>
        <b/>
        <i val="0"/>
        <strike val="0"/>
        <u val="none"/>
        <color theme="0"/>
      </font>
      <fill>
        <patternFill patternType="solid">
          <fgColor rgb="FF00B050"/>
          <bgColor rgb="FF00B050"/>
        </patternFill>
      </fill>
    </dxf>
    <dxf>
      <font>
        <b/>
        <i val="0"/>
        <strike val="0"/>
        <u val="none"/>
        <color indexed="2"/>
      </font>
      <fill>
        <patternFill patternType="solid">
          <fgColor theme="0"/>
          <bgColor theme="0"/>
        </patternFill>
      </fill>
    </dxf>
    <dxf>
      <font>
        <b/>
        <i val="0"/>
        <strike val="0"/>
        <u val="none"/>
        <color rgb="FFFBAE43"/>
      </font>
      <fill>
        <patternFill patternType="solid">
          <fgColor theme="0"/>
          <bgColor theme="0"/>
        </patternFill>
      </fill>
    </dxf>
    <dxf>
      <font>
        <b/>
        <i val="0"/>
        <strike val="0"/>
        <u val="none"/>
        <color theme="0"/>
      </font>
      <fill>
        <patternFill patternType="solid">
          <fgColor rgb="FF92D050"/>
          <bgColor rgb="FF92D050"/>
        </patternFill>
      </fill>
    </dxf>
    <dxf>
      <font>
        <b/>
        <i val="0"/>
        <strike val="0"/>
        <u val="none"/>
        <color theme="0"/>
      </font>
      <fill>
        <patternFill patternType="solid">
          <fgColor rgb="FF00B050"/>
          <bgColor rgb="FF00B050"/>
        </patternFill>
      </fill>
    </dxf>
    <dxf>
      <font>
        <b/>
        <i val="0"/>
        <strike val="0"/>
        <u val="none"/>
        <color indexed="2"/>
      </font>
      <fill>
        <patternFill patternType="solid">
          <fgColor theme="0"/>
          <bgColor theme="0"/>
        </patternFill>
      </fill>
    </dxf>
    <dxf>
      <font>
        <b/>
        <i val="0"/>
        <strike val="0"/>
        <u val="none"/>
        <color rgb="FFFBAE43"/>
      </font>
      <fill>
        <patternFill patternType="solid">
          <fgColor theme="0"/>
          <bgColor theme="0"/>
        </patternFill>
      </fill>
    </dxf>
    <dxf>
      <font>
        <b/>
        <i val="0"/>
        <strike val="0"/>
        <u val="none"/>
        <color theme="0"/>
      </font>
      <fill>
        <patternFill patternType="solid">
          <fgColor rgb="FF92D050"/>
          <bgColor rgb="FF92D050"/>
        </patternFill>
      </fill>
    </dxf>
    <dxf>
      <font>
        <b/>
        <i val="0"/>
        <strike val="0"/>
        <u val="none"/>
        <color theme="0"/>
      </font>
      <fill>
        <patternFill patternType="solid">
          <fgColor rgb="FF00B050"/>
          <bgColor rgb="FF00B050"/>
        </patternFill>
      </fill>
    </dxf>
    <dxf>
      <font>
        <b/>
        <i val="0"/>
        <strike val="0"/>
        <u val="none"/>
        <color indexed="2"/>
      </font>
      <fill>
        <patternFill patternType="solid">
          <fgColor theme="0"/>
          <bgColor theme="0"/>
        </patternFill>
      </fill>
    </dxf>
    <dxf>
      <font>
        <b/>
        <i val="0"/>
        <strike val="0"/>
        <u val="none"/>
        <color rgb="FFFBAE43"/>
      </font>
      <fill>
        <patternFill patternType="solid">
          <fgColor theme="0"/>
          <bgColor theme="0"/>
        </patternFill>
      </fill>
    </dxf>
    <dxf>
      <font>
        <b/>
        <i val="0"/>
        <strike val="0"/>
        <u val="none"/>
        <color theme="0"/>
      </font>
      <fill>
        <patternFill patternType="solid">
          <fgColor rgb="FF92D050"/>
          <bgColor rgb="FF92D050"/>
        </patternFill>
      </fill>
    </dxf>
    <dxf>
      <font>
        <b/>
        <i val="0"/>
        <strike val="0"/>
        <u val="none"/>
        <color theme="0"/>
      </font>
      <fill>
        <patternFill patternType="solid">
          <fgColor rgb="FF00B050"/>
          <bgColor rgb="FF00B050"/>
        </patternFill>
      </fill>
    </dxf>
    <dxf>
      <font>
        <b/>
        <i val="0"/>
        <strike val="0"/>
        <u val="none"/>
        <color indexed="2"/>
      </font>
      <fill>
        <patternFill patternType="solid">
          <fgColor theme="0"/>
          <bgColor theme="0"/>
        </patternFill>
      </fill>
    </dxf>
    <dxf>
      <font>
        <b/>
        <i val="0"/>
        <strike val="0"/>
        <u val="none"/>
        <color rgb="FFFBAE43"/>
      </font>
      <fill>
        <patternFill patternType="solid">
          <fgColor theme="0"/>
          <bgColor theme="0"/>
        </patternFill>
      </fill>
    </dxf>
    <dxf>
      <font>
        <b/>
        <i val="0"/>
        <strike val="0"/>
        <u val="none"/>
        <color theme="0"/>
      </font>
      <fill>
        <patternFill patternType="solid">
          <fgColor rgb="FF92D050"/>
          <bgColor rgb="FF92D050"/>
        </patternFill>
      </fill>
    </dxf>
    <dxf>
      <font>
        <b/>
        <i val="0"/>
        <strike val="0"/>
        <u val="none"/>
        <color theme="0"/>
      </font>
      <fill>
        <patternFill patternType="solid">
          <fgColor rgb="FF00B050"/>
          <bgColor rgb="FF00B050"/>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FCDCE"/>
          <bgColor rgb="FFFFCDCE"/>
        </patternFill>
      </fill>
    </dxf>
    <dxf>
      <font>
        <b val="0"/>
        <i val="0"/>
        <strike val="0"/>
        <u val="none"/>
        <color indexed="2"/>
      </font>
      <fill>
        <patternFill patternType="solid">
          <fgColor rgb="FFFFCDCE"/>
          <bgColor rgb="FFFFCDCE"/>
        </patternFill>
      </fill>
    </dxf>
    <dxf>
      <font>
        <b val="0"/>
        <i val="0"/>
        <strike val="0"/>
        <u val="none"/>
        <color indexed="2"/>
      </font>
      <fill>
        <patternFill patternType="solid">
          <fgColor rgb="FFFFCDCE"/>
          <bgColor rgb="FFFFCDCE"/>
        </patternFill>
      </fill>
    </dxf>
    <dxf>
      <font>
        <b val="0"/>
        <i val="0"/>
        <strike val="0"/>
        <u val="none"/>
        <color indexed="2"/>
      </font>
      <fill>
        <patternFill patternType="solid">
          <fgColor rgb="FFFFCDCE"/>
          <bgColor rgb="FFFFCDCE"/>
        </patternFill>
      </fill>
    </dxf>
    <dxf>
      <font>
        <b val="0"/>
        <i val="0"/>
        <strike val="0"/>
        <u val="none"/>
        <color indexed="2"/>
      </font>
      <fill>
        <patternFill patternType="solid">
          <fgColor rgb="FFFFCDCE"/>
          <bgColor rgb="FFFFCDCE"/>
        </patternFill>
      </fill>
    </dxf>
    <dxf>
      <font>
        <b val="0"/>
        <i val="0"/>
        <strike val="0"/>
        <u val="none"/>
        <color indexed="2"/>
      </font>
      <fill>
        <patternFill patternType="solid">
          <fgColor rgb="FFFFCDCE"/>
          <bgColor rgb="FFFFCDCE"/>
        </patternFill>
      </fill>
    </dxf>
    <dxf>
      <font>
        <b val="0"/>
        <i val="0"/>
        <strike val="0"/>
        <u val="none"/>
        <color indexed="2"/>
      </font>
      <fill>
        <patternFill patternType="solid">
          <fgColor rgb="FFFFCDCE"/>
          <bgColor rgb="FFFFCDCE"/>
        </patternFill>
      </fill>
    </dxf>
    <dxf>
      <font>
        <b val="0"/>
        <i val="0"/>
        <strike val="0"/>
        <u val="none"/>
        <color indexed="2"/>
      </font>
      <fill>
        <patternFill patternType="solid">
          <fgColor rgb="FFFFCDCE"/>
          <bgColor rgb="FFFFCDCE"/>
        </patternFill>
      </fill>
    </dxf>
    <dxf>
      <font>
        <b val="0"/>
        <i val="0"/>
        <strike val="0"/>
        <u val="none"/>
        <color indexed="2"/>
      </font>
      <fill>
        <patternFill patternType="solid">
          <fgColor rgb="FFFFCDCE"/>
          <bgColor rgb="FFFFCDCE"/>
        </patternFill>
      </fill>
    </dxf>
    <dxf>
      <font>
        <b val="0"/>
        <i val="0"/>
        <strike val="0"/>
        <u val="none"/>
        <color indexed="2"/>
      </font>
      <fill>
        <patternFill patternType="solid">
          <fgColor rgb="FFFFCDCE"/>
          <bgColor rgb="FFFFCDCE"/>
        </patternFill>
      </fill>
    </dxf>
    <dxf>
      <font>
        <b val="0"/>
        <i val="0"/>
        <strike val="0"/>
        <u val="none"/>
        <color indexed="2"/>
      </font>
      <fill>
        <patternFill patternType="solid">
          <fgColor rgb="FFFFCDCE"/>
          <bgColor rgb="FFFFCDCE"/>
        </patternFill>
      </fill>
    </dxf>
    <dxf>
      <font>
        <b val="0"/>
        <i val="0"/>
        <strike val="0"/>
        <u val="none"/>
        <color indexed="2"/>
      </font>
      <fill>
        <patternFill patternType="solid">
          <fgColor rgb="FFFFCDCE"/>
          <bgColor rgb="FFFFCDCE"/>
        </patternFill>
      </fill>
    </dxf>
    <dxf>
      <font>
        <b val="0"/>
        <i val="0"/>
        <strike val="0"/>
        <u val="none"/>
        <color indexed="2"/>
      </font>
      <fill>
        <patternFill patternType="solid">
          <fgColor rgb="FFFFCDCE"/>
          <bgColor rgb="FFFFCDCE"/>
        </patternFill>
      </fill>
    </dxf>
    <dxf>
      <font>
        <b val="0"/>
        <i val="0"/>
        <strike val="0"/>
        <u val="none"/>
        <color indexed="2"/>
      </font>
      <fill>
        <patternFill patternType="solid">
          <fgColor rgb="FFFFCDCE"/>
          <bgColor rgb="FFFFCDCE"/>
        </patternFill>
      </fill>
    </dxf>
    <dxf>
      <font>
        <b val="0"/>
        <i val="0"/>
        <strike val="0"/>
        <u val="none"/>
        <color indexed="2"/>
      </font>
      <fill>
        <patternFill patternType="solid">
          <fgColor rgb="FFFFCDCE"/>
          <bgColor rgb="FFFFCDCE"/>
        </patternFill>
      </fill>
    </dxf>
    <dxf>
      <font>
        <b val="0"/>
        <i val="0"/>
        <strike val="0"/>
        <u val="none"/>
        <color indexed="2"/>
      </font>
      <fill>
        <patternFill patternType="solid">
          <fgColor rgb="FFFFCDCE"/>
          <bgColor rgb="FFFFCDCE"/>
        </patternFill>
      </fill>
    </dxf>
    <dxf>
      <font>
        <b val="0"/>
        <i val="0"/>
        <strike val="0"/>
        <u val="none"/>
        <color indexed="2"/>
      </font>
      <fill>
        <patternFill patternType="solid">
          <fgColor rgb="FFFFCDCE"/>
          <bgColor rgb="FFFFCDCE"/>
        </patternFill>
      </fill>
    </dxf>
    <dxf>
      <font>
        <b val="0"/>
        <i val="0"/>
        <strike val="0"/>
        <u val="none"/>
        <color indexed="2"/>
      </font>
      <fill>
        <patternFill patternType="solid">
          <fgColor rgb="FFFFCDCE"/>
          <bgColor rgb="FFFFCDCE"/>
        </patternFill>
      </fill>
    </dxf>
    <dxf>
      <font>
        <b val="0"/>
        <i val="0"/>
        <strike val="0"/>
        <u val="none"/>
        <color indexed="2"/>
      </font>
      <fill>
        <patternFill patternType="solid">
          <fgColor rgb="FFFFCDCE"/>
          <bgColor rgb="FFFFCDCE"/>
        </patternFill>
      </fill>
    </dxf>
    <dxf>
      <font>
        <b val="0"/>
        <i val="0"/>
        <strike val="0"/>
        <u val="none"/>
        <color indexed="2"/>
      </font>
      <fill>
        <patternFill patternType="solid">
          <fgColor rgb="FFFFCDCE"/>
          <bgColor rgb="FFFFCDCE"/>
        </patternFill>
      </fill>
    </dxf>
    <dxf>
      <font>
        <b val="0"/>
        <i val="0"/>
        <strike val="0"/>
        <u val="none"/>
        <color indexed="2"/>
      </font>
      <fill>
        <patternFill patternType="solid">
          <fgColor rgb="FFFFCDCE"/>
          <bgColor rgb="FFFFCDCE"/>
        </patternFill>
      </fill>
    </dxf>
    <dxf>
      <font>
        <b val="0"/>
        <i val="0"/>
        <strike val="0"/>
        <u val="none"/>
        <color indexed="2"/>
      </font>
      <fill>
        <patternFill patternType="solid">
          <fgColor rgb="FFFFCDCE"/>
          <bgColor rgb="FFFFCDCE"/>
        </patternFill>
      </fill>
    </dxf>
    <dxf>
      <font>
        <b val="0"/>
        <i val="0"/>
        <strike val="0"/>
        <u val="none"/>
        <color indexed="2"/>
      </font>
      <fill>
        <patternFill patternType="solid">
          <fgColor rgb="FFFFCDCE"/>
          <bgColor rgb="FFFFCDCE"/>
        </patternFill>
      </fill>
    </dxf>
    <dxf>
      <font>
        <b val="0"/>
        <i val="0"/>
        <strike val="0"/>
        <u val="none"/>
        <color indexed="2"/>
      </font>
      <fill>
        <patternFill patternType="solid">
          <fgColor rgb="FFFFCDCE"/>
          <bgColor rgb="FFFFCDCE"/>
        </patternFill>
      </fill>
    </dxf>
    <dxf>
      <font>
        <b val="0"/>
        <i val="0"/>
        <strike val="0"/>
        <u val="none"/>
        <color indexed="2"/>
      </font>
      <fill>
        <patternFill patternType="solid">
          <fgColor rgb="FFFFCDCE"/>
          <bgColor rgb="FFFFCDCE"/>
        </patternFill>
      </fill>
    </dxf>
    <dxf>
      <font>
        <b val="0"/>
        <i val="0"/>
        <strike val="0"/>
        <u val="none"/>
        <color indexed="2"/>
      </font>
      <fill>
        <patternFill patternType="solid">
          <fgColor rgb="FFFFCDCE"/>
          <bgColor rgb="FFFFCDCE"/>
        </patternFill>
      </fill>
    </dxf>
    <dxf>
      <font>
        <b val="0"/>
        <i val="0"/>
        <strike val="0"/>
        <u val="none"/>
        <color indexed="2"/>
      </font>
      <fill>
        <patternFill patternType="solid">
          <fgColor rgb="FFFFCDCE"/>
          <bgColor rgb="FFFFCDCE"/>
        </patternFill>
      </fill>
    </dxf>
    <dxf>
      <font>
        <b val="0"/>
        <i val="0"/>
        <strike val="0"/>
        <u val="none"/>
        <color indexed="2"/>
      </font>
      <fill>
        <patternFill patternType="solid">
          <fgColor rgb="FFFFCDCE"/>
          <bgColor rgb="FFFFCDCE"/>
        </patternFill>
      </fill>
    </dxf>
    <dxf>
      <font>
        <b val="0"/>
        <i val="0"/>
        <strike val="0"/>
        <u val="none"/>
        <color indexed="2"/>
      </font>
      <fill>
        <patternFill patternType="solid">
          <fgColor rgb="FFFFCDCE"/>
          <bgColor rgb="FFFFCDCE"/>
        </patternFill>
      </fill>
    </dxf>
    <dxf>
      <font>
        <b val="0"/>
        <i val="0"/>
        <strike val="0"/>
        <u val="none"/>
        <color indexed="2"/>
      </font>
      <fill>
        <patternFill patternType="solid">
          <fgColor rgb="FFFFCDCE"/>
          <bgColor rgb="FFFFCDCE"/>
        </patternFill>
      </fill>
    </dxf>
    <dxf>
      <font>
        <b val="0"/>
        <i val="0"/>
        <strike val="0"/>
        <u val="none"/>
        <color indexed="2"/>
      </font>
      <fill>
        <patternFill patternType="solid">
          <fgColor rgb="FFFFCDCE"/>
          <bgColor rgb="FFFFCDCE"/>
        </patternFill>
      </fill>
    </dxf>
    <dxf>
      <font>
        <b val="0"/>
        <i val="0"/>
        <strike val="0"/>
        <u val="none"/>
        <color indexed="2"/>
      </font>
      <fill>
        <patternFill patternType="solid">
          <fgColor rgb="FFFFCDCE"/>
          <bgColor rgb="FFFFCDCE"/>
        </patternFill>
      </fill>
    </dxf>
    <dxf>
      <font>
        <b val="0"/>
        <i val="0"/>
        <strike val="0"/>
        <u val="none"/>
        <color indexed="2"/>
      </font>
      <fill>
        <patternFill patternType="solid">
          <fgColor rgb="FFFFCDCE"/>
          <bgColor rgb="FFFFCDCE"/>
        </patternFill>
      </fill>
    </dxf>
    <dxf>
      <font>
        <b val="0"/>
        <i val="0"/>
        <strike val="0"/>
        <u val="none"/>
        <color indexed="2"/>
      </font>
      <fill>
        <patternFill patternType="solid">
          <fgColor rgb="FFFFCDCE"/>
          <bgColor rgb="FFFFCDCE"/>
        </patternFill>
      </fill>
    </dxf>
    <dxf>
      <font>
        <b val="0"/>
        <i val="0"/>
        <strike val="0"/>
        <u val="none"/>
        <color indexed="2"/>
      </font>
      <fill>
        <patternFill patternType="solid">
          <fgColor rgb="FFFFCDCE"/>
          <bgColor rgb="FFFFCDCE"/>
        </patternFill>
      </fill>
    </dxf>
    <dxf>
      <font>
        <b val="0"/>
        <i val="0"/>
        <strike val="0"/>
        <u val="none"/>
        <color indexed="2"/>
      </font>
      <fill>
        <patternFill patternType="solid">
          <fgColor rgb="FFFFCDCE"/>
          <bgColor rgb="FFFFCDCE"/>
        </patternFill>
      </fill>
    </dxf>
    <dxf>
      <font>
        <b val="0"/>
        <i val="0"/>
        <strike val="0"/>
        <u val="none"/>
        <color indexed="2"/>
      </font>
      <fill>
        <patternFill patternType="solid">
          <fgColor rgb="FFFFCDCE"/>
          <bgColor rgb="FFFFCDCE"/>
        </patternFill>
      </fill>
    </dxf>
    <dxf>
      <font>
        <b val="0"/>
        <i val="0"/>
        <strike val="0"/>
        <u val="none"/>
        <color indexed="2"/>
      </font>
      <fill>
        <patternFill patternType="solid">
          <fgColor rgb="FFFFCDCE"/>
          <bgColor rgb="FFFFCDCE"/>
        </patternFill>
      </fill>
    </dxf>
    <dxf>
      <font>
        <b val="0"/>
        <i val="0"/>
        <strike val="0"/>
        <u val="none"/>
        <color indexed="2"/>
      </font>
      <fill>
        <patternFill patternType="solid">
          <fgColor rgb="FFFFCDCE"/>
          <bgColor rgb="FFFFCDCE"/>
        </patternFill>
      </fill>
    </dxf>
    <dxf>
      <font>
        <b val="0"/>
        <i val="0"/>
        <strike val="0"/>
        <u val="none"/>
        <color indexed="2"/>
      </font>
      <fill>
        <patternFill patternType="solid">
          <fgColor rgb="FFFFCDCE"/>
          <bgColor rgb="FFFFCDCE"/>
        </patternFill>
      </fill>
    </dxf>
    <dxf>
      <font>
        <strike val="0"/>
        <u val="none"/>
        <color indexed="2"/>
      </font>
      <fill>
        <patternFill patternType="solid">
          <fgColor rgb="FFFDCDCE"/>
          <bgColor rgb="FFFDCDCE"/>
        </patternFill>
      </fill>
    </dxf>
    <dxf>
      <font>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FCDCE"/>
          <bgColor rgb="FFFFCDCE"/>
        </patternFill>
      </fill>
    </dxf>
    <dxf>
      <font>
        <b val="0"/>
        <i val="0"/>
        <strike val="0"/>
        <u val="none"/>
        <color indexed="2"/>
      </font>
      <fill>
        <patternFill patternType="solid">
          <fgColor rgb="FFFFCDCE"/>
          <bgColor rgb="FFFFCDCE"/>
        </patternFill>
      </fill>
    </dxf>
    <dxf>
      <font>
        <b val="0"/>
        <i val="0"/>
        <strike val="0"/>
        <u val="none"/>
        <color indexed="2"/>
      </font>
      <fill>
        <patternFill patternType="solid">
          <fgColor rgb="FFFFCDCE"/>
          <bgColor rgb="FFFFCDCE"/>
        </patternFill>
      </fill>
    </dxf>
    <dxf>
      <font>
        <b val="0"/>
        <i val="0"/>
        <strike val="0"/>
        <u val="none"/>
        <color indexed="2"/>
      </font>
      <fill>
        <patternFill patternType="solid">
          <fgColor rgb="FFFFCDCE"/>
          <bgColor rgb="FFFFCDCE"/>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E"/>
          <bgColor rgb="FFFFCDCE"/>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007977150418443"/>
          <c:y val="0.13869478675760324"/>
          <c:w val="0.65930319263372428"/>
          <c:h val="0.66739142737269364"/>
        </c:manualLayout>
      </c:layout>
      <c:radarChart>
        <c:radarStyle val="marker"/>
        <c:varyColors val="0"/>
        <c:ser>
          <c:idx val="0"/>
          <c:order val="0"/>
          <c:tx>
            <c:strRef>
              <c:f>'1 Préparation '!$AZ$54</c:f>
              <c:strCache>
                <c:ptCount val="1"/>
                <c:pt idx="0">
                  <c:v>Seuil de maîtrise</c:v>
                </c:pt>
              </c:strCache>
            </c:strRef>
          </c:tx>
          <c:spPr>
            <a:ln w="34925" cap="rnd">
              <a:solidFill>
                <a:schemeClr val="accent2"/>
              </a:solidFill>
              <a:round/>
            </a:ln>
            <a:effectLst>
              <a:outerShdw blurRad="50800" dist="5400000" dir="12700" rotWithShape="0">
                <a:srgbClr val="000000">
                  <a:alpha val="63000"/>
                </a:srgbClr>
              </a:outerShdw>
            </a:effectLst>
          </c:spPr>
          <c:marker>
            <c:symbol val="none"/>
          </c:marker>
          <c:dLbls>
            <c:delete val="1"/>
          </c:dLbls>
          <c:cat>
            <c:strRef>
              <c:f>('1 Préparation '!$D$18:$E$18,'1 Préparation '!$D$22:$E$22,'1 Préparation '!$D$26:$E$26)</c:f>
              <c:strCache>
                <c:ptCount val="3"/>
                <c:pt idx="0">
                  <c:v>CC1</c:v>
                </c:pt>
                <c:pt idx="1">
                  <c:v>CC2</c:v>
                </c:pt>
                <c:pt idx="2">
                  <c:v>CC3</c:v>
                </c:pt>
              </c:strCache>
            </c:strRef>
          </c:cat>
          <c:val>
            <c:numRef>
              <c:f>'1 Préparation '!$AZ$55:$AZ$57</c:f>
              <c:numCache>
                <c:formatCode>0</c:formatCode>
                <c:ptCount val="3"/>
                <c:pt idx="0">
                  <c:v>10</c:v>
                </c:pt>
                <c:pt idx="1">
                  <c:v>10</c:v>
                </c:pt>
                <c:pt idx="2">
                  <c:v>10</c:v>
                </c:pt>
              </c:numCache>
            </c:numRef>
          </c:val>
          <c:extLst xmlns:c16r2="http://schemas.microsoft.com/office/drawing/2015/06/chart">
            <c:ext xmlns:c16="http://schemas.microsoft.com/office/drawing/2014/chart" uri="{C3380CC4-5D6E-409C-BE32-E72D297353CC}">
              <c16:uniqueId val="{00000000-DE10-4972-BAC3-08F448D43BF5}"/>
            </c:ext>
          </c:extLst>
        </c:ser>
        <c:ser>
          <c:idx val="1"/>
          <c:order val="1"/>
          <c:tx>
            <c:strRef>
              <c:f>'1 Préparation '!$BA$54</c:f>
              <c:strCache>
                <c:ptCount val="1"/>
                <c:pt idx="0">
                  <c:v>Niveaux de maîtrise atteints</c:v>
                </c:pt>
              </c:strCache>
            </c:strRef>
          </c:tx>
          <c:spPr>
            <a:ln w="34925" cap="rnd">
              <a:solidFill>
                <a:schemeClr val="accent4"/>
              </a:solidFill>
              <a:round/>
            </a:ln>
            <a:effectLst>
              <a:outerShdw blurRad="57150" dist="5400000" dir="19050" rotWithShape="0">
                <a:srgbClr val="000000">
                  <a:alpha val="63000"/>
                </a:srgbClr>
              </a:outerShdw>
            </a:effectLst>
          </c:spPr>
          <c:marker>
            <c:symbol val="none"/>
          </c:marker>
          <c:dLbls>
            <c:delete val="1"/>
          </c:dLbls>
          <c:cat>
            <c:strRef>
              <c:f>('1 Préparation '!$D$18:$E$18,'1 Préparation '!$D$22:$E$22,'1 Préparation '!$D$26:$E$26)</c:f>
              <c:strCache>
                <c:ptCount val="3"/>
                <c:pt idx="0">
                  <c:v>CC1</c:v>
                </c:pt>
                <c:pt idx="1">
                  <c:v>CC2</c:v>
                </c:pt>
                <c:pt idx="2">
                  <c:v>CC3</c:v>
                </c:pt>
              </c:strCache>
            </c:strRef>
          </c:cat>
          <c:val>
            <c:numRef>
              <c:f>'1 Préparation '!$BA$55:$BA$57</c:f>
              <c:numCache>
                <c:formatCode>0.0</c:formatCode>
                <c:ptCount val="3"/>
                <c:pt idx="0">
                  <c:v>0</c:v>
                </c:pt>
                <c:pt idx="1">
                  <c:v>0</c:v>
                </c:pt>
                <c:pt idx="2">
                  <c:v>0</c:v>
                </c:pt>
              </c:numCache>
            </c:numRef>
          </c:val>
          <c:extLst xmlns:c16r2="http://schemas.microsoft.com/office/drawing/2015/06/chart">
            <c:ext xmlns:c16="http://schemas.microsoft.com/office/drawing/2014/chart" uri="{C3380CC4-5D6E-409C-BE32-E72D297353CC}">
              <c16:uniqueId val="{00000001-DE10-4972-BAC3-08F448D43BF5}"/>
            </c:ext>
          </c:extLst>
        </c:ser>
        <c:dLbls>
          <c:showLegendKey val="0"/>
          <c:showVal val="1"/>
          <c:showCatName val="0"/>
          <c:showSerName val="0"/>
          <c:showPercent val="0"/>
          <c:showBubbleSize val="0"/>
        </c:dLbls>
        <c:axId val="406561920"/>
        <c:axId val="406563456"/>
      </c:radarChart>
      <c:catAx>
        <c:axId val="406561920"/>
        <c:scaling>
          <c:orientation val="minMax"/>
        </c:scaling>
        <c:delete val="0"/>
        <c:axPos val="b"/>
        <c:majorGridlines/>
        <c:numFmt formatCode="General" sourceLinked="1"/>
        <c:majorTickMark val="none"/>
        <c:minorTickMark val="none"/>
        <c:tickLblPos val="nextTo"/>
        <c:spPr>
          <a:noFill/>
          <a:ln w="25400" cap="flat" cmpd="sng" algn="ctr">
            <a:noFill/>
            <a:round/>
          </a:ln>
        </c:spPr>
        <c:txPr>
          <a:bodyPr rot="-60000" spcFirstLastPara="1" vertOverflow="ellipsis" wrap="square" anchor="ctr" anchorCtr="1"/>
          <a:lstStyle/>
          <a:p>
            <a:pPr>
              <a:defRPr sz="2400" b="1" i="0" u="none" strike="noStrike">
                <a:solidFill>
                  <a:srgbClr val="268CCD"/>
                </a:solidFill>
                <a:latin typeface="+mn-lt"/>
                <a:ea typeface="+mn-ea"/>
                <a:cs typeface="+mn-cs"/>
              </a:defRPr>
            </a:pPr>
            <a:endParaRPr lang="fr-FR"/>
          </a:p>
        </c:txPr>
        <c:crossAx val="406563456"/>
        <c:crosses val="autoZero"/>
        <c:auto val="1"/>
        <c:lblAlgn val="ctr"/>
        <c:lblOffset val="100"/>
        <c:noMultiLvlLbl val="0"/>
      </c:catAx>
      <c:valAx>
        <c:axId val="406563456"/>
        <c:scaling>
          <c:orientation val="minMax"/>
          <c:max val="20"/>
        </c:scaling>
        <c:delete val="0"/>
        <c:axPos val="l"/>
        <c:majorGridlines>
          <c:spPr>
            <a:ln w="12700" cap="flat" cmpd="sng" algn="ctr">
              <a:solidFill>
                <a:srgbClr val="268CCD"/>
              </a:solidFill>
              <a:prstDash val="solid"/>
              <a:round/>
              <a:headEnd type="none"/>
            </a:ln>
          </c:spPr>
        </c:majorGridlines>
        <c:minorGridlines>
          <c:spPr>
            <a:ln w="9525" cap="flat" cmpd="sng" algn="ctr">
              <a:solidFill>
                <a:schemeClr val="tx1">
                  <a:lumMod val="5000"/>
                  <a:lumOff val="95000"/>
                </a:schemeClr>
              </a:solidFill>
              <a:round/>
            </a:ln>
          </c:spPr>
        </c:minorGridlines>
        <c:numFmt formatCode="0" sourceLinked="0"/>
        <c:majorTickMark val="none"/>
        <c:minorTickMark val="none"/>
        <c:tickLblPos val="nextTo"/>
        <c:spPr>
          <a:noFill/>
          <a:ln>
            <a:solidFill>
              <a:schemeClr val="accent1"/>
            </a:solidFill>
          </a:ln>
        </c:spPr>
        <c:txPr>
          <a:bodyPr rot="-60000000" spcFirstLastPara="1" vertOverflow="ellipsis" vert="horz" wrap="square" anchor="ctr" anchorCtr="1"/>
          <a:lstStyle/>
          <a:p>
            <a:pPr>
              <a:defRPr sz="1200" b="1" i="0" u="none" strike="noStrike">
                <a:solidFill>
                  <a:srgbClr val="00B0F0"/>
                </a:solidFill>
                <a:latin typeface="+mn-lt"/>
                <a:ea typeface="+mn-ea"/>
                <a:cs typeface="+mn-cs"/>
              </a:defRPr>
            </a:pPr>
            <a:endParaRPr lang="fr-FR"/>
          </a:p>
        </c:txPr>
        <c:crossAx val="406561920"/>
        <c:crosses val="autoZero"/>
        <c:crossBetween val="between"/>
        <c:majorUnit val="5"/>
      </c:valAx>
    </c:plotArea>
    <c:legend>
      <c:legendPos val="b"/>
      <c:layout>
        <c:manualLayout>
          <c:xMode val="edge"/>
          <c:yMode val="edge"/>
          <c:x val="0.13470933361910029"/>
          <c:y val="0.75476150388334284"/>
          <c:w val="0.49647524847146385"/>
          <c:h val="3.1393612973099554E-2"/>
        </c:manualLayout>
      </c:layout>
      <c:overlay val="0"/>
      <c:spPr>
        <a:noFill/>
        <a:ln>
          <a:noFill/>
        </a:ln>
      </c:spPr>
      <c:txPr>
        <a:bodyPr rot="0" spcFirstLastPara="1" vertOverflow="ellipsis" vert="horz" wrap="square" anchor="ctr" anchorCtr="1"/>
        <a:lstStyle/>
        <a:p>
          <a:pPr>
            <a:defRPr sz="1600" b="0" i="0" u="none" strike="noStrike">
              <a:solidFill>
                <a:schemeClr val="tx1">
                  <a:lumMod val="65000"/>
                  <a:lumOff val="35000"/>
                </a:schemeClr>
              </a:solidFill>
              <a:latin typeface="+mn-lt"/>
              <a:ea typeface="+mn-ea"/>
              <a:cs typeface="+mn-cs"/>
            </a:defRPr>
          </a:pPr>
          <a:endParaRPr lang="fr-FR"/>
        </a:p>
      </c:txPr>
    </c:legend>
    <c:plotVisOnly val="0"/>
    <c:dispBlanksAs val="gap"/>
    <c:showDLblsOverMax val="0"/>
  </c:chart>
  <c:spPr>
    <a:noFill/>
    <a:ln w="9525" cap="flat" cmpd="sng" algn="ctr">
      <a:noFill/>
      <a:round/>
    </a:ln>
  </c:spPr>
  <c:txPr>
    <a:bodyPr/>
    <a:lstStyle/>
    <a:p>
      <a:pPr>
        <a:defRPr/>
      </a:pPr>
      <a:endParaRPr lang="fr-FR"/>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1.8897397733819859E-2"/>
          <c:y val="0.32990082996382208"/>
          <c:w val="0.96498229546763981"/>
          <c:h val="0.43970929985103213"/>
        </c:manualLayout>
      </c:layout>
      <c:lineChart>
        <c:grouping val="standard"/>
        <c:varyColors val="0"/>
        <c:ser>
          <c:idx val="0"/>
          <c:order val="0"/>
          <c:tx>
            <c:v>Palier 1</c:v>
          </c:tx>
          <c:spPr>
            <a:ln w="25400" cap="rnd">
              <a:noFill/>
              <a:round/>
            </a:ln>
            <a:effectLst>
              <a:outerShdw blurRad="57150" dist="5400000" dir="19050" rotWithShape="0">
                <a:srgbClr val="000000">
                  <a:alpha val="63000"/>
                </a:srgbClr>
              </a:outerShdw>
            </a:effectLst>
          </c:spPr>
          <c:marker>
            <c:symbol val="circle"/>
            <c:size val="9"/>
            <c:spPr>
              <a:solidFill>
                <a:sysClr val="window" lastClr="FFFFFF"/>
              </a:solidFill>
              <a:ln w="25400">
                <a:solidFill>
                  <a:srgbClr val="7F26CE"/>
                </a:solidFill>
                <a:round/>
              </a:ln>
              <a:effectLst>
                <a:outerShdw blurRad="57150" dist="5400000" dir="19050" rotWithShape="0">
                  <a:srgbClr val="000000">
                    <a:alpha val="63000"/>
                  </a:srgbClr>
                </a:outerShdw>
              </a:effectLst>
            </c:spPr>
          </c:marker>
          <c:dLbls>
            <c:dLbl>
              <c:idx val="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9F62-47D0-9208-DC8DAF163317}"/>
                </c:ext>
              </c:extLst>
            </c:dLbl>
            <c:dLbl>
              <c:idx val="1"/>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9F62-47D0-9208-DC8DAF163317}"/>
                </c:ext>
              </c:extLst>
            </c:dLbl>
            <c:dLbl>
              <c:idx val="2"/>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9F62-47D0-9208-DC8DAF163317}"/>
                </c:ext>
              </c:extLst>
            </c:dLbl>
            <c:dLbl>
              <c:idx val="3"/>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9F62-47D0-9208-DC8DAF163317}"/>
                </c:ext>
              </c:extLst>
            </c:dLbl>
            <c:dLbl>
              <c:idx val="4"/>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9F62-47D0-9208-DC8DAF163317}"/>
                </c:ext>
              </c:extLst>
            </c:dLbl>
            <c:dLbl>
              <c:idx val="5"/>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9F62-47D0-9208-DC8DAF163317}"/>
                </c:ext>
              </c:extLst>
            </c:dLbl>
            <c:dLbl>
              <c:idx val="6"/>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9F62-47D0-9208-DC8DAF163317}"/>
                </c:ext>
              </c:extLst>
            </c:dLbl>
            <c:dLbl>
              <c:idx val="7"/>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9F62-47D0-9208-DC8DAF163317}"/>
                </c:ext>
              </c:extLst>
            </c:dLbl>
            <c:dLbl>
              <c:idx val="8"/>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9F62-47D0-9208-DC8DAF163317}"/>
                </c:ext>
              </c:extLst>
            </c:dLbl>
            <c:dLbl>
              <c:idx val="9"/>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9F62-47D0-9208-DC8DAF163317}"/>
                </c:ext>
              </c:extLst>
            </c:dLbl>
            <c:dLbl>
              <c:idx val="10"/>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9F62-47D0-9208-DC8DAF163317}"/>
                </c:ext>
              </c:extLst>
            </c:dLbl>
            <c:dLbl>
              <c:idx val="11"/>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9F62-47D0-9208-DC8DAF163317}"/>
                </c:ext>
              </c:extLst>
            </c:dLbl>
            <c:dLbl>
              <c:idx val="12"/>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9F62-47D0-9208-DC8DAF163317}"/>
                </c:ext>
              </c:extLst>
            </c:dLbl>
            <c:dLbl>
              <c:idx val="13"/>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9F62-47D0-9208-DC8DAF163317}"/>
                </c:ext>
              </c:extLst>
            </c:dLbl>
            <c:dLbl>
              <c:idx val="14"/>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9F62-47D0-9208-DC8DAF163317}"/>
                </c:ext>
              </c:extLst>
            </c:dLbl>
            <c:dLbl>
              <c:idx val="15"/>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9F62-47D0-9208-DC8DAF163317}"/>
                </c:ext>
              </c:extLst>
            </c:dLbl>
            <c:dLbl>
              <c:idx val="16"/>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9F62-47D0-9208-DC8DAF163317}"/>
                </c:ext>
              </c:extLst>
            </c:dLbl>
            <c:dLbl>
              <c:idx val="17"/>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9F62-47D0-9208-DC8DAF163317}"/>
                </c:ext>
              </c:extLst>
            </c:dLbl>
            <c:dLbl>
              <c:idx val="18"/>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9F62-47D0-9208-DC8DAF163317}"/>
                </c:ext>
              </c:extLst>
            </c:dLbl>
            <c:dLbl>
              <c:idx val="19"/>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9F62-47D0-9208-DC8DAF163317}"/>
                </c:ext>
              </c:extLst>
            </c:dLbl>
            <c:dLbl>
              <c:idx val="20"/>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9F62-47D0-9208-DC8DAF163317}"/>
                </c:ext>
              </c:extLst>
            </c:dLbl>
            <c:dLbl>
              <c:idx val="21"/>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9F62-47D0-9208-DC8DAF163317}"/>
                </c:ext>
              </c:extLst>
            </c:dLbl>
            <c:dLbl>
              <c:idx val="22"/>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9F62-47D0-9208-DC8DAF163317}"/>
                </c:ext>
              </c:extLst>
            </c:dLbl>
            <c:dLbl>
              <c:idx val="23"/>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9F62-47D0-9208-DC8DAF163317}"/>
                </c:ext>
              </c:extLst>
            </c:dLbl>
            <c:dLbl>
              <c:idx val="24"/>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8-9F62-47D0-9208-DC8DAF163317}"/>
                </c:ext>
              </c:extLst>
            </c:dLbl>
            <c:dLbl>
              <c:idx val="25"/>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9-9F62-47D0-9208-DC8DAF163317}"/>
                </c:ext>
              </c:extLst>
            </c:dLbl>
            <c:dLbl>
              <c:idx val="26"/>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A-9F62-47D0-9208-DC8DAF163317}"/>
                </c:ext>
              </c:extLst>
            </c:dLbl>
            <c:dLbl>
              <c:idx val="27"/>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B-9F62-47D0-9208-DC8DAF163317}"/>
                </c:ext>
              </c:extLst>
            </c:dLbl>
            <c:dLbl>
              <c:idx val="28"/>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C-9F62-47D0-9208-DC8DAF163317}"/>
                </c:ext>
              </c:extLst>
            </c:dLbl>
            <c:dLbl>
              <c:idx val="29"/>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D-9F62-47D0-9208-DC8DAF163317}"/>
                </c:ext>
              </c:extLst>
            </c:dLbl>
            <c:dLbl>
              <c:idx val="50"/>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E-9F62-47D0-9208-DC8DAF163317}"/>
                </c:ext>
              </c:extLst>
            </c:dLbl>
            <c:dLbl>
              <c:idx val="51"/>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F-9F62-47D0-9208-DC8DAF163317}"/>
                </c:ext>
              </c:extLst>
            </c:dLbl>
            <c:dLbl>
              <c:idx val="52"/>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0-9F62-47D0-9208-DC8DAF163317}"/>
                </c:ext>
              </c:extLst>
            </c:dLbl>
            <c:dLbl>
              <c:idx val="53"/>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1-9F62-47D0-9208-DC8DAF163317}"/>
                </c:ext>
              </c:extLst>
            </c:dLbl>
            <c:dLbl>
              <c:idx val="54"/>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2-9F62-47D0-9208-DC8DAF163317}"/>
                </c:ext>
              </c:extLst>
            </c:dLbl>
            <c:dLbl>
              <c:idx val="55"/>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3-9F62-47D0-9208-DC8DAF163317}"/>
                </c:ext>
              </c:extLst>
            </c:dLbl>
            <c:dLbl>
              <c:idx val="56"/>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4-9F62-47D0-9208-DC8DAF163317}"/>
                </c:ext>
              </c:extLst>
            </c:dLbl>
            <c:dLbl>
              <c:idx val="57"/>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5-9F62-47D0-9208-DC8DAF163317}"/>
                </c:ext>
              </c:extLst>
            </c:dLbl>
            <c:dLbl>
              <c:idx val="58"/>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6-9F62-47D0-9208-DC8DAF163317}"/>
                </c:ext>
              </c:extLst>
            </c:dLbl>
            <c:dLbl>
              <c:idx val="59"/>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7-9F62-47D0-9208-DC8DAF163317}"/>
                </c:ext>
              </c:extLst>
            </c:dLbl>
            <c:spPr>
              <a:noFill/>
              <a:ln>
                <a:noFill/>
              </a:ln>
            </c:spPr>
            <c:txPr>
              <a:bodyPr rot="0" spcFirstLastPara="1" vertOverflow="ellipsis" vert="horz" wrap="square" lIns="38100" tIns="19050" rIns="38100" bIns="19050" anchor="ctr" anchorCtr="1">
                <a:spAutoFit/>
              </a:bodyPr>
              <a:lstStyle/>
              <a:p>
                <a:pPr>
                  <a:defRPr sz="1100" b="0" i="0" u="none" strike="noStrike">
                    <a:solidFill>
                      <a:srgbClr val="7F26CE"/>
                    </a:solidFill>
                    <a:latin typeface="+mn-lt"/>
                    <a:ea typeface="+mn-ea"/>
                    <a:cs typeface="+mn-cs"/>
                  </a:defRPr>
                </a:pPr>
                <a:endParaRPr lang="fr-FR"/>
              </a:p>
            </c:txPr>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15:spPr xmlns:c15="http://schemas.microsoft.com/office/drawing/2012/chart">
                  <a:prstGeom prst="rect">
                    <a:avLst/>
                  </a:prstGeom>
                </c15:spPr>
                <c15:showLeaderLines val="0"/>
              </c:ext>
            </c:extLst>
          </c:dLbls>
          <c:cat>
            <c:numRef>
              <c:f>'Suivi des évaluations'!$I$17:$BP$17</c:f>
              <c:numCache>
                <c:formatCode>0</c:formatCode>
                <c:ptCount val="6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numCache>
            </c:numRef>
          </c:cat>
          <c:val>
            <c:numRef>
              <c:f>'Suivi des évaluations'!$I$63:$BP$63</c:f>
              <c:numCache>
                <c:formatCode>0.0</c:formatCode>
                <c:ptCount val="60"/>
              </c:numCache>
            </c:numRef>
          </c:val>
          <c:smooth val="0"/>
          <c:extLst xmlns:c16r2="http://schemas.microsoft.com/office/drawing/2015/06/chart">
            <c:ext xmlns:c16="http://schemas.microsoft.com/office/drawing/2014/chart" uri="{C3380CC4-5D6E-409C-BE32-E72D297353CC}">
              <c16:uniqueId val="{00000028-9F62-47D0-9208-DC8DAF163317}"/>
            </c:ext>
          </c:extLst>
        </c:ser>
        <c:ser>
          <c:idx val="1"/>
          <c:order val="1"/>
          <c:tx>
            <c:v>Palier 2</c:v>
          </c:tx>
          <c:spPr>
            <a:ln w="25400" cap="rnd">
              <a:noFill/>
              <a:round/>
            </a:ln>
            <a:effectLst>
              <a:outerShdw blurRad="57150" dist="5400000" dir="19050" rotWithShape="0">
                <a:srgbClr val="000000">
                  <a:alpha val="63000"/>
                </a:srgbClr>
              </a:outerShdw>
            </a:effectLst>
          </c:spPr>
          <c:marker>
            <c:symbol val="circle"/>
            <c:size val="9"/>
            <c:spPr>
              <a:solidFill>
                <a:srgbClr val="EAB3FF"/>
              </a:solidFill>
              <a:ln w="25400">
                <a:solidFill>
                  <a:srgbClr val="7F26CE"/>
                </a:solidFill>
                <a:round/>
              </a:ln>
              <a:effectLst>
                <a:outerShdw blurRad="57150" dist="5400000" dir="19050" rotWithShape="0">
                  <a:srgbClr val="000000">
                    <a:alpha val="63000"/>
                  </a:srgbClr>
                </a:outerShdw>
              </a:effectLst>
            </c:spPr>
          </c:marker>
          <c:dLbls>
            <c:dLbl>
              <c:idx val="0"/>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29-9F62-47D0-9208-DC8DAF163317}"/>
                </c:ext>
              </c:extLst>
            </c:dLbl>
            <c:dLbl>
              <c:idx val="1"/>
              <c:tx>
                <c:rich>
                  <a:bodyPr/>
                  <a:lstStyle/>
                  <a:p>
                    <a:fld id="{BA1787DA-67E9-4188-A530-98536386B219}" type="CELLRANGE">
                      <a:rPr lang="en-US"/>
                      <a:pPr/>
                      <a:t>[PLAGECELL]</a:t>
                    </a:fld>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showDataLabelsRange val="0"/>
                </c:ext>
                <c:ext xmlns:c16="http://schemas.microsoft.com/office/drawing/2014/chart" uri="{C3380CC4-5D6E-409C-BE32-E72D297353CC}">
                  <c16:uniqueId val="{0000002A-9F62-47D0-9208-DC8DAF163317}"/>
                </c:ext>
              </c:extLst>
            </c:dLbl>
            <c:dLbl>
              <c:idx val="2"/>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2B-9F62-47D0-9208-DC8DAF163317}"/>
                </c:ext>
              </c:extLst>
            </c:dLbl>
            <c:dLbl>
              <c:idx val="3"/>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2C-9F62-47D0-9208-DC8DAF163317}"/>
                </c:ext>
              </c:extLst>
            </c:dLbl>
            <c:dLbl>
              <c:idx val="4"/>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2D-9F62-47D0-9208-DC8DAF163317}"/>
                </c:ext>
              </c:extLst>
            </c:dLbl>
            <c:dLbl>
              <c:idx val="5"/>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2E-9F62-47D0-9208-DC8DAF163317}"/>
                </c:ext>
              </c:extLst>
            </c:dLbl>
            <c:dLbl>
              <c:idx val="6"/>
              <c:tx>
                <c:rich>
                  <a:bodyPr/>
                  <a:lstStyle/>
                  <a:p>
                    <a:endParaRPr lang="en-US"/>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2F-9F62-47D0-9208-DC8DAF163317}"/>
                </c:ext>
              </c:extLst>
            </c:dLbl>
            <c:dLbl>
              <c:idx val="7"/>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30-9F62-47D0-9208-DC8DAF163317}"/>
                </c:ext>
              </c:extLst>
            </c:dLbl>
            <c:dLbl>
              <c:idx val="8"/>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31-9F62-47D0-9208-DC8DAF163317}"/>
                </c:ext>
              </c:extLst>
            </c:dLbl>
            <c:dLbl>
              <c:idx val="9"/>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32-9F62-47D0-9208-DC8DAF163317}"/>
                </c:ext>
              </c:extLst>
            </c:dLbl>
            <c:dLbl>
              <c:idx val="10"/>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33-9F62-47D0-9208-DC8DAF163317}"/>
                </c:ext>
              </c:extLst>
            </c:dLbl>
            <c:dLbl>
              <c:idx val="11"/>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34-9F62-47D0-9208-DC8DAF163317}"/>
                </c:ext>
              </c:extLst>
            </c:dLbl>
            <c:dLbl>
              <c:idx val="12"/>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35-9F62-47D0-9208-DC8DAF163317}"/>
                </c:ext>
              </c:extLst>
            </c:dLbl>
            <c:dLbl>
              <c:idx val="13"/>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36-9F62-47D0-9208-DC8DAF163317}"/>
                </c:ext>
              </c:extLst>
            </c:dLbl>
            <c:dLbl>
              <c:idx val="14"/>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37-9F62-47D0-9208-DC8DAF163317}"/>
                </c:ext>
              </c:extLst>
            </c:dLbl>
            <c:dLbl>
              <c:idx val="15"/>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38-9F62-47D0-9208-DC8DAF163317}"/>
                </c:ext>
              </c:extLst>
            </c:dLbl>
            <c:dLbl>
              <c:idx val="16"/>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39-9F62-47D0-9208-DC8DAF163317}"/>
                </c:ext>
              </c:extLst>
            </c:dLbl>
            <c:dLbl>
              <c:idx val="17"/>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3A-9F62-47D0-9208-DC8DAF163317}"/>
                </c:ext>
              </c:extLst>
            </c:dLbl>
            <c:dLbl>
              <c:idx val="18"/>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3B-9F62-47D0-9208-DC8DAF163317}"/>
                </c:ext>
              </c:extLst>
            </c:dLbl>
            <c:dLbl>
              <c:idx val="19"/>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3C-9F62-47D0-9208-DC8DAF163317}"/>
                </c:ext>
              </c:extLst>
            </c:dLbl>
            <c:dLbl>
              <c:idx val="20"/>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3D-9F62-47D0-9208-DC8DAF163317}"/>
                </c:ext>
              </c:extLst>
            </c:dLbl>
            <c:dLbl>
              <c:idx val="21"/>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3E-9F62-47D0-9208-DC8DAF163317}"/>
                </c:ext>
              </c:extLst>
            </c:dLbl>
            <c:dLbl>
              <c:idx val="22"/>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3F-9F62-47D0-9208-DC8DAF163317}"/>
                </c:ext>
              </c:extLst>
            </c:dLbl>
            <c:dLbl>
              <c:idx val="23"/>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40-9F62-47D0-9208-DC8DAF163317}"/>
                </c:ext>
              </c:extLst>
            </c:dLbl>
            <c:dLbl>
              <c:idx val="24"/>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41-9F62-47D0-9208-DC8DAF163317}"/>
                </c:ext>
              </c:extLst>
            </c:dLbl>
            <c:dLbl>
              <c:idx val="25"/>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42-9F62-47D0-9208-DC8DAF163317}"/>
                </c:ext>
              </c:extLst>
            </c:dLbl>
            <c:dLbl>
              <c:idx val="26"/>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43-9F62-47D0-9208-DC8DAF163317}"/>
                </c:ext>
              </c:extLst>
            </c:dLbl>
            <c:dLbl>
              <c:idx val="27"/>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44-9F62-47D0-9208-DC8DAF163317}"/>
                </c:ext>
              </c:extLst>
            </c:dLbl>
            <c:dLbl>
              <c:idx val="28"/>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45-9F62-47D0-9208-DC8DAF163317}"/>
                </c:ext>
              </c:extLst>
            </c:dLbl>
            <c:dLbl>
              <c:idx val="29"/>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46-9F62-47D0-9208-DC8DAF163317}"/>
                </c:ext>
              </c:extLst>
            </c:dLbl>
            <c:dLbl>
              <c:idx val="30"/>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47-9F62-47D0-9208-DC8DAF163317}"/>
                </c:ext>
              </c:extLst>
            </c:dLbl>
            <c:dLbl>
              <c:idx val="31"/>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48-9F62-47D0-9208-DC8DAF163317}"/>
                </c:ext>
              </c:extLst>
            </c:dLbl>
            <c:dLbl>
              <c:idx val="32"/>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49-9F62-47D0-9208-DC8DAF163317}"/>
                </c:ext>
              </c:extLst>
            </c:dLbl>
            <c:dLbl>
              <c:idx val="33"/>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4A-9F62-47D0-9208-DC8DAF163317}"/>
                </c:ext>
              </c:extLst>
            </c:dLbl>
            <c:dLbl>
              <c:idx val="34"/>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4B-9F62-47D0-9208-DC8DAF163317}"/>
                </c:ext>
              </c:extLst>
            </c:dLbl>
            <c:dLbl>
              <c:idx val="35"/>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4C-9F62-47D0-9208-DC8DAF163317}"/>
                </c:ext>
              </c:extLst>
            </c:dLbl>
            <c:dLbl>
              <c:idx val="36"/>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4D-9F62-47D0-9208-DC8DAF163317}"/>
                </c:ext>
              </c:extLst>
            </c:dLbl>
            <c:dLbl>
              <c:idx val="37"/>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4E-9F62-47D0-9208-DC8DAF163317}"/>
                </c:ext>
              </c:extLst>
            </c:dLbl>
            <c:dLbl>
              <c:idx val="38"/>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4F-9F62-47D0-9208-DC8DAF163317}"/>
                </c:ext>
              </c:extLst>
            </c:dLbl>
            <c:dLbl>
              <c:idx val="39"/>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50-9F62-47D0-9208-DC8DAF163317}"/>
                </c:ext>
              </c:extLst>
            </c:dLbl>
            <c:dLbl>
              <c:idx val="40"/>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51-9F62-47D0-9208-DC8DAF163317}"/>
                </c:ext>
              </c:extLst>
            </c:dLbl>
            <c:dLbl>
              <c:idx val="41"/>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52-9F62-47D0-9208-DC8DAF163317}"/>
                </c:ext>
              </c:extLst>
            </c:dLbl>
            <c:dLbl>
              <c:idx val="42"/>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53-9F62-47D0-9208-DC8DAF163317}"/>
                </c:ext>
              </c:extLst>
            </c:dLbl>
            <c:dLbl>
              <c:idx val="43"/>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54-9F62-47D0-9208-DC8DAF163317}"/>
                </c:ext>
              </c:extLst>
            </c:dLbl>
            <c:dLbl>
              <c:idx val="44"/>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55-9F62-47D0-9208-DC8DAF163317}"/>
                </c:ext>
              </c:extLst>
            </c:dLbl>
            <c:dLbl>
              <c:idx val="45"/>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56-9F62-47D0-9208-DC8DAF163317}"/>
                </c:ext>
              </c:extLst>
            </c:dLbl>
            <c:dLbl>
              <c:idx val="46"/>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57-9F62-47D0-9208-DC8DAF163317}"/>
                </c:ext>
              </c:extLst>
            </c:dLbl>
            <c:dLbl>
              <c:idx val="47"/>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58-9F62-47D0-9208-DC8DAF163317}"/>
                </c:ext>
              </c:extLst>
            </c:dLbl>
            <c:dLbl>
              <c:idx val="48"/>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59-9F62-47D0-9208-DC8DAF163317}"/>
                </c:ext>
              </c:extLst>
            </c:dLbl>
            <c:dLbl>
              <c:idx val="49"/>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5A-9F62-47D0-9208-DC8DAF163317}"/>
                </c:ext>
              </c:extLst>
            </c:dLbl>
            <c:dLbl>
              <c:idx val="50"/>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5B-9F62-47D0-9208-DC8DAF163317}"/>
                </c:ext>
              </c:extLst>
            </c:dLbl>
            <c:dLbl>
              <c:idx val="51"/>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5C-9F62-47D0-9208-DC8DAF163317}"/>
                </c:ext>
              </c:extLst>
            </c:dLbl>
            <c:dLbl>
              <c:idx val="52"/>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5D-9F62-47D0-9208-DC8DAF163317}"/>
                </c:ext>
              </c:extLst>
            </c:dLbl>
            <c:dLbl>
              <c:idx val="53"/>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5E-9F62-47D0-9208-DC8DAF163317}"/>
                </c:ext>
              </c:extLst>
            </c:dLbl>
            <c:dLbl>
              <c:idx val="54"/>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5F-9F62-47D0-9208-DC8DAF163317}"/>
                </c:ext>
              </c:extLst>
            </c:dLbl>
            <c:dLbl>
              <c:idx val="55"/>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60-9F62-47D0-9208-DC8DAF163317}"/>
                </c:ext>
              </c:extLst>
            </c:dLbl>
            <c:dLbl>
              <c:idx val="56"/>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61-9F62-47D0-9208-DC8DAF163317}"/>
                </c:ext>
              </c:extLst>
            </c:dLbl>
            <c:dLbl>
              <c:idx val="57"/>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62-9F62-47D0-9208-DC8DAF163317}"/>
                </c:ext>
              </c:extLst>
            </c:dLbl>
            <c:dLbl>
              <c:idx val="58"/>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63-9F62-47D0-9208-DC8DAF163317}"/>
                </c:ext>
              </c:extLst>
            </c:dLbl>
            <c:dLbl>
              <c:idx val="59"/>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64-9F62-47D0-9208-DC8DAF163317}"/>
                </c:ext>
              </c:extLst>
            </c:dLbl>
            <c:spPr>
              <a:noFill/>
              <a:ln>
                <a:noFill/>
              </a:ln>
            </c:spPr>
            <c:txPr>
              <a:bodyPr rot="0" spcFirstLastPara="1" vertOverflow="ellipsis" vert="horz" wrap="square" lIns="38100" tIns="19050" rIns="38100" bIns="19050" anchor="ctr" anchorCtr="1">
                <a:spAutoFit/>
              </a:bodyPr>
              <a:lstStyle/>
              <a:p>
                <a:pPr>
                  <a:defRPr sz="1100" b="0" i="0" u="none" strike="noStrike">
                    <a:solidFill>
                      <a:srgbClr val="7F26CE"/>
                    </a:solidFill>
                    <a:latin typeface="+mn-lt"/>
                    <a:ea typeface="+mn-ea"/>
                    <a:cs typeface="+mn-cs"/>
                  </a:defRPr>
                </a:pPr>
                <a:endParaRPr lang="fr-FR"/>
              </a:p>
            </c:txPr>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15:spPr xmlns:c15="http://schemas.microsoft.com/office/drawing/2012/chart">
                  <a:prstGeom prst="rect">
                    <a:avLst/>
                  </a:prstGeom>
                </c15:spPr>
                <c15:showLeaderLines val="0"/>
              </c:ext>
            </c:extLst>
          </c:dLbls>
          <c:cat>
            <c:numRef>
              <c:f>'Suivi des évaluations'!$I$17:$BP$17</c:f>
              <c:numCache>
                <c:formatCode>0</c:formatCode>
                <c:ptCount val="6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numCache>
            </c:numRef>
          </c:cat>
          <c:val>
            <c:numRef>
              <c:f>'Suivi des évaluations'!$I$62:$BP$62</c:f>
              <c:numCache>
                <c:formatCode>0.0</c:formatCode>
                <c:ptCount val="60"/>
              </c:numCache>
            </c:numRef>
          </c:val>
          <c:smooth val="0"/>
          <c:extLst xmlns:c16r2="http://schemas.microsoft.com/office/drawing/2015/06/chart">
            <c:ext xmlns:c16="http://schemas.microsoft.com/office/drawing/2014/chart" uri="{C3380CC4-5D6E-409C-BE32-E72D297353CC}">
              <c16:uniqueId val="{00000065-9F62-47D0-9208-DC8DAF163317}"/>
            </c:ext>
          </c:extLst>
        </c:ser>
        <c:ser>
          <c:idx val="2"/>
          <c:order val="2"/>
          <c:tx>
            <c:v>Palier 3</c:v>
          </c:tx>
          <c:spPr>
            <a:ln w="25400" cap="rnd">
              <a:noFill/>
              <a:round/>
            </a:ln>
            <a:effectLst>
              <a:outerShdw blurRad="57150" dist="5400000" dir="19050" rotWithShape="0">
                <a:srgbClr val="000000">
                  <a:alpha val="63000"/>
                </a:srgbClr>
              </a:outerShdw>
            </a:effectLst>
          </c:spPr>
          <c:marker>
            <c:symbol val="circle"/>
            <c:size val="9"/>
            <c:spPr>
              <a:solidFill>
                <a:srgbClr val="7F26CE"/>
              </a:solidFill>
              <a:ln w="25400">
                <a:solidFill>
                  <a:srgbClr val="7F26CE"/>
                </a:solidFill>
                <a:round/>
              </a:ln>
              <a:effectLst>
                <a:outerShdw blurRad="57150" dist="5400000" dir="19050" rotWithShape="0">
                  <a:srgbClr val="000000">
                    <a:alpha val="63000"/>
                  </a:srgbClr>
                </a:outerShdw>
              </a:effectLst>
            </c:spPr>
          </c:marker>
          <c:dLbls>
            <c:dLbl>
              <c:idx val="0"/>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66-9F62-47D0-9208-DC8DAF163317}"/>
                </c:ext>
              </c:extLst>
            </c:dLbl>
            <c:dLbl>
              <c:idx val="1"/>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67-9F62-47D0-9208-DC8DAF163317}"/>
                </c:ext>
              </c:extLst>
            </c:dLbl>
            <c:dLbl>
              <c:idx val="2"/>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68-9F62-47D0-9208-DC8DAF163317}"/>
                </c:ext>
              </c:extLst>
            </c:dLbl>
            <c:dLbl>
              <c:idx val="3"/>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69-9F62-47D0-9208-DC8DAF163317}"/>
                </c:ext>
              </c:extLst>
            </c:dLbl>
            <c:dLbl>
              <c:idx val="4"/>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6A-9F62-47D0-9208-DC8DAF163317}"/>
                </c:ext>
              </c:extLst>
            </c:dLbl>
            <c:dLbl>
              <c:idx val="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6B-9F62-47D0-9208-DC8DAF163317}"/>
                </c:ext>
              </c:extLst>
            </c:dLbl>
            <c:dLbl>
              <c:idx val="6"/>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6C-9F62-47D0-9208-DC8DAF163317}"/>
                </c:ext>
              </c:extLst>
            </c:dLbl>
            <c:dLbl>
              <c:idx val="7"/>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6D-9F62-47D0-9208-DC8DAF163317}"/>
                </c:ext>
              </c:extLst>
            </c:dLbl>
            <c:dLbl>
              <c:idx val="8"/>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6E-9F62-47D0-9208-DC8DAF163317}"/>
                </c:ext>
              </c:extLst>
            </c:dLbl>
            <c:dLbl>
              <c:idx val="9"/>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6F-9F62-47D0-9208-DC8DAF163317}"/>
                </c:ext>
              </c:extLst>
            </c:dLbl>
            <c:dLbl>
              <c:idx val="10"/>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70-9F62-47D0-9208-DC8DAF163317}"/>
                </c:ext>
              </c:extLst>
            </c:dLbl>
            <c:dLbl>
              <c:idx val="11"/>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71-9F62-47D0-9208-DC8DAF163317}"/>
                </c:ext>
              </c:extLst>
            </c:dLbl>
            <c:dLbl>
              <c:idx val="12"/>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72-9F62-47D0-9208-DC8DAF163317}"/>
                </c:ext>
              </c:extLst>
            </c:dLbl>
            <c:dLbl>
              <c:idx val="13"/>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73-9F62-47D0-9208-DC8DAF163317}"/>
                </c:ext>
              </c:extLst>
            </c:dLbl>
            <c:dLbl>
              <c:idx val="14"/>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74-9F62-47D0-9208-DC8DAF163317}"/>
                </c:ext>
              </c:extLst>
            </c:dLbl>
            <c:dLbl>
              <c:idx val="15"/>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75-9F62-47D0-9208-DC8DAF163317}"/>
                </c:ext>
              </c:extLst>
            </c:dLbl>
            <c:dLbl>
              <c:idx val="16"/>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76-9F62-47D0-9208-DC8DAF163317}"/>
                </c:ext>
              </c:extLst>
            </c:dLbl>
            <c:dLbl>
              <c:idx val="17"/>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77-9F62-47D0-9208-DC8DAF163317}"/>
                </c:ext>
              </c:extLst>
            </c:dLbl>
            <c:dLbl>
              <c:idx val="18"/>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78-9F62-47D0-9208-DC8DAF163317}"/>
                </c:ext>
              </c:extLst>
            </c:dLbl>
            <c:dLbl>
              <c:idx val="19"/>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79-9F62-47D0-9208-DC8DAF163317}"/>
                </c:ext>
              </c:extLst>
            </c:dLbl>
            <c:dLbl>
              <c:idx val="20"/>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7A-9F62-47D0-9208-DC8DAF163317}"/>
                </c:ext>
              </c:extLst>
            </c:dLbl>
            <c:dLbl>
              <c:idx val="21"/>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7B-9F62-47D0-9208-DC8DAF163317}"/>
                </c:ext>
              </c:extLst>
            </c:dLbl>
            <c:dLbl>
              <c:idx val="22"/>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7C-9F62-47D0-9208-DC8DAF163317}"/>
                </c:ext>
              </c:extLst>
            </c:dLbl>
            <c:dLbl>
              <c:idx val="23"/>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7D-9F62-47D0-9208-DC8DAF163317}"/>
                </c:ext>
              </c:extLst>
            </c:dLbl>
            <c:dLbl>
              <c:idx val="24"/>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7E-9F62-47D0-9208-DC8DAF163317}"/>
                </c:ext>
              </c:extLst>
            </c:dLbl>
            <c:dLbl>
              <c:idx val="25"/>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7F-9F62-47D0-9208-DC8DAF163317}"/>
                </c:ext>
              </c:extLst>
            </c:dLbl>
            <c:dLbl>
              <c:idx val="26"/>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80-9F62-47D0-9208-DC8DAF163317}"/>
                </c:ext>
              </c:extLst>
            </c:dLbl>
            <c:dLbl>
              <c:idx val="27"/>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81-9F62-47D0-9208-DC8DAF163317}"/>
                </c:ext>
              </c:extLst>
            </c:dLbl>
            <c:dLbl>
              <c:idx val="28"/>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82-9F62-47D0-9208-DC8DAF163317}"/>
                </c:ext>
              </c:extLst>
            </c:dLbl>
            <c:dLbl>
              <c:idx val="29"/>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83-9F62-47D0-9208-DC8DAF163317}"/>
                </c:ext>
              </c:extLst>
            </c:dLbl>
            <c:dLbl>
              <c:idx val="50"/>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84-9F62-47D0-9208-DC8DAF163317}"/>
                </c:ext>
              </c:extLst>
            </c:dLbl>
            <c:dLbl>
              <c:idx val="51"/>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85-9F62-47D0-9208-DC8DAF163317}"/>
                </c:ext>
              </c:extLst>
            </c:dLbl>
            <c:dLbl>
              <c:idx val="52"/>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86-9F62-47D0-9208-DC8DAF163317}"/>
                </c:ext>
              </c:extLst>
            </c:dLbl>
            <c:dLbl>
              <c:idx val="53"/>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87-9F62-47D0-9208-DC8DAF163317}"/>
                </c:ext>
              </c:extLst>
            </c:dLbl>
            <c:dLbl>
              <c:idx val="54"/>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88-9F62-47D0-9208-DC8DAF163317}"/>
                </c:ext>
              </c:extLst>
            </c:dLbl>
            <c:dLbl>
              <c:idx val="55"/>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89-9F62-47D0-9208-DC8DAF163317}"/>
                </c:ext>
              </c:extLst>
            </c:dLbl>
            <c:dLbl>
              <c:idx val="56"/>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8A-9F62-47D0-9208-DC8DAF163317}"/>
                </c:ext>
              </c:extLst>
            </c:dLbl>
            <c:dLbl>
              <c:idx val="57"/>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8B-9F62-47D0-9208-DC8DAF163317}"/>
                </c:ext>
              </c:extLst>
            </c:dLbl>
            <c:dLbl>
              <c:idx val="58"/>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8C-9F62-47D0-9208-DC8DAF163317}"/>
                </c:ext>
              </c:extLst>
            </c:dLbl>
            <c:dLbl>
              <c:idx val="59"/>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8D-9F62-47D0-9208-DC8DAF163317}"/>
                </c:ext>
              </c:extLst>
            </c:dLbl>
            <c:spPr>
              <a:noFill/>
              <a:ln>
                <a:noFill/>
              </a:ln>
            </c:spPr>
            <c:txPr>
              <a:bodyPr rot="0" spcFirstLastPara="1" vertOverflow="ellipsis" vert="horz" wrap="square" lIns="38100" tIns="19050" rIns="38100" bIns="19050" anchor="ctr" anchorCtr="1">
                <a:spAutoFit/>
              </a:bodyPr>
              <a:lstStyle/>
              <a:p>
                <a:pPr>
                  <a:defRPr sz="1100" b="0" i="0" u="none" strike="noStrike">
                    <a:solidFill>
                      <a:srgbClr val="7F26CE"/>
                    </a:solidFill>
                    <a:latin typeface="+mn-lt"/>
                    <a:ea typeface="+mn-ea"/>
                    <a:cs typeface="+mn-cs"/>
                  </a:defRPr>
                </a:pPr>
                <a:endParaRPr lang="fr-FR"/>
              </a:p>
            </c:txPr>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15:spPr xmlns:c15="http://schemas.microsoft.com/office/drawing/2012/chart">
                  <a:prstGeom prst="rect">
                    <a:avLst/>
                  </a:prstGeom>
                </c15:spPr>
                <c15:showLeaderLines val="0"/>
              </c:ext>
            </c:extLst>
          </c:dLbls>
          <c:cat>
            <c:numRef>
              <c:f>'Suivi des évaluations'!$I$17:$BP$17</c:f>
              <c:numCache>
                <c:formatCode>0</c:formatCode>
                <c:ptCount val="6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numCache>
            </c:numRef>
          </c:cat>
          <c:val>
            <c:numRef>
              <c:f>'Suivi des évaluations'!$I$61:$BP$61</c:f>
              <c:numCache>
                <c:formatCode>0.0</c:formatCode>
                <c:ptCount val="60"/>
              </c:numCache>
            </c:numRef>
          </c:val>
          <c:smooth val="0"/>
          <c:extLst xmlns:c16r2="http://schemas.microsoft.com/office/drawing/2015/06/chart">
            <c:ext xmlns:c16="http://schemas.microsoft.com/office/drawing/2014/chart" uri="{C3380CC4-5D6E-409C-BE32-E72D297353CC}">
              <c16:uniqueId val="{0000008E-9F62-47D0-9208-DC8DAF163317}"/>
            </c:ext>
          </c:extLst>
        </c:ser>
        <c:dLbls>
          <c:showLegendKey val="0"/>
          <c:showVal val="1"/>
          <c:showCatName val="0"/>
          <c:showSerName val="0"/>
          <c:showPercent val="0"/>
          <c:showBubbleSize val="0"/>
        </c:dLbls>
        <c:marker val="1"/>
        <c:smooth val="0"/>
        <c:axId val="85729280"/>
        <c:axId val="85730816"/>
      </c:lineChart>
      <c:catAx>
        <c:axId val="85729280"/>
        <c:scaling>
          <c:orientation val="minMax"/>
        </c:scaling>
        <c:delete val="0"/>
        <c:axPos val="b"/>
        <c:majorGridlines>
          <c:spPr>
            <a:ln w="9525" cap="flat" cmpd="sng" algn="ctr">
              <a:noFill/>
              <a:round/>
            </a:ln>
          </c:spPr>
        </c:majorGridlines>
        <c:minorGridlines>
          <c:spPr>
            <a:ln w="6350" cap="flat" cmpd="sng" algn="ctr">
              <a:solidFill>
                <a:srgbClr val="7F26CE"/>
              </a:solidFill>
              <a:prstDash val="dash"/>
              <a:round/>
              <a:headEnd type="none" w="lg" len="lg"/>
              <a:tailEnd type="oval" w="sm" len="sm"/>
            </a:ln>
          </c:spPr>
        </c:minorGridlines>
        <c:numFmt formatCode="0" sourceLinked="1"/>
        <c:majorTickMark val="none"/>
        <c:minorTickMark val="none"/>
        <c:tickLblPos val="nextTo"/>
        <c:spPr>
          <a:noFill/>
          <a:ln w="25400" cap="flat" cmpd="sng" algn="ctr">
            <a:noFill/>
            <a:round/>
          </a:ln>
        </c:spPr>
        <c:txPr>
          <a:bodyPr rot="-1800000" spcFirstLastPara="1" vertOverflow="ellipsis" wrap="square" anchor="ctr" anchorCtr="1"/>
          <a:lstStyle/>
          <a:p>
            <a:pPr>
              <a:defRPr sz="1200" b="0" i="0" u="none" strike="noStrike">
                <a:ln>
                  <a:noFill/>
                </a:ln>
                <a:solidFill>
                  <a:srgbClr val="268CCD"/>
                </a:solidFill>
                <a:latin typeface="+mn-lt"/>
                <a:ea typeface="+mn-ea"/>
                <a:cs typeface="+mn-cs"/>
              </a:defRPr>
            </a:pPr>
            <a:endParaRPr lang="fr-FR"/>
          </a:p>
        </c:txPr>
        <c:crossAx val="85730816"/>
        <c:crosses val="autoZero"/>
        <c:auto val="1"/>
        <c:lblAlgn val="ctr"/>
        <c:lblOffset val="100"/>
        <c:noMultiLvlLbl val="0"/>
      </c:catAx>
      <c:valAx>
        <c:axId val="85730816"/>
        <c:scaling>
          <c:orientation val="minMax"/>
          <c:max val="20"/>
        </c:scaling>
        <c:delete val="0"/>
        <c:axPos val="l"/>
        <c:majorGridlines>
          <c:spPr>
            <a:ln w="12700" cap="flat" cmpd="sng" algn="ctr">
              <a:solidFill>
                <a:srgbClr val="268CCD"/>
              </a:solidFill>
              <a:prstDash val="solid"/>
              <a:round/>
              <a:headEnd type="none"/>
            </a:ln>
          </c:spPr>
        </c:majorGridlines>
        <c:minorGridlines>
          <c:spPr>
            <a:ln w="9525" cap="flat" cmpd="sng" algn="ctr">
              <a:noFill/>
              <a:round/>
            </a:ln>
          </c:spPr>
        </c:minorGridlines>
        <c:numFmt formatCode="0" sourceLinked="0"/>
        <c:majorTickMark val="none"/>
        <c:minorTickMark val="none"/>
        <c:tickLblPos val="nextTo"/>
        <c:spPr>
          <a:noFill/>
          <a:ln>
            <a:noFill/>
          </a:ln>
        </c:spPr>
        <c:txPr>
          <a:bodyPr rot="-60000000" spcFirstLastPara="1" vertOverflow="ellipsis" vert="horz" wrap="square" anchor="ctr" anchorCtr="1"/>
          <a:lstStyle/>
          <a:p>
            <a:pPr>
              <a:defRPr sz="1200" b="1" i="0" u="none" strike="noStrike">
                <a:solidFill>
                  <a:srgbClr val="00B0F0"/>
                </a:solidFill>
                <a:latin typeface="+mn-lt"/>
                <a:ea typeface="+mn-ea"/>
                <a:cs typeface="+mn-cs"/>
              </a:defRPr>
            </a:pPr>
            <a:endParaRPr lang="fr-FR"/>
          </a:p>
        </c:txPr>
        <c:crossAx val="85729280"/>
        <c:crosses val="autoZero"/>
        <c:crossBetween val="between"/>
        <c:majorUnit val="5"/>
      </c:valAx>
      <c:spPr>
        <a:solidFill>
          <a:srgbClr val="F9F2FF">
            <a:alpha val="60000"/>
          </a:srgbClr>
        </a:solidFill>
        <a:ln w="12700" cap="rnd">
          <a:solidFill>
            <a:srgbClr val="268CCD"/>
          </a:solidFill>
        </a:ln>
      </c:spPr>
    </c:plotArea>
    <c:legend>
      <c:legendPos val="t"/>
      <c:layout>
        <c:manualLayout>
          <c:xMode val="edge"/>
          <c:yMode val="edge"/>
          <c:x val="0.36598721663663752"/>
          <c:y val="6.0763902733099737E-3"/>
          <c:w val="0.26802556672672495"/>
          <c:h val="0.17157267503724197"/>
        </c:manualLayout>
      </c:layout>
      <c:overlay val="0"/>
      <c:spPr>
        <a:noFill/>
        <a:ln>
          <a:noFill/>
        </a:ln>
      </c:spPr>
      <c:txPr>
        <a:bodyPr rot="0" spcFirstLastPara="1" vertOverflow="ellipsis" vert="horz" wrap="square" anchor="ctr" anchorCtr="1"/>
        <a:lstStyle/>
        <a:p>
          <a:pPr>
            <a:defRPr sz="2000" b="0" i="0" u="none" strike="noStrike">
              <a:solidFill>
                <a:schemeClr val="tx1">
                  <a:lumMod val="65000"/>
                  <a:lumOff val="35000"/>
                </a:schemeClr>
              </a:solidFill>
              <a:latin typeface="+mn-lt"/>
              <a:ea typeface="+mn-ea"/>
              <a:cs typeface="+mn-cs"/>
            </a:defRPr>
          </a:pPr>
          <a:endParaRPr lang="fr-FR"/>
        </a:p>
      </c:txPr>
    </c:legend>
    <c:plotVisOnly val="0"/>
    <c:dispBlanksAs val="gap"/>
    <c:showDLblsOverMax val="0"/>
  </c:chart>
  <c:spPr>
    <a:noFill/>
    <a:ln w="9525" cap="flat" cmpd="sng" algn="ctr">
      <a:noFill/>
      <a:round/>
    </a:ln>
  </c:spPr>
  <c:txPr>
    <a:bodyPr/>
    <a:lstStyle/>
    <a:p>
      <a:pPr>
        <a:defRPr/>
      </a:pPr>
      <a:endParaRPr lang="fr-FR"/>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1.8897397733819859E-2"/>
          <c:y val="0.32990082996382208"/>
          <c:w val="0.96498229546763981"/>
          <c:h val="0.43970929985103213"/>
        </c:manualLayout>
      </c:layout>
      <c:lineChart>
        <c:grouping val="standard"/>
        <c:varyColors val="0"/>
        <c:ser>
          <c:idx val="0"/>
          <c:order val="0"/>
          <c:tx>
            <c:v>Palier 1</c:v>
          </c:tx>
          <c:spPr>
            <a:ln w="25400" cap="rnd">
              <a:noFill/>
              <a:round/>
            </a:ln>
            <a:effectLst>
              <a:outerShdw blurRad="57150" dist="5400000" dir="19050" rotWithShape="0">
                <a:srgbClr val="000000">
                  <a:alpha val="63000"/>
                </a:srgbClr>
              </a:outerShdw>
            </a:effectLst>
          </c:spPr>
          <c:marker>
            <c:symbol val="circle"/>
            <c:size val="9"/>
            <c:spPr>
              <a:solidFill>
                <a:sysClr val="window" lastClr="FFFFFF"/>
              </a:solidFill>
              <a:ln w="25400">
                <a:solidFill>
                  <a:srgbClr val="7F26CE"/>
                </a:solidFill>
                <a:round/>
              </a:ln>
              <a:effectLst>
                <a:outerShdw blurRad="57150" dist="5400000" dir="19050" rotWithShape="0">
                  <a:srgbClr val="000000">
                    <a:alpha val="63000"/>
                  </a:srgbClr>
                </a:outerShdw>
              </a:effectLst>
            </c:spPr>
          </c:marker>
          <c:dLbls>
            <c:spPr>
              <a:noFill/>
              <a:ln>
                <a:noFill/>
              </a:ln>
            </c:spPr>
            <c:txPr>
              <a:bodyPr rot="0" spcFirstLastPara="1" vertOverflow="ellipsis" vert="horz" wrap="square" lIns="38100" tIns="19050" rIns="38100" bIns="19050" anchor="ctr" anchorCtr="1">
                <a:spAutoFit/>
              </a:bodyPr>
              <a:lstStyle/>
              <a:p>
                <a:pPr>
                  <a:defRPr sz="1100" b="0" i="0" u="none" strike="noStrike">
                    <a:solidFill>
                      <a:srgbClr val="7F26CE"/>
                    </a:solidFill>
                    <a:latin typeface="+mn-lt"/>
                    <a:ea typeface="+mn-ea"/>
                    <a:cs typeface="+mn-cs"/>
                  </a:defRPr>
                </a:pPr>
                <a:endParaRPr lang="fr-F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pPr xmlns:c15="http://schemas.microsoft.com/office/drawing/2012/chart">
                  <a:prstGeom prst="rect">
                    <a:avLst/>
                  </a:prstGeom>
                </c15:spPr>
                <c15:showLeaderLines val="0"/>
              </c:ext>
            </c:extLst>
          </c:dLbls>
          <c:cat>
            <c:numRef>
              <c:f>'Suivi des évaluations'!$I$17:$BP$17</c:f>
              <c:numCache>
                <c:formatCode>0</c:formatCode>
                <c:ptCount val="6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numCache>
            </c:numRef>
          </c:cat>
          <c:val>
            <c:numRef>
              <c:f>'Suivi des évaluations'!#REF!</c:f>
              <c:numCache>
                <c:formatCode>General</c:formatCode>
                <c:ptCount val="1"/>
                <c:pt idx="0">
                  <c:v>1</c:v>
                </c:pt>
              </c:numCache>
            </c:numRef>
          </c:val>
          <c:smooth val="0"/>
          <c:extLst xmlns:c16r2="http://schemas.microsoft.com/office/drawing/2015/06/chart">
            <c:ext xmlns:c16="http://schemas.microsoft.com/office/drawing/2014/chart" uri="{C3380CC4-5D6E-409C-BE32-E72D297353CC}">
              <c16:uniqueId val="{00000000-1435-4E3D-945F-8D9B1C625D13}"/>
            </c:ext>
          </c:extLst>
        </c:ser>
        <c:ser>
          <c:idx val="1"/>
          <c:order val="1"/>
          <c:tx>
            <c:v>Palier 2</c:v>
          </c:tx>
          <c:spPr>
            <a:ln w="25400" cap="rnd">
              <a:noFill/>
              <a:round/>
            </a:ln>
            <a:effectLst>
              <a:outerShdw blurRad="57150" dist="5400000" dir="19050" rotWithShape="0">
                <a:srgbClr val="000000">
                  <a:alpha val="63000"/>
                </a:srgbClr>
              </a:outerShdw>
            </a:effectLst>
          </c:spPr>
          <c:marker>
            <c:symbol val="circle"/>
            <c:size val="9"/>
            <c:spPr>
              <a:solidFill>
                <a:srgbClr val="EAB3FF"/>
              </a:solidFill>
              <a:ln w="25400">
                <a:solidFill>
                  <a:srgbClr val="7F26CE"/>
                </a:solidFill>
                <a:round/>
              </a:ln>
              <a:effectLst>
                <a:outerShdw blurRad="57150" dist="5400000" dir="19050" rotWithShape="0">
                  <a:srgbClr val="000000">
                    <a:alpha val="63000"/>
                  </a:srgbClr>
                </a:outerShdw>
              </a:effectLst>
            </c:spPr>
          </c:marker>
          <c:dLbls>
            <c:spPr>
              <a:noFill/>
              <a:ln>
                <a:noFill/>
              </a:ln>
            </c:spPr>
            <c:txPr>
              <a:bodyPr rot="0" spcFirstLastPara="1" vertOverflow="ellipsis" vert="horz" wrap="square" lIns="38100" tIns="19050" rIns="38100" bIns="19050" anchor="ctr" anchorCtr="1">
                <a:spAutoFit/>
              </a:bodyPr>
              <a:lstStyle/>
              <a:p>
                <a:pPr>
                  <a:defRPr sz="1100" b="0" i="0" u="none" strike="noStrike">
                    <a:solidFill>
                      <a:srgbClr val="7F26CE"/>
                    </a:solidFill>
                    <a:latin typeface="+mn-lt"/>
                    <a:ea typeface="+mn-ea"/>
                    <a:cs typeface="+mn-cs"/>
                  </a:defRPr>
                </a:pPr>
                <a:endParaRPr lang="fr-FR"/>
              </a:p>
            </c:txPr>
            <c:showLegendKey val="0"/>
            <c:showVal val="1"/>
            <c:showCatName val="0"/>
            <c:showSerName val="0"/>
            <c:showPercent val="0"/>
            <c:showBubbleSize val="0"/>
            <c:separator>; </c:separator>
            <c:showLeaderLines val="0"/>
            <c:extLst xmlns:c16r2="http://schemas.microsoft.com/office/drawing/2015/06/chart">
              <c:ext xmlns:c15="http://schemas.microsoft.com/office/drawing/2012/chart" uri="{CE6537A1-D6FC-4f65-9D91-7224C49458BB}">
                <c15:spPr xmlns:c15="http://schemas.microsoft.com/office/drawing/2012/chart">
                  <a:prstGeom prst="rect">
                    <a:avLst/>
                  </a:prstGeom>
                </c15:spPr>
                <c15:showLeaderLines val="0"/>
              </c:ext>
            </c:extLst>
          </c:dLbls>
          <c:cat>
            <c:numRef>
              <c:f>'Suivi des évaluations'!$I$17:$BP$17</c:f>
              <c:numCache>
                <c:formatCode>0</c:formatCode>
                <c:ptCount val="6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numCache>
            </c:numRef>
          </c:cat>
          <c:val>
            <c:numRef>
              <c:f>'Suivi des évaluations'!#REF!</c:f>
              <c:numCache>
                <c:formatCode>General</c:formatCode>
                <c:ptCount val="1"/>
                <c:pt idx="0">
                  <c:v>1</c:v>
                </c:pt>
              </c:numCache>
            </c:numRef>
          </c:val>
          <c:smooth val="0"/>
          <c:extLst xmlns:c16r2="http://schemas.microsoft.com/office/drawing/2015/06/chart">
            <c:ext xmlns:c16="http://schemas.microsoft.com/office/drawing/2014/chart" uri="{C3380CC4-5D6E-409C-BE32-E72D297353CC}">
              <c16:uniqueId val="{00000001-1435-4E3D-945F-8D9B1C625D13}"/>
            </c:ext>
          </c:extLst>
        </c:ser>
        <c:ser>
          <c:idx val="2"/>
          <c:order val="2"/>
          <c:tx>
            <c:v>Palier 3</c:v>
          </c:tx>
          <c:spPr>
            <a:ln w="25400" cap="rnd">
              <a:noFill/>
              <a:round/>
            </a:ln>
            <a:effectLst>
              <a:outerShdw blurRad="57150" dist="5400000" dir="19050" rotWithShape="0">
                <a:srgbClr val="000000">
                  <a:alpha val="63000"/>
                </a:srgbClr>
              </a:outerShdw>
            </a:effectLst>
          </c:spPr>
          <c:marker>
            <c:symbol val="circle"/>
            <c:size val="9"/>
            <c:spPr>
              <a:solidFill>
                <a:srgbClr val="7F26CE"/>
              </a:solidFill>
              <a:ln w="25400">
                <a:solidFill>
                  <a:srgbClr val="7F26CE"/>
                </a:solidFill>
                <a:round/>
              </a:ln>
              <a:effectLst>
                <a:outerShdw blurRad="57150" dist="5400000" dir="19050" rotWithShape="0">
                  <a:srgbClr val="000000">
                    <a:alpha val="63000"/>
                  </a:srgbClr>
                </a:outerShdw>
              </a:effectLst>
            </c:spPr>
          </c:marker>
          <c:dLbls>
            <c:dLbl>
              <c:idx val="0"/>
              <c:tx>
                <c:rich>
                  <a:bodyPr/>
                  <a:lstStyle/>
                  <a:p>
                    <a:fld id="{012A88C1-EBA4-4DC0-B131-AF1459E39D57}" type="CELLRANGE">
                      <a:rPr lang="en-US"/>
                      <a:pPr/>
                      <a:t>[PLAGECELL]</a:t>
                    </a:fld>
                    <a:r>
                      <a:rPr lang="en-US"/>
                      <a:t>; </a:t>
                    </a:r>
                    <a:fld id="{37222F02-49B7-49DF-94C9-2759B5280D79}" type="VALUE">
                      <a:rPr lang="en-US"/>
                      <a:pPr/>
                      <a:t>[VALEUR]</a:t>
                    </a:fld>
                    <a:endParaRPr lang="en-US"/>
                  </a:p>
                </c:rich>
              </c:tx>
              <c:showLegendKey val="0"/>
              <c:showVal val="1"/>
              <c:showCatName val="0"/>
              <c:showSerName val="0"/>
              <c:showPercent val="0"/>
              <c:showBubbleSize val="0"/>
              <c:extLst xmlns:c16r2="http://schemas.microsoft.com/office/drawing/2015/06/chart">
                <c:ext xmlns:c15="http://schemas.microsoft.com/office/drawing/2012/chart" uri="{CE6537A1-D6FC-4f65-9D91-7224C49458BB}">
                  <c15:dlblFieldTable/>
                  <c15:showDataLabelsRange val="0"/>
                </c:ext>
                <c:ext xmlns:c16="http://schemas.microsoft.com/office/drawing/2014/chart" uri="{C3380CC4-5D6E-409C-BE32-E72D297353CC}">
                  <c16:uniqueId val="{00000002-1435-4E3D-945F-8D9B1C625D13}"/>
                </c:ext>
              </c:extLst>
            </c:dLbl>
            <c:spPr>
              <a:noFill/>
              <a:ln>
                <a:noFill/>
              </a:ln>
            </c:spPr>
            <c:txPr>
              <a:bodyPr rot="0" spcFirstLastPara="1" vertOverflow="ellipsis" vert="horz" wrap="square" lIns="38100" tIns="19050" rIns="38100" bIns="19050" anchor="ctr" anchorCtr="1">
                <a:spAutoFit/>
              </a:bodyPr>
              <a:lstStyle/>
              <a:p>
                <a:pPr>
                  <a:defRPr sz="1100" b="0" i="0" u="none" strike="noStrike">
                    <a:solidFill>
                      <a:srgbClr val="7F26CE"/>
                    </a:solidFill>
                    <a:latin typeface="+mn-lt"/>
                    <a:ea typeface="+mn-ea"/>
                    <a:cs typeface="+mn-cs"/>
                  </a:defRPr>
                </a:pPr>
                <a:endParaRPr lang="fr-F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pPr xmlns:c15="http://schemas.microsoft.com/office/drawing/2012/chart">
                  <a:prstGeom prst="rect">
                    <a:avLst/>
                  </a:prstGeom>
                </c15:spPr>
                <c15:showLeaderLines val="0"/>
              </c:ext>
            </c:extLst>
          </c:dLbls>
          <c:cat>
            <c:numRef>
              <c:f>'Suivi des évaluations'!$I$17:$BP$17</c:f>
              <c:numCache>
                <c:formatCode>0</c:formatCode>
                <c:ptCount val="6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numCache>
            </c:numRef>
          </c:cat>
          <c:val>
            <c:numRef>
              <c:f>'Suivi des évaluations'!#REF!</c:f>
              <c:numCache>
                <c:formatCode>General</c:formatCode>
                <c:ptCount val="1"/>
                <c:pt idx="0">
                  <c:v>1</c:v>
                </c:pt>
              </c:numCache>
            </c:numRef>
          </c:val>
          <c:smooth val="0"/>
          <c:extLst xmlns:c16r2="http://schemas.microsoft.com/office/drawing/2015/06/chart">
            <c:ext xmlns:c16="http://schemas.microsoft.com/office/drawing/2014/chart" uri="{C3380CC4-5D6E-409C-BE32-E72D297353CC}">
              <c16:uniqueId val="{00000003-1435-4E3D-945F-8D9B1C625D13}"/>
            </c:ext>
          </c:extLst>
        </c:ser>
        <c:dLbls>
          <c:showLegendKey val="0"/>
          <c:showVal val="1"/>
          <c:showCatName val="0"/>
          <c:showSerName val="0"/>
          <c:showPercent val="0"/>
          <c:showBubbleSize val="0"/>
        </c:dLbls>
        <c:marker val="1"/>
        <c:smooth val="0"/>
        <c:axId val="86070784"/>
        <c:axId val="86072320"/>
      </c:lineChart>
      <c:catAx>
        <c:axId val="86070784"/>
        <c:scaling>
          <c:orientation val="minMax"/>
        </c:scaling>
        <c:delete val="0"/>
        <c:axPos val="b"/>
        <c:majorGridlines>
          <c:spPr>
            <a:ln w="9525" cap="flat" cmpd="sng" algn="ctr">
              <a:noFill/>
              <a:round/>
            </a:ln>
          </c:spPr>
        </c:majorGridlines>
        <c:minorGridlines>
          <c:spPr>
            <a:ln w="6350" cap="flat" cmpd="sng" algn="ctr">
              <a:solidFill>
                <a:srgbClr val="7F26CE"/>
              </a:solidFill>
              <a:prstDash val="dash"/>
              <a:round/>
              <a:headEnd type="none" w="lg" len="lg"/>
              <a:tailEnd type="oval" w="sm" len="sm"/>
            </a:ln>
          </c:spPr>
        </c:minorGridlines>
        <c:numFmt formatCode="0" sourceLinked="1"/>
        <c:majorTickMark val="out"/>
        <c:minorTickMark val="none"/>
        <c:tickLblPos val="nextTo"/>
        <c:spPr>
          <a:noFill/>
          <a:ln w="25400" cap="flat" cmpd="sng" algn="ctr">
            <a:noFill/>
            <a:round/>
          </a:ln>
        </c:spPr>
        <c:txPr>
          <a:bodyPr rot="-1800000" spcFirstLastPara="1" vertOverflow="ellipsis" wrap="square" anchor="ctr" anchorCtr="1"/>
          <a:lstStyle/>
          <a:p>
            <a:pPr>
              <a:defRPr sz="1200" b="0" i="0" u="none" strike="noStrike">
                <a:ln>
                  <a:noFill/>
                </a:ln>
                <a:solidFill>
                  <a:srgbClr val="268CCD"/>
                </a:solidFill>
                <a:latin typeface="+mn-lt"/>
                <a:ea typeface="+mn-ea"/>
                <a:cs typeface="+mn-cs"/>
              </a:defRPr>
            </a:pPr>
            <a:endParaRPr lang="fr-FR"/>
          </a:p>
        </c:txPr>
        <c:crossAx val="86072320"/>
        <c:crosses val="autoZero"/>
        <c:auto val="1"/>
        <c:lblAlgn val="ctr"/>
        <c:lblOffset val="100"/>
        <c:noMultiLvlLbl val="0"/>
      </c:catAx>
      <c:valAx>
        <c:axId val="86072320"/>
        <c:scaling>
          <c:orientation val="minMax"/>
          <c:max val="20"/>
        </c:scaling>
        <c:delete val="0"/>
        <c:axPos val="l"/>
        <c:majorGridlines>
          <c:spPr>
            <a:ln w="12700" cap="flat" cmpd="sng" algn="ctr">
              <a:solidFill>
                <a:srgbClr val="268CCD"/>
              </a:solidFill>
              <a:prstDash val="solid"/>
              <a:round/>
              <a:headEnd type="none"/>
            </a:ln>
          </c:spPr>
        </c:majorGridlines>
        <c:minorGridlines>
          <c:spPr>
            <a:ln w="9525" cap="flat" cmpd="sng" algn="ctr">
              <a:noFill/>
              <a:round/>
            </a:ln>
          </c:spPr>
        </c:minorGridlines>
        <c:numFmt formatCode="0" sourceLinked="0"/>
        <c:majorTickMark val="out"/>
        <c:minorTickMark val="none"/>
        <c:tickLblPos val="nextTo"/>
        <c:spPr>
          <a:noFill/>
          <a:ln>
            <a:noFill/>
          </a:ln>
        </c:spPr>
        <c:txPr>
          <a:bodyPr rot="-60000000" spcFirstLastPara="1" vertOverflow="ellipsis" vert="horz" wrap="square" anchor="ctr" anchorCtr="1"/>
          <a:lstStyle/>
          <a:p>
            <a:pPr>
              <a:defRPr sz="1200" b="1" i="0" u="none" strike="noStrike">
                <a:solidFill>
                  <a:srgbClr val="00B0F0"/>
                </a:solidFill>
                <a:latin typeface="+mn-lt"/>
                <a:ea typeface="+mn-ea"/>
                <a:cs typeface="+mn-cs"/>
              </a:defRPr>
            </a:pPr>
            <a:endParaRPr lang="fr-FR"/>
          </a:p>
        </c:txPr>
        <c:crossAx val="86070784"/>
        <c:crosses val="autoZero"/>
        <c:crossBetween val="between"/>
        <c:majorUnit val="5"/>
      </c:valAx>
      <c:spPr>
        <a:solidFill>
          <a:srgbClr val="F9F2FF">
            <a:alpha val="60000"/>
          </a:srgbClr>
        </a:solidFill>
        <a:ln w="12700" cap="rnd">
          <a:solidFill>
            <a:srgbClr val="268CCD"/>
          </a:solidFill>
        </a:ln>
      </c:spPr>
    </c:plotArea>
    <c:plotVisOnly val="0"/>
    <c:dispBlanksAs val="gap"/>
    <c:showDLblsOverMax val="0"/>
  </c:chart>
  <c:spPr>
    <a:noFill/>
    <a:ln w="9525" cap="flat" cmpd="sng" algn="ctr">
      <a:noFill/>
      <a:round/>
    </a:ln>
  </c:spPr>
  <c:txPr>
    <a:bodyPr/>
    <a:lstStyle/>
    <a:p>
      <a:pPr>
        <a:defRPr/>
      </a:pPr>
      <a:endParaRPr lang="fr-FR"/>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1.1713844882338936E-2"/>
          <c:y val="0.32990082996382208"/>
          <c:w val="0.96521740009252976"/>
          <c:h val="0.43970929985103213"/>
        </c:manualLayout>
      </c:layout>
      <c:lineChart>
        <c:grouping val="standard"/>
        <c:varyColors val="0"/>
        <c:ser>
          <c:idx val="0"/>
          <c:order val="0"/>
          <c:tx>
            <c:v>Palier 1</c:v>
          </c:tx>
          <c:spPr>
            <a:ln w="25400" cap="rnd">
              <a:noFill/>
              <a:round/>
            </a:ln>
            <a:effectLst>
              <a:outerShdw blurRad="57150" dist="5400000" dir="19050" rotWithShape="0">
                <a:srgbClr val="000000">
                  <a:alpha val="63000"/>
                </a:srgbClr>
              </a:outerShdw>
            </a:effectLst>
          </c:spPr>
          <c:marker>
            <c:symbol val="circle"/>
            <c:size val="9"/>
            <c:spPr>
              <a:solidFill>
                <a:sysClr val="window" lastClr="FFFFFF"/>
              </a:solidFill>
              <a:ln w="25400">
                <a:solidFill>
                  <a:srgbClr val="7F26CE"/>
                </a:solidFill>
                <a:round/>
              </a:ln>
              <a:effectLst>
                <a:outerShdw blurRad="57150" dist="5400000" dir="19050" rotWithShape="0">
                  <a:srgbClr val="000000">
                    <a:alpha val="63000"/>
                  </a:srgbClr>
                </a:outerShdw>
              </a:effectLst>
            </c:spPr>
          </c:marker>
          <c:dLbls>
            <c:dLbl>
              <c:idx val="0"/>
              <c:tx>
                <c:rich>
                  <a:bodyPr/>
                  <a:lstStyle/>
                  <a:p>
                    <a:fld id="{002175F4-6C4A-436B-B036-8DABFDB0B21E}" type="CELLRANGE">
                      <a:rPr lang="en-US"/>
                      <a:pPr/>
                      <a:t>[PLAGECELL]</a:t>
                    </a:fld>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15:dlblFieldTable/>
                  <c15:showDataLabelsRange val="0"/>
                </c:ext>
                <c:ext xmlns:c16="http://schemas.microsoft.com/office/drawing/2014/chart" uri="{C3380CC4-5D6E-409C-BE32-E72D297353CC}">
                  <c16:uniqueId val="{00000000-70FE-43FD-858B-825875353984}"/>
                </c:ext>
              </c:extLst>
            </c:dLbl>
            <c:dLbl>
              <c:idx val="1"/>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70FE-43FD-858B-825875353984}"/>
                </c:ext>
              </c:extLst>
            </c:dLbl>
            <c:dLbl>
              <c:idx val="2"/>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70FE-43FD-858B-825875353984}"/>
                </c:ext>
              </c:extLst>
            </c:dLbl>
            <c:dLbl>
              <c:idx val="3"/>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70FE-43FD-858B-825875353984}"/>
                </c:ext>
              </c:extLst>
            </c:dLbl>
            <c:dLbl>
              <c:idx val="4"/>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70FE-43FD-858B-825875353984}"/>
                </c:ext>
              </c:extLst>
            </c:dLbl>
            <c:dLbl>
              <c:idx val="5"/>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70FE-43FD-858B-825875353984}"/>
                </c:ext>
              </c:extLst>
            </c:dLbl>
            <c:dLbl>
              <c:idx val="6"/>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70FE-43FD-858B-825875353984}"/>
                </c:ext>
              </c:extLst>
            </c:dLbl>
            <c:dLbl>
              <c:idx val="7"/>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70FE-43FD-858B-825875353984}"/>
                </c:ext>
              </c:extLst>
            </c:dLbl>
            <c:dLbl>
              <c:idx val="8"/>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70FE-43FD-858B-825875353984}"/>
                </c:ext>
              </c:extLst>
            </c:dLbl>
            <c:dLbl>
              <c:idx val="9"/>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70FE-43FD-858B-825875353984}"/>
                </c:ext>
              </c:extLst>
            </c:dLbl>
            <c:dLbl>
              <c:idx val="10"/>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70FE-43FD-858B-825875353984}"/>
                </c:ext>
              </c:extLst>
            </c:dLbl>
            <c:dLbl>
              <c:idx val="11"/>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70FE-43FD-858B-825875353984}"/>
                </c:ext>
              </c:extLst>
            </c:dLbl>
            <c:dLbl>
              <c:idx val="12"/>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70FE-43FD-858B-825875353984}"/>
                </c:ext>
              </c:extLst>
            </c:dLbl>
            <c:dLbl>
              <c:idx val="13"/>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70FE-43FD-858B-825875353984}"/>
                </c:ext>
              </c:extLst>
            </c:dLbl>
            <c:dLbl>
              <c:idx val="14"/>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70FE-43FD-858B-825875353984}"/>
                </c:ext>
              </c:extLst>
            </c:dLbl>
            <c:dLbl>
              <c:idx val="15"/>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70FE-43FD-858B-825875353984}"/>
                </c:ext>
              </c:extLst>
            </c:dLbl>
            <c:dLbl>
              <c:idx val="16"/>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70FE-43FD-858B-825875353984}"/>
                </c:ext>
              </c:extLst>
            </c:dLbl>
            <c:dLbl>
              <c:idx val="17"/>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70FE-43FD-858B-825875353984}"/>
                </c:ext>
              </c:extLst>
            </c:dLbl>
            <c:dLbl>
              <c:idx val="18"/>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70FE-43FD-858B-825875353984}"/>
                </c:ext>
              </c:extLst>
            </c:dLbl>
            <c:dLbl>
              <c:idx val="19"/>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70FE-43FD-858B-825875353984}"/>
                </c:ext>
              </c:extLst>
            </c:dLbl>
            <c:dLbl>
              <c:idx val="20"/>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70FE-43FD-858B-825875353984}"/>
                </c:ext>
              </c:extLst>
            </c:dLbl>
            <c:dLbl>
              <c:idx val="21"/>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70FE-43FD-858B-825875353984}"/>
                </c:ext>
              </c:extLst>
            </c:dLbl>
            <c:dLbl>
              <c:idx val="22"/>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70FE-43FD-858B-825875353984}"/>
                </c:ext>
              </c:extLst>
            </c:dLbl>
            <c:dLbl>
              <c:idx val="23"/>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70FE-43FD-858B-825875353984}"/>
                </c:ext>
              </c:extLst>
            </c:dLbl>
            <c:dLbl>
              <c:idx val="24"/>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8-70FE-43FD-858B-825875353984}"/>
                </c:ext>
              </c:extLst>
            </c:dLbl>
            <c:dLbl>
              <c:idx val="25"/>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9-70FE-43FD-858B-825875353984}"/>
                </c:ext>
              </c:extLst>
            </c:dLbl>
            <c:dLbl>
              <c:idx val="26"/>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A-70FE-43FD-858B-825875353984}"/>
                </c:ext>
              </c:extLst>
            </c:dLbl>
            <c:dLbl>
              <c:idx val="27"/>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B-70FE-43FD-858B-825875353984}"/>
                </c:ext>
              </c:extLst>
            </c:dLbl>
            <c:dLbl>
              <c:idx val="28"/>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C-70FE-43FD-858B-825875353984}"/>
                </c:ext>
              </c:extLst>
            </c:dLbl>
            <c:dLbl>
              <c:idx val="29"/>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D-70FE-43FD-858B-825875353984}"/>
                </c:ext>
              </c:extLst>
            </c:dLbl>
            <c:dLbl>
              <c:idx val="30"/>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E-70FE-43FD-858B-825875353984}"/>
                </c:ext>
              </c:extLst>
            </c:dLbl>
            <c:dLbl>
              <c:idx val="31"/>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F-70FE-43FD-858B-825875353984}"/>
                </c:ext>
              </c:extLst>
            </c:dLbl>
            <c:dLbl>
              <c:idx val="32"/>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0-70FE-43FD-858B-825875353984}"/>
                </c:ext>
              </c:extLst>
            </c:dLbl>
            <c:dLbl>
              <c:idx val="33"/>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1-70FE-43FD-858B-825875353984}"/>
                </c:ext>
              </c:extLst>
            </c:dLbl>
            <c:dLbl>
              <c:idx val="34"/>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2-70FE-43FD-858B-825875353984}"/>
                </c:ext>
              </c:extLst>
            </c:dLbl>
            <c:dLbl>
              <c:idx val="35"/>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3-70FE-43FD-858B-825875353984}"/>
                </c:ext>
              </c:extLst>
            </c:dLbl>
            <c:dLbl>
              <c:idx val="36"/>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4-70FE-43FD-858B-825875353984}"/>
                </c:ext>
              </c:extLst>
            </c:dLbl>
            <c:dLbl>
              <c:idx val="37"/>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5-70FE-43FD-858B-825875353984}"/>
                </c:ext>
              </c:extLst>
            </c:dLbl>
            <c:dLbl>
              <c:idx val="38"/>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6-70FE-43FD-858B-825875353984}"/>
                </c:ext>
              </c:extLst>
            </c:dLbl>
            <c:dLbl>
              <c:idx val="39"/>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7-70FE-43FD-858B-825875353984}"/>
                </c:ext>
              </c:extLst>
            </c:dLbl>
            <c:dLbl>
              <c:idx val="40"/>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8-70FE-43FD-858B-825875353984}"/>
                </c:ext>
              </c:extLst>
            </c:dLbl>
            <c:dLbl>
              <c:idx val="41"/>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9-70FE-43FD-858B-825875353984}"/>
                </c:ext>
              </c:extLst>
            </c:dLbl>
            <c:dLbl>
              <c:idx val="42"/>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A-70FE-43FD-858B-825875353984}"/>
                </c:ext>
              </c:extLst>
            </c:dLbl>
            <c:dLbl>
              <c:idx val="43"/>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B-70FE-43FD-858B-825875353984}"/>
                </c:ext>
              </c:extLst>
            </c:dLbl>
            <c:dLbl>
              <c:idx val="44"/>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C-70FE-43FD-858B-825875353984}"/>
                </c:ext>
              </c:extLst>
            </c:dLbl>
            <c:dLbl>
              <c:idx val="45"/>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D-70FE-43FD-858B-825875353984}"/>
                </c:ext>
              </c:extLst>
            </c:dLbl>
            <c:dLbl>
              <c:idx val="46"/>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E-70FE-43FD-858B-825875353984}"/>
                </c:ext>
              </c:extLst>
            </c:dLbl>
            <c:dLbl>
              <c:idx val="47"/>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F-70FE-43FD-858B-825875353984}"/>
                </c:ext>
              </c:extLst>
            </c:dLbl>
            <c:dLbl>
              <c:idx val="48"/>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0-70FE-43FD-858B-825875353984}"/>
                </c:ext>
              </c:extLst>
            </c:dLbl>
            <c:dLbl>
              <c:idx val="49"/>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1-70FE-43FD-858B-825875353984}"/>
                </c:ext>
              </c:extLst>
            </c:dLbl>
            <c:dLbl>
              <c:idx val="50"/>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2-70FE-43FD-858B-825875353984}"/>
                </c:ext>
              </c:extLst>
            </c:dLbl>
            <c:dLbl>
              <c:idx val="51"/>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3-70FE-43FD-858B-825875353984}"/>
                </c:ext>
              </c:extLst>
            </c:dLbl>
            <c:dLbl>
              <c:idx val="52"/>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4-70FE-43FD-858B-825875353984}"/>
                </c:ext>
              </c:extLst>
            </c:dLbl>
            <c:dLbl>
              <c:idx val="53"/>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5-70FE-43FD-858B-825875353984}"/>
                </c:ext>
              </c:extLst>
            </c:dLbl>
            <c:dLbl>
              <c:idx val="54"/>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6-70FE-43FD-858B-825875353984}"/>
                </c:ext>
              </c:extLst>
            </c:dLbl>
            <c:dLbl>
              <c:idx val="55"/>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7-70FE-43FD-858B-825875353984}"/>
                </c:ext>
              </c:extLst>
            </c:dLbl>
            <c:dLbl>
              <c:idx val="56"/>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8-70FE-43FD-858B-825875353984}"/>
                </c:ext>
              </c:extLst>
            </c:dLbl>
            <c:dLbl>
              <c:idx val="57"/>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9-70FE-43FD-858B-825875353984}"/>
                </c:ext>
              </c:extLst>
            </c:dLbl>
            <c:dLbl>
              <c:idx val="58"/>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A-70FE-43FD-858B-825875353984}"/>
                </c:ext>
              </c:extLst>
            </c:dLbl>
            <c:dLbl>
              <c:idx val="59"/>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B-70FE-43FD-858B-825875353984}"/>
                </c:ext>
              </c:extLst>
            </c:dLbl>
            <c:spPr>
              <a:noFill/>
              <a:ln>
                <a:noFill/>
              </a:ln>
            </c:spPr>
            <c:txPr>
              <a:bodyPr rot="0" spcFirstLastPara="1" vertOverflow="ellipsis" vert="horz" wrap="square" lIns="38100" tIns="19050" rIns="38100" bIns="19050" anchor="ctr" anchorCtr="1">
                <a:spAutoFit/>
              </a:bodyPr>
              <a:lstStyle/>
              <a:p>
                <a:pPr>
                  <a:defRPr sz="1100" b="0" i="0" u="none" strike="noStrike">
                    <a:solidFill>
                      <a:srgbClr val="7F26CE"/>
                    </a:solidFill>
                    <a:latin typeface="+mn-lt"/>
                    <a:ea typeface="+mn-ea"/>
                    <a:cs typeface="+mn-cs"/>
                  </a:defRPr>
                </a:pPr>
                <a:endParaRPr lang="fr-FR"/>
              </a:p>
            </c:txPr>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15:spPr xmlns:c15="http://schemas.microsoft.com/office/drawing/2012/chart">
                  <a:prstGeom prst="rect">
                    <a:avLst/>
                  </a:prstGeom>
                </c15:spPr>
                <c15:showLeaderLines val="0"/>
              </c:ext>
            </c:extLst>
          </c:dLbls>
          <c:cat>
            <c:numRef>
              <c:f>'Suivi des évaluations'!$I$17:$BP$17</c:f>
              <c:numCache>
                <c:formatCode>0</c:formatCode>
                <c:ptCount val="6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numCache>
            </c:numRef>
          </c:cat>
          <c:val>
            <c:numRef>
              <c:f>'Suivi des évaluations'!$I$69:$BP$69</c:f>
              <c:numCache>
                <c:formatCode>0.0</c:formatCode>
                <c:ptCount val="60"/>
              </c:numCache>
            </c:numRef>
          </c:val>
          <c:smooth val="0"/>
          <c:extLst xmlns:c16r2="http://schemas.microsoft.com/office/drawing/2015/06/chart">
            <c:ext xmlns:c16="http://schemas.microsoft.com/office/drawing/2014/chart" uri="{C3380CC4-5D6E-409C-BE32-E72D297353CC}">
              <c16:uniqueId val="{0000003C-70FE-43FD-858B-825875353984}"/>
            </c:ext>
          </c:extLst>
        </c:ser>
        <c:ser>
          <c:idx val="1"/>
          <c:order val="1"/>
          <c:tx>
            <c:v>Palier 2</c:v>
          </c:tx>
          <c:spPr>
            <a:ln w="25400" cap="rnd">
              <a:noFill/>
              <a:round/>
            </a:ln>
            <a:effectLst>
              <a:outerShdw blurRad="57150" dist="5400000" dir="19050" rotWithShape="0">
                <a:srgbClr val="000000">
                  <a:alpha val="63000"/>
                </a:srgbClr>
              </a:outerShdw>
            </a:effectLst>
          </c:spPr>
          <c:marker>
            <c:symbol val="circle"/>
            <c:size val="9"/>
            <c:spPr>
              <a:solidFill>
                <a:srgbClr val="EAB3FF"/>
              </a:solidFill>
              <a:ln w="25400">
                <a:solidFill>
                  <a:srgbClr val="7F26CE"/>
                </a:solidFill>
                <a:round/>
              </a:ln>
              <a:effectLst>
                <a:outerShdw blurRad="57150" dist="5400000" dir="19050" rotWithShape="0">
                  <a:srgbClr val="000000">
                    <a:alpha val="63000"/>
                  </a:srgbClr>
                </a:outerShdw>
              </a:effectLst>
            </c:spPr>
          </c:marker>
          <c:dLbls>
            <c:dLbl>
              <c:idx val="0"/>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3D-70FE-43FD-858B-825875353984}"/>
                </c:ext>
              </c:extLst>
            </c:dLbl>
            <c:dLbl>
              <c:idx val="1"/>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3E-70FE-43FD-858B-825875353984}"/>
                </c:ext>
              </c:extLst>
            </c:dLbl>
            <c:dLbl>
              <c:idx val="2"/>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3F-70FE-43FD-858B-825875353984}"/>
                </c:ext>
              </c:extLst>
            </c:dLbl>
            <c:dLbl>
              <c:idx val="3"/>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40-70FE-43FD-858B-825875353984}"/>
                </c:ext>
              </c:extLst>
            </c:dLbl>
            <c:dLbl>
              <c:idx val="4"/>
              <c:tx>
                <c:rich>
                  <a:bodyPr/>
                  <a:lstStyle/>
                  <a:p>
                    <a:endParaRPr lang="en-US"/>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41-70FE-43FD-858B-825875353984}"/>
                </c:ext>
              </c:extLst>
            </c:dLbl>
            <c:dLbl>
              <c:idx val="5"/>
              <c:tx>
                <c:rich>
                  <a:bodyPr/>
                  <a:lstStyle/>
                  <a:p>
                    <a:endParaRPr lang="en-US"/>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42-70FE-43FD-858B-825875353984}"/>
                </c:ext>
              </c:extLst>
            </c:dLbl>
            <c:dLbl>
              <c:idx val="6"/>
              <c:tx>
                <c:rich>
                  <a:bodyPr/>
                  <a:lstStyle/>
                  <a:p>
                    <a:endParaRPr lang="en-US"/>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43-70FE-43FD-858B-825875353984}"/>
                </c:ext>
              </c:extLst>
            </c:dLbl>
            <c:dLbl>
              <c:idx val="7"/>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44-70FE-43FD-858B-825875353984}"/>
                </c:ext>
              </c:extLst>
            </c:dLbl>
            <c:dLbl>
              <c:idx val="8"/>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45-70FE-43FD-858B-825875353984}"/>
                </c:ext>
              </c:extLst>
            </c:dLbl>
            <c:dLbl>
              <c:idx val="9"/>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46-70FE-43FD-858B-825875353984}"/>
                </c:ext>
              </c:extLst>
            </c:dLbl>
            <c:dLbl>
              <c:idx val="10"/>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47-70FE-43FD-858B-825875353984}"/>
                </c:ext>
              </c:extLst>
            </c:dLbl>
            <c:dLbl>
              <c:idx val="11"/>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48-70FE-43FD-858B-825875353984}"/>
                </c:ext>
              </c:extLst>
            </c:dLbl>
            <c:dLbl>
              <c:idx val="12"/>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49-70FE-43FD-858B-825875353984}"/>
                </c:ext>
              </c:extLst>
            </c:dLbl>
            <c:dLbl>
              <c:idx val="13"/>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4A-70FE-43FD-858B-825875353984}"/>
                </c:ext>
              </c:extLst>
            </c:dLbl>
            <c:dLbl>
              <c:idx val="14"/>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4B-70FE-43FD-858B-825875353984}"/>
                </c:ext>
              </c:extLst>
            </c:dLbl>
            <c:dLbl>
              <c:idx val="15"/>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4C-70FE-43FD-858B-825875353984}"/>
                </c:ext>
              </c:extLst>
            </c:dLbl>
            <c:dLbl>
              <c:idx val="16"/>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4D-70FE-43FD-858B-825875353984}"/>
                </c:ext>
              </c:extLst>
            </c:dLbl>
            <c:dLbl>
              <c:idx val="17"/>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4E-70FE-43FD-858B-825875353984}"/>
                </c:ext>
              </c:extLst>
            </c:dLbl>
            <c:dLbl>
              <c:idx val="18"/>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4F-70FE-43FD-858B-825875353984}"/>
                </c:ext>
              </c:extLst>
            </c:dLbl>
            <c:dLbl>
              <c:idx val="19"/>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50-70FE-43FD-858B-825875353984}"/>
                </c:ext>
              </c:extLst>
            </c:dLbl>
            <c:dLbl>
              <c:idx val="20"/>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51-70FE-43FD-858B-825875353984}"/>
                </c:ext>
              </c:extLst>
            </c:dLbl>
            <c:dLbl>
              <c:idx val="21"/>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52-70FE-43FD-858B-825875353984}"/>
                </c:ext>
              </c:extLst>
            </c:dLbl>
            <c:dLbl>
              <c:idx val="22"/>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53-70FE-43FD-858B-825875353984}"/>
                </c:ext>
              </c:extLst>
            </c:dLbl>
            <c:dLbl>
              <c:idx val="23"/>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54-70FE-43FD-858B-825875353984}"/>
                </c:ext>
              </c:extLst>
            </c:dLbl>
            <c:dLbl>
              <c:idx val="24"/>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55-70FE-43FD-858B-825875353984}"/>
                </c:ext>
              </c:extLst>
            </c:dLbl>
            <c:dLbl>
              <c:idx val="25"/>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56-70FE-43FD-858B-825875353984}"/>
                </c:ext>
              </c:extLst>
            </c:dLbl>
            <c:dLbl>
              <c:idx val="26"/>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57-70FE-43FD-858B-825875353984}"/>
                </c:ext>
              </c:extLst>
            </c:dLbl>
            <c:dLbl>
              <c:idx val="27"/>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58-70FE-43FD-858B-825875353984}"/>
                </c:ext>
              </c:extLst>
            </c:dLbl>
            <c:dLbl>
              <c:idx val="28"/>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59-70FE-43FD-858B-825875353984}"/>
                </c:ext>
              </c:extLst>
            </c:dLbl>
            <c:dLbl>
              <c:idx val="29"/>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5A-70FE-43FD-858B-825875353984}"/>
                </c:ext>
              </c:extLst>
            </c:dLbl>
            <c:dLbl>
              <c:idx val="50"/>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5B-70FE-43FD-858B-825875353984}"/>
                </c:ext>
              </c:extLst>
            </c:dLbl>
            <c:dLbl>
              <c:idx val="51"/>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5C-70FE-43FD-858B-825875353984}"/>
                </c:ext>
              </c:extLst>
            </c:dLbl>
            <c:dLbl>
              <c:idx val="52"/>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5D-70FE-43FD-858B-825875353984}"/>
                </c:ext>
              </c:extLst>
            </c:dLbl>
            <c:dLbl>
              <c:idx val="53"/>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5E-70FE-43FD-858B-825875353984}"/>
                </c:ext>
              </c:extLst>
            </c:dLbl>
            <c:dLbl>
              <c:idx val="54"/>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5F-70FE-43FD-858B-825875353984}"/>
                </c:ext>
              </c:extLst>
            </c:dLbl>
            <c:dLbl>
              <c:idx val="55"/>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60-70FE-43FD-858B-825875353984}"/>
                </c:ext>
              </c:extLst>
            </c:dLbl>
            <c:dLbl>
              <c:idx val="56"/>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61-70FE-43FD-858B-825875353984}"/>
                </c:ext>
              </c:extLst>
            </c:dLbl>
            <c:dLbl>
              <c:idx val="57"/>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62-70FE-43FD-858B-825875353984}"/>
                </c:ext>
              </c:extLst>
            </c:dLbl>
            <c:dLbl>
              <c:idx val="58"/>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63-70FE-43FD-858B-825875353984}"/>
                </c:ext>
              </c:extLst>
            </c:dLbl>
            <c:dLbl>
              <c:idx val="59"/>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64-70FE-43FD-858B-825875353984}"/>
                </c:ext>
              </c:extLst>
            </c:dLbl>
            <c:spPr>
              <a:noFill/>
              <a:ln>
                <a:noFill/>
              </a:ln>
            </c:spPr>
            <c:txPr>
              <a:bodyPr rot="0" spcFirstLastPara="1" vertOverflow="ellipsis" vert="horz" wrap="square" lIns="38100" tIns="19050" rIns="38100" bIns="19050" anchor="ctr" anchorCtr="1">
                <a:spAutoFit/>
              </a:bodyPr>
              <a:lstStyle/>
              <a:p>
                <a:pPr>
                  <a:defRPr sz="1100" b="0" i="0" u="none" strike="noStrike">
                    <a:solidFill>
                      <a:srgbClr val="7F26CE"/>
                    </a:solidFill>
                    <a:latin typeface="+mn-lt"/>
                    <a:ea typeface="+mn-ea"/>
                    <a:cs typeface="+mn-cs"/>
                  </a:defRPr>
                </a:pPr>
                <a:endParaRPr lang="fr-FR"/>
              </a:p>
            </c:txPr>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15:spPr xmlns:c15="http://schemas.microsoft.com/office/drawing/2012/chart">
                  <a:prstGeom prst="rect">
                    <a:avLst/>
                  </a:prstGeom>
                </c15:spPr>
                <c15:showLeaderLines val="0"/>
              </c:ext>
            </c:extLst>
          </c:dLbls>
          <c:cat>
            <c:numRef>
              <c:f>'Suivi des évaluations'!$I$17:$BP$17</c:f>
              <c:numCache>
                <c:formatCode>0</c:formatCode>
                <c:ptCount val="6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numCache>
            </c:numRef>
          </c:cat>
          <c:val>
            <c:numRef>
              <c:f>'Suivi des évaluations'!$I$68:$BP$68</c:f>
              <c:numCache>
                <c:formatCode>0.0</c:formatCode>
                <c:ptCount val="60"/>
              </c:numCache>
            </c:numRef>
          </c:val>
          <c:smooth val="0"/>
          <c:extLst xmlns:c16r2="http://schemas.microsoft.com/office/drawing/2015/06/chart">
            <c:ext xmlns:c16="http://schemas.microsoft.com/office/drawing/2014/chart" uri="{C3380CC4-5D6E-409C-BE32-E72D297353CC}">
              <c16:uniqueId val="{00000065-70FE-43FD-858B-825875353984}"/>
            </c:ext>
          </c:extLst>
        </c:ser>
        <c:ser>
          <c:idx val="2"/>
          <c:order val="2"/>
          <c:tx>
            <c:v>Palier 3</c:v>
          </c:tx>
          <c:spPr>
            <a:ln w="25400" cap="rnd">
              <a:noFill/>
              <a:round/>
            </a:ln>
            <a:effectLst>
              <a:outerShdw blurRad="57150" dist="5400000" dir="19050" rotWithShape="0">
                <a:srgbClr val="000000">
                  <a:alpha val="63000"/>
                </a:srgbClr>
              </a:outerShdw>
            </a:effectLst>
          </c:spPr>
          <c:marker>
            <c:symbol val="circle"/>
            <c:size val="9"/>
            <c:spPr>
              <a:solidFill>
                <a:srgbClr val="7F26CE"/>
              </a:solidFill>
              <a:ln w="25400">
                <a:solidFill>
                  <a:srgbClr val="7F26CE"/>
                </a:solidFill>
                <a:round/>
              </a:ln>
              <a:effectLst>
                <a:outerShdw blurRad="57150" dist="5400000" dir="19050" rotWithShape="0">
                  <a:srgbClr val="000000">
                    <a:alpha val="63000"/>
                  </a:srgbClr>
                </a:outerShdw>
              </a:effectLst>
            </c:spPr>
          </c:marker>
          <c:dLbls>
            <c:dLbl>
              <c:idx val="0"/>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66-70FE-43FD-858B-825875353984}"/>
                </c:ext>
              </c:extLst>
            </c:dLbl>
            <c:dLbl>
              <c:idx val="1"/>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67-70FE-43FD-858B-825875353984}"/>
                </c:ext>
              </c:extLst>
            </c:dLbl>
            <c:dLbl>
              <c:idx val="2"/>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68-70FE-43FD-858B-825875353984}"/>
                </c:ext>
              </c:extLst>
            </c:dLbl>
            <c:dLbl>
              <c:idx val="3"/>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69-70FE-43FD-858B-825875353984}"/>
                </c:ext>
              </c:extLst>
            </c:dLbl>
            <c:dLbl>
              <c:idx val="4"/>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6A-70FE-43FD-858B-825875353984}"/>
                </c:ext>
              </c:extLst>
            </c:dLbl>
            <c:dLbl>
              <c:idx val="5"/>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6B-70FE-43FD-858B-825875353984}"/>
                </c:ext>
              </c:extLst>
            </c:dLbl>
            <c:dLbl>
              <c:idx val="6"/>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6C-70FE-43FD-858B-825875353984}"/>
                </c:ext>
              </c:extLst>
            </c:dLbl>
            <c:dLbl>
              <c:idx val="7"/>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6D-70FE-43FD-858B-825875353984}"/>
                </c:ext>
              </c:extLst>
            </c:dLbl>
            <c:dLbl>
              <c:idx val="8"/>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6E-70FE-43FD-858B-825875353984}"/>
                </c:ext>
              </c:extLst>
            </c:dLbl>
            <c:dLbl>
              <c:idx val="9"/>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6F-70FE-43FD-858B-825875353984}"/>
                </c:ext>
              </c:extLst>
            </c:dLbl>
            <c:dLbl>
              <c:idx val="10"/>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70-70FE-43FD-858B-825875353984}"/>
                </c:ext>
              </c:extLst>
            </c:dLbl>
            <c:dLbl>
              <c:idx val="11"/>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71-70FE-43FD-858B-825875353984}"/>
                </c:ext>
              </c:extLst>
            </c:dLbl>
            <c:dLbl>
              <c:idx val="12"/>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72-70FE-43FD-858B-825875353984}"/>
                </c:ext>
              </c:extLst>
            </c:dLbl>
            <c:dLbl>
              <c:idx val="13"/>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73-70FE-43FD-858B-825875353984}"/>
                </c:ext>
              </c:extLst>
            </c:dLbl>
            <c:dLbl>
              <c:idx val="14"/>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74-70FE-43FD-858B-825875353984}"/>
                </c:ext>
              </c:extLst>
            </c:dLbl>
            <c:dLbl>
              <c:idx val="15"/>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75-70FE-43FD-858B-825875353984}"/>
                </c:ext>
              </c:extLst>
            </c:dLbl>
            <c:dLbl>
              <c:idx val="16"/>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76-70FE-43FD-858B-825875353984}"/>
                </c:ext>
              </c:extLst>
            </c:dLbl>
            <c:dLbl>
              <c:idx val="17"/>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77-70FE-43FD-858B-825875353984}"/>
                </c:ext>
              </c:extLst>
            </c:dLbl>
            <c:dLbl>
              <c:idx val="18"/>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78-70FE-43FD-858B-825875353984}"/>
                </c:ext>
              </c:extLst>
            </c:dLbl>
            <c:dLbl>
              <c:idx val="19"/>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79-70FE-43FD-858B-825875353984}"/>
                </c:ext>
              </c:extLst>
            </c:dLbl>
            <c:dLbl>
              <c:idx val="20"/>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7A-70FE-43FD-858B-825875353984}"/>
                </c:ext>
              </c:extLst>
            </c:dLbl>
            <c:dLbl>
              <c:idx val="21"/>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7B-70FE-43FD-858B-825875353984}"/>
                </c:ext>
              </c:extLst>
            </c:dLbl>
            <c:dLbl>
              <c:idx val="22"/>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7C-70FE-43FD-858B-825875353984}"/>
                </c:ext>
              </c:extLst>
            </c:dLbl>
            <c:dLbl>
              <c:idx val="23"/>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7D-70FE-43FD-858B-825875353984}"/>
                </c:ext>
              </c:extLst>
            </c:dLbl>
            <c:dLbl>
              <c:idx val="24"/>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7E-70FE-43FD-858B-825875353984}"/>
                </c:ext>
              </c:extLst>
            </c:dLbl>
            <c:dLbl>
              <c:idx val="25"/>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7F-70FE-43FD-858B-825875353984}"/>
                </c:ext>
              </c:extLst>
            </c:dLbl>
            <c:dLbl>
              <c:idx val="26"/>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80-70FE-43FD-858B-825875353984}"/>
                </c:ext>
              </c:extLst>
            </c:dLbl>
            <c:dLbl>
              <c:idx val="27"/>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81-70FE-43FD-858B-825875353984}"/>
                </c:ext>
              </c:extLst>
            </c:dLbl>
            <c:dLbl>
              <c:idx val="28"/>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82-70FE-43FD-858B-825875353984}"/>
                </c:ext>
              </c:extLst>
            </c:dLbl>
            <c:dLbl>
              <c:idx val="29"/>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83-70FE-43FD-858B-825875353984}"/>
                </c:ext>
              </c:extLst>
            </c:dLbl>
            <c:dLbl>
              <c:idx val="50"/>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84-70FE-43FD-858B-825875353984}"/>
                </c:ext>
              </c:extLst>
            </c:dLbl>
            <c:dLbl>
              <c:idx val="51"/>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85-70FE-43FD-858B-825875353984}"/>
                </c:ext>
              </c:extLst>
            </c:dLbl>
            <c:dLbl>
              <c:idx val="52"/>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86-70FE-43FD-858B-825875353984}"/>
                </c:ext>
              </c:extLst>
            </c:dLbl>
            <c:dLbl>
              <c:idx val="53"/>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87-70FE-43FD-858B-825875353984}"/>
                </c:ext>
              </c:extLst>
            </c:dLbl>
            <c:dLbl>
              <c:idx val="54"/>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88-70FE-43FD-858B-825875353984}"/>
                </c:ext>
              </c:extLst>
            </c:dLbl>
            <c:dLbl>
              <c:idx val="55"/>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89-70FE-43FD-858B-825875353984}"/>
                </c:ext>
              </c:extLst>
            </c:dLbl>
            <c:dLbl>
              <c:idx val="56"/>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8A-70FE-43FD-858B-825875353984}"/>
                </c:ext>
              </c:extLst>
            </c:dLbl>
            <c:dLbl>
              <c:idx val="57"/>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8B-70FE-43FD-858B-825875353984}"/>
                </c:ext>
              </c:extLst>
            </c:dLbl>
            <c:dLbl>
              <c:idx val="58"/>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8C-70FE-43FD-858B-825875353984}"/>
                </c:ext>
              </c:extLst>
            </c:dLbl>
            <c:dLbl>
              <c:idx val="59"/>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8D-70FE-43FD-858B-825875353984}"/>
                </c:ext>
              </c:extLst>
            </c:dLbl>
            <c:spPr>
              <a:noFill/>
              <a:ln>
                <a:noFill/>
              </a:ln>
            </c:spPr>
            <c:txPr>
              <a:bodyPr rot="0" spcFirstLastPara="1" vertOverflow="ellipsis" vert="horz" wrap="square" lIns="38100" tIns="19050" rIns="38100" bIns="19050" anchor="ctr" anchorCtr="1">
                <a:spAutoFit/>
              </a:bodyPr>
              <a:lstStyle/>
              <a:p>
                <a:pPr>
                  <a:defRPr sz="1100" b="0" i="0" u="none" strike="noStrike">
                    <a:solidFill>
                      <a:srgbClr val="7F26CE"/>
                    </a:solidFill>
                    <a:latin typeface="+mn-lt"/>
                    <a:ea typeface="+mn-ea"/>
                    <a:cs typeface="+mn-cs"/>
                  </a:defRPr>
                </a:pPr>
                <a:endParaRPr lang="fr-FR"/>
              </a:p>
            </c:txPr>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15:spPr xmlns:c15="http://schemas.microsoft.com/office/drawing/2012/chart">
                  <a:prstGeom prst="rect">
                    <a:avLst/>
                  </a:prstGeom>
                </c15:spPr>
                <c15:showLeaderLines val="0"/>
              </c:ext>
            </c:extLst>
          </c:dLbls>
          <c:cat>
            <c:numRef>
              <c:f>'Suivi des évaluations'!$I$17:$BP$17</c:f>
              <c:numCache>
                <c:formatCode>0</c:formatCode>
                <c:ptCount val="6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numCache>
            </c:numRef>
          </c:cat>
          <c:val>
            <c:numRef>
              <c:f>'Suivi des évaluations'!$I$67:$BP$67</c:f>
              <c:numCache>
                <c:formatCode>0.0</c:formatCode>
                <c:ptCount val="60"/>
              </c:numCache>
            </c:numRef>
          </c:val>
          <c:smooth val="0"/>
          <c:extLst xmlns:c16r2="http://schemas.microsoft.com/office/drawing/2015/06/chart">
            <c:ext xmlns:c16="http://schemas.microsoft.com/office/drawing/2014/chart" uri="{C3380CC4-5D6E-409C-BE32-E72D297353CC}">
              <c16:uniqueId val="{0000008E-70FE-43FD-858B-825875353984}"/>
            </c:ext>
          </c:extLst>
        </c:ser>
        <c:dLbls>
          <c:showLegendKey val="0"/>
          <c:showVal val="1"/>
          <c:showCatName val="0"/>
          <c:showSerName val="0"/>
          <c:showPercent val="0"/>
          <c:showBubbleSize val="0"/>
        </c:dLbls>
        <c:marker val="1"/>
        <c:smooth val="0"/>
        <c:axId val="87502848"/>
        <c:axId val="87504384"/>
      </c:lineChart>
      <c:catAx>
        <c:axId val="87502848"/>
        <c:scaling>
          <c:orientation val="minMax"/>
        </c:scaling>
        <c:delete val="0"/>
        <c:axPos val="b"/>
        <c:majorGridlines>
          <c:spPr>
            <a:ln w="9525" cap="flat" cmpd="sng" algn="ctr">
              <a:noFill/>
              <a:round/>
            </a:ln>
          </c:spPr>
        </c:majorGridlines>
        <c:minorGridlines>
          <c:spPr>
            <a:ln w="6350" cap="flat" cmpd="sng" algn="ctr">
              <a:solidFill>
                <a:srgbClr val="7F26CE"/>
              </a:solidFill>
              <a:prstDash val="dash"/>
              <a:round/>
              <a:headEnd type="none" w="lg" len="lg"/>
              <a:tailEnd type="oval" w="sm" len="sm"/>
            </a:ln>
          </c:spPr>
        </c:minorGridlines>
        <c:numFmt formatCode="0" sourceLinked="1"/>
        <c:majorTickMark val="none"/>
        <c:minorTickMark val="none"/>
        <c:tickLblPos val="nextTo"/>
        <c:spPr>
          <a:noFill/>
          <a:ln w="25400" cap="flat" cmpd="sng" algn="ctr">
            <a:noFill/>
            <a:round/>
          </a:ln>
        </c:spPr>
        <c:txPr>
          <a:bodyPr rot="-1800000" spcFirstLastPara="1" vertOverflow="ellipsis" wrap="square" anchor="ctr" anchorCtr="1"/>
          <a:lstStyle/>
          <a:p>
            <a:pPr>
              <a:defRPr sz="1200" b="0" i="0" u="none" strike="noStrike">
                <a:ln>
                  <a:noFill/>
                </a:ln>
                <a:solidFill>
                  <a:srgbClr val="268CCD"/>
                </a:solidFill>
                <a:latin typeface="+mn-lt"/>
                <a:ea typeface="+mn-ea"/>
                <a:cs typeface="+mn-cs"/>
              </a:defRPr>
            </a:pPr>
            <a:endParaRPr lang="fr-FR"/>
          </a:p>
        </c:txPr>
        <c:crossAx val="87504384"/>
        <c:crosses val="autoZero"/>
        <c:auto val="1"/>
        <c:lblAlgn val="ctr"/>
        <c:lblOffset val="100"/>
        <c:noMultiLvlLbl val="0"/>
      </c:catAx>
      <c:valAx>
        <c:axId val="87504384"/>
        <c:scaling>
          <c:orientation val="minMax"/>
          <c:max val="20"/>
        </c:scaling>
        <c:delete val="0"/>
        <c:axPos val="l"/>
        <c:majorGridlines>
          <c:spPr>
            <a:ln w="12700" cap="flat" cmpd="sng" algn="ctr">
              <a:solidFill>
                <a:srgbClr val="268CCD"/>
              </a:solidFill>
              <a:prstDash val="solid"/>
              <a:round/>
              <a:headEnd type="none"/>
            </a:ln>
          </c:spPr>
        </c:majorGridlines>
        <c:minorGridlines>
          <c:spPr>
            <a:ln w="9525" cap="flat" cmpd="sng" algn="ctr">
              <a:noFill/>
              <a:round/>
            </a:ln>
          </c:spPr>
        </c:minorGridlines>
        <c:numFmt formatCode="0" sourceLinked="0"/>
        <c:majorTickMark val="none"/>
        <c:minorTickMark val="none"/>
        <c:tickLblPos val="nextTo"/>
        <c:spPr>
          <a:noFill/>
          <a:ln>
            <a:noFill/>
          </a:ln>
        </c:spPr>
        <c:txPr>
          <a:bodyPr rot="-60000000" spcFirstLastPara="1" vertOverflow="ellipsis" vert="horz" wrap="square" anchor="ctr" anchorCtr="1"/>
          <a:lstStyle/>
          <a:p>
            <a:pPr>
              <a:defRPr sz="1200" b="1" i="0" u="none" strike="noStrike">
                <a:solidFill>
                  <a:srgbClr val="00B0F0"/>
                </a:solidFill>
                <a:latin typeface="+mn-lt"/>
                <a:ea typeface="+mn-ea"/>
                <a:cs typeface="+mn-cs"/>
              </a:defRPr>
            </a:pPr>
            <a:endParaRPr lang="fr-FR"/>
          </a:p>
        </c:txPr>
        <c:crossAx val="87502848"/>
        <c:crosses val="autoZero"/>
        <c:crossBetween val="between"/>
        <c:majorUnit val="5"/>
      </c:valAx>
      <c:spPr>
        <a:solidFill>
          <a:srgbClr val="F9F2FF">
            <a:alpha val="60000"/>
          </a:srgbClr>
        </a:solidFill>
        <a:ln w="12700" cap="rnd">
          <a:solidFill>
            <a:srgbClr val="268CCD"/>
          </a:solidFill>
        </a:ln>
      </c:spPr>
    </c:plotArea>
    <c:legend>
      <c:legendPos val="t"/>
      <c:layout>
        <c:manualLayout>
          <c:xMode val="edge"/>
          <c:yMode val="edge"/>
          <c:x val="0.36598721663663752"/>
          <c:y val="6.0763902733099737E-3"/>
          <c:w val="0.26802556672672495"/>
          <c:h val="0.17157267503724197"/>
        </c:manualLayout>
      </c:layout>
      <c:overlay val="0"/>
      <c:spPr>
        <a:noFill/>
        <a:ln>
          <a:noFill/>
        </a:ln>
      </c:spPr>
      <c:txPr>
        <a:bodyPr rot="0" spcFirstLastPara="1" vertOverflow="ellipsis" vert="horz" wrap="square" anchor="ctr" anchorCtr="1"/>
        <a:lstStyle/>
        <a:p>
          <a:pPr>
            <a:defRPr sz="2000" b="0" i="0" u="none" strike="noStrike">
              <a:solidFill>
                <a:schemeClr val="tx1">
                  <a:lumMod val="65000"/>
                  <a:lumOff val="35000"/>
                </a:schemeClr>
              </a:solidFill>
              <a:latin typeface="+mn-lt"/>
              <a:ea typeface="+mn-ea"/>
              <a:cs typeface="+mn-cs"/>
            </a:defRPr>
          </a:pPr>
          <a:endParaRPr lang="fr-FR"/>
        </a:p>
      </c:txPr>
    </c:legend>
    <c:plotVisOnly val="0"/>
    <c:dispBlanksAs val="gap"/>
    <c:showDLblsOverMax val="0"/>
  </c:chart>
  <c:spPr>
    <a:noFill/>
    <a:ln w="9525" cap="flat" cmpd="sng" algn="ctr">
      <a:noFill/>
      <a:round/>
    </a:ln>
  </c:spPr>
  <c:txPr>
    <a:bodyPr/>
    <a:lstStyle/>
    <a:p>
      <a:pPr>
        <a:defRPr/>
      </a:pPr>
      <a:endParaRPr lang="fr-FR"/>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2.6268239628579375E-2"/>
          <c:y val="0.14374565855653051"/>
          <c:w val="0.94761855873755318"/>
          <c:h val="0.58955270462264586"/>
        </c:manualLayout>
      </c:layout>
      <c:lineChart>
        <c:grouping val="standard"/>
        <c:varyColors val="0"/>
        <c:ser>
          <c:idx val="0"/>
          <c:order val="0"/>
          <c:tx>
            <c:v>Palier 1</c:v>
          </c:tx>
          <c:spPr>
            <a:ln w="25400" cap="rnd">
              <a:noFill/>
              <a:round/>
            </a:ln>
            <a:effectLst>
              <a:outerShdw blurRad="57150" dist="5400000" dir="19050" rotWithShape="0">
                <a:srgbClr val="000000">
                  <a:alpha val="63000"/>
                </a:srgbClr>
              </a:outerShdw>
            </a:effectLst>
          </c:spPr>
          <c:marker>
            <c:symbol val="circle"/>
            <c:size val="9"/>
            <c:spPr>
              <a:solidFill>
                <a:sysClr val="window" lastClr="FFFFFF"/>
              </a:solidFill>
              <a:ln w="25400">
                <a:solidFill>
                  <a:srgbClr val="7F26CE"/>
                </a:solidFill>
                <a:round/>
              </a:ln>
              <a:effectLst>
                <a:outerShdw blurRad="57150" dist="5400000" dir="19050" rotWithShape="0">
                  <a:srgbClr val="000000">
                    <a:alpha val="63000"/>
                  </a:srgbClr>
                </a:outerShdw>
              </a:effectLst>
            </c:spPr>
          </c:marker>
          <c:dLbls>
            <c:dLbl>
              <c:idx val="0"/>
              <c:tx>
                <c:rich>
                  <a:bodyPr/>
                  <a:lstStyle/>
                  <a:p>
                    <a:fld id="{28B1B4F9-CC3B-4952-B7A5-BFCF71ADAAFB}" type="CELLRANGE">
                      <a:rPr lang="en-US"/>
                      <a:pPr/>
                      <a:t>[PLAGECELL]</a:t>
                    </a:fld>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15:dlblFieldTable/>
                  <c15:showDataLabelsRange val="0"/>
                </c:ext>
                <c:ext xmlns:c16="http://schemas.microsoft.com/office/drawing/2014/chart" uri="{C3380CC4-5D6E-409C-BE32-E72D297353CC}">
                  <c16:uniqueId val="{00000000-7E66-4F7C-A355-5F650968F413}"/>
                </c:ext>
              </c:extLst>
            </c:dLbl>
            <c:dLbl>
              <c:idx val="1"/>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7E66-4F7C-A355-5F650968F413}"/>
                </c:ext>
              </c:extLst>
            </c:dLbl>
            <c:dLbl>
              <c:idx val="2"/>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7E66-4F7C-A355-5F650968F413}"/>
                </c:ext>
              </c:extLst>
            </c:dLbl>
            <c:dLbl>
              <c:idx val="3"/>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7E66-4F7C-A355-5F650968F413}"/>
                </c:ext>
              </c:extLst>
            </c:dLbl>
            <c:dLbl>
              <c:idx val="4"/>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7E66-4F7C-A355-5F650968F413}"/>
                </c:ext>
              </c:extLst>
            </c:dLbl>
            <c:dLbl>
              <c:idx val="5"/>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7E66-4F7C-A355-5F650968F413}"/>
                </c:ext>
              </c:extLst>
            </c:dLbl>
            <c:dLbl>
              <c:idx val="6"/>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7E66-4F7C-A355-5F650968F413}"/>
                </c:ext>
              </c:extLst>
            </c:dLbl>
            <c:dLbl>
              <c:idx val="7"/>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7E66-4F7C-A355-5F650968F413}"/>
                </c:ext>
              </c:extLst>
            </c:dLbl>
            <c:dLbl>
              <c:idx val="8"/>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7E66-4F7C-A355-5F650968F413}"/>
                </c:ext>
              </c:extLst>
            </c:dLbl>
            <c:dLbl>
              <c:idx val="9"/>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7E66-4F7C-A355-5F650968F413}"/>
                </c:ext>
              </c:extLst>
            </c:dLbl>
            <c:dLbl>
              <c:idx val="10"/>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7E66-4F7C-A355-5F650968F413}"/>
                </c:ext>
              </c:extLst>
            </c:dLbl>
            <c:dLbl>
              <c:idx val="11"/>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7E66-4F7C-A355-5F650968F413}"/>
                </c:ext>
              </c:extLst>
            </c:dLbl>
            <c:dLbl>
              <c:idx val="12"/>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7E66-4F7C-A355-5F650968F413}"/>
                </c:ext>
              </c:extLst>
            </c:dLbl>
            <c:dLbl>
              <c:idx val="13"/>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7E66-4F7C-A355-5F650968F413}"/>
                </c:ext>
              </c:extLst>
            </c:dLbl>
            <c:dLbl>
              <c:idx val="14"/>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7E66-4F7C-A355-5F650968F413}"/>
                </c:ext>
              </c:extLst>
            </c:dLbl>
            <c:dLbl>
              <c:idx val="15"/>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7E66-4F7C-A355-5F650968F413}"/>
                </c:ext>
              </c:extLst>
            </c:dLbl>
            <c:dLbl>
              <c:idx val="16"/>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7E66-4F7C-A355-5F650968F413}"/>
                </c:ext>
              </c:extLst>
            </c:dLbl>
            <c:dLbl>
              <c:idx val="17"/>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7E66-4F7C-A355-5F650968F413}"/>
                </c:ext>
              </c:extLst>
            </c:dLbl>
            <c:dLbl>
              <c:idx val="18"/>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7E66-4F7C-A355-5F650968F413}"/>
                </c:ext>
              </c:extLst>
            </c:dLbl>
            <c:dLbl>
              <c:idx val="19"/>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7E66-4F7C-A355-5F650968F413}"/>
                </c:ext>
              </c:extLst>
            </c:dLbl>
            <c:dLbl>
              <c:idx val="20"/>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7E66-4F7C-A355-5F650968F413}"/>
                </c:ext>
              </c:extLst>
            </c:dLbl>
            <c:dLbl>
              <c:idx val="21"/>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7E66-4F7C-A355-5F650968F413}"/>
                </c:ext>
              </c:extLst>
            </c:dLbl>
            <c:dLbl>
              <c:idx val="22"/>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7E66-4F7C-A355-5F650968F413}"/>
                </c:ext>
              </c:extLst>
            </c:dLbl>
            <c:dLbl>
              <c:idx val="23"/>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7E66-4F7C-A355-5F650968F413}"/>
                </c:ext>
              </c:extLst>
            </c:dLbl>
            <c:dLbl>
              <c:idx val="24"/>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8-7E66-4F7C-A355-5F650968F413}"/>
                </c:ext>
              </c:extLst>
            </c:dLbl>
            <c:dLbl>
              <c:idx val="25"/>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9-7E66-4F7C-A355-5F650968F413}"/>
                </c:ext>
              </c:extLst>
            </c:dLbl>
            <c:dLbl>
              <c:idx val="26"/>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A-7E66-4F7C-A355-5F650968F413}"/>
                </c:ext>
              </c:extLst>
            </c:dLbl>
            <c:dLbl>
              <c:idx val="27"/>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B-7E66-4F7C-A355-5F650968F413}"/>
                </c:ext>
              </c:extLst>
            </c:dLbl>
            <c:dLbl>
              <c:idx val="28"/>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C-7E66-4F7C-A355-5F650968F413}"/>
                </c:ext>
              </c:extLst>
            </c:dLbl>
            <c:dLbl>
              <c:idx val="29"/>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D-7E66-4F7C-A355-5F650968F413}"/>
                </c:ext>
              </c:extLst>
            </c:dLbl>
            <c:dLbl>
              <c:idx val="30"/>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E-7E66-4F7C-A355-5F650968F413}"/>
                </c:ext>
              </c:extLst>
            </c:dLbl>
            <c:dLbl>
              <c:idx val="31"/>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F-7E66-4F7C-A355-5F650968F413}"/>
                </c:ext>
              </c:extLst>
            </c:dLbl>
            <c:dLbl>
              <c:idx val="32"/>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0-7E66-4F7C-A355-5F650968F413}"/>
                </c:ext>
              </c:extLst>
            </c:dLbl>
            <c:dLbl>
              <c:idx val="33"/>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1-7E66-4F7C-A355-5F650968F413}"/>
                </c:ext>
              </c:extLst>
            </c:dLbl>
            <c:dLbl>
              <c:idx val="34"/>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2-7E66-4F7C-A355-5F650968F413}"/>
                </c:ext>
              </c:extLst>
            </c:dLbl>
            <c:dLbl>
              <c:idx val="35"/>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3-7E66-4F7C-A355-5F650968F413}"/>
                </c:ext>
              </c:extLst>
            </c:dLbl>
            <c:dLbl>
              <c:idx val="36"/>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4-7E66-4F7C-A355-5F650968F413}"/>
                </c:ext>
              </c:extLst>
            </c:dLbl>
            <c:dLbl>
              <c:idx val="37"/>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5-7E66-4F7C-A355-5F650968F413}"/>
                </c:ext>
              </c:extLst>
            </c:dLbl>
            <c:dLbl>
              <c:idx val="38"/>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6-7E66-4F7C-A355-5F650968F413}"/>
                </c:ext>
              </c:extLst>
            </c:dLbl>
            <c:dLbl>
              <c:idx val="39"/>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7-7E66-4F7C-A355-5F650968F413}"/>
                </c:ext>
              </c:extLst>
            </c:dLbl>
            <c:dLbl>
              <c:idx val="40"/>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8-7E66-4F7C-A355-5F650968F413}"/>
                </c:ext>
              </c:extLst>
            </c:dLbl>
            <c:dLbl>
              <c:idx val="41"/>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9-7E66-4F7C-A355-5F650968F413}"/>
                </c:ext>
              </c:extLst>
            </c:dLbl>
            <c:dLbl>
              <c:idx val="42"/>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A-7E66-4F7C-A355-5F650968F413}"/>
                </c:ext>
              </c:extLst>
            </c:dLbl>
            <c:dLbl>
              <c:idx val="43"/>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B-7E66-4F7C-A355-5F650968F413}"/>
                </c:ext>
              </c:extLst>
            </c:dLbl>
            <c:dLbl>
              <c:idx val="44"/>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C-7E66-4F7C-A355-5F650968F413}"/>
                </c:ext>
              </c:extLst>
            </c:dLbl>
            <c:dLbl>
              <c:idx val="45"/>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D-7E66-4F7C-A355-5F650968F413}"/>
                </c:ext>
              </c:extLst>
            </c:dLbl>
            <c:dLbl>
              <c:idx val="46"/>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E-7E66-4F7C-A355-5F650968F413}"/>
                </c:ext>
              </c:extLst>
            </c:dLbl>
            <c:dLbl>
              <c:idx val="47"/>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F-7E66-4F7C-A355-5F650968F413}"/>
                </c:ext>
              </c:extLst>
            </c:dLbl>
            <c:dLbl>
              <c:idx val="48"/>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0-7E66-4F7C-A355-5F650968F413}"/>
                </c:ext>
              </c:extLst>
            </c:dLbl>
            <c:dLbl>
              <c:idx val="49"/>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1-7E66-4F7C-A355-5F650968F413}"/>
                </c:ext>
              </c:extLst>
            </c:dLbl>
            <c:dLbl>
              <c:idx val="50"/>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2-7E66-4F7C-A355-5F650968F413}"/>
                </c:ext>
              </c:extLst>
            </c:dLbl>
            <c:dLbl>
              <c:idx val="51"/>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3-7E66-4F7C-A355-5F650968F413}"/>
                </c:ext>
              </c:extLst>
            </c:dLbl>
            <c:dLbl>
              <c:idx val="52"/>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4-7E66-4F7C-A355-5F650968F413}"/>
                </c:ext>
              </c:extLst>
            </c:dLbl>
            <c:dLbl>
              <c:idx val="53"/>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5-7E66-4F7C-A355-5F650968F413}"/>
                </c:ext>
              </c:extLst>
            </c:dLbl>
            <c:dLbl>
              <c:idx val="54"/>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6-7E66-4F7C-A355-5F650968F413}"/>
                </c:ext>
              </c:extLst>
            </c:dLbl>
            <c:dLbl>
              <c:idx val="55"/>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7-7E66-4F7C-A355-5F650968F413}"/>
                </c:ext>
              </c:extLst>
            </c:dLbl>
            <c:dLbl>
              <c:idx val="56"/>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8-7E66-4F7C-A355-5F650968F413}"/>
                </c:ext>
              </c:extLst>
            </c:dLbl>
            <c:dLbl>
              <c:idx val="57"/>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9-7E66-4F7C-A355-5F650968F413}"/>
                </c:ext>
              </c:extLst>
            </c:dLbl>
            <c:dLbl>
              <c:idx val="58"/>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A-7E66-4F7C-A355-5F650968F413}"/>
                </c:ext>
              </c:extLst>
            </c:dLbl>
            <c:dLbl>
              <c:idx val="59"/>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B-7E66-4F7C-A355-5F650968F413}"/>
                </c:ext>
              </c:extLst>
            </c:dLbl>
            <c:spPr>
              <a:noFill/>
              <a:ln>
                <a:noFill/>
              </a:ln>
            </c:spPr>
            <c:txPr>
              <a:bodyPr rot="0" spcFirstLastPara="1" vertOverflow="ellipsis" vert="horz" wrap="square" lIns="38100" tIns="19050" rIns="38100" bIns="19050" anchor="ctr" anchorCtr="1">
                <a:spAutoFit/>
              </a:bodyPr>
              <a:lstStyle/>
              <a:p>
                <a:pPr>
                  <a:defRPr sz="1100" b="0" i="0" u="none" strike="noStrike">
                    <a:solidFill>
                      <a:srgbClr val="7F26CE"/>
                    </a:solidFill>
                    <a:latin typeface="+mn-lt"/>
                    <a:ea typeface="+mn-ea"/>
                    <a:cs typeface="+mn-cs"/>
                  </a:defRPr>
                </a:pPr>
                <a:endParaRPr lang="fr-FR"/>
              </a:p>
            </c:txPr>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15:spPr xmlns:c15="http://schemas.microsoft.com/office/drawing/2012/chart">
                  <a:prstGeom prst="rect">
                    <a:avLst/>
                  </a:prstGeom>
                </c15:spPr>
                <c15:showLeaderLines val="0"/>
              </c:ext>
            </c:extLst>
          </c:dLbls>
          <c:cat>
            <c:numRef>
              <c:f>'Suivi des évaluations'!$I$17:$BP$17</c:f>
              <c:numCache>
                <c:formatCode>0</c:formatCode>
                <c:ptCount val="6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numCache>
            </c:numRef>
          </c:cat>
          <c:val>
            <c:numRef>
              <c:f>'Suivi des évaluations'!$I$73:$BP$73</c:f>
              <c:numCache>
                <c:formatCode>0.0</c:formatCode>
                <c:ptCount val="60"/>
              </c:numCache>
            </c:numRef>
          </c:val>
          <c:smooth val="0"/>
          <c:extLst xmlns:c16r2="http://schemas.microsoft.com/office/drawing/2015/06/chart">
            <c:ext xmlns:c16="http://schemas.microsoft.com/office/drawing/2014/chart" uri="{C3380CC4-5D6E-409C-BE32-E72D297353CC}">
              <c16:uniqueId val="{0000003C-7E66-4F7C-A355-5F650968F413}"/>
            </c:ext>
          </c:extLst>
        </c:ser>
        <c:ser>
          <c:idx val="1"/>
          <c:order val="1"/>
          <c:tx>
            <c:v>Palier 2</c:v>
          </c:tx>
          <c:spPr>
            <a:ln w="25400" cap="rnd">
              <a:noFill/>
              <a:round/>
            </a:ln>
            <a:effectLst>
              <a:outerShdw blurRad="57150" dist="5400000" dir="19050" rotWithShape="0">
                <a:srgbClr val="000000">
                  <a:alpha val="63000"/>
                </a:srgbClr>
              </a:outerShdw>
            </a:effectLst>
          </c:spPr>
          <c:marker>
            <c:symbol val="circle"/>
            <c:size val="9"/>
            <c:spPr>
              <a:solidFill>
                <a:srgbClr val="EAB3FF"/>
              </a:solidFill>
              <a:ln w="25400">
                <a:solidFill>
                  <a:srgbClr val="7F26CE"/>
                </a:solidFill>
                <a:round/>
              </a:ln>
              <a:effectLst>
                <a:outerShdw blurRad="57150" dist="5400000" dir="19050" rotWithShape="0">
                  <a:srgbClr val="000000">
                    <a:alpha val="63000"/>
                  </a:srgbClr>
                </a:outerShdw>
              </a:effectLst>
            </c:spPr>
          </c:marker>
          <c:dLbls>
            <c:dLbl>
              <c:idx val="0"/>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3D-7E66-4F7C-A355-5F650968F413}"/>
                </c:ext>
              </c:extLst>
            </c:dLbl>
            <c:dLbl>
              <c:idx val="1"/>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3E-7E66-4F7C-A355-5F650968F413}"/>
                </c:ext>
              </c:extLst>
            </c:dLbl>
            <c:dLbl>
              <c:idx val="2"/>
              <c:tx>
                <c:rich>
                  <a:bodyPr/>
                  <a:lstStyle/>
                  <a:p>
                    <a:endParaRPr lang="en-US"/>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3F-7E66-4F7C-A355-5F650968F413}"/>
                </c:ext>
              </c:extLst>
            </c:dLbl>
            <c:dLbl>
              <c:idx val="3"/>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40-7E66-4F7C-A355-5F650968F413}"/>
                </c:ext>
              </c:extLst>
            </c:dLbl>
            <c:dLbl>
              <c:idx val="4"/>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41-7E66-4F7C-A355-5F650968F413}"/>
                </c:ext>
              </c:extLst>
            </c:dLbl>
            <c:dLbl>
              <c:idx val="5"/>
              <c:tx>
                <c:rich>
                  <a:bodyPr/>
                  <a:lstStyle/>
                  <a:p>
                    <a:endParaRPr lang="en-US"/>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42-7E66-4F7C-A355-5F650968F413}"/>
                </c:ext>
              </c:extLst>
            </c:dLbl>
            <c:dLbl>
              <c:idx val="6"/>
              <c:tx>
                <c:rich>
                  <a:bodyPr/>
                  <a:lstStyle/>
                  <a:p>
                    <a:endParaRPr lang="en-US"/>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43-7E66-4F7C-A355-5F650968F413}"/>
                </c:ext>
              </c:extLst>
            </c:dLbl>
            <c:dLbl>
              <c:idx val="7"/>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44-7E66-4F7C-A355-5F650968F413}"/>
                </c:ext>
              </c:extLst>
            </c:dLbl>
            <c:dLbl>
              <c:idx val="8"/>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45-7E66-4F7C-A355-5F650968F413}"/>
                </c:ext>
              </c:extLst>
            </c:dLbl>
            <c:dLbl>
              <c:idx val="9"/>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46-7E66-4F7C-A355-5F650968F413}"/>
                </c:ext>
              </c:extLst>
            </c:dLbl>
            <c:dLbl>
              <c:idx val="10"/>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47-7E66-4F7C-A355-5F650968F413}"/>
                </c:ext>
              </c:extLst>
            </c:dLbl>
            <c:dLbl>
              <c:idx val="11"/>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48-7E66-4F7C-A355-5F650968F413}"/>
                </c:ext>
              </c:extLst>
            </c:dLbl>
            <c:dLbl>
              <c:idx val="12"/>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49-7E66-4F7C-A355-5F650968F413}"/>
                </c:ext>
              </c:extLst>
            </c:dLbl>
            <c:dLbl>
              <c:idx val="13"/>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4A-7E66-4F7C-A355-5F650968F413}"/>
                </c:ext>
              </c:extLst>
            </c:dLbl>
            <c:dLbl>
              <c:idx val="14"/>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4B-7E66-4F7C-A355-5F650968F413}"/>
                </c:ext>
              </c:extLst>
            </c:dLbl>
            <c:dLbl>
              <c:idx val="15"/>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4C-7E66-4F7C-A355-5F650968F413}"/>
                </c:ext>
              </c:extLst>
            </c:dLbl>
            <c:dLbl>
              <c:idx val="16"/>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4D-7E66-4F7C-A355-5F650968F413}"/>
                </c:ext>
              </c:extLst>
            </c:dLbl>
            <c:dLbl>
              <c:idx val="17"/>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4E-7E66-4F7C-A355-5F650968F413}"/>
                </c:ext>
              </c:extLst>
            </c:dLbl>
            <c:dLbl>
              <c:idx val="18"/>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4F-7E66-4F7C-A355-5F650968F413}"/>
                </c:ext>
              </c:extLst>
            </c:dLbl>
            <c:dLbl>
              <c:idx val="19"/>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50-7E66-4F7C-A355-5F650968F413}"/>
                </c:ext>
              </c:extLst>
            </c:dLbl>
            <c:dLbl>
              <c:idx val="20"/>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51-7E66-4F7C-A355-5F650968F413}"/>
                </c:ext>
              </c:extLst>
            </c:dLbl>
            <c:dLbl>
              <c:idx val="21"/>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52-7E66-4F7C-A355-5F650968F413}"/>
                </c:ext>
              </c:extLst>
            </c:dLbl>
            <c:dLbl>
              <c:idx val="22"/>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53-7E66-4F7C-A355-5F650968F413}"/>
                </c:ext>
              </c:extLst>
            </c:dLbl>
            <c:dLbl>
              <c:idx val="23"/>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54-7E66-4F7C-A355-5F650968F413}"/>
                </c:ext>
              </c:extLst>
            </c:dLbl>
            <c:dLbl>
              <c:idx val="24"/>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55-7E66-4F7C-A355-5F650968F413}"/>
                </c:ext>
              </c:extLst>
            </c:dLbl>
            <c:dLbl>
              <c:idx val="25"/>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56-7E66-4F7C-A355-5F650968F413}"/>
                </c:ext>
              </c:extLst>
            </c:dLbl>
            <c:dLbl>
              <c:idx val="26"/>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57-7E66-4F7C-A355-5F650968F413}"/>
                </c:ext>
              </c:extLst>
            </c:dLbl>
            <c:dLbl>
              <c:idx val="27"/>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58-7E66-4F7C-A355-5F650968F413}"/>
                </c:ext>
              </c:extLst>
            </c:dLbl>
            <c:dLbl>
              <c:idx val="28"/>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59-7E66-4F7C-A355-5F650968F413}"/>
                </c:ext>
              </c:extLst>
            </c:dLbl>
            <c:dLbl>
              <c:idx val="29"/>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5A-7E66-4F7C-A355-5F650968F413}"/>
                </c:ext>
              </c:extLst>
            </c:dLbl>
            <c:dLbl>
              <c:idx val="50"/>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5B-7E66-4F7C-A355-5F650968F413}"/>
                </c:ext>
              </c:extLst>
            </c:dLbl>
            <c:dLbl>
              <c:idx val="51"/>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5C-7E66-4F7C-A355-5F650968F413}"/>
                </c:ext>
              </c:extLst>
            </c:dLbl>
            <c:dLbl>
              <c:idx val="52"/>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5D-7E66-4F7C-A355-5F650968F413}"/>
                </c:ext>
              </c:extLst>
            </c:dLbl>
            <c:dLbl>
              <c:idx val="53"/>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5E-7E66-4F7C-A355-5F650968F413}"/>
                </c:ext>
              </c:extLst>
            </c:dLbl>
            <c:dLbl>
              <c:idx val="54"/>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5F-7E66-4F7C-A355-5F650968F413}"/>
                </c:ext>
              </c:extLst>
            </c:dLbl>
            <c:dLbl>
              <c:idx val="55"/>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60-7E66-4F7C-A355-5F650968F413}"/>
                </c:ext>
              </c:extLst>
            </c:dLbl>
            <c:dLbl>
              <c:idx val="56"/>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61-7E66-4F7C-A355-5F650968F413}"/>
                </c:ext>
              </c:extLst>
            </c:dLbl>
            <c:dLbl>
              <c:idx val="57"/>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62-7E66-4F7C-A355-5F650968F413}"/>
                </c:ext>
              </c:extLst>
            </c:dLbl>
            <c:dLbl>
              <c:idx val="58"/>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63-7E66-4F7C-A355-5F650968F413}"/>
                </c:ext>
              </c:extLst>
            </c:dLbl>
            <c:dLbl>
              <c:idx val="59"/>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64-7E66-4F7C-A355-5F650968F413}"/>
                </c:ext>
              </c:extLst>
            </c:dLbl>
            <c:spPr>
              <a:noFill/>
              <a:ln>
                <a:noFill/>
              </a:ln>
            </c:spPr>
            <c:txPr>
              <a:bodyPr rot="0" spcFirstLastPara="1" vertOverflow="ellipsis" vert="horz" wrap="square" lIns="38100" tIns="19050" rIns="38100" bIns="19050" anchor="ctr" anchorCtr="1">
                <a:spAutoFit/>
              </a:bodyPr>
              <a:lstStyle/>
              <a:p>
                <a:pPr>
                  <a:defRPr sz="1100" b="0" i="0" u="none" strike="noStrike">
                    <a:solidFill>
                      <a:srgbClr val="7F26CE"/>
                    </a:solidFill>
                    <a:latin typeface="+mn-lt"/>
                    <a:ea typeface="+mn-ea"/>
                    <a:cs typeface="+mn-cs"/>
                  </a:defRPr>
                </a:pPr>
                <a:endParaRPr lang="fr-FR"/>
              </a:p>
            </c:txPr>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15:spPr xmlns:c15="http://schemas.microsoft.com/office/drawing/2012/chart">
                  <a:prstGeom prst="rect">
                    <a:avLst/>
                  </a:prstGeom>
                </c15:spPr>
                <c15:showLeaderLines val="0"/>
              </c:ext>
            </c:extLst>
          </c:dLbls>
          <c:cat>
            <c:numRef>
              <c:f>'Suivi des évaluations'!$I$17:$BP$17</c:f>
              <c:numCache>
                <c:formatCode>0</c:formatCode>
                <c:ptCount val="6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numCache>
            </c:numRef>
          </c:cat>
          <c:val>
            <c:numRef>
              <c:f>'Suivi des évaluations'!$I$72:$BP$72</c:f>
              <c:numCache>
                <c:formatCode>0.0</c:formatCode>
                <c:ptCount val="60"/>
              </c:numCache>
            </c:numRef>
          </c:val>
          <c:smooth val="0"/>
          <c:extLst xmlns:c16r2="http://schemas.microsoft.com/office/drawing/2015/06/chart">
            <c:ext xmlns:c16="http://schemas.microsoft.com/office/drawing/2014/chart" uri="{C3380CC4-5D6E-409C-BE32-E72D297353CC}">
              <c16:uniqueId val="{00000065-7E66-4F7C-A355-5F650968F413}"/>
            </c:ext>
          </c:extLst>
        </c:ser>
        <c:ser>
          <c:idx val="2"/>
          <c:order val="2"/>
          <c:tx>
            <c:v>Palier 3</c:v>
          </c:tx>
          <c:spPr>
            <a:ln w="25400" cap="rnd">
              <a:noFill/>
              <a:round/>
            </a:ln>
            <a:effectLst>
              <a:outerShdw blurRad="57150" dist="5400000" dir="19050" rotWithShape="0">
                <a:srgbClr val="000000">
                  <a:alpha val="63000"/>
                </a:srgbClr>
              </a:outerShdw>
            </a:effectLst>
          </c:spPr>
          <c:marker>
            <c:symbol val="circle"/>
            <c:size val="9"/>
            <c:spPr>
              <a:solidFill>
                <a:srgbClr val="7F26CE"/>
              </a:solidFill>
              <a:ln w="25400">
                <a:solidFill>
                  <a:srgbClr val="7F26CE"/>
                </a:solidFill>
                <a:round/>
              </a:ln>
              <a:effectLst>
                <a:outerShdw blurRad="57150" dist="5400000" dir="19050" rotWithShape="0">
                  <a:srgbClr val="000000">
                    <a:alpha val="63000"/>
                  </a:srgbClr>
                </a:outerShdw>
              </a:effectLst>
            </c:spPr>
          </c:marker>
          <c:dLbls>
            <c:dLbl>
              <c:idx val="0"/>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66-7E66-4F7C-A355-5F650968F413}"/>
                </c:ext>
              </c:extLst>
            </c:dLbl>
            <c:dLbl>
              <c:idx val="1"/>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67-7E66-4F7C-A355-5F650968F413}"/>
                </c:ext>
              </c:extLst>
            </c:dLbl>
            <c:dLbl>
              <c:idx val="2"/>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68-7E66-4F7C-A355-5F650968F413}"/>
                </c:ext>
              </c:extLst>
            </c:dLbl>
            <c:dLbl>
              <c:idx val="3"/>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69-7E66-4F7C-A355-5F650968F413}"/>
                </c:ext>
              </c:extLst>
            </c:dLbl>
            <c:dLbl>
              <c:idx val="4"/>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6A-7E66-4F7C-A355-5F650968F413}"/>
                </c:ext>
              </c:extLst>
            </c:dLbl>
            <c:dLbl>
              <c:idx val="5"/>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6B-7E66-4F7C-A355-5F650968F413}"/>
                </c:ext>
              </c:extLst>
            </c:dLbl>
            <c:dLbl>
              <c:idx val="6"/>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6C-7E66-4F7C-A355-5F650968F413}"/>
                </c:ext>
              </c:extLst>
            </c:dLbl>
            <c:dLbl>
              <c:idx val="7"/>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6D-7E66-4F7C-A355-5F650968F413}"/>
                </c:ext>
              </c:extLst>
            </c:dLbl>
            <c:dLbl>
              <c:idx val="8"/>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6E-7E66-4F7C-A355-5F650968F413}"/>
                </c:ext>
              </c:extLst>
            </c:dLbl>
            <c:dLbl>
              <c:idx val="9"/>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6F-7E66-4F7C-A355-5F650968F413}"/>
                </c:ext>
              </c:extLst>
            </c:dLbl>
            <c:dLbl>
              <c:idx val="10"/>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70-7E66-4F7C-A355-5F650968F413}"/>
                </c:ext>
              </c:extLst>
            </c:dLbl>
            <c:dLbl>
              <c:idx val="11"/>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71-7E66-4F7C-A355-5F650968F413}"/>
                </c:ext>
              </c:extLst>
            </c:dLbl>
            <c:dLbl>
              <c:idx val="12"/>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72-7E66-4F7C-A355-5F650968F413}"/>
                </c:ext>
              </c:extLst>
            </c:dLbl>
            <c:dLbl>
              <c:idx val="13"/>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73-7E66-4F7C-A355-5F650968F413}"/>
                </c:ext>
              </c:extLst>
            </c:dLbl>
            <c:dLbl>
              <c:idx val="14"/>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74-7E66-4F7C-A355-5F650968F413}"/>
                </c:ext>
              </c:extLst>
            </c:dLbl>
            <c:dLbl>
              <c:idx val="15"/>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75-7E66-4F7C-A355-5F650968F413}"/>
                </c:ext>
              </c:extLst>
            </c:dLbl>
            <c:dLbl>
              <c:idx val="16"/>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76-7E66-4F7C-A355-5F650968F413}"/>
                </c:ext>
              </c:extLst>
            </c:dLbl>
            <c:dLbl>
              <c:idx val="17"/>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77-7E66-4F7C-A355-5F650968F413}"/>
                </c:ext>
              </c:extLst>
            </c:dLbl>
            <c:dLbl>
              <c:idx val="18"/>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78-7E66-4F7C-A355-5F650968F413}"/>
                </c:ext>
              </c:extLst>
            </c:dLbl>
            <c:dLbl>
              <c:idx val="19"/>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79-7E66-4F7C-A355-5F650968F413}"/>
                </c:ext>
              </c:extLst>
            </c:dLbl>
            <c:dLbl>
              <c:idx val="20"/>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7A-7E66-4F7C-A355-5F650968F413}"/>
                </c:ext>
              </c:extLst>
            </c:dLbl>
            <c:dLbl>
              <c:idx val="21"/>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7B-7E66-4F7C-A355-5F650968F413}"/>
                </c:ext>
              </c:extLst>
            </c:dLbl>
            <c:dLbl>
              <c:idx val="22"/>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7C-7E66-4F7C-A355-5F650968F413}"/>
                </c:ext>
              </c:extLst>
            </c:dLbl>
            <c:dLbl>
              <c:idx val="23"/>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7D-7E66-4F7C-A355-5F650968F413}"/>
                </c:ext>
              </c:extLst>
            </c:dLbl>
            <c:dLbl>
              <c:idx val="24"/>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7E-7E66-4F7C-A355-5F650968F413}"/>
                </c:ext>
              </c:extLst>
            </c:dLbl>
            <c:dLbl>
              <c:idx val="25"/>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7F-7E66-4F7C-A355-5F650968F413}"/>
                </c:ext>
              </c:extLst>
            </c:dLbl>
            <c:dLbl>
              <c:idx val="26"/>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80-7E66-4F7C-A355-5F650968F413}"/>
                </c:ext>
              </c:extLst>
            </c:dLbl>
            <c:dLbl>
              <c:idx val="27"/>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81-7E66-4F7C-A355-5F650968F413}"/>
                </c:ext>
              </c:extLst>
            </c:dLbl>
            <c:dLbl>
              <c:idx val="28"/>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82-7E66-4F7C-A355-5F650968F413}"/>
                </c:ext>
              </c:extLst>
            </c:dLbl>
            <c:dLbl>
              <c:idx val="29"/>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83-7E66-4F7C-A355-5F650968F413}"/>
                </c:ext>
              </c:extLst>
            </c:dLbl>
            <c:dLbl>
              <c:idx val="50"/>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84-7E66-4F7C-A355-5F650968F413}"/>
                </c:ext>
              </c:extLst>
            </c:dLbl>
            <c:dLbl>
              <c:idx val="51"/>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85-7E66-4F7C-A355-5F650968F413}"/>
                </c:ext>
              </c:extLst>
            </c:dLbl>
            <c:dLbl>
              <c:idx val="52"/>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86-7E66-4F7C-A355-5F650968F413}"/>
                </c:ext>
              </c:extLst>
            </c:dLbl>
            <c:dLbl>
              <c:idx val="53"/>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87-7E66-4F7C-A355-5F650968F413}"/>
                </c:ext>
              </c:extLst>
            </c:dLbl>
            <c:dLbl>
              <c:idx val="54"/>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88-7E66-4F7C-A355-5F650968F413}"/>
                </c:ext>
              </c:extLst>
            </c:dLbl>
            <c:dLbl>
              <c:idx val="55"/>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89-7E66-4F7C-A355-5F650968F413}"/>
                </c:ext>
              </c:extLst>
            </c:dLbl>
            <c:dLbl>
              <c:idx val="56"/>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8A-7E66-4F7C-A355-5F650968F413}"/>
                </c:ext>
              </c:extLst>
            </c:dLbl>
            <c:dLbl>
              <c:idx val="57"/>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8B-7E66-4F7C-A355-5F650968F413}"/>
                </c:ext>
              </c:extLst>
            </c:dLbl>
            <c:dLbl>
              <c:idx val="58"/>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8C-7E66-4F7C-A355-5F650968F413}"/>
                </c:ext>
              </c:extLst>
            </c:dLbl>
            <c:dLbl>
              <c:idx val="59"/>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8D-7E66-4F7C-A355-5F650968F413}"/>
                </c:ext>
              </c:extLst>
            </c:dLbl>
            <c:spPr>
              <a:noFill/>
              <a:ln>
                <a:noFill/>
              </a:ln>
            </c:spPr>
            <c:txPr>
              <a:bodyPr rot="0" spcFirstLastPara="1" vertOverflow="ellipsis" vert="horz" wrap="square" lIns="38100" tIns="19050" rIns="38100" bIns="19050" anchor="ctr" anchorCtr="1">
                <a:spAutoFit/>
              </a:bodyPr>
              <a:lstStyle/>
              <a:p>
                <a:pPr>
                  <a:defRPr sz="1100" b="0" i="0" u="none" strike="noStrike">
                    <a:solidFill>
                      <a:srgbClr val="7F26CE"/>
                    </a:solidFill>
                    <a:latin typeface="+mn-lt"/>
                    <a:ea typeface="+mn-ea"/>
                    <a:cs typeface="+mn-cs"/>
                  </a:defRPr>
                </a:pPr>
                <a:endParaRPr lang="fr-FR"/>
              </a:p>
            </c:txPr>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15:spPr xmlns:c15="http://schemas.microsoft.com/office/drawing/2012/chart">
                  <a:prstGeom prst="rect">
                    <a:avLst/>
                  </a:prstGeom>
                </c15:spPr>
                <c15:showLeaderLines val="0"/>
              </c:ext>
            </c:extLst>
          </c:dLbls>
          <c:cat>
            <c:numRef>
              <c:f>'Suivi des évaluations'!$I$17:$BP$17</c:f>
              <c:numCache>
                <c:formatCode>0</c:formatCode>
                <c:ptCount val="6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numCache>
            </c:numRef>
          </c:cat>
          <c:val>
            <c:numRef>
              <c:f>'Suivi des évaluations'!$I$71:$BP$71</c:f>
              <c:numCache>
                <c:formatCode>0.0</c:formatCode>
                <c:ptCount val="60"/>
              </c:numCache>
            </c:numRef>
          </c:val>
          <c:smooth val="0"/>
          <c:extLst xmlns:c16r2="http://schemas.microsoft.com/office/drawing/2015/06/chart">
            <c:ext xmlns:c16="http://schemas.microsoft.com/office/drawing/2014/chart" uri="{C3380CC4-5D6E-409C-BE32-E72D297353CC}">
              <c16:uniqueId val="{0000008E-7E66-4F7C-A355-5F650968F413}"/>
            </c:ext>
          </c:extLst>
        </c:ser>
        <c:dLbls>
          <c:showLegendKey val="0"/>
          <c:showVal val="1"/>
          <c:showCatName val="0"/>
          <c:showSerName val="0"/>
          <c:showPercent val="0"/>
          <c:showBubbleSize val="0"/>
        </c:dLbls>
        <c:marker val="1"/>
        <c:smooth val="0"/>
        <c:axId val="94070656"/>
        <c:axId val="94072192"/>
      </c:lineChart>
      <c:catAx>
        <c:axId val="94070656"/>
        <c:scaling>
          <c:orientation val="minMax"/>
        </c:scaling>
        <c:delete val="0"/>
        <c:axPos val="b"/>
        <c:majorGridlines>
          <c:spPr>
            <a:ln w="9525" cap="flat" cmpd="sng" algn="ctr">
              <a:noFill/>
              <a:round/>
            </a:ln>
          </c:spPr>
        </c:majorGridlines>
        <c:minorGridlines>
          <c:spPr>
            <a:ln w="6350" cap="flat" cmpd="sng" algn="ctr">
              <a:solidFill>
                <a:srgbClr val="7F26CE"/>
              </a:solidFill>
              <a:prstDash val="dash"/>
              <a:round/>
              <a:headEnd type="none" w="lg" len="lg"/>
              <a:tailEnd type="oval" w="sm" len="sm"/>
            </a:ln>
          </c:spPr>
        </c:minorGridlines>
        <c:numFmt formatCode="0" sourceLinked="1"/>
        <c:majorTickMark val="none"/>
        <c:minorTickMark val="none"/>
        <c:tickLblPos val="nextTo"/>
        <c:spPr>
          <a:noFill/>
          <a:ln w="25400" cap="flat" cmpd="sng" algn="ctr">
            <a:noFill/>
            <a:round/>
          </a:ln>
        </c:spPr>
        <c:txPr>
          <a:bodyPr rot="-1800000" spcFirstLastPara="1" vertOverflow="ellipsis" wrap="square" anchor="ctr" anchorCtr="1"/>
          <a:lstStyle/>
          <a:p>
            <a:pPr>
              <a:defRPr sz="1200" b="0" i="0" u="none" strike="noStrike">
                <a:ln>
                  <a:noFill/>
                </a:ln>
                <a:solidFill>
                  <a:srgbClr val="268CCD"/>
                </a:solidFill>
                <a:latin typeface="+mn-lt"/>
                <a:ea typeface="+mn-ea"/>
                <a:cs typeface="+mn-cs"/>
              </a:defRPr>
            </a:pPr>
            <a:endParaRPr lang="fr-FR"/>
          </a:p>
        </c:txPr>
        <c:crossAx val="94072192"/>
        <c:crosses val="autoZero"/>
        <c:auto val="1"/>
        <c:lblAlgn val="ctr"/>
        <c:lblOffset val="100"/>
        <c:noMultiLvlLbl val="0"/>
      </c:catAx>
      <c:valAx>
        <c:axId val="94072192"/>
        <c:scaling>
          <c:orientation val="minMax"/>
          <c:max val="20"/>
        </c:scaling>
        <c:delete val="0"/>
        <c:axPos val="l"/>
        <c:majorGridlines>
          <c:spPr>
            <a:ln w="12700" cap="flat" cmpd="sng" algn="ctr">
              <a:solidFill>
                <a:srgbClr val="268CCD"/>
              </a:solidFill>
              <a:prstDash val="solid"/>
              <a:round/>
              <a:headEnd type="none"/>
            </a:ln>
          </c:spPr>
        </c:majorGridlines>
        <c:minorGridlines>
          <c:spPr>
            <a:ln w="9525" cap="flat" cmpd="sng" algn="ctr">
              <a:noFill/>
              <a:round/>
            </a:ln>
          </c:spPr>
        </c:minorGridlines>
        <c:numFmt formatCode="0" sourceLinked="0"/>
        <c:majorTickMark val="none"/>
        <c:minorTickMark val="none"/>
        <c:tickLblPos val="nextTo"/>
        <c:spPr>
          <a:noFill/>
          <a:ln>
            <a:noFill/>
          </a:ln>
        </c:spPr>
        <c:txPr>
          <a:bodyPr rot="-60000000" spcFirstLastPara="1" vertOverflow="ellipsis" vert="horz" wrap="square" anchor="ctr" anchorCtr="1"/>
          <a:lstStyle/>
          <a:p>
            <a:pPr>
              <a:defRPr sz="1200" b="1" i="0" u="none" strike="noStrike">
                <a:solidFill>
                  <a:srgbClr val="00B0F0"/>
                </a:solidFill>
                <a:latin typeface="+mn-lt"/>
                <a:ea typeface="+mn-ea"/>
                <a:cs typeface="+mn-cs"/>
              </a:defRPr>
            </a:pPr>
            <a:endParaRPr lang="fr-FR"/>
          </a:p>
        </c:txPr>
        <c:crossAx val="94070656"/>
        <c:crosses val="autoZero"/>
        <c:crossBetween val="between"/>
        <c:majorUnit val="5"/>
      </c:valAx>
      <c:spPr>
        <a:solidFill>
          <a:srgbClr val="F9F2FF">
            <a:alpha val="60000"/>
          </a:srgbClr>
        </a:solidFill>
        <a:ln w="12700" cap="rnd">
          <a:solidFill>
            <a:srgbClr val="268CCD"/>
          </a:solidFill>
        </a:ln>
      </c:spPr>
    </c:plotArea>
    <c:plotVisOnly val="0"/>
    <c:dispBlanksAs val="gap"/>
    <c:showDLblsOverMax val="0"/>
  </c:chart>
  <c:spPr>
    <a:noFill/>
    <a:ln w="9525" cap="flat" cmpd="sng" algn="ctr">
      <a:noFill/>
      <a:round/>
    </a:ln>
  </c:spPr>
  <c:txPr>
    <a:bodyPr/>
    <a:lstStyle/>
    <a:p>
      <a:pPr>
        <a:defRPr/>
      </a:pPr>
      <a:endParaRPr lang="fr-FR"/>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1.1713844882338936E-2"/>
          <c:y val="0.32990082996382208"/>
          <c:w val="0.96521740009252976"/>
          <c:h val="0.43970929985103213"/>
        </c:manualLayout>
      </c:layout>
      <c:lineChart>
        <c:grouping val="standard"/>
        <c:varyColors val="0"/>
        <c:ser>
          <c:idx val="0"/>
          <c:order val="0"/>
          <c:tx>
            <c:v>Palier CT 1</c:v>
          </c:tx>
          <c:spPr>
            <a:ln w="25400" cap="rnd">
              <a:noFill/>
              <a:round/>
            </a:ln>
            <a:effectLst>
              <a:outerShdw blurRad="57150" dist="5400000" dir="19050" rotWithShape="0">
                <a:srgbClr val="000000">
                  <a:alpha val="63000"/>
                </a:srgbClr>
              </a:outerShdw>
            </a:effectLst>
          </c:spPr>
          <c:marker>
            <c:symbol val="circle"/>
            <c:size val="9"/>
            <c:spPr>
              <a:solidFill>
                <a:sysClr val="window" lastClr="FFFFFF"/>
              </a:solidFill>
              <a:ln w="25400">
                <a:solidFill>
                  <a:srgbClr val="7F26CE"/>
                </a:solidFill>
                <a:round/>
              </a:ln>
              <a:effectLst>
                <a:outerShdw blurRad="57150" dist="5400000" dir="19050" rotWithShape="0">
                  <a:srgbClr val="000000">
                    <a:alpha val="63000"/>
                  </a:srgbClr>
                </a:outerShdw>
              </a:effectLst>
            </c:spPr>
          </c:marker>
          <c:dLbls>
            <c:delete val="1"/>
          </c:dLbls>
          <c:cat>
            <c:numRef>
              <c:f>'Suivi des évaluations'!$I$17:$BP$17</c:f>
              <c:numCache>
                <c:formatCode>0</c:formatCode>
                <c:ptCount val="6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numCache>
            </c:numRef>
          </c:cat>
          <c:val>
            <c:numRef>
              <c:f>'Suivi des évaluations'!$H$78:$BP$78</c:f>
              <c:numCache>
                <c:formatCode>0.0</c:formatCode>
                <c:ptCount val="61"/>
                <c:pt idx="0" formatCode="General">
                  <c:v>0</c:v>
                </c:pt>
              </c:numCache>
            </c:numRef>
          </c:val>
          <c:smooth val="0"/>
          <c:extLst xmlns:c16r2="http://schemas.microsoft.com/office/drawing/2015/06/chart">
            <c:ext xmlns:c16="http://schemas.microsoft.com/office/drawing/2014/chart" uri="{C3380CC4-5D6E-409C-BE32-E72D297353CC}">
              <c16:uniqueId val="{0000003D-815C-4605-ACB9-86E8DDA92A9D}"/>
            </c:ext>
          </c:extLst>
        </c:ser>
        <c:ser>
          <c:idx val="1"/>
          <c:order val="1"/>
          <c:tx>
            <c:v>Palier CT 2</c:v>
          </c:tx>
          <c:spPr>
            <a:ln w="25400" cap="rnd">
              <a:noFill/>
              <a:round/>
            </a:ln>
            <a:effectLst>
              <a:outerShdw blurRad="57150" dist="5400000" dir="19050" rotWithShape="0">
                <a:srgbClr val="000000">
                  <a:alpha val="63000"/>
                </a:srgbClr>
              </a:outerShdw>
            </a:effectLst>
          </c:spPr>
          <c:marker>
            <c:symbol val="circle"/>
            <c:size val="9"/>
            <c:spPr>
              <a:solidFill>
                <a:srgbClr val="EAB3FF"/>
              </a:solidFill>
              <a:ln w="25400">
                <a:solidFill>
                  <a:srgbClr val="7F26CE"/>
                </a:solidFill>
                <a:round/>
              </a:ln>
              <a:effectLst>
                <a:outerShdw blurRad="57150" dist="5400000" dir="19050" rotWithShape="0">
                  <a:srgbClr val="000000">
                    <a:alpha val="63000"/>
                  </a:srgbClr>
                </a:outerShdw>
              </a:effectLst>
            </c:spPr>
          </c:marker>
          <c:dLbls>
            <c:numFmt formatCode="0.0" sourceLinked="0"/>
            <c:spPr>
              <a:noFill/>
              <a:ln>
                <a:noFill/>
              </a:ln>
            </c:spPr>
            <c:txPr>
              <a:bodyPr rot="0" spcFirstLastPara="1" vertOverflow="ellipsis" vert="horz" wrap="square" lIns="38100" tIns="19050" rIns="38100" bIns="19050" anchor="ctr" anchorCtr="1">
                <a:spAutoFit/>
              </a:bodyPr>
              <a:lstStyle/>
              <a:p>
                <a:pPr>
                  <a:defRPr sz="1100" b="0" i="0" u="none" strike="noStrike">
                    <a:solidFill>
                      <a:srgbClr val="7F26CE"/>
                    </a:solidFill>
                    <a:latin typeface="+mn-lt"/>
                    <a:ea typeface="+mn-ea"/>
                    <a:cs typeface="+mn-cs"/>
                  </a:defRPr>
                </a:pPr>
                <a:endParaRPr lang="fr-FR"/>
              </a:p>
            </c:txPr>
            <c:showLegendKey val="0"/>
            <c:showVal val="1"/>
            <c:showCatName val="0"/>
            <c:showSerName val="0"/>
            <c:showPercent val="0"/>
            <c:showBubbleSize val="0"/>
            <c:separator>, </c:separator>
            <c:showLeaderLines val="0"/>
            <c:extLst xmlns:c16r2="http://schemas.microsoft.com/office/drawing/2015/06/chart">
              <c:ext xmlns:c15="http://schemas.microsoft.com/office/drawing/2012/chart" uri="{CE6537A1-D6FC-4f65-9D91-7224C49458BB}">
                <c15:spPr xmlns:c15="http://schemas.microsoft.com/office/drawing/2012/chart">
                  <a:prstGeom prst="rect">
                    <a:avLst/>
                  </a:prstGeom>
                </c15:spPr>
                <c15:showLeaderLines val="0"/>
              </c:ext>
            </c:extLst>
          </c:dLbls>
          <c:cat>
            <c:numRef>
              <c:f>'Suivi des évaluations'!$I$17:$BP$17</c:f>
              <c:numCache>
                <c:formatCode>0</c:formatCode>
                <c:ptCount val="6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numCache>
            </c:numRef>
          </c:cat>
          <c:val>
            <c:numRef>
              <c:f>'Suivi des évaluations'!$I$77:$BP$77</c:f>
              <c:numCache>
                <c:formatCode>0.0</c:formatCode>
                <c:ptCount val="60"/>
              </c:numCache>
            </c:numRef>
          </c:val>
          <c:smooth val="0"/>
          <c:extLst xmlns:c16r2="http://schemas.microsoft.com/office/drawing/2015/06/chart">
            <c:ext xmlns:c16="http://schemas.microsoft.com/office/drawing/2014/chart" uri="{C3380CC4-5D6E-409C-BE32-E72D297353CC}">
              <c16:uniqueId val="{0000003E-815C-4605-ACB9-86E8DDA92A9D}"/>
            </c:ext>
          </c:extLst>
        </c:ser>
        <c:dLbls>
          <c:showLegendKey val="0"/>
          <c:showVal val="1"/>
          <c:showCatName val="0"/>
          <c:showSerName val="0"/>
          <c:showPercent val="0"/>
          <c:showBubbleSize val="0"/>
        </c:dLbls>
        <c:marker val="1"/>
        <c:smooth val="0"/>
        <c:axId val="59852672"/>
        <c:axId val="59853824"/>
      </c:lineChart>
      <c:catAx>
        <c:axId val="59852672"/>
        <c:scaling>
          <c:orientation val="minMax"/>
        </c:scaling>
        <c:delete val="0"/>
        <c:axPos val="b"/>
        <c:majorGridlines>
          <c:spPr>
            <a:ln w="9525" cap="flat" cmpd="sng" algn="ctr">
              <a:noFill/>
              <a:round/>
            </a:ln>
          </c:spPr>
        </c:majorGridlines>
        <c:minorGridlines>
          <c:spPr>
            <a:ln w="6350" cap="flat" cmpd="sng" algn="ctr">
              <a:solidFill>
                <a:srgbClr val="7F26CE"/>
              </a:solidFill>
              <a:prstDash val="dash"/>
              <a:round/>
              <a:headEnd type="none" w="lg" len="lg"/>
              <a:tailEnd type="oval" w="sm" len="sm"/>
            </a:ln>
          </c:spPr>
        </c:minorGridlines>
        <c:numFmt formatCode="0" sourceLinked="1"/>
        <c:majorTickMark val="none"/>
        <c:minorTickMark val="none"/>
        <c:tickLblPos val="nextTo"/>
        <c:spPr>
          <a:noFill/>
          <a:ln w="25400" cap="flat" cmpd="sng" algn="ctr">
            <a:noFill/>
            <a:round/>
          </a:ln>
        </c:spPr>
        <c:txPr>
          <a:bodyPr rot="-1800000" spcFirstLastPara="1" vertOverflow="ellipsis" wrap="square" anchor="ctr" anchorCtr="1"/>
          <a:lstStyle/>
          <a:p>
            <a:pPr>
              <a:defRPr sz="1200" b="0" i="0" u="none" strike="noStrike">
                <a:ln>
                  <a:noFill/>
                </a:ln>
                <a:solidFill>
                  <a:srgbClr val="268CCD"/>
                </a:solidFill>
                <a:latin typeface="+mn-lt"/>
                <a:ea typeface="+mn-ea"/>
                <a:cs typeface="+mn-cs"/>
              </a:defRPr>
            </a:pPr>
            <a:endParaRPr lang="fr-FR"/>
          </a:p>
        </c:txPr>
        <c:crossAx val="59853824"/>
        <c:crosses val="autoZero"/>
        <c:auto val="1"/>
        <c:lblAlgn val="ctr"/>
        <c:lblOffset val="100"/>
        <c:noMultiLvlLbl val="0"/>
      </c:catAx>
      <c:valAx>
        <c:axId val="59853824"/>
        <c:scaling>
          <c:orientation val="minMax"/>
          <c:max val="20"/>
        </c:scaling>
        <c:delete val="0"/>
        <c:axPos val="l"/>
        <c:majorGridlines>
          <c:spPr>
            <a:ln w="12700" cap="flat" cmpd="sng" algn="ctr">
              <a:solidFill>
                <a:srgbClr val="268CCD"/>
              </a:solidFill>
              <a:prstDash val="solid"/>
              <a:round/>
              <a:headEnd type="none"/>
            </a:ln>
          </c:spPr>
        </c:majorGridlines>
        <c:minorGridlines>
          <c:spPr>
            <a:ln w="9525" cap="flat" cmpd="sng" algn="ctr">
              <a:noFill/>
              <a:round/>
            </a:ln>
          </c:spPr>
        </c:minorGridlines>
        <c:numFmt formatCode="0" sourceLinked="0"/>
        <c:majorTickMark val="none"/>
        <c:minorTickMark val="none"/>
        <c:tickLblPos val="nextTo"/>
        <c:spPr>
          <a:noFill/>
          <a:ln>
            <a:noFill/>
          </a:ln>
        </c:spPr>
        <c:txPr>
          <a:bodyPr rot="-60000000" spcFirstLastPara="1" vertOverflow="ellipsis" vert="horz" wrap="square" anchor="ctr" anchorCtr="1"/>
          <a:lstStyle/>
          <a:p>
            <a:pPr>
              <a:defRPr sz="1200" b="1" i="0" u="none" strike="noStrike">
                <a:solidFill>
                  <a:srgbClr val="00B0F0"/>
                </a:solidFill>
                <a:latin typeface="+mn-lt"/>
                <a:ea typeface="+mn-ea"/>
                <a:cs typeface="+mn-cs"/>
              </a:defRPr>
            </a:pPr>
            <a:endParaRPr lang="fr-FR"/>
          </a:p>
        </c:txPr>
        <c:crossAx val="59852672"/>
        <c:crosses val="autoZero"/>
        <c:crossBetween val="between"/>
        <c:majorUnit val="5"/>
      </c:valAx>
      <c:spPr>
        <a:solidFill>
          <a:srgbClr val="F9F2FF">
            <a:alpha val="60000"/>
          </a:srgbClr>
        </a:solidFill>
        <a:ln w="12700" cap="rnd">
          <a:solidFill>
            <a:srgbClr val="268CCD"/>
          </a:solidFill>
        </a:ln>
      </c:spPr>
    </c:plotArea>
    <c:legend>
      <c:legendPos val="t"/>
      <c:layout>
        <c:manualLayout>
          <c:xMode val="edge"/>
          <c:yMode val="edge"/>
          <c:x val="0.36598721663663752"/>
          <c:y val="6.0763902733099737E-3"/>
          <c:w val="0.26802556672672495"/>
          <c:h val="0.17157267503724197"/>
        </c:manualLayout>
      </c:layout>
      <c:overlay val="0"/>
      <c:spPr>
        <a:noFill/>
        <a:ln>
          <a:noFill/>
        </a:ln>
      </c:spPr>
      <c:txPr>
        <a:bodyPr rot="0" spcFirstLastPara="1" vertOverflow="ellipsis" vert="horz" wrap="square" anchor="ctr" anchorCtr="1"/>
        <a:lstStyle/>
        <a:p>
          <a:pPr>
            <a:defRPr sz="2000" b="0" i="0" u="none" strike="noStrike">
              <a:solidFill>
                <a:schemeClr val="tx1">
                  <a:lumMod val="65000"/>
                  <a:lumOff val="35000"/>
                </a:schemeClr>
              </a:solidFill>
              <a:latin typeface="+mn-lt"/>
              <a:ea typeface="+mn-ea"/>
              <a:cs typeface="+mn-cs"/>
            </a:defRPr>
          </a:pPr>
          <a:endParaRPr lang="fr-FR"/>
        </a:p>
      </c:txPr>
    </c:legend>
    <c:plotVisOnly val="0"/>
    <c:dispBlanksAs val="gap"/>
    <c:showDLblsOverMax val="0"/>
  </c:chart>
  <c:spPr>
    <a:noFill/>
    <a:ln w="9525" cap="flat" cmpd="sng" algn="ctr">
      <a:noFill/>
      <a:round/>
    </a:ln>
  </c:spPr>
  <c:txPr>
    <a:bodyPr/>
    <a:lstStyle/>
    <a:p>
      <a:pPr>
        <a:defRPr/>
      </a:pPr>
      <a:endParaRPr lang="fr-FR"/>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2.6268239628579375E-2"/>
          <c:y val="0.14374565855653051"/>
          <c:w val="0.94761855873755318"/>
          <c:h val="0.58955270462264586"/>
        </c:manualLayout>
      </c:layout>
      <c:lineChart>
        <c:grouping val="standard"/>
        <c:varyColors val="0"/>
        <c:ser>
          <c:idx val="0"/>
          <c:order val="0"/>
          <c:tx>
            <c:v>Palier CT 1</c:v>
          </c:tx>
          <c:spPr>
            <a:ln w="25400" cap="rnd">
              <a:noFill/>
              <a:round/>
            </a:ln>
            <a:effectLst>
              <a:outerShdw blurRad="57150" dist="5400000" dir="19050" rotWithShape="0">
                <a:srgbClr val="000000">
                  <a:alpha val="63000"/>
                </a:srgbClr>
              </a:outerShdw>
            </a:effectLst>
          </c:spPr>
          <c:marker>
            <c:symbol val="circle"/>
            <c:size val="9"/>
            <c:spPr>
              <a:solidFill>
                <a:sysClr val="window" lastClr="FFFFFF"/>
              </a:solidFill>
              <a:ln w="25400">
                <a:solidFill>
                  <a:srgbClr val="7F26CE"/>
                </a:solidFill>
                <a:round/>
              </a:ln>
              <a:effectLst>
                <a:outerShdw blurRad="57150" dist="5400000" dir="19050" rotWithShape="0">
                  <a:srgbClr val="000000">
                    <a:alpha val="63000"/>
                  </a:srgbClr>
                </a:outerShdw>
              </a:effectLst>
            </c:spPr>
          </c:marker>
          <c:dLbls>
            <c:delete val="1"/>
          </c:dLbls>
          <c:cat>
            <c:numRef>
              <c:f>'Suivi des évaluations'!$I$17:$BP$17</c:f>
              <c:numCache>
                <c:formatCode>0</c:formatCode>
                <c:ptCount val="6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numCache>
            </c:numRef>
          </c:cat>
          <c:val>
            <c:numRef>
              <c:f>'Suivi des évaluations'!$H$81:$BP$81</c:f>
              <c:numCache>
                <c:formatCode>0.0</c:formatCode>
                <c:ptCount val="61"/>
                <c:pt idx="0" formatCode="General">
                  <c:v>0</c:v>
                </c:pt>
              </c:numCache>
            </c:numRef>
          </c:val>
          <c:smooth val="0"/>
          <c:extLst xmlns:c16r2="http://schemas.microsoft.com/office/drawing/2015/06/chart">
            <c:ext xmlns:c16="http://schemas.microsoft.com/office/drawing/2014/chart" uri="{C3380CC4-5D6E-409C-BE32-E72D297353CC}">
              <c16:uniqueId val="{0000003D-884A-44CD-AAEB-3C661C91143C}"/>
            </c:ext>
          </c:extLst>
        </c:ser>
        <c:ser>
          <c:idx val="1"/>
          <c:order val="1"/>
          <c:tx>
            <c:v>Palier CT 2</c:v>
          </c:tx>
          <c:spPr>
            <a:ln w="25400" cap="rnd">
              <a:noFill/>
              <a:round/>
            </a:ln>
            <a:effectLst>
              <a:outerShdw blurRad="57150" dist="5400000" dir="19050" rotWithShape="0">
                <a:srgbClr val="000000">
                  <a:alpha val="63000"/>
                </a:srgbClr>
              </a:outerShdw>
            </a:effectLst>
          </c:spPr>
          <c:marker>
            <c:symbol val="circle"/>
            <c:size val="9"/>
            <c:spPr>
              <a:solidFill>
                <a:srgbClr val="EAB3FF"/>
              </a:solidFill>
              <a:ln w="25400">
                <a:solidFill>
                  <a:srgbClr val="7F26CE"/>
                </a:solidFill>
                <a:round/>
              </a:ln>
              <a:effectLst>
                <a:outerShdw blurRad="57150" dist="5400000" dir="19050" rotWithShape="0">
                  <a:srgbClr val="000000">
                    <a:alpha val="63000"/>
                  </a:srgbClr>
                </a:outerShdw>
              </a:effectLst>
            </c:spPr>
          </c:marker>
          <c:dLbls>
            <c:spPr>
              <a:noFill/>
              <a:ln>
                <a:noFill/>
              </a:ln>
            </c:spPr>
            <c:txPr>
              <a:bodyPr rot="0" spcFirstLastPara="1" vertOverflow="ellipsis" vert="horz" wrap="square" lIns="38100" tIns="19050" rIns="38100" bIns="19050" anchor="ctr" anchorCtr="1">
                <a:spAutoFit/>
              </a:bodyPr>
              <a:lstStyle/>
              <a:p>
                <a:pPr>
                  <a:defRPr sz="1100" b="0" i="0" u="none" strike="noStrike">
                    <a:solidFill>
                      <a:srgbClr val="7F26CE"/>
                    </a:solidFill>
                    <a:latin typeface="+mn-lt"/>
                    <a:ea typeface="+mn-ea"/>
                    <a:cs typeface="+mn-cs"/>
                  </a:defRPr>
                </a:pPr>
                <a:endParaRPr lang="fr-FR"/>
              </a:p>
            </c:txPr>
            <c:showLegendKey val="0"/>
            <c:showVal val="1"/>
            <c:showCatName val="0"/>
            <c:showSerName val="0"/>
            <c:showPercent val="0"/>
            <c:showBubbleSize val="0"/>
            <c:separator>, </c:separator>
            <c:showLeaderLines val="0"/>
            <c:extLst xmlns:c16r2="http://schemas.microsoft.com/office/drawing/2015/06/chart">
              <c:ext xmlns:c15="http://schemas.microsoft.com/office/drawing/2012/chart" uri="{CE6537A1-D6FC-4f65-9D91-7224C49458BB}">
                <c15:spPr xmlns:c15="http://schemas.microsoft.com/office/drawing/2012/chart">
                  <a:prstGeom prst="rect">
                    <a:avLst/>
                  </a:prstGeom>
                </c15:spPr>
                <c15:showLeaderLines val="0"/>
              </c:ext>
            </c:extLst>
          </c:dLbls>
          <c:cat>
            <c:numRef>
              <c:f>'Suivi des évaluations'!$I$17:$BP$17</c:f>
              <c:numCache>
                <c:formatCode>0</c:formatCode>
                <c:ptCount val="6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numCache>
            </c:numRef>
          </c:cat>
          <c:val>
            <c:numRef>
              <c:f>'Suivi des évaluations'!$I$80:$BP$80</c:f>
              <c:numCache>
                <c:formatCode>0.0</c:formatCode>
                <c:ptCount val="60"/>
              </c:numCache>
            </c:numRef>
          </c:val>
          <c:smooth val="0"/>
          <c:extLst xmlns:c16r2="http://schemas.microsoft.com/office/drawing/2015/06/chart">
            <c:ext xmlns:c16="http://schemas.microsoft.com/office/drawing/2014/chart" uri="{C3380CC4-5D6E-409C-BE32-E72D297353CC}">
              <c16:uniqueId val="{0000003E-884A-44CD-AAEB-3C661C91143C}"/>
            </c:ext>
          </c:extLst>
        </c:ser>
        <c:dLbls>
          <c:showLegendKey val="0"/>
          <c:showVal val="1"/>
          <c:showCatName val="0"/>
          <c:showSerName val="0"/>
          <c:showPercent val="0"/>
          <c:showBubbleSize val="0"/>
        </c:dLbls>
        <c:marker val="1"/>
        <c:smooth val="0"/>
        <c:axId val="59861632"/>
        <c:axId val="59877632"/>
      </c:lineChart>
      <c:catAx>
        <c:axId val="59861632"/>
        <c:scaling>
          <c:orientation val="minMax"/>
        </c:scaling>
        <c:delete val="0"/>
        <c:axPos val="b"/>
        <c:majorGridlines>
          <c:spPr>
            <a:ln w="9525" cap="flat" cmpd="sng" algn="ctr">
              <a:noFill/>
              <a:round/>
            </a:ln>
          </c:spPr>
        </c:majorGridlines>
        <c:minorGridlines>
          <c:spPr>
            <a:ln w="6350" cap="flat" cmpd="sng" algn="ctr">
              <a:solidFill>
                <a:srgbClr val="7F26CE"/>
              </a:solidFill>
              <a:prstDash val="dash"/>
              <a:round/>
              <a:headEnd type="none" w="lg" len="lg"/>
              <a:tailEnd type="oval" w="sm" len="sm"/>
            </a:ln>
          </c:spPr>
        </c:minorGridlines>
        <c:numFmt formatCode="0" sourceLinked="1"/>
        <c:majorTickMark val="none"/>
        <c:minorTickMark val="none"/>
        <c:tickLblPos val="nextTo"/>
        <c:spPr>
          <a:noFill/>
          <a:ln w="25400" cap="flat" cmpd="sng" algn="ctr">
            <a:noFill/>
            <a:round/>
          </a:ln>
        </c:spPr>
        <c:txPr>
          <a:bodyPr rot="-1800000" spcFirstLastPara="1" vertOverflow="ellipsis" wrap="square" anchor="ctr" anchorCtr="1"/>
          <a:lstStyle/>
          <a:p>
            <a:pPr>
              <a:defRPr sz="1200" b="0" i="0" u="none" strike="noStrike">
                <a:ln>
                  <a:noFill/>
                </a:ln>
                <a:solidFill>
                  <a:srgbClr val="268CCD"/>
                </a:solidFill>
                <a:latin typeface="+mn-lt"/>
                <a:ea typeface="+mn-ea"/>
                <a:cs typeface="+mn-cs"/>
              </a:defRPr>
            </a:pPr>
            <a:endParaRPr lang="fr-FR"/>
          </a:p>
        </c:txPr>
        <c:crossAx val="59877632"/>
        <c:crosses val="autoZero"/>
        <c:auto val="1"/>
        <c:lblAlgn val="ctr"/>
        <c:lblOffset val="100"/>
        <c:noMultiLvlLbl val="0"/>
      </c:catAx>
      <c:valAx>
        <c:axId val="59877632"/>
        <c:scaling>
          <c:orientation val="minMax"/>
          <c:max val="20"/>
        </c:scaling>
        <c:delete val="0"/>
        <c:axPos val="l"/>
        <c:majorGridlines>
          <c:spPr>
            <a:ln w="12700" cap="flat" cmpd="sng" algn="ctr">
              <a:solidFill>
                <a:srgbClr val="268CCD"/>
              </a:solidFill>
              <a:prstDash val="solid"/>
              <a:round/>
              <a:headEnd type="none"/>
            </a:ln>
          </c:spPr>
        </c:majorGridlines>
        <c:minorGridlines>
          <c:spPr>
            <a:ln w="9525" cap="flat" cmpd="sng" algn="ctr">
              <a:noFill/>
              <a:round/>
            </a:ln>
          </c:spPr>
        </c:minorGridlines>
        <c:numFmt formatCode="0" sourceLinked="0"/>
        <c:majorTickMark val="none"/>
        <c:minorTickMark val="none"/>
        <c:tickLblPos val="nextTo"/>
        <c:spPr>
          <a:noFill/>
          <a:ln>
            <a:noFill/>
          </a:ln>
        </c:spPr>
        <c:txPr>
          <a:bodyPr rot="-60000000" spcFirstLastPara="1" vertOverflow="ellipsis" vert="horz" wrap="square" anchor="ctr" anchorCtr="1"/>
          <a:lstStyle/>
          <a:p>
            <a:pPr>
              <a:defRPr sz="1200" b="1" i="0" u="none" strike="noStrike">
                <a:solidFill>
                  <a:srgbClr val="00B0F0"/>
                </a:solidFill>
                <a:latin typeface="+mn-lt"/>
                <a:ea typeface="+mn-ea"/>
                <a:cs typeface="+mn-cs"/>
              </a:defRPr>
            </a:pPr>
            <a:endParaRPr lang="fr-FR"/>
          </a:p>
        </c:txPr>
        <c:crossAx val="59861632"/>
        <c:crosses val="autoZero"/>
        <c:crossBetween val="between"/>
        <c:majorUnit val="5"/>
      </c:valAx>
      <c:spPr>
        <a:solidFill>
          <a:srgbClr val="F9F2FF">
            <a:alpha val="60000"/>
          </a:srgbClr>
        </a:solidFill>
        <a:ln w="12700" cap="rnd">
          <a:solidFill>
            <a:srgbClr val="268CCD"/>
          </a:solidFill>
        </a:ln>
      </c:spPr>
    </c:plotArea>
    <c:plotVisOnly val="0"/>
    <c:dispBlanksAs val="gap"/>
    <c:showDLblsOverMax val="0"/>
  </c:chart>
  <c:spPr>
    <a:noFill/>
    <a:ln w="9525" cap="flat" cmpd="sng" algn="ctr">
      <a:noFill/>
      <a:round/>
    </a:ln>
  </c:spPr>
  <c:txPr>
    <a:bodyPr/>
    <a:lstStyle/>
    <a:p>
      <a:pPr>
        <a:defRPr/>
      </a:pPr>
      <a:endParaRPr lang="fr-FR"/>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3200" b="1" i="0" u="none" strike="noStrike">
                <a:solidFill>
                  <a:schemeClr val="tx1">
                    <a:lumMod val="65000"/>
                    <a:lumOff val="35000"/>
                  </a:schemeClr>
                </a:solidFill>
                <a:latin typeface="+mn-lt"/>
                <a:ea typeface="+mn-ea"/>
                <a:cs typeface="+mn-cs"/>
              </a:defRPr>
            </a:pPr>
            <a:r>
              <a:rPr lang="fr-FR" sz="3200" b="1">
                <a:solidFill>
                  <a:srgbClr val="268CCD"/>
                </a:solidFill>
              </a:rPr>
              <a:t>Compétences professionnellles</a:t>
            </a:r>
            <a:endParaRPr lang="fr-FR"/>
          </a:p>
        </c:rich>
      </c:tx>
      <c:layout>
        <c:manualLayout>
          <c:xMode val="edge"/>
          <c:yMode val="edge"/>
          <c:x val="0.10188857394367171"/>
          <c:y val="2.3136279584573274E-2"/>
        </c:manualLayout>
      </c:layout>
      <c:overlay val="0"/>
      <c:spPr>
        <a:noFill/>
        <a:ln>
          <a:noFill/>
        </a:ln>
      </c:spPr>
    </c:title>
    <c:autoTitleDeleted val="0"/>
    <c:plotArea>
      <c:layout/>
      <c:radarChart>
        <c:radarStyle val="marker"/>
        <c:varyColors val="0"/>
        <c:ser>
          <c:idx val="0"/>
          <c:order val="0"/>
          <c:tx>
            <c:strRef>
              <c:f>Bilan!$AS$6</c:f>
              <c:strCache>
                <c:ptCount val="1"/>
                <c:pt idx="0">
                  <c:v>Seuil de maîtrise</c:v>
                </c:pt>
              </c:strCache>
            </c:strRef>
          </c:tx>
          <c:spPr>
            <a:ln w="34925" cap="rnd">
              <a:solidFill>
                <a:schemeClr val="accent2"/>
              </a:solidFill>
              <a:round/>
            </a:ln>
            <a:effectLst>
              <a:outerShdw blurRad="57150" dist="5400000" dir="19050" rotWithShape="0">
                <a:srgbClr val="000000">
                  <a:alpha val="63000"/>
                </a:srgbClr>
              </a:outerShdw>
            </a:effectLst>
          </c:spPr>
          <c:dLbls>
            <c:delete val="1"/>
          </c:dLbls>
          <c:cat>
            <c:strRef>
              <c:f>Bilan!$AR$7:$AR$15</c:f>
              <c:strCache>
                <c:ptCount val="9"/>
                <c:pt idx="0">
                  <c:v>CC1</c:v>
                </c:pt>
                <c:pt idx="1">
                  <c:v>CC2</c:v>
                </c:pt>
                <c:pt idx="2">
                  <c:v>CC3</c:v>
                </c:pt>
                <c:pt idx="3">
                  <c:v>CC4</c:v>
                </c:pt>
                <c:pt idx="4">
                  <c:v>CC5</c:v>
                </c:pt>
                <c:pt idx="5">
                  <c:v>CC6</c:v>
                </c:pt>
                <c:pt idx="6">
                  <c:v>CC7</c:v>
                </c:pt>
                <c:pt idx="7">
                  <c:v>CC8</c:v>
                </c:pt>
                <c:pt idx="8">
                  <c:v>CC9</c:v>
                </c:pt>
              </c:strCache>
            </c:strRef>
          </c:cat>
          <c:val>
            <c:numRef>
              <c:f>Bilan!$AS$7:$AS$15</c:f>
              <c:numCache>
                <c:formatCode>0</c:formatCode>
                <c:ptCount val="9"/>
                <c:pt idx="0">
                  <c:v>10</c:v>
                </c:pt>
                <c:pt idx="1">
                  <c:v>10</c:v>
                </c:pt>
                <c:pt idx="2">
                  <c:v>10</c:v>
                </c:pt>
                <c:pt idx="3">
                  <c:v>10</c:v>
                </c:pt>
                <c:pt idx="4">
                  <c:v>10</c:v>
                </c:pt>
                <c:pt idx="5">
                  <c:v>10</c:v>
                </c:pt>
                <c:pt idx="6">
                  <c:v>10</c:v>
                </c:pt>
                <c:pt idx="7">
                  <c:v>10</c:v>
                </c:pt>
                <c:pt idx="8">
                  <c:v>10</c:v>
                </c:pt>
              </c:numCache>
            </c:numRef>
          </c:val>
          <c:extLst xmlns:c16r2="http://schemas.microsoft.com/office/drawing/2015/06/chart">
            <c:ext xmlns:c16="http://schemas.microsoft.com/office/drawing/2014/chart" uri="{C3380CC4-5D6E-409C-BE32-E72D297353CC}">
              <c16:uniqueId val="{00000000-C7D1-42D4-A5BC-040E722C42C0}"/>
            </c:ext>
          </c:extLst>
        </c:ser>
        <c:ser>
          <c:idx val="1"/>
          <c:order val="1"/>
          <c:tx>
            <c:strRef>
              <c:f>Bilan!$AT$6</c:f>
              <c:strCache>
                <c:ptCount val="1"/>
                <c:pt idx="0">
                  <c:v>Niveaux de maîtrise atteints</c:v>
                </c:pt>
              </c:strCache>
            </c:strRef>
          </c:tx>
          <c:spPr>
            <a:ln w="34925" cap="rnd">
              <a:solidFill>
                <a:schemeClr val="accent4"/>
              </a:solidFill>
              <a:round/>
            </a:ln>
            <a:effectLst>
              <a:outerShdw blurRad="57150" dist="5400000" dir="19050" rotWithShape="0">
                <a:srgbClr val="000000">
                  <a:alpha val="63000"/>
                </a:srgbClr>
              </a:outerShdw>
            </a:effectLst>
          </c:spPr>
          <c:dLbls>
            <c:delete val="1"/>
          </c:dLbls>
          <c:cat>
            <c:strRef>
              <c:f>Bilan!$AR$7:$AR$15</c:f>
              <c:strCache>
                <c:ptCount val="9"/>
                <c:pt idx="0">
                  <c:v>CC1</c:v>
                </c:pt>
                <c:pt idx="1">
                  <c:v>CC2</c:v>
                </c:pt>
                <c:pt idx="2">
                  <c:v>CC3</c:v>
                </c:pt>
                <c:pt idx="3">
                  <c:v>CC4</c:v>
                </c:pt>
                <c:pt idx="4">
                  <c:v>CC5</c:v>
                </c:pt>
                <c:pt idx="5">
                  <c:v>CC6</c:v>
                </c:pt>
                <c:pt idx="6">
                  <c:v>CC7</c:v>
                </c:pt>
                <c:pt idx="7">
                  <c:v>CC8</c:v>
                </c:pt>
                <c:pt idx="8">
                  <c:v>CC9</c:v>
                </c:pt>
              </c:strCache>
            </c:strRef>
          </c:cat>
          <c:val>
            <c:numRef>
              <c:f>Bilan!$AT$7:$AT$15</c:f>
              <c:numCache>
                <c:formatCode>0.0</c:formatCode>
                <c:ptCount val="9"/>
                <c:pt idx="0">
                  <c:v>0</c:v>
                </c:pt>
                <c:pt idx="1">
                  <c:v>0</c:v>
                </c:pt>
                <c:pt idx="2">
                  <c:v>0</c:v>
                </c:pt>
                <c:pt idx="3">
                  <c:v>0</c:v>
                </c:pt>
                <c:pt idx="4">
                  <c:v>0</c:v>
                </c:pt>
                <c:pt idx="5">
                  <c:v>0</c:v>
                </c:pt>
                <c:pt idx="6">
                  <c:v>0</c:v>
                </c:pt>
                <c:pt idx="7">
                  <c:v>0</c:v>
                </c:pt>
                <c:pt idx="8">
                  <c:v>0</c:v>
                </c:pt>
              </c:numCache>
            </c:numRef>
          </c:val>
          <c:extLst xmlns:c16r2="http://schemas.microsoft.com/office/drawing/2015/06/chart">
            <c:ext xmlns:c16="http://schemas.microsoft.com/office/drawing/2014/chart" uri="{C3380CC4-5D6E-409C-BE32-E72D297353CC}">
              <c16:uniqueId val="{00000001-C7D1-42D4-A5BC-040E722C42C0}"/>
            </c:ext>
          </c:extLst>
        </c:ser>
        <c:dLbls>
          <c:showLegendKey val="0"/>
          <c:showVal val="1"/>
          <c:showCatName val="0"/>
          <c:showSerName val="0"/>
          <c:showPercent val="0"/>
          <c:showBubbleSize val="0"/>
        </c:dLbls>
        <c:axId val="96179712"/>
        <c:axId val="96181248"/>
      </c:radarChart>
      <c:catAx>
        <c:axId val="96179712"/>
        <c:scaling>
          <c:orientation val="minMax"/>
        </c:scaling>
        <c:delete val="0"/>
        <c:axPos val="b"/>
        <c:majorGridlines>
          <c:spPr>
            <a:ln w="9525" cap="flat" cmpd="sng" algn="ctr">
              <a:solidFill>
                <a:schemeClr val="tx1">
                  <a:lumMod val="15000"/>
                  <a:lumOff val="85000"/>
                </a:schemeClr>
              </a:solidFill>
              <a:round/>
            </a:ln>
          </c:spPr>
        </c:majorGridlines>
        <c:numFmt formatCode="General" sourceLinked="1"/>
        <c:majorTickMark val="none"/>
        <c:minorTickMark val="none"/>
        <c:tickLblPos val="nextTo"/>
        <c:spPr>
          <a:noFill/>
          <a:ln w="25400" cap="flat" cmpd="sng" algn="ctr">
            <a:noFill/>
            <a:round/>
          </a:ln>
        </c:spPr>
        <c:txPr>
          <a:bodyPr rot="-60000000" spcFirstLastPara="1" vertOverflow="ellipsis" vert="horz" wrap="square" anchor="ctr" anchorCtr="1"/>
          <a:lstStyle/>
          <a:p>
            <a:pPr>
              <a:defRPr sz="2400" b="1" i="0" u="none" strike="noStrike">
                <a:solidFill>
                  <a:srgbClr val="268CCD"/>
                </a:solidFill>
                <a:latin typeface="+mn-lt"/>
                <a:ea typeface="+mn-ea"/>
                <a:cs typeface="+mn-cs"/>
              </a:defRPr>
            </a:pPr>
            <a:endParaRPr lang="fr-FR"/>
          </a:p>
        </c:txPr>
        <c:crossAx val="96181248"/>
        <c:crosses val="autoZero"/>
        <c:auto val="1"/>
        <c:lblAlgn val="ctr"/>
        <c:lblOffset val="100"/>
        <c:noMultiLvlLbl val="0"/>
      </c:catAx>
      <c:valAx>
        <c:axId val="96181248"/>
        <c:scaling>
          <c:orientation val="minMax"/>
          <c:max val="20"/>
        </c:scaling>
        <c:delete val="0"/>
        <c:axPos val="l"/>
        <c:majorGridlines>
          <c:spPr>
            <a:ln w="12700" cap="flat" cmpd="sng" algn="ctr">
              <a:solidFill>
                <a:srgbClr val="268CCD"/>
              </a:solidFill>
              <a:prstDash val="solid"/>
              <a:round/>
              <a:headEnd type="none"/>
            </a:ln>
          </c:spPr>
        </c:majorGridlines>
        <c:minorGridlines>
          <c:spPr>
            <a:ln w="9525" cap="flat" cmpd="sng" algn="ctr">
              <a:solidFill>
                <a:schemeClr val="tx1">
                  <a:lumMod val="5000"/>
                  <a:lumOff val="95000"/>
                </a:schemeClr>
              </a:solidFill>
              <a:round/>
            </a:ln>
          </c:spPr>
        </c:minorGridlines>
        <c:numFmt formatCode="0" sourceLinked="0"/>
        <c:majorTickMark val="none"/>
        <c:minorTickMark val="none"/>
        <c:tickLblPos val="nextTo"/>
        <c:spPr>
          <a:noFill/>
          <a:ln>
            <a:solidFill>
              <a:schemeClr val="accent1"/>
            </a:solidFill>
          </a:ln>
        </c:spPr>
        <c:txPr>
          <a:bodyPr rot="-60000000" spcFirstLastPara="1" vertOverflow="ellipsis" vert="horz" wrap="square" anchor="ctr" anchorCtr="1"/>
          <a:lstStyle/>
          <a:p>
            <a:pPr>
              <a:defRPr sz="1200" b="1" i="0" u="none" strike="noStrike">
                <a:solidFill>
                  <a:srgbClr val="00B0F0"/>
                </a:solidFill>
                <a:latin typeface="+mn-lt"/>
                <a:ea typeface="+mn-ea"/>
                <a:cs typeface="+mn-cs"/>
              </a:defRPr>
            </a:pPr>
            <a:endParaRPr lang="fr-FR"/>
          </a:p>
        </c:txPr>
        <c:crossAx val="96179712"/>
        <c:crosses val="autoZero"/>
        <c:crossBetween val="between"/>
        <c:majorUnit val="5"/>
      </c:valAx>
      <c:spPr>
        <a:noFill/>
        <a:ln w="19050" cap="rnd">
          <a:noFill/>
        </a:ln>
      </c:spPr>
    </c:plotArea>
    <c:legend>
      <c:legendPos val="t"/>
      <c:overlay val="0"/>
      <c:spPr>
        <a:noFill/>
        <a:ln>
          <a:noFill/>
        </a:ln>
      </c:spPr>
      <c:txPr>
        <a:bodyPr rot="0" spcFirstLastPara="1" vertOverflow="ellipsis" vert="horz" wrap="square" anchor="ctr" anchorCtr="1"/>
        <a:lstStyle/>
        <a:p>
          <a:pPr>
            <a:defRPr sz="1600" b="0" i="0" u="none" strike="noStrike">
              <a:solidFill>
                <a:schemeClr val="tx1">
                  <a:lumMod val="65000"/>
                  <a:lumOff val="35000"/>
                </a:schemeClr>
              </a:solidFill>
              <a:latin typeface="+mn-lt"/>
              <a:ea typeface="+mn-ea"/>
              <a:cs typeface="+mn-cs"/>
            </a:defRPr>
          </a:pPr>
          <a:endParaRPr lang="fr-FR"/>
        </a:p>
      </c:txPr>
    </c:legend>
    <c:plotVisOnly val="0"/>
    <c:dispBlanksAs val="gap"/>
    <c:showDLblsOverMax val="0"/>
  </c:chart>
  <c:spPr>
    <a:noFill/>
    <a:ln w="9525" cap="flat" cmpd="sng" algn="ctr">
      <a:noFill/>
      <a:round/>
    </a:ln>
  </c:spPr>
  <c:txPr>
    <a:bodyPr/>
    <a:lstStyle/>
    <a:p>
      <a:pPr>
        <a:defRPr/>
      </a:pPr>
      <a:endParaRPr lang="fr-FR"/>
    </a:p>
  </c:txPr>
  <c:printSettings>
    <c:headerFooter/>
    <c:pageMargins b="0.75" l="0.7" r="0.7" t="0.75" header="0.3" footer="0.3"/>
    <c:pageSetup orientation="portrait"/>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800" b="0" i="0" u="none" strike="noStrike" spc="0">
                <a:solidFill>
                  <a:schemeClr val="accent1"/>
                </a:solidFill>
                <a:latin typeface="+mn-lt"/>
                <a:ea typeface="+mn-ea"/>
                <a:cs typeface="+mn-cs"/>
              </a:defRPr>
            </a:pPr>
            <a:r>
              <a:rPr lang="en-US" sz="3200" b="1" i="0">
                <a:solidFill>
                  <a:schemeClr val="accent1"/>
                </a:solidFill>
              </a:rPr>
              <a:t>Paliers</a:t>
            </a:r>
            <a:endParaRPr lang="en-US"/>
          </a:p>
        </c:rich>
      </c:tx>
      <c:layout>
        <c:manualLayout>
          <c:xMode val="edge"/>
          <c:yMode val="edge"/>
          <c:x val="0.44630389202840665"/>
          <c:y val="2.1993724564410566E-2"/>
        </c:manualLayout>
      </c:layout>
      <c:overlay val="0"/>
      <c:spPr>
        <a:noFill/>
        <a:ln>
          <a:noFill/>
        </a:ln>
      </c:spPr>
    </c:title>
    <c:autoTitleDeleted val="0"/>
    <c:plotArea>
      <c:layout/>
      <c:radarChart>
        <c:radarStyle val="marker"/>
        <c:varyColors val="0"/>
        <c:ser>
          <c:idx val="0"/>
          <c:order val="0"/>
          <c:tx>
            <c:strRef>
              <c:f>Bilan!$AS$17:$AS$18</c:f>
              <c:strCache>
                <c:ptCount val="1"/>
                <c:pt idx="0">
                  <c:v>Préparation des opérations à réaliser Niveaux de palier</c:v>
                </c:pt>
              </c:strCache>
            </c:strRef>
          </c:tx>
          <c:spPr>
            <a:ln w="92075" cap="rnd" cmpd="sng">
              <a:solidFill>
                <a:schemeClr val="accent6"/>
              </a:solidFill>
              <a:round/>
            </a:ln>
          </c:spPr>
          <c:marker>
            <c:symbol val="none"/>
          </c:marker>
          <c:cat>
            <c:strRef>
              <c:f>Bilan!$AR$19:$AR$27</c:f>
              <c:strCache>
                <c:ptCount val="9"/>
                <c:pt idx="0">
                  <c:v>CC1</c:v>
                </c:pt>
                <c:pt idx="1">
                  <c:v>CC2</c:v>
                </c:pt>
                <c:pt idx="2">
                  <c:v>CC3</c:v>
                </c:pt>
                <c:pt idx="3">
                  <c:v>CC4</c:v>
                </c:pt>
                <c:pt idx="4">
                  <c:v>CC5</c:v>
                </c:pt>
                <c:pt idx="5">
                  <c:v>CC6</c:v>
                </c:pt>
                <c:pt idx="6">
                  <c:v>CC7</c:v>
                </c:pt>
                <c:pt idx="7">
                  <c:v>CC8</c:v>
                </c:pt>
                <c:pt idx="8">
                  <c:v>CC9</c:v>
                </c:pt>
              </c:strCache>
            </c:strRef>
          </c:cat>
          <c:val>
            <c:numRef>
              <c:f>Bilan!$AS$19:$AS$27</c:f>
              <c:numCache>
                <c:formatCode>0</c:formatCode>
                <c:ptCount val="9"/>
                <c:pt idx="0">
                  <c:v>0</c:v>
                </c:pt>
                <c:pt idx="1">
                  <c:v>0</c:v>
                </c:pt>
                <c:pt idx="2">
                  <c:v>0</c:v>
                </c:pt>
                <c:pt idx="3">
                  <c:v>0</c:v>
                </c:pt>
                <c:pt idx="4">
                  <c:v>0</c:v>
                </c:pt>
                <c:pt idx="5">
                  <c:v>0</c:v>
                </c:pt>
                <c:pt idx="6">
                  <c:v>0</c:v>
                </c:pt>
                <c:pt idx="7">
                  <c:v>0</c:v>
                </c:pt>
                <c:pt idx="8">
                  <c:v>0</c:v>
                </c:pt>
              </c:numCache>
            </c:numRef>
          </c:val>
          <c:extLst xmlns:c16r2="http://schemas.microsoft.com/office/drawing/2015/06/chart">
            <c:ext xmlns:c16="http://schemas.microsoft.com/office/drawing/2014/chart" uri="{C3380CC4-5D6E-409C-BE32-E72D297353CC}">
              <c16:uniqueId val="{00000000-0C41-404B-A2EB-F5B76577413E}"/>
            </c:ext>
          </c:extLst>
        </c:ser>
        <c:dLbls>
          <c:showLegendKey val="0"/>
          <c:showVal val="0"/>
          <c:showCatName val="0"/>
          <c:showSerName val="0"/>
          <c:showPercent val="0"/>
          <c:showBubbleSize val="0"/>
        </c:dLbls>
        <c:axId val="97004928"/>
        <c:axId val="97010816"/>
      </c:radarChart>
      <c:catAx>
        <c:axId val="97004928"/>
        <c:scaling>
          <c:orientation val="minMax"/>
        </c:scaling>
        <c:delete val="0"/>
        <c:axPos val="b"/>
        <c:majorGridlines>
          <c:spPr>
            <a:ln w="9525" cap="flat" cmpd="sng" algn="ctr">
              <a:solidFill>
                <a:schemeClr val="tx1">
                  <a:lumMod val="15000"/>
                  <a:lumOff val="85000"/>
                </a:schemeClr>
              </a:solidFill>
              <a:round/>
            </a:ln>
          </c:spPr>
        </c:majorGridlines>
        <c:numFmt formatCode="General" sourceLinked="1"/>
        <c:majorTickMark val="none"/>
        <c:minorTickMark val="none"/>
        <c:tickLblPos val="nextTo"/>
        <c:spPr>
          <a:noFill/>
          <a:ln w="9525" cap="flat" cmpd="sng" algn="ctr">
            <a:solidFill>
              <a:schemeClr val="tx1">
                <a:lumMod val="15000"/>
                <a:lumOff val="85000"/>
              </a:schemeClr>
            </a:solidFill>
            <a:round/>
          </a:ln>
        </c:spPr>
        <c:txPr>
          <a:bodyPr rot="-60000000" spcFirstLastPara="1" vertOverflow="ellipsis" vert="horz" wrap="square" anchor="ctr" anchorCtr="1"/>
          <a:lstStyle/>
          <a:p>
            <a:pPr>
              <a:defRPr sz="2400" b="1" i="0" u="none" strike="noStrike">
                <a:solidFill>
                  <a:srgbClr val="00B0F0"/>
                </a:solidFill>
                <a:latin typeface="+mn-lt"/>
                <a:ea typeface="+mn-ea"/>
                <a:cs typeface="+mn-cs"/>
              </a:defRPr>
            </a:pPr>
            <a:endParaRPr lang="fr-FR"/>
          </a:p>
        </c:txPr>
        <c:crossAx val="97010816"/>
        <c:crosses val="autoZero"/>
        <c:auto val="1"/>
        <c:lblAlgn val="ctr"/>
        <c:lblOffset val="100"/>
        <c:noMultiLvlLbl val="0"/>
      </c:catAx>
      <c:valAx>
        <c:axId val="97010816"/>
        <c:scaling>
          <c:orientation val="minMax"/>
          <c:max val="3"/>
        </c:scaling>
        <c:delete val="0"/>
        <c:axPos val="l"/>
        <c:majorGridlines>
          <c:spPr>
            <a:ln w="12700" cap="flat" cmpd="sng" algn="ctr">
              <a:solidFill>
                <a:schemeClr val="accent1"/>
              </a:solidFill>
              <a:round/>
            </a:ln>
          </c:spPr>
        </c:majorGridlines>
        <c:numFmt formatCode="0" sourceLinked="1"/>
        <c:majorTickMark val="out"/>
        <c:minorTickMark val="none"/>
        <c:tickLblPos val="nextTo"/>
        <c:spPr>
          <a:noFill/>
          <a:ln>
            <a:noFill/>
          </a:ln>
        </c:spPr>
        <c:txPr>
          <a:bodyPr rot="-60000000" spcFirstLastPara="1" vertOverflow="ellipsis" vert="horz" wrap="square" anchor="ctr" anchorCtr="1"/>
          <a:lstStyle/>
          <a:p>
            <a:pPr>
              <a:defRPr sz="900" b="0" i="0" u="none" strike="noStrike">
                <a:solidFill>
                  <a:schemeClr val="tx1">
                    <a:lumMod val="65000"/>
                    <a:lumOff val="35000"/>
                  </a:schemeClr>
                </a:solidFill>
                <a:latin typeface="+mn-lt"/>
                <a:ea typeface="+mn-ea"/>
                <a:cs typeface="+mn-cs"/>
              </a:defRPr>
            </a:pPr>
            <a:endParaRPr lang="fr-FR"/>
          </a:p>
        </c:txPr>
        <c:crossAx val="97004928"/>
        <c:crosses val="autoZero"/>
        <c:crossBetween val="between"/>
        <c:majorUnit val="1"/>
      </c:valAx>
      <c:spPr>
        <a:noFill/>
        <a:ln>
          <a:noFill/>
        </a:ln>
      </c:spPr>
    </c:plotArea>
    <c:plotVisOnly val="0"/>
    <c:dispBlanksAs val="span"/>
    <c:showDLblsOverMax val="0"/>
  </c:chart>
  <c:spPr>
    <a:solidFill>
      <a:schemeClr val="bg1"/>
    </a:solidFill>
    <a:ln w="9525" cap="flat" cmpd="sng" algn="ctr">
      <a:noFill/>
      <a:round/>
    </a:ln>
  </c:spPr>
  <c:txPr>
    <a:bodyPr/>
    <a:lstStyle/>
    <a:p>
      <a:pPr>
        <a:defRPr/>
      </a:pPr>
      <a:endParaRPr lang="fr-FR"/>
    </a:p>
  </c:txPr>
  <c:printSettings>
    <c:headerFooter/>
    <c:pageMargins b="0.75" l="0.7" r="0.7" t="0.75" header="0.3" footer="0.3"/>
    <c:pageSetup paperSize="9" orientation="landscape" horizontalDpi="0" verticalDpi="0"/>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radarChart>
        <c:radarStyle val="marker"/>
        <c:varyColors val="0"/>
        <c:ser>
          <c:idx val="0"/>
          <c:order val="0"/>
          <c:tx>
            <c:strRef>
              <c:f>'Bilan MEE'!$AP$98</c:f>
              <c:strCache>
                <c:ptCount val="1"/>
                <c:pt idx="0">
                  <c:v>Seuil de maîtrise</c:v>
                </c:pt>
              </c:strCache>
            </c:strRef>
          </c:tx>
          <c:spPr>
            <a:ln w="34925" cap="rnd">
              <a:solidFill>
                <a:schemeClr val="accent2"/>
              </a:solidFill>
              <a:round/>
            </a:ln>
            <a:effectLst>
              <a:outerShdw blurRad="57150" dist="5400000" dir="19050" rotWithShape="0">
                <a:srgbClr val="000000">
                  <a:alpha val="63000"/>
                </a:srgbClr>
              </a:outerShdw>
            </a:effectLst>
          </c:spPr>
          <c:marker>
            <c:symbol val="none"/>
          </c:marker>
          <c:dLbls>
            <c:delete val="1"/>
          </c:dLbls>
          <c:cat>
            <c:strRef>
              <c:f>'Bilan MEE'!$AO$99:$AO$114</c:f>
              <c:strCache>
                <c:ptCount val="16"/>
                <c:pt idx="0">
                  <c:v>C1.1</c:v>
                </c:pt>
                <c:pt idx="1">
                  <c:v>C1.2</c:v>
                </c:pt>
                <c:pt idx="2">
                  <c:v>C1.3</c:v>
                </c:pt>
                <c:pt idx="3">
                  <c:v>C1.4</c:v>
                </c:pt>
                <c:pt idx="4">
                  <c:v>C1.5</c:v>
                </c:pt>
                <c:pt idx="5">
                  <c:v>C2.1</c:v>
                </c:pt>
                <c:pt idx="6">
                  <c:v>C2.2</c:v>
                </c:pt>
                <c:pt idx="7">
                  <c:v>C2.3</c:v>
                </c:pt>
                <c:pt idx="8">
                  <c:v>C2.4</c:v>
                </c:pt>
                <c:pt idx="9">
                  <c:v>C2.5</c:v>
                </c:pt>
                <c:pt idx="10">
                  <c:v>C2.6</c:v>
                </c:pt>
                <c:pt idx="11">
                  <c:v>C2.7</c:v>
                </c:pt>
                <c:pt idx="12">
                  <c:v>C3.1</c:v>
                </c:pt>
                <c:pt idx="13">
                  <c:v>C3.2</c:v>
                </c:pt>
                <c:pt idx="14">
                  <c:v>C3.3</c:v>
                </c:pt>
                <c:pt idx="15">
                  <c:v>C4</c:v>
                </c:pt>
              </c:strCache>
            </c:strRef>
          </c:cat>
          <c:val>
            <c:numRef>
              <c:f>'Bilan MEE'!$AP$99:$AP$114</c:f>
              <c:numCache>
                <c:formatCode>General</c:formatCode>
                <c:ptCount val="16"/>
                <c:pt idx="0">
                  <c:v>10</c:v>
                </c:pt>
                <c:pt idx="1">
                  <c:v>10</c:v>
                </c:pt>
                <c:pt idx="2">
                  <c:v>10</c:v>
                </c:pt>
                <c:pt idx="3">
                  <c:v>10</c:v>
                </c:pt>
                <c:pt idx="4">
                  <c:v>10</c:v>
                </c:pt>
                <c:pt idx="5">
                  <c:v>10</c:v>
                </c:pt>
                <c:pt idx="6">
                  <c:v>10</c:v>
                </c:pt>
                <c:pt idx="7">
                  <c:v>10</c:v>
                </c:pt>
                <c:pt idx="8">
                  <c:v>10</c:v>
                </c:pt>
                <c:pt idx="9">
                  <c:v>10</c:v>
                </c:pt>
                <c:pt idx="10">
                  <c:v>10</c:v>
                </c:pt>
                <c:pt idx="11">
                  <c:v>10</c:v>
                </c:pt>
                <c:pt idx="12">
                  <c:v>10</c:v>
                </c:pt>
                <c:pt idx="13">
                  <c:v>10</c:v>
                </c:pt>
                <c:pt idx="14">
                  <c:v>10</c:v>
                </c:pt>
                <c:pt idx="15">
                  <c:v>10</c:v>
                </c:pt>
              </c:numCache>
            </c:numRef>
          </c:val>
          <c:extLst xmlns:c16r2="http://schemas.microsoft.com/office/drawing/2015/06/chart">
            <c:ext xmlns:c16="http://schemas.microsoft.com/office/drawing/2014/chart" uri="{C3380CC4-5D6E-409C-BE32-E72D297353CC}">
              <c16:uniqueId val="{00000000-22DC-45CB-8191-E95DE3CBDE9A}"/>
            </c:ext>
          </c:extLst>
        </c:ser>
        <c:ser>
          <c:idx val="1"/>
          <c:order val="1"/>
          <c:tx>
            <c:strRef>
              <c:f>'Bilan MEE'!$AQ$98</c:f>
              <c:strCache>
                <c:ptCount val="1"/>
                <c:pt idx="0">
                  <c:v>Niveaux de maîtrise atteints</c:v>
                </c:pt>
              </c:strCache>
            </c:strRef>
          </c:tx>
          <c:spPr>
            <a:ln w="34925" cap="rnd">
              <a:solidFill>
                <a:schemeClr val="accent4"/>
              </a:solidFill>
              <a:round/>
            </a:ln>
            <a:effectLst>
              <a:outerShdw blurRad="57150" dist="5400000" dir="19050" rotWithShape="0">
                <a:srgbClr val="000000">
                  <a:alpha val="63000"/>
                </a:srgbClr>
              </a:outerShdw>
            </a:effectLst>
          </c:spPr>
          <c:marker>
            <c:symbol val="none"/>
          </c:marker>
          <c:dLbls>
            <c:delete val="1"/>
          </c:dLbls>
          <c:cat>
            <c:strRef>
              <c:f>'Bilan MEE'!$AO$99:$AO$114</c:f>
              <c:strCache>
                <c:ptCount val="16"/>
                <c:pt idx="0">
                  <c:v>C1.1</c:v>
                </c:pt>
                <c:pt idx="1">
                  <c:v>C1.2</c:v>
                </c:pt>
                <c:pt idx="2">
                  <c:v>C1.3</c:v>
                </c:pt>
                <c:pt idx="3">
                  <c:v>C1.4</c:v>
                </c:pt>
                <c:pt idx="4">
                  <c:v>C1.5</c:v>
                </c:pt>
                <c:pt idx="5">
                  <c:v>C2.1</c:v>
                </c:pt>
                <c:pt idx="6">
                  <c:v>C2.2</c:v>
                </c:pt>
                <c:pt idx="7">
                  <c:v>C2.3</c:v>
                </c:pt>
                <c:pt idx="8">
                  <c:v>C2.4</c:v>
                </c:pt>
                <c:pt idx="9">
                  <c:v>C2.5</c:v>
                </c:pt>
                <c:pt idx="10">
                  <c:v>C2.6</c:v>
                </c:pt>
                <c:pt idx="11">
                  <c:v>C2.7</c:v>
                </c:pt>
                <c:pt idx="12">
                  <c:v>C3.1</c:v>
                </c:pt>
                <c:pt idx="13">
                  <c:v>C3.2</c:v>
                </c:pt>
                <c:pt idx="14">
                  <c:v>C3.3</c:v>
                </c:pt>
                <c:pt idx="15">
                  <c:v>C4</c:v>
                </c:pt>
              </c:strCache>
            </c:strRef>
          </c:cat>
          <c:val>
            <c:numRef>
              <c:f>'Bilan MEE'!$AQ$99:$AQ$114</c:f>
              <c:numCache>
                <c:formatCode>0.0</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xmlns:c16r2="http://schemas.microsoft.com/office/drawing/2015/06/chart">
            <c:ext xmlns:c16="http://schemas.microsoft.com/office/drawing/2014/chart" uri="{C3380CC4-5D6E-409C-BE32-E72D297353CC}">
              <c16:uniqueId val="{00000001-22DC-45CB-8191-E95DE3CBDE9A}"/>
            </c:ext>
          </c:extLst>
        </c:ser>
        <c:dLbls>
          <c:showLegendKey val="0"/>
          <c:showVal val="1"/>
          <c:showCatName val="0"/>
          <c:showSerName val="0"/>
          <c:showPercent val="0"/>
          <c:showBubbleSize val="0"/>
        </c:dLbls>
        <c:axId val="312591488"/>
        <c:axId val="312593024"/>
      </c:radarChart>
      <c:catAx>
        <c:axId val="312591488"/>
        <c:scaling>
          <c:orientation val="minMax"/>
        </c:scaling>
        <c:delete val="0"/>
        <c:axPos val="b"/>
        <c:majorGridlines/>
        <c:numFmt formatCode="General" sourceLinked="1"/>
        <c:majorTickMark val="none"/>
        <c:minorTickMark val="none"/>
        <c:tickLblPos val="nextTo"/>
        <c:spPr>
          <a:noFill/>
          <a:ln w="25400" cap="flat" cmpd="sng" algn="ctr">
            <a:noFill/>
            <a:round/>
          </a:ln>
        </c:spPr>
        <c:txPr>
          <a:bodyPr rot="-60000000" spcFirstLastPara="1" vertOverflow="ellipsis" vert="horz" wrap="square" anchor="ctr" anchorCtr="1"/>
          <a:lstStyle/>
          <a:p>
            <a:pPr>
              <a:defRPr sz="2400" b="1" i="0" u="none" strike="noStrike">
                <a:solidFill>
                  <a:srgbClr val="268CCD"/>
                </a:solidFill>
                <a:latin typeface="+mn-lt"/>
                <a:ea typeface="+mn-ea"/>
                <a:cs typeface="+mn-cs"/>
              </a:defRPr>
            </a:pPr>
            <a:endParaRPr lang="fr-FR"/>
          </a:p>
        </c:txPr>
        <c:crossAx val="312593024"/>
        <c:crosses val="autoZero"/>
        <c:auto val="1"/>
        <c:lblAlgn val="ctr"/>
        <c:lblOffset val="100"/>
        <c:noMultiLvlLbl val="0"/>
      </c:catAx>
      <c:valAx>
        <c:axId val="312593024"/>
        <c:scaling>
          <c:orientation val="minMax"/>
          <c:max val="20"/>
        </c:scaling>
        <c:delete val="0"/>
        <c:axPos val="l"/>
        <c:majorGridlines>
          <c:spPr>
            <a:ln w="12700" cap="flat" cmpd="sng" algn="ctr">
              <a:solidFill>
                <a:srgbClr val="268CCD"/>
              </a:solidFill>
              <a:prstDash val="solid"/>
              <a:round/>
              <a:headEnd type="none"/>
            </a:ln>
          </c:spPr>
        </c:majorGridlines>
        <c:minorGridlines>
          <c:spPr>
            <a:ln w="9525" cap="flat" cmpd="sng" algn="ctr">
              <a:solidFill>
                <a:schemeClr val="tx1">
                  <a:lumMod val="5000"/>
                  <a:lumOff val="95000"/>
                </a:schemeClr>
              </a:solidFill>
              <a:round/>
            </a:ln>
          </c:spPr>
        </c:minorGridlines>
        <c:numFmt formatCode="0" sourceLinked="0"/>
        <c:majorTickMark val="none"/>
        <c:minorTickMark val="none"/>
        <c:tickLblPos val="nextTo"/>
        <c:spPr>
          <a:noFill/>
          <a:ln>
            <a:solidFill>
              <a:schemeClr val="accent1"/>
            </a:solidFill>
          </a:ln>
        </c:spPr>
        <c:txPr>
          <a:bodyPr rot="-60000000" spcFirstLastPara="1" vertOverflow="ellipsis" vert="horz" wrap="square" anchor="ctr" anchorCtr="1"/>
          <a:lstStyle/>
          <a:p>
            <a:pPr>
              <a:defRPr sz="1200" b="1" i="0" u="none" strike="noStrike">
                <a:solidFill>
                  <a:srgbClr val="00B0F0"/>
                </a:solidFill>
                <a:latin typeface="+mn-lt"/>
                <a:ea typeface="+mn-ea"/>
                <a:cs typeface="+mn-cs"/>
              </a:defRPr>
            </a:pPr>
            <a:endParaRPr lang="fr-FR"/>
          </a:p>
        </c:txPr>
        <c:crossAx val="312591488"/>
        <c:crosses val="autoZero"/>
        <c:crossBetween val="between"/>
        <c:majorUnit val="5"/>
      </c:valAx>
      <c:spPr>
        <a:noFill/>
        <a:ln w="19050" cap="rnd">
          <a:noFill/>
        </a:ln>
      </c:spPr>
    </c:plotArea>
    <c:plotVisOnly val="0"/>
    <c:dispBlanksAs val="gap"/>
    <c:showDLblsOverMax val="0"/>
  </c:chart>
  <c:spPr>
    <a:noFill/>
    <a:ln w="9525" cap="flat" cmpd="sng" algn="ctr">
      <a:noFill/>
      <a:round/>
    </a:ln>
  </c:spPr>
  <c:txPr>
    <a:bodyPr/>
    <a:lstStyle/>
    <a:p>
      <a:pPr>
        <a:defRPr/>
      </a:pPr>
      <a:endParaRPr lang="fr-FR"/>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radarChart>
        <c:radarStyle val="marker"/>
        <c:varyColors val="0"/>
        <c:ser>
          <c:idx val="0"/>
          <c:order val="0"/>
          <c:tx>
            <c:strRef>
              <c:f>'Bilan MEE'!$AU$98</c:f>
              <c:strCache>
                <c:ptCount val="1"/>
                <c:pt idx="0">
                  <c:v>Seuil de maîtrise</c:v>
                </c:pt>
              </c:strCache>
            </c:strRef>
          </c:tx>
          <c:spPr>
            <a:ln w="34925" cap="rnd">
              <a:solidFill>
                <a:schemeClr val="accent2"/>
              </a:solidFill>
              <a:round/>
            </a:ln>
            <a:effectLst>
              <a:outerShdw blurRad="57150" dist="5400000" dir="19050" rotWithShape="0">
                <a:srgbClr val="000000">
                  <a:alpha val="63000"/>
                </a:srgbClr>
              </a:outerShdw>
            </a:effectLst>
          </c:spPr>
          <c:marker>
            <c:symbol val="none"/>
          </c:marker>
          <c:dLbls>
            <c:delete val="1"/>
          </c:dLbls>
          <c:cat>
            <c:strRef>
              <c:f>'Bilan MEE'!$AT$99:$AT$103</c:f>
              <c:strCache>
                <c:ptCount val="5"/>
                <c:pt idx="0">
                  <c:v>C5.1</c:v>
                </c:pt>
                <c:pt idx="1">
                  <c:v>C5.2</c:v>
                </c:pt>
                <c:pt idx="2">
                  <c:v>C6.1</c:v>
                </c:pt>
                <c:pt idx="3">
                  <c:v>C6.2</c:v>
                </c:pt>
                <c:pt idx="4">
                  <c:v>C6.3</c:v>
                </c:pt>
              </c:strCache>
            </c:strRef>
          </c:cat>
          <c:val>
            <c:numRef>
              <c:f>'Bilan MEE'!$AU$99:$AU$103</c:f>
              <c:numCache>
                <c:formatCode>General</c:formatCode>
                <c:ptCount val="5"/>
                <c:pt idx="0">
                  <c:v>10</c:v>
                </c:pt>
                <c:pt idx="1">
                  <c:v>10</c:v>
                </c:pt>
                <c:pt idx="2">
                  <c:v>10</c:v>
                </c:pt>
                <c:pt idx="3">
                  <c:v>10</c:v>
                </c:pt>
                <c:pt idx="4">
                  <c:v>10</c:v>
                </c:pt>
              </c:numCache>
            </c:numRef>
          </c:val>
          <c:extLst xmlns:c16r2="http://schemas.microsoft.com/office/drawing/2015/06/chart">
            <c:ext xmlns:c16="http://schemas.microsoft.com/office/drawing/2014/chart" uri="{C3380CC4-5D6E-409C-BE32-E72D297353CC}">
              <c16:uniqueId val="{00000000-E241-4E5F-B050-C6138E800603}"/>
            </c:ext>
          </c:extLst>
        </c:ser>
        <c:ser>
          <c:idx val="1"/>
          <c:order val="1"/>
          <c:tx>
            <c:strRef>
              <c:f>'Bilan MEE'!$AV$98</c:f>
              <c:strCache>
                <c:ptCount val="1"/>
                <c:pt idx="0">
                  <c:v>Niveaux de maîtrise atteints</c:v>
                </c:pt>
              </c:strCache>
            </c:strRef>
          </c:tx>
          <c:spPr>
            <a:ln w="34925" cap="rnd">
              <a:solidFill>
                <a:schemeClr val="accent4"/>
              </a:solidFill>
              <a:round/>
            </a:ln>
            <a:effectLst>
              <a:outerShdw blurRad="57150" dist="5400000" dir="19050" rotWithShape="0">
                <a:srgbClr val="000000">
                  <a:alpha val="63000"/>
                </a:srgbClr>
              </a:outerShdw>
            </a:effectLst>
          </c:spPr>
          <c:marker>
            <c:symbol val="none"/>
          </c:marker>
          <c:dLbls>
            <c:delete val="1"/>
          </c:dLbls>
          <c:cat>
            <c:strRef>
              <c:f>'Bilan MEE'!$AT$99:$AT$103</c:f>
              <c:strCache>
                <c:ptCount val="5"/>
                <c:pt idx="0">
                  <c:v>C5.1</c:v>
                </c:pt>
                <c:pt idx="1">
                  <c:v>C5.2</c:v>
                </c:pt>
                <c:pt idx="2">
                  <c:v>C6.1</c:v>
                </c:pt>
                <c:pt idx="3">
                  <c:v>C6.2</c:v>
                </c:pt>
                <c:pt idx="4">
                  <c:v>C6.3</c:v>
                </c:pt>
              </c:strCache>
            </c:strRef>
          </c:cat>
          <c:val>
            <c:numRef>
              <c:f>'Bilan MEE'!$AV$99:$AV$103</c:f>
              <c:numCache>
                <c:formatCode>0.0</c:formatCode>
                <c:ptCount val="5"/>
                <c:pt idx="0">
                  <c:v>0</c:v>
                </c:pt>
                <c:pt idx="1">
                  <c:v>0</c:v>
                </c:pt>
                <c:pt idx="2">
                  <c:v>0</c:v>
                </c:pt>
                <c:pt idx="3">
                  <c:v>0</c:v>
                </c:pt>
                <c:pt idx="4">
                  <c:v>0</c:v>
                </c:pt>
              </c:numCache>
            </c:numRef>
          </c:val>
          <c:extLst xmlns:c16r2="http://schemas.microsoft.com/office/drawing/2015/06/chart">
            <c:ext xmlns:c16="http://schemas.microsoft.com/office/drawing/2014/chart" uri="{C3380CC4-5D6E-409C-BE32-E72D297353CC}">
              <c16:uniqueId val="{00000001-E241-4E5F-B050-C6138E800603}"/>
            </c:ext>
          </c:extLst>
        </c:ser>
        <c:dLbls>
          <c:showLegendKey val="0"/>
          <c:showVal val="1"/>
          <c:showCatName val="0"/>
          <c:showSerName val="0"/>
          <c:showPercent val="0"/>
          <c:showBubbleSize val="0"/>
        </c:dLbls>
        <c:axId val="312635392"/>
        <c:axId val="312636928"/>
      </c:radarChart>
      <c:catAx>
        <c:axId val="312635392"/>
        <c:scaling>
          <c:orientation val="minMax"/>
        </c:scaling>
        <c:delete val="0"/>
        <c:axPos val="b"/>
        <c:majorGridlines/>
        <c:numFmt formatCode="General" sourceLinked="1"/>
        <c:majorTickMark val="none"/>
        <c:minorTickMark val="none"/>
        <c:tickLblPos val="nextTo"/>
        <c:spPr>
          <a:noFill/>
          <a:ln w="25400" cap="flat" cmpd="sng" algn="ctr">
            <a:noFill/>
            <a:round/>
          </a:ln>
        </c:spPr>
        <c:txPr>
          <a:bodyPr rot="-60000000" spcFirstLastPara="1" vertOverflow="ellipsis" vert="horz" wrap="square" anchor="ctr" anchorCtr="1"/>
          <a:lstStyle/>
          <a:p>
            <a:pPr>
              <a:defRPr sz="2400" b="1" i="0" u="none" strike="noStrike">
                <a:solidFill>
                  <a:srgbClr val="268CCD"/>
                </a:solidFill>
                <a:latin typeface="+mn-lt"/>
                <a:ea typeface="+mn-ea"/>
                <a:cs typeface="+mn-cs"/>
              </a:defRPr>
            </a:pPr>
            <a:endParaRPr lang="fr-FR"/>
          </a:p>
        </c:txPr>
        <c:crossAx val="312636928"/>
        <c:crosses val="autoZero"/>
        <c:auto val="1"/>
        <c:lblAlgn val="ctr"/>
        <c:lblOffset val="100"/>
        <c:noMultiLvlLbl val="0"/>
      </c:catAx>
      <c:valAx>
        <c:axId val="312636928"/>
        <c:scaling>
          <c:orientation val="minMax"/>
          <c:max val="20"/>
        </c:scaling>
        <c:delete val="0"/>
        <c:axPos val="l"/>
        <c:majorGridlines>
          <c:spPr>
            <a:ln w="12700" cap="flat" cmpd="sng" algn="ctr">
              <a:solidFill>
                <a:srgbClr val="268CCD"/>
              </a:solidFill>
              <a:prstDash val="solid"/>
              <a:round/>
              <a:headEnd type="none"/>
            </a:ln>
          </c:spPr>
        </c:majorGridlines>
        <c:minorGridlines>
          <c:spPr>
            <a:ln w="9525" cap="flat" cmpd="sng" algn="ctr">
              <a:solidFill>
                <a:schemeClr val="tx1">
                  <a:lumMod val="5000"/>
                  <a:lumOff val="95000"/>
                </a:schemeClr>
              </a:solidFill>
              <a:round/>
            </a:ln>
          </c:spPr>
        </c:minorGridlines>
        <c:numFmt formatCode="0" sourceLinked="0"/>
        <c:majorTickMark val="none"/>
        <c:minorTickMark val="none"/>
        <c:tickLblPos val="nextTo"/>
        <c:spPr>
          <a:noFill/>
          <a:ln>
            <a:solidFill>
              <a:schemeClr val="accent1"/>
            </a:solidFill>
          </a:ln>
        </c:spPr>
        <c:txPr>
          <a:bodyPr rot="-60000000" spcFirstLastPara="1" vertOverflow="ellipsis" vert="horz" wrap="square" anchor="ctr" anchorCtr="1"/>
          <a:lstStyle/>
          <a:p>
            <a:pPr>
              <a:defRPr sz="1200" b="1" i="0" u="none" strike="noStrike">
                <a:solidFill>
                  <a:srgbClr val="00B0F0"/>
                </a:solidFill>
                <a:latin typeface="+mn-lt"/>
                <a:ea typeface="+mn-ea"/>
                <a:cs typeface="+mn-cs"/>
              </a:defRPr>
            </a:pPr>
            <a:endParaRPr lang="fr-FR"/>
          </a:p>
        </c:txPr>
        <c:crossAx val="312635392"/>
        <c:crosses val="autoZero"/>
        <c:crossBetween val="between"/>
        <c:majorUnit val="5"/>
      </c:valAx>
      <c:spPr>
        <a:noFill/>
        <a:ln w="19050" cap="rnd">
          <a:noFill/>
        </a:ln>
      </c:spPr>
    </c:plotArea>
    <c:plotVisOnly val="0"/>
    <c:dispBlanksAs val="gap"/>
    <c:showDLblsOverMax val="0"/>
  </c:chart>
  <c:spPr>
    <a:noFill/>
    <a:ln w="9525" cap="flat" cmpd="sng" algn="ctr">
      <a:noFill/>
      <a:round/>
    </a:ln>
  </c:spPr>
  <c:txPr>
    <a:bodyPr/>
    <a:lstStyle/>
    <a:p>
      <a:pPr>
        <a:defRPr/>
      </a:pPr>
      <a:endParaRPr lang="fr-FR"/>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601073850137528"/>
          <c:y val="0.10523753768697129"/>
          <c:w val="0.6302575358817547"/>
          <c:h val="0.63798944276946801"/>
        </c:manualLayout>
      </c:layout>
      <c:radarChart>
        <c:radarStyle val="marker"/>
        <c:varyColors val="0"/>
        <c:ser>
          <c:idx val="0"/>
          <c:order val="0"/>
          <c:tx>
            <c:strRef>
              <c:f>'2 Réaliser mettre en service'!$BA$11</c:f>
              <c:strCache>
                <c:ptCount val="1"/>
                <c:pt idx="0">
                  <c:v>Seuil de maîtrise</c:v>
                </c:pt>
              </c:strCache>
            </c:strRef>
          </c:tx>
          <c:spPr>
            <a:ln w="34925" cap="rnd">
              <a:solidFill>
                <a:schemeClr val="accent2"/>
              </a:solidFill>
              <a:round/>
            </a:ln>
            <a:effectLst>
              <a:outerShdw blurRad="50800" dist="5400000" dir="12700" rotWithShape="0">
                <a:srgbClr val="000000">
                  <a:alpha val="63000"/>
                </a:srgbClr>
              </a:outerShdw>
            </a:effectLst>
          </c:spPr>
          <c:marker>
            <c:symbol val="none"/>
          </c:marker>
          <c:dLbls>
            <c:delete val="1"/>
          </c:dLbls>
          <c:cat>
            <c:strRef>
              <c:f>('2 Réaliser mettre en service'!$D$18:$E$18,'2 Réaliser mettre en service'!$D$22:$E$22,'2 Réaliser mettre en service'!$D$26:$E$26)</c:f>
              <c:strCache>
                <c:ptCount val="3"/>
                <c:pt idx="0">
                  <c:v>CC4</c:v>
                </c:pt>
                <c:pt idx="1">
                  <c:v>CC5</c:v>
                </c:pt>
                <c:pt idx="2">
                  <c:v>CC6</c:v>
                </c:pt>
              </c:strCache>
            </c:strRef>
          </c:cat>
          <c:val>
            <c:numRef>
              <c:f>'2 Réaliser mettre en service'!$BA$12:$BA$14</c:f>
              <c:numCache>
                <c:formatCode>0</c:formatCode>
                <c:ptCount val="3"/>
                <c:pt idx="0">
                  <c:v>10</c:v>
                </c:pt>
                <c:pt idx="1">
                  <c:v>10</c:v>
                </c:pt>
                <c:pt idx="2">
                  <c:v>10</c:v>
                </c:pt>
              </c:numCache>
            </c:numRef>
          </c:val>
          <c:extLst xmlns:c16r2="http://schemas.microsoft.com/office/drawing/2015/06/chart">
            <c:ext xmlns:c16="http://schemas.microsoft.com/office/drawing/2014/chart" uri="{C3380CC4-5D6E-409C-BE32-E72D297353CC}">
              <c16:uniqueId val="{00000000-3D74-4D98-BBFD-58B519111C6A}"/>
            </c:ext>
          </c:extLst>
        </c:ser>
        <c:ser>
          <c:idx val="1"/>
          <c:order val="1"/>
          <c:tx>
            <c:v>Niveau atteint</c:v>
          </c:tx>
          <c:spPr>
            <a:ln w="34925" cap="rnd">
              <a:solidFill>
                <a:schemeClr val="accent4"/>
              </a:solidFill>
              <a:round/>
            </a:ln>
            <a:effectLst>
              <a:outerShdw blurRad="57150" dist="5400000" dir="19050" rotWithShape="0">
                <a:srgbClr val="000000">
                  <a:alpha val="63000"/>
                </a:srgbClr>
              </a:outerShdw>
            </a:effectLst>
          </c:spPr>
          <c:marker>
            <c:symbol val="none"/>
          </c:marker>
          <c:dLbls>
            <c:delete val="1"/>
          </c:dLbls>
          <c:cat>
            <c:strRef>
              <c:f>('2 Réaliser mettre en service'!$D$18:$E$18,'2 Réaliser mettre en service'!$D$22:$E$22,'2 Réaliser mettre en service'!$D$26:$E$26)</c:f>
              <c:strCache>
                <c:ptCount val="3"/>
                <c:pt idx="0">
                  <c:v>CC4</c:v>
                </c:pt>
                <c:pt idx="1">
                  <c:v>CC5</c:v>
                </c:pt>
                <c:pt idx="2">
                  <c:v>CC6</c:v>
                </c:pt>
              </c:strCache>
            </c:strRef>
          </c:cat>
          <c:val>
            <c:numRef>
              <c:f>'2 Réaliser mettre en service'!$BB$12:$BB$14</c:f>
              <c:numCache>
                <c:formatCode>0.0</c:formatCode>
                <c:ptCount val="3"/>
                <c:pt idx="0">
                  <c:v>0</c:v>
                </c:pt>
                <c:pt idx="1">
                  <c:v>0</c:v>
                </c:pt>
                <c:pt idx="2">
                  <c:v>0</c:v>
                </c:pt>
              </c:numCache>
            </c:numRef>
          </c:val>
          <c:extLst xmlns:c16r2="http://schemas.microsoft.com/office/drawing/2015/06/chart">
            <c:ext xmlns:c16="http://schemas.microsoft.com/office/drawing/2014/chart" uri="{C3380CC4-5D6E-409C-BE32-E72D297353CC}">
              <c16:uniqueId val="{00000001-3D74-4D98-BBFD-58B519111C6A}"/>
            </c:ext>
          </c:extLst>
        </c:ser>
        <c:dLbls>
          <c:showLegendKey val="0"/>
          <c:showVal val="1"/>
          <c:showCatName val="0"/>
          <c:showSerName val="0"/>
          <c:showPercent val="0"/>
          <c:showBubbleSize val="0"/>
        </c:dLbls>
        <c:axId val="408474752"/>
        <c:axId val="408476288"/>
      </c:radarChart>
      <c:catAx>
        <c:axId val="408474752"/>
        <c:scaling>
          <c:orientation val="minMax"/>
        </c:scaling>
        <c:delete val="0"/>
        <c:axPos val="b"/>
        <c:majorGridlines/>
        <c:numFmt formatCode="General" sourceLinked="1"/>
        <c:majorTickMark val="none"/>
        <c:minorTickMark val="none"/>
        <c:tickLblPos val="nextTo"/>
        <c:spPr>
          <a:noFill/>
          <a:ln w="25400" cap="flat" cmpd="sng" algn="ctr">
            <a:noFill/>
            <a:round/>
          </a:ln>
        </c:spPr>
        <c:txPr>
          <a:bodyPr rot="-60000" spcFirstLastPara="1" vertOverflow="ellipsis" wrap="square" anchor="ctr" anchorCtr="1"/>
          <a:lstStyle/>
          <a:p>
            <a:pPr>
              <a:defRPr sz="2400" b="1" i="0" u="none" strike="noStrike">
                <a:solidFill>
                  <a:srgbClr val="268CCD"/>
                </a:solidFill>
                <a:latin typeface="+mn-lt"/>
                <a:ea typeface="+mn-ea"/>
                <a:cs typeface="+mn-cs"/>
              </a:defRPr>
            </a:pPr>
            <a:endParaRPr lang="fr-FR"/>
          </a:p>
        </c:txPr>
        <c:crossAx val="408476288"/>
        <c:crosses val="autoZero"/>
        <c:auto val="1"/>
        <c:lblAlgn val="ctr"/>
        <c:lblOffset val="100"/>
        <c:noMultiLvlLbl val="0"/>
      </c:catAx>
      <c:valAx>
        <c:axId val="408476288"/>
        <c:scaling>
          <c:orientation val="minMax"/>
          <c:max val="20"/>
        </c:scaling>
        <c:delete val="0"/>
        <c:axPos val="l"/>
        <c:majorGridlines>
          <c:spPr>
            <a:ln w="12700" cap="flat" cmpd="sng" algn="ctr">
              <a:solidFill>
                <a:srgbClr val="268CCD"/>
              </a:solidFill>
              <a:prstDash val="solid"/>
              <a:round/>
              <a:headEnd type="none"/>
            </a:ln>
          </c:spPr>
        </c:majorGridlines>
        <c:minorGridlines>
          <c:spPr>
            <a:ln w="9525" cap="flat" cmpd="sng" algn="ctr">
              <a:solidFill>
                <a:schemeClr val="tx1">
                  <a:lumMod val="5000"/>
                  <a:lumOff val="95000"/>
                </a:schemeClr>
              </a:solidFill>
              <a:round/>
            </a:ln>
          </c:spPr>
        </c:minorGridlines>
        <c:numFmt formatCode="0" sourceLinked="0"/>
        <c:majorTickMark val="none"/>
        <c:minorTickMark val="none"/>
        <c:tickLblPos val="nextTo"/>
        <c:spPr>
          <a:noFill/>
          <a:ln>
            <a:solidFill>
              <a:schemeClr val="accent1"/>
            </a:solidFill>
          </a:ln>
        </c:spPr>
        <c:txPr>
          <a:bodyPr rot="-60000000" spcFirstLastPara="1" vertOverflow="ellipsis" vert="horz" wrap="square" anchor="ctr" anchorCtr="1"/>
          <a:lstStyle/>
          <a:p>
            <a:pPr>
              <a:defRPr sz="1200" b="1" i="0" u="none" strike="noStrike">
                <a:solidFill>
                  <a:srgbClr val="00B0F0"/>
                </a:solidFill>
                <a:latin typeface="+mn-lt"/>
                <a:ea typeface="+mn-ea"/>
                <a:cs typeface="+mn-cs"/>
              </a:defRPr>
            </a:pPr>
            <a:endParaRPr lang="fr-FR"/>
          </a:p>
        </c:txPr>
        <c:crossAx val="408474752"/>
        <c:crosses val="autoZero"/>
        <c:crossBetween val="between"/>
        <c:majorUnit val="5"/>
      </c:valAx>
    </c:plotArea>
    <c:legend>
      <c:legendPos val="b"/>
      <c:layout>
        <c:manualLayout>
          <c:xMode val="edge"/>
          <c:yMode val="edge"/>
          <c:x val="0.22407156224914773"/>
          <c:y val="0.77087053244738457"/>
          <c:w val="0.49647524847146385"/>
          <c:h val="3.1393612973099554E-2"/>
        </c:manualLayout>
      </c:layout>
      <c:overlay val="0"/>
      <c:spPr>
        <a:noFill/>
        <a:ln>
          <a:noFill/>
        </a:ln>
      </c:spPr>
      <c:txPr>
        <a:bodyPr rot="0" spcFirstLastPara="1" vertOverflow="ellipsis" vert="horz" wrap="square" anchor="ctr" anchorCtr="1"/>
        <a:lstStyle/>
        <a:p>
          <a:pPr>
            <a:defRPr sz="1600" b="0" i="0" u="none" strike="noStrike">
              <a:solidFill>
                <a:schemeClr val="tx1">
                  <a:lumMod val="65000"/>
                  <a:lumOff val="35000"/>
                </a:schemeClr>
              </a:solidFill>
              <a:latin typeface="+mn-lt"/>
              <a:ea typeface="+mn-ea"/>
              <a:cs typeface="+mn-cs"/>
            </a:defRPr>
          </a:pPr>
          <a:endParaRPr lang="fr-FR"/>
        </a:p>
      </c:txPr>
    </c:legend>
    <c:plotVisOnly val="0"/>
    <c:dispBlanksAs val="gap"/>
    <c:showDLblsOverMax val="0"/>
  </c:chart>
  <c:spPr>
    <a:noFill/>
    <a:ln w="9525" cap="flat" cmpd="sng" algn="ctr">
      <a:noFill/>
      <a:round/>
    </a:ln>
  </c:spPr>
  <c:txPr>
    <a:bodyPr/>
    <a:lstStyle/>
    <a:p>
      <a:pPr>
        <a:defRPr/>
      </a:pPr>
      <a:endParaRPr lang="fr-FR"/>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radarChart>
        <c:radarStyle val="marker"/>
        <c:varyColors val="0"/>
        <c:ser>
          <c:idx val="0"/>
          <c:order val="0"/>
          <c:tx>
            <c:strRef>
              <c:f>'Bilan MEE'!$AU$119</c:f>
              <c:strCache>
                <c:ptCount val="1"/>
                <c:pt idx="0">
                  <c:v>Seuil de maîtrise</c:v>
                </c:pt>
              </c:strCache>
            </c:strRef>
          </c:tx>
          <c:spPr>
            <a:ln w="34925" cap="rnd">
              <a:solidFill>
                <a:schemeClr val="accent2"/>
              </a:solidFill>
              <a:round/>
            </a:ln>
            <a:effectLst>
              <a:outerShdw blurRad="57150" dist="5400000" dir="19050" rotWithShape="0">
                <a:srgbClr val="000000">
                  <a:alpha val="63000"/>
                </a:srgbClr>
              </a:outerShdw>
            </a:effectLst>
          </c:spPr>
          <c:marker>
            <c:symbol val="none"/>
          </c:marker>
          <c:dLbls>
            <c:delete val="1"/>
          </c:dLbls>
          <c:cat>
            <c:strRef>
              <c:f>'Bilan MEE'!$AT$120:$AT$135</c:f>
              <c:strCache>
                <c:ptCount val="16"/>
                <c:pt idx="0">
                  <c:v>C11.1</c:v>
                </c:pt>
                <c:pt idx="1">
                  <c:v>C11.2</c:v>
                </c:pt>
                <c:pt idx="2">
                  <c:v>C11.3</c:v>
                </c:pt>
                <c:pt idx="3">
                  <c:v>C11.4</c:v>
                </c:pt>
                <c:pt idx="4">
                  <c:v>C11.5</c:v>
                </c:pt>
                <c:pt idx="5">
                  <c:v>C11.6</c:v>
                </c:pt>
                <c:pt idx="6">
                  <c:v>C11.7</c:v>
                </c:pt>
                <c:pt idx="7">
                  <c:v>C11.8</c:v>
                </c:pt>
                <c:pt idx="8">
                  <c:v>C11.9</c:v>
                </c:pt>
                <c:pt idx="9">
                  <c:v>C11.10</c:v>
                </c:pt>
                <c:pt idx="10">
                  <c:v>C11.11</c:v>
                </c:pt>
                <c:pt idx="11">
                  <c:v>C11.12</c:v>
                </c:pt>
                <c:pt idx="12">
                  <c:v>C12.1</c:v>
                </c:pt>
                <c:pt idx="13">
                  <c:v>C12.2</c:v>
                </c:pt>
                <c:pt idx="14">
                  <c:v>C12.3</c:v>
                </c:pt>
                <c:pt idx="15">
                  <c:v>C12.4</c:v>
                </c:pt>
              </c:strCache>
            </c:strRef>
          </c:cat>
          <c:val>
            <c:numRef>
              <c:f>'Bilan MEE'!$AU$120:$AU$135</c:f>
              <c:numCache>
                <c:formatCode>General</c:formatCode>
                <c:ptCount val="16"/>
                <c:pt idx="0">
                  <c:v>10</c:v>
                </c:pt>
                <c:pt idx="1">
                  <c:v>10</c:v>
                </c:pt>
                <c:pt idx="2">
                  <c:v>10</c:v>
                </c:pt>
                <c:pt idx="3">
                  <c:v>10</c:v>
                </c:pt>
                <c:pt idx="4">
                  <c:v>10</c:v>
                </c:pt>
                <c:pt idx="5">
                  <c:v>10</c:v>
                </c:pt>
                <c:pt idx="6">
                  <c:v>10</c:v>
                </c:pt>
                <c:pt idx="7">
                  <c:v>10</c:v>
                </c:pt>
                <c:pt idx="8">
                  <c:v>10</c:v>
                </c:pt>
                <c:pt idx="9">
                  <c:v>10</c:v>
                </c:pt>
                <c:pt idx="10">
                  <c:v>10</c:v>
                </c:pt>
                <c:pt idx="11">
                  <c:v>10</c:v>
                </c:pt>
                <c:pt idx="12">
                  <c:v>10</c:v>
                </c:pt>
                <c:pt idx="13">
                  <c:v>10</c:v>
                </c:pt>
                <c:pt idx="14">
                  <c:v>10</c:v>
                </c:pt>
                <c:pt idx="15">
                  <c:v>10</c:v>
                </c:pt>
              </c:numCache>
            </c:numRef>
          </c:val>
          <c:extLst xmlns:c16r2="http://schemas.microsoft.com/office/drawing/2015/06/chart">
            <c:ext xmlns:c16="http://schemas.microsoft.com/office/drawing/2014/chart" uri="{C3380CC4-5D6E-409C-BE32-E72D297353CC}">
              <c16:uniqueId val="{00000000-11B0-402C-8186-C071AB7AFD9B}"/>
            </c:ext>
          </c:extLst>
        </c:ser>
        <c:ser>
          <c:idx val="1"/>
          <c:order val="1"/>
          <c:tx>
            <c:strRef>
              <c:f>'Bilan MEE'!$AV$119</c:f>
              <c:strCache>
                <c:ptCount val="1"/>
                <c:pt idx="0">
                  <c:v>Niveaux de maîtrise atteints</c:v>
                </c:pt>
              </c:strCache>
            </c:strRef>
          </c:tx>
          <c:spPr>
            <a:ln w="34925" cap="rnd">
              <a:solidFill>
                <a:schemeClr val="accent4"/>
              </a:solidFill>
              <a:round/>
            </a:ln>
            <a:effectLst>
              <a:outerShdw blurRad="57150" dist="5400000" dir="19050" rotWithShape="0">
                <a:srgbClr val="000000">
                  <a:alpha val="63000"/>
                </a:srgbClr>
              </a:outerShdw>
            </a:effectLst>
          </c:spPr>
          <c:marker>
            <c:symbol val="none"/>
          </c:marker>
          <c:dLbls>
            <c:delete val="1"/>
          </c:dLbls>
          <c:cat>
            <c:strRef>
              <c:f>'Bilan MEE'!$AT$120:$AT$135</c:f>
              <c:strCache>
                <c:ptCount val="16"/>
                <c:pt idx="0">
                  <c:v>C11.1</c:v>
                </c:pt>
                <c:pt idx="1">
                  <c:v>C11.2</c:v>
                </c:pt>
                <c:pt idx="2">
                  <c:v>C11.3</c:v>
                </c:pt>
                <c:pt idx="3">
                  <c:v>C11.4</c:v>
                </c:pt>
                <c:pt idx="4">
                  <c:v>C11.5</c:v>
                </c:pt>
                <c:pt idx="5">
                  <c:v>C11.6</c:v>
                </c:pt>
                <c:pt idx="6">
                  <c:v>C11.7</c:v>
                </c:pt>
                <c:pt idx="7">
                  <c:v>C11.8</c:v>
                </c:pt>
                <c:pt idx="8">
                  <c:v>C11.9</c:v>
                </c:pt>
                <c:pt idx="9">
                  <c:v>C11.10</c:v>
                </c:pt>
                <c:pt idx="10">
                  <c:v>C11.11</c:v>
                </c:pt>
                <c:pt idx="11">
                  <c:v>C11.12</c:v>
                </c:pt>
                <c:pt idx="12">
                  <c:v>C12.1</c:v>
                </c:pt>
                <c:pt idx="13">
                  <c:v>C12.2</c:v>
                </c:pt>
                <c:pt idx="14">
                  <c:v>C12.3</c:v>
                </c:pt>
                <c:pt idx="15">
                  <c:v>C12.4</c:v>
                </c:pt>
              </c:strCache>
            </c:strRef>
          </c:cat>
          <c:val>
            <c:numRef>
              <c:f>'Bilan MEE'!$AV$120:$AV$135</c:f>
              <c:numCache>
                <c:formatCode>0.0</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xmlns:c16r2="http://schemas.microsoft.com/office/drawing/2015/06/chart">
            <c:ext xmlns:c16="http://schemas.microsoft.com/office/drawing/2014/chart" uri="{C3380CC4-5D6E-409C-BE32-E72D297353CC}">
              <c16:uniqueId val="{00000001-11B0-402C-8186-C071AB7AFD9B}"/>
            </c:ext>
          </c:extLst>
        </c:ser>
        <c:dLbls>
          <c:showLegendKey val="0"/>
          <c:showVal val="1"/>
          <c:showCatName val="0"/>
          <c:showSerName val="0"/>
          <c:showPercent val="0"/>
          <c:showBubbleSize val="0"/>
        </c:dLbls>
        <c:axId val="312667136"/>
        <c:axId val="312804096"/>
      </c:radarChart>
      <c:catAx>
        <c:axId val="312667136"/>
        <c:scaling>
          <c:orientation val="minMax"/>
        </c:scaling>
        <c:delete val="0"/>
        <c:axPos val="b"/>
        <c:majorGridlines/>
        <c:numFmt formatCode="General" sourceLinked="1"/>
        <c:majorTickMark val="none"/>
        <c:minorTickMark val="none"/>
        <c:tickLblPos val="nextTo"/>
        <c:spPr>
          <a:noFill/>
          <a:ln w="25400" cap="flat" cmpd="sng" algn="ctr">
            <a:noFill/>
            <a:round/>
          </a:ln>
        </c:spPr>
        <c:txPr>
          <a:bodyPr rot="-60000000" spcFirstLastPara="1" vertOverflow="ellipsis" vert="horz" wrap="square" anchor="ctr" anchorCtr="1"/>
          <a:lstStyle/>
          <a:p>
            <a:pPr>
              <a:defRPr sz="2400" b="1" i="0" u="none" strike="noStrike">
                <a:solidFill>
                  <a:srgbClr val="268CCD"/>
                </a:solidFill>
                <a:latin typeface="+mn-lt"/>
                <a:ea typeface="+mn-ea"/>
                <a:cs typeface="+mn-cs"/>
              </a:defRPr>
            </a:pPr>
            <a:endParaRPr lang="fr-FR"/>
          </a:p>
        </c:txPr>
        <c:crossAx val="312804096"/>
        <c:crosses val="autoZero"/>
        <c:auto val="1"/>
        <c:lblAlgn val="ctr"/>
        <c:lblOffset val="100"/>
        <c:noMultiLvlLbl val="0"/>
      </c:catAx>
      <c:valAx>
        <c:axId val="312804096"/>
        <c:scaling>
          <c:orientation val="minMax"/>
          <c:max val="20"/>
        </c:scaling>
        <c:delete val="0"/>
        <c:axPos val="l"/>
        <c:majorGridlines>
          <c:spPr>
            <a:ln w="12700" cap="flat" cmpd="sng" algn="ctr">
              <a:solidFill>
                <a:srgbClr val="268CCD"/>
              </a:solidFill>
              <a:prstDash val="solid"/>
              <a:round/>
              <a:headEnd type="none"/>
            </a:ln>
          </c:spPr>
        </c:majorGridlines>
        <c:minorGridlines>
          <c:spPr>
            <a:ln w="9525" cap="flat" cmpd="sng" algn="ctr">
              <a:solidFill>
                <a:schemeClr val="tx1">
                  <a:lumMod val="5000"/>
                  <a:lumOff val="95000"/>
                </a:schemeClr>
              </a:solidFill>
              <a:round/>
            </a:ln>
          </c:spPr>
        </c:minorGridlines>
        <c:numFmt formatCode="0" sourceLinked="0"/>
        <c:majorTickMark val="none"/>
        <c:minorTickMark val="none"/>
        <c:tickLblPos val="nextTo"/>
        <c:spPr>
          <a:noFill/>
          <a:ln>
            <a:solidFill>
              <a:schemeClr val="accent1"/>
            </a:solidFill>
          </a:ln>
        </c:spPr>
        <c:txPr>
          <a:bodyPr rot="-60000000" spcFirstLastPara="1" vertOverflow="ellipsis" vert="horz" wrap="square" anchor="ctr" anchorCtr="1"/>
          <a:lstStyle/>
          <a:p>
            <a:pPr>
              <a:defRPr sz="1200" b="1" i="0" u="none" strike="noStrike">
                <a:solidFill>
                  <a:srgbClr val="00B0F0"/>
                </a:solidFill>
                <a:latin typeface="+mn-lt"/>
                <a:ea typeface="+mn-ea"/>
                <a:cs typeface="+mn-cs"/>
              </a:defRPr>
            </a:pPr>
            <a:endParaRPr lang="fr-FR"/>
          </a:p>
        </c:txPr>
        <c:crossAx val="312667136"/>
        <c:crosses val="autoZero"/>
        <c:crossBetween val="between"/>
        <c:majorUnit val="5"/>
      </c:valAx>
      <c:spPr>
        <a:noFill/>
        <a:ln w="19050" cap="rnd">
          <a:noFill/>
        </a:ln>
      </c:spPr>
    </c:plotArea>
    <c:plotVisOnly val="0"/>
    <c:dispBlanksAs val="gap"/>
    <c:showDLblsOverMax val="0"/>
  </c:chart>
  <c:spPr>
    <a:noFill/>
    <a:ln w="9525" cap="flat" cmpd="sng" algn="ctr">
      <a:noFill/>
      <a:round/>
    </a:ln>
  </c:spPr>
  <c:txPr>
    <a:bodyPr/>
    <a:lstStyle/>
    <a:p>
      <a:pPr>
        <a:defRPr/>
      </a:pPr>
      <a:endParaRPr lang="fr-FR"/>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radarChart>
        <c:radarStyle val="marker"/>
        <c:varyColors val="0"/>
        <c:ser>
          <c:idx val="0"/>
          <c:order val="0"/>
          <c:tx>
            <c:strRef>
              <c:f>'Bilan MEE'!$AP$140</c:f>
              <c:strCache>
                <c:ptCount val="1"/>
                <c:pt idx="0">
                  <c:v>Seuil de maîtrise</c:v>
                </c:pt>
              </c:strCache>
            </c:strRef>
          </c:tx>
          <c:spPr>
            <a:ln w="34925" cap="rnd">
              <a:solidFill>
                <a:schemeClr val="accent2"/>
              </a:solidFill>
              <a:round/>
            </a:ln>
            <a:effectLst>
              <a:outerShdw blurRad="57150" dist="5400000" dir="19050" rotWithShape="0">
                <a:srgbClr val="000000">
                  <a:alpha val="63000"/>
                </a:srgbClr>
              </a:outerShdw>
            </a:effectLst>
          </c:spPr>
          <c:marker>
            <c:symbol val="none"/>
          </c:marker>
          <c:dLbls>
            <c:delete val="1"/>
          </c:dLbls>
          <c:cat>
            <c:strRef>
              <c:f>'Bilan MEE'!$AO$141:$AO$152</c:f>
              <c:strCache>
                <c:ptCount val="12"/>
                <c:pt idx="0">
                  <c:v>C10.1</c:v>
                </c:pt>
                <c:pt idx="1">
                  <c:v>C10.2</c:v>
                </c:pt>
                <c:pt idx="2">
                  <c:v>C10.3</c:v>
                </c:pt>
                <c:pt idx="3">
                  <c:v>C10.4</c:v>
                </c:pt>
                <c:pt idx="4">
                  <c:v>C10.5</c:v>
                </c:pt>
                <c:pt idx="5">
                  <c:v>C10.6</c:v>
                </c:pt>
                <c:pt idx="6">
                  <c:v>C10.7</c:v>
                </c:pt>
                <c:pt idx="7">
                  <c:v>C13.1</c:v>
                </c:pt>
                <c:pt idx="8">
                  <c:v>C13.2</c:v>
                </c:pt>
                <c:pt idx="9">
                  <c:v>C13.3</c:v>
                </c:pt>
                <c:pt idx="10">
                  <c:v>C13.4</c:v>
                </c:pt>
                <c:pt idx="11">
                  <c:v>C13.5</c:v>
                </c:pt>
              </c:strCache>
            </c:strRef>
          </c:cat>
          <c:val>
            <c:numRef>
              <c:f>'Bilan MEE'!$AP$141:$AP$152</c:f>
              <c:numCache>
                <c:formatCode>General</c:formatCode>
                <c:ptCount val="12"/>
                <c:pt idx="0">
                  <c:v>10</c:v>
                </c:pt>
                <c:pt idx="1">
                  <c:v>10</c:v>
                </c:pt>
                <c:pt idx="2">
                  <c:v>10</c:v>
                </c:pt>
                <c:pt idx="3">
                  <c:v>10</c:v>
                </c:pt>
                <c:pt idx="4">
                  <c:v>10</c:v>
                </c:pt>
                <c:pt idx="5">
                  <c:v>10</c:v>
                </c:pt>
                <c:pt idx="6">
                  <c:v>10</c:v>
                </c:pt>
                <c:pt idx="7">
                  <c:v>10</c:v>
                </c:pt>
                <c:pt idx="8">
                  <c:v>10</c:v>
                </c:pt>
                <c:pt idx="9">
                  <c:v>10</c:v>
                </c:pt>
                <c:pt idx="10">
                  <c:v>10</c:v>
                </c:pt>
                <c:pt idx="11">
                  <c:v>10</c:v>
                </c:pt>
              </c:numCache>
            </c:numRef>
          </c:val>
          <c:extLst xmlns:c16r2="http://schemas.microsoft.com/office/drawing/2015/06/chart">
            <c:ext xmlns:c16="http://schemas.microsoft.com/office/drawing/2014/chart" uri="{C3380CC4-5D6E-409C-BE32-E72D297353CC}">
              <c16:uniqueId val="{00000000-0CAE-4242-82F7-B5C02790A830}"/>
            </c:ext>
          </c:extLst>
        </c:ser>
        <c:ser>
          <c:idx val="1"/>
          <c:order val="1"/>
          <c:tx>
            <c:strRef>
              <c:f>'Bilan MEE'!$AQ$140</c:f>
              <c:strCache>
                <c:ptCount val="1"/>
                <c:pt idx="0">
                  <c:v>Niveaux de maîtrise atteints</c:v>
                </c:pt>
              </c:strCache>
            </c:strRef>
          </c:tx>
          <c:spPr>
            <a:ln w="34925" cap="rnd">
              <a:solidFill>
                <a:schemeClr val="accent4"/>
              </a:solidFill>
              <a:round/>
            </a:ln>
            <a:effectLst>
              <a:outerShdw blurRad="57150" dist="5400000" dir="19050" rotWithShape="0">
                <a:srgbClr val="000000">
                  <a:alpha val="63000"/>
                </a:srgbClr>
              </a:outerShdw>
            </a:effectLst>
          </c:spPr>
          <c:marker>
            <c:symbol val="none"/>
          </c:marker>
          <c:dLbls>
            <c:delete val="1"/>
          </c:dLbls>
          <c:cat>
            <c:strRef>
              <c:f>'Bilan MEE'!$AO$141:$AO$152</c:f>
              <c:strCache>
                <c:ptCount val="12"/>
                <c:pt idx="0">
                  <c:v>C10.1</c:v>
                </c:pt>
                <c:pt idx="1">
                  <c:v>C10.2</c:v>
                </c:pt>
                <c:pt idx="2">
                  <c:v>C10.3</c:v>
                </c:pt>
                <c:pt idx="3">
                  <c:v>C10.4</c:v>
                </c:pt>
                <c:pt idx="4">
                  <c:v>C10.5</c:v>
                </c:pt>
                <c:pt idx="5">
                  <c:v>C10.6</c:v>
                </c:pt>
                <c:pt idx="6">
                  <c:v>C10.7</c:v>
                </c:pt>
                <c:pt idx="7">
                  <c:v>C13.1</c:v>
                </c:pt>
                <c:pt idx="8">
                  <c:v>C13.2</c:v>
                </c:pt>
                <c:pt idx="9">
                  <c:v>C13.3</c:v>
                </c:pt>
                <c:pt idx="10">
                  <c:v>C13.4</c:v>
                </c:pt>
                <c:pt idx="11">
                  <c:v>C13.5</c:v>
                </c:pt>
              </c:strCache>
            </c:strRef>
          </c:cat>
          <c:val>
            <c:numRef>
              <c:f>'Bilan MEE'!$AQ$141:$AQ$152</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xmlns:c16r2="http://schemas.microsoft.com/office/drawing/2015/06/chart">
            <c:ext xmlns:c16="http://schemas.microsoft.com/office/drawing/2014/chart" uri="{C3380CC4-5D6E-409C-BE32-E72D297353CC}">
              <c16:uniqueId val="{00000001-0CAE-4242-82F7-B5C02790A830}"/>
            </c:ext>
          </c:extLst>
        </c:ser>
        <c:dLbls>
          <c:showLegendKey val="0"/>
          <c:showVal val="1"/>
          <c:showCatName val="0"/>
          <c:showSerName val="0"/>
          <c:showPercent val="0"/>
          <c:showBubbleSize val="0"/>
        </c:dLbls>
        <c:axId val="312833920"/>
        <c:axId val="312835456"/>
      </c:radarChart>
      <c:catAx>
        <c:axId val="312833920"/>
        <c:scaling>
          <c:orientation val="minMax"/>
        </c:scaling>
        <c:delete val="0"/>
        <c:axPos val="b"/>
        <c:majorGridlines/>
        <c:numFmt formatCode="General" sourceLinked="1"/>
        <c:majorTickMark val="none"/>
        <c:minorTickMark val="none"/>
        <c:tickLblPos val="nextTo"/>
        <c:spPr>
          <a:noFill/>
          <a:ln w="25400" cap="flat" cmpd="sng" algn="ctr">
            <a:noFill/>
            <a:round/>
          </a:ln>
        </c:spPr>
        <c:txPr>
          <a:bodyPr rot="-60000000" spcFirstLastPara="1" vertOverflow="ellipsis" vert="horz" wrap="square" anchor="ctr" anchorCtr="1"/>
          <a:lstStyle/>
          <a:p>
            <a:pPr>
              <a:defRPr sz="2400" b="1" i="0" u="none" strike="noStrike">
                <a:solidFill>
                  <a:srgbClr val="268CCD"/>
                </a:solidFill>
                <a:latin typeface="+mn-lt"/>
                <a:ea typeface="+mn-ea"/>
                <a:cs typeface="+mn-cs"/>
              </a:defRPr>
            </a:pPr>
            <a:endParaRPr lang="fr-FR"/>
          </a:p>
        </c:txPr>
        <c:crossAx val="312835456"/>
        <c:crosses val="autoZero"/>
        <c:auto val="1"/>
        <c:lblAlgn val="ctr"/>
        <c:lblOffset val="100"/>
        <c:noMultiLvlLbl val="0"/>
      </c:catAx>
      <c:valAx>
        <c:axId val="312835456"/>
        <c:scaling>
          <c:orientation val="minMax"/>
          <c:max val="20"/>
        </c:scaling>
        <c:delete val="0"/>
        <c:axPos val="l"/>
        <c:majorGridlines>
          <c:spPr>
            <a:ln w="12700" cap="flat" cmpd="sng" algn="ctr">
              <a:solidFill>
                <a:srgbClr val="268CCD"/>
              </a:solidFill>
              <a:prstDash val="solid"/>
              <a:round/>
              <a:headEnd type="none"/>
            </a:ln>
          </c:spPr>
        </c:majorGridlines>
        <c:minorGridlines>
          <c:spPr>
            <a:ln w="9525" cap="flat" cmpd="sng" algn="ctr">
              <a:solidFill>
                <a:schemeClr val="tx1">
                  <a:lumMod val="5000"/>
                  <a:lumOff val="95000"/>
                </a:schemeClr>
              </a:solidFill>
              <a:round/>
            </a:ln>
          </c:spPr>
        </c:minorGridlines>
        <c:numFmt formatCode="0" sourceLinked="0"/>
        <c:majorTickMark val="none"/>
        <c:minorTickMark val="none"/>
        <c:tickLblPos val="nextTo"/>
        <c:spPr>
          <a:noFill/>
          <a:ln>
            <a:solidFill>
              <a:schemeClr val="accent1"/>
            </a:solidFill>
          </a:ln>
        </c:spPr>
        <c:txPr>
          <a:bodyPr rot="-60000000" spcFirstLastPara="1" vertOverflow="ellipsis" vert="horz" wrap="square" anchor="ctr" anchorCtr="1"/>
          <a:lstStyle/>
          <a:p>
            <a:pPr>
              <a:defRPr sz="1200" b="1" i="0" u="none" strike="noStrike">
                <a:solidFill>
                  <a:srgbClr val="00B0F0"/>
                </a:solidFill>
                <a:latin typeface="+mn-lt"/>
                <a:ea typeface="+mn-ea"/>
                <a:cs typeface="+mn-cs"/>
              </a:defRPr>
            </a:pPr>
            <a:endParaRPr lang="fr-FR"/>
          </a:p>
        </c:txPr>
        <c:crossAx val="312833920"/>
        <c:crosses val="autoZero"/>
        <c:crossBetween val="between"/>
        <c:majorUnit val="5"/>
      </c:valAx>
      <c:spPr>
        <a:noFill/>
        <a:ln w="19050" cap="rnd">
          <a:noFill/>
        </a:ln>
      </c:spPr>
    </c:plotArea>
    <c:plotVisOnly val="0"/>
    <c:dispBlanksAs val="gap"/>
    <c:showDLblsOverMax val="0"/>
  </c:chart>
  <c:spPr>
    <a:noFill/>
    <a:ln w="9525" cap="flat" cmpd="sng" algn="ctr">
      <a:noFill/>
      <a:round/>
    </a:ln>
  </c:spPr>
  <c:txPr>
    <a:bodyPr/>
    <a:lstStyle/>
    <a:p>
      <a:pPr>
        <a:defRPr/>
      </a:pPr>
      <a:endParaRPr lang="fr-FR"/>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radarChart>
        <c:radarStyle val="marker"/>
        <c:varyColors val="0"/>
        <c:ser>
          <c:idx val="2"/>
          <c:order val="0"/>
          <c:tx>
            <c:strRef>
              <c:f>'Bilan MEE'!$AR$98</c:f>
              <c:strCache>
                <c:ptCount val="1"/>
                <c:pt idx="0">
                  <c:v>Palier atteint</c:v>
                </c:pt>
              </c:strCache>
            </c:strRef>
          </c:tx>
          <c:spPr>
            <a:ln w="34925" cap="rnd">
              <a:solidFill>
                <a:schemeClr val="accent6"/>
              </a:solidFill>
              <a:round/>
            </a:ln>
            <a:effectLst>
              <a:outerShdw blurRad="57150" dist="5400000" dir="19050" rotWithShape="0">
                <a:srgbClr val="000000">
                  <a:alpha val="63000"/>
                </a:srgbClr>
              </a:outerShdw>
            </a:effectLst>
          </c:spPr>
          <c:marker>
            <c:symbol val="none"/>
          </c:marker>
          <c:dLbls>
            <c:delete val="1"/>
          </c:dLbls>
          <c:cat>
            <c:strRef>
              <c:f>'Bilan MEE'!$AO$99:$AO$114</c:f>
              <c:strCache>
                <c:ptCount val="16"/>
                <c:pt idx="0">
                  <c:v>C1.1</c:v>
                </c:pt>
                <c:pt idx="1">
                  <c:v>C1.2</c:v>
                </c:pt>
                <c:pt idx="2">
                  <c:v>C1.3</c:v>
                </c:pt>
                <c:pt idx="3">
                  <c:v>C1.4</c:v>
                </c:pt>
                <c:pt idx="4">
                  <c:v>C1.5</c:v>
                </c:pt>
                <c:pt idx="5">
                  <c:v>C2.1</c:v>
                </c:pt>
                <c:pt idx="6">
                  <c:v>C2.2</c:v>
                </c:pt>
                <c:pt idx="7">
                  <c:v>C2.3</c:v>
                </c:pt>
                <c:pt idx="8">
                  <c:v>C2.4</c:v>
                </c:pt>
                <c:pt idx="9">
                  <c:v>C2.5</c:v>
                </c:pt>
                <c:pt idx="10">
                  <c:v>C2.6</c:v>
                </c:pt>
                <c:pt idx="11">
                  <c:v>C2.7</c:v>
                </c:pt>
                <c:pt idx="12">
                  <c:v>C3.1</c:v>
                </c:pt>
                <c:pt idx="13">
                  <c:v>C3.2</c:v>
                </c:pt>
                <c:pt idx="14">
                  <c:v>C3.3</c:v>
                </c:pt>
                <c:pt idx="15">
                  <c:v>C4</c:v>
                </c:pt>
              </c:strCache>
            </c:strRef>
          </c:cat>
          <c:val>
            <c:numRef>
              <c:f>'Bilan MEE'!$AR$99:$AR$114</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xmlns:c16r2="http://schemas.microsoft.com/office/drawing/2015/06/chart">
            <c:ext xmlns:c16="http://schemas.microsoft.com/office/drawing/2014/chart" uri="{C3380CC4-5D6E-409C-BE32-E72D297353CC}">
              <c16:uniqueId val="{00000000-D75F-40AC-A2EF-F5535BE7C5F3}"/>
            </c:ext>
          </c:extLst>
        </c:ser>
        <c:dLbls>
          <c:showLegendKey val="0"/>
          <c:showVal val="1"/>
          <c:showCatName val="0"/>
          <c:showSerName val="0"/>
          <c:showPercent val="0"/>
          <c:showBubbleSize val="0"/>
        </c:dLbls>
        <c:axId val="312860032"/>
        <c:axId val="312882304"/>
      </c:radarChart>
      <c:catAx>
        <c:axId val="312860032"/>
        <c:scaling>
          <c:orientation val="minMax"/>
        </c:scaling>
        <c:delete val="0"/>
        <c:axPos val="b"/>
        <c:majorGridlines/>
        <c:numFmt formatCode="General" sourceLinked="1"/>
        <c:majorTickMark val="none"/>
        <c:minorTickMark val="none"/>
        <c:tickLblPos val="nextTo"/>
        <c:spPr>
          <a:noFill/>
          <a:ln w="25400" cap="flat" cmpd="sng" algn="ctr">
            <a:noFill/>
            <a:round/>
          </a:ln>
        </c:spPr>
        <c:txPr>
          <a:bodyPr rot="-60000000" spcFirstLastPara="1" vertOverflow="ellipsis" vert="horz" wrap="square" anchor="ctr" anchorCtr="1"/>
          <a:lstStyle/>
          <a:p>
            <a:pPr>
              <a:defRPr sz="2400" b="1" i="0" u="none" strike="noStrike">
                <a:solidFill>
                  <a:srgbClr val="268CCD"/>
                </a:solidFill>
                <a:latin typeface="+mn-lt"/>
                <a:ea typeface="+mn-ea"/>
                <a:cs typeface="+mn-cs"/>
              </a:defRPr>
            </a:pPr>
            <a:endParaRPr lang="fr-FR"/>
          </a:p>
        </c:txPr>
        <c:crossAx val="312882304"/>
        <c:crosses val="autoZero"/>
        <c:auto val="1"/>
        <c:lblAlgn val="ctr"/>
        <c:lblOffset val="100"/>
        <c:noMultiLvlLbl val="0"/>
      </c:catAx>
      <c:valAx>
        <c:axId val="312882304"/>
        <c:scaling>
          <c:orientation val="minMax"/>
          <c:max val="6"/>
          <c:min val="0"/>
        </c:scaling>
        <c:delete val="0"/>
        <c:axPos val="l"/>
        <c:majorGridlines>
          <c:spPr>
            <a:ln w="12700" cap="flat" cmpd="sng" algn="ctr">
              <a:solidFill>
                <a:srgbClr val="268CCD"/>
              </a:solidFill>
              <a:prstDash val="solid"/>
              <a:round/>
              <a:headEnd type="none"/>
            </a:ln>
          </c:spPr>
        </c:majorGridlines>
        <c:minorGridlines>
          <c:spPr>
            <a:ln w="9525" cap="flat" cmpd="sng" algn="ctr">
              <a:solidFill>
                <a:schemeClr val="tx1">
                  <a:lumMod val="5000"/>
                  <a:lumOff val="95000"/>
                </a:schemeClr>
              </a:solidFill>
              <a:round/>
            </a:ln>
          </c:spPr>
        </c:minorGridlines>
        <c:numFmt formatCode="0" sourceLinked="0"/>
        <c:majorTickMark val="none"/>
        <c:minorTickMark val="none"/>
        <c:tickLblPos val="nextTo"/>
        <c:spPr>
          <a:noFill/>
          <a:ln>
            <a:solidFill>
              <a:schemeClr val="accent1"/>
            </a:solidFill>
          </a:ln>
        </c:spPr>
        <c:txPr>
          <a:bodyPr rot="-60000000" spcFirstLastPara="1" vertOverflow="ellipsis" vert="horz" wrap="square" anchor="ctr" anchorCtr="1"/>
          <a:lstStyle/>
          <a:p>
            <a:pPr>
              <a:defRPr sz="2000" b="1" i="0" u="none" strike="noStrike">
                <a:solidFill>
                  <a:srgbClr val="00B0F0"/>
                </a:solidFill>
                <a:latin typeface="+mn-lt"/>
                <a:ea typeface="+mn-ea"/>
                <a:cs typeface="+mn-cs"/>
              </a:defRPr>
            </a:pPr>
            <a:endParaRPr lang="fr-FR"/>
          </a:p>
        </c:txPr>
        <c:crossAx val="312860032"/>
        <c:crosses val="autoZero"/>
        <c:crossBetween val="between"/>
        <c:majorUnit val="1"/>
        <c:minorUnit val="1"/>
      </c:valAx>
      <c:spPr>
        <a:noFill/>
        <a:ln w="19050" cap="rnd">
          <a:noFill/>
        </a:ln>
      </c:spPr>
    </c:plotArea>
    <c:plotVisOnly val="0"/>
    <c:dispBlanksAs val="gap"/>
    <c:showDLblsOverMax val="0"/>
  </c:chart>
  <c:spPr>
    <a:noFill/>
    <a:ln w="9525" cap="flat" cmpd="sng" algn="ctr">
      <a:noFill/>
      <a:round/>
    </a:ln>
  </c:spPr>
  <c:txPr>
    <a:bodyPr/>
    <a:lstStyle/>
    <a:p>
      <a:pPr>
        <a:defRPr/>
      </a:pPr>
      <a:endParaRPr lang="fr-FR"/>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radarChart>
        <c:radarStyle val="marker"/>
        <c:varyColors val="0"/>
        <c:ser>
          <c:idx val="0"/>
          <c:order val="0"/>
          <c:tx>
            <c:strRef>
              <c:f>'Bilan MEE'!$AP$119</c:f>
              <c:strCache>
                <c:ptCount val="1"/>
                <c:pt idx="0">
                  <c:v>Seuil de maîtrise</c:v>
                </c:pt>
              </c:strCache>
            </c:strRef>
          </c:tx>
          <c:spPr>
            <a:ln w="34925" cap="rnd">
              <a:solidFill>
                <a:schemeClr val="accent2"/>
              </a:solidFill>
              <a:round/>
            </a:ln>
            <a:effectLst>
              <a:outerShdw blurRad="57150" dist="5400000" dir="19050" rotWithShape="0">
                <a:srgbClr val="000000">
                  <a:alpha val="63000"/>
                </a:srgbClr>
              </a:outerShdw>
            </a:effectLst>
          </c:spPr>
          <c:marker>
            <c:symbol val="none"/>
          </c:marker>
          <c:dLbls>
            <c:delete val="1"/>
          </c:dLbls>
          <c:cat>
            <c:strRef>
              <c:f>'Bilan MEE'!$AO$120:$AO$134</c:f>
              <c:strCache>
                <c:ptCount val="15"/>
                <c:pt idx="0">
                  <c:v>C7.1</c:v>
                </c:pt>
                <c:pt idx="1">
                  <c:v>C7.2</c:v>
                </c:pt>
                <c:pt idx="2">
                  <c:v>C7.3</c:v>
                </c:pt>
                <c:pt idx="3">
                  <c:v>C7.4</c:v>
                </c:pt>
                <c:pt idx="4">
                  <c:v>C7.5</c:v>
                </c:pt>
                <c:pt idx="5">
                  <c:v>C7.6</c:v>
                </c:pt>
                <c:pt idx="6">
                  <c:v>C8.1</c:v>
                </c:pt>
                <c:pt idx="7">
                  <c:v>C8.2</c:v>
                </c:pt>
                <c:pt idx="8">
                  <c:v>C8.3</c:v>
                </c:pt>
                <c:pt idx="9">
                  <c:v>C8.4</c:v>
                </c:pt>
                <c:pt idx="10">
                  <c:v>C8.5</c:v>
                </c:pt>
                <c:pt idx="11">
                  <c:v>C9.1</c:v>
                </c:pt>
                <c:pt idx="12">
                  <c:v>C9.2</c:v>
                </c:pt>
                <c:pt idx="13">
                  <c:v>C9.3</c:v>
                </c:pt>
                <c:pt idx="14">
                  <c:v>C9.4</c:v>
                </c:pt>
              </c:strCache>
            </c:strRef>
          </c:cat>
          <c:val>
            <c:numRef>
              <c:f>'Bilan MEE'!$AP$120:$AP$134</c:f>
              <c:numCache>
                <c:formatCode>General</c:formatCode>
                <c:ptCount val="15"/>
                <c:pt idx="0">
                  <c:v>10</c:v>
                </c:pt>
                <c:pt idx="1">
                  <c:v>10</c:v>
                </c:pt>
                <c:pt idx="2">
                  <c:v>10</c:v>
                </c:pt>
                <c:pt idx="3">
                  <c:v>10</c:v>
                </c:pt>
                <c:pt idx="4">
                  <c:v>10</c:v>
                </c:pt>
                <c:pt idx="5">
                  <c:v>10</c:v>
                </c:pt>
                <c:pt idx="6">
                  <c:v>10</c:v>
                </c:pt>
                <c:pt idx="7">
                  <c:v>10</c:v>
                </c:pt>
                <c:pt idx="8">
                  <c:v>10</c:v>
                </c:pt>
                <c:pt idx="9">
                  <c:v>10</c:v>
                </c:pt>
                <c:pt idx="10">
                  <c:v>10</c:v>
                </c:pt>
                <c:pt idx="11">
                  <c:v>10</c:v>
                </c:pt>
                <c:pt idx="12">
                  <c:v>10</c:v>
                </c:pt>
                <c:pt idx="13">
                  <c:v>10</c:v>
                </c:pt>
                <c:pt idx="14">
                  <c:v>10</c:v>
                </c:pt>
              </c:numCache>
            </c:numRef>
          </c:val>
          <c:extLst xmlns:c16r2="http://schemas.microsoft.com/office/drawing/2015/06/chart">
            <c:ext xmlns:c16="http://schemas.microsoft.com/office/drawing/2014/chart" uri="{C3380CC4-5D6E-409C-BE32-E72D297353CC}">
              <c16:uniqueId val="{00000000-39D5-4E48-B3FD-CE607F85B11D}"/>
            </c:ext>
          </c:extLst>
        </c:ser>
        <c:ser>
          <c:idx val="1"/>
          <c:order val="1"/>
          <c:tx>
            <c:strRef>
              <c:f>'Bilan MEE'!$AQ$119</c:f>
              <c:strCache>
                <c:ptCount val="1"/>
                <c:pt idx="0">
                  <c:v>Niveaux de maîtrise atteints</c:v>
                </c:pt>
              </c:strCache>
            </c:strRef>
          </c:tx>
          <c:spPr>
            <a:ln w="34925" cap="rnd">
              <a:solidFill>
                <a:schemeClr val="accent4"/>
              </a:solidFill>
              <a:round/>
            </a:ln>
            <a:effectLst>
              <a:outerShdw blurRad="57150" dist="5400000" dir="19050" rotWithShape="0">
                <a:srgbClr val="000000">
                  <a:alpha val="63000"/>
                </a:srgbClr>
              </a:outerShdw>
            </a:effectLst>
          </c:spPr>
          <c:marker>
            <c:symbol val="none"/>
          </c:marker>
          <c:dLbls>
            <c:delete val="1"/>
          </c:dLbls>
          <c:cat>
            <c:strRef>
              <c:f>'Bilan MEE'!$AO$120:$AO$134</c:f>
              <c:strCache>
                <c:ptCount val="15"/>
                <c:pt idx="0">
                  <c:v>C7.1</c:v>
                </c:pt>
                <c:pt idx="1">
                  <c:v>C7.2</c:v>
                </c:pt>
                <c:pt idx="2">
                  <c:v>C7.3</c:v>
                </c:pt>
                <c:pt idx="3">
                  <c:v>C7.4</c:v>
                </c:pt>
                <c:pt idx="4">
                  <c:v>C7.5</c:v>
                </c:pt>
                <c:pt idx="5">
                  <c:v>C7.6</c:v>
                </c:pt>
                <c:pt idx="6">
                  <c:v>C8.1</c:v>
                </c:pt>
                <c:pt idx="7">
                  <c:v>C8.2</c:v>
                </c:pt>
                <c:pt idx="8">
                  <c:v>C8.3</c:v>
                </c:pt>
                <c:pt idx="9">
                  <c:v>C8.4</c:v>
                </c:pt>
                <c:pt idx="10">
                  <c:v>C8.5</c:v>
                </c:pt>
                <c:pt idx="11">
                  <c:v>C9.1</c:v>
                </c:pt>
                <c:pt idx="12">
                  <c:v>C9.2</c:v>
                </c:pt>
                <c:pt idx="13">
                  <c:v>C9.3</c:v>
                </c:pt>
                <c:pt idx="14">
                  <c:v>C9.4</c:v>
                </c:pt>
              </c:strCache>
            </c:strRef>
          </c:cat>
          <c:val>
            <c:numRef>
              <c:f>'Bilan MEE'!$AQ$120:$AQ$134</c:f>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6r2="http://schemas.microsoft.com/office/drawing/2015/06/chart">
            <c:ext xmlns:c16="http://schemas.microsoft.com/office/drawing/2014/chart" uri="{C3380CC4-5D6E-409C-BE32-E72D297353CC}">
              <c16:uniqueId val="{00000001-39D5-4E48-B3FD-CE607F85B11D}"/>
            </c:ext>
          </c:extLst>
        </c:ser>
        <c:dLbls>
          <c:showLegendKey val="0"/>
          <c:showVal val="1"/>
          <c:showCatName val="0"/>
          <c:showSerName val="0"/>
          <c:showPercent val="0"/>
          <c:showBubbleSize val="0"/>
        </c:dLbls>
        <c:axId val="312908032"/>
        <c:axId val="312913920"/>
      </c:radarChart>
      <c:catAx>
        <c:axId val="312908032"/>
        <c:scaling>
          <c:orientation val="minMax"/>
        </c:scaling>
        <c:delete val="0"/>
        <c:axPos val="b"/>
        <c:majorGridlines/>
        <c:numFmt formatCode="General" sourceLinked="1"/>
        <c:majorTickMark val="none"/>
        <c:minorTickMark val="none"/>
        <c:tickLblPos val="nextTo"/>
        <c:spPr>
          <a:noFill/>
          <a:ln w="25400" cap="flat" cmpd="sng" algn="ctr">
            <a:noFill/>
            <a:round/>
          </a:ln>
        </c:spPr>
        <c:txPr>
          <a:bodyPr rot="-60000000" spcFirstLastPara="1" vertOverflow="ellipsis" vert="horz" wrap="square" anchor="ctr" anchorCtr="1"/>
          <a:lstStyle/>
          <a:p>
            <a:pPr>
              <a:defRPr sz="2400" b="1" i="0" u="none" strike="noStrike">
                <a:solidFill>
                  <a:srgbClr val="268CCD"/>
                </a:solidFill>
                <a:latin typeface="+mn-lt"/>
                <a:ea typeface="+mn-ea"/>
                <a:cs typeface="+mn-cs"/>
              </a:defRPr>
            </a:pPr>
            <a:endParaRPr lang="fr-FR"/>
          </a:p>
        </c:txPr>
        <c:crossAx val="312913920"/>
        <c:crosses val="autoZero"/>
        <c:auto val="1"/>
        <c:lblAlgn val="ctr"/>
        <c:lblOffset val="100"/>
        <c:noMultiLvlLbl val="0"/>
      </c:catAx>
      <c:valAx>
        <c:axId val="312913920"/>
        <c:scaling>
          <c:orientation val="minMax"/>
          <c:max val="20"/>
        </c:scaling>
        <c:delete val="0"/>
        <c:axPos val="l"/>
        <c:majorGridlines>
          <c:spPr>
            <a:ln w="12700" cap="flat" cmpd="sng" algn="ctr">
              <a:solidFill>
                <a:srgbClr val="268CCD"/>
              </a:solidFill>
              <a:prstDash val="solid"/>
              <a:round/>
              <a:headEnd type="none"/>
            </a:ln>
          </c:spPr>
        </c:majorGridlines>
        <c:minorGridlines>
          <c:spPr>
            <a:ln w="9525" cap="flat" cmpd="sng" algn="ctr">
              <a:solidFill>
                <a:schemeClr val="tx1">
                  <a:lumMod val="5000"/>
                  <a:lumOff val="95000"/>
                </a:schemeClr>
              </a:solidFill>
              <a:round/>
            </a:ln>
          </c:spPr>
        </c:minorGridlines>
        <c:numFmt formatCode="0" sourceLinked="0"/>
        <c:majorTickMark val="none"/>
        <c:minorTickMark val="none"/>
        <c:tickLblPos val="nextTo"/>
        <c:spPr>
          <a:noFill/>
          <a:ln>
            <a:solidFill>
              <a:schemeClr val="accent1"/>
            </a:solidFill>
          </a:ln>
        </c:spPr>
        <c:txPr>
          <a:bodyPr rot="-60000000" spcFirstLastPara="1" vertOverflow="ellipsis" vert="horz" wrap="square" anchor="ctr" anchorCtr="1"/>
          <a:lstStyle/>
          <a:p>
            <a:pPr>
              <a:defRPr sz="1200" b="1" i="0" u="none" strike="noStrike">
                <a:solidFill>
                  <a:srgbClr val="00B0F0"/>
                </a:solidFill>
                <a:latin typeface="+mn-lt"/>
                <a:ea typeface="+mn-ea"/>
                <a:cs typeface="+mn-cs"/>
              </a:defRPr>
            </a:pPr>
            <a:endParaRPr lang="fr-FR"/>
          </a:p>
        </c:txPr>
        <c:crossAx val="312908032"/>
        <c:crosses val="autoZero"/>
        <c:crossBetween val="between"/>
        <c:majorUnit val="5"/>
      </c:valAx>
      <c:spPr>
        <a:noFill/>
        <a:ln w="19050" cap="rnd">
          <a:noFill/>
        </a:ln>
      </c:spPr>
    </c:plotArea>
    <c:plotVisOnly val="0"/>
    <c:dispBlanksAs val="gap"/>
    <c:showDLblsOverMax val="0"/>
  </c:chart>
  <c:spPr>
    <a:noFill/>
    <a:ln w="9525" cap="flat" cmpd="sng" algn="ctr">
      <a:noFill/>
      <a:round/>
    </a:ln>
  </c:spPr>
  <c:txPr>
    <a:bodyPr/>
    <a:lstStyle/>
    <a:p>
      <a:pPr>
        <a:defRPr/>
      </a:pPr>
      <a:endParaRPr lang="fr-FR"/>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radarChart>
        <c:radarStyle val="marker"/>
        <c:varyColors val="0"/>
        <c:ser>
          <c:idx val="2"/>
          <c:order val="0"/>
          <c:tx>
            <c:strRef>
              <c:f>'Bilan MEE'!$AW$98</c:f>
              <c:strCache>
                <c:ptCount val="1"/>
                <c:pt idx="0">
                  <c:v>Palier atteint</c:v>
                </c:pt>
              </c:strCache>
            </c:strRef>
          </c:tx>
          <c:spPr>
            <a:ln w="34925" cap="rnd">
              <a:solidFill>
                <a:schemeClr val="accent6"/>
              </a:solidFill>
              <a:round/>
            </a:ln>
            <a:effectLst>
              <a:outerShdw blurRad="57150" dist="5400000" dir="19050" rotWithShape="0">
                <a:srgbClr val="000000">
                  <a:alpha val="63000"/>
                </a:srgbClr>
              </a:outerShdw>
            </a:effectLst>
          </c:spPr>
          <c:marker>
            <c:symbol val="none"/>
          </c:marker>
          <c:dLbls>
            <c:delete val="1"/>
          </c:dLbls>
          <c:cat>
            <c:strRef>
              <c:f>'Bilan MEE'!$AT$99:$AT$103</c:f>
              <c:strCache>
                <c:ptCount val="5"/>
                <c:pt idx="0">
                  <c:v>C5.1</c:v>
                </c:pt>
                <c:pt idx="1">
                  <c:v>C5.2</c:v>
                </c:pt>
                <c:pt idx="2">
                  <c:v>C6.1</c:v>
                </c:pt>
                <c:pt idx="3">
                  <c:v>C6.2</c:v>
                </c:pt>
                <c:pt idx="4">
                  <c:v>C6.3</c:v>
                </c:pt>
              </c:strCache>
            </c:strRef>
          </c:cat>
          <c:val>
            <c:numRef>
              <c:f>'Bilan MEE'!$AW$99:$AW$103</c:f>
              <c:numCache>
                <c:formatCode>0.0</c:formatCode>
                <c:ptCount val="5"/>
                <c:pt idx="0">
                  <c:v>0</c:v>
                </c:pt>
                <c:pt idx="1">
                  <c:v>0</c:v>
                </c:pt>
                <c:pt idx="2">
                  <c:v>0</c:v>
                </c:pt>
                <c:pt idx="3">
                  <c:v>0</c:v>
                </c:pt>
                <c:pt idx="4">
                  <c:v>0</c:v>
                </c:pt>
              </c:numCache>
            </c:numRef>
          </c:val>
          <c:extLst xmlns:c16r2="http://schemas.microsoft.com/office/drawing/2015/06/chart">
            <c:ext xmlns:c16="http://schemas.microsoft.com/office/drawing/2014/chart" uri="{C3380CC4-5D6E-409C-BE32-E72D297353CC}">
              <c16:uniqueId val="{00000000-690D-4295-904E-757501EAAC76}"/>
            </c:ext>
          </c:extLst>
        </c:ser>
        <c:dLbls>
          <c:showLegendKey val="0"/>
          <c:showVal val="1"/>
          <c:showCatName val="0"/>
          <c:showSerName val="0"/>
          <c:showPercent val="0"/>
          <c:showBubbleSize val="0"/>
        </c:dLbls>
        <c:axId val="313204736"/>
        <c:axId val="313206272"/>
      </c:radarChart>
      <c:catAx>
        <c:axId val="313204736"/>
        <c:scaling>
          <c:orientation val="minMax"/>
        </c:scaling>
        <c:delete val="0"/>
        <c:axPos val="b"/>
        <c:majorGridlines/>
        <c:numFmt formatCode="General" sourceLinked="1"/>
        <c:majorTickMark val="none"/>
        <c:minorTickMark val="none"/>
        <c:tickLblPos val="nextTo"/>
        <c:spPr>
          <a:noFill/>
          <a:ln w="25400" cap="flat" cmpd="sng" algn="ctr">
            <a:noFill/>
            <a:round/>
          </a:ln>
        </c:spPr>
        <c:txPr>
          <a:bodyPr rot="-60000000" spcFirstLastPara="1" vertOverflow="ellipsis" vert="horz" wrap="square" anchor="ctr" anchorCtr="1"/>
          <a:lstStyle/>
          <a:p>
            <a:pPr>
              <a:defRPr sz="2400" b="1" i="0" u="none" strike="noStrike">
                <a:solidFill>
                  <a:srgbClr val="268CCD"/>
                </a:solidFill>
                <a:latin typeface="+mn-lt"/>
                <a:ea typeface="+mn-ea"/>
                <a:cs typeface="+mn-cs"/>
              </a:defRPr>
            </a:pPr>
            <a:endParaRPr lang="fr-FR"/>
          </a:p>
        </c:txPr>
        <c:crossAx val="313206272"/>
        <c:crosses val="autoZero"/>
        <c:auto val="1"/>
        <c:lblAlgn val="ctr"/>
        <c:lblOffset val="100"/>
        <c:noMultiLvlLbl val="0"/>
      </c:catAx>
      <c:valAx>
        <c:axId val="313206272"/>
        <c:scaling>
          <c:orientation val="minMax"/>
          <c:max val="6"/>
          <c:min val="0"/>
        </c:scaling>
        <c:delete val="0"/>
        <c:axPos val="l"/>
        <c:majorGridlines>
          <c:spPr>
            <a:ln w="12700" cap="flat" cmpd="sng" algn="ctr">
              <a:solidFill>
                <a:srgbClr val="268CCD"/>
              </a:solidFill>
              <a:prstDash val="solid"/>
              <a:round/>
              <a:headEnd type="none"/>
            </a:ln>
          </c:spPr>
        </c:majorGridlines>
        <c:minorGridlines>
          <c:spPr>
            <a:ln w="9525" cap="flat" cmpd="sng" algn="ctr">
              <a:solidFill>
                <a:schemeClr val="tx1">
                  <a:lumMod val="5000"/>
                  <a:lumOff val="95000"/>
                </a:schemeClr>
              </a:solidFill>
              <a:round/>
            </a:ln>
          </c:spPr>
        </c:minorGridlines>
        <c:numFmt formatCode="0" sourceLinked="0"/>
        <c:majorTickMark val="none"/>
        <c:minorTickMark val="none"/>
        <c:tickLblPos val="nextTo"/>
        <c:spPr>
          <a:noFill/>
          <a:ln>
            <a:solidFill>
              <a:schemeClr val="accent1"/>
            </a:solidFill>
          </a:ln>
        </c:spPr>
        <c:txPr>
          <a:bodyPr rot="-60000000" spcFirstLastPara="1" vertOverflow="ellipsis" vert="horz" wrap="square" anchor="ctr" anchorCtr="1"/>
          <a:lstStyle/>
          <a:p>
            <a:pPr>
              <a:defRPr sz="2000" b="1" i="0" u="none" strike="noStrike">
                <a:solidFill>
                  <a:srgbClr val="00B0F0"/>
                </a:solidFill>
                <a:latin typeface="+mn-lt"/>
                <a:ea typeface="+mn-ea"/>
                <a:cs typeface="+mn-cs"/>
              </a:defRPr>
            </a:pPr>
            <a:endParaRPr lang="fr-FR"/>
          </a:p>
        </c:txPr>
        <c:crossAx val="313204736"/>
        <c:crosses val="autoZero"/>
        <c:crossBetween val="between"/>
        <c:majorUnit val="1"/>
        <c:minorUnit val="1"/>
      </c:valAx>
      <c:spPr>
        <a:noFill/>
        <a:ln w="19050" cap="rnd">
          <a:noFill/>
        </a:ln>
      </c:spPr>
    </c:plotArea>
    <c:plotVisOnly val="0"/>
    <c:dispBlanksAs val="gap"/>
    <c:showDLblsOverMax val="0"/>
  </c:chart>
  <c:spPr>
    <a:noFill/>
    <a:ln w="9525" cap="flat" cmpd="sng" algn="ctr">
      <a:noFill/>
      <a:round/>
    </a:ln>
  </c:spPr>
  <c:txPr>
    <a:bodyPr/>
    <a:lstStyle/>
    <a:p>
      <a:pPr>
        <a:defRPr/>
      </a:pPr>
      <a:endParaRPr lang="fr-FR"/>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radarChart>
        <c:radarStyle val="marker"/>
        <c:varyColors val="0"/>
        <c:ser>
          <c:idx val="2"/>
          <c:order val="0"/>
          <c:tx>
            <c:strRef>
              <c:f>'Bilan MEE'!$AR$119</c:f>
              <c:strCache>
                <c:ptCount val="1"/>
                <c:pt idx="0">
                  <c:v>Palier atteint</c:v>
                </c:pt>
              </c:strCache>
            </c:strRef>
          </c:tx>
          <c:spPr>
            <a:ln w="34925" cap="rnd">
              <a:solidFill>
                <a:schemeClr val="accent6"/>
              </a:solidFill>
              <a:round/>
            </a:ln>
            <a:effectLst>
              <a:outerShdw blurRad="57150" dist="5400000" dir="19050" rotWithShape="0">
                <a:srgbClr val="000000">
                  <a:alpha val="63000"/>
                </a:srgbClr>
              </a:outerShdw>
            </a:effectLst>
          </c:spPr>
          <c:marker>
            <c:symbol val="none"/>
          </c:marker>
          <c:dLbls>
            <c:delete val="1"/>
          </c:dLbls>
          <c:cat>
            <c:strRef>
              <c:f>'Bilan MEE'!$AO$120:$AO$134</c:f>
              <c:strCache>
                <c:ptCount val="15"/>
                <c:pt idx="0">
                  <c:v>C7.1</c:v>
                </c:pt>
                <c:pt idx="1">
                  <c:v>C7.2</c:v>
                </c:pt>
                <c:pt idx="2">
                  <c:v>C7.3</c:v>
                </c:pt>
                <c:pt idx="3">
                  <c:v>C7.4</c:v>
                </c:pt>
                <c:pt idx="4">
                  <c:v>C7.5</c:v>
                </c:pt>
                <c:pt idx="5">
                  <c:v>C7.6</c:v>
                </c:pt>
                <c:pt idx="6">
                  <c:v>C8.1</c:v>
                </c:pt>
                <c:pt idx="7">
                  <c:v>C8.2</c:v>
                </c:pt>
                <c:pt idx="8">
                  <c:v>C8.3</c:v>
                </c:pt>
                <c:pt idx="9">
                  <c:v>C8.4</c:v>
                </c:pt>
                <c:pt idx="10">
                  <c:v>C8.5</c:v>
                </c:pt>
                <c:pt idx="11">
                  <c:v>C9.1</c:v>
                </c:pt>
                <c:pt idx="12">
                  <c:v>C9.2</c:v>
                </c:pt>
                <c:pt idx="13">
                  <c:v>C9.3</c:v>
                </c:pt>
                <c:pt idx="14">
                  <c:v>C9.4</c:v>
                </c:pt>
              </c:strCache>
            </c:strRef>
          </c:cat>
          <c:val>
            <c:numRef>
              <c:f>'Bilan MEE'!$AR$120:$AR$134</c:f>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6r2="http://schemas.microsoft.com/office/drawing/2015/06/chart">
            <c:ext xmlns:c16="http://schemas.microsoft.com/office/drawing/2014/chart" uri="{C3380CC4-5D6E-409C-BE32-E72D297353CC}">
              <c16:uniqueId val="{00000000-CDAE-4276-A45D-0A4607C04355}"/>
            </c:ext>
          </c:extLst>
        </c:ser>
        <c:dLbls>
          <c:showLegendKey val="0"/>
          <c:showVal val="1"/>
          <c:showCatName val="0"/>
          <c:showSerName val="0"/>
          <c:showPercent val="0"/>
          <c:showBubbleSize val="0"/>
        </c:dLbls>
        <c:axId val="313239040"/>
        <c:axId val="313240576"/>
      </c:radarChart>
      <c:catAx>
        <c:axId val="313239040"/>
        <c:scaling>
          <c:orientation val="minMax"/>
        </c:scaling>
        <c:delete val="0"/>
        <c:axPos val="b"/>
        <c:majorGridlines/>
        <c:numFmt formatCode="General" sourceLinked="1"/>
        <c:majorTickMark val="none"/>
        <c:minorTickMark val="none"/>
        <c:tickLblPos val="nextTo"/>
        <c:spPr>
          <a:noFill/>
          <a:ln w="25400" cap="flat" cmpd="sng" algn="ctr">
            <a:noFill/>
            <a:round/>
          </a:ln>
        </c:spPr>
        <c:txPr>
          <a:bodyPr rot="-60000000" spcFirstLastPara="1" vertOverflow="ellipsis" vert="horz" wrap="square" anchor="ctr" anchorCtr="1"/>
          <a:lstStyle/>
          <a:p>
            <a:pPr>
              <a:defRPr sz="2400" b="1" i="0" u="none" strike="noStrike">
                <a:solidFill>
                  <a:srgbClr val="268CCD"/>
                </a:solidFill>
                <a:latin typeface="+mn-lt"/>
                <a:ea typeface="+mn-ea"/>
                <a:cs typeface="+mn-cs"/>
              </a:defRPr>
            </a:pPr>
            <a:endParaRPr lang="fr-FR"/>
          </a:p>
        </c:txPr>
        <c:crossAx val="313240576"/>
        <c:crosses val="autoZero"/>
        <c:auto val="1"/>
        <c:lblAlgn val="ctr"/>
        <c:lblOffset val="100"/>
        <c:noMultiLvlLbl val="0"/>
      </c:catAx>
      <c:valAx>
        <c:axId val="313240576"/>
        <c:scaling>
          <c:orientation val="minMax"/>
          <c:max val="6"/>
          <c:min val="0"/>
        </c:scaling>
        <c:delete val="0"/>
        <c:axPos val="l"/>
        <c:majorGridlines>
          <c:spPr>
            <a:ln w="12700" cap="flat" cmpd="sng" algn="ctr">
              <a:solidFill>
                <a:srgbClr val="268CCD"/>
              </a:solidFill>
              <a:prstDash val="solid"/>
              <a:round/>
              <a:headEnd type="none"/>
            </a:ln>
          </c:spPr>
        </c:majorGridlines>
        <c:minorGridlines>
          <c:spPr>
            <a:ln w="9525" cap="flat" cmpd="sng" algn="ctr">
              <a:solidFill>
                <a:schemeClr val="tx1">
                  <a:lumMod val="5000"/>
                  <a:lumOff val="95000"/>
                </a:schemeClr>
              </a:solidFill>
              <a:round/>
            </a:ln>
          </c:spPr>
        </c:minorGridlines>
        <c:numFmt formatCode="0" sourceLinked="0"/>
        <c:majorTickMark val="none"/>
        <c:minorTickMark val="none"/>
        <c:tickLblPos val="nextTo"/>
        <c:spPr>
          <a:noFill/>
          <a:ln>
            <a:solidFill>
              <a:schemeClr val="accent1"/>
            </a:solidFill>
          </a:ln>
        </c:spPr>
        <c:txPr>
          <a:bodyPr rot="-60000000" spcFirstLastPara="1" vertOverflow="ellipsis" vert="horz" wrap="square" anchor="ctr" anchorCtr="1"/>
          <a:lstStyle/>
          <a:p>
            <a:pPr>
              <a:defRPr sz="2000" b="1" i="0" u="none" strike="noStrike">
                <a:solidFill>
                  <a:srgbClr val="00B0F0"/>
                </a:solidFill>
                <a:latin typeface="+mn-lt"/>
                <a:ea typeface="+mn-ea"/>
                <a:cs typeface="+mn-cs"/>
              </a:defRPr>
            </a:pPr>
            <a:endParaRPr lang="fr-FR"/>
          </a:p>
        </c:txPr>
        <c:crossAx val="313239040"/>
        <c:crosses val="autoZero"/>
        <c:crossBetween val="between"/>
        <c:majorUnit val="1"/>
        <c:minorUnit val="1"/>
      </c:valAx>
      <c:spPr>
        <a:noFill/>
        <a:ln w="19050" cap="rnd">
          <a:noFill/>
        </a:ln>
      </c:spPr>
    </c:plotArea>
    <c:plotVisOnly val="0"/>
    <c:dispBlanksAs val="gap"/>
    <c:showDLblsOverMax val="0"/>
  </c:chart>
  <c:spPr>
    <a:noFill/>
    <a:ln w="9525" cap="flat" cmpd="sng" algn="ctr">
      <a:noFill/>
      <a:round/>
    </a:ln>
  </c:spPr>
  <c:txPr>
    <a:bodyPr/>
    <a:lstStyle/>
    <a:p>
      <a:pPr>
        <a:defRPr/>
      </a:pPr>
      <a:endParaRPr lang="fr-FR"/>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radarChart>
        <c:radarStyle val="marker"/>
        <c:varyColors val="0"/>
        <c:ser>
          <c:idx val="2"/>
          <c:order val="0"/>
          <c:tx>
            <c:strRef>
              <c:f>'Bilan MEE'!$AW$119</c:f>
              <c:strCache>
                <c:ptCount val="1"/>
                <c:pt idx="0">
                  <c:v>Palier atteint</c:v>
                </c:pt>
              </c:strCache>
            </c:strRef>
          </c:tx>
          <c:spPr>
            <a:ln w="34925" cap="rnd">
              <a:solidFill>
                <a:schemeClr val="accent6"/>
              </a:solidFill>
              <a:round/>
            </a:ln>
            <a:effectLst>
              <a:outerShdw blurRad="57150" dist="5400000" dir="19050" rotWithShape="0">
                <a:srgbClr val="000000">
                  <a:alpha val="63000"/>
                </a:srgbClr>
              </a:outerShdw>
            </a:effectLst>
          </c:spPr>
          <c:marker>
            <c:symbol val="none"/>
          </c:marker>
          <c:dLbls>
            <c:delete val="1"/>
          </c:dLbls>
          <c:cat>
            <c:strRef>
              <c:f>'Bilan MEE'!$AT$120:$AT$135</c:f>
              <c:strCache>
                <c:ptCount val="16"/>
                <c:pt idx="0">
                  <c:v>C11.1</c:v>
                </c:pt>
                <c:pt idx="1">
                  <c:v>C11.2</c:v>
                </c:pt>
                <c:pt idx="2">
                  <c:v>C11.3</c:v>
                </c:pt>
                <c:pt idx="3">
                  <c:v>C11.4</c:v>
                </c:pt>
                <c:pt idx="4">
                  <c:v>C11.5</c:v>
                </c:pt>
                <c:pt idx="5">
                  <c:v>C11.6</c:v>
                </c:pt>
                <c:pt idx="6">
                  <c:v>C11.7</c:v>
                </c:pt>
                <c:pt idx="7">
                  <c:v>C11.8</c:v>
                </c:pt>
                <c:pt idx="8">
                  <c:v>C11.9</c:v>
                </c:pt>
                <c:pt idx="9">
                  <c:v>C11.10</c:v>
                </c:pt>
                <c:pt idx="10">
                  <c:v>C11.11</c:v>
                </c:pt>
                <c:pt idx="11">
                  <c:v>C11.12</c:v>
                </c:pt>
                <c:pt idx="12">
                  <c:v>C12.1</c:v>
                </c:pt>
                <c:pt idx="13">
                  <c:v>C12.2</c:v>
                </c:pt>
                <c:pt idx="14">
                  <c:v>C12.3</c:v>
                </c:pt>
                <c:pt idx="15">
                  <c:v>C12.4</c:v>
                </c:pt>
              </c:strCache>
            </c:strRef>
          </c:cat>
          <c:val>
            <c:numRef>
              <c:f>'Bilan MEE'!$AW$120:$AW$135</c:f>
              <c:numCache>
                <c:formatCode>0.0</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xmlns:c16r2="http://schemas.microsoft.com/office/drawing/2015/06/chart">
            <c:ext xmlns:c16="http://schemas.microsoft.com/office/drawing/2014/chart" uri="{C3380CC4-5D6E-409C-BE32-E72D297353CC}">
              <c16:uniqueId val="{00000000-E671-49FE-985E-3E3114E588A9}"/>
            </c:ext>
          </c:extLst>
        </c:ser>
        <c:dLbls>
          <c:showLegendKey val="0"/>
          <c:showVal val="1"/>
          <c:showCatName val="0"/>
          <c:showSerName val="0"/>
          <c:showPercent val="0"/>
          <c:showBubbleSize val="0"/>
        </c:dLbls>
        <c:axId val="313994240"/>
        <c:axId val="313996032"/>
      </c:radarChart>
      <c:catAx>
        <c:axId val="313994240"/>
        <c:scaling>
          <c:orientation val="minMax"/>
        </c:scaling>
        <c:delete val="0"/>
        <c:axPos val="b"/>
        <c:majorGridlines/>
        <c:numFmt formatCode="General" sourceLinked="1"/>
        <c:majorTickMark val="none"/>
        <c:minorTickMark val="none"/>
        <c:tickLblPos val="nextTo"/>
        <c:spPr>
          <a:noFill/>
          <a:ln w="25400" cap="flat" cmpd="sng" algn="ctr">
            <a:noFill/>
            <a:round/>
          </a:ln>
        </c:spPr>
        <c:txPr>
          <a:bodyPr rot="-60000000" spcFirstLastPara="1" vertOverflow="ellipsis" vert="horz" wrap="square" anchor="ctr" anchorCtr="1"/>
          <a:lstStyle/>
          <a:p>
            <a:pPr>
              <a:defRPr sz="2400" b="1" i="0" u="none" strike="noStrike">
                <a:solidFill>
                  <a:srgbClr val="268CCD"/>
                </a:solidFill>
                <a:latin typeface="+mn-lt"/>
                <a:ea typeface="+mn-ea"/>
                <a:cs typeface="+mn-cs"/>
              </a:defRPr>
            </a:pPr>
            <a:endParaRPr lang="fr-FR"/>
          </a:p>
        </c:txPr>
        <c:crossAx val="313996032"/>
        <c:crosses val="autoZero"/>
        <c:auto val="1"/>
        <c:lblAlgn val="ctr"/>
        <c:lblOffset val="100"/>
        <c:noMultiLvlLbl val="0"/>
      </c:catAx>
      <c:valAx>
        <c:axId val="313996032"/>
        <c:scaling>
          <c:orientation val="minMax"/>
          <c:max val="6"/>
          <c:min val="0"/>
        </c:scaling>
        <c:delete val="0"/>
        <c:axPos val="l"/>
        <c:majorGridlines>
          <c:spPr>
            <a:ln w="12700" cap="flat" cmpd="sng" algn="ctr">
              <a:solidFill>
                <a:srgbClr val="268CCD"/>
              </a:solidFill>
              <a:prstDash val="solid"/>
              <a:round/>
              <a:headEnd type="none"/>
            </a:ln>
          </c:spPr>
        </c:majorGridlines>
        <c:minorGridlines>
          <c:spPr>
            <a:ln w="9525" cap="flat" cmpd="sng" algn="ctr">
              <a:solidFill>
                <a:schemeClr val="tx1">
                  <a:lumMod val="5000"/>
                  <a:lumOff val="95000"/>
                </a:schemeClr>
              </a:solidFill>
              <a:round/>
            </a:ln>
          </c:spPr>
        </c:minorGridlines>
        <c:numFmt formatCode="0" sourceLinked="0"/>
        <c:majorTickMark val="none"/>
        <c:minorTickMark val="none"/>
        <c:tickLblPos val="nextTo"/>
        <c:spPr>
          <a:noFill/>
          <a:ln>
            <a:solidFill>
              <a:schemeClr val="accent1"/>
            </a:solidFill>
          </a:ln>
        </c:spPr>
        <c:txPr>
          <a:bodyPr rot="-60000000" spcFirstLastPara="1" vertOverflow="ellipsis" vert="horz" wrap="square" anchor="ctr" anchorCtr="1"/>
          <a:lstStyle/>
          <a:p>
            <a:pPr>
              <a:defRPr sz="2000" b="1" i="0" u="none" strike="noStrike">
                <a:solidFill>
                  <a:srgbClr val="00B0F0"/>
                </a:solidFill>
                <a:latin typeface="+mn-lt"/>
                <a:ea typeface="+mn-ea"/>
                <a:cs typeface="+mn-cs"/>
              </a:defRPr>
            </a:pPr>
            <a:endParaRPr lang="fr-FR"/>
          </a:p>
        </c:txPr>
        <c:crossAx val="313994240"/>
        <c:crosses val="autoZero"/>
        <c:crossBetween val="between"/>
        <c:majorUnit val="1"/>
        <c:minorUnit val="1"/>
      </c:valAx>
      <c:spPr>
        <a:noFill/>
        <a:ln w="19050" cap="rnd">
          <a:noFill/>
        </a:ln>
      </c:spPr>
    </c:plotArea>
    <c:plotVisOnly val="0"/>
    <c:dispBlanksAs val="gap"/>
    <c:showDLblsOverMax val="0"/>
  </c:chart>
  <c:spPr>
    <a:noFill/>
    <a:ln w="9525" cap="flat" cmpd="sng" algn="ctr">
      <a:noFill/>
      <a:round/>
    </a:ln>
  </c:spPr>
  <c:txPr>
    <a:bodyPr/>
    <a:lstStyle/>
    <a:p>
      <a:pPr>
        <a:defRPr/>
      </a:pPr>
      <a:endParaRPr lang="fr-FR"/>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radarChart>
        <c:radarStyle val="marker"/>
        <c:varyColors val="0"/>
        <c:ser>
          <c:idx val="2"/>
          <c:order val="0"/>
          <c:tx>
            <c:strRef>
              <c:f>'Bilan MEE'!$AR$140</c:f>
              <c:strCache>
                <c:ptCount val="1"/>
                <c:pt idx="0">
                  <c:v>Palier atteint</c:v>
                </c:pt>
              </c:strCache>
            </c:strRef>
          </c:tx>
          <c:spPr>
            <a:ln w="34925" cap="rnd">
              <a:solidFill>
                <a:schemeClr val="accent6"/>
              </a:solidFill>
              <a:round/>
            </a:ln>
            <a:effectLst>
              <a:outerShdw blurRad="57150" dist="5400000" dir="19050" rotWithShape="0">
                <a:srgbClr val="000000">
                  <a:alpha val="63000"/>
                </a:srgbClr>
              </a:outerShdw>
            </a:effectLst>
          </c:spPr>
          <c:marker>
            <c:symbol val="none"/>
          </c:marker>
          <c:dLbls>
            <c:delete val="1"/>
          </c:dLbls>
          <c:cat>
            <c:strRef>
              <c:f>'Bilan MEE'!$AO$141:$AO$152</c:f>
              <c:strCache>
                <c:ptCount val="12"/>
                <c:pt idx="0">
                  <c:v>C10.1</c:v>
                </c:pt>
                <c:pt idx="1">
                  <c:v>C10.2</c:v>
                </c:pt>
                <c:pt idx="2">
                  <c:v>C10.3</c:v>
                </c:pt>
                <c:pt idx="3">
                  <c:v>C10.4</c:v>
                </c:pt>
                <c:pt idx="4">
                  <c:v>C10.5</c:v>
                </c:pt>
                <c:pt idx="5">
                  <c:v>C10.6</c:v>
                </c:pt>
                <c:pt idx="6">
                  <c:v>C10.7</c:v>
                </c:pt>
                <c:pt idx="7">
                  <c:v>C13.1</c:v>
                </c:pt>
                <c:pt idx="8">
                  <c:v>C13.2</c:v>
                </c:pt>
                <c:pt idx="9">
                  <c:v>C13.3</c:v>
                </c:pt>
                <c:pt idx="10">
                  <c:v>C13.4</c:v>
                </c:pt>
                <c:pt idx="11">
                  <c:v>C13.5</c:v>
                </c:pt>
              </c:strCache>
            </c:strRef>
          </c:cat>
          <c:val>
            <c:numRef>
              <c:f>'Bilan MEE'!$AR$141:$AR$152</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xmlns:c16r2="http://schemas.microsoft.com/office/drawing/2015/06/chart">
            <c:ext xmlns:c16="http://schemas.microsoft.com/office/drawing/2014/chart" uri="{C3380CC4-5D6E-409C-BE32-E72D297353CC}">
              <c16:uniqueId val="{00000000-1FC6-43AC-8903-EED7166890EA}"/>
            </c:ext>
          </c:extLst>
        </c:ser>
        <c:dLbls>
          <c:showLegendKey val="0"/>
          <c:showVal val="1"/>
          <c:showCatName val="0"/>
          <c:showSerName val="0"/>
          <c:showPercent val="0"/>
          <c:showBubbleSize val="0"/>
        </c:dLbls>
        <c:axId val="314020608"/>
        <c:axId val="314022144"/>
      </c:radarChart>
      <c:catAx>
        <c:axId val="314020608"/>
        <c:scaling>
          <c:orientation val="minMax"/>
        </c:scaling>
        <c:delete val="0"/>
        <c:axPos val="b"/>
        <c:majorGridlines/>
        <c:numFmt formatCode="General" sourceLinked="1"/>
        <c:majorTickMark val="none"/>
        <c:minorTickMark val="none"/>
        <c:tickLblPos val="nextTo"/>
        <c:spPr>
          <a:noFill/>
          <a:ln w="25400" cap="flat" cmpd="sng" algn="ctr">
            <a:noFill/>
            <a:round/>
          </a:ln>
        </c:spPr>
        <c:txPr>
          <a:bodyPr rot="-60000000" spcFirstLastPara="1" vertOverflow="ellipsis" vert="horz" wrap="square" anchor="ctr" anchorCtr="1"/>
          <a:lstStyle/>
          <a:p>
            <a:pPr>
              <a:defRPr sz="2400" b="1" i="0" u="none" strike="noStrike">
                <a:solidFill>
                  <a:srgbClr val="268CCD"/>
                </a:solidFill>
                <a:latin typeface="+mn-lt"/>
                <a:ea typeface="+mn-ea"/>
                <a:cs typeface="+mn-cs"/>
              </a:defRPr>
            </a:pPr>
            <a:endParaRPr lang="fr-FR"/>
          </a:p>
        </c:txPr>
        <c:crossAx val="314022144"/>
        <c:crosses val="autoZero"/>
        <c:auto val="1"/>
        <c:lblAlgn val="ctr"/>
        <c:lblOffset val="100"/>
        <c:noMultiLvlLbl val="0"/>
      </c:catAx>
      <c:valAx>
        <c:axId val="314022144"/>
        <c:scaling>
          <c:orientation val="minMax"/>
          <c:max val="6"/>
          <c:min val="0"/>
        </c:scaling>
        <c:delete val="0"/>
        <c:axPos val="l"/>
        <c:majorGridlines>
          <c:spPr>
            <a:ln w="12700" cap="flat" cmpd="sng" algn="ctr">
              <a:solidFill>
                <a:srgbClr val="268CCD"/>
              </a:solidFill>
              <a:prstDash val="solid"/>
              <a:round/>
              <a:headEnd type="none"/>
            </a:ln>
          </c:spPr>
        </c:majorGridlines>
        <c:minorGridlines>
          <c:spPr>
            <a:ln w="9525" cap="flat" cmpd="sng" algn="ctr">
              <a:solidFill>
                <a:schemeClr val="tx1">
                  <a:lumMod val="5000"/>
                  <a:lumOff val="95000"/>
                </a:schemeClr>
              </a:solidFill>
              <a:round/>
            </a:ln>
          </c:spPr>
        </c:minorGridlines>
        <c:numFmt formatCode="0" sourceLinked="0"/>
        <c:majorTickMark val="none"/>
        <c:minorTickMark val="none"/>
        <c:tickLblPos val="nextTo"/>
        <c:spPr>
          <a:noFill/>
          <a:ln>
            <a:solidFill>
              <a:schemeClr val="accent1"/>
            </a:solidFill>
          </a:ln>
        </c:spPr>
        <c:txPr>
          <a:bodyPr rot="-60000000" spcFirstLastPara="1" vertOverflow="ellipsis" vert="horz" wrap="square" anchor="ctr" anchorCtr="1"/>
          <a:lstStyle/>
          <a:p>
            <a:pPr>
              <a:defRPr sz="2000" b="1" i="0" u="none" strike="noStrike">
                <a:solidFill>
                  <a:srgbClr val="00B0F0"/>
                </a:solidFill>
                <a:latin typeface="+mn-lt"/>
                <a:ea typeface="+mn-ea"/>
                <a:cs typeface="+mn-cs"/>
              </a:defRPr>
            </a:pPr>
            <a:endParaRPr lang="fr-FR"/>
          </a:p>
        </c:txPr>
        <c:crossAx val="314020608"/>
        <c:crosses val="autoZero"/>
        <c:crossBetween val="between"/>
        <c:majorUnit val="1"/>
        <c:minorUnit val="1"/>
      </c:valAx>
      <c:spPr>
        <a:noFill/>
        <a:ln w="19050" cap="rnd">
          <a:noFill/>
        </a:ln>
      </c:spPr>
    </c:plotArea>
    <c:plotVisOnly val="0"/>
    <c:dispBlanksAs val="gap"/>
    <c:showDLblsOverMax val="0"/>
  </c:chart>
  <c:spPr>
    <a:noFill/>
    <a:ln w="9525" cap="flat" cmpd="sng" algn="ctr">
      <a:noFill/>
      <a:round/>
    </a:ln>
  </c:spPr>
  <c:txPr>
    <a:bodyPr/>
    <a:lstStyle/>
    <a:p>
      <a:pPr>
        <a:defRPr/>
      </a:pPr>
      <a:endParaRPr lang="fr-FR"/>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radarChart>
        <c:radarStyle val="marker"/>
        <c:varyColors val="0"/>
        <c:ser>
          <c:idx val="0"/>
          <c:order val="0"/>
          <c:tx>
            <c:strRef>
              <c:f>'Bilan ICCER'!$AP$98</c:f>
              <c:strCache>
                <c:ptCount val="1"/>
                <c:pt idx="0">
                  <c:v>Seuil de maîtrise</c:v>
                </c:pt>
              </c:strCache>
            </c:strRef>
          </c:tx>
          <c:spPr>
            <a:ln w="34925" cap="rnd">
              <a:solidFill>
                <a:schemeClr val="accent2"/>
              </a:solidFill>
              <a:round/>
            </a:ln>
            <a:effectLst>
              <a:outerShdw blurRad="57150" dist="5400000" dir="19050" rotWithShape="0">
                <a:srgbClr val="000000">
                  <a:alpha val="63000"/>
                </a:srgbClr>
              </a:outerShdw>
            </a:effectLst>
          </c:spPr>
          <c:marker>
            <c:symbol val="none"/>
          </c:marker>
          <c:dLbls>
            <c:delete val="1"/>
          </c:dLbls>
          <c:cat>
            <c:strRef>
              <c:f>'Bilan ICCER'!$AO$99:$AO$116</c:f>
              <c:strCache>
                <c:ptCount val="18"/>
                <c:pt idx="0">
                  <c:v>C1.1</c:v>
                </c:pt>
                <c:pt idx="1">
                  <c:v>C1.2</c:v>
                </c:pt>
                <c:pt idx="2">
                  <c:v>C1.3</c:v>
                </c:pt>
                <c:pt idx="3">
                  <c:v>C1.4</c:v>
                </c:pt>
                <c:pt idx="4">
                  <c:v>C1.5</c:v>
                </c:pt>
                <c:pt idx="5">
                  <c:v>C1.6</c:v>
                </c:pt>
                <c:pt idx="6">
                  <c:v>C1.7</c:v>
                </c:pt>
                <c:pt idx="7">
                  <c:v>C2.1</c:v>
                </c:pt>
                <c:pt idx="8">
                  <c:v>C2.2</c:v>
                </c:pt>
                <c:pt idx="9">
                  <c:v>C2.3</c:v>
                </c:pt>
                <c:pt idx="10">
                  <c:v>C2.4</c:v>
                </c:pt>
                <c:pt idx="11">
                  <c:v>C2.5</c:v>
                </c:pt>
                <c:pt idx="12">
                  <c:v>C2.6</c:v>
                </c:pt>
                <c:pt idx="13">
                  <c:v>C2.7</c:v>
                </c:pt>
                <c:pt idx="14">
                  <c:v>C3.1</c:v>
                </c:pt>
                <c:pt idx="15">
                  <c:v>C3.2</c:v>
                </c:pt>
                <c:pt idx="16">
                  <c:v>C3.3</c:v>
                </c:pt>
                <c:pt idx="17">
                  <c:v>C3.4</c:v>
                </c:pt>
              </c:strCache>
            </c:strRef>
          </c:cat>
          <c:val>
            <c:numRef>
              <c:f>'Bilan ICCER'!$AP$99:$AP$116</c:f>
              <c:numCache>
                <c:formatCode>General</c:formatCode>
                <c:ptCount val="18"/>
                <c:pt idx="0">
                  <c:v>10</c:v>
                </c:pt>
                <c:pt idx="1">
                  <c:v>10</c:v>
                </c:pt>
                <c:pt idx="2">
                  <c:v>10</c:v>
                </c:pt>
                <c:pt idx="3">
                  <c:v>10</c:v>
                </c:pt>
                <c:pt idx="4">
                  <c:v>10</c:v>
                </c:pt>
                <c:pt idx="5">
                  <c:v>10</c:v>
                </c:pt>
                <c:pt idx="6">
                  <c:v>10</c:v>
                </c:pt>
                <c:pt idx="7">
                  <c:v>10</c:v>
                </c:pt>
                <c:pt idx="8">
                  <c:v>10</c:v>
                </c:pt>
                <c:pt idx="9">
                  <c:v>10</c:v>
                </c:pt>
                <c:pt idx="10">
                  <c:v>10</c:v>
                </c:pt>
                <c:pt idx="11">
                  <c:v>10</c:v>
                </c:pt>
                <c:pt idx="12">
                  <c:v>10</c:v>
                </c:pt>
                <c:pt idx="13">
                  <c:v>10</c:v>
                </c:pt>
                <c:pt idx="14">
                  <c:v>10</c:v>
                </c:pt>
                <c:pt idx="15">
                  <c:v>10</c:v>
                </c:pt>
                <c:pt idx="16">
                  <c:v>10</c:v>
                </c:pt>
                <c:pt idx="17">
                  <c:v>10</c:v>
                </c:pt>
              </c:numCache>
            </c:numRef>
          </c:val>
          <c:extLst xmlns:c16r2="http://schemas.microsoft.com/office/drawing/2015/06/chart">
            <c:ext xmlns:c16="http://schemas.microsoft.com/office/drawing/2014/chart" uri="{C3380CC4-5D6E-409C-BE32-E72D297353CC}">
              <c16:uniqueId val="{00000000-EFF9-4DEF-859F-96C4993B52F9}"/>
            </c:ext>
          </c:extLst>
        </c:ser>
        <c:ser>
          <c:idx val="1"/>
          <c:order val="1"/>
          <c:tx>
            <c:strRef>
              <c:f>'Bilan ICCER'!$AQ$98</c:f>
              <c:strCache>
                <c:ptCount val="1"/>
                <c:pt idx="0">
                  <c:v>Niveaux de maîtrise atteints</c:v>
                </c:pt>
              </c:strCache>
            </c:strRef>
          </c:tx>
          <c:spPr>
            <a:ln w="34925" cap="rnd">
              <a:solidFill>
                <a:schemeClr val="accent4"/>
              </a:solidFill>
              <a:round/>
            </a:ln>
            <a:effectLst>
              <a:outerShdw blurRad="57150" dist="5400000" dir="19050" rotWithShape="0">
                <a:srgbClr val="000000">
                  <a:alpha val="63000"/>
                </a:srgbClr>
              </a:outerShdw>
            </a:effectLst>
          </c:spPr>
          <c:marker>
            <c:symbol val="none"/>
          </c:marker>
          <c:dLbls>
            <c:delete val="1"/>
          </c:dLbls>
          <c:cat>
            <c:strRef>
              <c:f>'Bilan ICCER'!$AO$99:$AO$116</c:f>
              <c:strCache>
                <c:ptCount val="18"/>
                <c:pt idx="0">
                  <c:v>C1.1</c:v>
                </c:pt>
                <c:pt idx="1">
                  <c:v>C1.2</c:v>
                </c:pt>
                <c:pt idx="2">
                  <c:v>C1.3</c:v>
                </c:pt>
                <c:pt idx="3">
                  <c:v>C1.4</c:v>
                </c:pt>
                <c:pt idx="4">
                  <c:v>C1.5</c:v>
                </c:pt>
                <c:pt idx="5">
                  <c:v>C1.6</c:v>
                </c:pt>
                <c:pt idx="6">
                  <c:v>C1.7</c:v>
                </c:pt>
                <c:pt idx="7">
                  <c:v>C2.1</c:v>
                </c:pt>
                <c:pt idx="8">
                  <c:v>C2.2</c:v>
                </c:pt>
                <c:pt idx="9">
                  <c:v>C2.3</c:v>
                </c:pt>
                <c:pt idx="10">
                  <c:v>C2.4</c:v>
                </c:pt>
                <c:pt idx="11">
                  <c:v>C2.5</c:v>
                </c:pt>
                <c:pt idx="12">
                  <c:v>C2.6</c:v>
                </c:pt>
                <c:pt idx="13">
                  <c:v>C2.7</c:v>
                </c:pt>
                <c:pt idx="14">
                  <c:v>C3.1</c:v>
                </c:pt>
                <c:pt idx="15">
                  <c:v>C3.2</c:v>
                </c:pt>
                <c:pt idx="16">
                  <c:v>C3.3</c:v>
                </c:pt>
                <c:pt idx="17">
                  <c:v>C3.4</c:v>
                </c:pt>
              </c:strCache>
            </c:strRef>
          </c:cat>
          <c:val>
            <c:numRef>
              <c:f>'Bilan ICCER'!$AQ$99:$AQ$116</c:f>
              <c:numCache>
                <c:formatCode>0.0</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extLst xmlns:c16r2="http://schemas.microsoft.com/office/drawing/2015/06/chart">
            <c:ext xmlns:c16="http://schemas.microsoft.com/office/drawing/2014/chart" uri="{C3380CC4-5D6E-409C-BE32-E72D297353CC}">
              <c16:uniqueId val="{00000001-EFF9-4DEF-859F-96C4993B52F9}"/>
            </c:ext>
          </c:extLst>
        </c:ser>
        <c:dLbls>
          <c:showLegendKey val="0"/>
          <c:showVal val="1"/>
          <c:showCatName val="0"/>
          <c:showSerName val="0"/>
          <c:showPercent val="0"/>
          <c:showBubbleSize val="0"/>
        </c:dLbls>
        <c:axId val="325764224"/>
        <c:axId val="325765760"/>
      </c:radarChart>
      <c:catAx>
        <c:axId val="325764224"/>
        <c:scaling>
          <c:orientation val="minMax"/>
        </c:scaling>
        <c:delete val="0"/>
        <c:axPos val="b"/>
        <c:majorGridlines/>
        <c:numFmt formatCode="General" sourceLinked="1"/>
        <c:majorTickMark val="none"/>
        <c:minorTickMark val="none"/>
        <c:tickLblPos val="nextTo"/>
        <c:spPr>
          <a:noFill/>
          <a:ln w="25400" cap="flat" cmpd="sng" algn="ctr">
            <a:noFill/>
            <a:round/>
          </a:ln>
        </c:spPr>
        <c:txPr>
          <a:bodyPr rot="-60000000" spcFirstLastPara="1" vertOverflow="ellipsis" vert="horz" wrap="square" anchor="ctr" anchorCtr="1"/>
          <a:lstStyle/>
          <a:p>
            <a:pPr>
              <a:defRPr sz="2400" b="1" i="0" u="none" strike="noStrike">
                <a:solidFill>
                  <a:srgbClr val="268CCD"/>
                </a:solidFill>
                <a:latin typeface="+mn-lt"/>
                <a:ea typeface="+mn-ea"/>
                <a:cs typeface="+mn-cs"/>
              </a:defRPr>
            </a:pPr>
            <a:endParaRPr lang="fr-FR"/>
          </a:p>
        </c:txPr>
        <c:crossAx val="325765760"/>
        <c:crosses val="autoZero"/>
        <c:auto val="1"/>
        <c:lblAlgn val="ctr"/>
        <c:lblOffset val="100"/>
        <c:noMultiLvlLbl val="0"/>
      </c:catAx>
      <c:valAx>
        <c:axId val="325765760"/>
        <c:scaling>
          <c:orientation val="minMax"/>
          <c:max val="20"/>
        </c:scaling>
        <c:delete val="0"/>
        <c:axPos val="l"/>
        <c:majorGridlines>
          <c:spPr>
            <a:ln w="12700" cap="flat" cmpd="sng" algn="ctr">
              <a:solidFill>
                <a:srgbClr val="268CCD"/>
              </a:solidFill>
              <a:prstDash val="solid"/>
              <a:round/>
              <a:headEnd type="none"/>
            </a:ln>
          </c:spPr>
        </c:majorGridlines>
        <c:minorGridlines>
          <c:spPr>
            <a:ln w="9525" cap="flat" cmpd="sng" algn="ctr">
              <a:solidFill>
                <a:schemeClr val="tx1">
                  <a:lumMod val="5000"/>
                  <a:lumOff val="95000"/>
                </a:schemeClr>
              </a:solidFill>
              <a:round/>
            </a:ln>
          </c:spPr>
        </c:minorGridlines>
        <c:numFmt formatCode="0" sourceLinked="0"/>
        <c:majorTickMark val="none"/>
        <c:minorTickMark val="none"/>
        <c:tickLblPos val="nextTo"/>
        <c:spPr>
          <a:noFill/>
          <a:ln>
            <a:solidFill>
              <a:schemeClr val="accent1"/>
            </a:solidFill>
          </a:ln>
        </c:spPr>
        <c:txPr>
          <a:bodyPr rot="-60000000" spcFirstLastPara="1" vertOverflow="ellipsis" vert="horz" wrap="square" anchor="ctr" anchorCtr="1"/>
          <a:lstStyle/>
          <a:p>
            <a:pPr>
              <a:defRPr sz="1200" b="1" i="0" u="none" strike="noStrike">
                <a:solidFill>
                  <a:srgbClr val="00B0F0"/>
                </a:solidFill>
                <a:latin typeface="+mn-lt"/>
                <a:ea typeface="+mn-ea"/>
                <a:cs typeface="+mn-cs"/>
              </a:defRPr>
            </a:pPr>
            <a:endParaRPr lang="fr-FR"/>
          </a:p>
        </c:txPr>
        <c:crossAx val="325764224"/>
        <c:crosses val="autoZero"/>
        <c:crossBetween val="between"/>
        <c:majorUnit val="5"/>
      </c:valAx>
      <c:spPr>
        <a:noFill/>
        <a:ln w="19050" cap="rnd">
          <a:noFill/>
        </a:ln>
      </c:spPr>
    </c:plotArea>
    <c:plotVisOnly val="0"/>
    <c:dispBlanksAs val="gap"/>
    <c:showDLblsOverMax val="0"/>
  </c:chart>
  <c:spPr>
    <a:noFill/>
    <a:ln w="9525" cap="flat" cmpd="sng" algn="ctr">
      <a:noFill/>
      <a:round/>
    </a:ln>
  </c:spPr>
  <c:txPr>
    <a:bodyPr/>
    <a:lstStyle/>
    <a:p>
      <a:pPr>
        <a:defRPr/>
      </a:pPr>
      <a:endParaRPr lang="fr-FR"/>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radarChart>
        <c:radarStyle val="marker"/>
        <c:varyColors val="0"/>
        <c:ser>
          <c:idx val="0"/>
          <c:order val="0"/>
          <c:tx>
            <c:strRef>
              <c:f>'Bilan ICCER'!$AU$98</c:f>
              <c:strCache>
                <c:ptCount val="1"/>
                <c:pt idx="0">
                  <c:v>Seuil de maîtrise</c:v>
                </c:pt>
              </c:strCache>
            </c:strRef>
          </c:tx>
          <c:spPr>
            <a:ln w="34925" cap="rnd">
              <a:solidFill>
                <a:schemeClr val="accent2"/>
              </a:solidFill>
              <a:round/>
            </a:ln>
            <a:effectLst>
              <a:outerShdw blurRad="57150" dist="5400000" dir="19050" rotWithShape="0">
                <a:srgbClr val="000000">
                  <a:alpha val="63000"/>
                </a:srgbClr>
              </a:outerShdw>
            </a:effectLst>
          </c:spPr>
          <c:marker>
            <c:symbol val="none"/>
          </c:marker>
          <c:dLbls>
            <c:delete val="1"/>
          </c:dLbls>
          <c:cat>
            <c:strRef>
              <c:f>'Bilan ICCER'!$AT$99:$AT$112</c:f>
              <c:strCache>
                <c:ptCount val="14"/>
                <c:pt idx="0">
                  <c:v>C4.1</c:v>
                </c:pt>
                <c:pt idx="1">
                  <c:v>C4.2</c:v>
                </c:pt>
                <c:pt idx="2">
                  <c:v>C4.3</c:v>
                </c:pt>
                <c:pt idx="3">
                  <c:v>C5.1</c:v>
                </c:pt>
                <c:pt idx="4">
                  <c:v>C5.2</c:v>
                </c:pt>
                <c:pt idx="5">
                  <c:v>C6.1</c:v>
                </c:pt>
                <c:pt idx="6">
                  <c:v>C6.2</c:v>
                </c:pt>
                <c:pt idx="7">
                  <c:v>C6.3</c:v>
                </c:pt>
                <c:pt idx="8">
                  <c:v>C6.4</c:v>
                </c:pt>
                <c:pt idx="9">
                  <c:v>C8.1</c:v>
                </c:pt>
                <c:pt idx="10">
                  <c:v>C8.2</c:v>
                </c:pt>
                <c:pt idx="11">
                  <c:v>C8.3</c:v>
                </c:pt>
                <c:pt idx="12">
                  <c:v>C12.1</c:v>
                </c:pt>
                <c:pt idx="13">
                  <c:v>C12.2</c:v>
                </c:pt>
              </c:strCache>
            </c:strRef>
          </c:cat>
          <c:val>
            <c:numRef>
              <c:f>'Bilan ICCER'!$AU$99:$AU$112</c:f>
              <c:numCache>
                <c:formatCode>General</c:formatCode>
                <c:ptCount val="14"/>
                <c:pt idx="0">
                  <c:v>10</c:v>
                </c:pt>
                <c:pt idx="1">
                  <c:v>10</c:v>
                </c:pt>
                <c:pt idx="2">
                  <c:v>10</c:v>
                </c:pt>
                <c:pt idx="3">
                  <c:v>10</c:v>
                </c:pt>
                <c:pt idx="4">
                  <c:v>10</c:v>
                </c:pt>
                <c:pt idx="5">
                  <c:v>10</c:v>
                </c:pt>
                <c:pt idx="6">
                  <c:v>10</c:v>
                </c:pt>
                <c:pt idx="7">
                  <c:v>10</c:v>
                </c:pt>
                <c:pt idx="8">
                  <c:v>10</c:v>
                </c:pt>
                <c:pt idx="9">
                  <c:v>10</c:v>
                </c:pt>
                <c:pt idx="10">
                  <c:v>10</c:v>
                </c:pt>
                <c:pt idx="11">
                  <c:v>10</c:v>
                </c:pt>
                <c:pt idx="12">
                  <c:v>10</c:v>
                </c:pt>
                <c:pt idx="13">
                  <c:v>10</c:v>
                </c:pt>
              </c:numCache>
            </c:numRef>
          </c:val>
          <c:extLst xmlns:c16r2="http://schemas.microsoft.com/office/drawing/2015/06/chart">
            <c:ext xmlns:c16="http://schemas.microsoft.com/office/drawing/2014/chart" uri="{C3380CC4-5D6E-409C-BE32-E72D297353CC}">
              <c16:uniqueId val="{00000000-AA1D-48F7-A6F4-DA6A4CC79F1A}"/>
            </c:ext>
          </c:extLst>
        </c:ser>
        <c:ser>
          <c:idx val="1"/>
          <c:order val="1"/>
          <c:tx>
            <c:strRef>
              <c:f>'Bilan ICCER'!$AV$98</c:f>
              <c:strCache>
                <c:ptCount val="1"/>
                <c:pt idx="0">
                  <c:v>Niveaux de maîtrise atteints</c:v>
                </c:pt>
              </c:strCache>
            </c:strRef>
          </c:tx>
          <c:spPr>
            <a:ln w="34925" cap="rnd">
              <a:solidFill>
                <a:schemeClr val="accent4"/>
              </a:solidFill>
              <a:round/>
            </a:ln>
            <a:effectLst>
              <a:outerShdw blurRad="57150" dist="5400000" dir="19050" rotWithShape="0">
                <a:srgbClr val="000000">
                  <a:alpha val="63000"/>
                </a:srgbClr>
              </a:outerShdw>
            </a:effectLst>
          </c:spPr>
          <c:marker>
            <c:symbol val="none"/>
          </c:marker>
          <c:dLbls>
            <c:delete val="1"/>
          </c:dLbls>
          <c:cat>
            <c:strRef>
              <c:f>'Bilan ICCER'!$AT$99:$AT$112</c:f>
              <c:strCache>
                <c:ptCount val="14"/>
                <c:pt idx="0">
                  <c:v>C4.1</c:v>
                </c:pt>
                <c:pt idx="1">
                  <c:v>C4.2</c:v>
                </c:pt>
                <c:pt idx="2">
                  <c:v>C4.3</c:v>
                </c:pt>
                <c:pt idx="3">
                  <c:v>C5.1</c:v>
                </c:pt>
                <c:pt idx="4">
                  <c:v>C5.2</c:v>
                </c:pt>
                <c:pt idx="5">
                  <c:v>C6.1</c:v>
                </c:pt>
                <c:pt idx="6">
                  <c:v>C6.2</c:v>
                </c:pt>
                <c:pt idx="7">
                  <c:v>C6.3</c:v>
                </c:pt>
                <c:pt idx="8">
                  <c:v>C6.4</c:v>
                </c:pt>
                <c:pt idx="9">
                  <c:v>C8.1</c:v>
                </c:pt>
                <c:pt idx="10">
                  <c:v>C8.2</c:v>
                </c:pt>
                <c:pt idx="11">
                  <c:v>C8.3</c:v>
                </c:pt>
                <c:pt idx="12">
                  <c:v>C12.1</c:v>
                </c:pt>
                <c:pt idx="13">
                  <c:v>C12.2</c:v>
                </c:pt>
              </c:strCache>
            </c:strRef>
          </c:cat>
          <c:val>
            <c:numRef>
              <c:f>'Bilan ICCER'!$AV$99:$AV$112</c:f>
              <c:numCache>
                <c:formatCode>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xmlns:c16r2="http://schemas.microsoft.com/office/drawing/2015/06/chart">
            <c:ext xmlns:c16="http://schemas.microsoft.com/office/drawing/2014/chart" uri="{C3380CC4-5D6E-409C-BE32-E72D297353CC}">
              <c16:uniqueId val="{00000001-AA1D-48F7-A6F4-DA6A4CC79F1A}"/>
            </c:ext>
          </c:extLst>
        </c:ser>
        <c:dLbls>
          <c:showLegendKey val="0"/>
          <c:showVal val="1"/>
          <c:showCatName val="0"/>
          <c:showSerName val="0"/>
          <c:showPercent val="0"/>
          <c:showBubbleSize val="0"/>
        </c:dLbls>
        <c:axId val="325808128"/>
        <c:axId val="325809664"/>
      </c:radarChart>
      <c:catAx>
        <c:axId val="325808128"/>
        <c:scaling>
          <c:orientation val="minMax"/>
        </c:scaling>
        <c:delete val="0"/>
        <c:axPos val="b"/>
        <c:majorGridlines/>
        <c:numFmt formatCode="General" sourceLinked="1"/>
        <c:majorTickMark val="none"/>
        <c:minorTickMark val="none"/>
        <c:tickLblPos val="nextTo"/>
        <c:spPr>
          <a:noFill/>
          <a:ln w="25400" cap="flat" cmpd="sng" algn="ctr">
            <a:noFill/>
            <a:round/>
          </a:ln>
        </c:spPr>
        <c:txPr>
          <a:bodyPr rot="-60000000" spcFirstLastPara="1" vertOverflow="ellipsis" vert="horz" wrap="square" anchor="ctr" anchorCtr="1"/>
          <a:lstStyle/>
          <a:p>
            <a:pPr>
              <a:defRPr sz="2400" b="1" i="0" u="none" strike="noStrike">
                <a:solidFill>
                  <a:srgbClr val="268CCD"/>
                </a:solidFill>
                <a:latin typeface="+mn-lt"/>
                <a:ea typeface="+mn-ea"/>
                <a:cs typeface="+mn-cs"/>
              </a:defRPr>
            </a:pPr>
            <a:endParaRPr lang="fr-FR"/>
          </a:p>
        </c:txPr>
        <c:crossAx val="325809664"/>
        <c:crosses val="autoZero"/>
        <c:auto val="1"/>
        <c:lblAlgn val="ctr"/>
        <c:lblOffset val="100"/>
        <c:noMultiLvlLbl val="0"/>
      </c:catAx>
      <c:valAx>
        <c:axId val="325809664"/>
        <c:scaling>
          <c:orientation val="minMax"/>
          <c:max val="20"/>
        </c:scaling>
        <c:delete val="0"/>
        <c:axPos val="l"/>
        <c:majorGridlines>
          <c:spPr>
            <a:ln w="12700" cap="flat" cmpd="sng" algn="ctr">
              <a:solidFill>
                <a:srgbClr val="268CCD"/>
              </a:solidFill>
              <a:prstDash val="solid"/>
              <a:round/>
              <a:headEnd type="none"/>
            </a:ln>
          </c:spPr>
        </c:majorGridlines>
        <c:minorGridlines>
          <c:spPr>
            <a:ln w="9525" cap="flat" cmpd="sng" algn="ctr">
              <a:solidFill>
                <a:schemeClr val="tx1">
                  <a:lumMod val="5000"/>
                  <a:lumOff val="95000"/>
                </a:schemeClr>
              </a:solidFill>
              <a:round/>
            </a:ln>
          </c:spPr>
        </c:minorGridlines>
        <c:numFmt formatCode="0" sourceLinked="0"/>
        <c:majorTickMark val="none"/>
        <c:minorTickMark val="none"/>
        <c:tickLblPos val="nextTo"/>
        <c:spPr>
          <a:noFill/>
          <a:ln>
            <a:solidFill>
              <a:schemeClr val="accent1"/>
            </a:solidFill>
          </a:ln>
        </c:spPr>
        <c:txPr>
          <a:bodyPr rot="-60000000" spcFirstLastPara="1" vertOverflow="ellipsis" vert="horz" wrap="square" anchor="ctr" anchorCtr="1"/>
          <a:lstStyle/>
          <a:p>
            <a:pPr>
              <a:defRPr sz="1200" b="1" i="0" u="none" strike="noStrike">
                <a:solidFill>
                  <a:srgbClr val="00B0F0"/>
                </a:solidFill>
                <a:latin typeface="+mn-lt"/>
                <a:ea typeface="+mn-ea"/>
                <a:cs typeface="+mn-cs"/>
              </a:defRPr>
            </a:pPr>
            <a:endParaRPr lang="fr-FR"/>
          </a:p>
        </c:txPr>
        <c:crossAx val="325808128"/>
        <c:crosses val="autoZero"/>
        <c:crossBetween val="between"/>
        <c:majorUnit val="5"/>
      </c:valAx>
      <c:spPr>
        <a:noFill/>
        <a:ln w="19050" cap="rnd">
          <a:noFill/>
        </a:ln>
      </c:spPr>
    </c:plotArea>
    <c:plotVisOnly val="0"/>
    <c:dispBlanksAs val="gap"/>
    <c:showDLblsOverMax val="0"/>
  </c:chart>
  <c:spPr>
    <a:noFill/>
    <a:ln w="9525" cap="flat" cmpd="sng" algn="ctr">
      <a:noFill/>
      <a:round/>
    </a:ln>
  </c:spPr>
  <c:txPr>
    <a:bodyPr/>
    <a:lstStyle/>
    <a:p>
      <a:pPr>
        <a:defRPr/>
      </a:pPr>
      <a:endParaRPr lang="fr-FR"/>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rAngAx val="0"/>
      <c:perspective val="30"/>
    </c:view3D>
    <c:floor>
      <c:thickness val="0"/>
      <c:spPr>
        <a:noFill/>
        <a:ln>
          <a:noFill/>
        </a:ln>
      </c:spPr>
    </c:floor>
    <c:sideWall>
      <c:thickness val="0"/>
      <c:spPr>
        <a:noFill/>
        <a:ln w="25400">
          <a:noFill/>
        </a:ln>
      </c:spPr>
    </c:sideWall>
    <c:backWall>
      <c:thickness val="0"/>
      <c:spPr>
        <a:noFill/>
        <a:ln w="25400">
          <a:noFill/>
        </a:ln>
      </c:spPr>
    </c:backWall>
    <c:plotArea>
      <c:layout>
        <c:manualLayout>
          <c:layoutTarget val="inner"/>
          <c:xMode val="edge"/>
          <c:yMode val="edge"/>
          <c:x val="0.11889003154619232"/>
          <c:y val="7.6627925595368962E-2"/>
          <c:w val="0.76221991233411146"/>
          <c:h val="0.77412276486900244"/>
        </c:manualLayout>
      </c:layout>
      <c:bar3DChart>
        <c:barDir val="bar"/>
        <c:grouping val="stacked"/>
        <c:varyColors val="0"/>
        <c:dLbls>
          <c:showLegendKey val="0"/>
          <c:showVal val="1"/>
          <c:showCatName val="0"/>
          <c:showSerName val="0"/>
          <c:showPercent val="0"/>
          <c:showBubbleSize val="0"/>
        </c:dLbls>
        <c:gapWidth val="150"/>
        <c:shape val="box"/>
        <c:axId val="410123264"/>
        <c:axId val="411861760"/>
        <c:axId val="0"/>
      </c:bar3DChart>
      <c:catAx>
        <c:axId val="410123264"/>
        <c:scaling>
          <c:orientation val="minMax"/>
        </c:scaling>
        <c:delete val="0"/>
        <c:axPos val="l"/>
        <c:majorGridlines>
          <c:spPr>
            <a:ln w="9525" cap="flat" cmpd="sng" algn="ctr">
              <a:solidFill>
                <a:schemeClr val="tx1">
                  <a:lumMod val="15000"/>
                  <a:lumOff val="85000"/>
                </a:schemeClr>
              </a:solidFill>
              <a:round/>
            </a:ln>
          </c:spPr>
        </c:majorGridlines>
        <c:numFmt formatCode="General" sourceLinked="1"/>
        <c:majorTickMark val="none"/>
        <c:minorTickMark val="none"/>
        <c:tickLblPos val="nextTo"/>
        <c:spPr>
          <a:noFill/>
          <a:ln w="25400" cap="flat" cmpd="sng" algn="ctr">
            <a:noFill/>
            <a:round/>
          </a:ln>
        </c:spPr>
        <c:txPr>
          <a:bodyPr rot="-60000000" spcFirstLastPara="1" vertOverflow="ellipsis" vert="horz" wrap="square" anchor="ctr" anchorCtr="1"/>
          <a:lstStyle/>
          <a:p>
            <a:pPr>
              <a:defRPr sz="2400" b="1" i="0" u="none" strike="noStrike">
                <a:solidFill>
                  <a:srgbClr val="268CCD"/>
                </a:solidFill>
                <a:latin typeface="+mn-lt"/>
                <a:ea typeface="+mn-ea"/>
                <a:cs typeface="+mn-cs"/>
              </a:defRPr>
            </a:pPr>
            <a:endParaRPr lang="fr-FR"/>
          </a:p>
        </c:txPr>
        <c:crossAx val="411861760"/>
        <c:crosses val="autoZero"/>
        <c:auto val="1"/>
        <c:lblAlgn val="ctr"/>
        <c:lblOffset val="100"/>
        <c:noMultiLvlLbl val="0"/>
      </c:catAx>
      <c:valAx>
        <c:axId val="411861760"/>
        <c:scaling>
          <c:orientation val="minMax"/>
          <c:max val="20"/>
        </c:scaling>
        <c:delete val="0"/>
        <c:axPos val="b"/>
        <c:majorGridlines>
          <c:spPr>
            <a:ln w="12700" cap="flat" cmpd="sng" algn="ctr">
              <a:solidFill>
                <a:srgbClr val="268CCD"/>
              </a:solidFill>
              <a:prstDash val="solid"/>
              <a:round/>
              <a:headEnd type="none"/>
            </a:ln>
          </c:spPr>
        </c:majorGridlines>
        <c:minorGridlines>
          <c:spPr>
            <a:ln w="9525" cap="flat" cmpd="sng" algn="ctr">
              <a:solidFill>
                <a:schemeClr val="tx1">
                  <a:lumMod val="5000"/>
                  <a:lumOff val="95000"/>
                </a:schemeClr>
              </a:solidFill>
              <a:round/>
            </a:ln>
          </c:spPr>
        </c:minorGridlines>
        <c:numFmt formatCode="0" sourceLinked="0"/>
        <c:majorTickMark val="none"/>
        <c:minorTickMark val="none"/>
        <c:tickLblPos val="nextTo"/>
        <c:spPr>
          <a:noFill/>
          <a:ln>
            <a:solidFill>
              <a:schemeClr val="accent1"/>
            </a:solidFill>
          </a:ln>
        </c:spPr>
        <c:txPr>
          <a:bodyPr rot="-60000000" spcFirstLastPara="1" vertOverflow="ellipsis" vert="horz" wrap="square" anchor="ctr" anchorCtr="1"/>
          <a:lstStyle/>
          <a:p>
            <a:pPr>
              <a:defRPr sz="1200" b="1" i="0" u="none" strike="noStrike">
                <a:solidFill>
                  <a:srgbClr val="00B0F0"/>
                </a:solidFill>
                <a:latin typeface="+mn-lt"/>
                <a:ea typeface="+mn-ea"/>
                <a:cs typeface="+mn-cs"/>
              </a:defRPr>
            </a:pPr>
            <a:endParaRPr lang="fr-FR"/>
          </a:p>
        </c:txPr>
        <c:crossAx val="410123264"/>
        <c:crosses val="autoZero"/>
        <c:crossBetween val="between"/>
        <c:majorUnit val="5"/>
      </c:valAx>
      <c:spPr>
        <a:noFill/>
        <a:ln>
          <a:noFill/>
        </a:ln>
      </c:spPr>
    </c:plotArea>
    <c:legend>
      <c:legendPos val="b"/>
      <c:layout>
        <c:manualLayout>
          <c:xMode val="edge"/>
          <c:yMode val="edge"/>
          <c:x val="0.26090155877870119"/>
          <c:y val="0.87955079035013706"/>
          <c:w val="0"/>
          <c:h val="5.7108403666479429E-3"/>
        </c:manualLayout>
      </c:layout>
      <c:overlay val="0"/>
      <c:spPr>
        <a:noFill/>
        <a:ln>
          <a:noFill/>
        </a:ln>
      </c:spPr>
      <c:txPr>
        <a:bodyPr rot="0" spcFirstLastPara="1" vertOverflow="ellipsis" vert="horz" wrap="square" anchor="ctr" anchorCtr="1"/>
        <a:lstStyle/>
        <a:p>
          <a:pPr>
            <a:defRPr sz="1600" b="0" i="0" u="none" strike="noStrike">
              <a:solidFill>
                <a:schemeClr val="tx1">
                  <a:lumMod val="65000"/>
                  <a:lumOff val="35000"/>
                </a:schemeClr>
              </a:solidFill>
              <a:latin typeface="+mn-lt"/>
              <a:ea typeface="+mn-ea"/>
              <a:cs typeface="+mn-cs"/>
            </a:defRPr>
          </a:pPr>
          <a:endParaRPr lang="fr-FR"/>
        </a:p>
      </c:txPr>
    </c:legend>
    <c:plotVisOnly val="0"/>
    <c:dispBlanksAs val="gap"/>
    <c:showDLblsOverMax val="0"/>
  </c:chart>
  <c:spPr>
    <a:noFill/>
    <a:ln w="9525" cap="flat" cmpd="sng" algn="ctr">
      <a:noFill/>
      <a:round/>
    </a:ln>
  </c:spPr>
  <c:txPr>
    <a:bodyPr/>
    <a:lstStyle/>
    <a:p>
      <a:pPr>
        <a:defRPr/>
      </a:pPr>
      <a:endParaRPr lang="fr-FR"/>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radarChart>
        <c:radarStyle val="marker"/>
        <c:varyColors val="0"/>
        <c:ser>
          <c:idx val="0"/>
          <c:order val="0"/>
          <c:tx>
            <c:strRef>
              <c:f>'Bilan ICCER'!$AU$120</c:f>
              <c:strCache>
                <c:ptCount val="1"/>
                <c:pt idx="0">
                  <c:v>Seuil de maîtrise</c:v>
                </c:pt>
              </c:strCache>
            </c:strRef>
          </c:tx>
          <c:spPr>
            <a:ln w="34925" cap="rnd">
              <a:solidFill>
                <a:schemeClr val="accent2"/>
              </a:solidFill>
              <a:round/>
            </a:ln>
            <a:effectLst>
              <a:outerShdw blurRad="57150" dist="5400000" dir="19050" rotWithShape="0">
                <a:srgbClr val="000000">
                  <a:alpha val="63000"/>
                </a:srgbClr>
              </a:outerShdw>
            </a:effectLst>
          </c:spPr>
          <c:marker>
            <c:symbol val="none"/>
          </c:marker>
          <c:dLbls>
            <c:delete val="1"/>
          </c:dLbls>
          <c:cat>
            <c:strRef>
              <c:f>'Bilan ICCER'!$AT$121:$AT$142</c:f>
              <c:strCache>
                <c:ptCount val="22"/>
                <c:pt idx="0">
                  <c:v>C9.1</c:v>
                </c:pt>
                <c:pt idx="1">
                  <c:v>C9.2</c:v>
                </c:pt>
                <c:pt idx="2">
                  <c:v>C9.3</c:v>
                </c:pt>
                <c:pt idx="3">
                  <c:v>C9.4</c:v>
                </c:pt>
                <c:pt idx="4">
                  <c:v>C9.5</c:v>
                </c:pt>
                <c:pt idx="5">
                  <c:v>C10.1</c:v>
                </c:pt>
                <c:pt idx="6">
                  <c:v>C10.2</c:v>
                </c:pt>
                <c:pt idx="7">
                  <c:v>C10.3</c:v>
                </c:pt>
                <c:pt idx="8">
                  <c:v>C10.4</c:v>
                </c:pt>
                <c:pt idx="9">
                  <c:v>C10.5</c:v>
                </c:pt>
                <c:pt idx="10">
                  <c:v>C10.6</c:v>
                </c:pt>
                <c:pt idx="11">
                  <c:v>C10.7</c:v>
                </c:pt>
                <c:pt idx="12">
                  <c:v>C10.8</c:v>
                </c:pt>
                <c:pt idx="13">
                  <c:v>C10.9</c:v>
                </c:pt>
                <c:pt idx="14">
                  <c:v>C10.10</c:v>
                </c:pt>
                <c:pt idx="15">
                  <c:v>C10.11</c:v>
                </c:pt>
                <c:pt idx="16">
                  <c:v>C10.12</c:v>
                </c:pt>
                <c:pt idx="17">
                  <c:v>C10.13</c:v>
                </c:pt>
                <c:pt idx="18">
                  <c:v>C13.1</c:v>
                </c:pt>
                <c:pt idx="19">
                  <c:v>C13.2</c:v>
                </c:pt>
                <c:pt idx="20">
                  <c:v>C13.3</c:v>
                </c:pt>
                <c:pt idx="21">
                  <c:v>C13.4</c:v>
                </c:pt>
              </c:strCache>
            </c:strRef>
          </c:cat>
          <c:val>
            <c:numRef>
              <c:f>'Bilan ICCER'!$AU$121:$AU$142</c:f>
              <c:numCache>
                <c:formatCode>General</c:formatCode>
                <c:ptCount val="22"/>
                <c:pt idx="0">
                  <c:v>10</c:v>
                </c:pt>
                <c:pt idx="1">
                  <c:v>10</c:v>
                </c:pt>
                <c:pt idx="2">
                  <c:v>10</c:v>
                </c:pt>
                <c:pt idx="3">
                  <c:v>10</c:v>
                </c:pt>
                <c:pt idx="4">
                  <c:v>10</c:v>
                </c:pt>
                <c:pt idx="5">
                  <c:v>10</c:v>
                </c:pt>
                <c:pt idx="6">
                  <c:v>10</c:v>
                </c:pt>
                <c:pt idx="7">
                  <c:v>10</c:v>
                </c:pt>
                <c:pt idx="8">
                  <c:v>10</c:v>
                </c:pt>
                <c:pt idx="9">
                  <c:v>10</c:v>
                </c:pt>
                <c:pt idx="10">
                  <c:v>10</c:v>
                </c:pt>
                <c:pt idx="11">
                  <c:v>10</c:v>
                </c:pt>
                <c:pt idx="12">
                  <c:v>10</c:v>
                </c:pt>
                <c:pt idx="13">
                  <c:v>10</c:v>
                </c:pt>
                <c:pt idx="14">
                  <c:v>10</c:v>
                </c:pt>
                <c:pt idx="15">
                  <c:v>10</c:v>
                </c:pt>
                <c:pt idx="16">
                  <c:v>10</c:v>
                </c:pt>
                <c:pt idx="17">
                  <c:v>10</c:v>
                </c:pt>
                <c:pt idx="18">
                  <c:v>10</c:v>
                </c:pt>
                <c:pt idx="19">
                  <c:v>10</c:v>
                </c:pt>
                <c:pt idx="20">
                  <c:v>10</c:v>
                </c:pt>
                <c:pt idx="21">
                  <c:v>10</c:v>
                </c:pt>
              </c:numCache>
            </c:numRef>
          </c:val>
          <c:extLst xmlns:c16r2="http://schemas.microsoft.com/office/drawing/2015/06/chart">
            <c:ext xmlns:c16="http://schemas.microsoft.com/office/drawing/2014/chart" uri="{C3380CC4-5D6E-409C-BE32-E72D297353CC}">
              <c16:uniqueId val="{00000000-EA0F-447D-BAC6-8F1AA88FFCC8}"/>
            </c:ext>
          </c:extLst>
        </c:ser>
        <c:ser>
          <c:idx val="1"/>
          <c:order val="1"/>
          <c:tx>
            <c:strRef>
              <c:f>'Bilan ICCER'!$AV$120</c:f>
              <c:strCache>
                <c:ptCount val="1"/>
                <c:pt idx="0">
                  <c:v>Niveaux de maîtrise atteints</c:v>
                </c:pt>
              </c:strCache>
            </c:strRef>
          </c:tx>
          <c:spPr>
            <a:ln w="34925" cap="rnd">
              <a:solidFill>
                <a:schemeClr val="accent4"/>
              </a:solidFill>
              <a:round/>
            </a:ln>
            <a:effectLst>
              <a:outerShdw blurRad="57150" dist="5400000" dir="19050" rotWithShape="0">
                <a:srgbClr val="000000">
                  <a:alpha val="63000"/>
                </a:srgbClr>
              </a:outerShdw>
            </a:effectLst>
          </c:spPr>
          <c:marker>
            <c:symbol val="none"/>
          </c:marker>
          <c:dLbls>
            <c:delete val="1"/>
          </c:dLbls>
          <c:cat>
            <c:strRef>
              <c:f>'Bilan ICCER'!$AT$121:$AT$142</c:f>
              <c:strCache>
                <c:ptCount val="22"/>
                <c:pt idx="0">
                  <c:v>C9.1</c:v>
                </c:pt>
                <c:pt idx="1">
                  <c:v>C9.2</c:v>
                </c:pt>
                <c:pt idx="2">
                  <c:v>C9.3</c:v>
                </c:pt>
                <c:pt idx="3">
                  <c:v>C9.4</c:v>
                </c:pt>
                <c:pt idx="4">
                  <c:v>C9.5</c:v>
                </c:pt>
                <c:pt idx="5">
                  <c:v>C10.1</c:v>
                </c:pt>
                <c:pt idx="6">
                  <c:v>C10.2</c:v>
                </c:pt>
                <c:pt idx="7">
                  <c:v>C10.3</c:v>
                </c:pt>
                <c:pt idx="8">
                  <c:v>C10.4</c:v>
                </c:pt>
                <c:pt idx="9">
                  <c:v>C10.5</c:v>
                </c:pt>
                <c:pt idx="10">
                  <c:v>C10.6</c:v>
                </c:pt>
                <c:pt idx="11">
                  <c:v>C10.7</c:v>
                </c:pt>
                <c:pt idx="12">
                  <c:v>C10.8</c:v>
                </c:pt>
                <c:pt idx="13">
                  <c:v>C10.9</c:v>
                </c:pt>
                <c:pt idx="14">
                  <c:v>C10.10</c:v>
                </c:pt>
                <c:pt idx="15">
                  <c:v>C10.11</c:v>
                </c:pt>
                <c:pt idx="16">
                  <c:v>C10.12</c:v>
                </c:pt>
                <c:pt idx="17">
                  <c:v>C10.13</c:v>
                </c:pt>
                <c:pt idx="18">
                  <c:v>C13.1</c:v>
                </c:pt>
                <c:pt idx="19">
                  <c:v>C13.2</c:v>
                </c:pt>
                <c:pt idx="20">
                  <c:v>C13.3</c:v>
                </c:pt>
                <c:pt idx="21">
                  <c:v>C13.4</c:v>
                </c:pt>
              </c:strCache>
            </c:strRef>
          </c:cat>
          <c:val>
            <c:numRef>
              <c:f>'Bilan ICCER'!$AV$121:$AV$142</c:f>
              <c:numCache>
                <c:formatCode>0.0</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xmlns:c16r2="http://schemas.microsoft.com/office/drawing/2015/06/chart">
            <c:ext xmlns:c16="http://schemas.microsoft.com/office/drawing/2014/chart" uri="{C3380CC4-5D6E-409C-BE32-E72D297353CC}">
              <c16:uniqueId val="{00000001-EA0F-447D-BAC6-8F1AA88FFCC8}"/>
            </c:ext>
          </c:extLst>
        </c:ser>
        <c:dLbls>
          <c:showLegendKey val="0"/>
          <c:showVal val="1"/>
          <c:showCatName val="0"/>
          <c:showSerName val="0"/>
          <c:showPercent val="0"/>
          <c:showBubbleSize val="0"/>
        </c:dLbls>
        <c:axId val="85004288"/>
        <c:axId val="85005824"/>
      </c:radarChart>
      <c:catAx>
        <c:axId val="85004288"/>
        <c:scaling>
          <c:orientation val="minMax"/>
        </c:scaling>
        <c:delete val="0"/>
        <c:axPos val="b"/>
        <c:majorGridlines/>
        <c:numFmt formatCode="General" sourceLinked="1"/>
        <c:majorTickMark val="none"/>
        <c:minorTickMark val="none"/>
        <c:tickLblPos val="nextTo"/>
        <c:spPr>
          <a:noFill/>
          <a:ln w="25400" cap="flat" cmpd="sng" algn="ctr">
            <a:noFill/>
            <a:round/>
          </a:ln>
        </c:spPr>
        <c:txPr>
          <a:bodyPr rot="-60000000" spcFirstLastPara="1" vertOverflow="ellipsis" vert="horz" wrap="square" anchor="ctr" anchorCtr="1"/>
          <a:lstStyle/>
          <a:p>
            <a:pPr>
              <a:defRPr sz="2400" b="1" i="0" u="none" strike="noStrike">
                <a:solidFill>
                  <a:srgbClr val="268CCD"/>
                </a:solidFill>
                <a:latin typeface="+mn-lt"/>
                <a:ea typeface="+mn-ea"/>
                <a:cs typeface="+mn-cs"/>
              </a:defRPr>
            </a:pPr>
            <a:endParaRPr lang="fr-FR"/>
          </a:p>
        </c:txPr>
        <c:crossAx val="85005824"/>
        <c:crosses val="autoZero"/>
        <c:auto val="1"/>
        <c:lblAlgn val="ctr"/>
        <c:lblOffset val="100"/>
        <c:noMultiLvlLbl val="0"/>
      </c:catAx>
      <c:valAx>
        <c:axId val="85005824"/>
        <c:scaling>
          <c:orientation val="minMax"/>
          <c:max val="20"/>
        </c:scaling>
        <c:delete val="0"/>
        <c:axPos val="l"/>
        <c:majorGridlines>
          <c:spPr>
            <a:ln w="12700" cap="flat" cmpd="sng" algn="ctr">
              <a:solidFill>
                <a:srgbClr val="268CCD"/>
              </a:solidFill>
              <a:prstDash val="solid"/>
              <a:round/>
              <a:headEnd type="none"/>
            </a:ln>
          </c:spPr>
        </c:majorGridlines>
        <c:minorGridlines>
          <c:spPr>
            <a:ln w="9525" cap="flat" cmpd="sng" algn="ctr">
              <a:solidFill>
                <a:schemeClr val="tx1">
                  <a:lumMod val="5000"/>
                  <a:lumOff val="95000"/>
                </a:schemeClr>
              </a:solidFill>
              <a:round/>
            </a:ln>
          </c:spPr>
        </c:minorGridlines>
        <c:numFmt formatCode="0" sourceLinked="0"/>
        <c:majorTickMark val="none"/>
        <c:minorTickMark val="none"/>
        <c:tickLblPos val="nextTo"/>
        <c:spPr>
          <a:noFill/>
          <a:ln>
            <a:solidFill>
              <a:schemeClr val="accent1"/>
            </a:solidFill>
          </a:ln>
        </c:spPr>
        <c:txPr>
          <a:bodyPr rot="-60000000" spcFirstLastPara="1" vertOverflow="ellipsis" vert="horz" wrap="square" anchor="ctr" anchorCtr="1"/>
          <a:lstStyle/>
          <a:p>
            <a:pPr>
              <a:defRPr sz="1200" b="1" i="0" u="none" strike="noStrike">
                <a:solidFill>
                  <a:srgbClr val="00B0F0"/>
                </a:solidFill>
                <a:latin typeface="+mn-lt"/>
                <a:ea typeface="+mn-ea"/>
                <a:cs typeface="+mn-cs"/>
              </a:defRPr>
            </a:pPr>
            <a:endParaRPr lang="fr-FR"/>
          </a:p>
        </c:txPr>
        <c:crossAx val="85004288"/>
        <c:crosses val="autoZero"/>
        <c:crossBetween val="between"/>
        <c:majorUnit val="5"/>
      </c:valAx>
      <c:spPr>
        <a:noFill/>
        <a:ln w="19050" cap="rnd">
          <a:noFill/>
        </a:ln>
      </c:spPr>
    </c:plotArea>
    <c:plotVisOnly val="0"/>
    <c:dispBlanksAs val="gap"/>
    <c:showDLblsOverMax val="0"/>
  </c:chart>
  <c:spPr>
    <a:noFill/>
    <a:ln w="9525" cap="flat" cmpd="sng" algn="ctr">
      <a:noFill/>
      <a:round/>
    </a:ln>
  </c:spPr>
  <c:txPr>
    <a:bodyPr/>
    <a:lstStyle/>
    <a:p>
      <a:pPr>
        <a:defRPr/>
      </a:pPr>
      <a:endParaRPr lang="fr-FR"/>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radarChart>
        <c:radarStyle val="marker"/>
        <c:varyColors val="0"/>
        <c:ser>
          <c:idx val="0"/>
          <c:order val="0"/>
          <c:tx>
            <c:strRef>
              <c:f>'Bilan ICCER'!$AP$146</c:f>
              <c:strCache>
                <c:ptCount val="1"/>
                <c:pt idx="0">
                  <c:v>Seuil de maîtrise</c:v>
                </c:pt>
              </c:strCache>
            </c:strRef>
          </c:tx>
          <c:spPr>
            <a:ln w="34925" cap="rnd">
              <a:solidFill>
                <a:schemeClr val="accent2"/>
              </a:solidFill>
              <a:round/>
            </a:ln>
            <a:effectLst>
              <a:outerShdw blurRad="57150" dist="5400000" dir="19050" rotWithShape="0">
                <a:srgbClr val="000000">
                  <a:alpha val="63000"/>
                </a:srgbClr>
              </a:outerShdw>
            </a:effectLst>
          </c:spPr>
          <c:marker>
            <c:symbol val="none"/>
          </c:marker>
          <c:dLbls>
            <c:delete val="1"/>
          </c:dLbls>
          <c:cat>
            <c:strRef>
              <c:f>'Bilan ICCER'!$AO$147:$AO$168</c:f>
              <c:strCache>
                <c:ptCount val="22"/>
                <c:pt idx="0">
                  <c:v>C9.1</c:v>
                </c:pt>
                <c:pt idx="1">
                  <c:v>C9.2</c:v>
                </c:pt>
                <c:pt idx="2">
                  <c:v>C9.3</c:v>
                </c:pt>
                <c:pt idx="3">
                  <c:v>C9.4</c:v>
                </c:pt>
                <c:pt idx="4">
                  <c:v>C9.5</c:v>
                </c:pt>
                <c:pt idx="5">
                  <c:v>C10.1</c:v>
                </c:pt>
                <c:pt idx="6">
                  <c:v>C10.2</c:v>
                </c:pt>
                <c:pt idx="7">
                  <c:v>C10.3</c:v>
                </c:pt>
                <c:pt idx="8">
                  <c:v>C10.4</c:v>
                </c:pt>
                <c:pt idx="9">
                  <c:v>C10.5</c:v>
                </c:pt>
                <c:pt idx="10">
                  <c:v>C10.6</c:v>
                </c:pt>
                <c:pt idx="11">
                  <c:v>C10.7</c:v>
                </c:pt>
                <c:pt idx="12">
                  <c:v>C10.8</c:v>
                </c:pt>
                <c:pt idx="13">
                  <c:v>C10.9</c:v>
                </c:pt>
                <c:pt idx="14">
                  <c:v>C10.10</c:v>
                </c:pt>
                <c:pt idx="15">
                  <c:v>C10.11</c:v>
                </c:pt>
                <c:pt idx="16">
                  <c:v>C10.12</c:v>
                </c:pt>
                <c:pt idx="17">
                  <c:v>C10.13</c:v>
                </c:pt>
                <c:pt idx="18">
                  <c:v>C13.1</c:v>
                </c:pt>
                <c:pt idx="19">
                  <c:v>C13.2</c:v>
                </c:pt>
                <c:pt idx="20">
                  <c:v>C13.3</c:v>
                </c:pt>
                <c:pt idx="21">
                  <c:v>C13.4</c:v>
                </c:pt>
              </c:strCache>
            </c:strRef>
          </c:cat>
          <c:val>
            <c:numRef>
              <c:f>'Bilan ICCER'!$AP$147:$AP$168</c:f>
              <c:numCache>
                <c:formatCode>General</c:formatCode>
                <c:ptCount val="22"/>
                <c:pt idx="0">
                  <c:v>10</c:v>
                </c:pt>
                <c:pt idx="1">
                  <c:v>10</c:v>
                </c:pt>
                <c:pt idx="2">
                  <c:v>10</c:v>
                </c:pt>
                <c:pt idx="3">
                  <c:v>10</c:v>
                </c:pt>
                <c:pt idx="4">
                  <c:v>10</c:v>
                </c:pt>
                <c:pt idx="5">
                  <c:v>10</c:v>
                </c:pt>
                <c:pt idx="6">
                  <c:v>10</c:v>
                </c:pt>
                <c:pt idx="7">
                  <c:v>10</c:v>
                </c:pt>
                <c:pt idx="8">
                  <c:v>10</c:v>
                </c:pt>
                <c:pt idx="9">
                  <c:v>10</c:v>
                </c:pt>
                <c:pt idx="10">
                  <c:v>10</c:v>
                </c:pt>
                <c:pt idx="11">
                  <c:v>10</c:v>
                </c:pt>
                <c:pt idx="12">
                  <c:v>10</c:v>
                </c:pt>
                <c:pt idx="13">
                  <c:v>10</c:v>
                </c:pt>
                <c:pt idx="14">
                  <c:v>10</c:v>
                </c:pt>
                <c:pt idx="15">
                  <c:v>10</c:v>
                </c:pt>
                <c:pt idx="16">
                  <c:v>10</c:v>
                </c:pt>
                <c:pt idx="17">
                  <c:v>10</c:v>
                </c:pt>
                <c:pt idx="18">
                  <c:v>10</c:v>
                </c:pt>
                <c:pt idx="19">
                  <c:v>10</c:v>
                </c:pt>
                <c:pt idx="20">
                  <c:v>10</c:v>
                </c:pt>
                <c:pt idx="21">
                  <c:v>10</c:v>
                </c:pt>
              </c:numCache>
            </c:numRef>
          </c:val>
          <c:extLst xmlns:c16r2="http://schemas.microsoft.com/office/drawing/2015/06/chart">
            <c:ext xmlns:c16="http://schemas.microsoft.com/office/drawing/2014/chart" uri="{C3380CC4-5D6E-409C-BE32-E72D297353CC}">
              <c16:uniqueId val="{00000000-73B1-4D73-B54E-9CA609A82E85}"/>
            </c:ext>
          </c:extLst>
        </c:ser>
        <c:ser>
          <c:idx val="1"/>
          <c:order val="1"/>
          <c:tx>
            <c:strRef>
              <c:f>'Bilan ICCER'!$AQ$146</c:f>
              <c:strCache>
                <c:ptCount val="1"/>
                <c:pt idx="0">
                  <c:v>Niveaux de maîtrise atteints</c:v>
                </c:pt>
              </c:strCache>
            </c:strRef>
          </c:tx>
          <c:spPr>
            <a:ln w="34925" cap="rnd">
              <a:solidFill>
                <a:schemeClr val="accent4"/>
              </a:solidFill>
              <a:round/>
            </a:ln>
            <a:effectLst>
              <a:outerShdw blurRad="57150" dist="5400000" dir="19050" rotWithShape="0">
                <a:srgbClr val="000000">
                  <a:alpha val="63000"/>
                </a:srgbClr>
              </a:outerShdw>
            </a:effectLst>
          </c:spPr>
          <c:marker>
            <c:symbol val="none"/>
          </c:marker>
          <c:dLbls>
            <c:delete val="1"/>
          </c:dLbls>
          <c:cat>
            <c:strRef>
              <c:f>'Bilan ICCER'!$AO$147:$AO$168</c:f>
              <c:strCache>
                <c:ptCount val="22"/>
                <c:pt idx="0">
                  <c:v>C9.1</c:v>
                </c:pt>
                <c:pt idx="1">
                  <c:v>C9.2</c:v>
                </c:pt>
                <c:pt idx="2">
                  <c:v>C9.3</c:v>
                </c:pt>
                <c:pt idx="3">
                  <c:v>C9.4</c:v>
                </c:pt>
                <c:pt idx="4">
                  <c:v>C9.5</c:v>
                </c:pt>
                <c:pt idx="5">
                  <c:v>C10.1</c:v>
                </c:pt>
                <c:pt idx="6">
                  <c:v>C10.2</c:v>
                </c:pt>
                <c:pt idx="7">
                  <c:v>C10.3</c:v>
                </c:pt>
                <c:pt idx="8">
                  <c:v>C10.4</c:v>
                </c:pt>
                <c:pt idx="9">
                  <c:v>C10.5</c:v>
                </c:pt>
                <c:pt idx="10">
                  <c:v>C10.6</c:v>
                </c:pt>
                <c:pt idx="11">
                  <c:v>C10.7</c:v>
                </c:pt>
                <c:pt idx="12">
                  <c:v>C10.8</c:v>
                </c:pt>
                <c:pt idx="13">
                  <c:v>C10.9</c:v>
                </c:pt>
                <c:pt idx="14">
                  <c:v>C10.10</c:v>
                </c:pt>
                <c:pt idx="15">
                  <c:v>C10.11</c:v>
                </c:pt>
                <c:pt idx="16">
                  <c:v>C10.12</c:v>
                </c:pt>
                <c:pt idx="17">
                  <c:v>C10.13</c:v>
                </c:pt>
                <c:pt idx="18">
                  <c:v>C13.1</c:v>
                </c:pt>
                <c:pt idx="19">
                  <c:v>C13.2</c:v>
                </c:pt>
                <c:pt idx="20">
                  <c:v>C13.3</c:v>
                </c:pt>
                <c:pt idx="21">
                  <c:v>C13.4</c:v>
                </c:pt>
              </c:strCache>
            </c:strRef>
          </c:cat>
          <c:val>
            <c:numRef>
              <c:f>'Bilan ICCER'!$AQ$147:$AQ$168</c:f>
              <c:numCache>
                <c:formatCode>0.0</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xmlns:c16r2="http://schemas.microsoft.com/office/drawing/2015/06/chart">
            <c:ext xmlns:c16="http://schemas.microsoft.com/office/drawing/2014/chart" uri="{C3380CC4-5D6E-409C-BE32-E72D297353CC}">
              <c16:uniqueId val="{00000001-73B1-4D73-B54E-9CA609A82E85}"/>
            </c:ext>
          </c:extLst>
        </c:ser>
        <c:dLbls>
          <c:showLegendKey val="0"/>
          <c:showVal val="1"/>
          <c:showCatName val="0"/>
          <c:showSerName val="0"/>
          <c:showPercent val="0"/>
          <c:showBubbleSize val="0"/>
        </c:dLbls>
        <c:axId val="85027456"/>
        <c:axId val="85037440"/>
      </c:radarChart>
      <c:catAx>
        <c:axId val="85027456"/>
        <c:scaling>
          <c:orientation val="minMax"/>
        </c:scaling>
        <c:delete val="0"/>
        <c:axPos val="b"/>
        <c:majorGridlines/>
        <c:numFmt formatCode="General" sourceLinked="1"/>
        <c:majorTickMark val="none"/>
        <c:minorTickMark val="none"/>
        <c:tickLblPos val="nextTo"/>
        <c:spPr>
          <a:noFill/>
          <a:ln w="25400" cap="flat" cmpd="sng" algn="ctr">
            <a:noFill/>
            <a:round/>
          </a:ln>
        </c:spPr>
        <c:txPr>
          <a:bodyPr rot="-60000000" spcFirstLastPara="1" vertOverflow="ellipsis" vert="horz" wrap="square" anchor="ctr" anchorCtr="1"/>
          <a:lstStyle/>
          <a:p>
            <a:pPr>
              <a:defRPr sz="2400" b="1" i="0" u="none" strike="noStrike">
                <a:solidFill>
                  <a:srgbClr val="268CCD"/>
                </a:solidFill>
                <a:latin typeface="+mn-lt"/>
                <a:ea typeface="+mn-ea"/>
                <a:cs typeface="+mn-cs"/>
              </a:defRPr>
            </a:pPr>
            <a:endParaRPr lang="fr-FR"/>
          </a:p>
        </c:txPr>
        <c:crossAx val="85037440"/>
        <c:crosses val="autoZero"/>
        <c:auto val="1"/>
        <c:lblAlgn val="ctr"/>
        <c:lblOffset val="100"/>
        <c:noMultiLvlLbl val="0"/>
      </c:catAx>
      <c:valAx>
        <c:axId val="85037440"/>
        <c:scaling>
          <c:orientation val="minMax"/>
          <c:max val="20"/>
        </c:scaling>
        <c:delete val="0"/>
        <c:axPos val="l"/>
        <c:majorGridlines>
          <c:spPr>
            <a:ln w="12700" cap="flat" cmpd="sng" algn="ctr">
              <a:solidFill>
                <a:srgbClr val="268CCD"/>
              </a:solidFill>
              <a:prstDash val="solid"/>
              <a:round/>
              <a:headEnd type="none"/>
            </a:ln>
          </c:spPr>
        </c:majorGridlines>
        <c:minorGridlines>
          <c:spPr>
            <a:ln w="9525" cap="flat" cmpd="sng" algn="ctr">
              <a:solidFill>
                <a:schemeClr val="tx1">
                  <a:lumMod val="5000"/>
                  <a:lumOff val="95000"/>
                </a:schemeClr>
              </a:solidFill>
              <a:round/>
            </a:ln>
          </c:spPr>
        </c:minorGridlines>
        <c:numFmt formatCode="0" sourceLinked="0"/>
        <c:majorTickMark val="none"/>
        <c:minorTickMark val="none"/>
        <c:tickLblPos val="nextTo"/>
        <c:spPr>
          <a:noFill/>
          <a:ln>
            <a:solidFill>
              <a:schemeClr val="accent1"/>
            </a:solidFill>
          </a:ln>
        </c:spPr>
        <c:txPr>
          <a:bodyPr rot="-60000000" spcFirstLastPara="1" vertOverflow="ellipsis" vert="horz" wrap="square" anchor="ctr" anchorCtr="1"/>
          <a:lstStyle/>
          <a:p>
            <a:pPr>
              <a:defRPr sz="1200" b="1" i="0" u="none" strike="noStrike">
                <a:solidFill>
                  <a:srgbClr val="00B0F0"/>
                </a:solidFill>
                <a:latin typeface="+mn-lt"/>
                <a:ea typeface="+mn-ea"/>
                <a:cs typeface="+mn-cs"/>
              </a:defRPr>
            </a:pPr>
            <a:endParaRPr lang="fr-FR"/>
          </a:p>
        </c:txPr>
        <c:crossAx val="85027456"/>
        <c:crosses val="autoZero"/>
        <c:crossBetween val="between"/>
        <c:majorUnit val="5"/>
      </c:valAx>
      <c:spPr>
        <a:noFill/>
        <a:ln w="19050" cap="rnd">
          <a:noFill/>
        </a:ln>
      </c:spPr>
    </c:plotArea>
    <c:plotVisOnly val="0"/>
    <c:dispBlanksAs val="gap"/>
    <c:showDLblsOverMax val="0"/>
  </c:chart>
  <c:spPr>
    <a:noFill/>
    <a:ln w="9525" cap="flat" cmpd="sng" algn="ctr">
      <a:noFill/>
      <a:round/>
    </a:ln>
  </c:spPr>
  <c:txPr>
    <a:bodyPr/>
    <a:lstStyle/>
    <a:p>
      <a:pPr>
        <a:defRPr/>
      </a:pPr>
      <a:endParaRPr lang="fr-FR"/>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radarChart>
        <c:radarStyle val="marker"/>
        <c:varyColors val="0"/>
        <c:ser>
          <c:idx val="2"/>
          <c:order val="0"/>
          <c:tx>
            <c:strRef>
              <c:f>'Bilan ICCER'!$AR$98</c:f>
              <c:strCache>
                <c:ptCount val="1"/>
                <c:pt idx="0">
                  <c:v>Palier atteint</c:v>
                </c:pt>
              </c:strCache>
            </c:strRef>
          </c:tx>
          <c:spPr>
            <a:ln w="34925" cap="rnd">
              <a:solidFill>
                <a:schemeClr val="accent6"/>
              </a:solidFill>
              <a:round/>
            </a:ln>
            <a:effectLst>
              <a:outerShdw blurRad="57150" dist="5400000" dir="19050" rotWithShape="0">
                <a:srgbClr val="000000">
                  <a:alpha val="63000"/>
                </a:srgbClr>
              </a:outerShdw>
            </a:effectLst>
          </c:spPr>
          <c:marker>
            <c:symbol val="none"/>
          </c:marker>
          <c:dLbls>
            <c:delete val="1"/>
          </c:dLbls>
          <c:cat>
            <c:strRef>
              <c:f>'Bilan ICCER'!$AO$99:$AO$116</c:f>
              <c:strCache>
                <c:ptCount val="18"/>
                <c:pt idx="0">
                  <c:v>C1.1</c:v>
                </c:pt>
                <c:pt idx="1">
                  <c:v>C1.2</c:v>
                </c:pt>
                <c:pt idx="2">
                  <c:v>C1.3</c:v>
                </c:pt>
                <c:pt idx="3">
                  <c:v>C1.4</c:v>
                </c:pt>
                <c:pt idx="4">
                  <c:v>C1.5</c:v>
                </c:pt>
                <c:pt idx="5">
                  <c:v>C1.6</c:v>
                </c:pt>
                <c:pt idx="6">
                  <c:v>C1.7</c:v>
                </c:pt>
                <c:pt idx="7">
                  <c:v>C2.1</c:v>
                </c:pt>
                <c:pt idx="8">
                  <c:v>C2.2</c:v>
                </c:pt>
                <c:pt idx="9">
                  <c:v>C2.3</c:v>
                </c:pt>
                <c:pt idx="10">
                  <c:v>C2.4</c:v>
                </c:pt>
                <c:pt idx="11">
                  <c:v>C2.5</c:v>
                </c:pt>
                <c:pt idx="12">
                  <c:v>C2.6</c:v>
                </c:pt>
                <c:pt idx="13">
                  <c:v>C2.7</c:v>
                </c:pt>
                <c:pt idx="14">
                  <c:v>C3.1</c:v>
                </c:pt>
                <c:pt idx="15">
                  <c:v>C3.2</c:v>
                </c:pt>
                <c:pt idx="16">
                  <c:v>C3.3</c:v>
                </c:pt>
                <c:pt idx="17">
                  <c:v>C3.4</c:v>
                </c:pt>
              </c:strCache>
            </c:strRef>
          </c:cat>
          <c:val>
            <c:numRef>
              <c:f>'Bilan ICCER'!$AR$99:$AR$116</c:f>
              <c:numCache>
                <c:formatCode>0</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extLst xmlns:c16r2="http://schemas.microsoft.com/office/drawing/2015/06/chart">
            <c:ext xmlns:c16="http://schemas.microsoft.com/office/drawing/2014/chart" uri="{C3380CC4-5D6E-409C-BE32-E72D297353CC}">
              <c16:uniqueId val="{00000000-81E3-4C94-A3AB-BED04D4E7536}"/>
            </c:ext>
          </c:extLst>
        </c:ser>
        <c:dLbls>
          <c:showLegendKey val="0"/>
          <c:showVal val="1"/>
          <c:showCatName val="0"/>
          <c:showSerName val="0"/>
          <c:showPercent val="0"/>
          <c:showBubbleSize val="0"/>
        </c:dLbls>
        <c:axId val="326241664"/>
        <c:axId val="326247552"/>
      </c:radarChart>
      <c:catAx>
        <c:axId val="326241664"/>
        <c:scaling>
          <c:orientation val="minMax"/>
        </c:scaling>
        <c:delete val="0"/>
        <c:axPos val="b"/>
        <c:majorGridlines/>
        <c:numFmt formatCode="General" sourceLinked="1"/>
        <c:majorTickMark val="none"/>
        <c:minorTickMark val="none"/>
        <c:tickLblPos val="nextTo"/>
        <c:spPr>
          <a:noFill/>
          <a:ln w="25400" cap="flat" cmpd="sng" algn="ctr">
            <a:noFill/>
            <a:round/>
          </a:ln>
        </c:spPr>
        <c:txPr>
          <a:bodyPr rot="-60000000" spcFirstLastPara="1" vertOverflow="ellipsis" vert="horz" wrap="square" anchor="ctr" anchorCtr="1"/>
          <a:lstStyle/>
          <a:p>
            <a:pPr>
              <a:defRPr sz="2400" b="1" i="0" u="none" strike="noStrike">
                <a:solidFill>
                  <a:srgbClr val="268CCD"/>
                </a:solidFill>
                <a:latin typeface="+mn-lt"/>
                <a:ea typeface="+mn-ea"/>
                <a:cs typeface="+mn-cs"/>
              </a:defRPr>
            </a:pPr>
            <a:endParaRPr lang="fr-FR"/>
          </a:p>
        </c:txPr>
        <c:crossAx val="326247552"/>
        <c:crosses val="autoZero"/>
        <c:auto val="1"/>
        <c:lblAlgn val="ctr"/>
        <c:lblOffset val="100"/>
        <c:noMultiLvlLbl val="0"/>
      </c:catAx>
      <c:valAx>
        <c:axId val="326247552"/>
        <c:scaling>
          <c:orientation val="minMax"/>
          <c:max val="6"/>
          <c:min val="0"/>
        </c:scaling>
        <c:delete val="0"/>
        <c:axPos val="l"/>
        <c:majorGridlines>
          <c:spPr>
            <a:ln w="12700" cap="flat" cmpd="sng" algn="ctr">
              <a:solidFill>
                <a:srgbClr val="268CCD"/>
              </a:solidFill>
              <a:prstDash val="solid"/>
              <a:round/>
              <a:headEnd type="none"/>
            </a:ln>
          </c:spPr>
        </c:majorGridlines>
        <c:minorGridlines>
          <c:spPr>
            <a:ln w="9525" cap="flat" cmpd="sng" algn="ctr">
              <a:solidFill>
                <a:schemeClr val="tx1">
                  <a:lumMod val="5000"/>
                  <a:lumOff val="95000"/>
                </a:schemeClr>
              </a:solidFill>
              <a:round/>
            </a:ln>
          </c:spPr>
        </c:minorGridlines>
        <c:numFmt formatCode="0" sourceLinked="0"/>
        <c:majorTickMark val="none"/>
        <c:minorTickMark val="none"/>
        <c:tickLblPos val="nextTo"/>
        <c:spPr>
          <a:noFill/>
          <a:ln>
            <a:solidFill>
              <a:schemeClr val="accent1"/>
            </a:solidFill>
          </a:ln>
        </c:spPr>
        <c:txPr>
          <a:bodyPr rot="-60000000" spcFirstLastPara="1" vertOverflow="ellipsis" vert="horz" wrap="square" anchor="ctr" anchorCtr="1"/>
          <a:lstStyle/>
          <a:p>
            <a:pPr>
              <a:defRPr sz="2000" b="1" i="0" u="none" strike="noStrike">
                <a:solidFill>
                  <a:srgbClr val="00B0F0"/>
                </a:solidFill>
                <a:latin typeface="+mn-lt"/>
                <a:ea typeface="+mn-ea"/>
                <a:cs typeface="+mn-cs"/>
              </a:defRPr>
            </a:pPr>
            <a:endParaRPr lang="fr-FR"/>
          </a:p>
        </c:txPr>
        <c:crossAx val="326241664"/>
        <c:crosses val="autoZero"/>
        <c:crossBetween val="between"/>
        <c:majorUnit val="1"/>
        <c:minorUnit val="1"/>
      </c:valAx>
      <c:spPr>
        <a:noFill/>
        <a:ln w="19050" cap="rnd">
          <a:noFill/>
        </a:ln>
      </c:spPr>
    </c:plotArea>
    <c:plotVisOnly val="0"/>
    <c:dispBlanksAs val="gap"/>
    <c:showDLblsOverMax val="0"/>
  </c:chart>
  <c:spPr>
    <a:noFill/>
    <a:ln w="9525" cap="flat" cmpd="sng" algn="ctr">
      <a:noFill/>
      <a:round/>
    </a:ln>
  </c:spPr>
  <c:txPr>
    <a:bodyPr/>
    <a:lstStyle/>
    <a:p>
      <a:pPr>
        <a:defRPr/>
      </a:pPr>
      <a:endParaRPr lang="fr-FR"/>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radarChart>
        <c:radarStyle val="marker"/>
        <c:varyColors val="0"/>
        <c:ser>
          <c:idx val="0"/>
          <c:order val="0"/>
          <c:tx>
            <c:strRef>
              <c:f>'Bilan ICCER'!$AP$120</c:f>
              <c:strCache>
                <c:ptCount val="1"/>
                <c:pt idx="0">
                  <c:v>Seuil de maîtrise</c:v>
                </c:pt>
              </c:strCache>
            </c:strRef>
          </c:tx>
          <c:spPr>
            <a:ln w="34925" cap="rnd">
              <a:solidFill>
                <a:schemeClr val="accent2"/>
              </a:solidFill>
              <a:round/>
            </a:ln>
            <a:effectLst>
              <a:outerShdw blurRad="57150" dist="5400000" dir="19050" rotWithShape="0">
                <a:srgbClr val="000000">
                  <a:alpha val="63000"/>
                </a:srgbClr>
              </a:outerShdw>
            </a:effectLst>
          </c:spPr>
          <c:marker>
            <c:symbol val="none"/>
          </c:marker>
          <c:dLbls>
            <c:delete val="1"/>
          </c:dLbls>
          <c:cat>
            <c:strRef>
              <c:f>'Bilan ICCER'!$AO$121:$AO$132</c:f>
              <c:strCache>
                <c:ptCount val="12"/>
                <c:pt idx="0">
                  <c:v>C7.1</c:v>
                </c:pt>
                <c:pt idx="1">
                  <c:v>C7.2</c:v>
                </c:pt>
                <c:pt idx="2">
                  <c:v>C7.3</c:v>
                </c:pt>
                <c:pt idx="3">
                  <c:v>C7.4</c:v>
                </c:pt>
                <c:pt idx="4">
                  <c:v>C7.5</c:v>
                </c:pt>
                <c:pt idx="5">
                  <c:v>C8.1</c:v>
                </c:pt>
                <c:pt idx="6">
                  <c:v>C8.2</c:v>
                </c:pt>
                <c:pt idx="7">
                  <c:v>C8.3</c:v>
                </c:pt>
                <c:pt idx="8">
                  <c:v>C11.1</c:v>
                </c:pt>
                <c:pt idx="9">
                  <c:v>C11.2</c:v>
                </c:pt>
                <c:pt idx="10">
                  <c:v>C12.1</c:v>
                </c:pt>
                <c:pt idx="11">
                  <c:v>C12.2</c:v>
                </c:pt>
              </c:strCache>
            </c:strRef>
          </c:cat>
          <c:val>
            <c:numRef>
              <c:f>'Bilan ICCER'!$AP$121:$AP$132</c:f>
              <c:numCache>
                <c:formatCode>General</c:formatCode>
                <c:ptCount val="12"/>
                <c:pt idx="0">
                  <c:v>10</c:v>
                </c:pt>
                <c:pt idx="1">
                  <c:v>10</c:v>
                </c:pt>
                <c:pt idx="2">
                  <c:v>10</c:v>
                </c:pt>
                <c:pt idx="3">
                  <c:v>10</c:v>
                </c:pt>
                <c:pt idx="4">
                  <c:v>10</c:v>
                </c:pt>
                <c:pt idx="5">
                  <c:v>10</c:v>
                </c:pt>
                <c:pt idx="6">
                  <c:v>10</c:v>
                </c:pt>
                <c:pt idx="7">
                  <c:v>10</c:v>
                </c:pt>
                <c:pt idx="8">
                  <c:v>10</c:v>
                </c:pt>
                <c:pt idx="9">
                  <c:v>10</c:v>
                </c:pt>
                <c:pt idx="10">
                  <c:v>10</c:v>
                </c:pt>
                <c:pt idx="11">
                  <c:v>10</c:v>
                </c:pt>
              </c:numCache>
            </c:numRef>
          </c:val>
          <c:extLst xmlns:c16r2="http://schemas.microsoft.com/office/drawing/2015/06/chart">
            <c:ext xmlns:c16="http://schemas.microsoft.com/office/drawing/2014/chart" uri="{C3380CC4-5D6E-409C-BE32-E72D297353CC}">
              <c16:uniqueId val="{00000000-92E6-40B9-A5D2-89A355990DCF}"/>
            </c:ext>
          </c:extLst>
        </c:ser>
        <c:ser>
          <c:idx val="1"/>
          <c:order val="1"/>
          <c:tx>
            <c:strRef>
              <c:f>'Bilan ICCER'!$AQ$120</c:f>
              <c:strCache>
                <c:ptCount val="1"/>
                <c:pt idx="0">
                  <c:v>Niveaux de maîtrise atteints</c:v>
                </c:pt>
              </c:strCache>
            </c:strRef>
          </c:tx>
          <c:spPr>
            <a:ln w="34925" cap="rnd">
              <a:solidFill>
                <a:schemeClr val="accent4"/>
              </a:solidFill>
              <a:round/>
            </a:ln>
            <a:effectLst>
              <a:outerShdw blurRad="57150" dist="5400000" dir="19050" rotWithShape="0">
                <a:srgbClr val="000000">
                  <a:alpha val="63000"/>
                </a:srgbClr>
              </a:outerShdw>
            </a:effectLst>
          </c:spPr>
          <c:marker>
            <c:symbol val="none"/>
          </c:marker>
          <c:dLbls>
            <c:delete val="1"/>
          </c:dLbls>
          <c:cat>
            <c:strRef>
              <c:f>'Bilan ICCER'!$AO$121:$AO$132</c:f>
              <c:strCache>
                <c:ptCount val="12"/>
                <c:pt idx="0">
                  <c:v>C7.1</c:v>
                </c:pt>
                <c:pt idx="1">
                  <c:v>C7.2</c:v>
                </c:pt>
                <c:pt idx="2">
                  <c:v>C7.3</c:v>
                </c:pt>
                <c:pt idx="3">
                  <c:v>C7.4</c:v>
                </c:pt>
                <c:pt idx="4">
                  <c:v>C7.5</c:v>
                </c:pt>
                <c:pt idx="5">
                  <c:v>C8.1</c:v>
                </c:pt>
                <c:pt idx="6">
                  <c:v>C8.2</c:v>
                </c:pt>
                <c:pt idx="7">
                  <c:v>C8.3</c:v>
                </c:pt>
                <c:pt idx="8">
                  <c:v>C11.1</c:v>
                </c:pt>
                <c:pt idx="9">
                  <c:v>C11.2</c:v>
                </c:pt>
                <c:pt idx="10">
                  <c:v>C12.1</c:v>
                </c:pt>
                <c:pt idx="11">
                  <c:v>C12.2</c:v>
                </c:pt>
              </c:strCache>
            </c:strRef>
          </c:cat>
          <c:val>
            <c:numRef>
              <c:f>'Bilan ICCER'!$AQ$121:$AQ$132</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xmlns:c16r2="http://schemas.microsoft.com/office/drawing/2015/06/chart">
            <c:ext xmlns:c16="http://schemas.microsoft.com/office/drawing/2014/chart" uri="{C3380CC4-5D6E-409C-BE32-E72D297353CC}">
              <c16:uniqueId val="{00000001-92E6-40B9-A5D2-89A355990DCF}"/>
            </c:ext>
          </c:extLst>
        </c:ser>
        <c:dLbls>
          <c:showLegendKey val="0"/>
          <c:showVal val="1"/>
          <c:showCatName val="0"/>
          <c:showSerName val="0"/>
          <c:showPercent val="0"/>
          <c:showBubbleSize val="0"/>
        </c:dLbls>
        <c:axId val="326285568"/>
        <c:axId val="326291456"/>
      </c:radarChart>
      <c:catAx>
        <c:axId val="326285568"/>
        <c:scaling>
          <c:orientation val="minMax"/>
        </c:scaling>
        <c:delete val="0"/>
        <c:axPos val="b"/>
        <c:majorGridlines/>
        <c:numFmt formatCode="General" sourceLinked="1"/>
        <c:majorTickMark val="none"/>
        <c:minorTickMark val="none"/>
        <c:tickLblPos val="nextTo"/>
        <c:spPr>
          <a:noFill/>
          <a:ln w="25400" cap="flat" cmpd="sng" algn="ctr">
            <a:noFill/>
            <a:round/>
          </a:ln>
        </c:spPr>
        <c:txPr>
          <a:bodyPr rot="-60000000" spcFirstLastPara="1" vertOverflow="ellipsis" vert="horz" wrap="square" anchor="ctr" anchorCtr="1"/>
          <a:lstStyle/>
          <a:p>
            <a:pPr>
              <a:defRPr sz="2400" b="1" i="0" u="none" strike="noStrike">
                <a:solidFill>
                  <a:srgbClr val="268CCD"/>
                </a:solidFill>
                <a:latin typeface="+mn-lt"/>
                <a:ea typeface="+mn-ea"/>
                <a:cs typeface="+mn-cs"/>
              </a:defRPr>
            </a:pPr>
            <a:endParaRPr lang="fr-FR"/>
          </a:p>
        </c:txPr>
        <c:crossAx val="326291456"/>
        <c:crosses val="autoZero"/>
        <c:auto val="1"/>
        <c:lblAlgn val="ctr"/>
        <c:lblOffset val="100"/>
        <c:noMultiLvlLbl val="0"/>
      </c:catAx>
      <c:valAx>
        <c:axId val="326291456"/>
        <c:scaling>
          <c:orientation val="minMax"/>
          <c:max val="20"/>
        </c:scaling>
        <c:delete val="0"/>
        <c:axPos val="l"/>
        <c:majorGridlines>
          <c:spPr>
            <a:ln w="12700" cap="flat" cmpd="sng" algn="ctr">
              <a:solidFill>
                <a:srgbClr val="268CCD"/>
              </a:solidFill>
              <a:prstDash val="solid"/>
              <a:round/>
              <a:headEnd type="none"/>
            </a:ln>
          </c:spPr>
        </c:majorGridlines>
        <c:minorGridlines>
          <c:spPr>
            <a:ln w="9525" cap="flat" cmpd="sng" algn="ctr">
              <a:solidFill>
                <a:schemeClr val="tx1">
                  <a:lumMod val="5000"/>
                  <a:lumOff val="95000"/>
                </a:schemeClr>
              </a:solidFill>
              <a:round/>
            </a:ln>
          </c:spPr>
        </c:minorGridlines>
        <c:numFmt formatCode="0" sourceLinked="0"/>
        <c:majorTickMark val="none"/>
        <c:minorTickMark val="none"/>
        <c:tickLblPos val="nextTo"/>
        <c:spPr>
          <a:noFill/>
          <a:ln>
            <a:solidFill>
              <a:schemeClr val="accent1"/>
            </a:solidFill>
          </a:ln>
        </c:spPr>
        <c:txPr>
          <a:bodyPr rot="-60000000" spcFirstLastPara="1" vertOverflow="ellipsis" vert="horz" wrap="square" anchor="ctr" anchorCtr="1"/>
          <a:lstStyle/>
          <a:p>
            <a:pPr>
              <a:defRPr sz="1200" b="1" i="0" u="none" strike="noStrike">
                <a:solidFill>
                  <a:srgbClr val="00B0F0"/>
                </a:solidFill>
                <a:latin typeface="+mn-lt"/>
                <a:ea typeface="+mn-ea"/>
                <a:cs typeface="+mn-cs"/>
              </a:defRPr>
            </a:pPr>
            <a:endParaRPr lang="fr-FR"/>
          </a:p>
        </c:txPr>
        <c:crossAx val="326285568"/>
        <c:crosses val="autoZero"/>
        <c:crossBetween val="between"/>
        <c:majorUnit val="5"/>
      </c:valAx>
      <c:spPr>
        <a:noFill/>
        <a:ln w="19050" cap="rnd">
          <a:noFill/>
        </a:ln>
      </c:spPr>
    </c:plotArea>
    <c:plotVisOnly val="0"/>
    <c:dispBlanksAs val="gap"/>
    <c:showDLblsOverMax val="0"/>
  </c:chart>
  <c:spPr>
    <a:noFill/>
    <a:ln w="9525" cap="flat" cmpd="sng" algn="ctr">
      <a:noFill/>
      <a:round/>
    </a:ln>
  </c:spPr>
  <c:txPr>
    <a:bodyPr/>
    <a:lstStyle/>
    <a:p>
      <a:pPr>
        <a:defRPr/>
      </a:pPr>
      <a:endParaRPr lang="fr-FR"/>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radarChart>
        <c:radarStyle val="marker"/>
        <c:varyColors val="0"/>
        <c:ser>
          <c:idx val="2"/>
          <c:order val="0"/>
          <c:tx>
            <c:strRef>
              <c:f>'Bilan ICCER'!$AW$98</c:f>
              <c:strCache>
                <c:ptCount val="1"/>
                <c:pt idx="0">
                  <c:v>Palier atteint</c:v>
                </c:pt>
              </c:strCache>
            </c:strRef>
          </c:tx>
          <c:spPr>
            <a:ln w="34925" cap="rnd">
              <a:solidFill>
                <a:schemeClr val="accent6"/>
              </a:solidFill>
              <a:round/>
            </a:ln>
            <a:effectLst>
              <a:outerShdw blurRad="57150" dist="5400000" dir="19050" rotWithShape="0">
                <a:srgbClr val="000000">
                  <a:alpha val="63000"/>
                </a:srgbClr>
              </a:outerShdw>
            </a:effectLst>
          </c:spPr>
          <c:marker>
            <c:symbol val="none"/>
          </c:marker>
          <c:dLbls>
            <c:delete val="1"/>
          </c:dLbls>
          <c:cat>
            <c:strRef>
              <c:f>'Bilan ICCER'!$AT$99:$AT$112</c:f>
              <c:strCache>
                <c:ptCount val="14"/>
                <c:pt idx="0">
                  <c:v>C4.1</c:v>
                </c:pt>
                <c:pt idx="1">
                  <c:v>C4.2</c:v>
                </c:pt>
                <c:pt idx="2">
                  <c:v>C4.3</c:v>
                </c:pt>
                <c:pt idx="3">
                  <c:v>C5.1</c:v>
                </c:pt>
                <c:pt idx="4">
                  <c:v>C5.2</c:v>
                </c:pt>
                <c:pt idx="5">
                  <c:v>C6.1</c:v>
                </c:pt>
                <c:pt idx="6">
                  <c:v>C6.2</c:v>
                </c:pt>
                <c:pt idx="7">
                  <c:v>C6.3</c:v>
                </c:pt>
                <c:pt idx="8">
                  <c:v>C6.4</c:v>
                </c:pt>
                <c:pt idx="9">
                  <c:v>C8.1</c:v>
                </c:pt>
                <c:pt idx="10">
                  <c:v>C8.2</c:v>
                </c:pt>
                <c:pt idx="11">
                  <c:v>C8.3</c:v>
                </c:pt>
                <c:pt idx="12">
                  <c:v>C12.1</c:v>
                </c:pt>
                <c:pt idx="13">
                  <c:v>C12.2</c:v>
                </c:pt>
              </c:strCache>
            </c:strRef>
          </c:cat>
          <c:val>
            <c:numRef>
              <c:f>'Bilan ICCER'!$AW$99:$AW$112</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xmlns:c16r2="http://schemas.microsoft.com/office/drawing/2015/06/chart">
            <c:ext xmlns:c16="http://schemas.microsoft.com/office/drawing/2014/chart" uri="{C3380CC4-5D6E-409C-BE32-E72D297353CC}">
              <c16:uniqueId val="{00000000-B516-43B4-922B-C47AB514B53A}"/>
            </c:ext>
          </c:extLst>
        </c:ser>
        <c:dLbls>
          <c:showLegendKey val="0"/>
          <c:showVal val="1"/>
          <c:showCatName val="0"/>
          <c:showSerName val="0"/>
          <c:showPercent val="0"/>
          <c:showBubbleSize val="0"/>
        </c:dLbls>
        <c:axId val="326377472"/>
        <c:axId val="326379008"/>
      </c:radarChart>
      <c:catAx>
        <c:axId val="326377472"/>
        <c:scaling>
          <c:orientation val="minMax"/>
        </c:scaling>
        <c:delete val="0"/>
        <c:axPos val="b"/>
        <c:majorGridlines/>
        <c:numFmt formatCode="General" sourceLinked="1"/>
        <c:majorTickMark val="none"/>
        <c:minorTickMark val="none"/>
        <c:tickLblPos val="nextTo"/>
        <c:spPr>
          <a:noFill/>
          <a:ln w="25400" cap="flat" cmpd="sng" algn="ctr">
            <a:noFill/>
            <a:round/>
          </a:ln>
        </c:spPr>
        <c:txPr>
          <a:bodyPr rot="-60000000" spcFirstLastPara="1" vertOverflow="ellipsis" vert="horz" wrap="square" anchor="ctr" anchorCtr="1"/>
          <a:lstStyle/>
          <a:p>
            <a:pPr>
              <a:defRPr sz="2400" b="1" i="0" u="none" strike="noStrike">
                <a:solidFill>
                  <a:srgbClr val="268CCD"/>
                </a:solidFill>
                <a:latin typeface="+mn-lt"/>
                <a:ea typeface="+mn-ea"/>
                <a:cs typeface="+mn-cs"/>
              </a:defRPr>
            </a:pPr>
            <a:endParaRPr lang="fr-FR"/>
          </a:p>
        </c:txPr>
        <c:crossAx val="326379008"/>
        <c:crosses val="autoZero"/>
        <c:auto val="1"/>
        <c:lblAlgn val="ctr"/>
        <c:lblOffset val="100"/>
        <c:noMultiLvlLbl val="0"/>
      </c:catAx>
      <c:valAx>
        <c:axId val="326379008"/>
        <c:scaling>
          <c:orientation val="minMax"/>
          <c:max val="6"/>
          <c:min val="0"/>
        </c:scaling>
        <c:delete val="0"/>
        <c:axPos val="l"/>
        <c:majorGridlines>
          <c:spPr>
            <a:ln w="12700" cap="flat" cmpd="sng" algn="ctr">
              <a:solidFill>
                <a:srgbClr val="268CCD"/>
              </a:solidFill>
              <a:prstDash val="solid"/>
              <a:round/>
              <a:headEnd type="none"/>
            </a:ln>
          </c:spPr>
        </c:majorGridlines>
        <c:minorGridlines>
          <c:spPr>
            <a:ln w="9525" cap="flat" cmpd="sng" algn="ctr">
              <a:solidFill>
                <a:schemeClr val="tx1">
                  <a:lumMod val="5000"/>
                  <a:lumOff val="95000"/>
                </a:schemeClr>
              </a:solidFill>
              <a:round/>
            </a:ln>
          </c:spPr>
        </c:minorGridlines>
        <c:numFmt formatCode="0" sourceLinked="0"/>
        <c:majorTickMark val="none"/>
        <c:minorTickMark val="none"/>
        <c:tickLblPos val="nextTo"/>
        <c:spPr>
          <a:noFill/>
          <a:ln>
            <a:solidFill>
              <a:schemeClr val="accent1"/>
            </a:solidFill>
          </a:ln>
        </c:spPr>
        <c:txPr>
          <a:bodyPr rot="-60000000" spcFirstLastPara="1" vertOverflow="ellipsis" vert="horz" wrap="square" anchor="ctr" anchorCtr="1"/>
          <a:lstStyle/>
          <a:p>
            <a:pPr>
              <a:defRPr sz="2000" b="1" i="0" u="none" strike="noStrike">
                <a:solidFill>
                  <a:srgbClr val="00B0F0"/>
                </a:solidFill>
                <a:latin typeface="+mn-lt"/>
                <a:ea typeface="+mn-ea"/>
                <a:cs typeface="+mn-cs"/>
              </a:defRPr>
            </a:pPr>
            <a:endParaRPr lang="fr-FR"/>
          </a:p>
        </c:txPr>
        <c:crossAx val="326377472"/>
        <c:crosses val="autoZero"/>
        <c:crossBetween val="between"/>
        <c:majorUnit val="1"/>
        <c:minorUnit val="1"/>
      </c:valAx>
      <c:spPr>
        <a:noFill/>
        <a:ln w="19050" cap="rnd">
          <a:noFill/>
        </a:ln>
      </c:spPr>
    </c:plotArea>
    <c:plotVisOnly val="0"/>
    <c:dispBlanksAs val="gap"/>
    <c:showDLblsOverMax val="0"/>
  </c:chart>
  <c:spPr>
    <a:noFill/>
    <a:ln w="9525" cap="flat" cmpd="sng" algn="ctr">
      <a:noFill/>
      <a:round/>
    </a:ln>
  </c:spPr>
  <c:txPr>
    <a:bodyPr/>
    <a:lstStyle/>
    <a:p>
      <a:pPr>
        <a:defRPr/>
      </a:pPr>
      <a:endParaRPr lang="fr-FR"/>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radarChart>
        <c:radarStyle val="marker"/>
        <c:varyColors val="0"/>
        <c:ser>
          <c:idx val="2"/>
          <c:order val="0"/>
          <c:tx>
            <c:strRef>
              <c:f>'Bilan ICCER'!$AR$120</c:f>
              <c:strCache>
                <c:ptCount val="1"/>
                <c:pt idx="0">
                  <c:v>Palier atteint</c:v>
                </c:pt>
              </c:strCache>
            </c:strRef>
          </c:tx>
          <c:spPr>
            <a:ln w="34925" cap="rnd">
              <a:solidFill>
                <a:schemeClr val="accent6"/>
              </a:solidFill>
              <a:round/>
            </a:ln>
            <a:effectLst>
              <a:outerShdw blurRad="57150" dist="5400000" dir="19050" rotWithShape="0">
                <a:srgbClr val="000000">
                  <a:alpha val="63000"/>
                </a:srgbClr>
              </a:outerShdw>
            </a:effectLst>
          </c:spPr>
          <c:marker>
            <c:symbol val="none"/>
          </c:marker>
          <c:dLbls>
            <c:delete val="1"/>
          </c:dLbls>
          <c:cat>
            <c:strRef>
              <c:f>'Bilan ICCER'!$AO$121:$AO$132</c:f>
              <c:strCache>
                <c:ptCount val="12"/>
                <c:pt idx="0">
                  <c:v>C7.1</c:v>
                </c:pt>
                <c:pt idx="1">
                  <c:v>C7.2</c:v>
                </c:pt>
                <c:pt idx="2">
                  <c:v>C7.3</c:v>
                </c:pt>
                <c:pt idx="3">
                  <c:v>C7.4</c:v>
                </c:pt>
                <c:pt idx="4">
                  <c:v>C7.5</c:v>
                </c:pt>
                <c:pt idx="5">
                  <c:v>C8.1</c:v>
                </c:pt>
                <c:pt idx="6">
                  <c:v>C8.2</c:v>
                </c:pt>
                <c:pt idx="7">
                  <c:v>C8.3</c:v>
                </c:pt>
                <c:pt idx="8">
                  <c:v>C11.1</c:v>
                </c:pt>
                <c:pt idx="9">
                  <c:v>C11.2</c:v>
                </c:pt>
                <c:pt idx="10">
                  <c:v>C12.1</c:v>
                </c:pt>
                <c:pt idx="11">
                  <c:v>C12.2</c:v>
                </c:pt>
              </c:strCache>
            </c:strRef>
          </c:cat>
          <c:val>
            <c:numRef>
              <c:f>'Bilan ICCER'!$AR$121:$AR$132</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xmlns:c16r2="http://schemas.microsoft.com/office/drawing/2015/06/chart">
            <c:ext xmlns:c16="http://schemas.microsoft.com/office/drawing/2014/chart" uri="{C3380CC4-5D6E-409C-BE32-E72D297353CC}">
              <c16:uniqueId val="{00000000-EB80-4CBA-A3FF-ABEF07BF12E0}"/>
            </c:ext>
          </c:extLst>
        </c:ser>
        <c:dLbls>
          <c:showLegendKey val="0"/>
          <c:showVal val="1"/>
          <c:showCatName val="0"/>
          <c:showSerName val="0"/>
          <c:showPercent val="0"/>
          <c:showBubbleSize val="0"/>
        </c:dLbls>
        <c:axId val="326415872"/>
        <c:axId val="326417408"/>
      </c:radarChart>
      <c:catAx>
        <c:axId val="326415872"/>
        <c:scaling>
          <c:orientation val="minMax"/>
        </c:scaling>
        <c:delete val="0"/>
        <c:axPos val="b"/>
        <c:majorGridlines/>
        <c:numFmt formatCode="General" sourceLinked="1"/>
        <c:majorTickMark val="none"/>
        <c:minorTickMark val="none"/>
        <c:tickLblPos val="nextTo"/>
        <c:spPr>
          <a:noFill/>
          <a:ln w="25400" cap="flat" cmpd="sng" algn="ctr">
            <a:noFill/>
            <a:round/>
          </a:ln>
        </c:spPr>
        <c:txPr>
          <a:bodyPr rot="-60000000" spcFirstLastPara="1" vertOverflow="ellipsis" vert="horz" wrap="square" anchor="ctr" anchorCtr="1"/>
          <a:lstStyle/>
          <a:p>
            <a:pPr>
              <a:defRPr sz="2400" b="1" i="0" u="none" strike="noStrike">
                <a:solidFill>
                  <a:srgbClr val="268CCD"/>
                </a:solidFill>
                <a:latin typeface="+mn-lt"/>
                <a:ea typeface="+mn-ea"/>
                <a:cs typeface="+mn-cs"/>
              </a:defRPr>
            </a:pPr>
            <a:endParaRPr lang="fr-FR"/>
          </a:p>
        </c:txPr>
        <c:crossAx val="326417408"/>
        <c:crosses val="autoZero"/>
        <c:auto val="1"/>
        <c:lblAlgn val="ctr"/>
        <c:lblOffset val="100"/>
        <c:noMultiLvlLbl val="0"/>
      </c:catAx>
      <c:valAx>
        <c:axId val="326417408"/>
        <c:scaling>
          <c:orientation val="minMax"/>
          <c:max val="6"/>
          <c:min val="0"/>
        </c:scaling>
        <c:delete val="0"/>
        <c:axPos val="l"/>
        <c:majorGridlines>
          <c:spPr>
            <a:ln w="12700" cap="flat" cmpd="sng" algn="ctr">
              <a:solidFill>
                <a:srgbClr val="268CCD"/>
              </a:solidFill>
              <a:prstDash val="solid"/>
              <a:round/>
              <a:headEnd type="none"/>
            </a:ln>
          </c:spPr>
        </c:majorGridlines>
        <c:minorGridlines>
          <c:spPr>
            <a:ln w="9525" cap="flat" cmpd="sng" algn="ctr">
              <a:solidFill>
                <a:schemeClr val="tx1">
                  <a:lumMod val="5000"/>
                  <a:lumOff val="95000"/>
                </a:schemeClr>
              </a:solidFill>
              <a:round/>
            </a:ln>
          </c:spPr>
        </c:minorGridlines>
        <c:numFmt formatCode="0" sourceLinked="0"/>
        <c:majorTickMark val="none"/>
        <c:minorTickMark val="none"/>
        <c:tickLblPos val="nextTo"/>
        <c:spPr>
          <a:noFill/>
          <a:ln>
            <a:solidFill>
              <a:schemeClr val="accent1"/>
            </a:solidFill>
          </a:ln>
        </c:spPr>
        <c:txPr>
          <a:bodyPr rot="-60000000" spcFirstLastPara="1" vertOverflow="ellipsis" vert="horz" wrap="square" anchor="ctr" anchorCtr="1"/>
          <a:lstStyle/>
          <a:p>
            <a:pPr>
              <a:defRPr sz="2000" b="1" i="0" u="none" strike="noStrike">
                <a:solidFill>
                  <a:srgbClr val="00B0F0"/>
                </a:solidFill>
                <a:latin typeface="+mn-lt"/>
                <a:ea typeface="+mn-ea"/>
                <a:cs typeface="+mn-cs"/>
              </a:defRPr>
            </a:pPr>
            <a:endParaRPr lang="fr-FR"/>
          </a:p>
        </c:txPr>
        <c:crossAx val="326415872"/>
        <c:crosses val="autoZero"/>
        <c:crossBetween val="between"/>
        <c:majorUnit val="1"/>
        <c:minorUnit val="1"/>
      </c:valAx>
      <c:spPr>
        <a:noFill/>
        <a:ln w="19050" cap="rnd">
          <a:noFill/>
        </a:ln>
      </c:spPr>
    </c:plotArea>
    <c:plotVisOnly val="0"/>
    <c:dispBlanksAs val="gap"/>
    <c:showDLblsOverMax val="0"/>
  </c:chart>
  <c:spPr>
    <a:noFill/>
    <a:ln w="9525" cap="flat" cmpd="sng" algn="ctr">
      <a:noFill/>
      <a:round/>
    </a:ln>
  </c:spPr>
  <c:txPr>
    <a:bodyPr/>
    <a:lstStyle/>
    <a:p>
      <a:pPr>
        <a:defRPr/>
      </a:pPr>
      <a:endParaRPr lang="fr-FR"/>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radarChart>
        <c:radarStyle val="marker"/>
        <c:varyColors val="0"/>
        <c:ser>
          <c:idx val="2"/>
          <c:order val="0"/>
          <c:tx>
            <c:strRef>
              <c:f>'Bilan ICCER'!$AW$120</c:f>
              <c:strCache>
                <c:ptCount val="1"/>
                <c:pt idx="0">
                  <c:v>Palier atteint</c:v>
                </c:pt>
              </c:strCache>
            </c:strRef>
          </c:tx>
          <c:spPr>
            <a:ln w="34925" cap="rnd">
              <a:solidFill>
                <a:schemeClr val="accent6"/>
              </a:solidFill>
              <a:round/>
            </a:ln>
            <a:effectLst>
              <a:outerShdw blurRad="57150" dist="5400000" dir="19050" rotWithShape="0">
                <a:srgbClr val="000000">
                  <a:alpha val="63000"/>
                </a:srgbClr>
              </a:outerShdw>
            </a:effectLst>
          </c:spPr>
          <c:marker>
            <c:symbol val="none"/>
          </c:marker>
          <c:dLbls>
            <c:delete val="1"/>
          </c:dLbls>
          <c:cat>
            <c:strRef>
              <c:f>'Bilan ICCER'!$AT$121:$AT$142</c:f>
              <c:strCache>
                <c:ptCount val="22"/>
                <c:pt idx="0">
                  <c:v>C9.1</c:v>
                </c:pt>
                <c:pt idx="1">
                  <c:v>C9.2</c:v>
                </c:pt>
                <c:pt idx="2">
                  <c:v>C9.3</c:v>
                </c:pt>
                <c:pt idx="3">
                  <c:v>C9.4</c:v>
                </c:pt>
                <c:pt idx="4">
                  <c:v>C9.5</c:v>
                </c:pt>
                <c:pt idx="5">
                  <c:v>C10.1</c:v>
                </c:pt>
                <c:pt idx="6">
                  <c:v>C10.2</c:v>
                </c:pt>
                <c:pt idx="7">
                  <c:v>C10.3</c:v>
                </c:pt>
                <c:pt idx="8">
                  <c:v>C10.4</c:v>
                </c:pt>
                <c:pt idx="9">
                  <c:v>C10.5</c:v>
                </c:pt>
                <c:pt idx="10">
                  <c:v>C10.6</c:v>
                </c:pt>
                <c:pt idx="11">
                  <c:v>C10.7</c:v>
                </c:pt>
                <c:pt idx="12">
                  <c:v>C10.8</c:v>
                </c:pt>
                <c:pt idx="13">
                  <c:v>C10.9</c:v>
                </c:pt>
                <c:pt idx="14">
                  <c:v>C10.10</c:v>
                </c:pt>
                <c:pt idx="15">
                  <c:v>C10.11</c:v>
                </c:pt>
                <c:pt idx="16">
                  <c:v>C10.12</c:v>
                </c:pt>
                <c:pt idx="17">
                  <c:v>C10.13</c:v>
                </c:pt>
                <c:pt idx="18">
                  <c:v>C13.1</c:v>
                </c:pt>
                <c:pt idx="19">
                  <c:v>C13.2</c:v>
                </c:pt>
                <c:pt idx="20">
                  <c:v>C13.3</c:v>
                </c:pt>
                <c:pt idx="21">
                  <c:v>C13.4</c:v>
                </c:pt>
              </c:strCache>
            </c:strRef>
          </c:cat>
          <c:val>
            <c:numRef>
              <c:f>'Bilan ICCER'!$AW$121:$AW$142</c:f>
              <c:numCache>
                <c:formatCode>0</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xmlns:c16r2="http://schemas.microsoft.com/office/drawing/2015/06/chart">
            <c:ext xmlns:c16="http://schemas.microsoft.com/office/drawing/2014/chart" uri="{C3380CC4-5D6E-409C-BE32-E72D297353CC}">
              <c16:uniqueId val="{00000000-BAB8-49C4-8E08-86EA83A44B26}"/>
            </c:ext>
          </c:extLst>
        </c:ser>
        <c:dLbls>
          <c:showLegendKey val="0"/>
          <c:showVal val="1"/>
          <c:showCatName val="0"/>
          <c:showSerName val="0"/>
          <c:showPercent val="0"/>
          <c:showBubbleSize val="0"/>
        </c:dLbls>
        <c:axId val="325979520"/>
        <c:axId val="326001792"/>
      </c:radarChart>
      <c:catAx>
        <c:axId val="325979520"/>
        <c:scaling>
          <c:orientation val="minMax"/>
        </c:scaling>
        <c:delete val="0"/>
        <c:axPos val="b"/>
        <c:majorGridlines/>
        <c:numFmt formatCode="General" sourceLinked="1"/>
        <c:majorTickMark val="none"/>
        <c:minorTickMark val="none"/>
        <c:tickLblPos val="nextTo"/>
        <c:spPr>
          <a:noFill/>
          <a:ln w="25400" cap="flat" cmpd="sng" algn="ctr">
            <a:noFill/>
            <a:round/>
          </a:ln>
        </c:spPr>
        <c:txPr>
          <a:bodyPr rot="-60000000" spcFirstLastPara="1" vertOverflow="ellipsis" vert="horz" wrap="square" anchor="ctr" anchorCtr="1"/>
          <a:lstStyle/>
          <a:p>
            <a:pPr>
              <a:defRPr sz="2400" b="1" i="0" u="none" strike="noStrike">
                <a:solidFill>
                  <a:srgbClr val="268CCD"/>
                </a:solidFill>
                <a:latin typeface="+mn-lt"/>
                <a:ea typeface="+mn-ea"/>
                <a:cs typeface="+mn-cs"/>
              </a:defRPr>
            </a:pPr>
            <a:endParaRPr lang="fr-FR"/>
          </a:p>
        </c:txPr>
        <c:crossAx val="326001792"/>
        <c:crosses val="autoZero"/>
        <c:auto val="1"/>
        <c:lblAlgn val="ctr"/>
        <c:lblOffset val="100"/>
        <c:noMultiLvlLbl val="0"/>
      </c:catAx>
      <c:valAx>
        <c:axId val="326001792"/>
        <c:scaling>
          <c:orientation val="minMax"/>
          <c:max val="6"/>
          <c:min val="0"/>
        </c:scaling>
        <c:delete val="0"/>
        <c:axPos val="l"/>
        <c:majorGridlines>
          <c:spPr>
            <a:ln w="12700" cap="flat" cmpd="sng" algn="ctr">
              <a:solidFill>
                <a:srgbClr val="268CCD"/>
              </a:solidFill>
              <a:prstDash val="solid"/>
              <a:round/>
              <a:headEnd type="none"/>
            </a:ln>
          </c:spPr>
        </c:majorGridlines>
        <c:minorGridlines>
          <c:spPr>
            <a:ln w="9525" cap="flat" cmpd="sng" algn="ctr">
              <a:solidFill>
                <a:schemeClr val="tx1">
                  <a:lumMod val="5000"/>
                  <a:lumOff val="95000"/>
                </a:schemeClr>
              </a:solidFill>
              <a:round/>
            </a:ln>
          </c:spPr>
        </c:minorGridlines>
        <c:numFmt formatCode="0" sourceLinked="0"/>
        <c:majorTickMark val="none"/>
        <c:minorTickMark val="none"/>
        <c:tickLblPos val="nextTo"/>
        <c:spPr>
          <a:noFill/>
          <a:ln>
            <a:solidFill>
              <a:schemeClr val="accent1"/>
            </a:solidFill>
          </a:ln>
        </c:spPr>
        <c:txPr>
          <a:bodyPr rot="-60000000" spcFirstLastPara="1" vertOverflow="ellipsis" vert="horz" wrap="square" anchor="ctr" anchorCtr="1"/>
          <a:lstStyle/>
          <a:p>
            <a:pPr>
              <a:defRPr sz="2000" b="1" i="0" u="none" strike="noStrike">
                <a:solidFill>
                  <a:srgbClr val="00B0F0"/>
                </a:solidFill>
                <a:latin typeface="+mn-lt"/>
                <a:ea typeface="+mn-ea"/>
                <a:cs typeface="+mn-cs"/>
              </a:defRPr>
            </a:pPr>
            <a:endParaRPr lang="fr-FR"/>
          </a:p>
        </c:txPr>
        <c:crossAx val="325979520"/>
        <c:crosses val="autoZero"/>
        <c:crossBetween val="between"/>
        <c:majorUnit val="1"/>
        <c:minorUnit val="1"/>
      </c:valAx>
      <c:spPr>
        <a:noFill/>
        <a:ln w="19050" cap="rnd">
          <a:noFill/>
        </a:ln>
      </c:spPr>
    </c:plotArea>
    <c:plotVisOnly val="0"/>
    <c:dispBlanksAs val="gap"/>
    <c:showDLblsOverMax val="0"/>
  </c:chart>
  <c:spPr>
    <a:noFill/>
    <a:ln w="9525" cap="flat" cmpd="sng" algn="ctr">
      <a:noFill/>
      <a:round/>
    </a:ln>
  </c:spPr>
  <c:txPr>
    <a:bodyPr/>
    <a:lstStyle/>
    <a:p>
      <a:pPr>
        <a:defRPr/>
      </a:pPr>
      <a:endParaRPr lang="fr-FR"/>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radarChart>
        <c:radarStyle val="marker"/>
        <c:varyColors val="0"/>
        <c:ser>
          <c:idx val="2"/>
          <c:order val="0"/>
          <c:tx>
            <c:strRef>
              <c:f>'Bilan ICCER'!$AR$146</c:f>
              <c:strCache>
                <c:ptCount val="1"/>
                <c:pt idx="0">
                  <c:v>Palier atteint</c:v>
                </c:pt>
              </c:strCache>
            </c:strRef>
          </c:tx>
          <c:spPr>
            <a:ln w="34925" cap="rnd">
              <a:solidFill>
                <a:schemeClr val="accent6"/>
              </a:solidFill>
              <a:round/>
            </a:ln>
            <a:effectLst>
              <a:outerShdw blurRad="57150" dist="5400000" dir="19050" rotWithShape="0">
                <a:srgbClr val="000000">
                  <a:alpha val="63000"/>
                </a:srgbClr>
              </a:outerShdw>
            </a:effectLst>
          </c:spPr>
          <c:marker>
            <c:symbol val="none"/>
          </c:marker>
          <c:dLbls>
            <c:delete val="1"/>
          </c:dLbls>
          <c:cat>
            <c:strRef>
              <c:f>'Bilan ICCER'!$AO$147:$AO$168</c:f>
              <c:strCache>
                <c:ptCount val="22"/>
                <c:pt idx="0">
                  <c:v>C9.1</c:v>
                </c:pt>
                <c:pt idx="1">
                  <c:v>C9.2</c:v>
                </c:pt>
                <c:pt idx="2">
                  <c:v>C9.3</c:v>
                </c:pt>
                <c:pt idx="3">
                  <c:v>C9.4</c:v>
                </c:pt>
                <c:pt idx="4">
                  <c:v>C9.5</c:v>
                </c:pt>
                <c:pt idx="5">
                  <c:v>C10.1</c:v>
                </c:pt>
                <c:pt idx="6">
                  <c:v>C10.2</c:v>
                </c:pt>
                <c:pt idx="7">
                  <c:v>C10.3</c:v>
                </c:pt>
                <c:pt idx="8">
                  <c:v>C10.4</c:v>
                </c:pt>
                <c:pt idx="9">
                  <c:v>C10.5</c:v>
                </c:pt>
                <c:pt idx="10">
                  <c:v>C10.6</c:v>
                </c:pt>
                <c:pt idx="11">
                  <c:v>C10.7</c:v>
                </c:pt>
                <c:pt idx="12">
                  <c:v>C10.8</c:v>
                </c:pt>
                <c:pt idx="13">
                  <c:v>C10.9</c:v>
                </c:pt>
                <c:pt idx="14">
                  <c:v>C10.10</c:v>
                </c:pt>
                <c:pt idx="15">
                  <c:v>C10.11</c:v>
                </c:pt>
                <c:pt idx="16">
                  <c:v>C10.12</c:v>
                </c:pt>
                <c:pt idx="17">
                  <c:v>C10.13</c:v>
                </c:pt>
                <c:pt idx="18">
                  <c:v>C13.1</c:v>
                </c:pt>
                <c:pt idx="19">
                  <c:v>C13.2</c:v>
                </c:pt>
                <c:pt idx="20">
                  <c:v>C13.3</c:v>
                </c:pt>
                <c:pt idx="21">
                  <c:v>C13.4</c:v>
                </c:pt>
              </c:strCache>
            </c:strRef>
          </c:cat>
          <c:val>
            <c:numRef>
              <c:f>'Bilan ICCER'!$AR$147:$AR$168</c:f>
              <c:numCache>
                <c:formatCode>0</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xmlns:c16r2="http://schemas.microsoft.com/office/drawing/2015/06/chart">
            <c:ext xmlns:c16="http://schemas.microsoft.com/office/drawing/2014/chart" uri="{C3380CC4-5D6E-409C-BE32-E72D297353CC}">
              <c16:uniqueId val="{00000000-2830-4207-82D7-52C925B8DD2C}"/>
            </c:ext>
          </c:extLst>
        </c:ser>
        <c:dLbls>
          <c:showLegendKey val="0"/>
          <c:showVal val="1"/>
          <c:showCatName val="0"/>
          <c:showSerName val="0"/>
          <c:showPercent val="0"/>
          <c:showBubbleSize val="0"/>
        </c:dLbls>
        <c:axId val="326034560"/>
        <c:axId val="326036096"/>
      </c:radarChart>
      <c:catAx>
        <c:axId val="326034560"/>
        <c:scaling>
          <c:orientation val="minMax"/>
        </c:scaling>
        <c:delete val="0"/>
        <c:axPos val="b"/>
        <c:majorGridlines/>
        <c:numFmt formatCode="General" sourceLinked="1"/>
        <c:majorTickMark val="none"/>
        <c:minorTickMark val="none"/>
        <c:tickLblPos val="nextTo"/>
        <c:spPr>
          <a:noFill/>
          <a:ln w="25400" cap="flat" cmpd="sng" algn="ctr">
            <a:noFill/>
            <a:round/>
          </a:ln>
        </c:spPr>
        <c:txPr>
          <a:bodyPr rot="-60000000" spcFirstLastPara="1" vertOverflow="ellipsis" vert="horz" wrap="square" anchor="ctr" anchorCtr="1"/>
          <a:lstStyle/>
          <a:p>
            <a:pPr>
              <a:defRPr sz="2400" b="1" i="0" u="none" strike="noStrike">
                <a:solidFill>
                  <a:srgbClr val="268CCD"/>
                </a:solidFill>
                <a:latin typeface="+mn-lt"/>
                <a:ea typeface="+mn-ea"/>
                <a:cs typeface="+mn-cs"/>
              </a:defRPr>
            </a:pPr>
            <a:endParaRPr lang="fr-FR"/>
          </a:p>
        </c:txPr>
        <c:crossAx val="326036096"/>
        <c:crosses val="autoZero"/>
        <c:auto val="1"/>
        <c:lblAlgn val="ctr"/>
        <c:lblOffset val="100"/>
        <c:noMultiLvlLbl val="0"/>
      </c:catAx>
      <c:valAx>
        <c:axId val="326036096"/>
        <c:scaling>
          <c:orientation val="minMax"/>
          <c:max val="6"/>
          <c:min val="0"/>
        </c:scaling>
        <c:delete val="0"/>
        <c:axPos val="l"/>
        <c:majorGridlines>
          <c:spPr>
            <a:ln w="12700" cap="flat" cmpd="sng" algn="ctr">
              <a:solidFill>
                <a:srgbClr val="268CCD"/>
              </a:solidFill>
              <a:prstDash val="solid"/>
              <a:round/>
              <a:headEnd type="none"/>
            </a:ln>
          </c:spPr>
        </c:majorGridlines>
        <c:minorGridlines>
          <c:spPr>
            <a:ln w="9525" cap="flat" cmpd="sng" algn="ctr">
              <a:solidFill>
                <a:schemeClr val="tx1">
                  <a:lumMod val="5000"/>
                  <a:lumOff val="95000"/>
                </a:schemeClr>
              </a:solidFill>
              <a:round/>
            </a:ln>
          </c:spPr>
        </c:minorGridlines>
        <c:numFmt formatCode="0" sourceLinked="0"/>
        <c:majorTickMark val="none"/>
        <c:minorTickMark val="none"/>
        <c:tickLblPos val="nextTo"/>
        <c:spPr>
          <a:noFill/>
          <a:ln>
            <a:solidFill>
              <a:schemeClr val="accent1"/>
            </a:solidFill>
          </a:ln>
        </c:spPr>
        <c:txPr>
          <a:bodyPr rot="-60000000" spcFirstLastPara="1" vertOverflow="ellipsis" vert="horz" wrap="square" anchor="ctr" anchorCtr="1"/>
          <a:lstStyle/>
          <a:p>
            <a:pPr>
              <a:defRPr sz="2000" b="1" i="0" u="none" strike="noStrike">
                <a:solidFill>
                  <a:srgbClr val="00B0F0"/>
                </a:solidFill>
                <a:latin typeface="+mn-lt"/>
                <a:ea typeface="+mn-ea"/>
                <a:cs typeface="+mn-cs"/>
              </a:defRPr>
            </a:pPr>
            <a:endParaRPr lang="fr-FR"/>
          </a:p>
        </c:txPr>
        <c:crossAx val="326034560"/>
        <c:crosses val="autoZero"/>
        <c:crossBetween val="between"/>
        <c:majorUnit val="1"/>
        <c:minorUnit val="1"/>
      </c:valAx>
      <c:spPr>
        <a:noFill/>
        <a:ln w="19050" cap="rnd">
          <a:noFill/>
        </a:ln>
      </c:spPr>
    </c:plotArea>
    <c:plotVisOnly val="0"/>
    <c:dispBlanksAs val="gap"/>
    <c:showDLblsOverMax val="0"/>
  </c:chart>
  <c:spPr>
    <a:noFill/>
    <a:ln w="9525" cap="flat" cmpd="sng" algn="ctr">
      <a:noFill/>
      <a:round/>
    </a:ln>
  </c:spPr>
  <c:txPr>
    <a:bodyPr/>
    <a:lstStyle/>
    <a:p>
      <a:pPr>
        <a:defRPr/>
      </a:pPr>
      <a:endParaRPr lang="fr-FR"/>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radarChart>
        <c:radarStyle val="marker"/>
        <c:varyColors val="0"/>
        <c:ser>
          <c:idx val="0"/>
          <c:order val="0"/>
          <c:tx>
            <c:strRef>
              <c:f>'Bilan MELEC'!$AP$84</c:f>
              <c:strCache>
                <c:ptCount val="1"/>
                <c:pt idx="0">
                  <c:v>Seuil de maîtrise</c:v>
                </c:pt>
              </c:strCache>
            </c:strRef>
          </c:tx>
          <c:spPr>
            <a:ln w="34925" cap="rnd">
              <a:solidFill>
                <a:schemeClr val="accent2"/>
              </a:solidFill>
              <a:round/>
            </a:ln>
            <a:effectLst>
              <a:outerShdw blurRad="57150" dist="5400000" dir="19050" rotWithShape="0">
                <a:srgbClr val="000000">
                  <a:alpha val="63000"/>
                </a:srgbClr>
              </a:outerShdw>
            </a:effectLst>
          </c:spPr>
          <c:marker>
            <c:symbol val="none"/>
          </c:marker>
          <c:dLbls>
            <c:delete val="1"/>
          </c:dLbls>
          <c:cat>
            <c:strRef>
              <c:f>'Bilan MELEC'!$AO$85:$AO$98</c:f>
              <c:strCache>
                <c:ptCount val="14"/>
                <c:pt idx="0">
                  <c:v>C1.1</c:v>
                </c:pt>
                <c:pt idx="1">
                  <c:v>C1.2</c:v>
                </c:pt>
                <c:pt idx="2">
                  <c:v>C1.3</c:v>
                </c:pt>
                <c:pt idx="3">
                  <c:v>C1.4</c:v>
                </c:pt>
                <c:pt idx="4">
                  <c:v>C1.5</c:v>
                </c:pt>
                <c:pt idx="5">
                  <c:v>C1.6</c:v>
                </c:pt>
                <c:pt idx="6">
                  <c:v>C1.7</c:v>
                </c:pt>
                <c:pt idx="7">
                  <c:v>C1.8</c:v>
                </c:pt>
                <c:pt idx="8">
                  <c:v>C3.1</c:v>
                </c:pt>
                <c:pt idx="9">
                  <c:v>C3.2</c:v>
                </c:pt>
                <c:pt idx="10">
                  <c:v>C3.3</c:v>
                </c:pt>
                <c:pt idx="11">
                  <c:v>C11.1</c:v>
                </c:pt>
                <c:pt idx="12">
                  <c:v>C11.2</c:v>
                </c:pt>
                <c:pt idx="13">
                  <c:v>C11.3</c:v>
                </c:pt>
              </c:strCache>
            </c:strRef>
          </c:cat>
          <c:val>
            <c:numRef>
              <c:f>'Bilan MELEC'!$AP$85:$AP$98</c:f>
              <c:numCache>
                <c:formatCode>General</c:formatCode>
                <c:ptCount val="14"/>
                <c:pt idx="0">
                  <c:v>10</c:v>
                </c:pt>
                <c:pt idx="1">
                  <c:v>10</c:v>
                </c:pt>
                <c:pt idx="2">
                  <c:v>10</c:v>
                </c:pt>
                <c:pt idx="3">
                  <c:v>10</c:v>
                </c:pt>
                <c:pt idx="4">
                  <c:v>10</c:v>
                </c:pt>
                <c:pt idx="5">
                  <c:v>10</c:v>
                </c:pt>
                <c:pt idx="6">
                  <c:v>10</c:v>
                </c:pt>
                <c:pt idx="7">
                  <c:v>10</c:v>
                </c:pt>
                <c:pt idx="8">
                  <c:v>10</c:v>
                </c:pt>
                <c:pt idx="9">
                  <c:v>10</c:v>
                </c:pt>
                <c:pt idx="10">
                  <c:v>10</c:v>
                </c:pt>
                <c:pt idx="11">
                  <c:v>10</c:v>
                </c:pt>
                <c:pt idx="12">
                  <c:v>10</c:v>
                </c:pt>
                <c:pt idx="13">
                  <c:v>10</c:v>
                </c:pt>
              </c:numCache>
            </c:numRef>
          </c:val>
          <c:extLst xmlns:c16r2="http://schemas.microsoft.com/office/drawing/2015/06/chart">
            <c:ext xmlns:c16="http://schemas.microsoft.com/office/drawing/2014/chart" uri="{C3380CC4-5D6E-409C-BE32-E72D297353CC}">
              <c16:uniqueId val="{00000000-288B-45D8-8EF3-1214BACC887F}"/>
            </c:ext>
          </c:extLst>
        </c:ser>
        <c:ser>
          <c:idx val="1"/>
          <c:order val="1"/>
          <c:tx>
            <c:strRef>
              <c:f>'Bilan MELEC'!$AQ$84</c:f>
              <c:strCache>
                <c:ptCount val="1"/>
                <c:pt idx="0">
                  <c:v>Niveaux de maîtrise atteints</c:v>
                </c:pt>
              </c:strCache>
            </c:strRef>
          </c:tx>
          <c:spPr>
            <a:ln w="34925" cap="rnd">
              <a:solidFill>
                <a:schemeClr val="accent4"/>
              </a:solidFill>
              <a:round/>
            </a:ln>
            <a:effectLst>
              <a:outerShdw blurRad="57150" dist="5400000" dir="19050" rotWithShape="0">
                <a:srgbClr val="000000">
                  <a:alpha val="63000"/>
                </a:srgbClr>
              </a:outerShdw>
            </a:effectLst>
          </c:spPr>
          <c:marker>
            <c:symbol val="none"/>
          </c:marker>
          <c:dLbls>
            <c:delete val="1"/>
          </c:dLbls>
          <c:cat>
            <c:strRef>
              <c:f>'Bilan MELEC'!$AO$85:$AO$98</c:f>
              <c:strCache>
                <c:ptCount val="14"/>
                <c:pt idx="0">
                  <c:v>C1.1</c:v>
                </c:pt>
                <c:pt idx="1">
                  <c:v>C1.2</c:v>
                </c:pt>
                <c:pt idx="2">
                  <c:v>C1.3</c:v>
                </c:pt>
                <c:pt idx="3">
                  <c:v>C1.4</c:v>
                </c:pt>
                <c:pt idx="4">
                  <c:v>C1.5</c:v>
                </c:pt>
                <c:pt idx="5">
                  <c:v>C1.6</c:v>
                </c:pt>
                <c:pt idx="6">
                  <c:v>C1.7</c:v>
                </c:pt>
                <c:pt idx="7">
                  <c:v>C1.8</c:v>
                </c:pt>
                <c:pt idx="8">
                  <c:v>C3.1</c:v>
                </c:pt>
                <c:pt idx="9">
                  <c:v>C3.2</c:v>
                </c:pt>
                <c:pt idx="10">
                  <c:v>C3.3</c:v>
                </c:pt>
                <c:pt idx="11">
                  <c:v>C11.1</c:v>
                </c:pt>
                <c:pt idx="12">
                  <c:v>C11.2</c:v>
                </c:pt>
                <c:pt idx="13">
                  <c:v>C11.3</c:v>
                </c:pt>
              </c:strCache>
            </c:strRef>
          </c:cat>
          <c:val>
            <c:numRef>
              <c:f>'Bilan MELEC'!$AQ$85:$AQ$98</c:f>
              <c:numCache>
                <c:formatCode>0</c:formatCode>
                <c:ptCount val="14"/>
                <c:pt idx="0">
                  <c:v>0</c:v>
                </c:pt>
                <c:pt idx="1">
                  <c:v>0</c:v>
                </c:pt>
                <c:pt idx="2">
                  <c:v>0</c:v>
                </c:pt>
                <c:pt idx="3">
                  <c:v>0</c:v>
                </c:pt>
                <c:pt idx="4">
                  <c:v>0</c:v>
                </c:pt>
                <c:pt idx="5">
                  <c:v>0</c:v>
                </c:pt>
                <c:pt idx="6">
                  <c:v>0</c:v>
                </c:pt>
                <c:pt idx="7">
                  <c:v>0</c:v>
                </c:pt>
                <c:pt idx="8" formatCode="0.0">
                  <c:v>0</c:v>
                </c:pt>
                <c:pt idx="9" formatCode="0.0">
                  <c:v>0</c:v>
                </c:pt>
                <c:pt idx="10" formatCode="0.0">
                  <c:v>0</c:v>
                </c:pt>
                <c:pt idx="11" formatCode="0.0">
                  <c:v>0</c:v>
                </c:pt>
                <c:pt idx="12" formatCode="0.0">
                  <c:v>0</c:v>
                </c:pt>
                <c:pt idx="13" formatCode="0.0">
                  <c:v>0</c:v>
                </c:pt>
              </c:numCache>
            </c:numRef>
          </c:val>
          <c:extLst xmlns:c16r2="http://schemas.microsoft.com/office/drawing/2015/06/chart">
            <c:ext xmlns:c16="http://schemas.microsoft.com/office/drawing/2014/chart" uri="{C3380CC4-5D6E-409C-BE32-E72D297353CC}">
              <c16:uniqueId val="{00000001-288B-45D8-8EF3-1214BACC887F}"/>
            </c:ext>
          </c:extLst>
        </c:ser>
        <c:dLbls>
          <c:showLegendKey val="0"/>
          <c:showVal val="1"/>
          <c:showCatName val="0"/>
          <c:showSerName val="0"/>
          <c:showPercent val="0"/>
          <c:showBubbleSize val="0"/>
        </c:dLbls>
        <c:axId val="326563712"/>
        <c:axId val="326565248"/>
      </c:radarChart>
      <c:catAx>
        <c:axId val="326563712"/>
        <c:scaling>
          <c:orientation val="minMax"/>
        </c:scaling>
        <c:delete val="0"/>
        <c:axPos val="b"/>
        <c:majorGridlines/>
        <c:numFmt formatCode="General" sourceLinked="1"/>
        <c:majorTickMark val="none"/>
        <c:minorTickMark val="none"/>
        <c:tickLblPos val="nextTo"/>
        <c:spPr>
          <a:noFill/>
          <a:ln w="25400" cap="flat" cmpd="sng" algn="ctr">
            <a:noFill/>
            <a:round/>
          </a:ln>
        </c:spPr>
        <c:txPr>
          <a:bodyPr rot="-60000000" spcFirstLastPara="1" vertOverflow="ellipsis" vert="horz" wrap="square" anchor="ctr" anchorCtr="1"/>
          <a:lstStyle/>
          <a:p>
            <a:pPr>
              <a:defRPr sz="2400" b="1" i="0" u="none" strike="noStrike">
                <a:solidFill>
                  <a:srgbClr val="268CCD"/>
                </a:solidFill>
                <a:latin typeface="+mn-lt"/>
                <a:ea typeface="+mn-ea"/>
                <a:cs typeface="+mn-cs"/>
              </a:defRPr>
            </a:pPr>
            <a:endParaRPr lang="fr-FR"/>
          </a:p>
        </c:txPr>
        <c:crossAx val="326565248"/>
        <c:crosses val="autoZero"/>
        <c:auto val="1"/>
        <c:lblAlgn val="ctr"/>
        <c:lblOffset val="100"/>
        <c:noMultiLvlLbl val="0"/>
      </c:catAx>
      <c:valAx>
        <c:axId val="326565248"/>
        <c:scaling>
          <c:orientation val="minMax"/>
          <c:max val="20"/>
        </c:scaling>
        <c:delete val="0"/>
        <c:axPos val="l"/>
        <c:majorGridlines>
          <c:spPr>
            <a:ln w="12700" cap="flat" cmpd="sng" algn="ctr">
              <a:solidFill>
                <a:srgbClr val="268CCD"/>
              </a:solidFill>
              <a:prstDash val="solid"/>
              <a:round/>
              <a:headEnd type="none"/>
            </a:ln>
          </c:spPr>
        </c:majorGridlines>
        <c:minorGridlines>
          <c:spPr>
            <a:ln w="9525" cap="flat" cmpd="sng" algn="ctr">
              <a:solidFill>
                <a:schemeClr val="tx1">
                  <a:lumMod val="5000"/>
                  <a:lumOff val="95000"/>
                </a:schemeClr>
              </a:solidFill>
              <a:round/>
            </a:ln>
          </c:spPr>
        </c:minorGridlines>
        <c:numFmt formatCode="0" sourceLinked="0"/>
        <c:majorTickMark val="none"/>
        <c:minorTickMark val="none"/>
        <c:tickLblPos val="nextTo"/>
        <c:spPr>
          <a:noFill/>
          <a:ln>
            <a:solidFill>
              <a:schemeClr val="accent1"/>
            </a:solidFill>
          </a:ln>
        </c:spPr>
        <c:txPr>
          <a:bodyPr rot="-60000000" spcFirstLastPara="1" vertOverflow="ellipsis" vert="horz" wrap="square" anchor="ctr" anchorCtr="1"/>
          <a:lstStyle/>
          <a:p>
            <a:pPr>
              <a:defRPr sz="1200" b="1" i="0" u="none" strike="noStrike">
                <a:solidFill>
                  <a:srgbClr val="00B0F0"/>
                </a:solidFill>
                <a:latin typeface="+mn-lt"/>
                <a:ea typeface="+mn-ea"/>
                <a:cs typeface="+mn-cs"/>
              </a:defRPr>
            </a:pPr>
            <a:endParaRPr lang="fr-FR"/>
          </a:p>
        </c:txPr>
        <c:crossAx val="326563712"/>
        <c:crosses val="autoZero"/>
        <c:crossBetween val="between"/>
        <c:majorUnit val="5"/>
      </c:valAx>
      <c:spPr>
        <a:noFill/>
        <a:ln w="19050" cap="rnd">
          <a:noFill/>
        </a:ln>
      </c:spPr>
    </c:plotArea>
    <c:plotVisOnly val="0"/>
    <c:dispBlanksAs val="gap"/>
    <c:showDLblsOverMax val="0"/>
  </c:chart>
  <c:spPr>
    <a:noFill/>
    <a:ln w="9525" cap="flat" cmpd="sng" algn="ctr">
      <a:noFill/>
      <a:round/>
    </a:ln>
  </c:spPr>
  <c:txPr>
    <a:bodyPr/>
    <a:lstStyle/>
    <a:p>
      <a:pPr>
        <a:defRPr/>
      </a:pPr>
      <a:endParaRPr lang="fr-FR"/>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radarChart>
        <c:radarStyle val="marker"/>
        <c:varyColors val="0"/>
        <c:ser>
          <c:idx val="0"/>
          <c:order val="0"/>
          <c:tx>
            <c:strRef>
              <c:f>'Bilan MELEC'!$AU$84</c:f>
              <c:strCache>
                <c:ptCount val="1"/>
                <c:pt idx="0">
                  <c:v>Seuil de maîtrise</c:v>
                </c:pt>
              </c:strCache>
            </c:strRef>
          </c:tx>
          <c:spPr>
            <a:ln w="34925" cap="rnd">
              <a:solidFill>
                <a:schemeClr val="accent2"/>
              </a:solidFill>
              <a:round/>
            </a:ln>
            <a:effectLst>
              <a:outerShdw blurRad="57150" dist="5400000" dir="19050" rotWithShape="0">
                <a:srgbClr val="000000">
                  <a:alpha val="63000"/>
                </a:srgbClr>
              </a:outerShdw>
            </a:effectLst>
          </c:spPr>
          <c:marker>
            <c:symbol val="none"/>
          </c:marker>
          <c:dLbls>
            <c:delete val="1"/>
          </c:dLbls>
          <c:cat>
            <c:strRef>
              <c:f>'Bilan MELEC'!$AT$85:$AT$105</c:f>
              <c:strCache>
                <c:ptCount val="21"/>
                <c:pt idx="0">
                  <c:v>C2.1</c:v>
                </c:pt>
                <c:pt idx="1">
                  <c:v>C2.2</c:v>
                </c:pt>
                <c:pt idx="2">
                  <c:v>C2.3</c:v>
                </c:pt>
                <c:pt idx="3">
                  <c:v>C2.4</c:v>
                </c:pt>
                <c:pt idx="4">
                  <c:v>C2.5</c:v>
                </c:pt>
                <c:pt idx="5">
                  <c:v>C2.6</c:v>
                </c:pt>
                <c:pt idx="6">
                  <c:v>C2.7</c:v>
                </c:pt>
                <c:pt idx="7">
                  <c:v>C2.8</c:v>
                </c:pt>
                <c:pt idx="8">
                  <c:v>C2.9</c:v>
                </c:pt>
                <c:pt idx="9">
                  <c:v>C2.10</c:v>
                </c:pt>
                <c:pt idx="10">
                  <c:v>C2.11</c:v>
                </c:pt>
                <c:pt idx="11">
                  <c:v>C4.1</c:v>
                </c:pt>
                <c:pt idx="12">
                  <c:v>C4.2</c:v>
                </c:pt>
                <c:pt idx="13">
                  <c:v>C4.3</c:v>
                </c:pt>
                <c:pt idx="14">
                  <c:v>C4.4</c:v>
                </c:pt>
                <c:pt idx="15">
                  <c:v>C4.5</c:v>
                </c:pt>
                <c:pt idx="16">
                  <c:v>C4.6</c:v>
                </c:pt>
                <c:pt idx="17">
                  <c:v>C4.7</c:v>
                </c:pt>
                <c:pt idx="18">
                  <c:v>C4.8</c:v>
                </c:pt>
                <c:pt idx="19">
                  <c:v>C4.9</c:v>
                </c:pt>
                <c:pt idx="20">
                  <c:v>C4.10</c:v>
                </c:pt>
              </c:strCache>
            </c:strRef>
          </c:cat>
          <c:val>
            <c:numRef>
              <c:f>'Bilan MELEC'!$AU$85:$AU$105</c:f>
              <c:numCache>
                <c:formatCode>General</c:formatCode>
                <c:ptCount val="21"/>
                <c:pt idx="0">
                  <c:v>10</c:v>
                </c:pt>
                <c:pt idx="1">
                  <c:v>10</c:v>
                </c:pt>
                <c:pt idx="2">
                  <c:v>10</c:v>
                </c:pt>
                <c:pt idx="3">
                  <c:v>10</c:v>
                </c:pt>
                <c:pt idx="4">
                  <c:v>10</c:v>
                </c:pt>
                <c:pt idx="5">
                  <c:v>10</c:v>
                </c:pt>
                <c:pt idx="6">
                  <c:v>10</c:v>
                </c:pt>
                <c:pt idx="7">
                  <c:v>10</c:v>
                </c:pt>
                <c:pt idx="8">
                  <c:v>10</c:v>
                </c:pt>
                <c:pt idx="9">
                  <c:v>10</c:v>
                </c:pt>
                <c:pt idx="10">
                  <c:v>10</c:v>
                </c:pt>
                <c:pt idx="11">
                  <c:v>10</c:v>
                </c:pt>
                <c:pt idx="12">
                  <c:v>10</c:v>
                </c:pt>
                <c:pt idx="13">
                  <c:v>10</c:v>
                </c:pt>
                <c:pt idx="14">
                  <c:v>10</c:v>
                </c:pt>
                <c:pt idx="15">
                  <c:v>10</c:v>
                </c:pt>
                <c:pt idx="16">
                  <c:v>10</c:v>
                </c:pt>
                <c:pt idx="17">
                  <c:v>10</c:v>
                </c:pt>
                <c:pt idx="18">
                  <c:v>10</c:v>
                </c:pt>
                <c:pt idx="19">
                  <c:v>10</c:v>
                </c:pt>
                <c:pt idx="20">
                  <c:v>10</c:v>
                </c:pt>
              </c:numCache>
            </c:numRef>
          </c:val>
          <c:extLst xmlns:c16r2="http://schemas.microsoft.com/office/drawing/2015/06/chart">
            <c:ext xmlns:c16="http://schemas.microsoft.com/office/drawing/2014/chart" uri="{C3380CC4-5D6E-409C-BE32-E72D297353CC}">
              <c16:uniqueId val="{00000000-F973-4DE5-B419-FA45256AF168}"/>
            </c:ext>
          </c:extLst>
        </c:ser>
        <c:ser>
          <c:idx val="1"/>
          <c:order val="1"/>
          <c:tx>
            <c:strRef>
              <c:f>'Bilan MELEC'!$AV$84</c:f>
              <c:strCache>
                <c:ptCount val="1"/>
                <c:pt idx="0">
                  <c:v>Niveaux de maîtrise atteints</c:v>
                </c:pt>
              </c:strCache>
            </c:strRef>
          </c:tx>
          <c:spPr>
            <a:ln w="34925" cap="rnd">
              <a:solidFill>
                <a:schemeClr val="accent4"/>
              </a:solidFill>
              <a:round/>
            </a:ln>
            <a:effectLst>
              <a:outerShdw blurRad="57150" dist="5400000" dir="19050" rotWithShape="0">
                <a:srgbClr val="000000">
                  <a:alpha val="63000"/>
                </a:srgbClr>
              </a:outerShdw>
            </a:effectLst>
          </c:spPr>
          <c:marker>
            <c:symbol val="none"/>
          </c:marker>
          <c:dLbls>
            <c:delete val="1"/>
          </c:dLbls>
          <c:cat>
            <c:strRef>
              <c:f>'Bilan MELEC'!$AT$85:$AT$105</c:f>
              <c:strCache>
                <c:ptCount val="21"/>
                <c:pt idx="0">
                  <c:v>C2.1</c:v>
                </c:pt>
                <c:pt idx="1">
                  <c:v>C2.2</c:v>
                </c:pt>
                <c:pt idx="2">
                  <c:v>C2.3</c:v>
                </c:pt>
                <c:pt idx="3">
                  <c:v>C2.4</c:v>
                </c:pt>
                <c:pt idx="4">
                  <c:v>C2.5</c:v>
                </c:pt>
                <c:pt idx="5">
                  <c:v>C2.6</c:v>
                </c:pt>
                <c:pt idx="6">
                  <c:v>C2.7</c:v>
                </c:pt>
                <c:pt idx="7">
                  <c:v>C2.8</c:v>
                </c:pt>
                <c:pt idx="8">
                  <c:v>C2.9</c:v>
                </c:pt>
                <c:pt idx="9">
                  <c:v>C2.10</c:v>
                </c:pt>
                <c:pt idx="10">
                  <c:v>C2.11</c:v>
                </c:pt>
                <c:pt idx="11">
                  <c:v>C4.1</c:v>
                </c:pt>
                <c:pt idx="12">
                  <c:v>C4.2</c:v>
                </c:pt>
                <c:pt idx="13">
                  <c:v>C4.3</c:v>
                </c:pt>
                <c:pt idx="14">
                  <c:v>C4.4</c:v>
                </c:pt>
                <c:pt idx="15">
                  <c:v>C4.5</c:v>
                </c:pt>
                <c:pt idx="16">
                  <c:v>C4.6</c:v>
                </c:pt>
                <c:pt idx="17">
                  <c:v>C4.7</c:v>
                </c:pt>
                <c:pt idx="18">
                  <c:v>C4.8</c:v>
                </c:pt>
                <c:pt idx="19">
                  <c:v>C4.9</c:v>
                </c:pt>
                <c:pt idx="20">
                  <c:v>C4.10</c:v>
                </c:pt>
              </c:strCache>
            </c:strRef>
          </c:cat>
          <c:val>
            <c:numRef>
              <c:f>'Bilan MELEC'!$AV$85:$AV$105</c:f>
              <c:numCache>
                <c:formatCode>0.0</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extLst xmlns:c16r2="http://schemas.microsoft.com/office/drawing/2015/06/chart">
            <c:ext xmlns:c16="http://schemas.microsoft.com/office/drawing/2014/chart" uri="{C3380CC4-5D6E-409C-BE32-E72D297353CC}">
              <c16:uniqueId val="{00000001-F973-4DE5-B419-FA45256AF168}"/>
            </c:ext>
          </c:extLst>
        </c:ser>
        <c:dLbls>
          <c:showLegendKey val="0"/>
          <c:showVal val="1"/>
          <c:showCatName val="0"/>
          <c:showSerName val="0"/>
          <c:showPercent val="0"/>
          <c:showBubbleSize val="0"/>
        </c:dLbls>
        <c:axId val="326469120"/>
        <c:axId val="326470656"/>
      </c:radarChart>
      <c:catAx>
        <c:axId val="326469120"/>
        <c:scaling>
          <c:orientation val="minMax"/>
        </c:scaling>
        <c:delete val="0"/>
        <c:axPos val="b"/>
        <c:majorGridlines/>
        <c:numFmt formatCode="General" sourceLinked="1"/>
        <c:majorTickMark val="none"/>
        <c:minorTickMark val="none"/>
        <c:tickLblPos val="nextTo"/>
        <c:spPr>
          <a:noFill/>
          <a:ln w="25400" cap="flat" cmpd="sng" algn="ctr">
            <a:noFill/>
            <a:round/>
          </a:ln>
        </c:spPr>
        <c:txPr>
          <a:bodyPr rot="-60000000" spcFirstLastPara="1" vertOverflow="ellipsis" vert="horz" wrap="square" anchor="ctr" anchorCtr="1"/>
          <a:lstStyle/>
          <a:p>
            <a:pPr>
              <a:defRPr sz="2400" b="1" i="0" u="none" strike="noStrike">
                <a:solidFill>
                  <a:srgbClr val="268CCD"/>
                </a:solidFill>
                <a:latin typeface="+mn-lt"/>
                <a:ea typeface="+mn-ea"/>
                <a:cs typeface="+mn-cs"/>
              </a:defRPr>
            </a:pPr>
            <a:endParaRPr lang="fr-FR"/>
          </a:p>
        </c:txPr>
        <c:crossAx val="326470656"/>
        <c:crosses val="autoZero"/>
        <c:auto val="1"/>
        <c:lblAlgn val="ctr"/>
        <c:lblOffset val="100"/>
        <c:noMultiLvlLbl val="0"/>
      </c:catAx>
      <c:valAx>
        <c:axId val="326470656"/>
        <c:scaling>
          <c:orientation val="minMax"/>
          <c:max val="20"/>
        </c:scaling>
        <c:delete val="0"/>
        <c:axPos val="l"/>
        <c:majorGridlines>
          <c:spPr>
            <a:ln w="12700" cap="flat" cmpd="sng" algn="ctr">
              <a:solidFill>
                <a:srgbClr val="268CCD"/>
              </a:solidFill>
              <a:prstDash val="solid"/>
              <a:round/>
              <a:headEnd type="none"/>
            </a:ln>
          </c:spPr>
        </c:majorGridlines>
        <c:minorGridlines>
          <c:spPr>
            <a:ln w="9525" cap="flat" cmpd="sng" algn="ctr">
              <a:solidFill>
                <a:schemeClr val="tx1">
                  <a:lumMod val="5000"/>
                  <a:lumOff val="95000"/>
                </a:schemeClr>
              </a:solidFill>
              <a:round/>
            </a:ln>
          </c:spPr>
        </c:minorGridlines>
        <c:numFmt formatCode="0" sourceLinked="0"/>
        <c:majorTickMark val="none"/>
        <c:minorTickMark val="none"/>
        <c:tickLblPos val="nextTo"/>
        <c:spPr>
          <a:noFill/>
          <a:ln>
            <a:solidFill>
              <a:schemeClr val="accent1"/>
            </a:solidFill>
          </a:ln>
        </c:spPr>
        <c:txPr>
          <a:bodyPr rot="-60000000" spcFirstLastPara="1" vertOverflow="ellipsis" vert="horz" wrap="square" anchor="ctr" anchorCtr="1"/>
          <a:lstStyle/>
          <a:p>
            <a:pPr>
              <a:defRPr sz="1200" b="1" i="0" u="none" strike="noStrike">
                <a:solidFill>
                  <a:srgbClr val="00B0F0"/>
                </a:solidFill>
                <a:latin typeface="+mn-lt"/>
                <a:ea typeface="+mn-ea"/>
                <a:cs typeface="+mn-cs"/>
              </a:defRPr>
            </a:pPr>
            <a:endParaRPr lang="fr-FR"/>
          </a:p>
        </c:txPr>
        <c:crossAx val="326469120"/>
        <c:crosses val="autoZero"/>
        <c:crossBetween val="between"/>
        <c:majorUnit val="5"/>
      </c:valAx>
      <c:spPr>
        <a:noFill/>
        <a:ln w="19050" cap="rnd">
          <a:noFill/>
        </a:ln>
      </c:spPr>
    </c:plotArea>
    <c:plotVisOnly val="0"/>
    <c:dispBlanksAs val="gap"/>
    <c:showDLblsOverMax val="0"/>
  </c:chart>
  <c:spPr>
    <a:noFill/>
    <a:ln w="9525" cap="flat" cmpd="sng" algn="ctr">
      <a:noFill/>
      <a:round/>
    </a:ln>
  </c:spPr>
  <c:txPr>
    <a:bodyPr/>
    <a:lstStyle/>
    <a:p>
      <a:pPr>
        <a:defRPr/>
      </a:pPr>
      <a:endParaRPr lang="fr-FR"/>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1.8897397733819859E-2"/>
          <c:y val="0.32990082996382208"/>
          <c:w val="0.96422058046859993"/>
          <c:h val="0.43970929985103213"/>
        </c:manualLayout>
      </c:layout>
      <c:lineChart>
        <c:grouping val="standard"/>
        <c:varyColors val="0"/>
        <c:ser>
          <c:idx val="0"/>
          <c:order val="0"/>
          <c:tx>
            <c:v>Palier 1</c:v>
          </c:tx>
          <c:spPr>
            <a:ln w="34925" cap="rnd">
              <a:noFill/>
              <a:round/>
            </a:ln>
            <a:effectLst>
              <a:outerShdw blurRad="57150" dist="5400000" dir="19050" rotWithShape="0">
                <a:srgbClr val="000000">
                  <a:alpha val="63000"/>
                </a:srgbClr>
              </a:outerShdw>
            </a:effectLst>
          </c:spPr>
          <c:marker>
            <c:symbol val="circle"/>
            <c:size val="9"/>
            <c:spPr>
              <a:solidFill>
                <a:sysClr val="window" lastClr="FFFFFF"/>
              </a:solidFill>
              <a:ln w="25400">
                <a:solidFill>
                  <a:srgbClr val="7F26CE"/>
                </a:solidFill>
                <a:round/>
              </a:ln>
              <a:effectLst>
                <a:outerShdw blurRad="57150" dist="5400000" dir="19050" rotWithShape="0">
                  <a:srgbClr val="000000">
                    <a:alpha val="63000"/>
                  </a:srgbClr>
                </a:outerShdw>
              </a:effectLst>
            </c:spPr>
          </c:marker>
          <c:dLbls>
            <c:dLbl>
              <c:idx val="0"/>
              <c:tx>
                <c:rich>
                  <a:bodyPr/>
                  <a:lstStyle/>
                  <a:p>
                    <a:fld id="{CB70D15A-387B-0F4E-A73F-A754A77A6F67}" type="CELLRANGE">
                      <a:rPr lang="en-US"/>
                      <a:pPr/>
                      <a:t>[PLAGECELL]</a:t>
                    </a:fld>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15:dlblFieldTable/>
                  <c15:showDataLabelsRange val="0"/>
                </c:ext>
                <c:ext xmlns:c16="http://schemas.microsoft.com/office/drawing/2014/chart" uri="{C3380CC4-5D6E-409C-BE32-E72D297353CC}">
                  <c16:uniqueId val="{00000000-7161-4B0D-84A9-FA24B01F535E}"/>
                </c:ext>
              </c:extLst>
            </c:dLbl>
            <c:dLbl>
              <c:idx val="1"/>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7161-4B0D-84A9-FA24B01F535E}"/>
                </c:ext>
              </c:extLst>
            </c:dLbl>
            <c:dLbl>
              <c:idx val="2"/>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7161-4B0D-84A9-FA24B01F535E}"/>
                </c:ext>
              </c:extLst>
            </c:dLbl>
            <c:dLbl>
              <c:idx val="3"/>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7161-4B0D-84A9-FA24B01F535E}"/>
                </c:ext>
              </c:extLst>
            </c:dLbl>
            <c:dLbl>
              <c:idx val="4"/>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7161-4B0D-84A9-FA24B01F535E}"/>
                </c:ext>
              </c:extLst>
            </c:dLbl>
            <c:dLbl>
              <c:idx val="5"/>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7161-4B0D-84A9-FA24B01F535E}"/>
                </c:ext>
              </c:extLst>
            </c:dLbl>
            <c:dLbl>
              <c:idx val="6"/>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7161-4B0D-84A9-FA24B01F535E}"/>
                </c:ext>
              </c:extLst>
            </c:dLbl>
            <c:dLbl>
              <c:idx val="7"/>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7161-4B0D-84A9-FA24B01F535E}"/>
                </c:ext>
              </c:extLst>
            </c:dLbl>
            <c:dLbl>
              <c:idx val="8"/>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7161-4B0D-84A9-FA24B01F535E}"/>
                </c:ext>
              </c:extLst>
            </c:dLbl>
            <c:dLbl>
              <c:idx val="9"/>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7161-4B0D-84A9-FA24B01F535E}"/>
                </c:ext>
              </c:extLst>
            </c:dLbl>
            <c:dLbl>
              <c:idx val="10"/>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7161-4B0D-84A9-FA24B01F535E}"/>
                </c:ext>
              </c:extLst>
            </c:dLbl>
            <c:dLbl>
              <c:idx val="11"/>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7161-4B0D-84A9-FA24B01F535E}"/>
                </c:ext>
              </c:extLst>
            </c:dLbl>
            <c:dLbl>
              <c:idx val="12"/>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7161-4B0D-84A9-FA24B01F535E}"/>
                </c:ext>
              </c:extLst>
            </c:dLbl>
            <c:dLbl>
              <c:idx val="13"/>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7161-4B0D-84A9-FA24B01F535E}"/>
                </c:ext>
              </c:extLst>
            </c:dLbl>
            <c:dLbl>
              <c:idx val="14"/>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7161-4B0D-84A9-FA24B01F535E}"/>
                </c:ext>
              </c:extLst>
            </c:dLbl>
            <c:dLbl>
              <c:idx val="15"/>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7161-4B0D-84A9-FA24B01F535E}"/>
                </c:ext>
              </c:extLst>
            </c:dLbl>
            <c:dLbl>
              <c:idx val="16"/>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7161-4B0D-84A9-FA24B01F535E}"/>
                </c:ext>
              </c:extLst>
            </c:dLbl>
            <c:dLbl>
              <c:idx val="17"/>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7161-4B0D-84A9-FA24B01F535E}"/>
                </c:ext>
              </c:extLst>
            </c:dLbl>
            <c:dLbl>
              <c:idx val="18"/>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7161-4B0D-84A9-FA24B01F535E}"/>
                </c:ext>
              </c:extLst>
            </c:dLbl>
            <c:dLbl>
              <c:idx val="19"/>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7161-4B0D-84A9-FA24B01F535E}"/>
                </c:ext>
              </c:extLst>
            </c:dLbl>
            <c:dLbl>
              <c:idx val="20"/>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7161-4B0D-84A9-FA24B01F535E}"/>
                </c:ext>
              </c:extLst>
            </c:dLbl>
            <c:dLbl>
              <c:idx val="21"/>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7161-4B0D-84A9-FA24B01F535E}"/>
                </c:ext>
              </c:extLst>
            </c:dLbl>
            <c:dLbl>
              <c:idx val="22"/>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7161-4B0D-84A9-FA24B01F535E}"/>
                </c:ext>
              </c:extLst>
            </c:dLbl>
            <c:dLbl>
              <c:idx val="23"/>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7161-4B0D-84A9-FA24B01F535E}"/>
                </c:ext>
              </c:extLst>
            </c:dLbl>
            <c:dLbl>
              <c:idx val="24"/>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8-7161-4B0D-84A9-FA24B01F535E}"/>
                </c:ext>
              </c:extLst>
            </c:dLbl>
            <c:dLbl>
              <c:idx val="25"/>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9-7161-4B0D-84A9-FA24B01F535E}"/>
                </c:ext>
              </c:extLst>
            </c:dLbl>
            <c:dLbl>
              <c:idx val="26"/>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A-7161-4B0D-84A9-FA24B01F535E}"/>
                </c:ext>
              </c:extLst>
            </c:dLbl>
            <c:dLbl>
              <c:idx val="27"/>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B-7161-4B0D-84A9-FA24B01F535E}"/>
                </c:ext>
              </c:extLst>
            </c:dLbl>
            <c:dLbl>
              <c:idx val="28"/>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C-7161-4B0D-84A9-FA24B01F535E}"/>
                </c:ext>
              </c:extLst>
            </c:dLbl>
            <c:dLbl>
              <c:idx val="29"/>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D-7161-4B0D-84A9-FA24B01F535E}"/>
                </c:ext>
              </c:extLst>
            </c:dLbl>
            <c:dLbl>
              <c:idx val="30"/>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E-7161-4B0D-84A9-FA24B01F535E}"/>
                </c:ext>
              </c:extLst>
            </c:dLbl>
            <c:dLbl>
              <c:idx val="31"/>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F-7161-4B0D-84A9-FA24B01F535E}"/>
                </c:ext>
              </c:extLst>
            </c:dLbl>
            <c:dLbl>
              <c:idx val="32"/>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0-7161-4B0D-84A9-FA24B01F535E}"/>
                </c:ext>
              </c:extLst>
            </c:dLbl>
            <c:dLbl>
              <c:idx val="33"/>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1-7161-4B0D-84A9-FA24B01F535E}"/>
                </c:ext>
              </c:extLst>
            </c:dLbl>
            <c:dLbl>
              <c:idx val="34"/>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2-7161-4B0D-84A9-FA24B01F535E}"/>
                </c:ext>
              </c:extLst>
            </c:dLbl>
            <c:dLbl>
              <c:idx val="35"/>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3-7161-4B0D-84A9-FA24B01F535E}"/>
                </c:ext>
              </c:extLst>
            </c:dLbl>
            <c:dLbl>
              <c:idx val="36"/>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4-7161-4B0D-84A9-FA24B01F535E}"/>
                </c:ext>
              </c:extLst>
            </c:dLbl>
            <c:dLbl>
              <c:idx val="37"/>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5-7161-4B0D-84A9-FA24B01F535E}"/>
                </c:ext>
              </c:extLst>
            </c:dLbl>
            <c:dLbl>
              <c:idx val="38"/>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6-7161-4B0D-84A9-FA24B01F535E}"/>
                </c:ext>
              </c:extLst>
            </c:dLbl>
            <c:dLbl>
              <c:idx val="39"/>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7-7161-4B0D-84A9-FA24B01F535E}"/>
                </c:ext>
              </c:extLst>
            </c:dLbl>
            <c:dLbl>
              <c:idx val="40"/>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8-7161-4B0D-84A9-FA24B01F535E}"/>
                </c:ext>
              </c:extLst>
            </c:dLbl>
            <c:dLbl>
              <c:idx val="41"/>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9-7161-4B0D-84A9-FA24B01F535E}"/>
                </c:ext>
              </c:extLst>
            </c:dLbl>
            <c:dLbl>
              <c:idx val="42"/>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A-7161-4B0D-84A9-FA24B01F535E}"/>
                </c:ext>
              </c:extLst>
            </c:dLbl>
            <c:dLbl>
              <c:idx val="43"/>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B-7161-4B0D-84A9-FA24B01F535E}"/>
                </c:ext>
              </c:extLst>
            </c:dLbl>
            <c:dLbl>
              <c:idx val="44"/>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C-7161-4B0D-84A9-FA24B01F535E}"/>
                </c:ext>
              </c:extLst>
            </c:dLbl>
            <c:dLbl>
              <c:idx val="45"/>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D-7161-4B0D-84A9-FA24B01F535E}"/>
                </c:ext>
              </c:extLst>
            </c:dLbl>
            <c:dLbl>
              <c:idx val="46"/>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E-7161-4B0D-84A9-FA24B01F535E}"/>
                </c:ext>
              </c:extLst>
            </c:dLbl>
            <c:dLbl>
              <c:idx val="47"/>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F-7161-4B0D-84A9-FA24B01F535E}"/>
                </c:ext>
              </c:extLst>
            </c:dLbl>
            <c:dLbl>
              <c:idx val="48"/>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0-7161-4B0D-84A9-FA24B01F535E}"/>
                </c:ext>
              </c:extLst>
            </c:dLbl>
            <c:dLbl>
              <c:idx val="49"/>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1-7161-4B0D-84A9-FA24B01F535E}"/>
                </c:ext>
              </c:extLst>
            </c:dLbl>
            <c:dLbl>
              <c:idx val="50"/>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2-7161-4B0D-84A9-FA24B01F535E}"/>
                </c:ext>
              </c:extLst>
            </c:dLbl>
            <c:dLbl>
              <c:idx val="51"/>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3-7161-4B0D-84A9-FA24B01F535E}"/>
                </c:ext>
              </c:extLst>
            </c:dLbl>
            <c:dLbl>
              <c:idx val="52"/>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4-7161-4B0D-84A9-FA24B01F535E}"/>
                </c:ext>
              </c:extLst>
            </c:dLbl>
            <c:dLbl>
              <c:idx val="53"/>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5-7161-4B0D-84A9-FA24B01F535E}"/>
                </c:ext>
              </c:extLst>
            </c:dLbl>
            <c:dLbl>
              <c:idx val="54"/>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6-7161-4B0D-84A9-FA24B01F535E}"/>
                </c:ext>
              </c:extLst>
            </c:dLbl>
            <c:dLbl>
              <c:idx val="55"/>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7-7161-4B0D-84A9-FA24B01F535E}"/>
                </c:ext>
              </c:extLst>
            </c:dLbl>
            <c:dLbl>
              <c:idx val="56"/>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8-7161-4B0D-84A9-FA24B01F535E}"/>
                </c:ext>
              </c:extLst>
            </c:dLbl>
            <c:dLbl>
              <c:idx val="57"/>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9-7161-4B0D-84A9-FA24B01F535E}"/>
                </c:ext>
              </c:extLst>
            </c:dLbl>
            <c:dLbl>
              <c:idx val="58"/>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A-7161-4B0D-84A9-FA24B01F535E}"/>
                </c:ext>
              </c:extLst>
            </c:dLbl>
            <c:dLbl>
              <c:idx val="59"/>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B-7161-4B0D-84A9-FA24B01F535E}"/>
                </c:ext>
              </c:extLst>
            </c:dLbl>
            <c:spPr>
              <a:noFill/>
              <a:ln>
                <a:noFill/>
              </a:ln>
            </c:spPr>
            <c:txPr>
              <a:bodyPr rot="0" spcFirstLastPara="1" vertOverflow="ellipsis" vert="horz" wrap="square" lIns="38100" tIns="19050" rIns="38100" bIns="19050" anchor="ctr" anchorCtr="1">
                <a:spAutoFit/>
              </a:bodyPr>
              <a:lstStyle/>
              <a:p>
                <a:pPr>
                  <a:defRPr sz="1100" b="0" i="0" u="none" strike="noStrike">
                    <a:solidFill>
                      <a:srgbClr val="7F26CE"/>
                    </a:solidFill>
                    <a:latin typeface="+mn-lt"/>
                    <a:ea typeface="+mn-ea"/>
                    <a:cs typeface="+mn-cs"/>
                  </a:defRPr>
                </a:pPr>
                <a:endParaRPr lang="fr-FR"/>
              </a:p>
            </c:txPr>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15:spPr xmlns:c15="http://schemas.microsoft.com/office/drawing/2012/chart">
                  <a:prstGeom prst="rect">
                    <a:avLst/>
                  </a:prstGeom>
                </c15:spPr>
                <c15:showLeaderLines val="0"/>
              </c:ext>
            </c:extLst>
          </c:dLbls>
          <c:cat>
            <c:numRef>
              <c:f>'Suivi des évaluations'!$I$17:$BP$17</c:f>
              <c:numCache>
                <c:formatCode>0</c:formatCode>
                <c:ptCount val="6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numCache>
            </c:numRef>
          </c:cat>
          <c:val>
            <c:numRef>
              <c:f>'Suivi des évaluations'!$I$35:$BP$35</c:f>
              <c:numCache>
                <c:formatCode>0.0</c:formatCode>
                <c:ptCount val="60"/>
              </c:numCache>
            </c:numRef>
          </c:val>
          <c:smooth val="0"/>
          <c:extLst xmlns:c16r2="http://schemas.microsoft.com/office/drawing/2015/06/chart">
            <c:ext xmlns:c16="http://schemas.microsoft.com/office/drawing/2014/chart" uri="{C3380CC4-5D6E-409C-BE32-E72D297353CC}">
              <c16:uniqueId val="{0000003C-7161-4B0D-84A9-FA24B01F535E}"/>
            </c:ext>
          </c:extLst>
        </c:ser>
        <c:ser>
          <c:idx val="1"/>
          <c:order val="1"/>
          <c:tx>
            <c:v>Palier 2</c:v>
          </c:tx>
          <c:spPr>
            <a:ln w="34925" cap="rnd">
              <a:noFill/>
              <a:round/>
            </a:ln>
            <a:effectLst>
              <a:outerShdw blurRad="57150" dist="5400000" dir="19050" rotWithShape="0">
                <a:srgbClr val="000000">
                  <a:alpha val="63000"/>
                </a:srgbClr>
              </a:outerShdw>
            </a:effectLst>
          </c:spPr>
          <c:marker>
            <c:symbol val="circle"/>
            <c:size val="9"/>
            <c:spPr>
              <a:solidFill>
                <a:srgbClr val="EAB3FF"/>
              </a:solidFill>
              <a:ln w="25400">
                <a:solidFill>
                  <a:srgbClr val="7F26CE"/>
                </a:solidFill>
                <a:round/>
              </a:ln>
              <a:effectLst>
                <a:outerShdw blurRad="57150" dist="5400000" dir="19050" rotWithShape="0">
                  <a:srgbClr val="000000">
                    <a:alpha val="63000"/>
                  </a:srgbClr>
                </a:outerShdw>
              </a:effectLst>
            </c:spPr>
          </c:marker>
          <c:dLbls>
            <c:dLbl>
              <c:idx val="0"/>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3D-7161-4B0D-84A9-FA24B01F535E}"/>
                </c:ext>
              </c:extLst>
            </c:dLbl>
            <c:dLbl>
              <c:idx val="1"/>
              <c:tx>
                <c:rich>
                  <a:bodyPr/>
                  <a:lstStyle/>
                  <a:p>
                    <a:endParaRPr lang="en-US"/>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3E-7161-4B0D-84A9-FA24B01F535E}"/>
                </c:ext>
              </c:extLst>
            </c:dLbl>
            <c:dLbl>
              <c:idx val="2"/>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3F-7161-4B0D-84A9-FA24B01F535E}"/>
                </c:ext>
              </c:extLst>
            </c:dLbl>
            <c:dLbl>
              <c:idx val="3"/>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40-7161-4B0D-84A9-FA24B01F535E}"/>
                </c:ext>
              </c:extLst>
            </c:dLbl>
            <c:dLbl>
              <c:idx val="4"/>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41-7161-4B0D-84A9-FA24B01F535E}"/>
                </c:ext>
              </c:extLst>
            </c:dLbl>
            <c:dLbl>
              <c:idx val="5"/>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42-7161-4B0D-84A9-FA24B01F535E}"/>
                </c:ext>
              </c:extLst>
            </c:dLbl>
            <c:dLbl>
              <c:idx val="6"/>
              <c:tx>
                <c:rich>
                  <a:bodyPr/>
                  <a:lstStyle/>
                  <a:p>
                    <a:endParaRPr lang="en-US"/>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43-7161-4B0D-84A9-FA24B01F535E}"/>
                </c:ext>
              </c:extLst>
            </c:dLbl>
            <c:dLbl>
              <c:idx val="7"/>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44-7161-4B0D-84A9-FA24B01F535E}"/>
                </c:ext>
              </c:extLst>
            </c:dLbl>
            <c:dLbl>
              <c:idx val="8"/>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45-7161-4B0D-84A9-FA24B01F535E}"/>
                </c:ext>
              </c:extLst>
            </c:dLbl>
            <c:dLbl>
              <c:idx val="9"/>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46-7161-4B0D-84A9-FA24B01F535E}"/>
                </c:ext>
              </c:extLst>
            </c:dLbl>
            <c:dLbl>
              <c:idx val="10"/>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47-7161-4B0D-84A9-FA24B01F535E}"/>
                </c:ext>
              </c:extLst>
            </c:dLbl>
            <c:dLbl>
              <c:idx val="11"/>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48-7161-4B0D-84A9-FA24B01F535E}"/>
                </c:ext>
              </c:extLst>
            </c:dLbl>
            <c:dLbl>
              <c:idx val="12"/>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49-7161-4B0D-84A9-FA24B01F535E}"/>
                </c:ext>
              </c:extLst>
            </c:dLbl>
            <c:dLbl>
              <c:idx val="13"/>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4A-7161-4B0D-84A9-FA24B01F535E}"/>
                </c:ext>
              </c:extLst>
            </c:dLbl>
            <c:dLbl>
              <c:idx val="14"/>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4B-7161-4B0D-84A9-FA24B01F535E}"/>
                </c:ext>
              </c:extLst>
            </c:dLbl>
            <c:dLbl>
              <c:idx val="15"/>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4C-7161-4B0D-84A9-FA24B01F535E}"/>
                </c:ext>
              </c:extLst>
            </c:dLbl>
            <c:dLbl>
              <c:idx val="16"/>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4D-7161-4B0D-84A9-FA24B01F535E}"/>
                </c:ext>
              </c:extLst>
            </c:dLbl>
            <c:dLbl>
              <c:idx val="17"/>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4E-7161-4B0D-84A9-FA24B01F535E}"/>
                </c:ext>
              </c:extLst>
            </c:dLbl>
            <c:dLbl>
              <c:idx val="18"/>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4F-7161-4B0D-84A9-FA24B01F535E}"/>
                </c:ext>
              </c:extLst>
            </c:dLbl>
            <c:dLbl>
              <c:idx val="19"/>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50-7161-4B0D-84A9-FA24B01F535E}"/>
                </c:ext>
              </c:extLst>
            </c:dLbl>
            <c:dLbl>
              <c:idx val="20"/>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51-7161-4B0D-84A9-FA24B01F535E}"/>
                </c:ext>
              </c:extLst>
            </c:dLbl>
            <c:dLbl>
              <c:idx val="21"/>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52-7161-4B0D-84A9-FA24B01F535E}"/>
                </c:ext>
              </c:extLst>
            </c:dLbl>
            <c:dLbl>
              <c:idx val="22"/>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53-7161-4B0D-84A9-FA24B01F535E}"/>
                </c:ext>
              </c:extLst>
            </c:dLbl>
            <c:dLbl>
              <c:idx val="23"/>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54-7161-4B0D-84A9-FA24B01F535E}"/>
                </c:ext>
              </c:extLst>
            </c:dLbl>
            <c:dLbl>
              <c:idx val="24"/>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55-7161-4B0D-84A9-FA24B01F535E}"/>
                </c:ext>
              </c:extLst>
            </c:dLbl>
            <c:dLbl>
              <c:idx val="25"/>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56-7161-4B0D-84A9-FA24B01F535E}"/>
                </c:ext>
              </c:extLst>
            </c:dLbl>
            <c:dLbl>
              <c:idx val="26"/>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57-7161-4B0D-84A9-FA24B01F535E}"/>
                </c:ext>
              </c:extLst>
            </c:dLbl>
            <c:dLbl>
              <c:idx val="27"/>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58-7161-4B0D-84A9-FA24B01F535E}"/>
                </c:ext>
              </c:extLst>
            </c:dLbl>
            <c:dLbl>
              <c:idx val="28"/>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59-7161-4B0D-84A9-FA24B01F535E}"/>
                </c:ext>
              </c:extLst>
            </c:dLbl>
            <c:dLbl>
              <c:idx val="29"/>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5A-7161-4B0D-84A9-FA24B01F535E}"/>
                </c:ext>
              </c:extLst>
            </c:dLbl>
            <c:dLbl>
              <c:idx val="50"/>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5B-7161-4B0D-84A9-FA24B01F535E}"/>
                </c:ext>
              </c:extLst>
            </c:dLbl>
            <c:dLbl>
              <c:idx val="51"/>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5C-7161-4B0D-84A9-FA24B01F535E}"/>
                </c:ext>
              </c:extLst>
            </c:dLbl>
            <c:dLbl>
              <c:idx val="52"/>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5D-7161-4B0D-84A9-FA24B01F535E}"/>
                </c:ext>
              </c:extLst>
            </c:dLbl>
            <c:dLbl>
              <c:idx val="53"/>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5E-7161-4B0D-84A9-FA24B01F535E}"/>
                </c:ext>
              </c:extLst>
            </c:dLbl>
            <c:dLbl>
              <c:idx val="54"/>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5F-7161-4B0D-84A9-FA24B01F535E}"/>
                </c:ext>
              </c:extLst>
            </c:dLbl>
            <c:dLbl>
              <c:idx val="55"/>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60-7161-4B0D-84A9-FA24B01F535E}"/>
                </c:ext>
              </c:extLst>
            </c:dLbl>
            <c:dLbl>
              <c:idx val="56"/>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61-7161-4B0D-84A9-FA24B01F535E}"/>
                </c:ext>
              </c:extLst>
            </c:dLbl>
            <c:dLbl>
              <c:idx val="57"/>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62-7161-4B0D-84A9-FA24B01F535E}"/>
                </c:ext>
              </c:extLst>
            </c:dLbl>
            <c:dLbl>
              <c:idx val="58"/>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63-7161-4B0D-84A9-FA24B01F535E}"/>
                </c:ext>
              </c:extLst>
            </c:dLbl>
            <c:dLbl>
              <c:idx val="59"/>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64-7161-4B0D-84A9-FA24B01F535E}"/>
                </c:ext>
              </c:extLst>
            </c:dLbl>
            <c:spPr>
              <a:noFill/>
              <a:ln>
                <a:noFill/>
              </a:ln>
            </c:spPr>
            <c:txPr>
              <a:bodyPr rot="0" spcFirstLastPara="1" vertOverflow="ellipsis" vert="horz" wrap="square" lIns="38100" tIns="19050" rIns="38100" bIns="19050" anchor="ctr" anchorCtr="1">
                <a:spAutoFit/>
              </a:bodyPr>
              <a:lstStyle/>
              <a:p>
                <a:pPr>
                  <a:defRPr sz="1100" b="0" i="0" u="none" strike="noStrike">
                    <a:solidFill>
                      <a:srgbClr val="7F26CE"/>
                    </a:solidFill>
                    <a:latin typeface="+mn-lt"/>
                    <a:ea typeface="+mn-ea"/>
                    <a:cs typeface="+mn-cs"/>
                  </a:defRPr>
                </a:pPr>
                <a:endParaRPr lang="fr-FR"/>
              </a:p>
            </c:txPr>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15:spPr xmlns:c15="http://schemas.microsoft.com/office/drawing/2012/chart">
                  <a:prstGeom prst="rect">
                    <a:avLst/>
                  </a:prstGeom>
                </c15:spPr>
                <c15:showLeaderLines val="0"/>
              </c:ext>
            </c:extLst>
          </c:dLbls>
          <c:cat>
            <c:numRef>
              <c:f>'Suivi des évaluations'!$I$17:$BP$17</c:f>
              <c:numCache>
                <c:formatCode>0</c:formatCode>
                <c:ptCount val="6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numCache>
            </c:numRef>
          </c:cat>
          <c:val>
            <c:numRef>
              <c:f>'Suivi des évaluations'!$I$34:$BP$34</c:f>
              <c:numCache>
                <c:formatCode>0.0</c:formatCode>
                <c:ptCount val="60"/>
              </c:numCache>
            </c:numRef>
          </c:val>
          <c:smooth val="0"/>
          <c:extLst xmlns:c16r2="http://schemas.microsoft.com/office/drawing/2015/06/chart">
            <c:ext xmlns:c16="http://schemas.microsoft.com/office/drawing/2014/chart" uri="{C3380CC4-5D6E-409C-BE32-E72D297353CC}">
              <c16:uniqueId val="{00000065-7161-4B0D-84A9-FA24B01F535E}"/>
            </c:ext>
          </c:extLst>
        </c:ser>
        <c:ser>
          <c:idx val="2"/>
          <c:order val="2"/>
          <c:tx>
            <c:v>Palier 3</c:v>
          </c:tx>
          <c:spPr>
            <a:ln w="34925" cap="rnd">
              <a:noFill/>
              <a:round/>
            </a:ln>
            <a:effectLst>
              <a:outerShdw blurRad="57150" dist="5400000" dir="19050" rotWithShape="0">
                <a:srgbClr val="000000">
                  <a:alpha val="63000"/>
                </a:srgbClr>
              </a:outerShdw>
            </a:effectLst>
          </c:spPr>
          <c:marker>
            <c:symbol val="circle"/>
            <c:size val="9"/>
            <c:spPr>
              <a:solidFill>
                <a:srgbClr val="7F26CE"/>
              </a:solidFill>
              <a:ln w="25400">
                <a:solidFill>
                  <a:srgbClr val="7F26CE"/>
                </a:solidFill>
                <a:round/>
              </a:ln>
              <a:effectLst>
                <a:outerShdw blurRad="57150" dist="5400000" dir="19050" rotWithShape="0">
                  <a:srgbClr val="000000">
                    <a:alpha val="63000"/>
                  </a:srgbClr>
                </a:outerShdw>
              </a:effectLst>
            </c:spPr>
          </c:marker>
          <c:dLbls>
            <c:dLbl>
              <c:idx val="0"/>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66-7161-4B0D-84A9-FA24B01F535E}"/>
                </c:ext>
              </c:extLst>
            </c:dLbl>
            <c:dLbl>
              <c:idx val="1"/>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67-7161-4B0D-84A9-FA24B01F535E}"/>
                </c:ext>
              </c:extLst>
            </c:dLbl>
            <c:dLbl>
              <c:idx val="2"/>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68-7161-4B0D-84A9-FA24B01F535E}"/>
                </c:ext>
              </c:extLst>
            </c:dLbl>
            <c:dLbl>
              <c:idx val="3"/>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69-7161-4B0D-84A9-FA24B01F535E}"/>
                </c:ext>
              </c:extLst>
            </c:dLbl>
            <c:dLbl>
              <c:idx val="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6A-7161-4B0D-84A9-FA24B01F535E}"/>
                </c:ext>
              </c:extLst>
            </c:dLbl>
            <c:dLbl>
              <c:idx val="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6B-7161-4B0D-84A9-FA24B01F535E}"/>
                </c:ext>
              </c:extLst>
            </c:dLbl>
            <c:dLbl>
              <c:idx val="6"/>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6C-7161-4B0D-84A9-FA24B01F535E}"/>
                </c:ext>
              </c:extLst>
            </c:dLbl>
            <c:dLbl>
              <c:idx val="7"/>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6D-7161-4B0D-84A9-FA24B01F535E}"/>
                </c:ext>
              </c:extLst>
            </c:dLbl>
            <c:dLbl>
              <c:idx val="8"/>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6E-7161-4B0D-84A9-FA24B01F535E}"/>
                </c:ext>
              </c:extLst>
            </c:dLbl>
            <c:dLbl>
              <c:idx val="9"/>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6F-7161-4B0D-84A9-FA24B01F535E}"/>
                </c:ext>
              </c:extLst>
            </c:dLbl>
            <c:dLbl>
              <c:idx val="10"/>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70-7161-4B0D-84A9-FA24B01F535E}"/>
                </c:ext>
              </c:extLst>
            </c:dLbl>
            <c:dLbl>
              <c:idx val="11"/>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71-7161-4B0D-84A9-FA24B01F535E}"/>
                </c:ext>
              </c:extLst>
            </c:dLbl>
            <c:dLbl>
              <c:idx val="12"/>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72-7161-4B0D-84A9-FA24B01F535E}"/>
                </c:ext>
              </c:extLst>
            </c:dLbl>
            <c:dLbl>
              <c:idx val="13"/>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73-7161-4B0D-84A9-FA24B01F535E}"/>
                </c:ext>
              </c:extLst>
            </c:dLbl>
            <c:dLbl>
              <c:idx val="14"/>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74-7161-4B0D-84A9-FA24B01F535E}"/>
                </c:ext>
              </c:extLst>
            </c:dLbl>
            <c:dLbl>
              <c:idx val="15"/>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75-7161-4B0D-84A9-FA24B01F535E}"/>
                </c:ext>
              </c:extLst>
            </c:dLbl>
            <c:dLbl>
              <c:idx val="16"/>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76-7161-4B0D-84A9-FA24B01F535E}"/>
                </c:ext>
              </c:extLst>
            </c:dLbl>
            <c:dLbl>
              <c:idx val="17"/>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77-7161-4B0D-84A9-FA24B01F535E}"/>
                </c:ext>
              </c:extLst>
            </c:dLbl>
            <c:dLbl>
              <c:idx val="18"/>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78-7161-4B0D-84A9-FA24B01F535E}"/>
                </c:ext>
              </c:extLst>
            </c:dLbl>
            <c:dLbl>
              <c:idx val="19"/>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79-7161-4B0D-84A9-FA24B01F535E}"/>
                </c:ext>
              </c:extLst>
            </c:dLbl>
            <c:dLbl>
              <c:idx val="20"/>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7A-7161-4B0D-84A9-FA24B01F535E}"/>
                </c:ext>
              </c:extLst>
            </c:dLbl>
            <c:dLbl>
              <c:idx val="21"/>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7B-7161-4B0D-84A9-FA24B01F535E}"/>
                </c:ext>
              </c:extLst>
            </c:dLbl>
            <c:dLbl>
              <c:idx val="22"/>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7C-7161-4B0D-84A9-FA24B01F535E}"/>
                </c:ext>
              </c:extLst>
            </c:dLbl>
            <c:dLbl>
              <c:idx val="23"/>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7D-7161-4B0D-84A9-FA24B01F535E}"/>
                </c:ext>
              </c:extLst>
            </c:dLbl>
            <c:dLbl>
              <c:idx val="24"/>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7E-7161-4B0D-84A9-FA24B01F535E}"/>
                </c:ext>
              </c:extLst>
            </c:dLbl>
            <c:dLbl>
              <c:idx val="25"/>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7F-7161-4B0D-84A9-FA24B01F535E}"/>
                </c:ext>
              </c:extLst>
            </c:dLbl>
            <c:dLbl>
              <c:idx val="26"/>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80-7161-4B0D-84A9-FA24B01F535E}"/>
                </c:ext>
              </c:extLst>
            </c:dLbl>
            <c:dLbl>
              <c:idx val="27"/>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81-7161-4B0D-84A9-FA24B01F535E}"/>
                </c:ext>
              </c:extLst>
            </c:dLbl>
            <c:dLbl>
              <c:idx val="28"/>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82-7161-4B0D-84A9-FA24B01F535E}"/>
                </c:ext>
              </c:extLst>
            </c:dLbl>
            <c:dLbl>
              <c:idx val="29"/>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83-7161-4B0D-84A9-FA24B01F535E}"/>
                </c:ext>
              </c:extLst>
            </c:dLbl>
            <c:dLbl>
              <c:idx val="50"/>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84-7161-4B0D-84A9-FA24B01F535E}"/>
                </c:ext>
              </c:extLst>
            </c:dLbl>
            <c:dLbl>
              <c:idx val="51"/>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85-7161-4B0D-84A9-FA24B01F535E}"/>
                </c:ext>
              </c:extLst>
            </c:dLbl>
            <c:dLbl>
              <c:idx val="52"/>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86-7161-4B0D-84A9-FA24B01F535E}"/>
                </c:ext>
              </c:extLst>
            </c:dLbl>
            <c:dLbl>
              <c:idx val="53"/>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87-7161-4B0D-84A9-FA24B01F535E}"/>
                </c:ext>
              </c:extLst>
            </c:dLbl>
            <c:dLbl>
              <c:idx val="54"/>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88-7161-4B0D-84A9-FA24B01F535E}"/>
                </c:ext>
              </c:extLst>
            </c:dLbl>
            <c:dLbl>
              <c:idx val="55"/>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89-7161-4B0D-84A9-FA24B01F535E}"/>
                </c:ext>
              </c:extLst>
            </c:dLbl>
            <c:dLbl>
              <c:idx val="56"/>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8A-7161-4B0D-84A9-FA24B01F535E}"/>
                </c:ext>
              </c:extLst>
            </c:dLbl>
            <c:dLbl>
              <c:idx val="57"/>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8B-7161-4B0D-84A9-FA24B01F535E}"/>
                </c:ext>
              </c:extLst>
            </c:dLbl>
            <c:dLbl>
              <c:idx val="58"/>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8C-7161-4B0D-84A9-FA24B01F535E}"/>
                </c:ext>
              </c:extLst>
            </c:dLbl>
            <c:dLbl>
              <c:idx val="59"/>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8D-7161-4B0D-84A9-FA24B01F535E}"/>
                </c:ext>
              </c:extLst>
            </c:dLbl>
            <c:spPr>
              <a:noFill/>
              <a:ln>
                <a:noFill/>
              </a:ln>
            </c:spPr>
            <c:txPr>
              <a:bodyPr rot="0" spcFirstLastPara="1" vertOverflow="ellipsis" vert="horz" wrap="square" lIns="38100" tIns="19050" rIns="38100" bIns="19050" anchor="ctr" anchorCtr="1">
                <a:spAutoFit/>
              </a:bodyPr>
              <a:lstStyle/>
              <a:p>
                <a:pPr>
                  <a:defRPr sz="1100" b="0" i="0" u="none" strike="noStrike">
                    <a:solidFill>
                      <a:srgbClr val="7F26CE"/>
                    </a:solidFill>
                    <a:latin typeface="+mn-lt"/>
                    <a:ea typeface="+mn-ea"/>
                    <a:cs typeface="+mn-cs"/>
                  </a:defRPr>
                </a:pPr>
                <a:endParaRPr lang="fr-FR"/>
              </a:p>
            </c:txPr>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15:spPr xmlns:c15="http://schemas.microsoft.com/office/drawing/2012/chart">
                  <a:prstGeom prst="rect">
                    <a:avLst/>
                  </a:prstGeom>
                </c15:spPr>
                <c15:showLeaderLines val="0"/>
              </c:ext>
            </c:extLst>
          </c:dLbls>
          <c:cat>
            <c:numRef>
              <c:f>'Suivi des évaluations'!$I$17:$BP$17</c:f>
              <c:numCache>
                <c:formatCode>0</c:formatCode>
                <c:ptCount val="6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numCache>
            </c:numRef>
          </c:cat>
          <c:val>
            <c:numRef>
              <c:f>'Suivi des évaluations'!$I$33:$BP$33</c:f>
              <c:numCache>
                <c:formatCode>0.0</c:formatCode>
                <c:ptCount val="60"/>
              </c:numCache>
            </c:numRef>
          </c:val>
          <c:smooth val="0"/>
          <c:extLst xmlns:c16r2="http://schemas.microsoft.com/office/drawing/2015/06/chart">
            <c:ext xmlns:c16="http://schemas.microsoft.com/office/drawing/2014/chart" uri="{C3380CC4-5D6E-409C-BE32-E72D297353CC}">
              <c16:uniqueId val="{0000008E-7161-4B0D-84A9-FA24B01F535E}"/>
            </c:ext>
          </c:extLst>
        </c:ser>
        <c:dLbls>
          <c:showLegendKey val="0"/>
          <c:showVal val="1"/>
          <c:showCatName val="0"/>
          <c:showSerName val="0"/>
          <c:showPercent val="0"/>
          <c:showBubbleSize val="0"/>
        </c:dLbls>
        <c:marker val="1"/>
        <c:smooth val="0"/>
        <c:axId val="419786112"/>
        <c:axId val="424645760"/>
      </c:lineChart>
      <c:catAx>
        <c:axId val="419786112"/>
        <c:scaling>
          <c:orientation val="minMax"/>
        </c:scaling>
        <c:delete val="0"/>
        <c:axPos val="b"/>
        <c:majorGridlines>
          <c:spPr>
            <a:ln w="9525" cap="flat" cmpd="sng" algn="ctr">
              <a:noFill/>
              <a:round/>
            </a:ln>
          </c:spPr>
        </c:majorGridlines>
        <c:minorGridlines>
          <c:spPr>
            <a:ln w="6350" cap="flat" cmpd="sng" algn="ctr">
              <a:solidFill>
                <a:srgbClr val="7F26CE"/>
              </a:solidFill>
              <a:prstDash val="dash"/>
              <a:round/>
              <a:headEnd type="none" w="lg" len="lg"/>
              <a:tailEnd type="oval" w="sm" len="sm"/>
            </a:ln>
          </c:spPr>
        </c:minorGridlines>
        <c:numFmt formatCode="0" sourceLinked="1"/>
        <c:majorTickMark val="none"/>
        <c:minorTickMark val="none"/>
        <c:tickLblPos val="nextTo"/>
        <c:spPr>
          <a:noFill/>
          <a:ln w="25400" cap="flat" cmpd="sng" algn="ctr">
            <a:noFill/>
            <a:round/>
          </a:ln>
        </c:spPr>
        <c:txPr>
          <a:bodyPr rot="-1800000" spcFirstLastPara="1" vertOverflow="ellipsis" wrap="square" anchor="ctr" anchorCtr="1"/>
          <a:lstStyle/>
          <a:p>
            <a:pPr>
              <a:defRPr sz="1200" b="0" i="0" u="none" strike="noStrike">
                <a:ln>
                  <a:noFill/>
                </a:ln>
                <a:solidFill>
                  <a:srgbClr val="268CCD"/>
                </a:solidFill>
                <a:latin typeface="+mn-lt"/>
                <a:ea typeface="+mn-ea"/>
                <a:cs typeface="+mn-cs"/>
              </a:defRPr>
            </a:pPr>
            <a:endParaRPr lang="fr-FR"/>
          </a:p>
        </c:txPr>
        <c:crossAx val="424645760"/>
        <c:crosses val="autoZero"/>
        <c:auto val="1"/>
        <c:lblAlgn val="ctr"/>
        <c:lblOffset val="100"/>
        <c:noMultiLvlLbl val="0"/>
      </c:catAx>
      <c:valAx>
        <c:axId val="424645760"/>
        <c:scaling>
          <c:orientation val="minMax"/>
          <c:max val="20"/>
        </c:scaling>
        <c:delete val="0"/>
        <c:axPos val="l"/>
        <c:majorGridlines>
          <c:spPr>
            <a:ln w="12700" cap="flat" cmpd="sng" algn="ctr">
              <a:solidFill>
                <a:srgbClr val="268CCD"/>
              </a:solidFill>
              <a:prstDash val="solid"/>
              <a:round/>
              <a:headEnd type="none"/>
            </a:ln>
          </c:spPr>
        </c:majorGridlines>
        <c:minorGridlines>
          <c:spPr>
            <a:ln w="9525" cap="flat" cmpd="sng" algn="ctr">
              <a:noFill/>
              <a:round/>
            </a:ln>
          </c:spPr>
        </c:minorGridlines>
        <c:numFmt formatCode="0" sourceLinked="0"/>
        <c:majorTickMark val="none"/>
        <c:minorTickMark val="none"/>
        <c:tickLblPos val="nextTo"/>
        <c:spPr>
          <a:noFill/>
          <a:ln>
            <a:noFill/>
          </a:ln>
        </c:spPr>
        <c:txPr>
          <a:bodyPr rot="-60000000" spcFirstLastPara="1" vertOverflow="ellipsis" vert="horz" wrap="square" anchor="ctr" anchorCtr="1"/>
          <a:lstStyle/>
          <a:p>
            <a:pPr>
              <a:defRPr sz="1200" b="1" i="0" u="none" strike="noStrike">
                <a:solidFill>
                  <a:srgbClr val="894BC0"/>
                </a:solidFill>
                <a:latin typeface="+mn-lt"/>
                <a:ea typeface="+mn-ea"/>
                <a:cs typeface="+mn-cs"/>
              </a:defRPr>
            </a:pPr>
            <a:endParaRPr lang="fr-FR"/>
          </a:p>
        </c:txPr>
        <c:crossAx val="419786112"/>
        <c:crosses val="autoZero"/>
        <c:crossBetween val="between"/>
        <c:majorUnit val="5"/>
      </c:valAx>
      <c:spPr>
        <a:solidFill>
          <a:srgbClr val="F9F2FF">
            <a:alpha val="60000"/>
          </a:srgbClr>
        </a:solidFill>
        <a:ln w="12700" cap="rnd">
          <a:solidFill>
            <a:srgbClr val="268CCD"/>
          </a:solidFill>
        </a:ln>
      </c:spPr>
    </c:plotArea>
    <c:legend>
      <c:legendPos val="t"/>
      <c:layout>
        <c:manualLayout>
          <c:xMode val="edge"/>
          <c:yMode val="edge"/>
          <c:x val="0.36598721663663752"/>
          <c:y val="6.0763902733099737E-3"/>
          <c:w val="0.26802556672672495"/>
          <c:h val="0.17157267503724197"/>
        </c:manualLayout>
      </c:layout>
      <c:overlay val="0"/>
      <c:spPr>
        <a:noFill/>
        <a:ln>
          <a:noFill/>
        </a:ln>
      </c:spPr>
      <c:txPr>
        <a:bodyPr rot="0" spcFirstLastPara="1" vertOverflow="ellipsis" vert="horz" wrap="square" anchor="ctr" anchorCtr="1"/>
        <a:lstStyle/>
        <a:p>
          <a:pPr>
            <a:defRPr sz="2000" b="0" i="0" u="none" strike="noStrike">
              <a:solidFill>
                <a:schemeClr val="tx1">
                  <a:lumMod val="65000"/>
                  <a:lumOff val="35000"/>
                </a:schemeClr>
              </a:solidFill>
              <a:latin typeface="+mn-lt"/>
              <a:ea typeface="+mn-ea"/>
              <a:cs typeface="+mn-cs"/>
            </a:defRPr>
          </a:pPr>
          <a:endParaRPr lang="fr-FR"/>
        </a:p>
      </c:txPr>
    </c:legend>
    <c:plotVisOnly val="0"/>
    <c:dispBlanksAs val="gap"/>
    <c:showDLblsOverMax val="0"/>
  </c:chart>
  <c:spPr>
    <a:noFill/>
    <a:ln w="9525" cap="flat" cmpd="sng" algn="ctr">
      <a:noFill/>
      <a:round/>
    </a:ln>
  </c:spPr>
  <c:txPr>
    <a:bodyPr/>
    <a:lstStyle/>
    <a:p>
      <a:pPr>
        <a:defRPr/>
      </a:pPr>
      <a:endParaRPr lang="fr-FR"/>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radarChart>
        <c:radarStyle val="marker"/>
        <c:varyColors val="0"/>
        <c:ser>
          <c:idx val="0"/>
          <c:order val="0"/>
          <c:tx>
            <c:strRef>
              <c:f>'Bilan MELEC'!$AU$109</c:f>
              <c:strCache>
                <c:ptCount val="1"/>
                <c:pt idx="0">
                  <c:v>Seuil de maîtrise</c:v>
                </c:pt>
              </c:strCache>
            </c:strRef>
          </c:tx>
          <c:spPr>
            <a:ln w="34925" cap="rnd">
              <a:solidFill>
                <a:schemeClr val="accent2"/>
              </a:solidFill>
              <a:round/>
            </a:ln>
            <a:effectLst>
              <a:outerShdw blurRad="57150" dist="5400000" dir="19050" rotWithShape="0">
                <a:srgbClr val="000000">
                  <a:alpha val="63000"/>
                </a:srgbClr>
              </a:outerShdw>
            </a:effectLst>
          </c:spPr>
          <c:marker>
            <c:symbol val="none"/>
          </c:marker>
          <c:dLbls>
            <c:delete val="1"/>
          </c:dLbls>
          <c:cat>
            <c:strRef>
              <c:f>'Bilan MELEC'!$AT$110:$AT$120</c:f>
              <c:strCache>
                <c:ptCount val="11"/>
                <c:pt idx="0">
                  <c:v>C8.1</c:v>
                </c:pt>
                <c:pt idx="1">
                  <c:v>C8.2</c:v>
                </c:pt>
                <c:pt idx="2">
                  <c:v>C8.3</c:v>
                </c:pt>
                <c:pt idx="3">
                  <c:v>C8.4</c:v>
                </c:pt>
                <c:pt idx="4">
                  <c:v>C8.5</c:v>
                </c:pt>
                <c:pt idx="5">
                  <c:v>C9.1</c:v>
                </c:pt>
                <c:pt idx="6">
                  <c:v>C9.2</c:v>
                </c:pt>
                <c:pt idx="7">
                  <c:v>C9.3</c:v>
                </c:pt>
                <c:pt idx="8">
                  <c:v>C9.4</c:v>
                </c:pt>
                <c:pt idx="9">
                  <c:v>C9.5</c:v>
                </c:pt>
                <c:pt idx="10">
                  <c:v>C9.6</c:v>
                </c:pt>
              </c:strCache>
            </c:strRef>
          </c:cat>
          <c:val>
            <c:numRef>
              <c:f>'Bilan MELEC'!$AU$110:$AU$120</c:f>
              <c:numCache>
                <c:formatCode>General</c:formatCode>
                <c:ptCount val="11"/>
                <c:pt idx="0">
                  <c:v>10</c:v>
                </c:pt>
                <c:pt idx="1">
                  <c:v>10</c:v>
                </c:pt>
                <c:pt idx="2">
                  <c:v>10</c:v>
                </c:pt>
                <c:pt idx="3">
                  <c:v>10</c:v>
                </c:pt>
                <c:pt idx="4">
                  <c:v>10</c:v>
                </c:pt>
                <c:pt idx="5">
                  <c:v>10</c:v>
                </c:pt>
                <c:pt idx="6">
                  <c:v>10</c:v>
                </c:pt>
                <c:pt idx="7">
                  <c:v>10</c:v>
                </c:pt>
                <c:pt idx="8">
                  <c:v>10</c:v>
                </c:pt>
                <c:pt idx="9">
                  <c:v>10</c:v>
                </c:pt>
                <c:pt idx="10">
                  <c:v>10</c:v>
                </c:pt>
              </c:numCache>
            </c:numRef>
          </c:val>
          <c:extLst xmlns:c16r2="http://schemas.microsoft.com/office/drawing/2015/06/chart">
            <c:ext xmlns:c16="http://schemas.microsoft.com/office/drawing/2014/chart" uri="{C3380CC4-5D6E-409C-BE32-E72D297353CC}">
              <c16:uniqueId val="{00000000-8AFD-4FA4-A918-C53E0F0E63BB}"/>
            </c:ext>
          </c:extLst>
        </c:ser>
        <c:ser>
          <c:idx val="1"/>
          <c:order val="1"/>
          <c:tx>
            <c:strRef>
              <c:f>'Bilan MELEC'!$AV$109</c:f>
              <c:strCache>
                <c:ptCount val="1"/>
                <c:pt idx="0">
                  <c:v>Niveaux de maîtrise atteints</c:v>
                </c:pt>
              </c:strCache>
            </c:strRef>
          </c:tx>
          <c:spPr>
            <a:ln w="34925" cap="rnd">
              <a:solidFill>
                <a:schemeClr val="accent4"/>
              </a:solidFill>
              <a:round/>
            </a:ln>
            <a:effectLst>
              <a:outerShdw blurRad="57150" dist="5400000" dir="19050" rotWithShape="0">
                <a:srgbClr val="000000">
                  <a:alpha val="63000"/>
                </a:srgbClr>
              </a:outerShdw>
            </a:effectLst>
          </c:spPr>
          <c:marker>
            <c:symbol val="none"/>
          </c:marker>
          <c:dLbls>
            <c:delete val="1"/>
          </c:dLbls>
          <c:cat>
            <c:strRef>
              <c:f>'Bilan MELEC'!$AT$110:$AT$120</c:f>
              <c:strCache>
                <c:ptCount val="11"/>
                <c:pt idx="0">
                  <c:v>C8.1</c:v>
                </c:pt>
                <c:pt idx="1">
                  <c:v>C8.2</c:v>
                </c:pt>
                <c:pt idx="2">
                  <c:v>C8.3</c:v>
                </c:pt>
                <c:pt idx="3">
                  <c:v>C8.4</c:v>
                </c:pt>
                <c:pt idx="4">
                  <c:v>C8.5</c:v>
                </c:pt>
                <c:pt idx="5">
                  <c:v>C9.1</c:v>
                </c:pt>
                <c:pt idx="6">
                  <c:v>C9.2</c:v>
                </c:pt>
                <c:pt idx="7">
                  <c:v>C9.3</c:v>
                </c:pt>
                <c:pt idx="8">
                  <c:v>C9.4</c:v>
                </c:pt>
                <c:pt idx="9">
                  <c:v>C9.5</c:v>
                </c:pt>
                <c:pt idx="10">
                  <c:v>C9.6</c:v>
                </c:pt>
              </c:strCache>
            </c:strRef>
          </c:cat>
          <c:val>
            <c:numRef>
              <c:f>'Bilan MELEC'!$AV$110:$AV$120</c:f>
              <c:numCache>
                <c:formatCode>0.0</c:formatCode>
                <c:ptCount val="11"/>
                <c:pt idx="0">
                  <c:v>0</c:v>
                </c:pt>
                <c:pt idx="1">
                  <c:v>0</c:v>
                </c:pt>
                <c:pt idx="2">
                  <c:v>0</c:v>
                </c:pt>
                <c:pt idx="3">
                  <c:v>0</c:v>
                </c:pt>
                <c:pt idx="4">
                  <c:v>0</c:v>
                </c:pt>
                <c:pt idx="5">
                  <c:v>0</c:v>
                </c:pt>
                <c:pt idx="6">
                  <c:v>0</c:v>
                </c:pt>
                <c:pt idx="7">
                  <c:v>0</c:v>
                </c:pt>
                <c:pt idx="8">
                  <c:v>0</c:v>
                </c:pt>
                <c:pt idx="9">
                  <c:v>0</c:v>
                </c:pt>
                <c:pt idx="10">
                  <c:v>0</c:v>
                </c:pt>
              </c:numCache>
            </c:numRef>
          </c:val>
          <c:extLst xmlns:c16r2="http://schemas.microsoft.com/office/drawing/2015/06/chart">
            <c:ext xmlns:c16="http://schemas.microsoft.com/office/drawing/2014/chart" uri="{C3380CC4-5D6E-409C-BE32-E72D297353CC}">
              <c16:uniqueId val="{00000001-8AFD-4FA4-A918-C53E0F0E63BB}"/>
            </c:ext>
          </c:extLst>
        </c:ser>
        <c:dLbls>
          <c:showLegendKey val="0"/>
          <c:showVal val="1"/>
          <c:showCatName val="0"/>
          <c:showSerName val="0"/>
          <c:showPercent val="0"/>
          <c:showBubbleSize val="0"/>
        </c:dLbls>
        <c:axId val="326573440"/>
        <c:axId val="326575232"/>
      </c:radarChart>
      <c:catAx>
        <c:axId val="326573440"/>
        <c:scaling>
          <c:orientation val="minMax"/>
        </c:scaling>
        <c:delete val="0"/>
        <c:axPos val="b"/>
        <c:majorGridlines/>
        <c:numFmt formatCode="General" sourceLinked="1"/>
        <c:majorTickMark val="none"/>
        <c:minorTickMark val="none"/>
        <c:tickLblPos val="nextTo"/>
        <c:spPr>
          <a:noFill/>
          <a:ln w="25400" cap="flat" cmpd="sng" algn="ctr">
            <a:noFill/>
            <a:round/>
          </a:ln>
        </c:spPr>
        <c:txPr>
          <a:bodyPr rot="-60000000" spcFirstLastPara="1" vertOverflow="ellipsis" vert="horz" wrap="square" anchor="ctr" anchorCtr="1"/>
          <a:lstStyle/>
          <a:p>
            <a:pPr>
              <a:defRPr sz="2400" b="1" i="0" u="none" strike="noStrike">
                <a:solidFill>
                  <a:srgbClr val="268CCD"/>
                </a:solidFill>
                <a:latin typeface="+mn-lt"/>
                <a:ea typeface="+mn-ea"/>
                <a:cs typeface="+mn-cs"/>
              </a:defRPr>
            </a:pPr>
            <a:endParaRPr lang="fr-FR"/>
          </a:p>
        </c:txPr>
        <c:crossAx val="326575232"/>
        <c:crosses val="autoZero"/>
        <c:auto val="1"/>
        <c:lblAlgn val="ctr"/>
        <c:lblOffset val="100"/>
        <c:noMultiLvlLbl val="0"/>
      </c:catAx>
      <c:valAx>
        <c:axId val="326575232"/>
        <c:scaling>
          <c:orientation val="minMax"/>
          <c:max val="20"/>
        </c:scaling>
        <c:delete val="0"/>
        <c:axPos val="l"/>
        <c:majorGridlines>
          <c:spPr>
            <a:ln w="12700" cap="flat" cmpd="sng" algn="ctr">
              <a:solidFill>
                <a:srgbClr val="268CCD"/>
              </a:solidFill>
              <a:prstDash val="solid"/>
              <a:round/>
              <a:headEnd type="none"/>
            </a:ln>
          </c:spPr>
        </c:majorGridlines>
        <c:minorGridlines>
          <c:spPr>
            <a:ln w="9525" cap="flat" cmpd="sng" algn="ctr">
              <a:solidFill>
                <a:schemeClr val="tx1">
                  <a:lumMod val="5000"/>
                  <a:lumOff val="95000"/>
                </a:schemeClr>
              </a:solidFill>
              <a:round/>
            </a:ln>
          </c:spPr>
        </c:minorGridlines>
        <c:numFmt formatCode="0" sourceLinked="0"/>
        <c:majorTickMark val="none"/>
        <c:minorTickMark val="none"/>
        <c:tickLblPos val="nextTo"/>
        <c:spPr>
          <a:noFill/>
          <a:ln>
            <a:solidFill>
              <a:schemeClr val="accent1"/>
            </a:solidFill>
          </a:ln>
        </c:spPr>
        <c:txPr>
          <a:bodyPr rot="-60000000" spcFirstLastPara="1" vertOverflow="ellipsis" vert="horz" wrap="square" anchor="ctr" anchorCtr="1"/>
          <a:lstStyle/>
          <a:p>
            <a:pPr>
              <a:defRPr sz="1200" b="1" i="0" u="none" strike="noStrike">
                <a:solidFill>
                  <a:srgbClr val="00B0F0"/>
                </a:solidFill>
                <a:latin typeface="+mn-lt"/>
                <a:ea typeface="+mn-ea"/>
                <a:cs typeface="+mn-cs"/>
              </a:defRPr>
            </a:pPr>
            <a:endParaRPr lang="fr-FR"/>
          </a:p>
        </c:txPr>
        <c:crossAx val="326573440"/>
        <c:crosses val="autoZero"/>
        <c:crossBetween val="between"/>
        <c:majorUnit val="5"/>
      </c:valAx>
      <c:spPr>
        <a:noFill/>
        <a:ln w="19050" cap="rnd">
          <a:noFill/>
        </a:ln>
      </c:spPr>
    </c:plotArea>
    <c:plotVisOnly val="0"/>
    <c:dispBlanksAs val="gap"/>
    <c:showDLblsOverMax val="0"/>
  </c:chart>
  <c:spPr>
    <a:noFill/>
    <a:ln w="9525" cap="flat" cmpd="sng" algn="ctr">
      <a:noFill/>
      <a:round/>
    </a:ln>
  </c:spPr>
  <c:txPr>
    <a:bodyPr/>
    <a:lstStyle/>
    <a:p>
      <a:pPr>
        <a:defRPr/>
      </a:pPr>
      <a:endParaRPr lang="fr-FR"/>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radarChart>
        <c:radarStyle val="marker"/>
        <c:varyColors val="0"/>
        <c:ser>
          <c:idx val="0"/>
          <c:order val="0"/>
          <c:tx>
            <c:strRef>
              <c:f>'Bilan MELEC'!$AR$84</c:f>
              <c:strCache>
                <c:ptCount val="1"/>
                <c:pt idx="0">
                  <c:v>Palier atteint</c:v>
                </c:pt>
              </c:strCache>
            </c:strRef>
          </c:tx>
          <c:spPr>
            <a:ln w="34925" cap="rnd">
              <a:solidFill>
                <a:schemeClr val="accent2"/>
              </a:solidFill>
              <a:round/>
            </a:ln>
            <a:effectLst>
              <a:outerShdw blurRad="57150" dist="5400000" dir="19050" rotWithShape="0">
                <a:srgbClr val="000000">
                  <a:alpha val="63000"/>
                </a:srgbClr>
              </a:outerShdw>
            </a:effectLst>
          </c:spPr>
          <c:marker>
            <c:symbol val="none"/>
          </c:marker>
          <c:dLbls>
            <c:delete val="1"/>
          </c:dLbls>
          <c:cat>
            <c:strRef>
              <c:f>'Bilan MELEC'!$AO$85:$AO$98</c:f>
              <c:strCache>
                <c:ptCount val="14"/>
                <c:pt idx="0">
                  <c:v>C1.1</c:v>
                </c:pt>
                <c:pt idx="1">
                  <c:v>C1.2</c:v>
                </c:pt>
                <c:pt idx="2">
                  <c:v>C1.3</c:v>
                </c:pt>
                <c:pt idx="3">
                  <c:v>C1.4</c:v>
                </c:pt>
                <c:pt idx="4">
                  <c:v>C1.5</c:v>
                </c:pt>
                <c:pt idx="5">
                  <c:v>C1.6</c:v>
                </c:pt>
                <c:pt idx="6">
                  <c:v>C1.7</c:v>
                </c:pt>
                <c:pt idx="7">
                  <c:v>C1.8</c:v>
                </c:pt>
                <c:pt idx="8">
                  <c:v>C3.1</c:v>
                </c:pt>
                <c:pt idx="9">
                  <c:v>C3.2</c:v>
                </c:pt>
                <c:pt idx="10">
                  <c:v>C3.3</c:v>
                </c:pt>
                <c:pt idx="11">
                  <c:v>C11.1</c:v>
                </c:pt>
                <c:pt idx="12">
                  <c:v>C11.2</c:v>
                </c:pt>
                <c:pt idx="13">
                  <c:v>C11.3</c:v>
                </c:pt>
              </c:strCache>
            </c:strRef>
          </c:cat>
          <c:val>
            <c:numRef>
              <c:f>'Bilan MELEC'!$AR$85:$AR$98</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xmlns:c16r2="http://schemas.microsoft.com/office/drawing/2015/06/chart">
            <c:ext xmlns:c16="http://schemas.microsoft.com/office/drawing/2014/chart" uri="{C3380CC4-5D6E-409C-BE32-E72D297353CC}">
              <c16:uniqueId val="{00000000-B62E-4352-B7A0-1F1B18E52205}"/>
            </c:ext>
          </c:extLst>
        </c:ser>
        <c:dLbls>
          <c:showLegendKey val="0"/>
          <c:showVal val="1"/>
          <c:showCatName val="0"/>
          <c:showSerName val="0"/>
          <c:showPercent val="0"/>
          <c:showBubbleSize val="0"/>
        </c:dLbls>
        <c:axId val="326599808"/>
        <c:axId val="326601344"/>
      </c:radarChart>
      <c:catAx>
        <c:axId val="326599808"/>
        <c:scaling>
          <c:orientation val="minMax"/>
        </c:scaling>
        <c:delete val="0"/>
        <c:axPos val="b"/>
        <c:majorGridlines/>
        <c:numFmt formatCode="General" sourceLinked="1"/>
        <c:majorTickMark val="none"/>
        <c:minorTickMark val="none"/>
        <c:tickLblPos val="nextTo"/>
        <c:spPr>
          <a:noFill/>
          <a:ln w="25400" cap="flat" cmpd="sng" algn="ctr">
            <a:noFill/>
            <a:round/>
          </a:ln>
        </c:spPr>
        <c:txPr>
          <a:bodyPr rot="-60000000" spcFirstLastPara="1" vertOverflow="ellipsis" vert="horz" wrap="square" anchor="ctr" anchorCtr="1"/>
          <a:lstStyle/>
          <a:p>
            <a:pPr>
              <a:defRPr sz="2400" b="1" i="0" u="none" strike="noStrike">
                <a:solidFill>
                  <a:srgbClr val="268CCD"/>
                </a:solidFill>
                <a:latin typeface="+mn-lt"/>
                <a:ea typeface="+mn-ea"/>
                <a:cs typeface="+mn-cs"/>
              </a:defRPr>
            </a:pPr>
            <a:endParaRPr lang="fr-FR"/>
          </a:p>
        </c:txPr>
        <c:crossAx val="326601344"/>
        <c:crosses val="autoZero"/>
        <c:auto val="1"/>
        <c:lblAlgn val="ctr"/>
        <c:lblOffset val="100"/>
        <c:noMultiLvlLbl val="0"/>
      </c:catAx>
      <c:valAx>
        <c:axId val="326601344"/>
        <c:scaling>
          <c:orientation val="minMax"/>
          <c:max val="6"/>
          <c:min val="0"/>
        </c:scaling>
        <c:delete val="0"/>
        <c:axPos val="l"/>
        <c:majorGridlines>
          <c:spPr>
            <a:ln w="12700" cap="flat" cmpd="sng" algn="ctr">
              <a:solidFill>
                <a:srgbClr val="268CCD"/>
              </a:solidFill>
              <a:prstDash val="solid"/>
              <a:round/>
              <a:headEnd type="none"/>
            </a:ln>
          </c:spPr>
        </c:majorGridlines>
        <c:minorGridlines>
          <c:spPr>
            <a:ln w="9525" cap="flat" cmpd="sng" algn="ctr">
              <a:solidFill>
                <a:schemeClr val="tx1">
                  <a:lumMod val="5000"/>
                  <a:lumOff val="95000"/>
                </a:schemeClr>
              </a:solidFill>
              <a:round/>
            </a:ln>
          </c:spPr>
        </c:minorGridlines>
        <c:numFmt formatCode="0" sourceLinked="0"/>
        <c:majorTickMark val="none"/>
        <c:minorTickMark val="none"/>
        <c:tickLblPos val="nextTo"/>
        <c:spPr>
          <a:noFill/>
          <a:ln>
            <a:solidFill>
              <a:schemeClr val="accent1"/>
            </a:solidFill>
          </a:ln>
        </c:spPr>
        <c:txPr>
          <a:bodyPr rot="-60000000" spcFirstLastPara="1" vertOverflow="ellipsis" vert="horz" wrap="square" anchor="ctr" anchorCtr="1"/>
          <a:lstStyle/>
          <a:p>
            <a:pPr>
              <a:defRPr sz="2000" b="1" i="0" u="none" strike="noStrike">
                <a:solidFill>
                  <a:srgbClr val="00B0F0"/>
                </a:solidFill>
                <a:latin typeface="+mn-lt"/>
                <a:ea typeface="+mn-ea"/>
                <a:cs typeface="+mn-cs"/>
              </a:defRPr>
            </a:pPr>
            <a:endParaRPr lang="fr-FR"/>
          </a:p>
        </c:txPr>
        <c:crossAx val="326599808"/>
        <c:crosses val="autoZero"/>
        <c:crossBetween val="between"/>
        <c:majorUnit val="1"/>
        <c:minorUnit val="1"/>
      </c:valAx>
      <c:spPr>
        <a:noFill/>
        <a:ln w="19050" cap="rnd">
          <a:noFill/>
        </a:ln>
      </c:spPr>
    </c:plotArea>
    <c:plotVisOnly val="0"/>
    <c:dispBlanksAs val="gap"/>
    <c:showDLblsOverMax val="0"/>
  </c:chart>
  <c:spPr>
    <a:noFill/>
    <a:ln w="9525" cap="flat" cmpd="sng" algn="ctr">
      <a:noFill/>
      <a:round/>
    </a:ln>
  </c:spPr>
  <c:txPr>
    <a:bodyPr/>
    <a:lstStyle/>
    <a:p>
      <a:pPr>
        <a:defRPr/>
      </a:pPr>
      <a:endParaRPr lang="fr-FR"/>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radarChart>
        <c:radarStyle val="marker"/>
        <c:varyColors val="0"/>
        <c:ser>
          <c:idx val="0"/>
          <c:order val="0"/>
          <c:tx>
            <c:strRef>
              <c:f>'Bilan MELEC'!$AP$109</c:f>
              <c:strCache>
                <c:ptCount val="1"/>
                <c:pt idx="0">
                  <c:v>Seuil de maîtrise</c:v>
                </c:pt>
              </c:strCache>
            </c:strRef>
          </c:tx>
          <c:spPr>
            <a:ln w="34925" cap="rnd">
              <a:solidFill>
                <a:schemeClr val="accent2"/>
              </a:solidFill>
              <a:round/>
            </a:ln>
            <a:effectLst>
              <a:outerShdw blurRad="57150" dist="5400000" dir="19050" rotWithShape="0">
                <a:srgbClr val="000000">
                  <a:alpha val="63000"/>
                </a:srgbClr>
              </a:outerShdw>
            </a:effectLst>
          </c:spPr>
          <c:marker>
            <c:symbol val="none"/>
          </c:marker>
          <c:dLbls>
            <c:delete val="1"/>
          </c:dLbls>
          <c:cat>
            <c:strRef>
              <c:f>'Bilan MELEC'!$AO$110:$AO$124</c:f>
              <c:strCache>
                <c:ptCount val="15"/>
                <c:pt idx="0">
                  <c:v>C6.1</c:v>
                </c:pt>
                <c:pt idx="1">
                  <c:v>C6.2</c:v>
                </c:pt>
                <c:pt idx="2">
                  <c:v>C6.3</c:v>
                </c:pt>
                <c:pt idx="3">
                  <c:v>C6.4</c:v>
                </c:pt>
                <c:pt idx="4">
                  <c:v>C7.1</c:v>
                </c:pt>
                <c:pt idx="5">
                  <c:v>C7.2</c:v>
                </c:pt>
                <c:pt idx="6">
                  <c:v>C7.3</c:v>
                </c:pt>
                <c:pt idx="7">
                  <c:v>C7.4</c:v>
                </c:pt>
                <c:pt idx="8">
                  <c:v>C13.1</c:v>
                </c:pt>
                <c:pt idx="9">
                  <c:v>C13.2</c:v>
                </c:pt>
                <c:pt idx="10">
                  <c:v>C13.3</c:v>
                </c:pt>
                <c:pt idx="11">
                  <c:v>C13.4</c:v>
                </c:pt>
                <c:pt idx="12">
                  <c:v>C13.5</c:v>
                </c:pt>
                <c:pt idx="13">
                  <c:v>C13.6</c:v>
                </c:pt>
                <c:pt idx="14">
                  <c:v>C13.7</c:v>
                </c:pt>
              </c:strCache>
            </c:strRef>
          </c:cat>
          <c:val>
            <c:numRef>
              <c:f>'Bilan MELEC'!$AP$110:$AP$124</c:f>
              <c:numCache>
                <c:formatCode>General</c:formatCode>
                <c:ptCount val="15"/>
                <c:pt idx="0">
                  <c:v>10</c:v>
                </c:pt>
                <c:pt idx="1">
                  <c:v>10</c:v>
                </c:pt>
                <c:pt idx="2">
                  <c:v>10</c:v>
                </c:pt>
                <c:pt idx="3">
                  <c:v>10</c:v>
                </c:pt>
                <c:pt idx="4">
                  <c:v>10</c:v>
                </c:pt>
                <c:pt idx="5">
                  <c:v>10</c:v>
                </c:pt>
                <c:pt idx="6">
                  <c:v>10</c:v>
                </c:pt>
                <c:pt idx="7">
                  <c:v>10</c:v>
                </c:pt>
                <c:pt idx="8">
                  <c:v>10</c:v>
                </c:pt>
                <c:pt idx="9">
                  <c:v>10</c:v>
                </c:pt>
                <c:pt idx="10">
                  <c:v>10</c:v>
                </c:pt>
                <c:pt idx="11">
                  <c:v>10</c:v>
                </c:pt>
                <c:pt idx="12">
                  <c:v>10</c:v>
                </c:pt>
                <c:pt idx="13">
                  <c:v>10</c:v>
                </c:pt>
                <c:pt idx="14">
                  <c:v>10</c:v>
                </c:pt>
              </c:numCache>
            </c:numRef>
          </c:val>
          <c:extLst xmlns:c16r2="http://schemas.microsoft.com/office/drawing/2015/06/chart">
            <c:ext xmlns:c16="http://schemas.microsoft.com/office/drawing/2014/chart" uri="{C3380CC4-5D6E-409C-BE32-E72D297353CC}">
              <c16:uniqueId val="{00000000-CE84-4FE0-8901-190442F4FF84}"/>
            </c:ext>
          </c:extLst>
        </c:ser>
        <c:ser>
          <c:idx val="1"/>
          <c:order val="1"/>
          <c:tx>
            <c:strRef>
              <c:f>'Bilan MELEC'!$AQ$109</c:f>
              <c:strCache>
                <c:ptCount val="1"/>
                <c:pt idx="0">
                  <c:v>Niveaux de maîtrise atteints</c:v>
                </c:pt>
              </c:strCache>
            </c:strRef>
          </c:tx>
          <c:spPr>
            <a:ln w="34925" cap="rnd">
              <a:solidFill>
                <a:schemeClr val="accent4"/>
              </a:solidFill>
              <a:round/>
            </a:ln>
            <a:effectLst>
              <a:outerShdw blurRad="57150" dist="5400000" dir="19050" rotWithShape="0">
                <a:srgbClr val="000000">
                  <a:alpha val="63000"/>
                </a:srgbClr>
              </a:outerShdw>
            </a:effectLst>
          </c:spPr>
          <c:marker>
            <c:symbol val="none"/>
          </c:marker>
          <c:dLbls>
            <c:delete val="1"/>
          </c:dLbls>
          <c:cat>
            <c:strRef>
              <c:f>'Bilan MELEC'!$AO$110:$AO$124</c:f>
              <c:strCache>
                <c:ptCount val="15"/>
                <c:pt idx="0">
                  <c:v>C6.1</c:v>
                </c:pt>
                <c:pt idx="1">
                  <c:v>C6.2</c:v>
                </c:pt>
                <c:pt idx="2">
                  <c:v>C6.3</c:v>
                </c:pt>
                <c:pt idx="3">
                  <c:v>C6.4</c:v>
                </c:pt>
                <c:pt idx="4">
                  <c:v>C7.1</c:v>
                </c:pt>
                <c:pt idx="5">
                  <c:v>C7.2</c:v>
                </c:pt>
                <c:pt idx="6">
                  <c:v>C7.3</c:v>
                </c:pt>
                <c:pt idx="7">
                  <c:v>C7.4</c:v>
                </c:pt>
                <c:pt idx="8">
                  <c:v>C13.1</c:v>
                </c:pt>
                <c:pt idx="9">
                  <c:v>C13.2</c:v>
                </c:pt>
                <c:pt idx="10">
                  <c:v>C13.3</c:v>
                </c:pt>
                <c:pt idx="11">
                  <c:v>C13.4</c:v>
                </c:pt>
                <c:pt idx="12">
                  <c:v>C13.5</c:v>
                </c:pt>
                <c:pt idx="13">
                  <c:v>C13.6</c:v>
                </c:pt>
                <c:pt idx="14">
                  <c:v>C13.7</c:v>
                </c:pt>
              </c:strCache>
            </c:strRef>
          </c:cat>
          <c:val>
            <c:numRef>
              <c:f>'Bilan MELEC'!$AQ$110:$AQ$124</c:f>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6r2="http://schemas.microsoft.com/office/drawing/2015/06/chart">
            <c:ext xmlns:c16="http://schemas.microsoft.com/office/drawing/2014/chart" uri="{C3380CC4-5D6E-409C-BE32-E72D297353CC}">
              <c16:uniqueId val="{00000001-CE84-4FE0-8901-190442F4FF84}"/>
            </c:ext>
          </c:extLst>
        </c:ser>
        <c:dLbls>
          <c:showLegendKey val="0"/>
          <c:showVal val="1"/>
          <c:showCatName val="0"/>
          <c:showSerName val="0"/>
          <c:showPercent val="0"/>
          <c:showBubbleSize val="0"/>
        </c:dLbls>
        <c:axId val="328019968"/>
        <c:axId val="328021504"/>
      </c:radarChart>
      <c:catAx>
        <c:axId val="328019968"/>
        <c:scaling>
          <c:orientation val="minMax"/>
        </c:scaling>
        <c:delete val="0"/>
        <c:axPos val="b"/>
        <c:majorGridlines/>
        <c:numFmt formatCode="General" sourceLinked="1"/>
        <c:majorTickMark val="none"/>
        <c:minorTickMark val="none"/>
        <c:tickLblPos val="nextTo"/>
        <c:spPr>
          <a:noFill/>
          <a:ln w="25400" cap="flat" cmpd="sng" algn="ctr">
            <a:noFill/>
            <a:round/>
          </a:ln>
        </c:spPr>
        <c:txPr>
          <a:bodyPr rot="-60000000" spcFirstLastPara="1" vertOverflow="ellipsis" vert="horz" wrap="square" anchor="ctr" anchorCtr="1"/>
          <a:lstStyle/>
          <a:p>
            <a:pPr>
              <a:defRPr sz="2400" b="1" i="0" u="none" strike="noStrike">
                <a:solidFill>
                  <a:srgbClr val="268CCD"/>
                </a:solidFill>
                <a:latin typeface="+mn-lt"/>
                <a:ea typeface="+mn-ea"/>
                <a:cs typeface="+mn-cs"/>
              </a:defRPr>
            </a:pPr>
            <a:endParaRPr lang="fr-FR"/>
          </a:p>
        </c:txPr>
        <c:crossAx val="328021504"/>
        <c:crosses val="autoZero"/>
        <c:auto val="1"/>
        <c:lblAlgn val="ctr"/>
        <c:lblOffset val="100"/>
        <c:noMultiLvlLbl val="0"/>
      </c:catAx>
      <c:valAx>
        <c:axId val="328021504"/>
        <c:scaling>
          <c:orientation val="minMax"/>
          <c:max val="20"/>
        </c:scaling>
        <c:delete val="0"/>
        <c:axPos val="l"/>
        <c:majorGridlines>
          <c:spPr>
            <a:ln w="12700" cap="flat" cmpd="sng" algn="ctr">
              <a:solidFill>
                <a:srgbClr val="268CCD"/>
              </a:solidFill>
              <a:prstDash val="solid"/>
              <a:round/>
              <a:headEnd type="none"/>
            </a:ln>
          </c:spPr>
        </c:majorGridlines>
        <c:minorGridlines>
          <c:spPr>
            <a:ln w="9525" cap="flat" cmpd="sng" algn="ctr">
              <a:solidFill>
                <a:schemeClr val="tx1">
                  <a:lumMod val="5000"/>
                  <a:lumOff val="95000"/>
                </a:schemeClr>
              </a:solidFill>
              <a:round/>
            </a:ln>
          </c:spPr>
        </c:minorGridlines>
        <c:numFmt formatCode="0" sourceLinked="0"/>
        <c:majorTickMark val="none"/>
        <c:minorTickMark val="none"/>
        <c:tickLblPos val="nextTo"/>
        <c:spPr>
          <a:noFill/>
          <a:ln>
            <a:solidFill>
              <a:schemeClr val="accent1"/>
            </a:solidFill>
          </a:ln>
        </c:spPr>
        <c:txPr>
          <a:bodyPr rot="-60000000" spcFirstLastPara="1" vertOverflow="ellipsis" vert="horz" wrap="square" anchor="ctr" anchorCtr="1"/>
          <a:lstStyle/>
          <a:p>
            <a:pPr>
              <a:defRPr sz="1200" b="1" i="0" u="none" strike="noStrike">
                <a:solidFill>
                  <a:srgbClr val="00B0F0"/>
                </a:solidFill>
                <a:latin typeface="+mn-lt"/>
                <a:ea typeface="+mn-ea"/>
                <a:cs typeface="+mn-cs"/>
              </a:defRPr>
            </a:pPr>
            <a:endParaRPr lang="fr-FR"/>
          </a:p>
        </c:txPr>
        <c:crossAx val="328019968"/>
        <c:crosses val="autoZero"/>
        <c:crossBetween val="between"/>
        <c:majorUnit val="5"/>
      </c:valAx>
      <c:spPr>
        <a:noFill/>
        <a:ln w="19050" cap="rnd">
          <a:noFill/>
        </a:ln>
      </c:spPr>
    </c:plotArea>
    <c:plotVisOnly val="0"/>
    <c:dispBlanksAs val="gap"/>
    <c:showDLblsOverMax val="0"/>
  </c:chart>
  <c:spPr>
    <a:noFill/>
    <a:ln w="9525" cap="flat" cmpd="sng" algn="ctr">
      <a:noFill/>
      <a:round/>
    </a:ln>
  </c:spPr>
  <c:txPr>
    <a:bodyPr/>
    <a:lstStyle/>
    <a:p>
      <a:pPr>
        <a:defRPr/>
      </a:pPr>
      <a:endParaRPr lang="fr-FR"/>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radarChart>
        <c:radarStyle val="marker"/>
        <c:varyColors val="0"/>
        <c:ser>
          <c:idx val="0"/>
          <c:order val="0"/>
          <c:tx>
            <c:strRef>
              <c:f>'Bilan MELEC'!$AW$84</c:f>
              <c:strCache>
                <c:ptCount val="1"/>
                <c:pt idx="0">
                  <c:v>Palier atteint</c:v>
                </c:pt>
              </c:strCache>
            </c:strRef>
          </c:tx>
          <c:spPr>
            <a:ln w="34925" cap="rnd">
              <a:solidFill>
                <a:schemeClr val="accent2"/>
              </a:solidFill>
              <a:round/>
            </a:ln>
            <a:effectLst>
              <a:outerShdw blurRad="57150" dist="5400000" dir="19050" rotWithShape="0">
                <a:srgbClr val="000000">
                  <a:alpha val="63000"/>
                </a:srgbClr>
              </a:outerShdw>
            </a:effectLst>
          </c:spPr>
          <c:marker>
            <c:symbol val="none"/>
          </c:marker>
          <c:dLbls>
            <c:delete val="1"/>
          </c:dLbls>
          <c:cat>
            <c:strRef>
              <c:f>'Bilan MELEC'!$AT$85:$AT$105</c:f>
              <c:strCache>
                <c:ptCount val="21"/>
                <c:pt idx="0">
                  <c:v>C2.1</c:v>
                </c:pt>
                <c:pt idx="1">
                  <c:v>C2.2</c:v>
                </c:pt>
                <c:pt idx="2">
                  <c:v>C2.3</c:v>
                </c:pt>
                <c:pt idx="3">
                  <c:v>C2.4</c:v>
                </c:pt>
                <c:pt idx="4">
                  <c:v>C2.5</c:v>
                </c:pt>
                <c:pt idx="5">
                  <c:v>C2.6</c:v>
                </c:pt>
                <c:pt idx="6">
                  <c:v>C2.7</c:v>
                </c:pt>
                <c:pt idx="7">
                  <c:v>C2.8</c:v>
                </c:pt>
                <c:pt idx="8">
                  <c:v>C2.9</c:v>
                </c:pt>
                <c:pt idx="9">
                  <c:v>C2.10</c:v>
                </c:pt>
                <c:pt idx="10">
                  <c:v>C2.11</c:v>
                </c:pt>
                <c:pt idx="11">
                  <c:v>C4.1</c:v>
                </c:pt>
                <c:pt idx="12">
                  <c:v>C4.2</c:v>
                </c:pt>
                <c:pt idx="13">
                  <c:v>C4.3</c:v>
                </c:pt>
                <c:pt idx="14">
                  <c:v>C4.4</c:v>
                </c:pt>
                <c:pt idx="15">
                  <c:v>C4.5</c:v>
                </c:pt>
                <c:pt idx="16">
                  <c:v>C4.6</c:v>
                </c:pt>
                <c:pt idx="17">
                  <c:v>C4.7</c:v>
                </c:pt>
                <c:pt idx="18">
                  <c:v>C4.8</c:v>
                </c:pt>
                <c:pt idx="19">
                  <c:v>C4.9</c:v>
                </c:pt>
                <c:pt idx="20">
                  <c:v>C4.10</c:v>
                </c:pt>
              </c:strCache>
            </c:strRef>
          </c:cat>
          <c:val>
            <c:numRef>
              <c:f>'Bilan MELEC'!$AW$85:$AW$105</c:f>
              <c:numCache>
                <c:formatCode>0</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extLst xmlns:c16r2="http://schemas.microsoft.com/office/drawing/2015/06/chart">
            <c:ext xmlns:c16="http://schemas.microsoft.com/office/drawing/2014/chart" uri="{C3380CC4-5D6E-409C-BE32-E72D297353CC}">
              <c16:uniqueId val="{00000000-57F6-4A77-971C-CD2ED7585C77}"/>
            </c:ext>
          </c:extLst>
        </c:ser>
        <c:dLbls>
          <c:showLegendKey val="0"/>
          <c:showVal val="1"/>
          <c:showCatName val="0"/>
          <c:showSerName val="0"/>
          <c:showPercent val="0"/>
          <c:showBubbleSize val="0"/>
        </c:dLbls>
        <c:axId val="328058752"/>
        <c:axId val="328060288"/>
      </c:radarChart>
      <c:catAx>
        <c:axId val="328058752"/>
        <c:scaling>
          <c:orientation val="minMax"/>
        </c:scaling>
        <c:delete val="0"/>
        <c:axPos val="b"/>
        <c:majorGridlines/>
        <c:numFmt formatCode="General" sourceLinked="1"/>
        <c:majorTickMark val="none"/>
        <c:minorTickMark val="none"/>
        <c:tickLblPos val="nextTo"/>
        <c:spPr>
          <a:noFill/>
          <a:ln w="25400" cap="flat" cmpd="sng" algn="ctr">
            <a:noFill/>
            <a:round/>
          </a:ln>
        </c:spPr>
        <c:txPr>
          <a:bodyPr rot="-60000000" spcFirstLastPara="1" vertOverflow="ellipsis" vert="horz" wrap="square" anchor="ctr" anchorCtr="1"/>
          <a:lstStyle/>
          <a:p>
            <a:pPr>
              <a:defRPr sz="2400" b="1" i="0" u="none" strike="noStrike">
                <a:solidFill>
                  <a:srgbClr val="268CCD"/>
                </a:solidFill>
                <a:latin typeface="+mn-lt"/>
                <a:ea typeface="+mn-ea"/>
                <a:cs typeface="+mn-cs"/>
              </a:defRPr>
            </a:pPr>
            <a:endParaRPr lang="fr-FR"/>
          </a:p>
        </c:txPr>
        <c:crossAx val="328060288"/>
        <c:crosses val="autoZero"/>
        <c:auto val="1"/>
        <c:lblAlgn val="ctr"/>
        <c:lblOffset val="100"/>
        <c:noMultiLvlLbl val="0"/>
      </c:catAx>
      <c:valAx>
        <c:axId val="328060288"/>
        <c:scaling>
          <c:orientation val="minMax"/>
          <c:max val="6"/>
          <c:min val="0"/>
        </c:scaling>
        <c:delete val="0"/>
        <c:axPos val="l"/>
        <c:majorGridlines>
          <c:spPr>
            <a:ln w="12700" cap="flat" cmpd="sng" algn="ctr">
              <a:solidFill>
                <a:srgbClr val="268CCD"/>
              </a:solidFill>
              <a:prstDash val="solid"/>
              <a:round/>
              <a:headEnd type="none"/>
            </a:ln>
          </c:spPr>
        </c:majorGridlines>
        <c:minorGridlines>
          <c:spPr>
            <a:ln w="9525" cap="flat" cmpd="sng" algn="ctr">
              <a:solidFill>
                <a:schemeClr val="tx1">
                  <a:lumMod val="5000"/>
                  <a:lumOff val="95000"/>
                </a:schemeClr>
              </a:solidFill>
              <a:round/>
            </a:ln>
          </c:spPr>
        </c:minorGridlines>
        <c:numFmt formatCode="0" sourceLinked="0"/>
        <c:majorTickMark val="none"/>
        <c:minorTickMark val="none"/>
        <c:tickLblPos val="nextTo"/>
        <c:spPr>
          <a:noFill/>
          <a:ln>
            <a:solidFill>
              <a:schemeClr val="accent1"/>
            </a:solidFill>
          </a:ln>
        </c:spPr>
        <c:txPr>
          <a:bodyPr rot="-60000000" spcFirstLastPara="1" vertOverflow="ellipsis" vert="horz" wrap="square" anchor="ctr" anchorCtr="1"/>
          <a:lstStyle/>
          <a:p>
            <a:pPr>
              <a:defRPr sz="2000" b="1" i="0" u="none" strike="noStrike">
                <a:solidFill>
                  <a:srgbClr val="00B0F0"/>
                </a:solidFill>
                <a:latin typeface="+mn-lt"/>
                <a:ea typeface="+mn-ea"/>
                <a:cs typeface="+mn-cs"/>
              </a:defRPr>
            </a:pPr>
            <a:endParaRPr lang="fr-FR"/>
          </a:p>
        </c:txPr>
        <c:crossAx val="328058752"/>
        <c:crosses val="autoZero"/>
        <c:crossBetween val="between"/>
        <c:majorUnit val="1"/>
        <c:minorUnit val="1"/>
      </c:valAx>
      <c:spPr>
        <a:noFill/>
        <a:ln w="19050" cap="rnd">
          <a:noFill/>
        </a:ln>
      </c:spPr>
    </c:plotArea>
    <c:plotVisOnly val="0"/>
    <c:dispBlanksAs val="gap"/>
    <c:showDLblsOverMax val="0"/>
  </c:chart>
  <c:spPr>
    <a:noFill/>
    <a:ln w="9525" cap="flat" cmpd="sng" algn="ctr">
      <a:noFill/>
      <a:round/>
    </a:ln>
  </c:spPr>
  <c:txPr>
    <a:bodyPr/>
    <a:lstStyle/>
    <a:p>
      <a:pPr>
        <a:defRPr/>
      </a:pPr>
      <a:endParaRPr lang="fr-FR"/>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radarChart>
        <c:radarStyle val="marker"/>
        <c:varyColors val="0"/>
        <c:ser>
          <c:idx val="0"/>
          <c:order val="0"/>
          <c:tx>
            <c:strRef>
              <c:f>'Bilan MELEC'!$AR$109</c:f>
              <c:strCache>
                <c:ptCount val="1"/>
                <c:pt idx="0">
                  <c:v>Palier atteint</c:v>
                </c:pt>
              </c:strCache>
            </c:strRef>
          </c:tx>
          <c:spPr>
            <a:ln w="34925" cap="rnd">
              <a:solidFill>
                <a:schemeClr val="accent2"/>
              </a:solidFill>
              <a:round/>
            </a:ln>
            <a:effectLst>
              <a:outerShdw blurRad="57150" dist="5400000" dir="19050" rotWithShape="0">
                <a:srgbClr val="000000">
                  <a:alpha val="63000"/>
                </a:srgbClr>
              </a:outerShdw>
            </a:effectLst>
          </c:spPr>
          <c:marker>
            <c:symbol val="none"/>
          </c:marker>
          <c:dLbls>
            <c:delete val="1"/>
          </c:dLbls>
          <c:cat>
            <c:strRef>
              <c:f>'Bilan MELEC'!$AO$110:$AO$124</c:f>
              <c:strCache>
                <c:ptCount val="15"/>
                <c:pt idx="0">
                  <c:v>C6.1</c:v>
                </c:pt>
                <c:pt idx="1">
                  <c:v>C6.2</c:v>
                </c:pt>
                <c:pt idx="2">
                  <c:v>C6.3</c:v>
                </c:pt>
                <c:pt idx="3">
                  <c:v>C6.4</c:v>
                </c:pt>
                <c:pt idx="4">
                  <c:v>C7.1</c:v>
                </c:pt>
                <c:pt idx="5">
                  <c:v>C7.2</c:v>
                </c:pt>
                <c:pt idx="6">
                  <c:v>C7.3</c:v>
                </c:pt>
                <c:pt idx="7">
                  <c:v>C7.4</c:v>
                </c:pt>
                <c:pt idx="8">
                  <c:v>C13.1</c:v>
                </c:pt>
                <c:pt idx="9">
                  <c:v>C13.2</c:v>
                </c:pt>
                <c:pt idx="10">
                  <c:v>C13.3</c:v>
                </c:pt>
                <c:pt idx="11">
                  <c:v>C13.4</c:v>
                </c:pt>
                <c:pt idx="12">
                  <c:v>C13.5</c:v>
                </c:pt>
                <c:pt idx="13">
                  <c:v>C13.6</c:v>
                </c:pt>
                <c:pt idx="14">
                  <c:v>C13.7</c:v>
                </c:pt>
              </c:strCache>
            </c:strRef>
          </c:cat>
          <c:val>
            <c:numRef>
              <c:f>'Bilan MELEC'!$AR$110:$AR$124</c:f>
              <c:numCache>
                <c:formatCode>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6r2="http://schemas.microsoft.com/office/drawing/2015/06/chart">
            <c:ext xmlns:c16="http://schemas.microsoft.com/office/drawing/2014/chart" uri="{C3380CC4-5D6E-409C-BE32-E72D297353CC}">
              <c16:uniqueId val="{00000000-C57E-48FF-917B-43C207715087}"/>
            </c:ext>
          </c:extLst>
        </c:ser>
        <c:dLbls>
          <c:showLegendKey val="0"/>
          <c:showVal val="1"/>
          <c:showCatName val="0"/>
          <c:showSerName val="0"/>
          <c:showPercent val="0"/>
          <c:showBubbleSize val="0"/>
        </c:dLbls>
        <c:axId val="328076672"/>
        <c:axId val="328082560"/>
      </c:radarChart>
      <c:catAx>
        <c:axId val="328076672"/>
        <c:scaling>
          <c:orientation val="minMax"/>
        </c:scaling>
        <c:delete val="0"/>
        <c:axPos val="b"/>
        <c:majorGridlines/>
        <c:numFmt formatCode="General" sourceLinked="1"/>
        <c:majorTickMark val="none"/>
        <c:minorTickMark val="none"/>
        <c:tickLblPos val="nextTo"/>
        <c:spPr>
          <a:noFill/>
          <a:ln w="25400" cap="flat" cmpd="sng" algn="ctr">
            <a:noFill/>
            <a:round/>
          </a:ln>
        </c:spPr>
        <c:txPr>
          <a:bodyPr rot="-60000000" spcFirstLastPara="1" vertOverflow="ellipsis" vert="horz" wrap="square" anchor="ctr" anchorCtr="1"/>
          <a:lstStyle/>
          <a:p>
            <a:pPr>
              <a:defRPr sz="2400" b="1" i="0" u="none" strike="noStrike">
                <a:solidFill>
                  <a:srgbClr val="268CCD"/>
                </a:solidFill>
                <a:latin typeface="+mn-lt"/>
                <a:ea typeface="+mn-ea"/>
                <a:cs typeface="+mn-cs"/>
              </a:defRPr>
            </a:pPr>
            <a:endParaRPr lang="fr-FR"/>
          </a:p>
        </c:txPr>
        <c:crossAx val="328082560"/>
        <c:crosses val="autoZero"/>
        <c:auto val="1"/>
        <c:lblAlgn val="ctr"/>
        <c:lblOffset val="100"/>
        <c:noMultiLvlLbl val="0"/>
      </c:catAx>
      <c:valAx>
        <c:axId val="328082560"/>
        <c:scaling>
          <c:orientation val="minMax"/>
          <c:max val="6"/>
          <c:min val="0"/>
        </c:scaling>
        <c:delete val="0"/>
        <c:axPos val="l"/>
        <c:majorGridlines>
          <c:spPr>
            <a:ln w="12700" cap="flat" cmpd="sng" algn="ctr">
              <a:solidFill>
                <a:srgbClr val="268CCD"/>
              </a:solidFill>
              <a:prstDash val="solid"/>
              <a:round/>
              <a:headEnd type="none"/>
            </a:ln>
          </c:spPr>
        </c:majorGridlines>
        <c:minorGridlines>
          <c:spPr>
            <a:ln w="9525" cap="flat" cmpd="sng" algn="ctr">
              <a:solidFill>
                <a:schemeClr val="tx1">
                  <a:lumMod val="5000"/>
                  <a:lumOff val="95000"/>
                </a:schemeClr>
              </a:solidFill>
              <a:round/>
            </a:ln>
          </c:spPr>
        </c:minorGridlines>
        <c:numFmt formatCode="0" sourceLinked="0"/>
        <c:majorTickMark val="none"/>
        <c:minorTickMark val="none"/>
        <c:tickLblPos val="nextTo"/>
        <c:spPr>
          <a:noFill/>
          <a:ln>
            <a:solidFill>
              <a:schemeClr val="accent1"/>
            </a:solidFill>
          </a:ln>
        </c:spPr>
        <c:txPr>
          <a:bodyPr rot="-60000000" spcFirstLastPara="1" vertOverflow="ellipsis" vert="horz" wrap="square" anchor="ctr" anchorCtr="1"/>
          <a:lstStyle/>
          <a:p>
            <a:pPr>
              <a:defRPr sz="2000" b="1" i="0" u="none" strike="noStrike">
                <a:solidFill>
                  <a:srgbClr val="00B0F0"/>
                </a:solidFill>
                <a:latin typeface="+mn-lt"/>
                <a:ea typeface="+mn-ea"/>
                <a:cs typeface="+mn-cs"/>
              </a:defRPr>
            </a:pPr>
            <a:endParaRPr lang="fr-FR"/>
          </a:p>
        </c:txPr>
        <c:crossAx val="328076672"/>
        <c:crosses val="autoZero"/>
        <c:crossBetween val="between"/>
        <c:majorUnit val="1"/>
        <c:minorUnit val="1"/>
      </c:valAx>
      <c:spPr>
        <a:noFill/>
        <a:ln w="19050" cap="rnd">
          <a:noFill/>
        </a:ln>
      </c:spPr>
    </c:plotArea>
    <c:plotVisOnly val="0"/>
    <c:dispBlanksAs val="gap"/>
    <c:showDLblsOverMax val="0"/>
  </c:chart>
  <c:spPr>
    <a:noFill/>
    <a:ln w="9525" cap="flat" cmpd="sng" algn="ctr">
      <a:noFill/>
      <a:round/>
    </a:ln>
  </c:spPr>
  <c:txPr>
    <a:bodyPr/>
    <a:lstStyle/>
    <a:p>
      <a:pPr>
        <a:defRPr/>
      </a:pPr>
      <a:endParaRPr lang="fr-FR"/>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radarChart>
        <c:radarStyle val="marker"/>
        <c:varyColors val="0"/>
        <c:ser>
          <c:idx val="0"/>
          <c:order val="0"/>
          <c:tx>
            <c:strRef>
              <c:f>'Bilan MELEC'!$AW$109</c:f>
              <c:strCache>
                <c:ptCount val="1"/>
                <c:pt idx="0">
                  <c:v>Palier atteint</c:v>
                </c:pt>
              </c:strCache>
            </c:strRef>
          </c:tx>
          <c:spPr>
            <a:ln w="34925" cap="rnd">
              <a:solidFill>
                <a:schemeClr val="accent2"/>
              </a:solidFill>
              <a:round/>
            </a:ln>
            <a:effectLst>
              <a:outerShdw blurRad="57150" dist="5400000" dir="19050" rotWithShape="0">
                <a:srgbClr val="000000">
                  <a:alpha val="63000"/>
                </a:srgbClr>
              </a:outerShdw>
            </a:effectLst>
          </c:spPr>
          <c:marker>
            <c:symbol val="none"/>
          </c:marker>
          <c:dLbls>
            <c:delete val="1"/>
          </c:dLbls>
          <c:cat>
            <c:strRef>
              <c:f>'Bilan MELEC'!$AT$110:$AT$120</c:f>
              <c:strCache>
                <c:ptCount val="11"/>
                <c:pt idx="0">
                  <c:v>C8.1</c:v>
                </c:pt>
                <c:pt idx="1">
                  <c:v>C8.2</c:v>
                </c:pt>
                <c:pt idx="2">
                  <c:v>C8.3</c:v>
                </c:pt>
                <c:pt idx="3">
                  <c:v>C8.4</c:v>
                </c:pt>
                <c:pt idx="4">
                  <c:v>C8.5</c:v>
                </c:pt>
                <c:pt idx="5">
                  <c:v>C9.1</c:v>
                </c:pt>
                <c:pt idx="6">
                  <c:v>C9.2</c:v>
                </c:pt>
                <c:pt idx="7">
                  <c:v>C9.3</c:v>
                </c:pt>
                <c:pt idx="8">
                  <c:v>C9.4</c:v>
                </c:pt>
                <c:pt idx="9">
                  <c:v>C9.5</c:v>
                </c:pt>
                <c:pt idx="10">
                  <c:v>C9.6</c:v>
                </c:pt>
              </c:strCache>
            </c:strRef>
          </c:cat>
          <c:val>
            <c:numRef>
              <c:f>'Bilan MELEC'!$AW$110:$AW$120</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extLst xmlns:c16r2="http://schemas.microsoft.com/office/drawing/2015/06/chart">
            <c:ext xmlns:c16="http://schemas.microsoft.com/office/drawing/2014/chart" uri="{C3380CC4-5D6E-409C-BE32-E72D297353CC}">
              <c16:uniqueId val="{00000000-9D89-4C28-BAB0-6C6EBFEB24AF}"/>
            </c:ext>
          </c:extLst>
        </c:ser>
        <c:dLbls>
          <c:showLegendKey val="0"/>
          <c:showVal val="1"/>
          <c:showCatName val="0"/>
          <c:showSerName val="0"/>
          <c:showPercent val="0"/>
          <c:showBubbleSize val="0"/>
        </c:dLbls>
        <c:axId val="328127616"/>
        <c:axId val="328129152"/>
      </c:radarChart>
      <c:catAx>
        <c:axId val="328127616"/>
        <c:scaling>
          <c:orientation val="minMax"/>
        </c:scaling>
        <c:delete val="0"/>
        <c:axPos val="b"/>
        <c:majorGridlines/>
        <c:numFmt formatCode="General" sourceLinked="1"/>
        <c:majorTickMark val="none"/>
        <c:minorTickMark val="none"/>
        <c:tickLblPos val="nextTo"/>
        <c:spPr>
          <a:noFill/>
          <a:ln w="25400" cap="flat" cmpd="sng" algn="ctr">
            <a:noFill/>
            <a:round/>
          </a:ln>
        </c:spPr>
        <c:txPr>
          <a:bodyPr rot="-60000000" spcFirstLastPara="1" vertOverflow="ellipsis" vert="horz" wrap="square" anchor="ctr" anchorCtr="1"/>
          <a:lstStyle/>
          <a:p>
            <a:pPr>
              <a:defRPr sz="2400" b="1" i="0" u="none" strike="noStrike">
                <a:solidFill>
                  <a:srgbClr val="268CCD"/>
                </a:solidFill>
                <a:latin typeface="+mn-lt"/>
                <a:ea typeface="+mn-ea"/>
                <a:cs typeface="+mn-cs"/>
              </a:defRPr>
            </a:pPr>
            <a:endParaRPr lang="fr-FR"/>
          </a:p>
        </c:txPr>
        <c:crossAx val="328129152"/>
        <c:crosses val="autoZero"/>
        <c:auto val="1"/>
        <c:lblAlgn val="ctr"/>
        <c:lblOffset val="100"/>
        <c:noMultiLvlLbl val="0"/>
      </c:catAx>
      <c:valAx>
        <c:axId val="328129152"/>
        <c:scaling>
          <c:orientation val="minMax"/>
          <c:max val="6"/>
          <c:min val="0"/>
        </c:scaling>
        <c:delete val="0"/>
        <c:axPos val="l"/>
        <c:majorGridlines>
          <c:spPr>
            <a:ln w="12700" cap="flat" cmpd="sng" algn="ctr">
              <a:solidFill>
                <a:srgbClr val="268CCD"/>
              </a:solidFill>
              <a:prstDash val="solid"/>
              <a:round/>
              <a:headEnd type="none"/>
            </a:ln>
          </c:spPr>
        </c:majorGridlines>
        <c:minorGridlines>
          <c:spPr>
            <a:ln w="9525" cap="flat" cmpd="sng" algn="ctr">
              <a:solidFill>
                <a:schemeClr val="tx1">
                  <a:lumMod val="5000"/>
                  <a:lumOff val="95000"/>
                </a:schemeClr>
              </a:solidFill>
              <a:round/>
            </a:ln>
          </c:spPr>
        </c:minorGridlines>
        <c:numFmt formatCode="0" sourceLinked="0"/>
        <c:majorTickMark val="none"/>
        <c:minorTickMark val="none"/>
        <c:tickLblPos val="nextTo"/>
        <c:spPr>
          <a:noFill/>
          <a:ln>
            <a:solidFill>
              <a:schemeClr val="accent1"/>
            </a:solidFill>
          </a:ln>
        </c:spPr>
        <c:txPr>
          <a:bodyPr rot="-60000000" spcFirstLastPara="1" vertOverflow="ellipsis" vert="horz" wrap="square" anchor="ctr" anchorCtr="1"/>
          <a:lstStyle/>
          <a:p>
            <a:pPr>
              <a:defRPr sz="2000" b="1" i="0" u="none" strike="noStrike">
                <a:solidFill>
                  <a:srgbClr val="00B0F0"/>
                </a:solidFill>
                <a:latin typeface="+mn-lt"/>
                <a:ea typeface="+mn-ea"/>
                <a:cs typeface="+mn-cs"/>
              </a:defRPr>
            </a:pPr>
            <a:endParaRPr lang="fr-FR"/>
          </a:p>
        </c:txPr>
        <c:crossAx val="328127616"/>
        <c:crosses val="autoZero"/>
        <c:crossBetween val="between"/>
        <c:majorUnit val="1"/>
        <c:minorUnit val="1"/>
      </c:valAx>
      <c:spPr>
        <a:noFill/>
        <a:ln w="19050" cap="rnd">
          <a:noFill/>
        </a:ln>
      </c:spPr>
    </c:plotArea>
    <c:plotVisOnly val="0"/>
    <c:dispBlanksAs val="gap"/>
    <c:showDLblsOverMax val="0"/>
  </c:chart>
  <c:spPr>
    <a:noFill/>
    <a:ln w="9525" cap="flat" cmpd="sng" algn="ctr">
      <a:noFill/>
      <a:round/>
    </a:ln>
  </c:spPr>
  <c:txPr>
    <a:bodyPr/>
    <a:lstStyle/>
    <a:p>
      <a:pPr>
        <a:defRPr/>
      </a:pPr>
      <a:endParaRPr lang="fr-FR"/>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radarChart>
        <c:radarStyle val="marker"/>
        <c:varyColors val="0"/>
        <c:ser>
          <c:idx val="0"/>
          <c:order val="0"/>
          <c:tx>
            <c:strRef>
              <c:f>'Bilan SN'!$AP$84</c:f>
              <c:strCache>
                <c:ptCount val="1"/>
                <c:pt idx="0">
                  <c:v>Seuil de maîtrise</c:v>
                </c:pt>
              </c:strCache>
            </c:strRef>
          </c:tx>
          <c:spPr>
            <a:ln w="34925" cap="rnd">
              <a:solidFill>
                <a:schemeClr val="accent2"/>
              </a:solidFill>
              <a:round/>
            </a:ln>
            <a:effectLst>
              <a:outerShdw blurRad="57150" dist="5400000" dir="19050" rotWithShape="0">
                <a:srgbClr val="000000">
                  <a:alpha val="63000"/>
                </a:srgbClr>
              </a:outerShdw>
            </a:effectLst>
          </c:spPr>
          <c:marker>
            <c:symbol val="none"/>
          </c:marker>
          <c:dLbls>
            <c:delete val="1"/>
          </c:dLbls>
          <c:cat>
            <c:strRef>
              <c:f>'Bilan SN'!$AO$85:$AO$89</c:f>
              <c:strCache>
                <c:ptCount val="5"/>
                <c:pt idx="0">
                  <c:v>C1.1</c:v>
                </c:pt>
                <c:pt idx="1">
                  <c:v>C2.1</c:v>
                </c:pt>
                <c:pt idx="2">
                  <c:v>C2.2</c:v>
                </c:pt>
                <c:pt idx="3">
                  <c:v>C4.1</c:v>
                </c:pt>
                <c:pt idx="4">
                  <c:v>C5.3</c:v>
                </c:pt>
              </c:strCache>
            </c:strRef>
          </c:cat>
          <c:val>
            <c:numRef>
              <c:f>'Bilan SN'!$AP$85:$AP$89</c:f>
              <c:numCache>
                <c:formatCode>General</c:formatCode>
                <c:ptCount val="5"/>
                <c:pt idx="0">
                  <c:v>10</c:v>
                </c:pt>
                <c:pt idx="1">
                  <c:v>10</c:v>
                </c:pt>
                <c:pt idx="2">
                  <c:v>10</c:v>
                </c:pt>
                <c:pt idx="3">
                  <c:v>10</c:v>
                </c:pt>
                <c:pt idx="4">
                  <c:v>10</c:v>
                </c:pt>
              </c:numCache>
            </c:numRef>
          </c:val>
          <c:extLst xmlns:c16r2="http://schemas.microsoft.com/office/drawing/2015/06/chart">
            <c:ext xmlns:c16="http://schemas.microsoft.com/office/drawing/2014/chart" uri="{C3380CC4-5D6E-409C-BE32-E72D297353CC}">
              <c16:uniqueId val="{00000000-4F7F-4AF4-9D29-EC9D40BED133}"/>
            </c:ext>
          </c:extLst>
        </c:ser>
        <c:ser>
          <c:idx val="1"/>
          <c:order val="1"/>
          <c:tx>
            <c:strRef>
              <c:f>'Bilan SN'!$AQ$84</c:f>
              <c:strCache>
                <c:ptCount val="1"/>
                <c:pt idx="0">
                  <c:v>Niveaux de maîtrise atteints</c:v>
                </c:pt>
              </c:strCache>
            </c:strRef>
          </c:tx>
          <c:spPr>
            <a:ln w="34925" cap="rnd">
              <a:solidFill>
                <a:schemeClr val="accent4"/>
              </a:solidFill>
              <a:round/>
            </a:ln>
            <a:effectLst>
              <a:outerShdw blurRad="57150" dist="5400000" dir="19050" rotWithShape="0">
                <a:srgbClr val="000000">
                  <a:alpha val="63000"/>
                </a:srgbClr>
              </a:outerShdw>
            </a:effectLst>
          </c:spPr>
          <c:marker>
            <c:symbol val="none"/>
          </c:marker>
          <c:dLbls>
            <c:delete val="1"/>
          </c:dLbls>
          <c:cat>
            <c:strRef>
              <c:f>'Bilan SN'!$AO$85:$AO$89</c:f>
              <c:strCache>
                <c:ptCount val="5"/>
                <c:pt idx="0">
                  <c:v>C1.1</c:v>
                </c:pt>
                <c:pt idx="1">
                  <c:v>C2.1</c:v>
                </c:pt>
                <c:pt idx="2">
                  <c:v>C2.2</c:v>
                </c:pt>
                <c:pt idx="3">
                  <c:v>C4.1</c:v>
                </c:pt>
                <c:pt idx="4">
                  <c:v>C5.3</c:v>
                </c:pt>
              </c:strCache>
            </c:strRef>
          </c:cat>
          <c:val>
            <c:numRef>
              <c:f>'Bilan SN'!$AQ$85:$AQ$89</c:f>
              <c:numCache>
                <c:formatCode>0</c:formatCode>
                <c:ptCount val="5"/>
                <c:pt idx="0">
                  <c:v>0</c:v>
                </c:pt>
                <c:pt idx="1">
                  <c:v>0</c:v>
                </c:pt>
                <c:pt idx="2">
                  <c:v>0</c:v>
                </c:pt>
                <c:pt idx="3">
                  <c:v>0</c:v>
                </c:pt>
                <c:pt idx="4">
                  <c:v>0</c:v>
                </c:pt>
              </c:numCache>
            </c:numRef>
          </c:val>
          <c:extLst xmlns:c16r2="http://schemas.microsoft.com/office/drawing/2015/06/chart">
            <c:ext xmlns:c16="http://schemas.microsoft.com/office/drawing/2014/chart" uri="{C3380CC4-5D6E-409C-BE32-E72D297353CC}">
              <c16:uniqueId val="{00000001-4F7F-4AF4-9D29-EC9D40BED133}"/>
            </c:ext>
          </c:extLst>
        </c:ser>
        <c:dLbls>
          <c:showLegendKey val="0"/>
          <c:showVal val="1"/>
          <c:showCatName val="0"/>
          <c:showSerName val="0"/>
          <c:showPercent val="0"/>
          <c:showBubbleSize val="0"/>
        </c:dLbls>
        <c:axId val="335005568"/>
        <c:axId val="335007104"/>
      </c:radarChart>
      <c:catAx>
        <c:axId val="335005568"/>
        <c:scaling>
          <c:orientation val="minMax"/>
        </c:scaling>
        <c:delete val="0"/>
        <c:axPos val="b"/>
        <c:majorGridlines/>
        <c:numFmt formatCode="General" sourceLinked="1"/>
        <c:majorTickMark val="none"/>
        <c:minorTickMark val="none"/>
        <c:tickLblPos val="nextTo"/>
        <c:spPr>
          <a:noFill/>
          <a:ln w="25400" cap="flat" cmpd="sng" algn="ctr">
            <a:noFill/>
            <a:round/>
          </a:ln>
        </c:spPr>
        <c:txPr>
          <a:bodyPr rot="0" spcFirstLastPara="1" vertOverflow="ellipsis" vert="horz" wrap="square" anchor="ctr" anchorCtr="1"/>
          <a:lstStyle/>
          <a:p>
            <a:pPr>
              <a:defRPr sz="2400" b="1" i="0" u="none" strike="noStrike">
                <a:solidFill>
                  <a:srgbClr val="268CCD"/>
                </a:solidFill>
                <a:latin typeface="+mn-lt"/>
                <a:ea typeface="+mn-ea"/>
                <a:cs typeface="+mn-cs"/>
              </a:defRPr>
            </a:pPr>
            <a:endParaRPr lang="fr-FR"/>
          </a:p>
        </c:txPr>
        <c:crossAx val="335007104"/>
        <c:crosses val="autoZero"/>
        <c:auto val="1"/>
        <c:lblAlgn val="ctr"/>
        <c:lblOffset val="100"/>
        <c:noMultiLvlLbl val="0"/>
      </c:catAx>
      <c:valAx>
        <c:axId val="335007104"/>
        <c:scaling>
          <c:orientation val="minMax"/>
          <c:max val="20"/>
        </c:scaling>
        <c:delete val="0"/>
        <c:axPos val="l"/>
        <c:majorGridlines>
          <c:spPr>
            <a:ln w="12700" cap="flat" cmpd="sng" algn="ctr">
              <a:solidFill>
                <a:srgbClr val="268CCD"/>
              </a:solidFill>
              <a:prstDash val="solid"/>
              <a:round/>
              <a:headEnd type="none"/>
            </a:ln>
          </c:spPr>
        </c:majorGridlines>
        <c:minorGridlines>
          <c:spPr>
            <a:ln w="9525" cap="flat" cmpd="sng" algn="ctr">
              <a:solidFill>
                <a:schemeClr val="tx1">
                  <a:lumMod val="5000"/>
                  <a:lumOff val="95000"/>
                </a:schemeClr>
              </a:solidFill>
              <a:round/>
            </a:ln>
          </c:spPr>
        </c:minorGridlines>
        <c:numFmt formatCode="0" sourceLinked="0"/>
        <c:majorTickMark val="none"/>
        <c:minorTickMark val="none"/>
        <c:tickLblPos val="nextTo"/>
        <c:spPr>
          <a:noFill/>
          <a:ln>
            <a:solidFill>
              <a:schemeClr val="accent1"/>
            </a:solidFill>
          </a:ln>
        </c:spPr>
        <c:txPr>
          <a:bodyPr rot="-60000000" spcFirstLastPara="1" vertOverflow="ellipsis" vert="horz" wrap="square" anchor="ctr" anchorCtr="1"/>
          <a:lstStyle/>
          <a:p>
            <a:pPr>
              <a:defRPr sz="1200" b="1" i="0" u="none" strike="noStrike">
                <a:solidFill>
                  <a:srgbClr val="00B0F0"/>
                </a:solidFill>
                <a:latin typeface="+mn-lt"/>
                <a:ea typeface="+mn-ea"/>
                <a:cs typeface="+mn-cs"/>
              </a:defRPr>
            </a:pPr>
            <a:endParaRPr lang="fr-FR"/>
          </a:p>
        </c:txPr>
        <c:crossAx val="335005568"/>
        <c:crosses val="autoZero"/>
        <c:crossBetween val="between"/>
        <c:majorUnit val="5"/>
      </c:valAx>
      <c:spPr>
        <a:noFill/>
        <a:ln w="19050" cap="rnd">
          <a:noFill/>
        </a:ln>
      </c:spPr>
    </c:plotArea>
    <c:plotVisOnly val="0"/>
    <c:dispBlanksAs val="gap"/>
    <c:showDLblsOverMax val="0"/>
  </c:chart>
  <c:spPr>
    <a:noFill/>
    <a:ln w="9525" cap="flat" cmpd="sng" algn="ctr">
      <a:noFill/>
      <a:round/>
    </a:ln>
  </c:spPr>
  <c:txPr>
    <a:bodyPr/>
    <a:lstStyle/>
    <a:p>
      <a:pPr>
        <a:defRPr/>
      </a:pPr>
      <a:endParaRPr lang="fr-FR"/>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radarChart>
        <c:radarStyle val="marker"/>
        <c:varyColors val="0"/>
        <c:ser>
          <c:idx val="0"/>
          <c:order val="0"/>
          <c:tx>
            <c:strRef>
              <c:f>'Bilan SN'!$AU$84</c:f>
              <c:strCache>
                <c:ptCount val="1"/>
                <c:pt idx="0">
                  <c:v>Seuil de maîtrise</c:v>
                </c:pt>
              </c:strCache>
            </c:strRef>
          </c:tx>
          <c:spPr>
            <a:ln w="34925" cap="rnd">
              <a:solidFill>
                <a:schemeClr val="accent2"/>
              </a:solidFill>
              <a:round/>
            </a:ln>
            <a:effectLst>
              <a:outerShdw blurRad="57150" dist="5400000" dir="19050" rotWithShape="0">
                <a:srgbClr val="000000">
                  <a:alpha val="63000"/>
                </a:srgbClr>
              </a:outerShdw>
            </a:effectLst>
          </c:spPr>
          <c:marker>
            <c:symbol val="none"/>
          </c:marker>
          <c:dLbls>
            <c:delete val="1"/>
          </c:dLbls>
          <c:cat>
            <c:strRef>
              <c:f>'Bilan SN'!$AT$85:$AT$95</c:f>
              <c:strCache>
                <c:ptCount val="11"/>
                <c:pt idx="0">
                  <c:v>C3.1</c:v>
                </c:pt>
                <c:pt idx="1">
                  <c:v>C3.2</c:v>
                </c:pt>
                <c:pt idx="2">
                  <c:v>C3.3</c:v>
                </c:pt>
                <c:pt idx="3">
                  <c:v>C4.2</c:v>
                </c:pt>
                <c:pt idx="4">
                  <c:v>C5.1</c:v>
                </c:pt>
                <c:pt idx="5">
                  <c:v>C5.6</c:v>
                </c:pt>
                <c:pt idx="6">
                  <c:v>C6.1</c:v>
                </c:pt>
                <c:pt idx="7">
                  <c:v>C6.2</c:v>
                </c:pt>
                <c:pt idx="8">
                  <c:v>C6.3</c:v>
                </c:pt>
                <c:pt idx="9">
                  <c:v>C7.1</c:v>
                </c:pt>
                <c:pt idx="10">
                  <c:v>C8.1</c:v>
                </c:pt>
              </c:strCache>
            </c:strRef>
          </c:cat>
          <c:val>
            <c:numRef>
              <c:f>'Bilan SN'!$AU$85:$AU$95</c:f>
              <c:numCache>
                <c:formatCode>General</c:formatCode>
                <c:ptCount val="11"/>
                <c:pt idx="0">
                  <c:v>10</c:v>
                </c:pt>
                <c:pt idx="1">
                  <c:v>10</c:v>
                </c:pt>
                <c:pt idx="2">
                  <c:v>10</c:v>
                </c:pt>
                <c:pt idx="3">
                  <c:v>10</c:v>
                </c:pt>
                <c:pt idx="4">
                  <c:v>10</c:v>
                </c:pt>
                <c:pt idx="5">
                  <c:v>10</c:v>
                </c:pt>
                <c:pt idx="6">
                  <c:v>10</c:v>
                </c:pt>
                <c:pt idx="7">
                  <c:v>10</c:v>
                </c:pt>
                <c:pt idx="8">
                  <c:v>10</c:v>
                </c:pt>
                <c:pt idx="9">
                  <c:v>10</c:v>
                </c:pt>
                <c:pt idx="10">
                  <c:v>10</c:v>
                </c:pt>
              </c:numCache>
            </c:numRef>
          </c:val>
          <c:extLst xmlns:c16r2="http://schemas.microsoft.com/office/drawing/2015/06/chart">
            <c:ext xmlns:c16="http://schemas.microsoft.com/office/drawing/2014/chart" uri="{C3380CC4-5D6E-409C-BE32-E72D297353CC}">
              <c16:uniqueId val="{00000000-6C43-487A-8274-F26882F98D8B}"/>
            </c:ext>
          </c:extLst>
        </c:ser>
        <c:ser>
          <c:idx val="1"/>
          <c:order val="1"/>
          <c:tx>
            <c:strRef>
              <c:f>'Bilan SN'!$AV$84</c:f>
              <c:strCache>
                <c:ptCount val="1"/>
                <c:pt idx="0">
                  <c:v>Niveaux de maîtrise atteints</c:v>
                </c:pt>
              </c:strCache>
            </c:strRef>
          </c:tx>
          <c:spPr>
            <a:ln w="34925" cap="rnd">
              <a:solidFill>
                <a:schemeClr val="accent4"/>
              </a:solidFill>
              <a:round/>
            </a:ln>
            <a:effectLst>
              <a:outerShdw blurRad="57150" dist="5400000" dir="19050" rotWithShape="0">
                <a:srgbClr val="000000">
                  <a:alpha val="63000"/>
                </a:srgbClr>
              </a:outerShdw>
            </a:effectLst>
          </c:spPr>
          <c:marker>
            <c:symbol val="none"/>
          </c:marker>
          <c:dLbls>
            <c:delete val="1"/>
          </c:dLbls>
          <c:cat>
            <c:strRef>
              <c:f>'Bilan SN'!$AT$85:$AT$95</c:f>
              <c:strCache>
                <c:ptCount val="11"/>
                <c:pt idx="0">
                  <c:v>C3.1</c:v>
                </c:pt>
                <c:pt idx="1">
                  <c:v>C3.2</c:v>
                </c:pt>
                <c:pt idx="2">
                  <c:v>C3.3</c:v>
                </c:pt>
                <c:pt idx="3">
                  <c:v>C4.2</c:v>
                </c:pt>
                <c:pt idx="4">
                  <c:v>C5.1</c:v>
                </c:pt>
                <c:pt idx="5">
                  <c:v>C5.6</c:v>
                </c:pt>
                <c:pt idx="6">
                  <c:v>C6.1</c:v>
                </c:pt>
                <c:pt idx="7">
                  <c:v>C6.2</c:v>
                </c:pt>
                <c:pt idx="8">
                  <c:v>C6.3</c:v>
                </c:pt>
                <c:pt idx="9">
                  <c:v>C7.1</c:v>
                </c:pt>
                <c:pt idx="10">
                  <c:v>C8.1</c:v>
                </c:pt>
              </c:strCache>
            </c:strRef>
          </c:cat>
          <c:val>
            <c:numRef>
              <c:f>'Bilan SN'!$AV$85:$AV$95</c:f>
              <c:numCache>
                <c:formatCode>0.0</c:formatCode>
                <c:ptCount val="11"/>
                <c:pt idx="0">
                  <c:v>0</c:v>
                </c:pt>
                <c:pt idx="1">
                  <c:v>0</c:v>
                </c:pt>
                <c:pt idx="2">
                  <c:v>0</c:v>
                </c:pt>
                <c:pt idx="3">
                  <c:v>0</c:v>
                </c:pt>
                <c:pt idx="4">
                  <c:v>0</c:v>
                </c:pt>
                <c:pt idx="5">
                  <c:v>0</c:v>
                </c:pt>
                <c:pt idx="6">
                  <c:v>0</c:v>
                </c:pt>
                <c:pt idx="7">
                  <c:v>0</c:v>
                </c:pt>
                <c:pt idx="8">
                  <c:v>0</c:v>
                </c:pt>
                <c:pt idx="9">
                  <c:v>0</c:v>
                </c:pt>
                <c:pt idx="10">
                  <c:v>0</c:v>
                </c:pt>
              </c:numCache>
            </c:numRef>
          </c:val>
          <c:extLst xmlns:c16r2="http://schemas.microsoft.com/office/drawing/2015/06/chart">
            <c:ext xmlns:c16="http://schemas.microsoft.com/office/drawing/2014/chart" uri="{C3380CC4-5D6E-409C-BE32-E72D297353CC}">
              <c16:uniqueId val="{00000001-6C43-487A-8274-F26882F98D8B}"/>
            </c:ext>
          </c:extLst>
        </c:ser>
        <c:dLbls>
          <c:showLegendKey val="0"/>
          <c:showVal val="1"/>
          <c:showCatName val="0"/>
          <c:showSerName val="0"/>
          <c:showPercent val="0"/>
          <c:showBubbleSize val="0"/>
        </c:dLbls>
        <c:axId val="335110912"/>
        <c:axId val="335112448"/>
      </c:radarChart>
      <c:catAx>
        <c:axId val="335110912"/>
        <c:scaling>
          <c:orientation val="minMax"/>
        </c:scaling>
        <c:delete val="0"/>
        <c:axPos val="b"/>
        <c:majorGridlines/>
        <c:numFmt formatCode="General" sourceLinked="1"/>
        <c:majorTickMark val="none"/>
        <c:minorTickMark val="none"/>
        <c:tickLblPos val="nextTo"/>
        <c:spPr>
          <a:noFill/>
          <a:ln w="25400" cap="flat" cmpd="sng" algn="ctr">
            <a:noFill/>
            <a:round/>
          </a:ln>
        </c:spPr>
        <c:txPr>
          <a:bodyPr rot="0" spcFirstLastPara="1" vertOverflow="ellipsis" vert="horz" wrap="square" anchor="ctr" anchorCtr="1"/>
          <a:lstStyle/>
          <a:p>
            <a:pPr>
              <a:defRPr sz="2400" b="1" i="0" u="none" strike="noStrike">
                <a:solidFill>
                  <a:srgbClr val="268CCD"/>
                </a:solidFill>
                <a:latin typeface="+mn-lt"/>
                <a:ea typeface="+mn-ea"/>
                <a:cs typeface="+mn-cs"/>
              </a:defRPr>
            </a:pPr>
            <a:endParaRPr lang="fr-FR"/>
          </a:p>
        </c:txPr>
        <c:crossAx val="335112448"/>
        <c:crosses val="autoZero"/>
        <c:auto val="1"/>
        <c:lblAlgn val="ctr"/>
        <c:lblOffset val="100"/>
        <c:noMultiLvlLbl val="0"/>
      </c:catAx>
      <c:valAx>
        <c:axId val="335112448"/>
        <c:scaling>
          <c:orientation val="minMax"/>
          <c:max val="20"/>
        </c:scaling>
        <c:delete val="0"/>
        <c:axPos val="l"/>
        <c:majorGridlines>
          <c:spPr>
            <a:ln w="12700" cap="flat" cmpd="sng" algn="ctr">
              <a:solidFill>
                <a:srgbClr val="268CCD"/>
              </a:solidFill>
              <a:prstDash val="solid"/>
              <a:round/>
              <a:headEnd type="none"/>
            </a:ln>
          </c:spPr>
        </c:majorGridlines>
        <c:minorGridlines>
          <c:spPr>
            <a:ln w="9525" cap="flat" cmpd="sng" algn="ctr">
              <a:solidFill>
                <a:schemeClr val="tx1">
                  <a:lumMod val="5000"/>
                  <a:lumOff val="95000"/>
                </a:schemeClr>
              </a:solidFill>
              <a:round/>
            </a:ln>
          </c:spPr>
        </c:minorGridlines>
        <c:numFmt formatCode="0" sourceLinked="0"/>
        <c:majorTickMark val="none"/>
        <c:minorTickMark val="none"/>
        <c:tickLblPos val="nextTo"/>
        <c:spPr>
          <a:noFill/>
          <a:ln>
            <a:solidFill>
              <a:schemeClr val="accent1"/>
            </a:solidFill>
          </a:ln>
        </c:spPr>
        <c:txPr>
          <a:bodyPr rot="-60000000" spcFirstLastPara="1" vertOverflow="ellipsis" vert="horz" wrap="square" anchor="ctr" anchorCtr="1"/>
          <a:lstStyle/>
          <a:p>
            <a:pPr>
              <a:defRPr sz="1200" b="1" i="0" u="none" strike="noStrike">
                <a:solidFill>
                  <a:srgbClr val="00B0F0"/>
                </a:solidFill>
                <a:latin typeface="+mn-lt"/>
                <a:ea typeface="+mn-ea"/>
                <a:cs typeface="+mn-cs"/>
              </a:defRPr>
            </a:pPr>
            <a:endParaRPr lang="fr-FR"/>
          </a:p>
        </c:txPr>
        <c:crossAx val="335110912"/>
        <c:crosses val="autoZero"/>
        <c:crossBetween val="between"/>
        <c:majorUnit val="5"/>
      </c:valAx>
      <c:spPr>
        <a:noFill/>
        <a:ln w="19050" cap="rnd">
          <a:noFill/>
        </a:ln>
      </c:spPr>
    </c:plotArea>
    <c:plotVisOnly val="0"/>
    <c:dispBlanksAs val="gap"/>
    <c:showDLblsOverMax val="0"/>
  </c:chart>
  <c:spPr>
    <a:noFill/>
    <a:ln w="9525" cap="flat" cmpd="sng" algn="ctr">
      <a:noFill/>
      <a:round/>
    </a:ln>
  </c:spPr>
  <c:txPr>
    <a:bodyPr/>
    <a:lstStyle/>
    <a:p>
      <a:pPr>
        <a:defRPr/>
      </a:pPr>
      <a:endParaRPr lang="fr-FR"/>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'Bilan SN'!$AU$109</c:f>
              <c:strCache>
                <c:ptCount val="1"/>
                <c:pt idx="0">
                  <c:v>Seuil de maîtrise</c:v>
                </c:pt>
              </c:strCache>
            </c:strRef>
          </c:tx>
          <c:spPr>
            <a:ln w="34925" cap="rnd">
              <a:solidFill>
                <a:schemeClr val="accent2"/>
              </a:solidFill>
              <a:round/>
            </a:ln>
            <a:effectLst>
              <a:outerShdw blurRad="57150" dist="5400000" dir="19050" rotWithShape="0">
                <a:srgbClr val="000000">
                  <a:alpha val="63000"/>
                </a:srgbClr>
              </a:outerShdw>
            </a:effectLst>
          </c:spPr>
          <c:marker>
            <c:symbol val="none"/>
          </c:marker>
          <c:dLbls>
            <c:delete val="1"/>
          </c:dLbls>
          <c:cat>
            <c:numRef>
              <c:f>'Bilan SN'!$AT$110:$AT$120</c:f>
              <c:numCache>
                <c:formatCode>General</c:formatCode>
                <c:ptCount val="11"/>
              </c:numCache>
            </c:numRef>
          </c:cat>
          <c:val>
            <c:numRef>
              <c:f>'Bilan SN'!$AU$110:$AU$120</c:f>
              <c:numCache>
                <c:formatCode>General</c:formatCode>
                <c:ptCount val="11"/>
              </c:numCache>
            </c:numRef>
          </c:val>
          <c:smooth val="0"/>
          <c:extLst xmlns:c16r2="http://schemas.microsoft.com/office/drawing/2015/06/chart">
            <c:ext xmlns:c16="http://schemas.microsoft.com/office/drawing/2014/chart" uri="{C3380CC4-5D6E-409C-BE32-E72D297353CC}">
              <c16:uniqueId val="{00000000-3365-4757-BBC3-640D805F4F37}"/>
            </c:ext>
          </c:extLst>
        </c:ser>
        <c:ser>
          <c:idx val="1"/>
          <c:order val="1"/>
          <c:tx>
            <c:strRef>
              <c:f>'Bilan SN'!$AV$109</c:f>
              <c:strCache>
                <c:ptCount val="1"/>
                <c:pt idx="0">
                  <c:v>Niveaux de maîtrise atteints</c:v>
                </c:pt>
              </c:strCache>
            </c:strRef>
          </c:tx>
          <c:spPr>
            <a:ln w="34925" cap="rnd">
              <a:solidFill>
                <a:schemeClr val="accent4"/>
              </a:solidFill>
              <a:round/>
            </a:ln>
            <a:effectLst>
              <a:outerShdw blurRad="57150" dist="5400000" dir="19050" rotWithShape="0">
                <a:srgbClr val="000000">
                  <a:alpha val="63000"/>
                </a:srgbClr>
              </a:outerShdw>
            </a:effectLst>
          </c:spPr>
          <c:marker>
            <c:symbol val="none"/>
          </c:marker>
          <c:dLbls>
            <c:delete val="1"/>
          </c:dLbls>
          <c:cat>
            <c:numRef>
              <c:f>'Bilan SN'!$AT$110:$AT$120</c:f>
              <c:numCache>
                <c:formatCode>General</c:formatCode>
                <c:ptCount val="11"/>
              </c:numCache>
            </c:numRef>
          </c:cat>
          <c:val>
            <c:numRef>
              <c:f>'Bilan SN'!$AV$110:$AV$120</c:f>
              <c:numCache>
                <c:formatCode>0.0</c:formatCode>
                <c:ptCount val="11"/>
              </c:numCache>
            </c:numRef>
          </c:val>
          <c:smooth val="0"/>
          <c:extLst xmlns:c16r2="http://schemas.microsoft.com/office/drawing/2015/06/chart">
            <c:ext xmlns:c16="http://schemas.microsoft.com/office/drawing/2014/chart" uri="{C3380CC4-5D6E-409C-BE32-E72D297353CC}">
              <c16:uniqueId val="{00000001-3365-4757-BBC3-640D805F4F37}"/>
            </c:ext>
          </c:extLst>
        </c:ser>
        <c:dLbls>
          <c:showLegendKey val="0"/>
          <c:showVal val="1"/>
          <c:showCatName val="0"/>
          <c:showSerName val="0"/>
          <c:showPercent val="0"/>
          <c:showBubbleSize val="0"/>
        </c:dLbls>
        <c:marker val="1"/>
        <c:smooth val="0"/>
        <c:axId val="335158656"/>
        <c:axId val="335168640"/>
      </c:lineChart>
      <c:catAx>
        <c:axId val="335158656"/>
        <c:scaling>
          <c:orientation val="minMax"/>
        </c:scaling>
        <c:delete val="0"/>
        <c:axPos val="b"/>
        <c:numFmt formatCode="General" sourceLinked="1"/>
        <c:majorTickMark val="none"/>
        <c:minorTickMark val="none"/>
        <c:tickLblPos val="nextTo"/>
        <c:spPr>
          <a:noFill/>
          <a:ln w="25400" cap="flat" cmpd="sng" algn="ctr">
            <a:noFill/>
            <a:round/>
          </a:ln>
        </c:spPr>
        <c:txPr>
          <a:bodyPr rot="-60000000" spcFirstLastPara="1" vertOverflow="ellipsis" vert="horz" wrap="square" anchor="ctr" anchorCtr="1"/>
          <a:lstStyle/>
          <a:p>
            <a:pPr>
              <a:defRPr sz="2400" b="1" i="0" u="none" strike="noStrike">
                <a:solidFill>
                  <a:srgbClr val="268CCD"/>
                </a:solidFill>
                <a:latin typeface="+mn-lt"/>
                <a:ea typeface="+mn-ea"/>
                <a:cs typeface="+mn-cs"/>
              </a:defRPr>
            </a:pPr>
            <a:endParaRPr lang="fr-FR"/>
          </a:p>
        </c:txPr>
        <c:crossAx val="335168640"/>
        <c:crosses val="autoZero"/>
        <c:auto val="1"/>
        <c:lblAlgn val="ctr"/>
        <c:lblOffset val="100"/>
        <c:noMultiLvlLbl val="0"/>
      </c:catAx>
      <c:valAx>
        <c:axId val="335168640"/>
        <c:scaling>
          <c:orientation val="minMax"/>
          <c:max val="20"/>
        </c:scaling>
        <c:delete val="0"/>
        <c:axPos val="l"/>
        <c:majorGridlines>
          <c:spPr>
            <a:ln w="12700" cap="flat" cmpd="sng" algn="ctr">
              <a:solidFill>
                <a:srgbClr val="268CCD"/>
              </a:solidFill>
              <a:prstDash val="solid"/>
              <a:round/>
              <a:headEnd type="none"/>
            </a:ln>
          </c:spPr>
        </c:majorGridlines>
        <c:minorGridlines>
          <c:spPr>
            <a:ln w="9525" cap="flat" cmpd="sng" algn="ctr">
              <a:solidFill>
                <a:schemeClr val="tx1">
                  <a:lumMod val="5000"/>
                  <a:lumOff val="95000"/>
                </a:schemeClr>
              </a:solidFill>
              <a:round/>
            </a:ln>
          </c:spPr>
        </c:minorGridlines>
        <c:numFmt formatCode="0" sourceLinked="0"/>
        <c:majorTickMark val="none"/>
        <c:minorTickMark val="none"/>
        <c:tickLblPos val="nextTo"/>
        <c:spPr>
          <a:noFill/>
          <a:ln>
            <a:solidFill>
              <a:schemeClr val="accent1"/>
            </a:solidFill>
          </a:ln>
        </c:spPr>
        <c:txPr>
          <a:bodyPr rot="-60000000" spcFirstLastPara="1" vertOverflow="ellipsis" vert="horz" wrap="square" anchor="ctr" anchorCtr="1"/>
          <a:lstStyle/>
          <a:p>
            <a:pPr>
              <a:defRPr sz="1200" b="1" i="0" u="none" strike="noStrike">
                <a:solidFill>
                  <a:srgbClr val="00B0F0"/>
                </a:solidFill>
                <a:latin typeface="+mn-lt"/>
                <a:ea typeface="+mn-ea"/>
                <a:cs typeface="+mn-cs"/>
              </a:defRPr>
            </a:pPr>
            <a:endParaRPr lang="fr-FR"/>
          </a:p>
        </c:txPr>
        <c:crossAx val="335158656"/>
        <c:crosses val="autoZero"/>
        <c:crossBetween val="between"/>
        <c:majorUnit val="5"/>
      </c:valAx>
      <c:spPr>
        <a:noFill/>
        <a:ln w="19050" cap="rnd">
          <a:noFill/>
        </a:ln>
      </c:spPr>
    </c:plotArea>
    <c:plotVisOnly val="0"/>
    <c:dispBlanksAs val="gap"/>
    <c:showDLblsOverMax val="0"/>
  </c:chart>
  <c:spPr>
    <a:noFill/>
    <a:ln w="9525" cap="flat" cmpd="sng" algn="ctr">
      <a:noFill/>
      <a:round/>
    </a:ln>
  </c:spPr>
  <c:txPr>
    <a:bodyPr/>
    <a:lstStyle/>
    <a:p>
      <a:pPr>
        <a:defRPr/>
      </a:pPr>
      <a:endParaRPr lang="fr-FR"/>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radarChart>
        <c:radarStyle val="marker"/>
        <c:varyColors val="0"/>
        <c:ser>
          <c:idx val="0"/>
          <c:order val="0"/>
          <c:tx>
            <c:strRef>
              <c:f>'Bilan SN'!$AR$84</c:f>
              <c:strCache>
                <c:ptCount val="1"/>
                <c:pt idx="0">
                  <c:v>Palier atteint</c:v>
                </c:pt>
              </c:strCache>
            </c:strRef>
          </c:tx>
          <c:spPr>
            <a:ln w="34925" cap="rnd">
              <a:solidFill>
                <a:schemeClr val="accent2"/>
              </a:solidFill>
              <a:round/>
            </a:ln>
            <a:effectLst>
              <a:outerShdw blurRad="57150" dist="5400000" dir="19050" rotWithShape="0">
                <a:srgbClr val="000000">
                  <a:alpha val="63000"/>
                </a:srgbClr>
              </a:outerShdw>
            </a:effectLst>
          </c:spPr>
          <c:marker>
            <c:symbol val="none"/>
          </c:marker>
          <c:dLbls>
            <c:delete val="1"/>
          </c:dLbls>
          <c:cat>
            <c:strRef>
              <c:f>'Bilan SN'!$AO$85:$AO$89</c:f>
              <c:strCache>
                <c:ptCount val="5"/>
                <c:pt idx="0">
                  <c:v>C1.1</c:v>
                </c:pt>
                <c:pt idx="1">
                  <c:v>C2.1</c:v>
                </c:pt>
                <c:pt idx="2">
                  <c:v>C2.2</c:v>
                </c:pt>
                <c:pt idx="3">
                  <c:v>C4.1</c:v>
                </c:pt>
                <c:pt idx="4">
                  <c:v>C5.3</c:v>
                </c:pt>
              </c:strCache>
            </c:strRef>
          </c:cat>
          <c:val>
            <c:numRef>
              <c:f>'Bilan SN'!$AR$85:$AR$89</c:f>
              <c:numCache>
                <c:formatCode>0</c:formatCode>
                <c:ptCount val="5"/>
                <c:pt idx="0">
                  <c:v>0</c:v>
                </c:pt>
                <c:pt idx="1">
                  <c:v>0</c:v>
                </c:pt>
                <c:pt idx="2">
                  <c:v>0</c:v>
                </c:pt>
                <c:pt idx="3">
                  <c:v>0</c:v>
                </c:pt>
                <c:pt idx="4">
                  <c:v>0</c:v>
                </c:pt>
              </c:numCache>
            </c:numRef>
          </c:val>
          <c:extLst xmlns:c16r2="http://schemas.microsoft.com/office/drawing/2015/06/chart">
            <c:ext xmlns:c16="http://schemas.microsoft.com/office/drawing/2014/chart" uri="{C3380CC4-5D6E-409C-BE32-E72D297353CC}">
              <c16:uniqueId val="{00000000-BC0F-4DF7-A033-61D95BE5647A}"/>
            </c:ext>
          </c:extLst>
        </c:ser>
        <c:dLbls>
          <c:showLegendKey val="0"/>
          <c:showVal val="1"/>
          <c:showCatName val="0"/>
          <c:showSerName val="0"/>
          <c:showPercent val="0"/>
          <c:showBubbleSize val="0"/>
        </c:dLbls>
        <c:axId val="335201408"/>
        <c:axId val="335202944"/>
      </c:radarChart>
      <c:catAx>
        <c:axId val="335201408"/>
        <c:scaling>
          <c:orientation val="minMax"/>
        </c:scaling>
        <c:delete val="0"/>
        <c:axPos val="b"/>
        <c:majorGridlines/>
        <c:numFmt formatCode="General" sourceLinked="1"/>
        <c:majorTickMark val="none"/>
        <c:minorTickMark val="none"/>
        <c:tickLblPos val="nextTo"/>
        <c:spPr>
          <a:noFill/>
          <a:ln w="25400" cap="flat" cmpd="sng" algn="ctr">
            <a:noFill/>
            <a:round/>
          </a:ln>
        </c:spPr>
        <c:txPr>
          <a:bodyPr rot="0" spcFirstLastPara="1" vertOverflow="ellipsis" vert="horz" wrap="square" anchor="ctr" anchorCtr="1"/>
          <a:lstStyle/>
          <a:p>
            <a:pPr>
              <a:defRPr sz="2400" b="1" i="0" u="none" strike="noStrike">
                <a:solidFill>
                  <a:srgbClr val="268CCD"/>
                </a:solidFill>
                <a:latin typeface="+mn-lt"/>
                <a:ea typeface="+mn-ea"/>
                <a:cs typeface="+mn-cs"/>
              </a:defRPr>
            </a:pPr>
            <a:endParaRPr lang="fr-FR"/>
          </a:p>
        </c:txPr>
        <c:crossAx val="335202944"/>
        <c:crosses val="autoZero"/>
        <c:auto val="1"/>
        <c:lblAlgn val="ctr"/>
        <c:lblOffset val="100"/>
        <c:noMultiLvlLbl val="0"/>
      </c:catAx>
      <c:valAx>
        <c:axId val="335202944"/>
        <c:scaling>
          <c:orientation val="minMax"/>
          <c:max val="6"/>
          <c:min val="0"/>
        </c:scaling>
        <c:delete val="0"/>
        <c:axPos val="l"/>
        <c:majorGridlines>
          <c:spPr>
            <a:ln w="12700" cap="flat" cmpd="sng" algn="ctr">
              <a:solidFill>
                <a:srgbClr val="268CCD"/>
              </a:solidFill>
              <a:prstDash val="solid"/>
              <a:round/>
              <a:headEnd type="none"/>
            </a:ln>
          </c:spPr>
        </c:majorGridlines>
        <c:minorGridlines>
          <c:spPr>
            <a:ln w="9525" cap="flat" cmpd="sng" algn="ctr">
              <a:solidFill>
                <a:schemeClr val="tx1">
                  <a:lumMod val="5000"/>
                  <a:lumOff val="95000"/>
                </a:schemeClr>
              </a:solidFill>
              <a:round/>
            </a:ln>
          </c:spPr>
        </c:minorGridlines>
        <c:numFmt formatCode="0" sourceLinked="0"/>
        <c:majorTickMark val="none"/>
        <c:minorTickMark val="none"/>
        <c:tickLblPos val="nextTo"/>
        <c:spPr>
          <a:noFill/>
          <a:ln>
            <a:solidFill>
              <a:schemeClr val="accent1"/>
            </a:solidFill>
          </a:ln>
        </c:spPr>
        <c:txPr>
          <a:bodyPr rot="-60000000" spcFirstLastPara="1" vertOverflow="ellipsis" vert="horz" wrap="square" anchor="ctr" anchorCtr="1"/>
          <a:lstStyle/>
          <a:p>
            <a:pPr>
              <a:defRPr sz="2000" b="1" i="0" u="none" strike="noStrike">
                <a:solidFill>
                  <a:srgbClr val="00B0F0"/>
                </a:solidFill>
                <a:latin typeface="+mn-lt"/>
                <a:ea typeface="+mn-ea"/>
                <a:cs typeface="+mn-cs"/>
              </a:defRPr>
            </a:pPr>
            <a:endParaRPr lang="fr-FR"/>
          </a:p>
        </c:txPr>
        <c:crossAx val="335201408"/>
        <c:crosses val="autoZero"/>
        <c:crossBetween val="between"/>
        <c:majorUnit val="1"/>
        <c:minorUnit val="1"/>
      </c:valAx>
      <c:spPr>
        <a:noFill/>
        <a:ln w="19050" cap="rnd">
          <a:noFill/>
        </a:ln>
      </c:spPr>
    </c:plotArea>
    <c:plotVisOnly val="0"/>
    <c:dispBlanksAs val="gap"/>
    <c:showDLblsOverMax val="0"/>
  </c:chart>
  <c:spPr>
    <a:noFill/>
    <a:ln w="9525" cap="flat" cmpd="sng" algn="ctr">
      <a:noFill/>
      <a:round/>
    </a:ln>
  </c:spPr>
  <c:txPr>
    <a:bodyPr/>
    <a:lstStyle/>
    <a:p>
      <a:pPr>
        <a:defRPr/>
      </a:pPr>
      <a:endParaRPr lang="fr-FR"/>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2.4020273433634935E-2"/>
          <c:y val="0.14374565855653051"/>
          <c:w val="0.94686993908123052"/>
          <c:h val="0.58955270462264586"/>
        </c:manualLayout>
      </c:layout>
      <c:lineChart>
        <c:grouping val="standard"/>
        <c:varyColors val="0"/>
        <c:ser>
          <c:idx val="0"/>
          <c:order val="0"/>
          <c:tx>
            <c:v>Palier 1</c:v>
          </c:tx>
          <c:spPr>
            <a:ln w="25400" cap="rnd">
              <a:noFill/>
              <a:round/>
            </a:ln>
            <a:effectLst>
              <a:outerShdw blurRad="57150" dist="5400000" dir="19050" rotWithShape="0">
                <a:srgbClr val="000000">
                  <a:alpha val="63000"/>
                </a:srgbClr>
              </a:outerShdw>
            </a:effectLst>
          </c:spPr>
          <c:marker>
            <c:symbol val="circle"/>
            <c:size val="9"/>
            <c:spPr>
              <a:solidFill>
                <a:sysClr val="window" lastClr="FFFFFF"/>
              </a:solidFill>
              <a:ln w="25400">
                <a:solidFill>
                  <a:srgbClr val="7F26CE"/>
                </a:solidFill>
                <a:round/>
              </a:ln>
              <a:effectLst>
                <a:outerShdw blurRad="57150" dist="5400000" dir="19050" rotWithShape="0">
                  <a:srgbClr val="000000">
                    <a:alpha val="63000"/>
                  </a:srgbClr>
                </a:outerShdw>
              </a:effectLst>
            </c:spPr>
          </c:marker>
          <c:dLbls>
            <c:dLbl>
              <c:idx val="0"/>
              <c:tx>
                <c:rich>
                  <a:bodyPr/>
                  <a:lstStyle/>
                  <a:p>
                    <a:fld id="{453D262A-16A4-4D3D-A97E-30183FF39D00}" type="CELLRANGE">
                      <a:rPr lang="en-US"/>
                      <a:pPr/>
                      <a:t>[PLAGECELL]</a:t>
                    </a:fld>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15:dlblFieldTable/>
                  <c15:showDataLabelsRange val="0"/>
                </c:ext>
                <c:ext xmlns:c16="http://schemas.microsoft.com/office/drawing/2014/chart" uri="{C3380CC4-5D6E-409C-BE32-E72D297353CC}">
                  <c16:uniqueId val="{00000000-7225-455C-813A-DDDE864A1334}"/>
                </c:ext>
              </c:extLst>
            </c:dLbl>
            <c:dLbl>
              <c:idx val="1"/>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7225-455C-813A-DDDE864A1334}"/>
                </c:ext>
              </c:extLst>
            </c:dLbl>
            <c:dLbl>
              <c:idx val="2"/>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7225-455C-813A-DDDE864A1334}"/>
                </c:ext>
              </c:extLst>
            </c:dLbl>
            <c:dLbl>
              <c:idx val="3"/>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7225-455C-813A-DDDE864A1334}"/>
                </c:ext>
              </c:extLst>
            </c:dLbl>
            <c:dLbl>
              <c:idx val="4"/>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7225-455C-813A-DDDE864A1334}"/>
                </c:ext>
              </c:extLst>
            </c:dLbl>
            <c:dLbl>
              <c:idx val="5"/>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7225-455C-813A-DDDE864A1334}"/>
                </c:ext>
              </c:extLst>
            </c:dLbl>
            <c:dLbl>
              <c:idx val="6"/>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7225-455C-813A-DDDE864A1334}"/>
                </c:ext>
              </c:extLst>
            </c:dLbl>
            <c:dLbl>
              <c:idx val="7"/>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7225-455C-813A-DDDE864A1334}"/>
                </c:ext>
              </c:extLst>
            </c:dLbl>
            <c:dLbl>
              <c:idx val="8"/>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7225-455C-813A-DDDE864A1334}"/>
                </c:ext>
              </c:extLst>
            </c:dLbl>
            <c:dLbl>
              <c:idx val="9"/>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7225-455C-813A-DDDE864A1334}"/>
                </c:ext>
              </c:extLst>
            </c:dLbl>
            <c:dLbl>
              <c:idx val="10"/>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7225-455C-813A-DDDE864A1334}"/>
                </c:ext>
              </c:extLst>
            </c:dLbl>
            <c:dLbl>
              <c:idx val="11"/>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7225-455C-813A-DDDE864A1334}"/>
                </c:ext>
              </c:extLst>
            </c:dLbl>
            <c:dLbl>
              <c:idx val="12"/>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7225-455C-813A-DDDE864A1334}"/>
                </c:ext>
              </c:extLst>
            </c:dLbl>
            <c:dLbl>
              <c:idx val="13"/>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7225-455C-813A-DDDE864A1334}"/>
                </c:ext>
              </c:extLst>
            </c:dLbl>
            <c:dLbl>
              <c:idx val="14"/>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7225-455C-813A-DDDE864A1334}"/>
                </c:ext>
              </c:extLst>
            </c:dLbl>
            <c:dLbl>
              <c:idx val="15"/>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7225-455C-813A-DDDE864A1334}"/>
                </c:ext>
              </c:extLst>
            </c:dLbl>
            <c:dLbl>
              <c:idx val="16"/>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7225-455C-813A-DDDE864A1334}"/>
                </c:ext>
              </c:extLst>
            </c:dLbl>
            <c:dLbl>
              <c:idx val="17"/>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7225-455C-813A-DDDE864A1334}"/>
                </c:ext>
              </c:extLst>
            </c:dLbl>
            <c:dLbl>
              <c:idx val="18"/>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7225-455C-813A-DDDE864A1334}"/>
                </c:ext>
              </c:extLst>
            </c:dLbl>
            <c:dLbl>
              <c:idx val="19"/>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7225-455C-813A-DDDE864A1334}"/>
                </c:ext>
              </c:extLst>
            </c:dLbl>
            <c:dLbl>
              <c:idx val="20"/>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7225-455C-813A-DDDE864A1334}"/>
                </c:ext>
              </c:extLst>
            </c:dLbl>
            <c:dLbl>
              <c:idx val="21"/>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7225-455C-813A-DDDE864A1334}"/>
                </c:ext>
              </c:extLst>
            </c:dLbl>
            <c:dLbl>
              <c:idx val="22"/>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7225-455C-813A-DDDE864A1334}"/>
                </c:ext>
              </c:extLst>
            </c:dLbl>
            <c:dLbl>
              <c:idx val="23"/>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7225-455C-813A-DDDE864A1334}"/>
                </c:ext>
              </c:extLst>
            </c:dLbl>
            <c:dLbl>
              <c:idx val="24"/>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8-7225-455C-813A-DDDE864A1334}"/>
                </c:ext>
              </c:extLst>
            </c:dLbl>
            <c:dLbl>
              <c:idx val="25"/>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9-7225-455C-813A-DDDE864A1334}"/>
                </c:ext>
              </c:extLst>
            </c:dLbl>
            <c:dLbl>
              <c:idx val="26"/>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A-7225-455C-813A-DDDE864A1334}"/>
                </c:ext>
              </c:extLst>
            </c:dLbl>
            <c:dLbl>
              <c:idx val="27"/>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B-7225-455C-813A-DDDE864A1334}"/>
                </c:ext>
              </c:extLst>
            </c:dLbl>
            <c:dLbl>
              <c:idx val="28"/>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C-7225-455C-813A-DDDE864A1334}"/>
                </c:ext>
              </c:extLst>
            </c:dLbl>
            <c:dLbl>
              <c:idx val="29"/>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D-7225-455C-813A-DDDE864A1334}"/>
                </c:ext>
              </c:extLst>
            </c:dLbl>
            <c:dLbl>
              <c:idx val="30"/>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E-7225-455C-813A-DDDE864A1334}"/>
                </c:ext>
              </c:extLst>
            </c:dLbl>
            <c:dLbl>
              <c:idx val="31"/>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F-7225-455C-813A-DDDE864A1334}"/>
                </c:ext>
              </c:extLst>
            </c:dLbl>
            <c:dLbl>
              <c:idx val="32"/>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0-7225-455C-813A-DDDE864A1334}"/>
                </c:ext>
              </c:extLst>
            </c:dLbl>
            <c:dLbl>
              <c:idx val="33"/>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1-7225-455C-813A-DDDE864A1334}"/>
                </c:ext>
              </c:extLst>
            </c:dLbl>
            <c:dLbl>
              <c:idx val="34"/>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2-7225-455C-813A-DDDE864A1334}"/>
                </c:ext>
              </c:extLst>
            </c:dLbl>
            <c:dLbl>
              <c:idx val="35"/>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3-7225-455C-813A-DDDE864A1334}"/>
                </c:ext>
              </c:extLst>
            </c:dLbl>
            <c:dLbl>
              <c:idx val="36"/>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4-7225-455C-813A-DDDE864A1334}"/>
                </c:ext>
              </c:extLst>
            </c:dLbl>
            <c:dLbl>
              <c:idx val="37"/>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5-7225-455C-813A-DDDE864A1334}"/>
                </c:ext>
              </c:extLst>
            </c:dLbl>
            <c:dLbl>
              <c:idx val="38"/>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6-7225-455C-813A-DDDE864A1334}"/>
                </c:ext>
              </c:extLst>
            </c:dLbl>
            <c:dLbl>
              <c:idx val="39"/>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7-7225-455C-813A-DDDE864A1334}"/>
                </c:ext>
              </c:extLst>
            </c:dLbl>
            <c:dLbl>
              <c:idx val="40"/>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8-7225-455C-813A-DDDE864A1334}"/>
                </c:ext>
              </c:extLst>
            </c:dLbl>
            <c:dLbl>
              <c:idx val="41"/>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9-7225-455C-813A-DDDE864A1334}"/>
                </c:ext>
              </c:extLst>
            </c:dLbl>
            <c:dLbl>
              <c:idx val="42"/>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A-7225-455C-813A-DDDE864A1334}"/>
                </c:ext>
              </c:extLst>
            </c:dLbl>
            <c:dLbl>
              <c:idx val="43"/>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B-7225-455C-813A-DDDE864A1334}"/>
                </c:ext>
              </c:extLst>
            </c:dLbl>
            <c:dLbl>
              <c:idx val="44"/>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C-7225-455C-813A-DDDE864A1334}"/>
                </c:ext>
              </c:extLst>
            </c:dLbl>
            <c:dLbl>
              <c:idx val="45"/>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D-7225-455C-813A-DDDE864A1334}"/>
                </c:ext>
              </c:extLst>
            </c:dLbl>
            <c:dLbl>
              <c:idx val="46"/>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E-7225-455C-813A-DDDE864A1334}"/>
                </c:ext>
              </c:extLst>
            </c:dLbl>
            <c:dLbl>
              <c:idx val="47"/>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F-7225-455C-813A-DDDE864A1334}"/>
                </c:ext>
              </c:extLst>
            </c:dLbl>
            <c:dLbl>
              <c:idx val="48"/>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0-7225-455C-813A-DDDE864A1334}"/>
                </c:ext>
              </c:extLst>
            </c:dLbl>
            <c:dLbl>
              <c:idx val="49"/>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1-7225-455C-813A-DDDE864A1334}"/>
                </c:ext>
              </c:extLst>
            </c:dLbl>
            <c:dLbl>
              <c:idx val="50"/>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2-7225-455C-813A-DDDE864A1334}"/>
                </c:ext>
              </c:extLst>
            </c:dLbl>
            <c:dLbl>
              <c:idx val="51"/>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3-7225-455C-813A-DDDE864A1334}"/>
                </c:ext>
              </c:extLst>
            </c:dLbl>
            <c:dLbl>
              <c:idx val="52"/>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4-7225-455C-813A-DDDE864A1334}"/>
                </c:ext>
              </c:extLst>
            </c:dLbl>
            <c:dLbl>
              <c:idx val="53"/>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5-7225-455C-813A-DDDE864A1334}"/>
                </c:ext>
              </c:extLst>
            </c:dLbl>
            <c:dLbl>
              <c:idx val="54"/>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6-7225-455C-813A-DDDE864A1334}"/>
                </c:ext>
              </c:extLst>
            </c:dLbl>
            <c:dLbl>
              <c:idx val="55"/>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7-7225-455C-813A-DDDE864A1334}"/>
                </c:ext>
              </c:extLst>
            </c:dLbl>
            <c:dLbl>
              <c:idx val="56"/>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8-7225-455C-813A-DDDE864A1334}"/>
                </c:ext>
              </c:extLst>
            </c:dLbl>
            <c:dLbl>
              <c:idx val="57"/>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9-7225-455C-813A-DDDE864A1334}"/>
                </c:ext>
              </c:extLst>
            </c:dLbl>
            <c:dLbl>
              <c:idx val="58"/>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A-7225-455C-813A-DDDE864A1334}"/>
                </c:ext>
              </c:extLst>
            </c:dLbl>
            <c:dLbl>
              <c:idx val="59"/>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B-7225-455C-813A-DDDE864A1334}"/>
                </c:ext>
              </c:extLst>
            </c:dLbl>
            <c:spPr>
              <a:noFill/>
              <a:ln>
                <a:noFill/>
              </a:ln>
            </c:spPr>
            <c:txPr>
              <a:bodyPr rot="0" spcFirstLastPara="1" vertOverflow="ellipsis" vert="horz" wrap="square" lIns="38100" tIns="19050" rIns="38100" bIns="19050" anchor="ctr" anchorCtr="1">
                <a:spAutoFit/>
              </a:bodyPr>
              <a:lstStyle/>
              <a:p>
                <a:pPr>
                  <a:defRPr sz="1100" b="0" i="0" u="none" strike="noStrike">
                    <a:solidFill>
                      <a:srgbClr val="7F26CE"/>
                    </a:solidFill>
                    <a:latin typeface="+mn-lt"/>
                    <a:ea typeface="+mn-ea"/>
                    <a:cs typeface="+mn-cs"/>
                  </a:defRPr>
                </a:pPr>
                <a:endParaRPr lang="fr-FR"/>
              </a:p>
            </c:txPr>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15:spPr xmlns:c15="http://schemas.microsoft.com/office/drawing/2012/chart">
                  <a:prstGeom prst="rect">
                    <a:avLst/>
                  </a:prstGeom>
                </c15:spPr>
                <c15:showLeaderLines val="0"/>
              </c:ext>
            </c:extLst>
          </c:dLbls>
          <c:cat>
            <c:numRef>
              <c:f>'Suivi des évaluations'!$I$17:$BP$17</c:f>
              <c:numCache>
                <c:formatCode>0</c:formatCode>
                <c:ptCount val="6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numCache>
            </c:numRef>
          </c:cat>
          <c:val>
            <c:numRef>
              <c:f>'Suivi des évaluations'!$I$39:$BP$39</c:f>
              <c:numCache>
                <c:formatCode>0.0</c:formatCode>
                <c:ptCount val="60"/>
              </c:numCache>
            </c:numRef>
          </c:val>
          <c:smooth val="0"/>
          <c:extLst xmlns:c16r2="http://schemas.microsoft.com/office/drawing/2015/06/chart">
            <c:ext xmlns:c16="http://schemas.microsoft.com/office/drawing/2014/chart" uri="{C3380CC4-5D6E-409C-BE32-E72D297353CC}">
              <c16:uniqueId val="{0000003C-7225-455C-813A-DDDE864A1334}"/>
            </c:ext>
          </c:extLst>
        </c:ser>
        <c:ser>
          <c:idx val="1"/>
          <c:order val="1"/>
          <c:tx>
            <c:v>Palier 2</c:v>
          </c:tx>
          <c:spPr>
            <a:ln w="25400" cap="rnd">
              <a:noFill/>
              <a:round/>
            </a:ln>
            <a:effectLst>
              <a:outerShdw blurRad="57150" dist="5400000" dir="19050" rotWithShape="0">
                <a:srgbClr val="000000">
                  <a:alpha val="63000"/>
                </a:srgbClr>
              </a:outerShdw>
            </a:effectLst>
          </c:spPr>
          <c:marker>
            <c:symbol val="circle"/>
            <c:size val="9"/>
            <c:spPr>
              <a:solidFill>
                <a:srgbClr val="EAB3FF"/>
              </a:solidFill>
              <a:ln w="25400">
                <a:solidFill>
                  <a:srgbClr val="7F26CE"/>
                </a:solidFill>
                <a:round/>
              </a:ln>
              <a:effectLst>
                <a:outerShdw blurRad="57150" dist="5400000" dir="19050" rotWithShape="0">
                  <a:srgbClr val="000000">
                    <a:alpha val="63000"/>
                  </a:srgbClr>
                </a:outerShdw>
              </a:effectLst>
            </c:spPr>
          </c:marker>
          <c:dLbls>
            <c:dLbl>
              <c:idx val="0"/>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3D-7225-455C-813A-DDDE864A1334}"/>
                </c:ext>
              </c:extLst>
            </c:dLbl>
            <c:dLbl>
              <c:idx val="1"/>
              <c:tx>
                <c:rich>
                  <a:bodyPr/>
                  <a:lstStyle/>
                  <a:p>
                    <a:fld id="{62E29DA4-91F7-4ECF-95F5-D0CCCE8E6D9A}" type="CELLRANGE">
                      <a:rPr lang="en-US"/>
                      <a:pPr/>
                      <a:t>[PLAGECELL]</a:t>
                    </a:fld>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showDataLabelsRange val="0"/>
                </c:ext>
                <c:ext xmlns:c16="http://schemas.microsoft.com/office/drawing/2014/chart" uri="{C3380CC4-5D6E-409C-BE32-E72D297353CC}">
                  <c16:uniqueId val="{0000003E-7225-455C-813A-DDDE864A1334}"/>
                </c:ext>
              </c:extLst>
            </c:dLbl>
            <c:dLbl>
              <c:idx val="2"/>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3F-7225-455C-813A-DDDE864A1334}"/>
                </c:ext>
              </c:extLst>
            </c:dLbl>
            <c:dLbl>
              <c:idx val="3"/>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40-7225-455C-813A-DDDE864A1334}"/>
                </c:ext>
              </c:extLst>
            </c:dLbl>
            <c:dLbl>
              <c:idx val="4"/>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41-7225-455C-813A-DDDE864A1334}"/>
                </c:ext>
              </c:extLst>
            </c:dLbl>
            <c:dLbl>
              <c:idx val="5"/>
              <c:tx>
                <c:rich>
                  <a:bodyPr/>
                  <a:lstStyle/>
                  <a:p>
                    <a:endParaRPr lang="en-US"/>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42-7225-455C-813A-DDDE864A1334}"/>
                </c:ext>
              </c:extLst>
            </c:dLbl>
            <c:dLbl>
              <c:idx val="6"/>
              <c:tx>
                <c:rich>
                  <a:bodyPr/>
                  <a:lstStyle/>
                  <a:p>
                    <a:endParaRPr lang="en-US"/>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43-7225-455C-813A-DDDE864A1334}"/>
                </c:ext>
              </c:extLst>
            </c:dLbl>
            <c:dLbl>
              <c:idx val="7"/>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44-7225-455C-813A-DDDE864A1334}"/>
                </c:ext>
              </c:extLst>
            </c:dLbl>
            <c:dLbl>
              <c:idx val="8"/>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45-7225-455C-813A-DDDE864A1334}"/>
                </c:ext>
              </c:extLst>
            </c:dLbl>
            <c:dLbl>
              <c:idx val="9"/>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46-7225-455C-813A-DDDE864A1334}"/>
                </c:ext>
              </c:extLst>
            </c:dLbl>
            <c:dLbl>
              <c:idx val="10"/>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47-7225-455C-813A-DDDE864A1334}"/>
                </c:ext>
              </c:extLst>
            </c:dLbl>
            <c:dLbl>
              <c:idx val="11"/>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48-7225-455C-813A-DDDE864A1334}"/>
                </c:ext>
              </c:extLst>
            </c:dLbl>
            <c:dLbl>
              <c:idx val="12"/>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49-7225-455C-813A-DDDE864A1334}"/>
                </c:ext>
              </c:extLst>
            </c:dLbl>
            <c:dLbl>
              <c:idx val="13"/>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4A-7225-455C-813A-DDDE864A1334}"/>
                </c:ext>
              </c:extLst>
            </c:dLbl>
            <c:dLbl>
              <c:idx val="14"/>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4B-7225-455C-813A-DDDE864A1334}"/>
                </c:ext>
              </c:extLst>
            </c:dLbl>
            <c:dLbl>
              <c:idx val="15"/>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4C-7225-455C-813A-DDDE864A1334}"/>
                </c:ext>
              </c:extLst>
            </c:dLbl>
            <c:dLbl>
              <c:idx val="16"/>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4D-7225-455C-813A-DDDE864A1334}"/>
                </c:ext>
              </c:extLst>
            </c:dLbl>
            <c:dLbl>
              <c:idx val="17"/>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4E-7225-455C-813A-DDDE864A1334}"/>
                </c:ext>
              </c:extLst>
            </c:dLbl>
            <c:dLbl>
              <c:idx val="18"/>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4F-7225-455C-813A-DDDE864A1334}"/>
                </c:ext>
              </c:extLst>
            </c:dLbl>
            <c:dLbl>
              <c:idx val="19"/>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50-7225-455C-813A-DDDE864A1334}"/>
                </c:ext>
              </c:extLst>
            </c:dLbl>
            <c:dLbl>
              <c:idx val="20"/>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51-7225-455C-813A-DDDE864A1334}"/>
                </c:ext>
              </c:extLst>
            </c:dLbl>
            <c:dLbl>
              <c:idx val="21"/>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52-7225-455C-813A-DDDE864A1334}"/>
                </c:ext>
              </c:extLst>
            </c:dLbl>
            <c:dLbl>
              <c:idx val="22"/>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53-7225-455C-813A-DDDE864A1334}"/>
                </c:ext>
              </c:extLst>
            </c:dLbl>
            <c:dLbl>
              <c:idx val="23"/>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54-7225-455C-813A-DDDE864A1334}"/>
                </c:ext>
              </c:extLst>
            </c:dLbl>
            <c:dLbl>
              <c:idx val="24"/>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55-7225-455C-813A-DDDE864A1334}"/>
                </c:ext>
              </c:extLst>
            </c:dLbl>
            <c:dLbl>
              <c:idx val="25"/>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56-7225-455C-813A-DDDE864A1334}"/>
                </c:ext>
              </c:extLst>
            </c:dLbl>
            <c:dLbl>
              <c:idx val="26"/>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57-7225-455C-813A-DDDE864A1334}"/>
                </c:ext>
              </c:extLst>
            </c:dLbl>
            <c:dLbl>
              <c:idx val="27"/>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58-7225-455C-813A-DDDE864A1334}"/>
                </c:ext>
              </c:extLst>
            </c:dLbl>
            <c:dLbl>
              <c:idx val="28"/>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59-7225-455C-813A-DDDE864A1334}"/>
                </c:ext>
              </c:extLst>
            </c:dLbl>
            <c:dLbl>
              <c:idx val="29"/>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5A-7225-455C-813A-DDDE864A1334}"/>
                </c:ext>
              </c:extLst>
            </c:dLbl>
            <c:dLbl>
              <c:idx val="30"/>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5B-7225-455C-813A-DDDE864A1334}"/>
                </c:ext>
              </c:extLst>
            </c:dLbl>
            <c:dLbl>
              <c:idx val="31"/>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5C-7225-455C-813A-DDDE864A1334}"/>
                </c:ext>
              </c:extLst>
            </c:dLbl>
            <c:dLbl>
              <c:idx val="32"/>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5D-7225-455C-813A-DDDE864A1334}"/>
                </c:ext>
              </c:extLst>
            </c:dLbl>
            <c:dLbl>
              <c:idx val="33"/>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5E-7225-455C-813A-DDDE864A1334}"/>
                </c:ext>
              </c:extLst>
            </c:dLbl>
            <c:dLbl>
              <c:idx val="34"/>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5F-7225-455C-813A-DDDE864A1334}"/>
                </c:ext>
              </c:extLst>
            </c:dLbl>
            <c:dLbl>
              <c:idx val="35"/>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60-7225-455C-813A-DDDE864A1334}"/>
                </c:ext>
              </c:extLst>
            </c:dLbl>
            <c:dLbl>
              <c:idx val="36"/>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61-7225-455C-813A-DDDE864A1334}"/>
                </c:ext>
              </c:extLst>
            </c:dLbl>
            <c:dLbl>
              <c:idx val="37"/>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62-7225-455C-813A-DDDE864A1334}"/>
                </c:ext>
              </c:extLst>
            </c:dLbl>
            <c:dLbl>
              <c:idx val="38"/>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63-7225-455C-813A-DDDE864A1334}"/>
                </c:ext>
              </c:extLst>
            </c:dLbl>
            <c:dLbl>
              <c:idx val="39"/>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64-7225-455C-813A-DDDE864A1334}"/>
                </c:ext>
              </c:extLst>
            </c:dLbl>
            <c:dLbl>
              <c:idx val="40"/>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65-7225-455C-813A-DDDE864A1334}"/>
                </c:ext>
              </c:extLst>
            </c:dLbl>
            <c:dLbl>
              <c:idx val="41"/>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66-7225-455C-813A-DDDE864A1334}"/>
                </c:ext>
              </c:extLst>
            </c:dLbl>
            <c:dLbl>
              <c:idx val="42"/>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67-7225-455C-813A-DDDE864A1334}"/>
                </c:ext>
              </c:extLst>
            </c:dLbl>
            <c:dLbl>
              <c:idx val="43"/>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68-7225-455C-813A-DDDE864A1334}"/>
                </c:ext>
              </c:extLst>
            </c:dLbl>
            <c:dLbl>
              <c:idx val="44"/>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69-7225-455C-813A-DDDE864A1334}"/>
                </c:ext>
              </c:extLst>
            </c:dLbl>
            <c:dLbl>
              <c:idx val="45"/>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6A-7225-455C-813A-DDDE864A1334}"/>
                </c:ext>
              </c:extLst>
            </c:dLbl>
            <c:dLbl>
              <c:idx val="46"/>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6B-7225-455C-813A-DDDE864A1334}"/>
                </c:ext>
              </c:extLst>
            </c:dLbl>
            <c:dLbl>
              <c:idx val="47"/>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6C-7225-455C-813A-DDDE864A1334}"/>
                </c:ext>
              </c:extLst>
            </c:dLbl>
            <c:dLbl>
              <c:idx val="48"/>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6D-7225-455C-813A-DDDE864A1334}"/>
                </c:ext>
              </c:extLst>
            </c:dLbl>
            <c:dLbl>
              <c:idx val="49"/>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6E-7225-455C-813A-DDDE864A1334}"/>
                </c:ext>
              </c:extLst>
            </c:dLbl>
            <c:dLbl>
              <c:idx val="50"/>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6F-7225-455C-813A-DDDE864A1334}"/>
                </c:ext>
              </c:extLst>
            </c:dLbl>
            <c:dLbl>
              <c:idx val="51"/>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70-7225-455C-813A-DDDE864A1334}"/>
                </c:ext>
              </c:extLst>
            </c:dLbl>
            <c:dLbl>
              <c:idx val="52"/>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71-7225-455C-813A-DDDE864A1334}"/>
                </c:ext>
              </c:extLst>
            </c:dLbl>
            <c:dLbl>
              <c:idx val="53"/>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72-7225-455C-813A-DDDE864A1334}"/>
                </c:ext>
              </c:extLst>
            </c:dLbl>
            <c:dLbl>
              <c:idx val="54"/>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73-7225-455C-813A-DDDE864A1334}"/>
                </c:ext>
              </c:extLst>
            </c:dLbl>
            <c:dLbl>
              <c:idx val="55"/>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74-7225-455C-813A-DDDE864A1334}"/>
                </c:ext>
              </c:extLst>
            </c:dLbl>
            <c:dLbl>
              <c:idx val="56"/>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75-7225-455C-813A-DDDE864A1334}"/>
                </c:ext>
              </c:extLst>
            </c:dLbl>
            <c:dLbl>
              <c:idx val="57"/>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76-7225-455C-813A-DDDE864A1334}"/>
                </c:ext>
              </c:extLst>
            </c:dLbl>
            <c:dLbl>
              <c:idx val="58"/>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77-7225-455C-813A-DDDE864A1334}"/>
                </c:ext>
              </c:extLst>
            </c:dLbl>
            <c:dLbl>
              <c:idx val="59"/>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78-7225-455C-813A-DDDE864A1334}"/>
                </c:ext>
              </c:extLst>
            </c:dLbl>
            <c:spPr>
              <a:noFill/>
              <a:ln>
                <a:noFill/>
              </a:ln>
            </c:spPr>
            <c:txPr>
              <a:bodyPr rot="0" spcFirstLastPara="1" vertOverflow="ellipsis" vert="horz" wrap="square" lIns="38100" tIns="19050" rIns="38100" bIns="19050" anchor="ctr" anchorCtr="1">
                <a:spAutoFit/>
              </a:bodyPr>
              <a:lstStyle/>
              <a:p>
                <a:pPr>
                  <a:defRPr sz="1100" b="0" i="0" u="none" strike="noStrike">
                    <a:solidFill>
                      <a:srgbClr val="7F26CE"/>
                    </a:solidFill>
                    <a:latin typeface="+mn-lt"/>
                    <a:ea typeface="+mn-ea"/>
                    <a:cs typeface="+mn-cs"/>
                  </a:defRPr>
                </a:pPr>
                <a:endParaRPr lang="fr-FR"/>
              </a:p>
            </c:txPr>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15:spPr xmlns:c15="http://schemas.microsoft.com/office/drawing/2012/chart">
                  <a:prstGeom prst="rect">
                    <a:avLst/>
                  </a:prstGeom>
                </c15:spPr>
                <c15:showLeaderLines val="0"/>
              </c:ext>
            </c:extLst>
          </c:dLbls>
          <c:cat>
            <c:numRef>
              <c:f>'Suivi des évaluations'!$I$17:$BP$17</c:f>
              <c:numCache>
                <c:formatCode>0</c:formatCode>
                <c:ptCount val="6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numCache>
            </c:numRef>
          </c:cat>
          <c:val>
            <c:numRef>
              <c:f>'Suivi des évaluations'!$I$38:$BP$38</c:f>
              <c:numCache>
                <c:formatCode>0.0</c:formatCode>
                <c:ptCount val="60"/>
              </c:numCache>
            </c:numRef>
          </c:val>
          <c:smooth val="0"/>
          <c:extLst xmlns:c16r2="http://schemas.microsoft.com/office/drawing/2015/06/chart">
            <c:ext xmlns:c16="http://schemas.microsoft.com/office/drawing/2014/chart" uri="{C3380CC4-5D6E-409C-BE32-E72D297353CC}">
              <c16:uniqueId val="{00000079-7225-455C-813A-DDDE864A1334}"/>
            </c:ext>
          </c:extLst>
        </c:ser>
        <c:ser>
          <c:idx val="2"/>
          <c:order val="2"/>
          <c:tx>
            <c:v>Palier 3</c:v>
          </c:tx>
          <c:spPr>
            <a:ln w="25400" cap="rnd">
              <a:noFill/>
              <a:round/>
            </a:ln>
            <a:effectLst>
              <a:outerShdw blurRad="57150" dist="5400000" dir="19050" rotWithShape="0">
                <a:srgbClr val="000000">
                  <a:alpha val="63000"/>
                </a:srgbClr>
              </a:outerShdw>
            </a:effectLst>
          </c:spPr>
          <c:marker>
            <c:symbol val="circle"/>
            <c:size val="9"/>
            <c:spPr>
              <a:solidFill>
                <a:srgbClr val="7F26CE"/>
              </a:solidFill>
              <a:ln w="25400">
                <a:solidFill>
                  <a:srgbClr val="7F26CE"/>
                </a:solidFill>
                <a:round/>
              </a:ln>
              <a:effectLst>
                <a:outerShdw blurRad="57150" dist="5400000" dir="19050" rotWithShape="0">
                  <a:srgbClr val="000000">
                    <a:alpha val="63000"/>
                  </a:srgbClr>
                </a:outerShdw>
              </a:effectLst>
            </c:spPr>
          </c:marker>
          <c:dLbls>
            <c:dLbl>
              <c:idx val="0"/>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7A-7225-455C-813A-DDDE864A1334}"/>
                </c:ext>
              </c:extLst>
            </c:dLbl>
            <c:dLbl>
              <c:idx val="1"/>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7B-7225-455C-813A-DDDE864A1334}"/>
                </c:ext>
              </c:extLst>
            </c:dLbl>
            <c:dLbl>
              <c:idx val="2"/>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7C-7225-455C-813A-DDDE864A1334}"/>
                </c:ext>
              </c:extLst>
            </c:dLbl>
            <c:dLbl>
              <c:idx val="3"/>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7D-7225-455C-813A-DDDE864A1334}"/>
                </c:ext>
              </c:extLst>
            </c:dLbl>
            <c:dLbl>
              <c:idx val="4"/>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7E-7225-455C-813A-DDDE864A1334}"/>
                </c:ext>
              </c:extLst>
            </c:dLbl>
            <c:dLbl>
              <c:idx val="5"/>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7F-7225-455C-813A-DDDE864A1334}"/>
                </c:ext>
              </c:extLst>
            </c:dLbl>
            <c:dLbl>
              <c:idx val="6"/>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80-7225-455C-813A-DDDE864A1334}"/>
                </c:ext>
              </c:extLst>
            </c:dLbl>
            <c:dLbl>
              <c:idx val="7"/>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81-7225-455C-813A-DDDE864A1334}"/>
                </c:ext>
              </c:extLst>
            </c:dLbl>
            <c:dLbl>
              <c:idx val="8"/>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82-7225-455C-813A-DDDE864A1334}"/>
                </c:ext>
              </c:extLst>
            </c:dLbl>
            <c:dLbl>
              <c:idx val="9"/>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83-7225-455C-813A-DDDE864A1334}"/>
                </c:ext>
              </c:extLst>
            </c:dLbl>
            <c:dLbl>
              <c:idx val="10"/>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84-7225-455C-813A-DDDE864A1334}"/>
                </c:ext>
              </c:extLst>
            </c:dLbl>
            <c:dLbl>
              <c:idx val="11"/>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85-7225-455C-813A-DDDE864A1334}"/>
                </c:ext>
              </c:extLst>
            </c:dLbl>
            <c:dLbl>
              <c:idx val="12"/>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86-7225-455C-813A-DDDE864A1334}"/>
                </c:ext>
              </c:extLst>
            </c:dLbl>
            <c:dLbl>
              <c:idx val="13"/>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87-7225-455C-813A-DDDE864A1334}"/>
                </c:ext>
              </c:extLst>
            </c:dLbl>
            <c:dLbl>
              <c:idx val="14"/>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88-7225-455C-813A-DDDE864A1334}"/>
                </c:ext>
              </c:extLst>
            </c:dLbl>
            <c:dLbl>
              <c:idx val="15"/>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89-7225-455C-813A-DDDE864A1334}"/>
                </c:ext>
              </c:extLst>
            </c:dLbl>
            <c:dLbl>
              <c:idx val="16"/>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8A-7225-455C-813A-DDDE864A1334}"/>
                </c:ext>
              </c:extLst>
            </c:dLbl>
            <c:dLbl>
              <c:idx val="17"/>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8B-7225-455C-813A-DDDE864A1334}"/>
                </c:ext>
              </c:extLst>
            </c:dLbl>
            <c:dLbl>
              <c:idx val="18"/>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8C-7225-455C-813A-DDDE864A1334}"/>
                </c:ext>
              </c:extLst>
            </c:dLbl>
            <c:dLbl>
              <c:idx val="19"/>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8D-7225-455C-813A-DDDE864A1334}"/>
                </c:ext>
              </c:extLst>
            </c:dLbl>
            <c:dLbl>
              <c:idx val="20"/>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8E-7225-455C-813A-DDDE864A1334}"/>
                </c:ext>
              </c:extLst>
            </c:dLbl>
            <c:dLbl>
              <c:idx val="21"/>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8F-7225-455C-813A-DDDE864A1334}"/>
                </c:ext>
              </c:extLst>
            </c:dLbl>
            <c:dLbl>
              <c:idx val="22"/>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90-7225-455C-813A-DDDE864A1334}"/>
                </c:ext>
              </c:extLst>
            </c:dLbl>
            <c:dLbl>
              <c:idx val="23"/>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91-7225-455C-813A-DDDE864A1334}"/>
                </c:ext>
              </c:extLst>
            </c:dLbl>
            <c:dLbl>
              <c:idx val="24"/>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92-7225-455C-813A-DDDE864A1334}"/>
                </c:ext>
              </c:extLst>
            </c:dLbl>
            <c:dLbl>
              <c:idx val="25"/>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93-7225-455C-813A-DDDE864A1334}"/>
                </c:ext>
              </c:extLst>
            </c:dLbl>
            <c:dLbl>
              <c:idx val="26"/>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94-7225-455C-813A-DDDE864A1334}"/>
                </c:ext>
              </c:extLst>
            </c:dLbl>
            <c:dLbl>
              <c:idx val="27"/>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95-7225-455C-813A-DDDE864A1334}"/>
                </c:ext>
              </c:extLst>
            </c:dLbl>
            <c:dLbl>
              <c:idx val="28"/>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96-7225-455C-813A-DDDE864A1334}"/>
                </c:ext>
              </c:extLst>
            </c:dLbl>
            <c:dLbl>
              <c:idx val="29"/>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97-7225-455C-813A-DDDE864A1334}"/>
                </c:ext>
              </c:extLst>
            </c:dLbl>
            <c:dLbl>
              <c:idx val="50"/>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98-7225-455C-813A-DDDE864A1334}"/>
                </c:ext>
              </c:extLst>
            </c:dLbl>
            <c:dLbl>
              <c:idx val="51"/>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99-7225-455C-813A-DDDE864A1334}"/>
                </c:ext>
              </c:extLst>
            </c:dLbl>
            <c:dLbl>
              <c:idx val="52"/>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9A-7225-455C-813A-DDDE864A1334}"/>
                </c:ext>
              </c:extLst>
            </c:dLbl>
            <c:dLbl>
              <c:idx val="53"/>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9B-7225-455C-813A-DDDE864A1334}"/>
                </c:ext>
              </c:extLst>
            </c:dLbl>
            <c:dLbl>
              <c:idx val="54"/>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9C-7225-455C-813A-DDDE864A1334}"/>
                </c:ext>
              </c:extLst>
            </c:dLbl>
            <c:dLbl>
              <c:idx val="55"/>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9D-7225-455C-813A-DDDE864A1334}"/>
                </c:ext>
              </c:extLst>
            </c:dLbl>
            <c:dLbl>
              <c:idx val="56"/>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9E-7225-455C-813A-DDDE864A1334}"/>
                </c:ext>
              </c:extLst>
            </c:dLbl>
            <c:dLbl>
              <c:idx val="57"/>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9F-7225-455C-813A-DDDE864A1334}"/>
                </c:ext>
              </c:extLst>
            </c:dLbl>
            <c:dLbl>
              <c:idx val="58"/>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A0-7225-455C-813A-DDDE864A1334}"/>
                </c:ext>
              </c:extLst>
            </c:dLbl>
            <c:dLbl>
              <c:idx val="59"/>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A1-7225-455C-813A-DDDE864A1334}"/>
                </c:ext>
              </c:extLst>
            </c:dLbl>
            <c:spPr>
              <a:noFill/>
              <a:ln>
                <a:noFill/>
              </a:ln>
            </c:spPr>
            <c:txPr>
              <a:bodyPr rot="0" spcFirstLastPara="1" vertOverflow="ellipsis" vert="horz" wrap="square" lIns="38100" tIns="19050" rIns="38100" bIns="19050" anchor="ctr" anchorCtr="1">
                <a:spAutoFit/>
              </a:bodyPr>
              <a:lstStyle/>
              <a:p>
                <a:pPr>
                  <a:defRPr sz="1100" b="0" i="0" u="none" strike="noStrike">
                    <a:solidFill>
                      <a:srgbClr val="7F26CE"/>
                    </a:solidFill>
                    <a:latin typeface="+mn-lt"/>
                    <a:ea typeface="+mn-ea"/>
                    <a:cs typeface="+mn-cs"/>
                  </a:defRPr>
                </a:pPr>
                <a:endParaRPr lang="fr-FR"/>
              </a:p>
            </c:txPr>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15:spPr xmlns:c15="http://schemas.microsoft.com/office/drawing/2012/chart">
                  <a:prstGeom prst="rect">
                    <a:avLst/>
                  </a:prstGeom>
                </c15:spPr>
                <c15:showLeaderLines val="0"/>
              </c:ext>
            </c:extLst>
          </c:dLbls>
          <c:cat>
            <c:numRef>
              <c:f>'Suivi des évaluations'!$I$17:$BP$17</c:f>
              <c:numCache>
                <c:formatCode>0</c:formatCode>
                <c:ptCount val="6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numCache>
            </c:numRef>
          </c:cat>
          <c:val>
            <c:numRef>
              <c:f>'Suivi des évaluations'!$I$37:$BP$37</c:f>
              <c:numCache>
                <c:formatCode>0.0</c:formatCode>
                <c:ptCount val="60"/>
              </c:numCache>
            </c:numRef>
          </c:val>
          <c:smooth val="0"/>
          <c:extLst xmlns:c16r2="http://schemas.microsoft.com/office/drawing/2015/06/chart">
            <c:ext xmlns:c16="http://schemas.microsoft.com/office/drawing/2014/chart" uri="{C3380CC4-5D6E-409C-BE32-E72D297353CC}">
              <c16:uniqueId val="{000000A2-7225-455C-813A-DDDE864A1334}"/>
            </c:ext>
          </c:extLst>
        </c:ser>
        <c:dLbls>
          <c:showLegendKey val="0"/>
          <c:showVal val="1"/>
          <c:showCatName val="0"/>
          <c:showSerName val="0"/>
          <c:showPercent val="0"/>
          <c:showBubbleSize val="0"/>
        </c:dLbls>
        <c:marker val="1"/>
        <c:smooth val="0"/>
        <c:axId val="431916928"/>
        <c:axId val="431918464"/>
      </c:lineChart>
      <c:catAx>
        <c:axId val="431916928"/>
        <c:scaling>
          <c:orientation val="minMax"/>
        </c:scaling>
        <c:delete val="0"/>
        <c:axPos val="b"/>
        <c:majorGridlines>
          <c:spPr>
            <a:ln w="9525" cap="flat" cmpd="sng" algn="ctr">
              <a:noFill/>
              <a:round/>
            </a:ln>
          </c:spPr>
        </c:majorGridlines>
        <c:minorGridlines>
          <c:spPr>
            <a:ln w="6350" cap="flat" cmpd="sng" algn="ctr">
              <a:solidFill>
                <a:srgbClr val="7F26CE"/>
              </a:solidFill>
              <a:prstDash val="dash"/>
              <a:round/>
              <a:headEnd type="none" w="lg" len="lg"/>
              <a:tailEnd type="oval" w="sm" len="sm"/>
            </a:ln>
          </c:spPr>
        </c:minorGridlines>
        <c:numFmt formatCode="0" sourceLinked="1"/>
        <c:majorTickMark val="none"/>
        <c:minorTickMark val="none"/>
        <c:tickLblPos val="nextTo"/>
        <c:spPr>
          <a:noFill/>
          <a:ln w="25400" cap="flat" cmpd="sng" algn="ctr">
            <a:noFill/>
            <a:round/>
          </a:ln>
        </c:spPr>
        <c:txPr>
          <a:bodyPr rot="-1800000" spcFirstLastPara="1" vertOverflow="ellipsis" wrap="square" anchor="ctr" anchorCtr="1"/>
          <a:lstStyle/>
          <a:p>
            <a:pPr>
              <a:defRPr sz="1200" b="0" i="0" u="none" strike="noStrike">
                <a:ln>
                  <a:noFill/>
                </a:ln>
                <a:solidFill>
                  <a:srgbClr val="268CCD"/>
                </a:solidFill>
                <a:latin typeface="+mn-lt"/>
                <a:ea typeface="+mn-ea"/>
                <a:cs typeface="+mn-cs"/>
              </a:defRPr>
            </a:pPr>
            <a:endParaRPr lang="fr-FR"/>
          </a:p>
        </c:txPr>
        <c:crossAx val="431918464"/>
        <c:crosses val="autoZero"/>
        <c:auto val="1"/>
        <c:lblAlgn val="ctr"/>
        <c:lblOffset val="100"/>
        <c:noMultiLvlLbl val="0"/>
      </c:catAx>
      <c:valAx>
        <c:axId val="431918464"/>
        <c:scaling>
          <c:orientation val="minMax"/>
          <c:max val="20"/>
        </c:scaling>
        <c:delete val="0"/>
        <c:axPos val="l"/>
        <c:majorGridlines>
          <c:spPr>
            <a:ln w="12700" cap="flat" cmpd="sng" algn="ctr">
              <a:solidFill>
                <a:srgbClr val="268CCD"/>
              </a:solidFill>
              <a:prstDash val="solid"/>
              <a:round/>
              <a:headEnd type="none"/>
            </a:ln>
          </c:spPr>
        </c:majorGridlines>
        <c:minorGridlines>
          <c:spPr>
            <a:ln w="9525" cap="flat" cmpd="sng" algn="ctr">
              <a:noFill/>
              <a:round/>
            </a:ln>
          </c:spPr>
        </c:minorGridlines>
        <c:numFmt formatCode="0" sourceLinked="0"/>
        <c:majorTickMark val="none"/>
        <c:minorTickMark val="none"/>
        <c:tickLblPos val="nextTo"/>
        <c:spPr>
          <a:noFill/>
          <a:ln>
            <a:noFill/>
          </a:ln>
        </c:spPr>
        <c:txPr>
          <a:bodyPr rot="-60000000" spcFirstLastPara="1" vertOverflow="ellipsis" vert="horz" wrap="square" anchor="ctr" anchorCtr="1"/>
          <a:lstStyle/>
          <a:p>
            <a:pPr>
              <a:defRPr sz="1200" b="1" i="0" u="none" strike="noStrike">
                <a:solidFill>
                  <a:srgbClr val="00B0F0"/>
                </a:solidFill>
                <a:latin typeface="+mn-lt"/>
                <a:ea typeface="+mn-ea"/>
                <a:cs typeface="+mn-cs"/>
              </a:defRPr>
            </a:pPr>
            <a:endParaRPr lang="fr-FR"/>
          </a:p>
        </c:txPr>
        <c:crossAx val="431916928"/>
        <c:crosses val="autoZero"/>
        <c:crossBetween val="between"/>
        <c:majorUnit val="5"/>
      </c:valAx>
      <c:spPr>
        <a:solidFill>
          <a:srgbClr val="F9F2FF">
            <a:alpha val="60000"/>
          </a:srgbClr>
        </a:solidFill>
        <a:ln w="12700" cap="rnd">
          <a:solidFill>
            <a:srgbClr val="268CCD"/>
          </a:solidFill>
        </a:ln>
      </c:spPr>
    </c:plotArea>
    <c:plotVisOnly val="0"/>
    <c:dispBlanksAs val="gap"/>
    <c:showDLblsOverMax val="0"/>
  </c:chart>
  <c:spPr>
    <a:noFill/>
    <a:ln w="9525" cap="flat" cmpd="sng" algn="ctr">
      <a:noFill/>
      <a:round/>
    </a:ln>
  </c:spPr>
  <c:txPr>
    <a:bodyPr/>
    <a:lstStyle/>
    <a:p>
      <a:pPr>
        <a:defRPr/>
      </a:pPr>
      <a:endParaRPr lang="fr-FR"/>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radarChart>
        <c:radarStyle val="marker"/>
        <c:varyColors val="0"/>
        <c:ser>
          <c:idx val="0"/>
          <c:order val="0"/>
          <c:tx>
            <c:strRef>
              <c:f>'Bilan SN'!$AP$109</c:f>
              <c:strCache>
                <c:ptCount val="1"/>
                <c:pt idx="0">
                  <c:v>Seuil de maîtrise</c:v>
                </c:pt>
              </c:strCache>
            </c:strRef>
          </c:tx>
          <c:spPr>
            <a:ln w="34925" cap="rnd">
              <a:solidFill>
                <a:schemeClr val="accent2"/>
              </a:solidFill>
              <a:round/>
            </a:ln>
            <a:effectLst>
              <a:outerShdw blurRad="57150" dist="5400000" dir="19050" rotWithShape="0">
                <a:srgbClr val="000000">
                  <a:alpha val="63000"/>
                </a:srgbClr>
              </a:outerShdw>
            </a:effectLst>
          </c:spPr>
          <c:marker>
            <c:symbol val="none"/>
          </c:marker>
          <c:dLbls>
            <c:delete val="1"/>
          </c:dLbls>
          <c:cat>
            <c:strRef>
              <c:f>'Bilan SN'!$AO$110:$AO$114</c:f>
              <c:strCache>
                <c:ptCount val="5"/>
                <c:pt idx="0">
                  <c:v>C4.3</c:v>
                </c:pt>
                <c:pt idx="1">
                  <c:v>C4.4</c:v>
                </c:pt>
                <c:pt idx="2">
                  <c:v>C5.2</c:v>
                </c:pt>
                <c:pt idx="3">
                  <c:v>C5.4</c:v>
                </c:pt>
                <c:pt idx="4">
                  <c:v>C5.5</c:v>
                </c:pt>
              </c:strCache>
            </c:strRef>
          </c:cat>
          <c:val>
            <c:numRef>
              <c:f>'Bilan SN'!$AP$110:$AP$114</c:f>
              <c:numCache>
                <c:formatCode>General</c:formatCode>
                <c:ptCount val="5"/>
                <c:pt idx="0">
                  <c:v>10</c:v>
                </c:pt>
                <c:pt idx="1">
                  <c:v>10</c:v>
                </c:pt>
                <c:pt idx="2">
                  <c:v>10</c:v>
                </c:pt>
                <c:pt idx="3">
                  <c:v>10</c:v>
                </c:pt>
                <c:pt idx="4">
                  <c:v>10</c:v>
                </c:pt>
              </c:numCache>
            </c:numRef>
          </c:val>
          <c:extLst xmlns:c16r2="http://schemas.microsoft.com/office/drawing/2015/06/chart">
            <c:ext xmlns:c16="http://schemas.microsoft.com/office/drawing/2014/chart" uri="{C3380CC4-5D6E-409C-BE32-E72D297353CC}">
              <c16:uniqueId val="{00000000-64C5-4C76-B8BE-BB1F7FEA5810}"/>
            </c:ext>
          </c:extLst>
        </c:ser>
        <c:ser>
          <c:idx val="1"/>
          <c:order val="1"/>
          <c:tx>
            <c:strRef>
              <c:f>'Bilan SN'!$AQ$109</c:f>
              <c:strCache>
                <c:ptCount val="1"/>
                <c:pt idx="0">
                  <c:v>Niveaux de maîtrise atteints</c:v>
                </c:pt>
              </c:strCache>
            </c:strRef>
          </c:tx>
          <c:spPr>
            <a:ln w="34925" cap="rnd">
              <a:solidFill>
                <a:schemeClr val="accent4"/>
              </a:solidFill>
              <a:round/>
            </a:ln>
            <a:effectLst>
              <a:outerShdw blurRad="57150" dist="5400000" dir="19050" rotWithShape="0">
                <a:srgbClr val="000000">
                  <a:alpha val="63000"/>
                </a:srgbClr>
              </a:outerShdw>
            </a:effectLst>
          </c:spPr>
          <c:marker>
            <c:symbol val="none"/>
          </c:marker>
          <c:dLbls>
            <c:delete val="1"/>
          </c:dLbls>
          <c:cat>
            <c:strRef>
              <c:f>'Bilan SN'!$AO$110:$AO$114</c:f>
              <c:strCache>
                <c:ptCount val="5"/>
                <c:pt idx="0">
                  <c:v>C4.3</c:v>
                </c:pt>
                <c:pt idx="1">
                  <c:v>C4.4</c:v>
                </c:pt>
                <c:pt idx="2">
                  <c:v>C5.2</c:v>
                </c:pt>
                <c:pt idx="3">
                  <c:v>C5.4</c:v>
                </c:pt>
                <c:pt idx="4">
                  <c:v>C5.5</c:v>
                </c:pt>
              </c:strCache>
            </c:strRef>
          </c:cat>
          <c:val>
            <c:numRef>
              <c:f>'Bilan SN'!$AQ$110:$AQ$114</c:f>
              <c:numCache>
                <c:formatCode>0.0</c:formatCode>
                <c:ptCount val="5"/>
                <c:pt idx="0">
                  <c:v>0</c:v>
                </c:pt>
                <c:pt idx="1">
                  <c:v>0</c:v>
                </c:pt>
                <c:pt idx="2">
                  <c:v>0</c:v>
                </c:pt>
                <c:pt idx="3">
                  <c:v>0</c:v>
                </c:pt>
                <c:pt idx="4">
                  <c:v>0</c:v>
                </c:pt>
              </c:numCache>
            </c:numRef>
          </c:val>
          <c:extLst xmlns:c16r2="http://schemas.microsoft.com/office/drawing/2015/06/chart">
            <c:ext xmlns:c16="http://schemas.microsoft.com/office/drawing/2014/chart" uri="{C3380CC4-5D6E-409C-BE32-E72D297353CC}">
              <c16:uniqueId val="{00000001-64C5-4C76-B8BE-BB1F7FEA5810}"/>
            </c:ext>
          </c:extLst>
        </c:ser>
        <c:dLbls>
          <c:showLegendKey val="0"/>
          <c:showVal val="1"/>
          <c:showCatName val="0"/>
          <c:showSerName val="0"/>
          <c:showPercent val="0"/>
          <c:showBubbleSize val="0"/>
        </c:dLbls>
        <c:axId val="335626240"/>
        <c:axId val="335627776"/>
      </c:radarChart>
      <c:catAx>
        <c:axId val="335626240"/>
        <c:scaling>
          <c:orientation val="minMax"/>
        </c:scaling>
        <c:delete val="0"/>
        <c:axPos val="b"/>
        <c:majorGridlines/>
        <c:numFmt formatCode="General" sourceLinked="1"/>
        <c:majorTickMark val="none"/>
        <c:minorTickMark val="none"/>
        <c:tickLblPos val="nextTo"/>
        <c:spPr>
          <a:noFill/>
          <a:ln w="25400" cap="flat" cmpd="sng" algn="ctr">
            <a:noFill/>
            <a:round/>
          </a:ln>
        </c:spPr>
        <c:txPr>
          <a:bodyPr rot="0" spcFirstLastPara="1" vertOverflow="ellipsis" vert="horz" wrap="square" anchor="ctr" anchorCtr="1"/>
          <a:lstStyle/>
          <a:p>
            <a:pPr>
              <a:defRPr sz="2400" b="1" i="0" u="none" strike="noStrike">
                <a:solidFill>
                  <a:srgbClr val="268CCD"/>
                </a:solidFill>
                <a:latin typeface="+mn-lt"/>
                <a:ea typeface="+mn-ea"/>
                <a:cs typeface="+mn-cs"/>
              </a:defRPr>
            </a:pPr>
            <a:endParaRPr lang="fr-FR"/>
          </a:p>
        </c:txPr>
        <c:crossAx val="335627776"/>
        <c:crosses val="autoZero"/>
        <c:auto val="1"/>
        <c:lblAlgn val="ctr"/>
        <c:lblOffset val="100"/>
        <c:noMultiLvlLbl val="0"/>
      </c:catAx>
      <c:valAx>
        <c:axId val="335627776"/>
        <c:scaling>
          <c:orientation val="minMax"/>
          <c:max val="20"/>
        </c:scaling>
        <c:delete val="0"/>
        <c:axPos val="l"/>
        <c:majorGridlines>
          <c:spPr>
            <a:ln w="12700" cap="flat" cmpd="sng" algn="ctr">
              <a:solidFill>
                <a:srgbClr val="268CCD"/>
              </a:solidFill>
              <a:prstDash val="solid"/>
              <a:round/>
              <a:headEnd type="none"/>
            </a:ln>
          </c:spPr>
        </c:majorGridlines>
        <c:minorGridlines>
          <c:spPr>
            <a:ln w="9525" cap="flat" cmpd="sng" algn="ctr">
              <a:solidFill>
                <a:schemeClr val="tx1">
                  <a:lumMod val="5000"/>
                  <a:lumOff val="95000"/>
                </a:schemeClr>
              </a:solidFill>
              <a:round/>
            </a:ln>
          </c:spPr>
        </c:minorGridlines>
        <c:numFmt formatCode="0" sourceLinked="0"/>
        <c:majorTickMark val="none"/>
        <c:minorTickMark val="none"/>
        <c:tickLblPos val="nextTo"/>
        <c:spPr>
          <a:noFill/>
          <a:ln>
            <a:solidFill>
              <a:schemeClr val="accent1"/>
            </a:solidFill>
          </a:ln>
        </c:spPr>
        <c:txPr>
          <a:bodyPr rot="-60000000" spcFirstLastPara="1" vertOverflow="ellipsis" vert="horz" wrap="square" anchor="ctr" anchorCtr="1"/>
          <a:lstStyle/>
          <a:p>
            <a:pPr>
              <a:defRPr sz="1200" b="1" i="0" u="none" strike="noStrike">
                <a:solidFill>
                  <a:srgbClr val="00B0F0"/>
                </a:solidFill>
                <a:latin typeface="+mn-lt"/>
                <a:ea typeface="+mn-ea"/>
                <a:cs typeface="+mn-cs"/>
              </a:defRPr>
            </a:pPr>
            <a:endParaRPr lang="fr-FR"/>
          </a:p>
        </c:txPr>
        <c:crossAx val="335626240"/>
        <c:crosses val="autoZero"/>
        <c:crossBetween val="between"/>
        <c:majorUnit val="5"/>
      </c:valAx>
      <c:spPr>
        <a:noFill/>
        <a:ln w="19050" cap="rnd">
          <a:noFill/>
        </a:ln>
      </c:spPr>
    </c:plotArea>
    <c:plotVisOnly val="0"/>
    <c:dispBlanksAs val="gap"/>
    <c:showDLblsOverMax val="0"/>
  </c:chart>
  <c:spPr>
    <a:noFill/>
    <a:ln w="9525" cap="flat" cmpd="sng" algn="ctr">
      <a:noFill/>
      <a:round/>
    </a:ln>
  </c:spPr>
  <c:txPr>
    <a:bodyPr/>
    <a:lstStyle/>
    <a:p>
      <a:pPr>
        <a:defRPr/>
      </a:pPr>
      <a:endParaRPr lang="fr-FR"/>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radarChart>
        <c:radarStyle val="marker"/>
        <c:varyColors val="0"/>
        <c:ser>
          <c:idx val="0"/>
          <c:order val="0"/>
          <c:tx>
            <c:strRef>
              <c:f>'Bilan SN'!$AW$84</c:f>
              <c:strCache>
                <c:ptCount val="1"/>
                <c:pt idx="0">
                  <c:v>Palier atteint</c:v>
                </c:pt>
              </c:strCache>
            </c:strRef>
          </c:tx>
          <c:spPr>
            <a:ln w="34925" cap="rnd">
              <a:solidFill>
                <a:schemeClr val="accent2"/>
              </a:solidFill>
              <a:round/>
            </a:ln>
            <a:effectLst>
              <a:outerShdw blurRad="57150" dist="5400000" dir="19050" rotWithShape="0">
                <a:srgbClr val="000000">
                  <a:alpha val="63000"/>
                </a:srgbClr>
              </a:outerShdw>
            </a:effectLst>
          </c:spPr>
          <c:marker>
            <c:symbol val="none"/>
          </c:marker>
          <c:dLbls>
            <c:delete val="1"/>
          </c:dLbls>
          <c:cat>
            <c:strRef>
              <c:f>'Bilan SN'!$AT$85:$AT$95</c:f>
              <c:strCache>
                <c:ptCount val="11"/>
                <c:pt idx="0">
                  <c:v>C3.1</c:v>
                </c:pt>
                <c:pt idx="1">
                  <c:v>C3.2</c:v>
                </c:pt>
                <c:pt idx="2">
                  <c:v>C3.3</c:v>
                </c:pt>
                <c:pt idx="3">
                  <c:v>C4.2</c:v>
                </c:pt>
                <c:pt idx="4">
                  <c:v>C5.1</c:v>
                </c:pt>
                <c:pt idx="5">
                  <c:v>C5.6</c:v>
                </c:pt>
                <c:pt idx="6">
                  <c:v>C6.1</c:v>
                </c:pt>
                <c:pt idx="7">
                  <c:v>C6.2</c:v>
                </c:pt>
                <c:pt idx="8">
                  <c:v>C6.3</c:v>
                </c:pt>
                <c:pt idx="9">
                  <c:v>C7.1</c:v>
                </c:pt>
                <c:pt idx="10">
                  <c:v>C8.1</c:v>
                </c:pt>
              </c:strCache>
            </c:strRef>
          </c:cat>
          <c:val>
            <c:numRef>
              <c:f>'Bilan SN'!$AW$85:$AW$95</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extLst xmlns:c16r2="http://schemas.microsoft.com/office/drawing/2015/06/chart">
            <c:ext xmlns:c16="http://schemas.microsoft.com/office/drawing/2014/chart" uri="{C3380CC4-5D6E-409C-BE32-E72D297353CC}">
              <c16:uniqueId val="{00000000-B453-4A0F-979F-94E31D87B00B}"/>
            </c:ext>
          </c:extLst>
        </c:ser>
        <c:dLbls>
          <c:showLegendKey val="0"/>
          <c:showVal val="1"/>
          <c:showCatName val="0"/>
          <c:showSerName val="0"/>
          <c:showPercent val="0"/>
          <c:showBubbleSize val="0"/>
        </c:dLbls>
        <c:axId val="335660544"/>
        <c:axId val="335662080"/>
      </c:radarChart>
      <c:catAx>
        <c:axId val="335660544"/>
        <c:scaling>
          <c:orientation val="minMax"/>
        </c:scaling>
        <c:delete val="0"/>
        <c:axPos val="b"/>
        <c:majorGridlines/>
        <c:numFmt formatCode="General" sourceLinked="1"/>
        <c:majorTickMark val="none"/>
        <c:minorTickMark val="none"/>
        <c:tickLblPos val="nextTo"/>
        <c:spPr>
          <a:noFill/>
          <a:ln w="25400" cap="flat" cmpd="sng" algn="ctr">
            <a:noFill/>
            <a:round/>
          </a:ln>
        </c:spPr>
        <c:txPr>
          <a:bodyPr rot="0" spcFirstLastPara="1" vertOverflow="ellipsis" vert="horz" wrap="square" anchor="ctr" anchorCtr="1"/>
          <a:lstStyle/>
          <a:p>
            <a:pPr>
              <a:defRPr sz="2400" b="1" i="0" u="none" strike="noStrike">
                <a:solidFill>
                  <a:srgbClr val="268CCD"/>
                </a:solidFill>
                <a:latin typeface="+mn-lt"/>
                <a:ea typeface="+mn-ea"/>
                <a:cs typeface="+mn-cs"/>
              </a:defRPr>
            </a:pPr>
            <a:endParaRPr lang="fr-FR"/>
          </a:p>
        </c:txPr>
        <c:crossAx val="335662080"/>
        <c:crosses val="autoZero"/>
        <c:auto val="1"/>
        <c:lblAlgn val="ctr"/>
        <c:lblOffset val="100"/>
        <c:noMultiLvlLbl val="0"/>
      </c:catAx>
      <c:valAx>
        <c:axId val="335662080"/>
        <c:scaling>
          <c:orientation val="minMax"/>
          <c:max val="6"/>
          <c:min val="0"/>
        </c:scaling>
        <c:delete val="0"/>
        <c:axPos val="l"/>
        <c:majorGridlines>
          <c:spPr>
            <a:ln w="12700" cap="flat" cmpd="sng" algn="ctr">
              <a:solidFill>
                <a:srgbClr val="268CCD"/>
              </a:solidFill>
              <a:prstDash val="solid"/>
              <a:round/>
              <a:headEnd type="none"/>
            </a:ln>
          </c:spPr>
        </c:majorGridlines>
        <c:minorGridlines>
          <c:spPr>
            <a:ln w="9525" cap="flat" cmpd="sng" algn="ctr">
              <a:solidFill>
                <a:schemeClr val="tx1">
                  <a:lumMod val="5000"/>
                  <a:lumOff val="95000"/>
                </a:schemeClr>
              </a:solidFill>
              <a:round/>
            </a:ln>
          </c:spPr>
        </c:minorGridlines>
        <c:numFmt formatCode="0" sourceLinked="0"/>
        <c:majorTickMark val="none"/>
        <c:minorTickMark val="none"/>
        <c:tickLblPos val="nextTo"/>
        <c:spPr>
          <a:noFill/>
          <a:ln>
            <a:solidFill>
              <a:schemeClr val="accent1"/>
            </a:solidFill>
          </a:ln>
        </c:spPr>
        <c:txPr>
          <a:bodyPr rot="-60000000" spcFirstLastPara="1" vertOverflow="ellipsis" vert="horz" wrap="square" anchor="ctr" anchorCtr="1"/>
          <a:lstStyle/>
          <a:p>
            <a:pPr>
              <a:defRPr sz="2000" b="1" i="0" u="none" strike="noStrike">
                <a:solidFill>
                  <a:srgbClr val="00B0F0"/>
                </a:solidFill>
                <a:latin typeface="+mn-lt"/>
                <a:ea typeface="+mn-ea"/>
                <a:cs typeface="+mn-cs"/>
              </a:defRPr>
            </a:pPr>
            <a:endParaRPr lang="fr-FR"/>
          </a:p>
        </c:txPr>
        <c:crossAx val="335660544"/>
        <c:crosses val="autoZero"/>
        <c:crossBetween val="between"/>
        <c:majorUnit val="1"/>
        <c:minorUnit val="1"/>
      </c:valAx>
      <c:spPr>
        <a:noFill/>
        <a:ln w="19050" cap="rnd">
          <a:noFill/>
        </a:ln>
      </c:spPr>
    </c:plotArea>
    <c:plotVisOnly val="0"/>
    <c:dispBlanksAs val="gap"/>
    <c:showDLblsOverMax val="0"/>
  </c:chart>
  <c:spPr>
    <a:noFill/>
    <a:ln w="9525" cap="flat" cmpd="sng" algn="ctr">
      <a:noFill/>
      <a:round/>
    </a:ln>
  </c:spPr>
  <c:txPr>
    <a:bodyPr/>
    <a:lstStyle/>
    <a:p>
      <a:pPr>
        <a:defRPr/>
      </a:pPr>
      <a:endParaRPr lang="fr-FR"/>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radarChart>
        <c:radarStyle val="marker"/>
        <c:varyColors val="0"/>
        <c:ser>
          <c:idx val="0"/>
          <c:order val="0"/>
          <c:tx>
            <c:strRef>
              <c:f>'Bilan SN'!$AR$109</c:f>
              <c:strCache>
                <c:ptCount val="1"/>
                <c:pt idx="0">
                  <c:v>Palier atteint</c:v>
                </c:pt>
              </c:strCache>
            </c:strRef>
          </c:tx>
          <c:spPr>
            <a:ln w="34925" cap="rnd">
              <a:solidFill>
                <a:schemeClr val="accent2"/>
              </a:solidFill>
              <a:round/>
            </a:ln>
            <a:effectLst>
              <a:outerShdw blurRad="57150" dist="5400000" dir="19050" rotWithShape="0">
                <a:srgbClr val="000000">
                  <a:alpha val="63000"/>
                </a:srgbClr>
              </a:outerShdw>
            </a:effectLst>
          </c:spPr>
          <c:dLbls>
            <c:delete val="1"/>
          </c:dLbls>
          <c:cat>
            <c:strRef>
              <c:f>'Bilan SN'!$AO$110:$AO$114</c:f>
              <c:strCache>
                <c:ptCount val="5"/>
                <c:pt idx="0">
                  <c:v>C4.3</c:v>
                </c:pt>
                <c:pt idx="1">
                  <c:v>C4.4</c:v>
                </c:pt>
                <c:pt idx="2">
                  <c:v>C5.2</c:v>
                </c:pt>
                <c:pt idx="3">
                  <c:v>C5.4</c:v>
                </c:pt>
                <c:pt idx="4">
                  <c:v>C5.5</c:v>
                </c:pt>
              </c:strCache>
            </c:strRef>
          </c:cat>
          <c:val>
            <c:numRef>
              <c:f>'Bilan SN'!$AR$110:$AR$114</c:f>
              <c:numCache>
                <c:formatCode>0</c:formatCode>
                <c:ptCount val="5"/>
                <c:pt idx="0">
                  <c:v>0</c:v>
                </c:pt>
                <c:pt idx="1">
                  <c:v>0</c:v>
                </c:pt>
                <c:pt idx="2">
                  <c:v>0</c:v>
                </c:pt>
                <c:pt idx="3">
                  <c:v>0</c:v>
                </c:pt>
                <c:pt idx="4">
                  <c:v>0</c:v>
                </c:pt>
              </c:numCache>
            </c:numRef>
          </c:val>
          <c:extLst xmlns:c16r2="http://schemas.microsoft.com/office/drawing/2015/06/chart">
            <c:ext xmlns:c16="http://schemas.microsoft.com/office/drawing/2014/chart" uri="{C3380CC4-5D6E-409C-BE32-E72D297353CC}">
              <c16:uniqueId val="{00000000-3898-4701-AE24-22CFFC0781F8}"/>
            </c:ext>
          </c:extLst>
        </c:ser>
        <c:dLbls>
          <c:showLegendKey val="0"/>
          <c:showVal val="1"/>
          <c:showCatName val="0"/>
          <c:showSerName val="0"/>
          <c:showPercent val="0"/>
          <c:showBubbleSize val="0"/>
        </c:dLbls>
        <c:axId val="335687040"/>
        <c:axId val="335701120"/>
      </c:radarChart>
      <c:catAx>
        <c:axId val="335687040"/>
        <c:scaling>
          <c:orientation val="minMax"/>
        </c:scaling>
        <c:delete val="0"/>
        <c:axPos val="b"/>
        <c:majorGridlines/>
        <c:numFmt formatCode="General" sourceLinked="1"/>
        <c:majorTickMark val="none"/>
        <c:minorTickMark val="none"/>
        <c:tickLblPos val="nextTo"/>
        <c:spPr>
          <a:noFill/>
          <a:ln w="25400" cap="flat" cmpd="sng" algn="ctr">
            <a:noFill/>
            <a:round/>
          </a:ln>
        </c:spPr>
        <c:txPr>
          <a:bodyPr rot="0" spcFirstLastPara="1" vertOverflow="ellipsis" vert="horz" wrap="square" anchor="ctr" anchorCtr="1"/>
          <a:lstStyle/>
          <a:p>
            <a:pPr>
              <a:defRPr sz="2400" b="1" i="0" u="none" strike="noStrike">
                <a:solidFill>
                  <a:srgbClr val="268CCD"/>
                </a:solidFill>
                <a:latin typeface="+mn-lt"/>
                <a:ea typeface="+mn-ea"/>
                <a:cs typeface="+mn-cs"/>
              </a:defRPr>
            </a:pPr>
            <a:endParaRPr lang="fr-FR"/>
          </a:p>
        </c:txPr>
        <c:crossAx val="335701120"/>
        <c:crosses val="autoZero"/>
        <c:auto val="1"/>
        <c:lblAlgn val="ctr"/>
        <c:lblOffset val="100"/>
        <c:noMultiLvlLbl val="0"/>
      </c:catAx>
      <c:valAx>
        <c:axId val="335701120"/>
        <c:scaling>
          <c:orientation val="minMax"/>
          <c:max val="6"/>
          <c:min val="0"/>
        </c:scaling>
        <c:delete val="0"/>
        <c:axPos val="l"/>
        <c:majorGridlines>
          <c:spPr>
            <a:ln w="12700" cap="flat" cmpd="sng" algn="ctr">
              <a:solidFill>
                <a:srgbClr val="268CCD"/>
              </a:solidFill>
              <a:prstDash val="solid"/>
              <a:round/>
              <a:headEnd type="none"/>
            </a:ln>
          </c:spPr>
        </c:majorGridlines>
        <c:minorGridlines>
          <c:spPr>
            <a:ln w="9525" cap="flat" cmpd="sng" algn="ctr">
              <a:solidFill>
                <a:schemeClr val="tx1">
                  <a:lumMod val="5000"/>
                  <a:lumOff val="95000"/>
                </a:schemeClr>
              </a:solidFill>
              <a:round/>
            </a:ln>
          </c:spPr>
        </c:minorGridlines>
        <c:numFmt formatCode="0" sourceLinked="0"/>
        <c:majorTickMark val="none"/>
        <c:minorTickMark val="none"/>
        <c:tickLblPos val="nextTo"/>
        <c:spPr>
          <a:noFill/>
          <a:ln>
            <a:solidFill>
              <a:schemeClr val="accent1"/>
            </a:solidFill>
          </a:ln>
        </c:spPr>
        <c:txPr>
          <a:bodyPr rot="-60000000" spcFirstLastPara="1" vertOverflow="ellipsis" vert="horz" wrap="square" anchor="ctr" anchorCtr="1"/>
          <a:lstStyle/>
          <a:p>
            <a:pPr>
              <a:defRPr sz="2000" b="1" i="0" u="none" strike="noStrike">
                <a:solidFill>
                  <a:srgbClr val="00B0F0"/>
                </a:solidFill>
                <a:latin typeface="+mn-lt"/>
                <a:ea typeface="+mn-ea"/>
                <a:cs typeface="+mn-cs"/>
              </a:defRPr>
            </a:pPr>
            <a:endParaRPr lang="fr-FR"/>
          </a:p>
        </c:txPr>
        <c:crossAx val="335687040"/>
        <c:crosses val="autoZero"/>
        <c:crossBetween val="between"/>
        <c:majorUnit val="1"/>
        <c:minorUnit val="1"/>
      </c:valAx>
      <c:spPr>
        <a:noFill/>
        <a:ln w="19050" cap="rnd">
          <a:noFill/>
        </a:ln>
      </c:spPr>
    </c:plotArea>
    <c:plotVisOnly val="0"/>
    <c:dispBlanksAs val="gap"/>
    <c:showDLblsOverMax val="0"/>
  </c:chart>
  <c:spPr>
    <a:noFill/>
    <a:ln w="9525" cap="flat" cmpd="sng" algn="ctr">
      <a:noFill/>
      <a:round/>
    </a:ln>
  </c:spPr>
  <c:txPr>
    <a:bodyPr/>
    <a:lstStyle/>
    <a:p>
      <a:pPr>
        <a:defRPr/>
      </a:pPr>
      <a:endParaRPr lang="fr-FR"/>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'Bilan SN'!$AW$109</c:f>
              <c:strCache>
                <c:ptCount val="1"/>
                <c:pt idx="0">
                  <c:v>Palier atteint</c:v>
                </c:pt>
              </c:strCache>
            </c:strRef>
          </c:tx>
          <c:spPr>
            <a:ln w="34925" cap="rnd">
              <a:solidFill>
                <a:schemeClr val="accent2"/>
              </a:solidFill>
              <a:round/>
            </a:ln>
            <a:effectLst>
              <a:outerShdw blurRad="57150" dist="5400000" dir="19050" rotWithShape="0">
                <a:srgbClr val="000000">
                  <a:alpha val="63000"/>
                </a:srgbClr>
              </a:outerShdw>
            </a:effectLst>
          </c:spPr>
          <c:marker>
            <c:symbol val="none"/>
          </c:marker>
          <c:dLbls>
            <c:delete val="1"/>
          </c:dLbls>
          <c:cat>
            <c:numRef>
              <c:f>'Bilan SN'!$AT$110:$AT$120</c:f>
              <c:numCache>
                <c:formatCode>General</c:formatCode>
                <c:ptCount val="11"/>
              </c:numCache>
            </c:numRef>
          </c:cat>
          <c:val>
            <c:numRef>
              <c:f>'Bilan SN'!$AW$110:$AW$120</c:f>
              <c:numCache>
                <c:formatCode>0</c:formatCode>
                <c:ptCount val="11"/>
              </c:numCache>
            </c:numRef>
          </c:val>
          <c:smooth val="0"/>
          <c:extLst xmlns:c16r2="http://schemas.microsoft.com/office/drawing/2015/06/chart">
            <c:ext xmlns:c16="http://schemas.microsoft.com/office/drawing/2014/chart" uri="{C3380CC4-5D6E-409C-BE32-E72D297353CC}">
              <c16:uniqueId val="{00000000-356D-4120-A8D3-0943FB084E34}"/>
            </c:ext>
          </c:extLst>
        </c:ser>
        <c:dLbls>
          <c:showLegendKey val="0"/>
          <c:showVal val="1"/>
          <c:showCatName val="0"/>
          <c:showSerName val="0"/>
          <c:showPercent val="0"/>
          <c:showBubbleSize val="0"/>
        </c:dLbls>
        <c:marker val="1"/>
        <c:smooth val="0"/>
        <c:axId val="335725696"/>
        <c:axId val="335727232"/>
      </c:lineChart>
      <c:catAx>
        <c:axId val="335725696"/>
        <c:scaling>
          <c:orientation val="minMax"/>
        </c:scaling>
        <c:delete val="0"/>
        <c:axPos val="b"/>
        <c:numFmt formatCode="General" sourceLinked="1"/>
        <c:majorTickMark val="none"/>
        <c:minorTickMark val="none"/>
        <c:tickLblPos val="nextTo"/>
        <c:spPr>
          <a:noFill/>
          <a:ln w="25400" cap="flat" cmpd="sng" algn="ctr">
            <a:noFill/>
            <a:round/>
          </a:ln>
        </c:spPr>
        <c:txPr>
          <a:bodyPr rot="-60000000" spcFirstLastPara="1" vertOverflow="ellipsis" vert="horz" wrap="square" anchor="ctr" anchorCtr="1"/>
          <a:lstStyle/>
          <a:p>
            <a:pPr>
              <a:defRPr sz="2400" b="1" i="0" u="none" strike="noStrike">
                <a:solidFill>
                  <a:srgbClr val="268CCD"/>
                </a:solidFill>
                <a:latin typeface="+mn-lt"/>
                <a:ea typeface="+mn-ea"/>
                <a:cs typeface="+mn-cs"/>
              </a:defRPr>
            </a:pPr>
            <a:endParaRPr lang="fr-FR"/>
          </a:p>
        </c:txPr>
        <c:crossAx val="335727232"/>
        <c:crosses val="autoZero"/>
        <c:auto val="1"/>
        <c:lblAlgn val="ctr"/>
        <c:lblOffset val="100"/>
        <c:noMultiLvlLbl val="0"/>
      </c:catAx>
      <c:valAx>
        <c:axId val="335727232"/>
        <c:scaling>
          <c:orientation val="minMax"/>
          <c:max val="6"/>
          <c:min val="0"/>
        </c:scaling>
        <c:delete val="0"/>
        <c:axPos val="l"/>
        <c:majorGridlines>
          <c:spPr>
            <a:ln w="12700" cap="flat" cmpd="sng" algn="ctr">
              <a:solidFill>
                <a:srgbClr val="268CCD"/>
              </a:solidFill>
              <a:prstDash val="solid"/>
              <a:round/>
              <a:headEnd type="none"/>
            </a:ln>
          </c:spPr>
        </c:majorGridlines>
        <c:minorGridlines>
          <c:spPr>
            <a:ln w="9525" cap="flat" cmpd="sng" algn="ctr">
              <a:solidFill>
                <a:schemeClr val="tx1">
                  <a:lumMod val="5000"/>
                  <a:lumOff val="95000"/>
                </a:schemeClr>
              </a:solidFill>
              <a:round/>
            </a:ln>
          </c:spPr>
        </c:minorGridlines>
        <c:numFmt formatCode="0" sourceLinked="0"/>
        <c:majorTickMark val="none"/>
        <c:minorTickMark val="none"/>
        <c:tickLblPos val="nextTo"/>
        <c:spPr>
          <a:noFill/>
          <a:ln>
            <a:solidFill>
              <a:schemeClr val="accent1"/>
            </a:solidFill>
          </a:ln>
        </c:spPr>
        <c:txPr>
          <a:bodyPr rot="-60000000" spcFirstLastPara="1" vertOverflow="ellipsis" vert="horz" wrap="square" anchor="ctr" anchorCtr="1"/>
          <a:lstStyle/>
          <a:p>
            <a:pPr>
              <a:defRPr sz="2000" b="1" i="0" u="none" strike="noStrike">
                <a:solidFill>
                  <a:srgbClr val="00B0F0"/>
                </a:solidFill>
                <a:latin typeface="+mn-lt"/>
                <a:ea typeface="+mn-ea"/>
                <a:cs typeface="+mn-cs"/>
              </a:defRPr>
            </a:pPr>
            <a:endParaRPr lang="fr-FR"/>
          </a:p>
        </c:txPr>
        <c:crossAx val="335725696"/>
        <c:crosses val="autoZero"/>
        <c:crossBetween val="between"/>
        <c:majorUnit val="1"/>
        <c:minorUnit val="1"/>
      </c:valAx>
      <c:spPr>
        <a:noFill/>
        <a:ln w="19050" cap="rnd">
          <a:noFill/>
        </a:ln>
      </c:spPr>
    </c:plotArea>
    <c:plotVisOnly val="0"/>
    <c:dispBlanksAs val="gap"/>
    <c:showDLblsOverMax val="0"/>
  </c:chart>
  <c:spPr>
    <a:noFill/>
    <a:ln w="9525" cap="flat" cmpd="sng" algn="ctr">
      <a:noFill/>
      <a:round/>
    </a:ln>
  </c:spPr>
  <c:txPr>
    <a:bodyPr/>
    <a:lstStyle/>
    <a:p>
      <a:pPr>
        <a:defRPr/>
      </a:pPr>
      <a:endParaRPr lang="fr-FR"/>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radarChart>
        <c:radarStyle val="marker"/>
        <c:varyColors val="0"/>
        <c:ser>
          <c:idx val="0"/>
          <c:order val="0"/>
          <c:tx>
            <c:strRef>
              <c:f>'Bilan MFER'!$AP$98</c:f>
              <c:strCache>
                <c:ptCount val="1"/>
                <c:pt idx="0">
                  <c:v>Seuil de maîtrise</c:v>
                </c:pt>
              </c:strCache>
            </c:strRef>
          </c:tx>
          <c:spPr>
            <a:ln w="34925" cap="rnd">
              <a:solidFill>
                <a:schemeClr val="accent2"/>
              </a:solidFill>
              <a:round/>
            </a:ln>
            <a:effectLst>
              <a:outerShdw blurRad="57150" dist="5400000" dir="19050" rotWithShape="0">
                <a:srgbClr val="000000">
                  <a:alpha val="63000"/>
                </a:srgbClr>
              </a:outerShdw>
            </a:effectLst>
          </c:spPr>
          <c:marker>
            <c:symbol val="none"/>
          </c:marker>
          <c:dLbls>
            <c:delete val="1"/>
          </c:dLbls>
          <c:cat>
            <c:strRef>
              <c:f>'Bilan MFER'!$AO$99:$AO$113</c:f>
              <c:strCache>
                <c:ptCount val="15"/>
                <c:pt idx="0">
                  <c:v>C1.1</c:v>
                </c:pt>
                <c:pt idx="1">
                  <c:v>C1.2</c:v>
                </c:pt>
                <c:pt idx="2">
                  <c:v>C1.3</c:v>
                </c:pt>
                <c:pt idx="3">
                  <c:v>C1.4</c:v>
                </c:pt>
                <c:pt idx="4">
                  <c:v>C1.5</c:v>
                </c:pt>
                <c:pt idx="5">
                  <c:v>C2.1</c:v>
                </c:pt>
                <c:pt idx="6">
                  <c:v>C2.2</c:v>
                </c:pt>
                <c:pt idx="7">
                  <c:v>C2.3</c:v>
                </c:pt>
                <c:pt idx="8">
                  <c:v>C2.4</c:v>
                </c:pt>
                <c:pt idx="9">
                  <c:v>C2.5</c:v>
                </c:pt>
                <c:pt idx="10">
                  <c:v>C2.6</c:v>
                </c:pt>
                <c:pt idx="11">
                  <c:v>C2.7</c:v>
                </c:pt>
                <c:pt idx="12">
                  <c:v>C3.1</c:v>
                </c:pt>
                <c:pt idx="13">
                  <c:v>C3.2</c:v>
                </c:pt>
                <c:pt idx="14">
                  <c:v>C3.3</c:v>
                </c:pt>
              </c:strCache>
            </c:strRef>
          </c:cat>
          <c:val>
            <c:numRef>
              <c:f>'Bilan MFER'!$AP$99:$AP$113</c:f>
              <c:numCache>
                <c:formatCode>General</c:formatCode>
                <c:ptCount val="15"/>
                <c:pt idx="0">
                  <c:v>10</c:v>
                </c:pt>
                <c:pt idx="1">
                  <c:v>10</c:v>
                </c:pt>
                <c:pt idx="2">
                  <c:v>10</c:v>
                </c:pt>
                <c:pt idx="3">
                  <c:v>10</c:v>
                </c:pt>
                <c:pt idx="4">
                  <c:v>10</c:v>
                </c:pt>
                <c:pt idx="5">
                  <c:v>10</c:v>
                </c:pt>
                <c:pt idx="6">
                  <c:v>10</c:v>
                </c:pt>
                <c:pt idx="7">
                  <c:v>10</c:v>
                </c:pt>
                <c:pt idx="8">
                  <c:v>10</c:v>
                </c:pt>
                <c:pt idx="9">
                  <c:v>10</c:v>
                </c:pt>
                <c:pt idx="10">
                  <c:v>10</c:v>
                </c:pt>
                <c:pt idx="11">
                  <c:v>10</c:v>
                </c:pt>
                <c:pt idx="12">
                  <c:v>10</c:v>
                </c:pt>
                <c:pt idx="13">
                  <c:v>10</c:v>
                </c:pt>
                <c:pt idx="14">
                  <c:v>10</c:v>
                </c:pt>
              </c:numCache>
            </c:numRef>
          </c:val>
          <c:extLst xmlns:c16r2="http://schemas.microsoft.com/office/drawing/2015/06/chart">
            <c:ext xmlns:c16="http://schemas.microsoft.com/office/drawing/2014/chart" uri="{C3380CC4-5D6E-409C-BE32-E72D297353CC}">
              <c16:uniqueId val="{00000000-CC74-46E8-A361-B9B2A109ED84}"/>
            </c:ext>
          </c:extLst>
        </c:ser>
        <c:ser>
          <c:idx val="1"/>
          <c:order val="1"/>
          <c:tx>
            <c:strRef>
              <c:f>'Bilan MFER'!$AQ$98</c:f>
              <c:strCache>
                <c:ptCount val="1"/>
                <c:pt idx="0">
                  <c:v>Niveaux de maîtrise atteints</c:v>
                </c:pt>
              </c:strCache>
            </c:strRef>
          </c:tx>
          <c:spPr>
            <a:ln w="34925" cap="rnd">
              <a:solidFill>
                <a:schemeClr val="accent4"/>
              </a:solidFill>
              <a:round/>
            </a:ln>
            <a:effectLst>
              <a:outerShdw blurRad="57150" dist="5400000" dir="19050" rotWithShape="0">
                <a:srgbClr val="000000">
                  <a:alpha val="63000"/>
                </a:srgbClr>
              </a:outerShdw>
            </a:effectLst>
          </c:spPr>
          <c:marker>
            <c:symbol val="none"/>
          </c:marker>
          <c:dLbls>
            <c:delete val="1"/>
          </c:dLbls>
          <c:cat>
            <c:strRef>
              <c:f>'Bilan MFER'!$AO$99:$AO$113</c:f>
              <c:strCache>
                <c:ptCount val="15"/>
                <c:pt idx="0">
                  <c:v>C1.1</c:v>
                </c:pt>
                <c:pt idx="1">
                  <c:v>C1.2</c:v>
                </c:pt>
                <c:pt idx="2">
                  <c:v>C1.3</c:v>
                </c:pt>
                <c:pt idx="3">
                  <c:v>C1.4</c:v>
                </c:pt>
                <c:pt idx="4">
                  <c:v>C1.5</c:v>
                </c:pt>
                <c:pt idx="5">
                  <c:v>C2.1</c:v>
                </c:pt>
                <c:pt idx="6">
                  <c:v>C2.2</c:v>
                </c:pt>
                <c:pt idx="7">
                  <c:v>C2.3</c:v>
                </c:pt>
                <c:pt idx="8">
                  <c:v>C2.4</c:v>
                </c:pt>
                <c:pt idx="9">
                  <c:v>C2.5</c:v>
                </c:pt>
                <c:pt idx="10">
                  <c:v>C2.6</c:v>
                </c:pt>
                <c:pt idx="11">
                  <c:v>C2.7</c:v>
                </c:pt>
                <c:pt idx="12">
                  <c:v>C3.1</c:v>
                </c:pt>
                <c:pt idx="13">
                  <c:v>C3.2</c:v>
                </c:pt>
                <c:pt idx="14">
                  <c:v>C3.3</c:v>
                </c:pt>
              </c:strCache>
            </c:strRef>
          </c:cat>
          <c:val>
            <c:numRef>
              <c:f>'Bilan MFER'!$AQ$99:$AQ$113</c:f>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6r2="http://schemas.microsoft.com/office/drawing/2015/06/chart">
            <c:ext xmlns:c16="http://schemas.microsoft.com/office/drawing/2014/chart" uri="{C3380CC4-5D6E-409C-BE32-E72D297353CC}">
              <c16:uniqueId val="{00000001-CC74-46E8-A361-B9B2A109ED84}"/>
            </c:ext>
          </c:extLst>
        </c:ser>
        <c:dLbls>
          <c:showLegendKey val="0"/>
          <c:showVal val="1"/>
          <c:showCatName val="0"/>
          <c:showSerName val="0"/>
          <c:showPercent val="0"/>
          <c:showBubbleSize val="0"/>
        </c:dLbls>
        <c:axId val="335308672"/>
        <c:axId val="335310208"/>
      </c:radarChart>
      <c:catAx>
        <c:axId val="335308672"/>
        <c:scaling>
          <c:orientation val="minMax"/>
        </c:scaling>
        <c:delete val="0"/>
        <c:axPos val="b"/>
        <c:majorGridlines/>
        <c:numFmt formatCode="General" sourceLinked="1"/>
        <c:majorTickMark val="none"/>
        <c:minorTickMark val="none"/>
        <c:tickLblPos val="nextTo"/>
        <c:spPr>
          <a:noFill/>
          <a:ln w="25400" cap="flat" cmpd="sng" algn="ctr">
            <a:noFill/>
            <a:round/>
          </a:ln>
        </c:spPr>
        <c:txPr>
          <a:bodyPr rot="-60000000" spcFirstLastPara="1" vertOverflow="ellipsis" vert="horz" wrap="square" anchor="ctr" anchorCtr="1"/>
          <a:lstStyle/>
          <a:p>
            <a:pPr>
              <a:defRPr sz="2400" b="1" i="0" u="none" strike="noStrike">
                <a:solidFill>
                  <a:srgbClr val="268CCD"/>
                </a:solidFill>
                <a:latin typeface="+mn-lt"/>
                <a:ea typeface="+mn-ea"/>
                <a:cs typeface="+mn-cs"/>
              </a:defRPr>
            </a:pPr>
            <a:endParaRPr lang="fr-FR"/>
          </a:p>
        </c:txPr>
        <c:crossAx val="335310208"/>
        <c:crosses val="autoZero"/>
        <c:auto val="1"/>
        <c:lblAlgn val="ctr"/>
        <c:lblOffset val="100"/>
        <c:noMultiLvlLbl val="0"/>
      </c:catAx>
      <c:valAx>
        <c:axId val="335310208"/>
        <c:scaling>
          <c:orientation val="minMax"/>
          <c:max val="20"/>
        </c:scaling>
        <c:delete val="0"/>
        <c:axPos val="l"/>
        <c:majorGridlines>
          <c:spPr>
            <a:ln w="12700" cap="flat" cmpd="sng" algn="ctr">
              <a:solidFill>
                <a:srgbClr val="268CCD"/>
              </a:solidFill>
              <a:prstDash val="solid"/>
              <a:round/>
              <a:headEnd type="none"/>
            </a:ln>
          </c:spPr>
        </c:majorGridlines>
        <c:minorGridlines>
          <c:spPr>
            <a:ln w="9525" cap="flat" cmpd="sng" algn="ctr">
              <a:solidFill>
                <a:schemeClr val="tx1">
                  <a:lumMod val="5000"/>
                  <a:lumOff val="95000"/>
                </a:schemeClr>
              </a:solidFill>
              <a:round/>
            </a:ln>
          </c:spPr>
        </c:minorGridlines>
        <c:numFmt formatCode="0" sourceLinked="0"/>
        <c:majorTickMark val="none"/>
        <c:minorTickMark val="none"/>
        <c:tickLblPos val="nextTo"/>
        <c:spPr>
          <a:noFill/>
          <a:ln>
            <a:solidFill>
              <a:schemeClr val="accent1"/>
            </a:solidFill>
          </a:ln>
        </c:spPr>
        <c:txPr>
          <a:bodyPr rot="-60000000" spcFirstLastPara="1" vertOverflow="ellipsis" vert="horz" wrap="square" anchor="ctr" anchorCtr="1"/>
          <a:lstStyle/>
          <a:p>
            <a:pPr>
              <a:defRPr sz="1200" b="1" i="0" u="none" strike="noStrike">
                <a:solidFill>
                  <a:srgbClr val="00B0F0"/>
                </a:solidFill>
                <a:latin typeface="+mn-lt"/>
                <a:ea typeface="+mn-ea"/>
                <a:cs typeface="+mn-cs"/>
              </a:defRPr>
            </a:pPr>
            <a:endParaRPr lang="fr-FR"/>
          </a:p>
        </c:txPr>
        <c:crossAx val="335308672"/>
        <c:crosses val="autoZero"/>
        <c:crossBetween val="between"/>
        <c:majorUnit val="5"/>
      </c:valAx>
      <c:spPr>
        <a:noFill/>
        <a:ln w="19050" cap="rnd">
          <a:noFill/>
        </a:ln>
      </c:spPr>
    </c:plotArea>
    <c:plotVisOnly val="0"/>
    <c:dispBlanksAs val="gap"/>
    <c:showDLblsOverMax val="0"/>
  </c:chart>
  <c:spPr>
    <a:noFill/>
    <a:ln w="9525" cap="flat" cmpd="sng" algn="ctr">
      <a:noFill/>
      <a:round/>
    </a:ln>
  </c:spPr>
  <c:txPr>
    <a:bodyPr/>
    <a:lstStyle/>
    <a:p>
      <a:pPr>
        <a:defRPr/>
      </a:pPr>
      <a:endParaRPr lang="fr-FR"/>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radarChart>
        <c:radarStyle val="marker"/>
        <c:varyColors val="0"/>
        <c:ser>
          <c:idx val="0"/>
          <c:order val="0"/>
          <c:tx>
            <c:strRef>
              <c:f>'Bilan MFER'!$AU$98</c:f>
              <c:strCache>
                <c:ptCount val="1"/>
                <c:pt idx="0">
                  <c:v>Seuil de maîtrise</c:v>
                </c:pt>
              </c:strCache>
            </c:strRef>
          </c:tx>
          <c:spPr>
            <a:ln w="34925" cap="rnd">
              <a:solidFill>
                <a:schemeClr val="accent2"/>
              </a:solidFill>
              <a:round/>
            </a:ln>
            <a:effectLst>
              <a:outerShdw blurRad="57150" dist="5400000" dir="19050" rotWithShape="0">
                <a:srgbClr val="000000">
                  <a:alpha val="63000"/>
                </a:srgbClr>
              </a:outerShdw>
            </a:effectLst>
          </c:spPr>
          <c:marker>
            <c:symbol val="none"/>
          </c:marker>
          <c:dLbls>
            <c:delete val="1"/>
          </c:dLbls>
          <c:cat>
            <c:strRef>
              <c:f>'Bilan MFER'!$AT$99:$AT$104</c:f>
              <c:strCache>
                <c:ptCount val="6"/>
                <c:pt idx="0">
                  <c:v>C4</c:v>
                </c:pt>
                <c:pt idx="1">
                  <c:v>C5.1</c:v>
                </c:pt>
                <c:pt idx="2">
                  <c:v>C5.2</c:v>
                </c:pt>
                <c:pt idx="3">
                  <c:v>C6.1</c:v>
                </c:pt>
                <c:pt idx="4">
                  <c:v>C6.2</c:v>
                </c:pt>
                <c:pt idx="5">
                  <c:v>C6.3</c:v>
                </c:pt>
              </c:strCache>
            </c:strRef>
          </c:cat>
          <c:val>
            <c:numRef>
              <c:f>'Bilan MFER'!$AU$99:$AU$104</c:f>
              <c:numCache>
                <c:formatCode>General</c:formatCode>
                <c:ptCount val="6"/>
                <c:pt idx="0">
                  <c:v>10</c:v>
                </c:pt>
                <c:pt idx="1">
                  <c:v>10</c:v>
                </c:pt>
                <c:pt idx="2">
                  <c:v>10</c:v>
                </c:pt>
                <c:pt idx="3">
                  <c:v>10</c:v>
                </c:pt>
                <c:pt idx="4">
                  <c:v>10</c:v>
                </c:pt>
                <c:pt idx="5">
                  <c:v>10</c:v>
                </c:pt>
              </c:numCache>
            </c:numRef>
          </c:val>
          <c:extLst xmlns:c16r2="http://schemas.microsoft.com/office/drawing/2015/06/chart">
            <c:ext xmlns:c16="http://schemas.microsoft.com/office/drawing/2014/chart" uri="{C3380CC4-5D6E-409C-BE32-E72D297353CC}">
              <c16:uniqueId val="{00000000-EB47-47DC-BAAE-70A2DA8A282C}"/>
            </c:ext>
          </c:extLst>
        </c:ser>
        <c:ser>
          <c:idx val="1"/>
          <c:order val="1"/>
          <c:tx>
            <c:strRef>
              <c:f>'Bilan MFER'!$AV$98</c:f>
              <c:strCache>
                <c:ptCount val="1"/>
                <c:pt idx="0">
                  <c:v>Niveaux de maîtrise atteints</c:v>
                </c:pt>
              </c:strCache>
            </c:strRef>
          </c:tx>
          <c:spPr>
            <a:ln w="34925" cap="rnd">
              <a:solidFill>
                <a:schemeClr val="accent4"/>
              </a:solidFill>
              <a:round/>
            </a:ln>
            <a:effectLst>
              <a:outerShdw blurRad="57150" dist="5400000" dir="19050" rotWithShape="0">
                <a:srgbClr val="000000">
                  <a:alpha val="63000"/>
                </a:srgbClr>
              </a:outerShdw>
            </a:effectLst>
          </c:spPr>
          <c:marker>
            <c:symbol val="none"/>
          </c:marker>
          <c:dLbls>
            <c:delete val="1"/>
          </c:dLbls>
          <c:cat>
            <c:strRef>
              <c:f>'Bilan MFER'!$AT$99:$AT$104</c:f>
              <c:strCache>
                <c:ptCount val="6"/>
                <c:pt idx="0">
                  <c:v>C4</c:v>
                </c:pt>
                <c:pt idx="1">
                  <c:v>C5.1</c:v>
                </c:pt>
                <c:pt idx="2">
                  <c:v>C5.2</c:v>
                </c:pt>
                <c:pt idx="3">
                  <c:v>C6.1</c:v>
                </c:pt>
                <c:pt idx="4">
                  <c:v>C6.2</c:v>
                </c:pt>
                <c:pt idx="5">
                  <c:v>C6.3</c:v>
                </c:pt>
              </c:strCache>
            </c:strRef>
          </c:cat>
          <c:val>
            <c:numRef>
              <c:f>'Bilan MFER'!$AV$99:$AV$104</c:f>
              <c:numCache>
                <c:formatCode>0.0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1-EB47-47DC-BAAE-70A2DA8A282C}"/>
            </c:ext>
          </c:extLst>
        </c:ser>
        <c:dLbls>
          <c:showLegendKey val="0"/>
          <c:showVal val="1"/>
          <c:showCatName val="0"/>
          <c:showSerName val="0"/>
          <c:showPercent val="0"/>
          <c:showBubbleSize val="0"/>
        </c:dLbls>
        <c:axId val="325939968"/>
        <c:axId val="325941504"/>
      </c:radarChart>
      <c:catAx>
        <c:axId val="325939968"/>
        <c:scaling>
          <c:orientation val="minMax"/>
        </c:scaling>
        <c:delete val="0"/>
        <c:axPos val="b"/>
        <c:majorGridlines/>
        <c:numFmt formatCode="General" sourceLinked="1"/>
        <c:majorTickMark val="none"/>
        <c:minorTickMark val="none"/>
        <c:tickLblPos val="nextTo"/>
        <c:spPr>
          <a:noFill/>
          <a:ln w="25400" cap="flat" cmpd="sng" algn="ctr">
            <a:noFill/>
            <a:round/>
          </a:ln>
        </c:spPr>
        <c:txPr>
          <a:bodyPr rot="-60000000" spcFirstLastPara="1" vertOverflow="ellipsis" vert="horz" wrap="square" anchor="ctr" anchorCtr="1"/>
          <a:lstStyle/>
          <a:p>
            <a:pPr>
              <a:defRPr sz="2400" b="1" i="0" u="none" strike="noStrike">
                <a:solidFill>
                  <a:srgbClr val="268CCD"/>
                </a:solidFill>
                <a:latin typeface="+mn-lt"/>
                <a:ea typeface="+mn-ea"/>
                <a:cs typeface="+mn-cs"/>
              </a:defRPr>
            </a:pPr>
            <a:endParaRPr lang="fr-FR"/>
          </a:p>
        </c:txPr>
        <c:crossAx val="325941504"/>
        <c:crosses val="autoZero"/>
        <c:auto val="1"/>
        <c:lblAlgn val="ctr"/>
        <c:lblOffset val="100"/>
        <c:noMultiLvlLbl val="0"/>
      </c:catAx>
      <c:valAx>
        <c:axId val="325941504"/>
        <c:scaling>
          <c:orientation val="minMax"/>
          <c:max val="20"/>
        </c:scaling>
        <c:delete val="0"/>
        <c:axPos val="l"/>
        <c:majorGridlines>
          <c:spPr>
            <a:ln w="12700" cap="flat" cmpd="sng" algn="ctr">
              <a:solidFill>
                <a:srgbClr val="268CCD"/>
              </a:solidFill>
              <a:prstDash val="solid"/>
              <a:round/>
              <a:headEnd type="none"/>
            </a:ln>
          </c:spPr>
        </c:majorGridlines>
        <c:minorGridlines>
          <c:spPr>
            <a:ln w="9525" cap="flat" cmpd="sng" algn="ctr">
              <a:solidFill>
                <a:schemeClr val="tx1">
                  <a:lumMod val="5000"/>
                  <a:lumOff val="95000"/>
                </a:schemeClr>
              </a:solidFill>
              <a:round/>
            </a:ln>
          </c:spPr>
        </c:minorGridlines>
        <c:numFmt formatCode="0" sourceLinked="0"/>
        <c:majorTickMark val="none"/>
        <c:minorTickMark val="none"/>
        <c:tickLblPos val="nextTo"/>
        <c:spPr>
          <a:noFill/>
          <a:ln>
            <a:solidFill>
              <a:schemeClr val="accent1"/>
            </a:solidFill>
          </a:ln>
        </c:spPr>
        <c:txPr>
          <a:bodyPr rot="-60000000" spcFirstLastPara="1" vertOverflow="ellipsis" vert="horz" wrap="square" anchor="ctr" anchorCtr="1"/>
          <a:lstStyle/>
          <a:p>
            <a:pPr>
              <a:defRPr sz="1200" b="1" i="0" u="none" strike="noStrike">
                <a:solidFill>
                  <a:srgbClr val="00B0F0"/>
                </a:solidFill>
                <a:latin typeface="+mn-lt"/>
                <a:ea typeface="+mn-ea"/>
                <a:cs typeface="+mn-cs"/>
              </a:defRPr>
            </a:pPr>
            <a:endParaRPr lang="fr-FR"/>
          </a:p>
        </c:txPr>
        <c:crossAx val="325939968"/>
        <c:crosses val="autoZero"/>
        <c:crossBetween val="between"/>
        <c:majorUnit val="5"/>
      </c:valAx>
      <c:spPr>
        <a:noFill/>
        <a:ln w="19050" cap="rnd">
          <a:noFill/>
        </a:ln>
      </c:spPr>
    </c:plotArea>
    <c:plotVisOnly val="0"/>
    <c:dispBlanksAs val="gap"/>
    <c:showDLblsOverMax val="0"/>
  </c:chart>
  <c:spPr>
    <a:noFill/>
    <a:ln w="9525" cap="flat" cmpd="sng" algn="ctr">
      <a:noFill/>
      <a:round/>
    </a:ln>
  </c:spPr>
  <c:txPr>
    <a:bodyPr/>
    <a:lstStyle/>
    <a:p>
      <a:pPr>
        <a:defRPr/>
      </a:pPr>
      <a:endParaRPr lang="fr-FR"/>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radarChart>
        <c:radarStyle val="marker"/>
        <c:varyColors val="0"/>
        <c:ser>
          <c:idx val="0"/>
          <c:order val="0"/>
          <c:tx>
            <c:strRef>
              <c:f>'Bilan MFER'!$AU$119</c:f>
              <c:strCache>
                <c:ptCount val="1"/>
                <c:pt idx="0">
                  <c:v>Seuil de maîtrise</c:v>
                </c:pt>
              </c:strCache>
            </c:strRef>
          </c:tx>
          <c:spPr>
            <a:ln w="34925" cap="rnd">
              <a:solidFill>
                <a:schemeClr val="accent2"/>
              </a:solidFill>
              <a:round/>
            </a:ln>
            <a:effectLst>
              <a:outerShdw blurRad="57150" dist="5400000" dir="19050" rotWithShape="0">
                <a:srgbClr val="000000">
                  <a:alpha val="63000"/>
                </a:srgbClr>
              </a:outerShdw>
            </a:effectLst>
          </c:spPr>
          <c:marker>
            <c:symbol val="none"/>
          </c:marker>
          <c:dLbls>
            <c:delete val="1"/>
          </c:dLbls>
          <c:cat>
            <c:strRef>
              <c:f>'Bilan MFER'!$AT$120:$AT$128</c:f>
              <c:strCache>
                <c:ptCount val="9"/>
                <c:pt idx="0">
                  <c:v>C10.1</c:v>
                </c:pt>
                <c:pt idx="1">
                  <c:v>C10.2</c:v>
                </c:pt>
                <c:pt idx="2">
                  <c:v>C10.3</c:v>
                </c:pt>
                <c:pt idx="3">
                  <c:v>C10.4</c:v>
                </c:pt>
                <c:pt idx="4">
                  <c:v>C10.5</c:v>
                </c:pt>
                <c:pt idx="5">
                  <c:v>C10.6</c:v>
                </c:pt>
                <c:pt idx="6">
                  <c:v>C10.7</c:v>
                </c:pt>
                <c:pt idx="7">
                  <c:v>C11.1</c:v>
                </c:pt>
                <c:pt idx="8">
                  <c:v>C11.2</c:v>
                </c:pt>
              </c:strCache>
            </c:strRef>
          </c:cat>
          <c:val>
            <c:numRef>
              <c:f>'Bilan MFER'!$AU$120:$AU$128</c:f>
              <c:numCache>
                <c:formatCode>General</c:formatCode>
                <c:ptCount val="9"/>
                <c:pt idx="0">
                  <c:v>10</c:v>
                </c:pt>
                <c:pt idx="1">
                  <c:v>10</c:v>
                </c:pt>
                <c:pt idx="2">
                  <c:v>10</c:v>
                </c:pt>
                <c:pt idx="3">
                  <c:v>10</c:v>
                </c:pt>
                <c:pt idx="4">
                  <c:v>10</c:v>
                </c:pt>
                <c:pt idx="5">
                  <c:v>10</c:v>
                </c:pt>
                <c:pt idx="6">
                  <c:v>10</c:v>
                </c:pt>
                <c:pt idx="7">
                  <c:v>10</c:v>
                </c:pt>
                <c:pt idx="8">
                  <c:v>10</c:v>
                </c:pt>
              </c:numCache>
            </c:numRef>
          </c:val>
          <c:extLst xmlns:c16r2="http://schemas.microsoft.com/office/drawing/2015/06/chart">
            <c:ext xmlns:c16="http://schemas.microsoft.com/office/drawing/2014/chart" uri="{C3380CC4-5D6E-409C-BE32-E72D297353CC}">
              <c16:uniqueId val="{00000000-41BD-42BC-A0EA-6CAA855CB353}"/>
            </c:ext>
          </c:extLst>
        </c:ser>
        <c:ser>
          <c:idx val="1"/>
          <c:order val="1"/>
          <c:tx>
            <c:strRef>
              <c:f>'Bilan MFER'!$AV$119</c:f>
              <c:strCache>
                <c:ptCount val="1"/>
                <c:pt idx="0">
                  <c:v>Niveaux de maîtrise atteints</c:v>
                </c:pt>
              </c:strCache>
            </c:strRef>
          </c:tx>
          <c:spPr>
            <a:ln w="34925" cap="rnd">
              <a:solidFill>
                <a:schemeClr val="accent4"/>
              </a:solidFill>
              <a:round/>
            </a:ln>
            <a:effectLst>
              <a:outerShdw blurRad="57150" dist="5400000" dir="19050" rotWithShape="0">
                <a:srgbClr val="000000">
                  <a:alpha val="63000"/>
                </a:srgbClr>
              </a:outerShdw>
            </a:effectLst>
          </c:spPr>
          <c:marker>
            <c:symbol val="none"/>
          </c:marker>
          <c:dLbls>
            <c:delete val="1"/>
          </c:dLbls>
          <c:cat>
            <c:strRef>
              <c:f>'Bilan MFER'!$AT$120:$AT$128</c:f>
              <c:strCache>
                <c:ptCount val="9"/>
                <c:pt idx="0">
                  <c:v>C10.1</c:v>
                </c:pt>
                <c:pt idx="1">
                  <c:v>C10.2</c:v>
                </c:pt>
                <c:pt idx="2">
                  <c:v>C10.3</c:v>
                </c:pt>
                <c:pt idx="3">
                  <c:v>C10.4</c:v>
                </c:pt>
                <c:pt idx="4">
                  <c:v>C10.5</c:v>
                </c:pt>
                <c:pt idx="5">
                  <c:v>C10.6</c:v>
                </c:pt>
                <c:pt idx="6">
                  <c:v>C10.7</c:v>
                </c:pt>
                <c:pt idx="7">
                  <c:v>C11.1</c:v>
                </c:pt>
                <c:pt idx="8">
                  <c:v>C11.2</c:v>
                </c:pt>
              </c:strCache>
            </c:strRef>
          </c:cat>
          <c:val>
            <c:numRef>
              <c:f>'Bilan MFER'!$AV$120:$AV$128</c:f>
              <c:numCache>
                <c:formatCode>0.0</c:formatCode>
                <c:ptCount val="9"/>
                <c:pt idx="0">
                  <c:v>0</c:v>
                </c:pt>
                <c:pt idx="1">
                  <c:v>0</c:v>
                </c:pt>
                <c:pt idx="2">
                  <c:v>0</c:v>
                </c:pt>
                <c:pt idx="3">
                  <c:v>0</c:v>
                </c:pt>
                <c:pt idx="4">
                  <c:v>0</c:v>
                </c:pt>
                <c:pt idx="5">
                  <c:v>0</c:v>
                </c:pt>
                <c:pt idx="6">
                  <c:v>0</c:v>
                </c:pt>
                <c:pt idx="7">
                  <c:v>0</c:v>
                </c:pt>
                <c:pt idx="8">
                  <c:v>0</c:v>
                </c:pt>
              </c:numCache>
            </c:numRef>
          </c:val>
          <c:extLst xmlns:c16r2="http://schemas.microsoft.com/office/drawing/2015/06/chart">
            <c:ext xmlns:c16="http://schemas.microsoft.com/office/drawing/2014/chart" uri="{C3380CC4-5D6E-409C-BE32-E72D297353CC}">
              <c16:uniqueId val="{00000001-41BD-42BC-A0EA-6CAA855CB353}"/>
            </c:ext>
          </c:extLst>
        </c:ser>
        <c:dLbls>
          <c:showLegendKey val="0"/>
          <c:showVal val="1"/>
          <c:showCatName val="0"/>
          <c:showSerName val="0"/>
          <c:showPercent val="0"/>
          <c:showBubbleSize val="0"/>
        </c:dLbls>
        <c:axId val="327884800"/>
        <c:axId val="327886336"/>
      </c:radarChart>
      <c:catAx>
        <c:axId val="327884800"/>
        <c:scaling>
          <c:orientation val="minMax"/>
        </c:scaling>
        <c:delete val="0"/>
        <c:axPos val="b"/>
        <c:majorGridlines/>
        <c:numFmt formatCode="General" sourceLinked="1"/>
        <c:majorTickMark val="none"/>
        <c:minorTickMark val="none"/>
        <c:tickLblPos val="nextTo"/>
        <c:spPr>
          <a:noFill/>
          <a:ln w="25400" cap="flat" cmpd="sng" algn="ctr">
            <a:noFill/>
            <a:round/>
          </a:ln>
        </c:spPr>
        <c:txPr>
          <a:bodyPr rot="-60000000" spcFirstLastPara="1" vertOverflow="ellipsis" vert="horz" wrap="square" anchor="ctr" anchorCtr="1"/>
          <a:lstStyle/>
          <a:p>
            <a:pPr>
              <a:defRPr sz="2400" b="1" i="0" u="none" strike="noStrike">
                <a:solidFill>
                  <a:srgbClr val="268CCD"/>
                </a:solidFill>
                <a:latin typeface="+mn-lt"/>
                <a:ea typeface="+mn-ea"/>
                <a:cs typeface="+mn-cs"/>
              </a:defRPr>
            </a:pPr>
            <a:endParaRPr lang="fr-FR"/>
          </a:p>
        </c:txPr>
        <c:crossAx val="327886336"/>
        <c:crosses val="autoZero"/>
        <c:auto val="1"/>
        <c:lblAlgn val="ctr"/>
        <c:lblOffset val="100"/>
        <c:noMultiLvlLbl val="0"/>
      </c:catAx>
      <c:valAx>
        <c:axId val="327886336"/>
        <c:scaling>
          <c:orientation val="minMax"/>
          <c:max val="20"/>
        </c:scaling>
        <c:delete val="0"/>
        <c:axPos val="l"/>
        <c:majorGridlines>
          <c:spPr>
            <a:ln w="12700" cap="flat" cmpd="sng" algn="ctr">
              <a:solidFill>
                <a:srgbClr val="268CCD"/>
              </a:solidFill>
              <a:prstDash val="solid"/>
              <a:round/>
              <a:headEnd type="none"/>
            </a:ln>
          </c:spPr>
        </c:majorGridlines>
        <c:minorGridlines>
          <c:spPr>
            <a:ln w="9525" cap="flat" cmpd="sng" algn="ctr">
              <a:solidFill>
                <a:schemeClr val="tx1">
                  <a:lumMod val="5000"/>
                  <a:lumOff val="95000"/>
                </a:schemeClr>
              </a:solidFill>
              <a:round/>
            </a:ln>
          </c:spPr>
        </c:minorGridlines>
        <c:numFmt formatCode="0" sourceLinked="0"/>
        <c:majorTickMark val="none"/>
        <c:minorTickMark val="none"/>
        <c:tickLblPos val="nextTo"/>
        <c:spPr>
          <a:noFill/>
          <a:ln>
            <a:solidFill>
              <a:schemeClr val="accent1"/>
            </a:solidFill>
          </a:ln>
        </c:spPr>
        <c:txPr>
          <a:bodyPr rot="-60000000" spcFirstLastPara="1" vertOverflow="ellipsis" vert="horz" wrap="square" anchor="ctr" anchorCtr="1"/>
          <a:lstStyle/>
          <a:p>
            <a:pPr>
              <a:defRPr sz="1200" b="1" i="0" u="none" strike="noStrike">
                <a:solidFill>
                  <a:srgbClr val="00B0F0"/>
                </a:solidFill>
                <a:latin typeface="+mn-lt"/>
                <a:ea typeface="+mn-ea"/>
                <a:cs typeface="+mn-cs"/>
              </a:defRPr>
            </a:pPr>
            <a:endParaRPr lang="fr-FR"/>
          </a:p>
        </c:txPr>
        <c:crossAx val="327884800"/>
        <c:crosses val="autoZero"/>
        <c:crossBetween val="between"/>
        <c:majorUnit val="5"/>
      </c:valAx>
      <c:spPr>
        <a:noFill/>
        <a:ln w="19050" cap="rnd">
          <a:noFill/>
        </a:ln>
      </c:spPr>
    </c:plotArea>
    <c:plotVisOnly val="0"/>
    <c:dispBlanksAs val="gap"/>
    <c:showDLblsOverMax val="0"/>
  </c:chart>
  <c:spPr>
    <a:noFill/>
    <a:ln w="9525" cap="flat" cmpd="sng" algn="ctr">
      <a:noFill/>
      <a:round/>
    </a:ln>
  </c:spPr>
  <c:txPr>
    <a:bodyPr/>
    <a:lstStyle/>
    <a:p>
      <a:pPr>
        <a:defRPr/>
      </a:pPr>
      <a:endParaRPr lang="fr-FR"/>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radarChart>
        <c:radarStyle val="marker"/>
        <c:varyColors val="0"/>
        <c:ser>
          <c:idx val="0"/>
          <c:order val="0"/>
          <c:tx>
            <c:strRef>
              <c:f>'Bilan MFER'!$AP$140</c:f>
              <c:strCache>
                <c:ptCount val="1"/>
                <c:pt idx="0">
                  <c:v>Seuil de maîtrise</c:v>
                </c:pt>
              </c:strCache>
            </c:strRef>
          </c:tx>
          <c:spPr>
            <a:ln w="34925" cap="rnd">
              <a:solidFill>
                <a:schemeClr val="accent2"/>
              </a:solidFill>
              <a:round/>
            </a:ln>
            <a:effectLst>
              <a:outerShdw blurRad="57150" dist="5400000" dir="19050" rotWithShape="0">
                <a:srgbClr val="000000">
                  <a:alpha val="63000"/>
                </a:srgbClr>
              </a:outerShdw>
            </a:effectLst>
          </c:spPr>
          <c:marker>
            <c:symbol val="none"/>
          </c:marker>
          <c:dLbls>
            <c:delete val="1"/>
          </c:dLbls>
          <c:cat>
            <c:strRef>
              <c:f>'Bilan MFER'!$AO$141:$AO$149</c:f>
              <c:strCache>
                <c:ptCount val="9"/>
                <c:pt idx="0">
                  <c:v>C9.1</c:v>
                </c:pt>
                <c:pt idx="1">
                  <c:v>C9.2</c:v>
                </c:pt>
                <c:pt idx="2">
                  <c:v>C9.3</c:v>
                </c:pt>
                <c:pt idx="3">
                  <c:v>C9.4</c:v>
                </c:pt>
                <c:pt idx="4">
                  <c:v>C13.1</c:v>
                </c:pt>
                <c:pt idx="5">
                  <c:v>C13.2</c:v>
                </c:pt>
                <c:pt idx="6">
                  <c:v>C13.3</c:v>
                </c:pt>
                <c:pt idx="7">
                  <c:v>C13.4</c:v>
                </c:pt>
                <c:pt idx="8">
                  <c:v>C13.5</c:v>
                </c:pt>
              </c:strCache>
            </c:strRef>
          </c:cat>
          <c:val>
            <c:numRef>
              <c:f>'Bilan MFER'!$AP$141:$AP$149</c:f>
              <c:numCache>
                <c:formatCode>General</c:formatCode>
                <c:ptCount val="9"/>
                <c:pt idx="0">
                  <c:v>10</c:v>
                </c:pt>
                <c:pt idx="1">
                  <c:v>10</c:v>
                </c:pt>
                <c:pt idx="2">
                  <c:v>10</c:v>
                </c:pt>
                <c:pt idx="3">
                  <c:v>10</c:v>
                </c:pt>
                <c:pt idx="4">
                  <c:v>10</c:v>
                </c:pt>
                <c:pt idx="5">
                  <c:v>10</c:v>
                </c:pt>
                <c:pt idx="6">
                  <c:v>10</c:v>
                </c:pt>
                <c:pt idx="7">
                  <c:v>10</c:v>
                </c:pt>
                <c:pt idx="8">
                  <c:v>10</c:v>
                </c:pt>
              </c:numCache>
            </c:numRef>
          </c:val>
          <c:extLst xmlns:c16r2="http://schemas.microsoft.com/office/drawing/2015/06/chart">
            <c:ext xmlns:c16="http://schemas.microsoft.com/office/drawing/2014/chart" uri="{C3380CC4-5D6E-409C-BE32-E72D297353CC}">
              <c16:uniqueId val="{00000000-D3FE-4670-ACC9-FB7E3A769226}"/>
            </c:ext>
          </c:extLst>
        </c:ser>
        <c:ser>
          <c:idx val="1"/>
          <c:order val="1"/>
          <c:tx>
            <c:strRef>
              <c:f>'Bilan MFER'!$AQ$140</c:f>
              <c:strCache>
                <c:ptCount val="1"/>
                <c:pt idx="0">
                  <c:v>Niveaux de maîtrise atteints</c:v>
                </c:pt>
              </c:strCache>
            </c:strRef>
          </c:tx>
          <c:spPr>
            <a:ln w="34925" cap="rnd">
              <a:solidFill>
                <a:schemeClr val="accent4"/>
              </a:solidFill>
              <a:round/>
            </a:ln>
            <a:effectLst>
              <a:outerShdw blurRad="57150" dist="5400000" dir="19050" rotWithShape="0">
                <a:srgbClr val="000000">
                  <a:alpha val="63000"/>
                </a:srgbClr>
              </a:outerShdw>
            </a:effectLst>
          </c:spPr>
          <c:marker>
            <c:symbol val="none"/>
          </c:marker>
          <c:dLbls>
            <c:delete val="1"/>
          </c:dLbls>
          <c:cat>
            <c:strRef>
              <c:f>'Bilan MFER'!$AO$141:$AO$149</c:f>
              <c:strCache>
                <c:ptCount val="9"/>
                <c:pt idx="0">
                  <c:v>C9.1</c:v>
                </c:pt>
                <c:pt idx="1">
                  <c:v>C9.2</c:v>
                </c:pt>
                <c:pt idx="2">
                  <c:v>C9.3</c:v>
                </c:pt>
                <c:pt idx="3">
                  <c:v>C9.4</c:v>
                </c:pt>
                <c:pt idx="4">
                  <c:v>C13.1</c:v>
                </c:pt>
                <c:pt idx="5">
                  <c:v>C13.2</c:v>
                </c:pt>
                <c:pt idx="6">
                  <c:v>C13.3</c:v>
                </c:pt>
                <c:pt idx="7">
                  <c:v>C13.4</c:v>
                </c:pt>
                <c:pt idx="8">
                  <c:v>C13.5</c:v>
                </c:pt>
              </c:strCache>
            </c:strRef>
          </c:cat>
          <c:val>
            <c:numRef>
              <c:f>'Bilan MFER'!$AQ$141:$AQ$149</c:f>
              <c:numCache>
                <c:formatCode>0.0</c:formatCode>
                <c:ptCount val="9"/>
                <c:pt idx="0">
                  <c:v>0</c:v>
                </c:pt>
                <c:pt idx="1">
                  <c:v>0</c:v>
                </c:pt>
                <c:pt idx="2">
                  <c:v>0</c:v>
                </c:pt>
                <c:pt idx="3">
                  <c:v>0</c:v>
                </c:pt>
                <c:pt idx="4">
                  <c:v>0</c:v>
                </c:pt>
                <c:pt idx="5">
                  <c:v>0</c:v>
                </c:pt>
                <c:pt idx="6">
                  <c:v>0</c:v>
                </c:pt>
                <c:pt idx="7">
                  <c:v>0</c:v>
                </c:pt>
                <c:pt idx="8">
                  <c:v>0</c:v>
                </c:pt>
              </c:numCache>
            </c:numRef>
          </c:val>
          <c:extLst xmlns:c16r2="http://schemas.microsoft.com/office/drawing/2015/06/chart">
            <c:ext xmlns:c16="http://schemas.microsoft.com/office/drawing/2014/chart" uri="{C3380CC4-5D6E-409C-BE32-E72D297353CC}">
              <c16:uniqueId val="{00000001-D3FE-4670-ACC9-FB7E3A769226}"/>
            </c:ext>
          </c:extLst>
        </c:ser>
        <c:dLbls>
          <c:showLegendKey val="0"/>
          <c:showVal val="1"/>
          <c:showCatName val="0"/>
          <c:showSerName val="0"/>
          <c:showPercent val="0"/>
          <c:showBubbleSize val="0"/>
        </c:dLbls>
        <c:axId val="327920256"/>
        <c:axId val="327922048"/>
      </c:radarChart>
      <c:catAx>
        <c:axId val="327920256"/>
        <c:scaling>
          <c:orientation val="minMax"/>
        </c:scaling>
        <c:delete val="0"/>
        <c:axPos val="b"/>
        <c:majorGridlines/>
        <c:numFmt formatCode="General" sourceLinked="1"/>
        <c:majorTickMark val="none"/>
        <c:minorTickMark val="none"/>
        <c:tickLblPos val="nextTo"/>
        <c:spPr>
          <a:noFill/>
          <a:ln w="25400" cap="flat" cmpd="sng" algn="ctr">
            <a:noFill/>
            <a:round/>
          </a:ln>
        </c:spPr>
        <c:txPr>
          <a:bodyPr rot="-60000000" spcFirstLastPara="1" vertOverflow="ellipsis" vert="horz" wrap="square" anchor="ctr" anchorCtr="1"/>
          <a:lstStyle/>
          <a:p>
            <a:pPr>
              <a:defRPr sz="2400" b="1" i="0" u="none" strike="noStrike">
                <a:solidFill>
                  <a:srgbClr val="268CCD"/>
                </a:solidFill>
                <a:latin typeface="+mn-lt"/>
                <a:ea typeface="+mn-ea"/>
                <a:cs typeface="+mn-cs"/>
              </a:defRPr>
            </a:pPr>
            <a:endParaRPr lang="fr-FR"/>
          </a:p>
        </c:txPr>
        <c:crossAx val="327922048"/>
        <c:crosses val="autoZero"/>
        <c:auto val="1"/>
        <c:lblAlgn val="ctr"/>
        <c:lblOffset val="100"/>
        <c:noMultiLvlLbl val="0"/>
      </c:catAx>
      <c:valAx>
        <c:axId val="327922048"/>
        <c:scaling>
          <c:orientation val="minMax"/>
          <c:max val="20"/>
        </c:scaling>
        <c:delete val="0"/>
        <c:axPos val="l"/>
        <c:majorGridlines>
          <c:spPr>
            <a:ln w="12700" cap="flat" cmpd="sng" algn="ctr">
              <a:solidFill>
                <a:srgbClr val="268CCD"/>
              </a:solidFill>
              <a:prstDash val="solid"/>
              <a:round/>
              <a:headEnd type="none"/>
            </a:ln>
          </c:spPr>
        </c:majorGridlines>
        <c:minorGridlines>
          <c:spPr>
            <a:ln w="9525" cap="flat" cmpd="sng" algn="ctr">
              <a:solidFill>
                <a:schemeClr val="tx1">
                  <a:lumMod val="5000"/>
                  <a:lumOff val="95000"/>
                </a:schemeClr>
              </a:solidFill>
              <a:round/>
            </a:ln>
          </c:spPr>
        </c:minorGridlines>
        <c:numFmt formatCode="0" sourceLinked="0"/>
        <c:majorTickMark val="none"/>
        <c:minorTickMark val="none"/>
        <c:tickLblPos val="nextTo"/>
        <c:spPr>
          <a:noFill/>
          <a:ln>
            <a:solidFill>
              <a:schemeClr val="accent1"/>
            </a:solidFill>
          </a:ln>
        </c:spPr>
        <c:txPr>
          <a:bodyPr rot="-60000000" spcFirstLastPara="1" vertOverflow="ellipsis" vert="horz" wrap="square" anchor="ctr" anchorCtr="1"/>
          <a:lstStyle/>
          <a:p>
            <a:pPr>
              <a:defRPr sz="1200" b="1" i="0" u="none" strike="noStrike">
                <a:solidFill>
                  <a:srgbClr val="00B0F0"/>
                </a:solidFill>
                <a:latin typeface="+mn-lt"/>
                <a:ea typeface="+mn-ea"/>
                <a:cs typeface="+mn-cs"/>
              </a:defRPr>
            </a:pPr>
            <a:endParaRPr lang="fr-FR"/>
          </a:p>
        </c:txPr>
        <c:crossAx val="327920256"/>
        <c:crosses val="autoZero"/>
        <c:crossBetween val="between"/>
        <c:majorUnit val="5"/>
      </c:valAx>
      <c:spPr>
        <a:noFill/>
        <a:ln w="19050" cap="rnd">
          <a:noFill/>
        </a:ln>
      </c:spPr>
    </c:plotArea>
    <c:plotVisOnly val="0"/>
    <c:dispBlanksAs val="gap"/>
    <c:showDLblsOverMax val="0"/>
  </c:chart>
  <c:spPr>
    <a:noFill/>
    <a:ln w="9525" cap="flat" cmpd="sng" algn="ctr">
      <a:noFill/>
      <a:round/>
    </a:ln>
  </c:spPr>
  <c:txPr>
    <a:bodyPr/>
    <a:lstStyle/>
    <a:p>
      <a:pPr>
        <a:defRPr/>
      </a:pPr>
      <a:endParaRPr lang="fr-FR"/>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radarChart>
        <c:radarStyle val="marker"/>
        <c:varyColors val="0"/>
        <c:ser>
          <c:idx val="2"/>
          <c:order val="0"/>
          <c:tx>
            <c:strRef>
              <c:f>'Bilan MFER'!$AR$98</c:f>
              <c:strCache>
                <c:ptCount val="1"/>
                <c:pt idx="0">
                  <c:v>Palier atteint</c:v>
                </c:pt>
              </c:strCache>
            </c:strRef>
          </c:tx>
          <c:spPr>
            <a:ln w="34925" cap="rnd">
              <a:solidFill>
                <a:schemeClr val="accent6"/>
              </a:solidFill>
              <a:round/>
            </a:ln>
            <a:effectLst>
              <a:outerShdw blurRad="57150" dist="5400000" dir="19050" rotWithShape="0">
                <a:srgbClr val="000000">
                  <a:alpha val="63000"/>
                </a:srgbClr>
              </a:outerShdw>
            </a:effectLst>
          </c:spPr>
          <c:marker>
            <c:symbol val="none"/>
          </c:marker>
          <c:dLbls>
            <c:delete val="1"/>
          </c:dLbls>
          <c:cat>
            <c:strRef>
              <c:f>'Bilan MFER'!$AO$99:$AO$113</c:f>
              <c:strCache>
                <c:ptCount val="15"/>
                <c:pt idx="0">
                  <c:v>C1.1</c:v>
                </c:pt>
                <c:pt idx="1">
                  <c:v>C1.2</c:v>
                </c:pt>
                <c:pt idx="2">
                  <c:v>C1.3</c:v>
                </c:pt>
                <c:pt idx="3">
                  <c:v>C1.4</c:v>
                </c:pt>
                <c:pt idx="4">
                  <c:v>C1.5</c:v>
                </c:pt>
                <c:pt idx="5">
                  <c:v>C2.1</c:v>
                </c:pt>
                <c:pt idx="6">
                  <c:v>C2.2</c:v>
                </c:pt>
                <c:pt idx="7">
                  <c:v>C2.3</c:v>
                </c:pt>
                <c:pt idx="8">
                  <c:v>C2.4</c:v>
                </c:pt>
                <c:pt idx="9">
                  <c:v>C2.5</c:v>
                </c:pt>
                <c:pt idx="10">
                  <c:v>C2.6</c:v>
                </c:pt>
                <c:pt idx="11">
                  <c:v>C2.7</c:v>
                </c:pt>
                <c:pt idx="12">
                  <c:v>C3.1</c:v>
                </c:pt>
                <c:pt idx="13">
                  <c:v>C3.2</c:v>
                </c:pt>
                <c:pt idx="14">
                  <c:v>C3.3</c:v>
                </c:pt>
              </c:strCache>
            </c:strRef>
          </c:cat>
          <c:val>
            <c:numRef>
              <c:f>'Bilan MFER'!$AR$99:$AR$113</c:f>
              <c:numCache>
                <c:formatCode>General</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6r2="http://schemas.microsoft.com/office/drawing/2015/06/chart">
            <c:ext xmlns:c16="http://schemas.microsoft.com/office/drawing/2014/chart" uri="{C3380CC4-5D6E-409C-BE32-E72D297353CC}">
              <c16:uniqueId val="{00000000-244A-4BAF-88E6-514629F6D7A2}"/>
            </c:ext>
          </c:extLst>
        </c:ser>
        <c:dLbls>
          <c:showLegendKey val="0"/>
          <c:showVal val="1"/>
          <c:showCatName val="0"/>
          <c:showSerName val="0"/>
          <c:showPercent val="0"/>
          <c:showBubbleSize val="0"/>
        </c:dLbls>
        <c:axId val="406004096"/>
        <c:axId val="406005632"/>
      </c:radarChart>
      <c:catAx>
        <c:axId val="406004096"/>
        <c:scaling>
          <c:orientation val="minMax"/>
        </c:scaling>
        <c:delete val="0"/>
        <c:axPos val="b"/>
        <c:majorGridlines/>
        <c:numFmt formatCode="General" sourceLinked="1"/>
        <c:majorTickMark val="none"/>
        <c:minorTickMark val="none"/>
        <c:tickLblPos val="nextTo"/>
        <c:spPr>
          <a:noFill/>
          <a:ln w="25400" cap="flat" cmpd="sng" algn="ctr">
            <a:noFill/>
            <a:round/>
          </a:ln>
        </c:spPr>
        <c:txPr>
          <a:bodyPr rot="-60000000" spcFirstLastPara="1" vertOverflow="ellipsis" vert="horz" wrap="square" anchor="ctr" anchorCtr="1"/>
          <a:lstStyle/>
          <a:p>
            <a:pPr>
              <a:defRPr sz="2400" b="1" i="0" u="none" strike="noStrike">
                <a:solidFill>
                  <a:srgbClr val="268CCD"/>
                </a:solidFill>
                <a:latin typeface="+mn-lt"/>
                <a:ea typeface="+mn-ea"/>
                <a:cs typeface="+mn-cs"/>
              </a:defRPr>
            </a:pPr>
            <a:endParaRPr lang="fr-FR"/>
          </a:p>
        </c:txPr>
        <c:crossAx val="406005632"/>
        <c:crosses val="autoZero"/>
        <c:auto val="1"/>
        <c:lblAlgn val="ctr"/>
        <c:lblOffset val="100"/>
        <c:noMultiLvlLbl val="0"/>
      </c:catAx>
      <c:valAx>
        <c:axId val="406005632"/>
        <c:scaling>
          <c:orientation val="minMax"/>
          <c:max val="6"/>
          <c:min val="0"/>
        </c:scaling>
        <c:delete val="0"/>
        <c:axPos val="l"/>
        <c:majorGridlines>
          <c:spPr>
            <a:ln w="12700" cap="flat" cmpd="sng" algn="ctr">
              <a:solidFill>
                <a:srgbClr val="268CCD"/>
              </a:solidFill>
              <a:prstDash val="solid"/>
              <a:round/>
              <a:headEnd type="none"/>
            </a:ln>
          </c:spPr>
        </c:majorGridlines>
        <c:minorGridlines>
          <c:spPr>
            <a:ln w="9525" cap="flat" cmpd="sng" algn="ctr">
              <a:solidFill>
                <a:schemeClr val="tx1">
                  <a:lumMod val="5000"/>
                  <a:lumOff val="95000"/>
                </a:schemeClr>
              </a:solidFill>
              <a:round/>
            </a:ln>
          </c:spPr>
        </c:minorGridlines>
        <c:numFmt formatCode="0" sourceLinked="0"/>
        <c:majorTickMark val="none"/>
        <c:minorTickMark val="none"/>
        <c:tickLblPos val="nextTo"/>
        <c:spPr>
          <a:noFill/>
          <a:ln>
            <a:solidFill>
              <a:schemeClr val="accent1"/>
            </a:solidFill>
          </a:ln>
        </c:spPr>
        <c:txPr>
          <a:bodyPr rot="-60000000" spcFirstLastPara="1" vertOverflow="ellipsis" vert="horz" wrap="square" anchor="ctr" anchorCtr="1"/>
          <a:lstStyle/>
          <a:p>
            <a:pPr>
              <a:defRPr sz="2000" b="1" i="0" u="none" strike="noStrike">
                <a:solidFill>
                  <a:srgbClr val="00B0F0"/>
                </a:solidFill>
                <a:latin typeface="+mn-lt"/>
                <a:ea typeface="+mn-ea"/>
                <a:cs typeface="+mn-cs"/>
              </a:defRPr>
            </a:pPr>
            <a:endParaRPr lang="fr-FR"/>
          </a:p>
        </c:txPr>
        <c:crossAx val="406004096"/>
        <c:crosses val="autoZero"/>
        <c:crossBetween val="between"/>
        <c:majorUnit val="1"/>
        <c:minorUnit val="1"/>
      </c:valAx>
      <c:spPr>
        <a:noFill/>
        <a:ln w="19050" cap="rnd">
          <a:noFill/>
        </a:ln>
      </c:spPr>
    </c:plotArea>
    <c:plotVisOnly val="0"/>
    <c:dispBlanksAs val="gap"/>
    <c:showDLblsOverMax val="0"/>
  </c:chart>
  <c:spPr>
    <a:noFill/>
    <a:ln w="9525" cap="flat" cmpd="sng" algn="ctr">
      <a:noFill/>
      <a:round/>
    </a:ln>
  </c:spPr>
  <c:txPr>
    <a:bodyPr/>
    <a:lstStyle/>
    <a:p>
      <a:pPr>
        <a:defRPr/>
      </a:pPr>
      <a:endParaRPr lang="fr-FR"/>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radarChart>
        <c:radarStyle val="marker"/>
        <c:varyColors val="0"/>
        <c:ser>
          <c:idx val="0"/>
          <c:order val="0"/>
          <c:tx>
            <c:strRef>
              <c:f>'Bilan MFER'!$AP$119</c:f>
              <c:strCache>
                <c:ptCount val="1"/>
                <c:pt idx="0">
                  <c:v>Seuil de maîtrise</c:v>
                </c:pt>
              </c:strCache>
            </c:strRef>
          </c:tx>
          <c:spPr>
            <a:ln w="34925" cap="rnd">
              <a:solidFill>
                <a:schemeClr val="accent2"/>
              </a:solidFill>
              <a:round/>
            </a:ln>
            <a:effectLst>
              <a:outerShdw blurRad="57150" dist="5400000" dir="19050" rotWithShape="0">
                <a:srgbClr val="000000">
                  <a:alpha val="63000"/>
                </a:srgbClr>
              </a:outerShdw>
            </a:effectLst>
          </c:spPr>
          <c:marker>
            <c:symbol val="none"/>
          </c:marker>
          <c:dLbls>
            <c:delete val="1"/>
          </c:dLbls>
          <c:cat>
            <c:strRef>
              <c:f>'Bilan MFER'!$AO$120:$AO$133</c:f>
              <c:strCache>
                <c:ptCount val="14"/>
                <c:pt idx="0">
                  <c:v>C7.1</c:v>
                </c:pt>
                <c:pt idx="1">
                  <c:v>C7.2</c:v>
                </c:pt>
                <c:pt idx="2">
                  <c:v>C7.3</c:v>
                </c:pt>
                <c:pt idx="3">
                  <c:v>C7.4</c:v>
                </c:pt>
                <c:pt idx="4">
                  <c:v>C7.5</c:v>
                </c:pt>
                <c:pt idx="5">
                  <c:v>C7.6</c:v>
                </c:pt>
                <c:pt idx="6">
                  <c:v>C8.1</c:v>
                </c:pt>
                <c:pt idx="7">
                  <c:v>C8.2</c:v>
                </c:pt>
                <c:pt idx="8">
                  <c:v>C8.3</c:v>
                </c:pt>
                <c:pt idx="9">
                  <c:v>C8.4</c:v>
                </c:pt>
                <c:pt idx="10">
                  <c:v>C8.5</c:v>
                </c:pt>
                <c:pt idx="11">
                  <c:v>C12.1</c:v>
                </c:pt>
                <c:pt idx="12">
                  <c:v>C12.2</c:v>
                </c:pt>
                <c:pt idx="13">
                  <c:v>C12.3</c:v>
                </c:pt>
              </c:strCache>
            </c:strRef>
          </c:cat>
          <c:val>
            <c:numRef>
              <c:f>'Bilan MFER'!$AP$120:$AP$133</c:f>
              <c:numCache>
                <c:formatCode>General</c:formatCode>
                <c:ptCount val="14"/>
                <c:pt idx="0">
                  <c:v>10</c:v>
                </c:pt>
                <c:pt idx="1">
                  <c:v>10</c:v>
                </c:pt>
                <c:pt idx="2">
                  <c:v>10</c:v>
                </c:pt>
                <c:pt idx="3">
                  <c:v>10</c:v>
                </c:pt>
                <c:pt idx="4">
                  <c:v>10</c:v>
                </c:pt>
                <c:pt idx="5">
                  <c:v>10</c:v>
                </c:pt>
                <c:pt idx="6">
                  <c:v>10</c:v>
                </c:pt>
                <c:pt idx="7">
                  <c:v>10</c:v>
                </c:pt>
                <c:pt idx="8">
                  <c:v>10</c:v>
                </c:pt>
                <c:pt idx="9">
                  <c:v>10</c:v>
                </c:pt>
                <c:pt idx="10">
                  <c:v>10</c:v>
                </c:pt>
                <c:pt idx="11">
                  <c:v>10</c:v>
                </c:pt>
                <c:pt idx="12">
                  <c:v>10</c:v>
                </c:pt>
                <c:pt idx="13">
                  <c:v>10</c:v>
                </c:pt>
              </c:numCache>
            </c:numRef>
          </c:val>
          <c:extLst xmlns:c16r2="http://schemas.microsoft.com/office/drawing/2015/06/chart">
            <c:ext xmlns:c16="http://schemas.microsoft.com/office/drawing/2014/chart" uri="{C3380CC4-5D6E-409C-BE32-E72D297353CC}">
              <c16:uniqueId val="{00000000-E381-4F2B-A9EE-3A724849486D}"/>
            </c:ext>
          </c:extLst>
        </c:ser>
        <c:ser>
          <c:idx val="1"/>
          <c:order val="1"/>
          <c:tx>
            <c:strRef>
              <c:f>'Bilan MFER'!$AQ$119</c:f>
              <c:strCache>
                <c:ptCount val="1"/>
                <c:pt idx="0">
                  <c:v>Niveaux de maîtrise atteints</c:v>
                </c:pt>
              </c:strCache>
            </c:strRef>
          </c:tx>
          <c:spPr>
            <a:ln w="34925" cap="rnd">
              <a:solidFill>
                <a:schemeClr val="accent4"/>
              </a:solidFill>
              <a:round/>
            </a:ln>
            <a:effectLst>
              <a:outerShdw blurRad="57150" dist="5400000" dir="19050" rotWithShape="0">
                <a:srgbClr val="000000">
                  <a:alpha val="63000"/>
                </a:srgbClr>
              </a:outerShdw>
            </a:effectLst>
          </c:spPr>
          <c:marker>
            <c:symbol val="none"/>
          </c:marker>
          <c:dLbls>
            <c:delete val="1"/>
          </c:dLbls>
          <c:cat>
            <c:strRef>
              <c:f>'Bilan MFER'!$AO$120:$AO$133</c:f>
              <c:strCache>
                <c:ptCount val="14"/>
                <c:pt idx="0">
                  <c:v>C7.1</c:v>
                </c:pt>
                <c:pt idx="1">
                  <c:v>C7.2</c:v>
                </c:pt>
                <c:pt idx="2">
                  <c:v>C7.3</c:v>
                </c:pt>
                <c:pt idx="3">
                  <c:v>C7.4</c:v>
                </c:pt>
                <c:pt idx="4">
                  <c:v>C7.5</c:v>
                </c:pt>
                <c:pt idx="5">
                  <c:v>C7.6</c:v>
                </c:pt>
                <c:pt idx="6">
                  <c:v>C8.1</c:v>
                </c:pt>
                <c:pt idx="7">
                  <c:v>C8.2</c:v>
                </c:pt>
                <c:pt idx="8">
                  <c:v>C8.3</c:v>
                </c:pt>
                <c:pt idx="9">
                  <c:v>C8.4</c:v>
                </c:pt>
                <c:pt idx="10">
                  <c:v>C8.5</c:v>
                </c:pt>
                <c:pt idx="11">
                  <c:v>C12.1</c:v>
                </c:pt>
                <c:pt idx="12">
                  <c:v>C12.2</c:v>
                </c:pt>
                <c:pt idx="13">
                  <c:v>C12.3</c:v>
                </c:pt>
              </c:strCache>
            </c:strRef>
          </c:cat>
          <c:val>
            <c:numRef>
              <c:f>'Bilan MFER'!$AQ$120:$AQ$133</c:f>
              <c:numCache>
                <c:formatCode>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xmlns:c16r2="http://schemas.microsoft.com/office/drawing/2015/06/chart">
            <c:ext xmlns:c16="http://schemas.microsoft.com/office/drawing/2014/chart" uri="{C3380CC4-5D6E-409C-BE32-E72D297353CC}">
              <c16:uniqueId val="{00000001-E381-4F2B-A9EE-3A724849486D}"/>
            </c:ext>
          </c:extLst>
        </c:ser>
        <c:dLbls>
          <c:showLegendKey val="0"/>
          <c:showVal val="1"/>
          <c:showCatName val="0"/>
          <c:showSerName val="0"/>
          <c:showPercent val="0"/>
          <c:showBubbleSize val="0"/>
        </c:dLbls>
        <c:axId val="406039552"/>
        <c:axId val="406057728"/>
      </c:radarChart>
      <c:catAx>
        <c:axId val="406039552"/>
        <c:scaling>
          <c:orientation val="minMax"/>
        </c:scaling>
        <c:delete val="0"/>
        <c:axPos val="b"/>
        <c:majorGridlines/>
        <c:numFmt formatCode="General" sourceLinked="1"/>
        <c:majorTickMark val="none"/>
        <c:minorTickMark val="none"/>
        <c:tickLblPos val="nextTo"/>
        <c:spPr>
          <a:noFill/>
          <a:ln w="25400" cap="flat" cmpd="sng" algn="ctr">
            <a:noFill/>
            <a:round/>
          </a:ln>
        </c:spPr>
        <c:txPr>
          <a:bodyPr rot="-60000000" spcFirstLastPara="1" vertOverflow="ellipsis" vert="horz" wrap="square" anchor="ctr" anchorCtr="1"/>
          <a:lstStyle/>
          <a:p>
            <a:pPr>
              <a:defRPr sz="2400" b="1" i="0" u="none" strike="noStrike">
                <a:solidFill>
                  <a:srgbClr val="268CCD"/>
                </a:solidFill>
                <a:latin typeface="+mn-lt"/>
                <a:ea typeface="+mn-ea"/>
                <a:cs typeface="+mn-cs"/>
              </a:defRPr>
            </a:pPr>
            <a:endParaRPr lang="fr-FR"/>
          </a:p>
        </c:txPr>
        <c:crossAx val="406057728"/>
        <c:crosses val="autoZero"/>
        <c:auto val="1"/>
        <c:lblAlgn val="ctr"/>
        <c:lblOffset val="100"/>
        <c:noMultiLvlLbl val="0"/>
      </c:catAx>
      <c:valAx>
        <c:axId val="406057728"/>
        <c:scaling>
          <c:orientation val="minMax"/>
          <c:max val="20"/>
        </c:scaling>
        <c:delete val="0"/>
        <c:axPos val="l"/>
        <c:majorGridlines>
          <c:spPr>
            <a:ln w="12700" cap="flat" cmpd="sng" algn="ctr">
              <a:solidFill>
                <a:srgbClr val="268CCD"/>
              </a:solidFill>
              <a:prstDash val="solid"/>
              <a:round/>
              <a:headEnd type="none"/>
            </a:ln>
          </c:spPr>
        </c:majorGridlines>
        <c:minorGridlines>
          <c:spPr>
            <a:ln w="9525" cap="flat" cmpd="sng" algn="ctr">
              <a:solidFill>
                <a:schemeClr val="tx1">
                  <a:lumMod val="5000"/>
                  <a:lumOff val="95000"/>
                </a:schemeClr>
              </a:solidFill>
              <a:round/>
            </a:ln>
          </c:spPr>
        </c:minorGridlines>
        <c:numFmt formatCode="0" sourceLinked="0"/>
        <c:majorTickMark val="none"/>
        <c:minorTickMark val="none"/>
        <c:tickLblPos val="nextTo"/>
        <c:spPr>
          <a:noFill/>
          <a:ln>
            <a:solidFill>
              <a:schemeClr val="accent1"/>
            </a:solidFill>
          </a:ln>
        </c:spPr>
        <c:txPr>
          <a:bodyPr rot="-60000000" spcFirstLastPara="1" vertOverflow="ellipsis" vert="horz" wrap="square" anchor="ctr" anchorCtr="1"/>
          <a:lstStyle/>
          <a:p>
            <a:pPr>
              <a:defRPr sz="1200" b="1" i="0" u="none" strike="noStrike">
                <a:solidFill>
                  <a:srgbClr val="00B0F0"/>
                </a:solidFill>
                <a:latin typeface="+mn-lt"/>
                <a:ea typeface="+mn-ea"/>
                <a:cs typeface="+mn-cs"/>
              </a:defRPr>
            </a:pPr>
            <a:endParaRPr lang="fr-FR"/>
          </a:p>
        </c:txPr>
        <c:crossAx val="406039552"/>
        <c:crosses val="autoZero"/>
        <c:crossBetween val="between"/>
        <c:majorUnit val="5"/>
      </c:valAx>
      <c:spPr>
        <a:noFill/>
        <a:ln w="19050" cap="rnd">
          <a:noFill/>
        </a:ln>
      </c:spPr>
    </c:plotArea>
    <c:plotVisOnly val="0"/>
    <c:dispBlanksAs val="gap"/>
    <c:showDLblsOverMax val="0"/>
  </c:chart>
  <c:spPr>
    <a:noFill/>
    <a:ln w="9525" cap="flat" cmpd="sng" algn="ctr">
      <a:noFill/>
      <a:round/>
    </a:ln>
  </c:spPr>
  <c:txPr>
    <a:bodyPr/>
    <a:lstStyle/>
    <a:p>
      <a:pPr>
        <a:defRPr/>
      </a:pPr>
      <a:endParaRPr lang="fr-FR"/>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2.4020273433634935E-2"/>
          <c:y val="0.14374565855653051"/>
          <c:w val="0.94686926411922379"/>
          <c:h val="0.58955270462264586"/>
        </c:manualLayout>
      </c:layout>
      <c:lineChart>
        <c:grouping val="standard"/>
        <c:varyColors val="0"/>
        <c:ser>
          <c:idx val="0"/>
          <c:order val="0"/>
          <c:tx>
            <c:v>Palier 1</c:v>
          </c:tx>
          <c:spPr>
            <a:ln w="25400" cap="rnd">
              <a:noFill/>
              <a:round/>
            </a:ln>
            <a:effectLst>
              <a:outerShdw blurRad="57150" dist="5400000" dir="19050" rotWithShape="0">
                <a:srgbClr val="000000">
                  <a:alpha val="63000"/>
                </a:srgbClr>
              </a:outerShdw>
            </a:effectLst>
          </c:spPr>
          <c:marker>
            <c:symbol val="circle"/>
            <c:size val="9"/>
            <c:spPr>
              <a:solidFill>
                <a:sysClr val="window" lastClr="FFFFFF"/>
              </a:solidFill>
              <a:ln w="25400">
                <a:solidFill>
                  <a:srgbClr val="7F26CE"/>
                </a:solidFill>
                <a:round/>
              </a:ln>
              <a:effectLst>
                <a:outerShdw blurRad="57150" dist="5400000" dir="19050" rotWithShape="0">
                  <a:srgbClr val="000000">
                    <a:alpha val="63000"/>
                  </a:srgbClr>
                </a:outerShdw>
              </a:effectLst>
            </c:spPr>
          </c:marker>
          <c:dLbls>
            <c:dLbl>
              <c:idx val="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C307-4B85-B5F3-D486ED376899}"/>
                </c:ext>
              </c:extLst>
            </c:dLbl>
            <c:dLbl>
              <c:idx val="1"/>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C307-4B85-B5F3-D486ED376899}"/>
                </c:ext>
              </c:extLst>
            </c:dLbl>
            <c:dLbl>
              <c:idx val="2"/>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C307-4B85-B5F3-D486ED376899}"/>
                </c:ext>
              </c:extLst>
            </c:dLbl>
            <c:dLbl>
              <c:idx val="3"/>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C307-4B85-B5F3-D486ED376899}"/>
                </c:ext>
              </c:extLst>
            </c:dLbl>
            <c:dLbl>
              <c:idx val="4"/>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C307-4B85-B5F3-D486ED376899}"/>
                </c:ext>
              </c:extLst>
            </c:dLbl>
            <c:dLbl>
              <c:idx val="5"/>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C307-4B85-B5F3-D486ED376899}"/>
                </c:ext>
              </c:extLst>
            </c:dLbl>
            <c:dLbl>
              <c:idx val="6"/>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C307-4B85-B5F3-D486ED376899}"/>
                </c:ext>
              </c:extLst>
            </c:dLbl>
            <c:dLbl>
              <c:idx val="7"/>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C307-4B85-B5F3-D486ED376899}"/>
                </c:ext>
              </c:extLst>
            </c:dLbl>
            <c:dLbl>
              <c:idx val="8"/>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C307-4B85-B5F3-D486ED376899}"/>
                </c:ext>
              </c:extLst>
            </c:dLbl>
            <c:dLbl>
              <c:idx val="9"/>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C307-4B85-B5F3-D486ED376899}"/>
                </c:ext>
              </c:extLst>
            </c:dLbl>
            <c:dLbl>
              <c:idx val="10"/>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C307-4B85-B5F3-D486ED376899}"/>
                </c:ext>
              </c:extLst>
            </c:dLbl>
            <c:dLbl>
              <c:idx val="11"/>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C307-4B85-B5F3-D486ED376899}"/>
                </c:ext>
              </c:extLst>
            </c:dLbl>
            <c:dLbl>
              <c:idx val="12"/>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C307-4B85-B5F3-D486ED376899}"/>
                </c:ext>
              </c:extLst>
            </c:dLbl>
            <c:dLbl>
              <c:idx val="13"/>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C307-4B85-B5F3-D486ED376899}"/>
                </c:ext>
              </c:extLst>
            </c:dLbl>
            <c:dLbl>
              <c:idx val="14"/>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C307-4B85-B5F3-D486ED376899}"/>
                </c:ext>
              </c:extLst>
            </c:dLbl>
            <c:dLbl>
              <c:idx val="15"/>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C307-4B85-B5F3-D486ED376899}"/>
                </c:ext>
              </c:extLst>
            </c:dLbl>
            <c:dLbl>
              <c:idx val="16"/>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C307-4B85-B5F3-D486ED376899}"/>
                </c:ext>
              </c:extLst>
            </c:dLbl>
            <c:dLbl>
              <c:idx val="17"/>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C307-4B85-B5F3-D486ED376899}"/>
                </c:ext>
              </c:extLst>
            </c:dLbl>
            <c:dLbl>
              <c:idx val="18"/>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C307-4B85-B5F3-D486ED376899}"/>
                </c:ext>
              </c:extLst>
            </c:dLbl>
            <c:dLbl>
              <c:idx val="19"/>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C307-4B85-B5F3-D486ED376899}"/>
                </c:ext>
              </c:extLst>
            </c:dLbl>
            <c:dLbl>
              <c:idx val="20"/>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C307-4B85-B5F3-D486ED376899}"/>
                </c:ext>
              </c:extLst>
            </c:dLbl>
            <c:dLbl>
              <c:idx val="21"/>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C307-4B85-B5F3-D486ED376899}"/>
                </c:ext>
              </c:extLst>
            </c:dLbl>
            <c:dLbl>
              <c:idx val="22"/>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C307-4B85-B5F3-D486ED376899}"/>
                </c:ext>
              </c:extLst>
            </c:dLbl>
            <c:dLbl>
              <c:idx val="23"/>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C307-4B85-B5F3-D486ED376899}"/>
                </c:ext>
              </c:extLst>
            </c:dLbl>
            <c:dLbl>
              <c:idx val="24"/>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8-C307-4B85-B5F3-D486ED376899}"/>
                </c:ext>
              </c:extLst>
            </c:dLbl>
            <c:dLbl>
              <c:idx val="25"/>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9-C307-4B85-B5F3-D486ED376899}"/>
                </c:ext>
              </c:extLst>
            </c:dLbl>
            <c:dLbl>
              <c:idx val="26"/>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A-C307-4B85-B5F3-D486ED376899}"/>
                </c:ext>
              </c:extLst>
            </c:dLbl>
            <c:dLbl>
              <c:idx val="27"/>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B-C307-4B85-B5F3-D486ED376899}"/>
                </c:ext>
              </c:extLst>
            </c:dLbl>
            <c:dLbl>
              <c:idx val="28"/>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C-C307-4B85-B5F3-D486ED376899}"/>
                </c:ext>
              </c:extLst>
            </c:dLbl>
            <c:dLbl>
              <c:idx val="29"/>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D-C307-4B85-B5F3-D486ED376899}"/>
                </c:ext>
              </c:extLst>
            </c:dLbl>
            <c:dLbl>
              <c:idx val="50"/>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E-C307-4B85-B5F3-D486ED376899}"/>
                </c:ext>
              </c:extLst>
            </c:dLbl>
            <c:dLbl>
              <c:idx val="51"/>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F-C307-4B85-B5F3-D486ED376899}"/>
                </c:ext>
              </c:extLst>
            </c:dLbl>
            <c:dLbl>
              <c:idx val="52"/>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0-C307-4B85-B5F3-D486ED376899}"/>
                </c:ext>
              </c:extLst>
            </c:dLbl>
            <c:dLbl>
              <c:idx val="53"/>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1-C307-4B85-B5F3-D486ED376899}"/>
                </c:ext>
              </c:extLst>
            </c:dLbl>
            <c:dLbl>
              <c:idx val="54"/>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2-C307-4B85-B5F3-D486ED376899}"/>
                </c:ext>
              </c:extLst>
            </c:dLbl>
            <c:dLbl>
              <c:idx val="55"/>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3-C307-4B85-B5F3-D486ED376899}"/>
                </c:ext>
              </c:extLst>
            </c:dLbl>
            <c:dLbl>
              <c:idx val="56"/>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4-C307-4B85-B5F3-D486ED376899}"/>
                </c:ext>
              </c:extLst>
            </c:dLbl>
            <c:dLbl>
              <c:idx val="57"/>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5-C307-4B85-B5F3-D486ED376899}"/>
                </c:ext>
              </c:extLst>
            </c:dLbl>
            <c:dLbl>
              <c:idx val="58"/>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6-C307-4B85-B5F3-D486ED376899}"/>
                </c:ext>
              </c:extLst>
            </c:dLbl>
            <c:dLbl>
              <c:idx val="59"/>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7-C307-4B85-B5F3-D486ED376899}"/>
                </c:ext>
              </c:extLst>
            </c:dLbl>
            <c:spPr>
              <a:noFill/>
              <a:ln>
                <a:noFill/>
              </a:ln>
            </c:spPr>
            <c:txPr>
              <a:bodyPr rot="0" spcFirstLastPara="1" vertOverflow="ellipsis" vert="horz" wrap="square" lIns="38100" tIns="19050" rIns="38100" bIns="19050" anchor="ctr" anchorCtr="1">
                <a:spAutoFit/>
              </a:bodyPr>
              <a:lstStyle/>
              <a:p>
                <a:pPr>
                  <a:defRPr sz="1100" b="0" i="0" u="none" strike="noStrike">
                    <a:solidFill>
                      <a:srgbClr val="7F26CE"/>
                    </a:solidFill>
                    <a:latin typeface="+mn-lt"/>
                    <a:ea typeface="+mn-ea"/>
                    <a:cs typeface="+mn-cs"/>
                  </a:defRPr>
                </a:pPr>
                <a:endParaRPr lang="fr-FR"/>
              </a:p>
            </c:txPr>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15:spPr xmlns:c15="http://schemas.microsoft.com/office/drawing/2012/chart">
                  <a:prstGeom prst="rect">
                    <a:avLst/>
                  </a:prstGeom>
                </c15:spPr>
                <c15:showLeaderLines val="0"/>
              </c:ext>
            </c:extLst>
          </c:dLbls>
          <c:cat>
            <c:numRef>
              <c:f>'Suivi des évaluations'!$I$17:$BP$17</c:f>
              <c:numCache>
                <c:formatCode>0</c:formatCode>
                <c:ptCount val="6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numCache>
            </c:numRef>
          </c:cat>
          <c:val>
            <c:numRef>
              <c:f>'Suivi des évaluations'!$I$43:$BP$43</c:f>
              <c:numCache>
                <c:formatCode>0.0</c:formatCode>
                <c:ptCount val="60"/>
              </c:numCache>
            </c:numRef>
          </c:val>
          <c:smooth val="0"/>
          <c:extLst xmlns:c16r2="http://schemas.microsoft.com/office/drawing/2015/06/chart">
            <c:ext xmlns:c16="http://schemas.microsoft.com/office/drawing/2014/chart" uri="{C3380CC4-5D6E-409C-BE32-E72D297353CC}">
              <c16:uniqueId val="{00000028-C307-4B85-B5F3-D486ED376899}"/>
            </c:ext>
          </c:extLst>
        </c:ser>
        <c:ser>
          <c:idx val="1"/>
          <c:order val="1"/>
          <c:tx>
            <c:v>Palier 2</c:v>
          </c:tx>
          <c:spPr>
            <a:ln w="25400" cap="rnd">
              <a:noFill/>
              <a:round/>
            </a:ln>
            <a:effectLst>
              <a:outerShdw blurRad="57150" dist="5400000" dir="19050" rotWithShape="0">
                <a:srgbClr val="000000">
                  <a:alpha val="63000"/>
                </a:srgbClr>
              </a:outerShdw>
            </a:effectLst>
          </c:spPr>
          <c:marker>
            <c:symbol val="circle"/>
            <c:size val="9"/>
            <c:spPr>
              <a:solidFill>
                <a:srgbClr val="EAB3FF"/>
              </a:solidFill>
              <a:ln w="25400">
                <a:solidFill>
                  <a:srgbClr val="7F26CE"/>
                </a:solidFill>
                <a:round/>
              </a:ln>
              <a:effectLst>
                <a:outerShdw blurRad="57150" dist="5400000" dir="19050" rotWithShape="0">
                  <a:srgbClr val="000000">
                    <a:alpha val="63000"/>
                  </a:srgbClr>
                </a:outerShdw>
              </a:effectLst>
            </c:spPr>
          </c:marker>
          <c:dLbls>
            <c:dLbl>
              <c:idx val="0"/>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29-C307-4B85-B5F3-D486ED376899}"/>
                </c:ext>
              </c:extLst>
            </c:dLbl>
            <c:dLbl>
              <c:idx val="1"/>
              <c:tx>
                <c:rich>
                  <a:bodyPr/>
                  <a:lstStyle/>
                  <a:p>
                    <a:endParaRPr lang="en-US"/>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2A-C307-4B85-B5F3-D486ED376899}"/>
                </c:ext>
              </c:extLst>
            </c:dLbl>
            <c:dLbl>
              <c:idx val="2"/>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2B-C307-4B85-B5F3-D486ED376899}"/>
                </c:ext>
              </c:extLst>
            </c:dLbl>
            <c:dLbl>
              <c:idx val="3"/>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2C-C307-4B85-B5F3-D486ED376899}"/>
                </c:ext>
              </c:extLst>
            </c:dLbl>
            <c:dLbl>
              <c:idx val="4"/>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2D-C307-4B85-B5F3-D486ED376899}"/>
                </c:ext>
              </c:extLst>
            </c:dLbl>
            <c:dLbl>
              <c:idx val="5"/>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2E-C307-4B85-B5F3-D486ED376899}"/>
                </c:ext>
              </c:extLst>
            </c:dLbl>
            <c:dLbl>
              <c:idx val="6"/>
              <c:tx>
                <c:rich>
                  <a:bodyPr/>
                  <a:lstStyle/>
                  <a:p>
                    <a:endParaRPr lang="en-US"/>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2F-C307-4B85-B5F3-D486ED376899}"/>
                </c:ext>
              </c:extLst>
            </c:dLbl>
            <c:dLbl>
              <c:idx val="7"/>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30-C307-4B85-B5F3-D486ED376899}"/>
                </c:ext>
              </c:extLst>
            </c:dLbl>
            <c:dLbl>
              <c:idx val="8"/>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31-C307-4B85-B5F3-D486ED376899}"/>
                </c:ext>
              </c:extLst>
            </c:dLbl>
            <c:dLbl>
              <c:idx val="9"/>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32-C307-4B85-B5F3-D486ED376899}"/>
                </c:ext>
              </c:extLst>
            </c:dLbl>
            <c:dLbl>
              <c:idx val="10"/>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33-C307-4B85-B5F3-D486ED376899}"/>
                </c:ext>
              </c:extLst>
            </c:dLbl>
            <c:dLbl>
              <c:idx val="11"/>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34-C307-4B85-B5F3-D486ED376899}"/>
                </c:ext>
              </c:extLst>
            </c:dLbl>
            <c:dLbl>
              <c:idx val="12"/>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35-C307-4B85-B5F3-D486ED376899}"/>
                </c:ext>
              </c:extLst>
            </c:dLbl>
            <c:dLbl>
              <c:idx val="13"/>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36-C307-4B85-B5F3-D486ED376899}"/>
                </c:ext>
              </c:extLst>
            </c:dLbl>
            <c:dLbl>
              <c:idx val="14"/>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37-C307-4B85-B5F3-D486ED376899}"/>
                </c:ext>
              </c:extLst>
            </c:dLbl>
            <c:dLbl>
              <c:idx val="15"/>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38-C307-4B85-B5F3-D486ED376899}"/>
                </c:ext>
              </c:extLst>
            </c:dLbl>
            <c:dLbl>
              <c:idx val="16"/>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39-C307-4B85-B5F3-D486ED376899}"/>
                </c:ext>
              </c:extLst>
            </c:dLbl>
            <c:dLbl>
              <c:idx val="17"/>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3A-C307-4B85-B5F3-D486ED376899}"/>
                </c:ext>
              </c:extLst>
            </c:dLbl>
            <c:dLbl>
              <c:idx val="18"/>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3B-C307-4B85-B5F3-D486ED376899}"/>
                </c:ext>
              </c:extLst>
            </c:dLbl>
            <c:dLbl>
              <c:idx val="19"/>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3C-C307-4B85-B5F3-D486ED376899}"/>
                </c:ext>
              </c:extLst>
            </c:dLbl>
            <c:dLbl>
              <c:idx val="20"/>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3D-C307-4B85-B5F3-D486ED376899}"/>
                </c:ext>
              </c:extLst>
            </c:dLbl>
            <c:dLbl>
              <c:idx val="21"/>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3E-C307-4B85-B5F3-D486ED376899}"/>
                </c:ext>
              </c:extLst>
            </c:dLbl>
            <c:dLbl>
              <c:idx val="22"/>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3F-C307-4B85-B5F3-D486ED376899}"/>
                </c:ext>
              </c:extLst>
            </c:dLbl>
            <c:dLbl>
              <c:idx val="23"/>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40-C307-4B85-B5F3-D486ED376899}"/>
                </c:ext>
              </c:extLst>
            </c:dLbl>
            <c:dLbl>
              <c:idx val="24"/>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41-C307-4B85-B5F3-D486ED376899}"/>
                </c:ext>
              </c:extLst>
            </c:dLbl>
            <c:dLbl>
              <c:idx val="25"/>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42-C307-4B85-B5F3-D486ED376899}"/>
                </c:ext>
              </c:extLst>
            </c:dLbl>
            <c:dLbl>
              <c:idx val="26"/>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43-C307-4B85-B5F3-D486ED376899}"/>
                </c:ext>
              </c:extLst>
            </c:dLbl>
            <c:dLbl>
              <c:idx val="27"/>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44-C307-4B85-B5F3-D486ED376899}"/>
                </c:ext>
              </c:extLst>
            </c:dLbl>
            <c:dLbl>
              <c:idx val="28"/>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45-C307-4B85-B5F3-D486ED376899}"/>
                </c:ext>
              </c:extLst>
            </c:dLbl>
            <c:dLbl>
              <c:idx val="29"/>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46-C307-4B85-B5F3-D486ED376899}"/>
                </c:ext>
              </c:extLst>
            </c:dLbl>
            <c:dLbl>
              <c:idx val="50"/>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47-C307-4B85-B5F3-D486ED376899}"/>
                </c:ext>
              </c:extLst>
            </c:dLbl>
            <c:dLbl>
              <c:idx val="51"/>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48-C307-4B85-B5F3-D486ED376899}"/>
                </c:ext>
              </c:extLst>
            </c:dLbl>
            <c:dLbl>
              <c:idx val="52"/>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49-C307-4B85-B5F3-D486ED376899}"/>
                </c:ext>
              </c:extLst>
            </c:dLbl>
            <c:dLbl>
              <c:idx val="53"/>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4A-C307-4B85-B5F3-D486ED376899}"/>
                </c:ext>
              </c:extLst>
            </c:dLbl>
            <c:dLbl>
              <c:idx val="54"/>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4B-C307-4B85-B5F3-D486ED376899}"/>
                </c:ext>
              </c:extLst>
            </c:dLbl>
            <c:dLbl>
              <c:idx val="55"/>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4C-C307-4B85-B5F3-D486ED376899}"/>
                </c:ext>
              </c:extLst>
            </c:dLbl>
            <c:dLbl>
              <c:idx val="56"/>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4D-C307-4B85-B5F3-D486ED376899}"/>
                </c:ext>
              </c:extLst>
            </c:dLbl>
            <c:dLbl>
              <c:idx val="57"/>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4E-C307-4B85-B5F3-D486ED376899}"/>
                </c:ext>
              </c:extLst>
            </c:dLbl>
            <c:dLbl>
              <c:idx val="58"/>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4F-C307-4B85-B5F3-D486ED376899}"/>
                </c:ext>
              </c:extLst>
            </c:dLbl>
            <c:dLbl>
              <c:idx val="59"/>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50-C307-4B85-B5F3-D486ED376899}"/>
                </c:ext>
              </c:extLst>
            </c:dLbl>
            <c:spPr>
              <a:noFill/>
              <a:ln>
                <a:noFill/>
              </a:ln>
            </c:spPr>
            <c:txPr>
              <a:bodyPr rot="0" spcFirstLastPara="1" vertOverflow="ellipsis" vert="horz" wrap="square" lIns="38100" tIns="19050" rIns="38100" bIns="19050" anchor="ctr" anchorCtr="1">
                <a:spAutoFit/>
              </a:bodyPr>
              <a:lstStyle/>
              <a:p>
                <a:pPr>
                  <a:defRPr sz="1100" b="0" i="0" u="none" strike="noStrike">
                    <a:solidFill>
                      <a:srgbClr val="7F26CE"/>
                    </a:solidFill>
                    <a:latin typeface="+mn-lt"/>
                    <a:ea typeface="+mn-ea"/>
                    <a:cs typeface="+mn-cs"/>
                  </a:defRPr>
                </a:pPr>
                <a:endParaRPr lang="fr-FR"/>
              </a:p>
            </c:txPr>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15:spPr xmlns:c15="http://schemas.microsoft.com/office/drawing/2012/chart">
                  <a:prstGeom prst="rect">
                    <a:avLst/>
                  </a:prstGeom>
                </c15:spPr>
                <c15:showLeaderLines val="0"/>
              </c:ext>
            </c:extLst>
          </c:dLbls>
          <c:cat>
            <c:numRef>
              <c:f>'Suivi des évaluations'!$I$17:$BP$17</c:f>
              <c:numCache>
                <c:formatCode>0</c:formatCode>
                <c:ptCount val="6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numCache>
            </c:numRef>
          </c:cat>
          <c:val>
            <c:numRef>
              <c:f>'Suivi des évaluations'!$I$42:$BP$42</c:f>
              <c:numCache>
                <c:formatCode>0.0</c:formatCode>
                <c:ptCount val="60"/>
              </c:numCache>
            </c:numRef>
          </c:val>
          <c:smooth val="0"/>
          <c:extLst xmlns:c16r2="http://schemas.microsoft.com/office/drawing/2015/06/chart">
            <c:ext xmlns:c16="http://schemas.microsoft.com/office/drawing/2014/chart" uri="{C3380CC4-5D6E-409C-BE32-E72D297353CC}">
              <c16:uniqueId val="{00000051-C307-4B85-B5F3-D486ED376899}"/>
            </c:ext>
          </c:extLst>
        </c:ser>
        <c:ser>
          <c:idx val="2"/>
          <c:order val="2"/>
          <c:tx>
            <c:v>Palier 3</c:v>
          </c:tx>
          <c:spPr>
            <a:ln w="25400" cap="rnd">
              <a:noFill/>
              <a:round/>
            </a:ln>
            <a:effectLst>
              <a:outerShdw blurRad="57150" dist="5400000" dir="19050" rotWithShape="0">
                <a:srgbClr val="000000">
                  <a:alpha val="63000"/>
                </a:srgbClr>
              </a:outerShdw>
            </a:effectLst>
          </c:spPr>
          <c:marker>
            <c:symbol val="circle"/>
            <c:size val="9"/>
            <c:spPr>
              <a:solidFill>
                <a:srgbClr val="7F26CE"/>
              </a:solidFill>
              <a:ln w="25400">
                <a:solidFill>
                  <a:srgbClr val="7F26CE"/>
                </a:solidFill>
                <a:round/>
              </a:ln>
              <a:effectLst>
                <a:outerShdw blurRad="57150" dist="5400000" dir="19050" rotWithShape="0">
                  <a:srgbClr val="000000">
                    <a:alpha val="63000"/>
                  </a:srgbClr>
                </a:outerShdw>
              </a:effectLst>
            </c:spPr>
          </c:marker>
          <c:dLbls>
            <c:dLbl>
              <c:idx val="0"/>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52-C307-4B85-B5F3-D486ED376899}"/>
                </c:ext>
              </c:extLst>
            </c:dLbl>
            <c:dLbl>
              <c:idx val="1"/>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53-C307-4B85-B5F3-D486ED376899}"/>
                </c:ext>
              </c:extLst>
            </c:dLbl>
            <c:dLbl>
              <c:idx val="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54-C307-4B85-B5F3-D486ED376899}"/>
                </c:ext>
              </c:extLst>
            </c:dLbl>
            <c:dLbl>
              <c:idx val="3"/>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55-C307-4B85-B5F3-D486ED376899}"/>
                </c:ext>
              </c:extLst>
            </c:dLbl>
            <c:dLbl>
              <c:idx val="4"/>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56-C307-4B85-B5F3-D486ED376899}"/>
                </c:ext>
              </c:extLst>
            </c:dLbl>
            <c:dLbl>
              <c:idx val="5"/>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57-C307-4B85-B5F3-D486ED376899}"/>
                </c:ext>
              </c:extLst>
            </c:dLbl>
            <c:dLbl>
              <c:idx val="6"/>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58-C307-4B85-B5F3-D486ED376899}"/>
                </c:ext>
              </c:extLst>
            </c:dLbl>
            <c:dLbl>
              <c:idx val="7"/>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59-C307-4B85-B5F3-D486ED376899}"/>
                </c:ext>
              </c:extLst>
            </c:dLbl>
            <c:dLbl>
              <c:idx val="8"/>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5A-C307-4B85-B5F3-D486ED376899}"/>
                </c:ext>
              </c:extLst>
            </c:dLbl>
            <c:dLbl>
              <c:idx val="9"/>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5B-C307-4B85-B5F3-D486ED376899}"/>
                </c:ext>
              </c:extLst>
            </c:dLbl>
            <c:dLbl>
              <c:idx val="10"/>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5C-C307-4B85-B5F3-D486ED376899}"/>
                </c:ext>
              </c:extLst>
            </c:dLbl>
            <c:dLbl>
              <c:idx val="11"/>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5D-C307-4B85-B5F3-D486ED376899}"/>
                </c:ext>
              </c:extLst>
            </c:dLbl>
            <c:dLbl>
              <c:idx val="12"/>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5E-C307-4B85-B5F3-D486ED376899}"/>
                </c:ext>
              </c:extLst>
            </c:dLbl>
            <c:dLbl>
              <c:idx val="13"/>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5F-C307-4B85-B5F3-D486ED376899}"/>
                </c:ext>
              </c:extLst>
            </c:dLbl>
            <c:dLbl>
              <c:idx val="14"/>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60-C307-4B85-B5F3-D486ED376899}"/>
                </c:ext>
              </c:extLst>
            </c:dLbl>
            <c:dLbl>
              <c:idx val="15"/>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61-C307-4B85-B5F3-D486ED376899}"/>
                </c:ext>
              </c:extLst>
            </c:dLbl>
            <c:dLbl>
              <c:idx val="16"/>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62-C307-4B85-B5F3-D486ED376899}"/>
                </c:ext>
              </c:extLst>
            </c:dLbl>
            <c:dLbl>
              <c:idx val="17"/>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63-C307-4B85-B5F3-D486ED376899}"/>
                </c:ext>
              </c:extLst>
            </c:dLbl>
            <c:dLbl>
              <c:idx val="18"/>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64-C307-4B85-B5F3-D486ED376899}"/>
                </c:ext>
              </c:extLst>
            </c:dLbl>
            <c:dLbl>
              <c:idx val="19"/>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65-C307-4B85-B5F3-D486ED376899}"/>
                </c:ext>
              </c:extLst>
            </c:dLbl>
            <c:dLbl>
              <c:idx val="20"/>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66-C307-4B85-B5F3-D486ED376899}"/>
                </c:ext>
              </c:extLst>
            </c:dLbl>
            <c:dLbl>
              <c:idx val="21"/>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67-C307-4B85-B5F3-D486ED376899}"/>
                </c:ext>
              </c:extLst>
            </c:dLbl>
            <c:dLbl>
              <c:idx val="22"/>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68-C307-4B85-B5F3-D486ED376899}"/>
                </c:ext>
              </c:extLst>
            </c:dLbl>
            <c:dLbl>
              <c:idx val="23"/>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69-C307-4B85-B5F3-D486ED376899}"/>
                </c:ext>
              </c:extLst>
            </c:dLbl>
            <c:dLbl>
              <c:idx val="24"/>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6A-C307-4B85-B5F3-D486ED376899}"/>
                </c:ext>
              </c:extLst>
            </c:dLbl>
            <c:dLbl>
              <c:idx val="25"/>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6B-C307-4B85-B5F3-D486ED376899}"/>
                </c:ext>
              </c:extLst>
            </c:dLbl>
            <c:dLbl>
              <c:idx val="26"/>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6C-C307-4B85-B5F3-D486ED376899}"/>
                </c:ext>
              </c:extLst>
            </c:dLbl>
            <c:dLbl>
              <c:idx val="27"/>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6D-C307-4B85-B5F3-D486ED376899}"/>
                </c:ext>
              </c:extLst>
            </c:dLbl>
            <c:dLbl>
              <c:idx val="28"/>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6E-C307-4B85-B5F3-D486ED376899}"/>
                </c:ext>
              </c:extLst>
            </c:dLbl>
            <c:dLbl>
              <c:idx val="29"/>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6F-C307-4B85-B5F3-D486ED376899}"/>
                </c:ext>
              </c:extLst>
            </c:dLbl>
            <c:dLbl>
              <c:idx val="50"/>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70-C307-4B85-B5F3-D486ED376899}"/>
                </c:ext>
              </c:extLst>
            </c:dLbl>
            <c:dLbl>
              <c:idx val="51"/>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71-C307-4B85-B5F3-D486ED376899}"/>
                </c:ext>
              </c:extLst>
            </c:dLbl>
            <c:dLbl>
              <c:idx val="52"/>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72-C307-4B85-B5F3-D486ED376899}"/>
                </c:ext>
              </c:extLst>
            </c:dLbl>
            <c:dLbl>
              <c:idx val="53"/>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73-C307-4B85-B5F3-D486ED376899}"/>
                </c:ext>
              </c:extLst>
            </c:dLbl>
            <c:dLbl>
              <c:idx val="54"/>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74-C307-4B85-B5F3-D486ED376899}"/>
                </c:ext>
              </c:extLst>
            </c:dLbl>
            <c:dLbl>
              <c:idx val="55"/>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75-C307-4B85-B5F3-D486ED376899}"/>
                </c:ext>
              </c:extLst>
            </c:dLbl>
            <c:dLbl>
              <c:idx val="56"/>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76-C307-4B85-B5F3-D486ED376899}"/>
                </c:ext>
              </c:extLst>
            </c:dLbl>
            <c:dLbl>
              <c:idx val="57"/>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77-C307-4B85-B5F3-D486ED376899}"/>
                </c:ext>
              </c:extLst>
            </c:dLbl>
            <c:dLbl>
              <c:idx val="58"/>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78-C307-4B85-B5F3-D486ED376899}"/>
                </c:ext>
              </c:extLst>
            </c:dLbl>
            <c:dLbl>
              <c:idx val="59"/>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79-C307-4B85-B5F3-D486ED376899}"/>
                </c:ext>
              </c:extLst>
            </c:dLbl>
            <c:spPr>
              <a:noFill/>
              <a:ln>
                <a:noFill/>
              </a:ln>
            </c:spPr>
            <c:txPr>
              <a:bodyPr rot="0" spcFirstLastPara="1" vertOverflow="ellipsis" vert="horz" wrap="square" lIns="38100" tIns="19050" rIns="38100" bIns="19050" anchor="ctr" anchorCtr="1">
                <a:spAutoFit/>
              </a:bodyPr>
              <a:lstStyle/>
              <a:p>
                <a:pPr>
                  <a:defRPr sz="1100" b="0" i="0" u="none" strike="noStrike">
                    <a:solidFill>
                      <a:srgbClr val="7F26CE"/>
                    </a:solidFill>
                    <a:latin typeface="+mn-lt"/>
                    <a:ea typeface="+mn-ea"/>
                    <a:cs typeface="+mn-cs"/>
                  </a:defRPr>
                </a:pPr>
                <a:endParaRPr lang="fr-FR"/>
              </a:p>
            </c:txPr>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15:spPr xmlns:c15="http://schemas.microsoft.com/office/drawing/2012/chart">
                  <a:prstGeom prst="rect">
                    <a:avLst/>
                  </a:prstGeom>
                </c15:spPr>
                <c15:showLeaderLines val="0"/>
              </c:ext>
            </c:extLst>
          </c:dLbls>
          <c:cat>
            <c:numRef>
              <c:f>'Suivi des évaluations'!$I$17:$BP$17</c:f>
              <c:numCache>
                <c:formatCode>0</c:formatCode>
                <c:ptCount val="6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numCache>
            </c:numRef>
          </c:cat>
          <c:val>
            <c:numRef>
              <c:f>'Suivi des évaluations'!$I$41:$BP$41</c:f>
              <c:numCache>
                <c:formatCode>0.0</c:formatCode>
                <c:ptCount val="60"/>
              </c:numCache>
            </c:numRef>
          </c:val>
          <c:smooth val="0"/>
          <c:extLst xmlns:c16r2="http://schemas.microsoft.com/office/drawing/2015/06/chart">
            <c:ext xmlns:c16="http://schemas.microsoft.com/office/drawing/2014/chart" uri="{C3380CC4-5D6E-409C-BE32-E72D297353CC}">
              <c16:uniqueId val="{0000007A-C307-4B85-B5F3-D486ED376899}"/>
            </c:ext>
          </c:extLst>
        </c:ser>
        <c:dLbls>
          <c:showLegendKey val="0"/>
          <c:showVal val="1"/>
          <c:showCatName val="0"/>
          <c:showSerName val="0"/>
          <c:showPercent val="0"/>
          <c:showBubbleSize val="0"/>
        </c:dLbls>
        <c:marker val="1"/>
        <c:smooth val="0"/>
        <c:axId val="433937792"/>
        <c:axId val="434279552"/>
      </c:lineChart>
      <c:catAx>
        <c:axId val="433937792"/>
        <c:scaling>
          <c:orientation val="minMax"/>
        </c:scaling>
        <c:delete val="0"/>
        <c:axPos val="b"/>
        <c:majorGridlines>
          <c:spPr>
            <a:ln w="9525" cap="flat" cmpd="sng" algn="ctr">
              <a:noFill/>
              <a:round/>
            </a:ln>
          </c:spPr>
        </c:majorGridlines>
        <c:minorGridlines>
          <c:spPr>
            <a:ln w="6350" cap="flat" cmpd="sng" algn="ctr">
              <a:solidFill>
                <a:srgbClr val="7F26CE"/>
              </a:solidFill>
              <a:prstDash val="dash"/>
              <a:round/>
              <a:headEnd type="none" w="lg" len="lg"/>
              <a:tailEnd type="oval" w="sm" len="sm"/>
            </a:ln>
          </c:spPr>
        </c:minorGridlines>
        <c:numFmt formatCode="0" sourceLinked="1"/>
        <c:majorTickMark val="none"/>
        <c:minorTickMark val="none"/>
        <c:tickLblPos val="nextTo"/>
        <c:spPr>
          <a:noFill/>
          <a:ln w="25400" cap="flat" cmpd="sng" algn="ctr">
            <a:noFill/>
            <a:round/>
          </a:ln>
        </c:spPr>
        <c:txPr>
          <a:bodyPr rot="-1800000" spcFirstLastPara="1" vertOverflow="ellipsis" wrap="square" anchor="ctr" anchorCtr="1"/>
          <a:lstStyle/>
          <a:p>
            <a:pPr>
              <a:defRPr sz="1200" b="0" i="0" u="none" strike="noStrike">
                <a:ln>
                  <a:noFill/>
                </a:ln>
                <a:solidFill>
                  <a:srgbClr val="268CCD"/>
                </a:solidFill>
                <a:latin typeface="+mn-lt"/>
                <a:ea typeface="+mn-ea"/>
                <a:cs typeface="+mn-cs"/>
              </a:defRPr>
            </a:pPr>
            <a:endParaRPr lang="fr-FR"/>
          </a:p>
        </c:txPr>
        <c:crossAx val="434279552"/>
        <c:crosses val="autoZero"/>
        <c:auto val="1"/>
        <c:lblAlgn val="ctr"/>
        <c:lblOffset val="100"/>
        <c:noMultiLvlLbl val="0"/>
      </c:catAx>
      <c:valAx>
        <c:axId val="434279552"/>
        <c:scaling>
          <c:orientation val="minMax"/>
          <c:max val="20"/>
        </c:scaling>
        <c:delete val="0"/>
        <c:axPos val="l"/>
        <c:majorGridlines>
          <c:spPr>
            <a:ln w="12700" cap="flat" cmpd="sng" algn="ctr">
              <a:solidFill>
                <a:srgbClr val="268CCD"/>
              </a:solidFill>
              <a:prstDash val="solid"/>
              <a:round/>
              <a:headEnd type="none"/>
            </a:ln>
          </c:spPr>
        </c:majorGridlines>
        <c:minorGridlines>
          <c:spPr>
            <a:ln w="9525" cap="flat" cmpd="sng" algn="ctr">
              <a:noFill/>
              <a:round/>
            </a:ln>
          </c:spPr>
        </c:minorGridlines>
        <c:numFmt formatCode="0" sourceLinked="0"/>
        <c:majorTickMark val="none"/>
        <c:minorTickMark val="none"/>
        <c:tickLblPos val="nextTo"/>
        <c:spPr>
          <a:noFill/>
          <a:ln>
            <a:noFill/>
          </a:ln>
        </c:spPr>
        <c:txPr>
          <a:bodyPr rot="-60000000" spcFirstLastPara="1" vertOverflow="ellipsis" vert="horz" wrap="square" anchor="ctr" anchorCtr="1"/>
          <a:lstStyle/>
          <a:p>
            <a:pPr>
              <a:defRPr sz="1200" b="1" i="0" u="none" strike="noStrike">
                <a:solidFill>
                  <a:srgbClr val="00B0F0"/>
                </a:solidFill>
                <a:latin typeface="+mn-lt"/>
                <a:ea typeface="+mn-ea"/>
                <a:cs typeface="+mn-cs"/>
              </a:defRPr>
            </a:pPr>
            <a:endParaRPr lang="fr-FR"/>
          </a:p>
        </c:txPr>
        <c:crossAx val="433937792"/>
        <c:crosses val="autoZero"/>
        <c:crossBetween val="between"/>
        <c:majorUnit val="5"/>
      </c:valAx>
      <c:spPr>
        <a:solidFill>
          <a:srgbClr val="F9F2FF">
            <a:alpha val="60000"/>
          </a:srgbClr>
        </a:solidFill>
        <a:ln w="12700" cap="rnd">
          <a:solidFill>
            <a:srgbClr val="268CCD"/>
          </a:solidFill>
        </a:ln>
      </c:spPr>
    </c:plotArea>
    <c:plotVisOnly val="0"/>
    <c:dispBlanksAs val="gap"/>
    <c:showDLblsOverMax val="0"/>
  </c:chart>
  <c:spPr>
    <a:noFill/>
    <a:ln w="9525" cap="flat" cmpd="sng" algn="ctr">
      <a:noFill/>
      <a:round/>
    </a:ln>
  </c:spPr>
  <c:txPr>
    <a:bodyPr/>
    <a:lstStyle/>
    <a:p>
      <a:pPr>
        <a:defRPr/>
      </a:pPr>
      <a:endParaRPr lang="fr-FR"/>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radarChart>
        <c:radarStyle val="marker"/>
        <c:varyColors val="0"/>
        <c:ser>
          <c:idx val="2"/>
          <c:order val="0"/>
          <c:tx>
            <c:strRef>
              <c:f>'Bilan MFER'!$AW$98</c:f>
              <c:strCache>
                <c:ptCount val="1"/>
                <c:pt idx="0">
                  <c:v>Palier atteint</c:v>
                </c:pt>
              </c:strCache>
            </c:strRef>
          </c:tx>
          <c:spPr>
            <a:ln w="34925" cap="rnd">
              <a:solidFill>
                <a:schemeClr val="accent6"/>
              </a:solidFill>
              <a:round/>
            </a:ln>
            <a:effectLst>
              <a:outerShdw blurRad="57150" dist="5400000" dir="19050" rotWithShape="0">
                <a:srgbClr val="000000">
                  <a:alpha val="63000"/>
                </a:srgbClr>
              </a:outerShdw>
            </a:effectLst>
          </c:spPr>
          <c:marker>
            <c:symbol val="none"/>
          </c:marker>
          <c:dLbls>
            <c:delete val="1"/>
          </c:dLbls>
          <c:cat>
            <c:strRef>
              <c:f>'Bilan MFER'!$AT$99:$AT$104</c:f>
              <c:strCache>
                <c:ptCount val="6"/>
                <c:pt idx="0">
                  <c:v>C4</c:v>
                </c:pt>
                <c:pt idx="1">
                  <c:v>C5.1</c:v>
                </c:pt>
                <c:pt idx="2">
                  <c:v>C5.2</c:v>
                </c:pt>
                <c:pt idx="3">
                  <c:v>C6.1</c:v>
                </c:pt>
                <c:pt idx="4">
                  <c:v>C6.2</c:v>
                </c:pt>
                <c:pt idx="5">
                  <c:v>C6.3</c:v>
                </c:pt>
              </c:strCache>
            </c:strRef>
          </c:cat>
          <c:val>
            <c:numRef>
              <c:f>'Bilan MFER'!$AW$99:$AW$104</c:f>
              <c:numCache>
                <c:formatCode>0.0</c:formatCode>
                <c:ptCount val="6"/>
                <c:pt idx="0" formatCode="General">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0-CDAD-4221-A10B-0C8E9AC07DF7}"/>
            </c:ext>
          </c:extLst>
        </c:ser>
        <c:dLbls>
          <c:showLegendKey val="0"/>
          <c:showVal val="1"/>
          <c:showCatName val="0"/>
          <c:showSerName val="0"/>
          <c:showPercent val="0"/>
          <c:showBubbleSize val="0"/>
        </c:dLbls>
        <c:axId val="406078208"/>
        <c:axId val="406079744"/>
      </c:radarChart>
      <c:catAx>
        <c:axId val="406078208"/>
        <c:scaling>
          <c:orientation val="minMax"/>
        </c:scaling>
        <c:delete val="0"/>
        <c:axPos val="b"/>
        <c:majorGridlines/>
        <c:numFmt formatCode="General" sourceLinked="1"/>
        <c:majorTickMark val="none"/>
        <c:minorTickMark val="none"/>
        <c:tickLblPos val="nextTo"/>
        <c:spPr>
          <a:noFill/>
          <a:ln w="25400" cap="flat" cmpd="sng" algn="ctr">
            <a:noFill/>
            <a:round/>
          </a:ln>
        </c:spPr>
        <c:txPr>
          <a:bodyPr rot="-60000000" spcFirstLastPara="1" vertOverflow="ellipsis" vert="horz" wrap="square" anchor="ctr" anchorCtr="1"/>
          <a:lstStyle/>
          <a:p>
            <a:pPr>
              <a:defRPr sz="2400" b="1" i="0" u="none" strike="noStrike">
                <a:solidFill>
                  <a:srgbClr val="268CCD"/>
                </a:solidFill>
                <a:latin typeface="+mn-lt"/>
                <a:ea typeface="+mn-ea"/>
                <a:cs typeface="+mn-cs"/>
              </a:defRPr>
            </a:pPr>
            <a:endParaRPr lang="fr-FR"/>
          </a:p>
        </c:txPr>
        <c:crossAx val="406079744"/>
        <c:crosses val="autoZero"/>
        <c:auto val="1"/>
        <c:lblAlgn val="ctr"/>
        <c:lblOffset val="100"/>
        <c:noMultiLvlLbl val="0"/>
      </c:catAx>
      <c:valAx>
        <c:axId val="406079744"/>
        <c:scaling>
          <c:orientation val="minMax"/>
          <c:max val="6"/>
          <c:min val="0"/>
        </c:scaling>
        <c:delete val="0"/>
        <c:axPos val="l"/>
        <c:majorGridlines>
          <c:spPr>
            <a:ln w="12700" cap="flat" cmpd="sng" algn="ctr">
              <a:solidFill>
                <a:srgbClr val="268CCD"/>
              </a:solidFill>
              <a:prstDash val="solid"/>
              <a:round/>
              <a:headEnd type="none"/>
            </a:ln>
          </c:spPr>
        </c:majorGridlines>
        <c:minorGridlines>
          <c:spPr>
            <a:ln w="9525" cap="flat" cmpd="sng" algn="ctr">
              <a:solidFill>
                <a:schemeClr val="tx1">
                  <a:lumMod val="5000"/>
                  <a:lumOff val="95000"/>
                </a:schemeClr>
              </a:solidFill>
              <a:round/>
            </a:ln>
          </c:spPr>
        </c:minorGridlines>
        <c:numFmt formatCode="0" sourceLinked="0"/>
        <c:majorTickMark val="none"/>
        <c:minorTickMark val="none"/>
        <c:tickLblPos val="nextTo"/>
        <c:spPr>
          <a:noFill/>
          <a:ln>
            <a:solidFill>
              <a:schemeClr val="accent1"/>
            </a:solidFill>
          </a:ln>
        </c:spPr>
        <c:txPr>
          <a:bodyPr rot="-60000000" spcFirstLastPara="1" vertOverflow="ellipsis" vert="horz" wrap="square" anchor="ctr" anchorCtr="1"/>
          <a:lstStyle/>
          <a:p>
            <a:pPr>
              <a:defRPr sz="2000" b="1" i="0" u="none" strike="noStrike">
                <a:solidFill>
                  <a:srgbClr val="00B0F0"/>
                </a:solidFill>
                <a:latin typeface="+mn-lt"/>
                <a:ea typeface="+mn-ea"/>
                <a:cs typeface="+mn-cs"/>
              </a:defRPr>
            </a:pPr>
            <a:endParaRPr lang="fr-FR"/>
          </a:p>
        </c:txPr>
        <c:crossAx val="406078208"/>
        <c:crosses val="autoZero"/>
        <c:crossBetween val="between"/>
        <c:majorUnit val="1"/>
        <c:minorUnit val="1"/>
      </c:valAx>
      <c:spPr>
        <a:noFill/>
        <a:ln w="19050" cap="rnd">
          <a:noFill/>
        </a:ln>
      </c:spPr>
    </c:plotArea>
    <c:plotVisOnly val="0"/>
    <c:dispBlanksAs val="gap"/>
    <c:showDLblsOverMax val="0"/>
  </c:chart>
  <c:spPr>
    <a:noFill/>
    <a:ln w="9525" cap="flat" cmpd="sng" algn="ctr">
      <a:noFill/>
      <a:round/>
    </a:ln>
  </c:spPr>
  <c:txPr>
    <a:bodyPr/>
    <a:lstStyle/>
    <a:p>
      <a:pPr>
        <a:defRPr/>
      </a:pPr>
      <a:endParaRPr lang="fr-FR"/>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radarChart>
        <c:radarStyle val="marker"/>
        <c:varyColors val="0"/>
        <c:ser>
          <c:idx val="2"/>
          <c:order val="0"/>
          <c:tx>
            <c:strRef>
              <c:f>'Bilan MFER'!$AR$119</c:f>
              <c:strCache>
                <c:ptCount val="1"/>
                <c:pt idx="0">
                  <c:v>Palier atteint</c:v>
                </c:pt>
              </c:strCache>
            </c:strRef>
          </c:tx>
          <c:spPr>
            <a:ln w="34925" cap="rnd">
              <a:solidFill>
                <a:schemeClr val="accent6"/>
              </a:solidFill>
              <a:round/>
            </a:ln>
            <a:effectLst>
              <a:outerShdw blurRad="57150" dist="5400000" dir="19050" rotWithShape="0">
                <a:srgbClr val="000000">
                  <a:alpha val="63000"/>
                </a:srgbClr>
              </a:outerShdw>
            </a:effectLst>
          </c:spPr>
          <c:marker>
            <c:symbol val="none"/>
          </c:marker>
          <c:dLbls>
            <c:delete val="1"/>
          </c:dLbls>
          <c:cat>
            <c:strRef>
              <c:f>'Bilan MFER'!$AO$120:$AO$133</c:f>
              <c:strCache>
                <c:ptCount val="14"/>
                <c:pt idx="0">
                  <c:v>C7.1</c:v>
                </c:pt>
                <c:pt idx="1">
                  <c:v>C7.2</c:v>
                </c:pt>
                <c:pt idx="2">
                  <c:v>C7.3</c:v>
                </c:pt>
                <c:pt idx="3">
                  <c:v>C7.4</c:v>
                </c:pt>
                <c:pt idx="4">
                  <c:v>C7.5</c:v>
                </c:pt>
                <c:pt idx="5">
                  <c:v>C7.6</c:v>
                </c:pt>
                <c:pt idx="6">
                  <c:v>C8.1</c:v>
                </c:pt>
                <c:pt idx="7">
                  <c:v>C8.2</c:v>
                </c:pt>
                <c:pt idx="8">
                  <c:v>C8.3</c:v>
                </c:pt>
                <c:pt idx="9">
                  <c:v>C8.4</c:v>
                </c:pt>
                <c:pt idx="10">
                  <c:v>C8.5</c:v>
                </c:pt>
                <c:pt idx="11">
                  <c:v>C12.1</c:v>
                </c:pt>
                <c:pt idx="12">
                  <c:v>C12.2</c:v>
                </c:pt>
                <c:pt idx="13">
                  <c:v>C12.3</c:v>
                </c:pt>
              </c:strCache>
            </c:strRef>
          </c:cat>
          <c:val>
            <c:numRef>
              <c:f>'Bilan MFER'!$AR$120:$AR$133</c:f>
              <c:numCache>
                <c:formatCode>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xmlns:c16r2="http://schemas.microsoft.com/office/drawing/2015/06/chart">
            <c:ext xmlns:c16="http://schemas.microsoft.com/office/drawing/2014/chart" uri="{C3380CC4-5D6E-409C-BE32-E72D297353CC}">
              <c16:uniqueId val="{00000000-A2F9-4879-BA59-E7139CBE3915}"/>
            </c:ext>
          </c:extLst>
        </c:ser>
        <c:dLbls>
          <c:showLegendKey val="0"/>
          <c:showVal val="1"/>
          <c:showCatName val="0"/>
          <c:showSerName val="0"/>
          <c:showPercent val="0"/>
          <c:showBubbleSize val="0"/>
        </c:dLbls>
        <c:axId val="406112512"/>
        <c:axId val="406118400"/>
      </c:radarChart>
      <c:catAx>
        <c:axId val="406112512"/>
        <c:scaling>
          <c:orientation val="minMax"/>
        </c:scaling>
        <c:delete val="0"/>
        <c:axPos val="b"/>
        <c:majorGridlines/>
        <c:numFmt formatCode="General" sourceLinked="1"/>
        <c:majorTickMark val="none"/>
        <c:minorTickMark val="none"/>
        <c:tickLblPos val="nextTo"/>
        <c:spPr>
          <a:noFill/>
          <a:ln w="25400" cap="flat" cmpd="sng" algn="ctr">
            <a:noFill/>
            <a:round/>
          </a:ln>
        </c:spPr>
        <c:txPr>
          <a:bodyPr rot="-60000000" spcFirstLastPara="1" vertOverflow="ellipsis" vert="horz" wrap="square" anchor="ctr" anchorCtr="1"/>
          <a:lstStyle/>
          <a:p>
            <a:pPr>
              <a:defRPr sz="2400" b="1" i="0" u="none" strike="noStrike">
                <a:solidFill>
                  <a:srgbClr val="268CCD"/>
                </a:solidFill>
                <a:latin typeface="+mn-lt"/>
                <a:ea typeface="+mn-ea"/>
                <a:cs typeface="+mn-cs"/>
              </a:defRPr>
            </a:pPr>
            <a:endParaRPr lang="fr-FR"/>
          </a:p>
        </c:txPr>
        <c:crossAx val="406118400"/>
        <c:crosses val="autoZero"/>
        <c:auto val="1"/>
        <c:lblAlgn val="ctr"/>
        <c:lblOffset val="100"/>
        <c:noMultiLvlLbl val="0"/>
      </c:catAx>
      <c:valAx>
        <c:axId val="406118400"/>
        <c:scaling>
          <c:orientation val="minMax"/>
          <c:max val="6"/>
          <c:min val="0"/>
        </c:scaling>
        <c:delete val="0"/>
        <c:axPos val="l"/>
        <c:majorGridlines>
          <c:spPr>
            <a:ln w="12700" cap="flat" cmpd="sng" algn="ctr">
              <a:solidFill>
                <a:srgbClr val="268CCD"/>
              </a:solidFill>
              <a:prstDash val="solid"/>
              <a:round/>
              <a:headEnd type="none"/>
            </a:ln>
          </c:spPr>
        </c:majorGridlines>
        <c:minorGridlines>
          <c:spPr>
            <a:ln w="9525" cap="flat" cmpd="sng" algn="ctr">
              <a:solidFill>
                <a:schemeClr val="tx1">
                  <a:lumMod val="5000"/>
                  <a:lumOff val="95000"/>
                </a:schemeClr>
              </a:solidFill>
              <a:round/>
            </a:ln>
          </c:spPr>
        </c:minorGridlines>
        <c:numFmt formatCode="0" sourceLinked="0"/>
        <c:majorTickMark val="none"/>
        <c:minorTickMark val="none"/>
        <c:tickLblPos val="nextTo"/>
        <c:spPr>
          <a:noFill/>
          <a:ln>
            <a:solidFill>
              <a:schemeClr val="accent1"/>
            </a:solidFill>
          </a:ln>
        </c:spPr>
        <c:txPr>
          <a:bodyPr rot="-60000000" spcFirstLastPara="1" vertOverflow="ellipsis" vert="horz" wrap="square" anchor="ctr" anchorCtr="1"/>
          <a:lstStyle/>
          <a:p>
            <a:pPr>
              <a:defRPr sz="2000" b="1" i="0" u="none" strike="noStrike">
                <a:solidFill>
                  <a:srgbClr val="00B0F0"/>
                </a:solidFill>
                <a:latin typeface="+mn-lt"/>
                <a:ea typeface="+mn-ea"/>
                <a:cs typeface="+mn-cs"/>
              </a:defRPr>
            </a:pPr>
            <a:endParaRPr lang="fr-FR"/>
          </a:p>
        </c:txPr>
        <c:crossAx val="406112512"/>
        <c:crosses val="autoZero"/>
        <c:crossBetween val="between"/>
        <c:majorUnit val="1"/>
        <c:minorUnit val="1"/>
      </c:valAx>
      <c:spPr>
        <a:noFill/>
        <a:ln w="19050" cap="rnd">
          <a:noFill/>
        </a:ln>
      </c:spPr>
    </c:plotArea>
    <c:plotVisOnly val="0"/>
    <c:dispBlanksAs val="gap"/>
    <c:showDLblsOverMax val="0"/>
  </c:chart>
  <c:spPr>
    <a:noFill/>
    <a:ln w="9525" cap="flat" cmpd="sng" algn="ctr">
      <a:noFill/>
      <a:round/>
    </a:ln>
  </c:spPr>
  <c:txPr>
    <a:bodyPr/>
    <a:lstStyle/>
    <a:p>
      <a:pPr>
        <a:defRPr/>
      </a:pPr>
      <a:endParaRPr lang="fr-FR"/>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radarChart>
        <c:radarStyle val="marker"/>
        <c:varyColors val="0"/>
        <c:ser>
          <c:idx val="2"/>
          <c:order val="0"/>
          <c:tx>
            <c:strRef>
              <c:f>'Bilan MFER'!$AW$119</c:f>
              <c:strCache>
                <c:ptCount val="1"/>
                <c:pt idx="0">
                  <c:v>Palier atteint</c:v>
                </c:pt>
              </c:strCache>
            </c:strRef>
          </c:tx>
          <c:spPr>
            <a:ln w="34925" cap="rnd">
              <a:solidFill>
                <a:schemeClr val="accent6"/>
              </a:solidFill>
              <a:round/>
            </a:ln>
            <a:effectLst>
              <a:outerShdw blurRad="57150" dist="5400000" dir="19050" rotWithShape="0">
                <a:srgbClr val="000000">
                  <a:alpha val="63000"/>
                </a:srgbClr>
              </a:outerShdw>
            </a:effectLst>
          </c:spPr>
          <c:marker>
            <c:symbol val="none"/>
          </c:marker>
          <c:dLbls>
            <c:delete val="1"/>
          </c:dLbls>
          <c:cat>
            <c:strRef>
              <c:f>'Bilan MFER'!$AT$120:$AT$128</c:f>
              <c:strCache>
                <c:ptCount val="9"/>
                <c:pt idx="0">
                  <c:v>C10.1</c:v>
                </c:pt>
                <c:pt idx="1">
                  <c:v>C10.2</c:v>
                </c:pt>
                <c:pt idx="2">
                  <c:v>C10.3</c:v>
                </c:pt>
                <c:pt idx="3">
                  <c:v>C10.4</c:v>
                </c:pt>
                <c:pt idx="4">
                  <c:v>C10.5</c:v>
                </c:pt>
                <c:pt idx="5">
                  <c:v>C10.6</c:v>
                </c:pt>
                <c:pt idx="6">
                  <c:v>C10.7</c:v>
                </c:pt>
                <c:pt idx="7">
                  <c:v>C11.1</c:v>
                </c:pt>
                <c:pt idx="8">
                  <c:v>C11.2</c:v>
                </c:pt>
              </c:strCache>
            </c:strRef>
          </c:cat>
          <c:val>
            <c:numRef>
              <c:f>'Bilan MFER'!$AW$120:$AW$128</c:f>
              <c:numCache>
                <c:formatCode>0.0</c:formatCode>
                <c:ptCount val="9"/>
                <c:pt idx="0">
                  <c:v>0</c:v>
                </c:pt>
                <c:pt idx="1">
                  <c:v>0</c:v>
                </c:pt>
                <c:pt idx="2">
                  <c:v>0</c:v>
                </c:pt>
                <c:pt idx="3">
                  <c:v>0</c:v>
                </c:pt>
                <c:pt idx="4">
                  <c:v>0</c:v>
                </c:pt>
                <c:pt idx="5">
                  <c:v>0</c:v>
                </c:pt>
                <c:pt idx="6">
                  <c:v>0</c:v>
                </c:pt>
                <c:pt idx="7">
                  <c:v>0</c:v>
                </c:pt>
                <c:pt idx="8">
                  <c:v>0</c:v>
                </c:pt>
              </c:numCache>
            </c:numRef>
          </c:val>
          <c:extLst xmlns:c16r2="http://schemas.microsoft.com/office/drawing/2015/06/chart">
            <c:ext xmlns:c16="http://schemas.microsoft.com/office/drawing/2014/chart" uri="{C3380CC4-5D6E-409C-BE32-E72D297353CC}">
              <c16:uniqueId val="{00000000-ACB0-4990-8EC8-0092E60B1242}"/>
            </c:ext>
          </c:extLst>
        </c:ser>
        <c:dLbls>
          <c:showLegendKey val="0"/>
          <c:showVal val="1"/>
          <c:showCatName val="0"/>
          <c:showSerName val="0"/>
          <c:showPercent val="0"/>
          <c:showBubbleSize val="0"/>
        </c:dLbls>
        <c:axId val="406151168"/>
        <c:axId val="406152704"/>
      </c:radarChart>
      <c:catAx>
        <c:axId val="406151168"/>
        <c:scaling>
          <c:orientation val="minMax"/>
        </c:scaling>
        <c:delete val="0"/>
        <c:axPos val="b"/>
        <c:majorGridlines/>
        <c:numFmt formatCode="General" sourceLinked="1"/>
        <c:majorTickMark val="none"/>
        <c:minorTickMark val="none"/>
        <c:tickLblPos val="nextTo"/>
        <c:spPr>
          <a:noFill/>
          <a:ln w="25400" cap="flat" cmpd="sng" algn="ctr">
            <a:noFill/>
            <a:round/>
          </a:ln>
        </c:spPr>
        <c:txPr>
          <a:bodyPr rot="-60000000" spcFirstLastPara="1" vertOverflow="ellipsis" vert="horz" wrap="square" anchor="ctr" anchorCtr="1"/>
          <a:lstStyle/>
          <a:p>
            <a:pPr>
              <a:defRPr sz="2400" b="1" i="0" u="none" strike="noStrike">
                <a:solidFill>
                  <a:srgbClr val="268CCD"/>
                </a:solidFill>
                <a:latin typeface="+mn-lt"/>
                <a:ea typeface="+mn-ea"/>
                <a:cs typeface="+mn-cs"/>
              </a:defRPr>
            </a:pPr>
            <a:endParaRPr lang="fr-FR"/>
          </a:p>
        </c:txPr>
        <c:crossAx val="406152704"/>
        <c:crosses val="autoZero"/>
        <c:auto val="1"/>
        <c:lblAlgn val="ctr"/>
        <c:lblOffset val="100"/>
        <c:noMultiLvlLbl val="0"/>
      </c:catAx>
      <c:valAx>
        <c:axId val="406152704"/>
        <c:scaling>
          <c:orientation val="minMax"/>
          <c:max val="6"/>
          <c:min val="0"/>
        </c:scaling>
        <c:delete val="0"/>
        <c:axPos val="l"/>
        <c:majorGridlines>
          <c:spPr>
            <a:ln w="12700" cap="flat" cmpd="sng" algn="ctr">
              <a:solidFill>
                <a:srgbClr val="268CCD"/>
              </a:solidFill>
              <a:prstDash val="solid"/>
              <a:round/>
              <a:headEnd type="none"/>
            </a:ln>
          </c:spPr>
        </c:majorGridlines>
        <c:minorGridlines>
          <c:spPr>
            <a:ln w="9525" cap="flat" cmpd="sng" algn="ctr">
              <a:solidFill>
                <a:schemeClr val="tx1">
                  <a:lumMod val="5000"/>
                  <a:lumOff val="95000"/>
                </a:schemeClr>
              </a:solidFill>
              <a:round/>
            </a:ln>
          </c:spPr>
        </c:minorGridlines>
        <c:numFmt formatCode="0" sourceLinked="0"/>
        <c:majorTickMark val="none"/>
        <c:minorTickMark val="none"/>
        <c:tickLblPos val="nextTo"/>
        <c:spPr>
          <a:noFill/>
          <a:ln>
            <a:solidFill>
              <a:schemeClr val="accent1"/>
            </a:solidFill>
          </a:ln>
        </c:spPr>
        <c:txPr>
          <a:bodyPr rot="-60000000" spcFirstLastPara="1" vertOverflow="ellipsis" vert="horz" wrap="square" anchor="ctr" anchorCtr="1"/>
          <a:lstStyle/>
          <a:p>
            <a:pPr>
              <a:defRPr sz="2000" b="1" i="0" u="none" strike="noStrike">
                <a:solidFill>
                  <a:srgbClr val="00B0F0"/>
                </a:solidFill>
                <a:latin typeface="+mn-lt"/>
                <a:ea typeface="+mn-ea"/>
                <a:cs typeface="+mn-cs"/>
              </a:defRPr>
            </a:pPr>
            <a:endParaRPr lang="fr-FR"/>
          </a:p>
        </c:txPr>
        <c:crossAx val="406151168"/>
        <c:crosses val="autoZero"/>
        <c:crossBetween val="between"/>
        <c:majorUnit val="1"/>
        <c:minorUnit val="1"/>
      </c:valAx>
      <c:spPr>
        <a:noFill/>
        <a:ln w="19050" cap="rnd">
          <a:noFill/>
        </a:ln>
      </c:spPr>
    </c:plotArea>
    <c:plotVisOnly val="0"/>
    <c:dispBlanksAs val="gap"/>
    <c:showDLblsOverMax val="0"/>
  </c:chart>
  <c:spPr>
    <a:noFill/>
    <a:ln w="9525" cap="flat" cmpd="sng" algn="ctr">
      <a:noFill/>
      <a:round/>
    </a:ln>
  </c:spPr>
  <c:txPr>
    <a:bodyPr/>
    <a:lstStyle/>
    <a:p>
      <a:pPr>
        <a:defRPr/>
      </a:pPr>
      <a:endParaRPr lang="fr-FR"/>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radarChart>
        <c:radarStyle val="marker"/>
        <c:varyColors val="0"/>
        <c:ser>
          <c:idx val="2"/>
          <c:order val="0"/>
          <c:tx>
            <c:strRef>
              <c:f>'Bilan MFER'!$AR$140</c:f>
              <c:strCache>
                <c:ptCount val="1"/>
                <c:pt idx="0">
                  <c:v>Palier atteint</c:v>
                </c:pt>
              </c:strCache>
            </c:strRef>
          </c:tx>
          <c:spPr>
            <a:ln w="34925" cap="rnd">
              <a:solidFill>
                <a:schemeClr val="accent6"/>
              </a:solidFill>
              <a:round/>
            </a:ln>
            <a:effectLst>
              <a:outerShdw blurRad="57150" dist="5400000" dir="19050" rotWithShape="0">
                <a:srgbClr val="000000">
                  <a:alpha val="63000"/>
                </a:srgbClr>
              </a:outerShdw>
            </a:effectLst>
          </c:spPr>
          <c:marker>
            <c:symbol val="none"/>
          </c:marker>
          <c:dLbls>
            <c:delete val="1"/>
          </c:dLbls>
          <c:cat>
            <c:strRef>
              <c:f>'Bilan MFER'!$AO$141:$AO$149</c:f>
              <c:strCache>
                <c:ptCount val="9"/>
                <c:pt idx="0">
                  <c:v>C9.1</c:v>
                </c:pt>
                <c:pt idx="1">
                  <c:v>C9.2</c:v>
                </c:pt>
                <c:pt idx="2">
                  <c:v>C9.3</c:v>
                </c:pt>
                <c:pt idx="3">
                  <c:v>C9.4</c:v>
                </c:pt>
                <c:pt idx="4">
                  <c:v>C13.1</c:v>
                </c:pt>
                <c:pt idx="5">
                  <c:v>C13.2</c:v>
                </c:pt>
                <c:pt idx="6">
                  <c:v>C13.3</c:v>
                </c:pt>
                <c:pt idx="7">
                  <c:v>C13.4</c:v>
                </c:pt>
                <c:pt idx="8">
                  <c:v>C13.5</c:v>
                </c:pt>
              </c:strCache>
            </c:strRef>
          </c:cat>
          <c:val>
            <c:numRef>
              <c:f>'Bilan MFER'!$AR$141:$AR$149</c:f>
              <c:numCache>
                <c:formatCode>0.0</c:formatCode>
                <c:ptCount val="9"/>
                <c:pt idx="0">
                  <c:v>0</c:v>
                </c:pt>
                <c:pt idx="1">
                  <c:v>0</c:v>
                </c:pt>
                <c:pt idx="2">
                  <c:v>0</c:v>
                </c:pt>
                <c:pt idx="3">
                  <c:v>0</c:v>
                </c:pt>
                <c:pt idx="4">
                  <c:v>0</c:v>
                </c:pt>
                <c:pt idx="5">
                  <c:v>0</c:v>
                </c:pt>
                <c:pt idx="6">
                  <c:v>0</c:v>
                </c:pt>
                <c:pt idx="7">
                  <c:v>0</c:v>
                </c:pt>
                <c:pt idx="8">
                  <c:v>0</c:v>
                </c:pt>
              </c:numCache>
            </c:numRef>
          </c:val>
          <c:extLst xmlns:c16r2="http://schemas.microsoft.com/office/drawing/2015/06/chart">
            <c:ext xmlns:c16="http://schemas.microsoft.com/office/drawing/2014/chart" uri="{C3380CC4-5D6E-409C-BE32-E72D297353CC}">
              <c16:uniqueId val="{00000000-C7C0-4B78-A7BF-9813AC83C3B0}"/>
            </c:ext>
          </c:extLst>
        </c:ser>
        <c:dLbls>
          <c:showLegendKey val="0"/>
          <c:showVal val="1"/>
          <c:showCatName val="0"/>
          <c:showSerName val="0"/>
          <c:showPercent val="0"/>
          <c:showBubbleSize val="0"/>
        </c:dLbls>
        <c:axId val="406181376"/>
        <c:axId val="406182912"/>
      </c:radarChart>
      <c:catAx>
        <c:axId val="406181376"/>
        <c:scaling>
          <c:orientation val="minMax"/>
        </c:scaling>
        <c:delete val="0"/>
        <c:axPos val="b"/>
        <c:majorGridlines/>
        <c:numFmt formatCode="General" sourceLinked="1"/>
        <c:majorTickMark val="none"/>
        <c:minorTickMark val="none"/>
        <c:tickLblPos val="nextTo"/>
        <c:spPr>
          <a:noFill/>
          <a:ln w="25400" cap="flat" cmpd="sng" algn="ctr">
            <a:noFill/>
            <a:round/>
          </a:ln>
        </c:spPr>
        <c:txPr>
          <a:bodyPr rot="-60000000" spcFirstLastPara="1" vertOverflow="ellipsis" vert="horz" wrap="square" anchor="ctr" anchorCtr="1"/>
          <a:lstStyle/>
          <a:p>
            <a:pPr>
              <a:defRPr sz="2400" b="1" i="0" u="none" strike="noStrike">
                <a:solidFill>
                  <a:srgbClr val="268CCD"/>
                </a:solidFill>
                <a:latin typeface="+mn-lt"/>
                <a:ea typeface="+mn-ea"/>
                <a:cs typeface="+mn-cs"/>
              </a:defRPr>
            </a:pPr>
            <a:endParaRPr lang="fr-FR"/>
          </a:p>
        </c:txPr>
        <c:crossAx val="406182912"/>
        <c:crosses val="autoZero"/>
        <c:auto val="1"/>
        <c:lblAlgn val="ctr"/>
        <c:lblOffset val="100"/>
        <c:noMultiLvlLbl val="0"/>
      </c:catAx>
      <c:valAx>
        <c:axId val="406182912"/>
        <c:scaling>
          <c:orientation val="minMax"/>
          <c:max val="6"/>
          <c:min val="0"/>
        </c:scaling>
        <c:delete val="0"/>
        <c:axPos val="l"/>
        <c:majorGridlines>
          <c:spPr>
            <a:ln w="12700" cap="flat" cmpd="sng" algn="ctr">
              <a:solidFill>
                <a:srgbClr val="268CCD"/>
              </a:solidFill>
              <a:prstDash val="solid"/>
              <a:round/>
              <a:headEnd type="none"/>
            </a:ln>
          </c:spPr>
        </c:majorGridlines>
        <c:minorGridlines>
          <c:spPr>
            <a:ln w="9525" cap="flat" cmpd="sng" algn="ctr">
              <a:solidFill>
                <a:schemeClr val="tx1">
                  <a:lumMod val="5000"/>
                  <a:lumOff val="95000"/>
                </a:schemeClr>
              </a:solidFill>
              <a:round/>
            </a:ln>
          </c:spPr>
        </c:minorGridlines>
        <c:numFmt formatCode="0" sourceLinked="0"/>
        <c:majorTickMark val="none"/>
        <c:minorTickMark val="none"/>
        <c:tickLblPos val="nextTo"/>
        <c:spPr>
          <a:noFill/>
          <a:ln>
            <a:solidFill>
              <a:schemeClr val="accent1"/>
            </a:solidFill>
          </a:ln>
        </c:spPr>
        <c:txPr>
          <a:bodyPr rot="-60000000" spcFirstLastPara="1" vertOverflow="ellipsis" vert="horz" wrap="square" anchor="ctr" anchorCtr="1"/>
          <a:lstStyle/>
          <a:p>
            <a:pPr>
              <a:defRPr sz="2000" b="1" i="0" u="none" strike="noStrike">
                <a:solidFill>
                  <a:srgbClr val="00B0F0"/>
                </a:solidFill>
                <a:latin typeface="+mn-lt"/>
                <a:ea typeface="+mn-ea"/>
                <a:cs typeface="+mn-cs"/>
              </a:defRPr>
            </a:pPr>
            <a:endParaRPr lang="fr-FR"/>
          </a:p>
        </c:txPr>
        <c:crossAx val="406181376"/>
        <c:crosses val="autoZero"/>
        <c:crossBetween val="between"/>
        <c:majorUnit val="1"/>
        <c:minorUnit val="1"/>
      </c:valAx>
      <c:spPr>
        <a:noFill/>
        <a:ln w="19050" cap="rnd">
          <a:noFill/>
        </a:ln>
      </c:spPr>
    </c:plotArea>
    <c:plotVisOnly val="0"/>
    <c:dispBlanksAs val="gap"/>
    <c:showDLblsOverMax val="0"/>
  </c:chart>
  <c:spPr>
    <a:noFill/>
    <a:ln w="9525" cap="flat" cmpd="sng" algn="ctr">
      <a:noFill/>
      <a:round/>
    </a:ln>
  </c:spPr>
  <c:txPr>
    <a:bodyPr/>
    <a:lstStyle/>
    <a:p>
      <a:pPr>
        <a:defRPr/>
      </a:pPr>
      <a:endParaRPr lang="fr-FR"/>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1.8897397733819859E-2"/>
          <c:y val="0.32990082996382208"/>
          <c:w val="0.96345814528519291"/>
          <c:h val="0.43970929985103213"/>
        </c:manualLayout>
      </c:layout>
      <c:lineChart>
        <c:grouping val="standard"/>
        <c:varyColors val="0"/>
        <c:ser>
          <c:idx val="0"/>
          <c:order val="0"/>
          <c:tx>
            <c:v>Palier 1</c:v>
          </c:tx>
          <c:spPr>
            <a:ln w="25400" cap="rnd">
              <a:noFill/>
              <a:round/>
            </a:ln>
            <a:effectLst>
              <a:outerShdw blurRad="57150" dist="5400000" dir="19050" rotWithShape="0">
                <a:srgbClr val="000000">
                  <a:alpha val="63000"/>
                </a:srgbClr>
              </a:outerShdw>
            </a:effectLst>
          </c:spPr>
          <c:marker>
            <c:symbol val="circle"/>
            <c:size val="9"/>
            <c:spPr>
              <a:solidFill>
                <a:sysClr val="window" lastClr="FFFFFF"/>
              </a:solidFill>
              <a:ln w="25400">
                <a:solidFill>
                  <a:srgbClr val="7F26CE"/>
                </a:solidFill>
                <a:round/>
              </a:ln>
              <a:effectLst>
                <a:outerShdw blurRad="57150" dist="5400000" dir="19050" rotWithShape="0">
                  <a:srgbClr val="000000">
                    <a:alpha val="63000"/>
                  </a:srgbClr>
                </a:outerShdw>
              </a:effectLst>
            </c:spPr>
          </c:marker>
          <c:dLbls>
            <c:dLbl>
              <c:idx val="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6D11-411D-9805-E87217C38F2E}"/>
                </c:ext>
              </c:extLst>
            </c:dLbl>
            <c:dLbl>
              <c:idx val="1"/>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6D11-411D-9805-E87217C38F2E}"/>
                </c:ext>
              </c:extLst>
            </c:dLbl>
            <c:dLbl>
              <c:idx val="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6D11-411D-9805-E87217C38F2E}"/>
                </c:ext>
              </c:extLst>
            </c:dLbl>
            <c:dLbl>
              <c:idx val="3"/>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6D11-411D-9805-E87217C38F2E}"/>
                </c:ext>
              </c:extLst>
            </c:dLbl>
            <c:dLbl>
              <c:idx val="4"/>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6D11-411D-9805-E87217C38F2E}"/>
                </c:ext>
              </c:extLst>
            </c:dLbl>
            <c:dLbl>
              <c:idx val="5"/>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6D11-411D-9805-E87217C38F2E}"/>
                </c:ext>
              </c:extLst>
            </c:dLbl>
            <c:dLbl>
              <c:idx val="6"/>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6D11-411D-9805-E87217C38F2E}"/>
                </c:ext>
              </c:extLst>
            </c:dLbl>
            <c:dLbl>
              <c:idx val="7"/>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6D11-411D-9805-E87217C38F2E}"/>
                </c:ext>
              </c:extLst>
            </c:dLbl>
            <c:dLbl>
              <c:idx val="8"/>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6D11-411D-9805-E87217C38F2E}"/>
                </c:ext>
              </c:extLst>
            </c:dLbl>
            <c:dLbl>
              <c:idx val="9"/>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6D11-411D-9805-E87217C38F2E}"/>
                </c:ext>
              </c:extLst>
            </c:dLbl>
            <c:dLbl>
              <c:idx val="10"/>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6D11-411D-9805-E87217C38F2E}"/>
                </c:ext>
              </c:extLst>
            </c:dLbl>
            <c:dLbl>
              <c:idx val="11"/>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6D11-411D-9805-E87217C38F2E}"/>
                </c:ext>
              </c:extLst>
            </c:dLbl>
            <c:dLbl>
              <c:idx val="12"/>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6D11-411D-9805-E87217C38F2E}"/>
                </c:ext>
              </c:extLst>
            </c:dLbl>
            <c:dLbl>
              <c:idx val="13"/>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6D11-411D-9805-E87217C38F2E}"/>
                </c:ext>
              </c:extLst>
            </c:dLbl>
            <c:dLbl>
              <c:idx val="14"/>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6D11-411D-9805-E87217C38F2E}"/>
                </c:ext>
              </c:extLst>
            </c:dLbl>
            <c:dLbl>
              <c:idx val="15"/>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6D11-411D-9805-E87217C38F2E}"/>
                </c:ext>
              </c:extLst>
            </c:dLbl>
            <c:dLbl>
              <c:idx val="16"/>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6D11-411D-9805-E87217C38F2E}"/>
                </c:ext>
              </c:extLst>
            </c:dLbl>
            <c:dLbl>
              <c:idx val="17"/>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6D11-411D-9805-E87217C38F2E}"/>
                </c:ext>
              </c:extLst>
            </c:dLbl>
            <c:dLbl>
              <c:idx val="18"/>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6D11-411D-9805-E87217C38F2E}"/>
                </c:ext>
              </c:extLst>
            </c:dLbl>
            <c:dLbl>
              <c:idx val="19"/>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6D11-411D-9805-E87217C38F2E}"/>
                </c:ext>
              </c:extLst>
            </c:dLbl>
            <c:dLbl>
              <c:idx val="20"/>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6D11-411D-9805-E87217C38F2E}"/>
                </c:ext>
              </c:extLst>
            </c:dLbl>
            <c:dLbl>
              <c:idx val="21"/>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6D11-411D-9805-E87217C38F2E}"/>
                </c:ext>
              </c:extLst>
            </c:dLbl>
            <c:dLbl>
              <c:idx val="22"/>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6D11-411D-9805-E87217C38F2E}"/>
                </c:ext>
              </c:extLst>
            </c:dLbl>
            <c:dLbl>
              <c:idx val="23"/>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6D11-411D-9805-E87217C38F2E}"/>
                </c:ext>
              </c:extLst>
            </c:dLbl>
            <c:dLbl>
              <c:idx val="24"/>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8-6D11-411D-9805-E87217C38F2E}"/>
                </c:ext>
              </c:extLst>
            </c:dLbl>
            <c:dLbl>
              <c:idx val="25"/>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9-6D11-411D-9805-E87217C38F2E}"/>
                </c:ext>
              </c:extLst>
            </c:dLbl>
            <c:dLbl>
              <c:idx val="26"/>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A-6D11-411D-9805-E87217C38F2E}"/>
                </c:ext>
              </c:extLst>
            </c:dLbl>
            <c:dLbl>
              <c:idx val="27"/>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B-6D11-411D-9805-E87217C38F2E}"/>
                </c:ext>
              </c:extLst>
            </c:dLbl>
            <c:dLbl>
              <c:idx val="28"/>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C-6D11-411D-9805-E87217C38F2E}"/>
                </c:ext>
              </c:extLst>
            </c:dLbl>
            <c:dLbl>
              <c:idx val="29"/>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D-6D11-411D-9805-E87217C38F2E}"/>
                </c:ext>
              </c:extLst>
            </c:dLbl>
            <c:dLbl>
              <c:idx val="30"/>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E-6D11-411D-9805-E87217C38F2E}"/>
                </c:ext>
              </c:extLst>
            </c:dLbl>
            <c:dLbl>
              <c:idx val="31"/>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F-6D11-411D-9805-E87217C38F2E}"/>
                </c:ext>
              </c:extLst>
            </c:dLbl>
            <c:dLbl>
              <c:idx val="32"/>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0-6D11-411D-9805-E87217C38F2E}"/>
                </c:ext>
              </c:extLst>
            </c:dLbl>
            <c:dLbl>
              <c:idx val="33"/>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1-6D11-411D-9805-E87217C38F2E}"/>
                </c:ext>
              </c:extLst>
            </c:dLbl>
            <c:dLbl>
              <c:idx val="34"/>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2-6D11-411D-9805-E87217C38F2E}"/>
                </c:ext>
              </c:extLst>
            </c:dLbl>
            <c:dLbl>
              <c:idx val="35"/>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3-6D11-411D-9805-E87217C38F2E}"/>
                </c:ext>
              </c:extLst>
            </c:dLbl>
            <c:dLbl>
              <c:idx val="36"/>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4-6D11-411D-9805-E87217C38F2E}"/>
                </c:ext>
              </c:extLst>
            </c:dLbl>
            <c:dLbl>
              <c:idx val="37"/>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5-6D11-411D-9805-E87217C38F2E}"/>
                </c:ext>
              </c:extLst>
            </c:dLbl>
            <c:dLbl>
              <c:idx val="38"/>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6-6D11-411D-9805-E87217C38F2E}"/>
                </c:ext>
              </c:extLst>
            </c:dLbl>
            <c:dLbl>
              <c:idx val="39"/>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7-6D11-411D-9805-E87217C38F2E}"/>
                </c:ext>
              </c:extLst>
            </c:dLbl>
            <c:dLbl>
              <c:idx val="40"/>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8-6D11-411D-9805-E87217C38F2E}"/>
                </c:ext>
              </c:extLst>
            </c:dLbl>
            <c:dLbl>
              <c:idx val="41"/>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9-6D11-411D-9805-E87217C38F2E}"/>
                </c:ext>
              </c:extLst>
            </c:dLbl>
            <c:dLbl>
              <c:idx val="42"/>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A-6D11-411D-9805-E87217C38F2E}"/>
                </c:ext>
              </c:extLst>
            </c:dLbl>
            <c:dLbl>
              <c:idx val="43"/>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B-6D11-411D-9805-E87217C38F2E}"/>
                </c:ext>
              </c:extLst>
            </c:dLbl>
            <c:dLbl>
              <c:idx val="44"/>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C-6D11-411D-9805-E87217C38F2E}"/>
                </c:ext>
              </c:extLst>
            </c:dLbl>
            <c:dLbl>
              <c:idx val="45"/>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D-6D11-411D-9805-E87217C38F2E}"/>
                </c:ext>
              </c:extLst>
            </c:dLbl>
            <c:dLbl>
              <c:idx val="46"/>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E-6D11-411D-9805-E87217C38F2E}"/>
                </c:ext>
              </c:extLst>
            </c:dLbl>
            <c:dLbl>
              <c:idx val="47"/>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F-6D11-411D-9805-E87217C38F2E}"/>
                </c:ext>
              </c:extLst>
            </c:dLbl>
            <c:dLbl>
              <c:idx val="48"/>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0-6D11-411D-9805-E87217C38F2E}"/>
                </c:ext>
              </c:extLst>
            </c:dLbl>
            <c:dLbl>
              <c:idx val="49"/>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1-6D11-411D-9805-E87217C38F2E}"/>
                </c:ext>
              </c:extLst>
            </c:dLbl>
            <c:dLbl>
              <c:idx val="50"/>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2-6D11-411D-9805-E87217C38F2E}"/>
                </c:ext>
              </c:extLst>
            </c:dLbl>
            <c:dLbl>
              <c:idx val="51"/>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3-6D11-411D-9805-E87217C38F2E}"/>
                </c:ext>
              </c:extLst>
            </c:dLbl>
            <c:dLbl>
              <c:idx val="52"/>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4-6D11-411D-9805-E87217C38F2E}"/>
                </c:ext>
              </c:extLst>
            </c:dLbl>
            <c:dLbl>
              <c:idx val="53"/>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5-6D11-411D-9805-E87217C38F2E}"/>
                </c:ext>
              </c:extLst>
            </c:dLbl>
            <c:dLbl>
              <c:idx val="54"/>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6-6D11-411D-9805-E87217C38F2E}"/>
                </c:ext>
              </c:extLst>
            </c:dLbl>
            <c:dLbl>
              <c:idx val="55"/>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7-6D11-411D-9805-E87217C38F2E}"/>
                </c:ext>
              </c:extLst>
            </c:dLbl>
            <c:dLbl>
              <c:idx val="56"/>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8-6D11-411D-9805-E87217C38F2E}"/>
                </c:ext>
              </c:extLst>
            </c:dLbl>
            <c:dLbl>
              <c:idx val="57"/>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9-6D11-411D-9805-E87217C38F2E}"/>
                </c:ext>
              </c:extLst>
            </c:dLbl>
            <c:dLbl>
              <c:idx val="58"/>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A-6D11-411D-9805-E87217C38F2E}"/>
                </c:ext>
              </c:extLst>
            </c:dLbl>
            <c:dLbl>
              <c:idx val="59"/>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B-6D11-411D-9805-E87217C38F2E}"/>
                </c:ext>
              </c:extLst>
            </c:dLbl>
            <c:spPr>
              <a:noFill/>
              <a:ln>
                <a:noFill/>
              </a:ln>
            </c:spPr>
            <c:txPr>
              <a:bodyPr rot="0" spcFirstLastPara="1" vertOverflow="ellipsis" vert="horz" wrap="square" lIns="38100" tIns="19050" rIns="38100" bIns="19050" anchor="ctr" anchorCtr="1">
                <a:spAutoFit/>
              </a:bodyPr>
              <a:lstStyle/>
              <a:p>
                <a:pPr>
                  <a:defRPr sz="1100" b="0" i="0" u="none" strike="noStrike">
                    <a:solidFill>
                      <a:srgbClr val="7F26CE"/>
                    </a:solidFill>
                    <a:latin typeface="+mn-lt"/>
                    <a:ea typeface="+mn-ea"/>
                    <a:cs typeface="+mn-cs"/>
                  </a:defRPr>
                </a:pPr>
                <a:endParaRPr lang="fr-FR"/>
              </a:p>
            </c:txPr>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15:spPr xmlns:c15="http://schemas.microsoft.com/office/drawing/2012/chart">
                  <a:prstGeom prst="rect">
                    <a:avLst/>
                  </a:prstGeom>
                </c15:spPr>
                <c15:showLeaderLines val="0"/>
              </c:ext>
            </c:extLst>
          </c:dLbls>
          <c:cat>
            <c:numRef>
              <c:f>'Suivi des évaluations'!$I$17:$BP$17</c:f>
              <c:numCache>
                <c:formatCode>0</c:formatCode>
                <c:ptCount val="6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numCache>
            </c:numRef>
          </c:cat>
          <c:val>
            <c:numRef>
              <c:f>'Suivi des évaluations'!$I$49:$BP$49</c:f>
              <c:numCache>
                <c:formatCode>0.0</c:formatCode>
                <c:ptCount val="60"/>
              </c:numCache>
            </c:numRef>
          </c:val>
          <c:smooth val="0"/>
          <c:extLst xmlns:c16r2="http://schemas.microsoft.com/office/drawing/2015/06/chart">
            <c:ext xmlns:c16="http://schemas.microsoft.com/office/drawing/2014/chart" uri="{C3380CC4-5D6E-409C-BE32-E72D297353CC}">
              <c16:uniqueId val="{0000003C-6D11-411D-9805-E87217C38F2E}"/>
            </c:ext>
          </c:extLst>
        </c:ser>
        <c:ser>
          <c:idx val="1"/>
          <c:order val="1"/>
          <c:tx>
            <c:v>Palier 2</c:v>
          </c:tx>
          <c:spPr>
            <a:ln w="25400" cap="rnd">
              <a:noFill/>
              <a:round/>
            </a:ln>
            <a:effectLst>
              <a:outerShdw blurRad="57150" dist="5400000" dir="19050" rotWithShape="0">
                <a:srgbClr val="000000">
                  <a:alpha val="63000"/>
                </a:srgbClr>
              </a:outerShdw>
            </a:effectLst>
          </c:spPr>
          <c:marker>
            <c:symbol val="circle"/>
            <c:size val="9"/>
            <c:spPr>
              <a:solidFill>
                <a:srgbClr val="EAB3FF"/>
              </a:solidFill>
              <a:ln w="25400">
                <a:solidFill>
                  <a:srgbClr val="7F26CE"/>
                </a:solidFill>
                <a:round/>
              </a:ln>
              <a:effectLst>
                <a:outerShdw blurRad="57150" dist="5400000" dir="19050" rotWithShape="0">
                  <a:srgbClr val="000000">
                    <a:alpha val="63000"/>
                  </a:srgbClr>
                </a:outerShdw>
              </a:effectLst>
            </c:spPr>
          </c:marker>
          <c:dLbls>
            <c:dLbl>
              <c:idx val="0"/>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3D-6D11-411D-9805-E87217C38F2E}"/>
                </c:ext>
              </c:extLst>
            </c:dLbl>
            <c:dLbl>
              <c:idx val="1"/>
              <c:tx>
                <c:rich>
                  <a:bodyPr/>
                  <a:lstStyle/>
                  <a:p>
                    <a:endParaRPr lang="en-US"/>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3E-6D11-411D-9805-E87217C38F2E}"/>
                </c:ext>
              </c:extLst>
            </c:dLbl>
            <c:dLbl>
              <c:idx val="2"/>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3F-6D11-411D-9805-E87217C38F2E}"/>
                </c:ext>
              </c:extLst>
            </c:dLbl>
            <c:dLbl>
              <c:idx val="3"/>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40-6D11-411D-9805-E87217C38F2E}"/>
                </c:ext>
              </c:extLst>
            </c:dLbl>
            <c:dLbl>
              <c:idx val="4"/>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41-6D11-411D-9805-E87217C38F2E}"/>
                </c:ext>
              </c:extLst>
            </c:dLbl>
            <c:dLbl>
              <c:idx val="5"/>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42-6D11-411D-9805-E87217C38F2E}"/>
                </c:ext>
              </c:extLst>
            </c:dLbl>
            <c:dLbl>
              <c:idx val="6"/>
              <c:tx>
                <c:rich>
                  <a:bodyPr/>
                  <a:lstStyle/>
                  <a:p>
                    <a:endParaRPr lang="en-US"/>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43-6D11-411D-9805-E87217C38F2E}"/>
                </c:ext>
              </c:extLst>
            </c:dLbl>
            <c:dLbl>
              <c:idx val="7"/>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44-6D11-411D-9805-E87217C38F2E}"/>
                </c:ext>
              </c:extLst>
            </c:dLbl>
            <c:dLbl>
              <c:idx val="8"/>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45-6D11-411D-9805-E87217C38F2E}"/>
                </c:ext>
              </c:extLst>
            </c:dLbl>
            <c:dLbl>
              <c:idx val="9"/>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46-6D11-411D-9805-E87217C38F2E}"/>
                </c:ext>
              </c:extLst>
            </c:dLbl>
            <c:dLbl>
              <c:idx val="10"/>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47-6D11-411D-9805-E87217C38F2E}"/>
                </c:ext>
              </c:extLst>
            </c:dLbl>
            <c:dLbl>
              <c:idx val="11"/>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48-6D11-411D-9805-E87217C38F2E}"/>
                </c:ext>
              </c:extLst>
            </c:dLbl>
            <c:dLbl>
              <c:idx val="12"/>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49-6D11-411D-9805-E87217C38F2E}"/>
                </c:ext>
              </c:extLst>
            </c:dLbl>
            <c:dLbl>
              <c:idx val="13"/>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4A-6D11-411D-9805-E87217C38F2E}"/>
                </c:ext>
              </c:extLst>
            </c:dLbl>
            <c:dLbl>
              <c:idx val="14"/>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4B-6D11-411D-9805-E87217C38F2E}"/>
                </c:ext>
              </c:extLst>
            </c:dLbl>
            <c:dLbl>
              <c:idx val="15"/>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4C-6D11-411D-9805-E87217C38F2E}"/>
                </c:ext>
              </c:extLst>
            </c:dLbl>
            <c:dLbl>
              <c:idx val="16"/>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4D-6D11-411D-9805-E87217C38F2E}"/>
                </c:ext>
              </c:extLst>
            </c:dLbl>
            <c:dLbl>
              <c:idx val="17"/>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4E-6D11-411D-9805-E87217C38F2E}"/>
                </c:ext>
              </c:extLst>
            </c:dLbl>
            <c:dLbl>
              <c:idx val="18"/>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4F-6D11-411D-9805-E87217C38F2E}"/>
                </c:ext>
              </c:extLst>
            </c:dLbl>
            <c:dLbl>
              <c:idx val="19"/>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50-6D11-411D-9805-E87217C38F2E}"/>
                </c:ext>
              </c:extLst>
            </c:dLbl>
            <c:dLbl>
              <c:idx val="20"/>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51-6D11-411D-9805-E87217C38F2E}"/>
                </c:ext>
              </c:extLst>
            </c:dLbl>
            <c:dLbl>
              <c:idx val="21"/>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52-6D11-411D-9805-E87217C38F2E}"/>
                </c:ext>
              </c:extLst>
            </c:dLbl>
            <c:dLbl>
              <c:idx val="22"/>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53-6D11-411D-9805-E87217C38F2E}"/>
                </c:ext>
              </c:extLst>
            </c:dLbl>
            <c:dLbl>
              <c:idx val="23"/>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54-6D11-411D-9805-E87217C38F2E}"/>
                </c:ext>
              </c:extLst>
            </c:dLbl>
            <c:dLbl>
              <c:idx val="24"/>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55-6D11-411D-9805-E87217C38F2E}"/>
                </c:ext>
              </c:extLst>
            </c:dLbl>
            <c:dLbl>
              <c:idx val="25"/>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56-6D11-411D-9805-E87217C38F2E}"/>
                </c:ext>
              </c:extLst>
            </c:dLbl>
            <c:dLbl>
              <c:idx val="26"/>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57-6D11-411D-9805-E87217C38F2E}"/>
                </c:ext>
              </c:extLst>
            </c:dLbl>
            <c:dLbl>
              <c:idx val="27"/>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58-6D11-411D-9805-E87217C38F2E}"/>
                </c:ext>
              </c:extLst>
            </c:dLbl>
            <c:dLbl>
              <c:idx val="28"/>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59-6D11-411D-9805-E87217C38F2E}"/>
                </c:ext>
              </c:extLst>
            </c:dLbl>
            <c:dLbl>
              <c:idx val="29"/>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5A-6D11-411D-9805-E87217C38F2E}"/>
                </c:ext>
              </c:extLst>
            </c:dLbl>
            <c:dLbl>
              <c:idx val="50"/>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5B-6D11-411D-9805-E87217C38F2E}"/>
                </c:ext>
              </c:extLst>
            </c:dLbl>
            <c:dLbl>
              <c:idx val="51"/>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5C-6D11-411D-9805-E87217C38F2E}"/>
                </c:ext>
              </c:extLst>
            </c:dLbl>
            <c:dLbl>
              <c:idx val="52"/>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5D-6D11-411D-9805-E87217C38F2E}"/>
                </c:ext>
              </c:extLst>
            </c:dLbl>
            <c:dLbl>
              <c:idx val="53"/>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5E-6D11-411D-9805-E87217C38F2E}"/>
                </c:ext>
              </c:extLst>
            </c:dLbl>
            <c:dLbl>
              <c:idx val="54"/>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5F-6D11-411D-9805-E87217C38F2E}"/>
                </c:ext>
              </c:extLst>
            </c:dLbl>
            <c:dLbl>
              <c:idx val="55"/>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60-6D11-411D-9805-E87217C38F2E}"/>
                </c:ext>
              </c:extLst>
            </c:dLbl>
            <c:dLbl>
              <c:idx val="56"/>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61-6D11-411D-9805-E87217C38F2E}"/>
                </c:ext>
              </c:extLst>
            </c:dLbl>
            <c:dLbl>
              <c:idx val="57"/>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62-6D11-411D-9805-E87217C38F2E}"/>
                </c:ext>
              </c:extLst>
            </c:dLbl>
            <c:dLbl>
              <c:idx val="58"/>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63-6D11-411D-9805-E87217C38F2E}"/>
                </c:ext>
              </c:extLst>
            </c:dLbl>
            <c:dLbl>
              <c:idx val="59"/>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64-6D11-411D-9805-E87217C38F2E}"/>
                </c:ext>
              </c:extLst>
            </c:dLbl>
            <c:spPr>
              <a:noFill/>
              <a:ln>
                <a:noFill/>
              </a:ln>
            </c:spPr>
            <c:txPr>
              <a:bodyPr rot="0" spcFirstLastPara="1" vertOverflow="ellipsis" vert="horz" wrap="square" lIns="38100" tIns="19050" rIns="38100" bIns="19050" anchor="ctr" anchorCtr="1">
                <a:spAutoFit/>
              </a:bodyPr>
              <a:lstStyle/>
              <a:p>
                <a:pPr>
                  <a:defRPr sz="1100" b="0" i="0" u="none" strike="noStrike">
                    <a:solidFill>
                      <a:srgbClr val="7F26CE"/>
                    </a:solidFill>
                    <a:latin typeface="+mn-lt"/>
                    <a:ea typeface="+mn-ea"/>
                    <a:cs typeface="+mn-cs"/>
                  </a:defRPr>
                </a:pPr>
                <a:endParaRPr lang="fr-FR"/>
              </a:p>
            </c:txPr>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15:spPr xmlns:c15="http://schemas.microsoft.com/office/drawing/2012/chart">
                  <a:prstGeom prst="rect">
                    <a:avLst/>
                  </a:prstGeom>
                </c15:spPr>
                <c15:showLeaderLines val="0"/>
              </c:ext>
            </c:extLst>
          </c:dLbls>
          <c:cat>
            <c:numRef>
              <c:f>'Suivi des évaluations'!$I$17:$BP$17</c:f>
              <c:numCache>
                <c:formatCode>0</c:formatCode>
                <c:ptCount val="6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numCache>
            </c:numRef>
          </c:cat>
          <c:val>
            <c:numRef>
              <c:f>'Suivi des évaluations'!$I$48:$BP$48</c:f>
              <c:numCache>
                <c:formatCode>0.0</c:formatCode>
                <c:ptCount val="60"/>
              </c:numCache>
            </c:numRef>
          </c:val>
          <c:smooth val="0"/>
          <c:extLst xmlns:c16r2="http://schemas.microsoft.com/office/drawing/2015/06/chart">
            <c:ext xmlns:c16="http://schemas.microsoft.com/office/drawing/2014/chart" uri="{C3380CC4-5D6E-409C-BE32-E72D297353CC}">
              <c16:uniqueId val="{00000065-6D11-411D-9805-E87217C38F2E}"/>
            </c:ext>
          </c:extLst>
        </c:ser>
        <c:ser>
          <c:idx val="2"/>
          <c:order val="2"/>
          <c:tx>
            <c:v>Palier 3</c:v>
          </c:tx>
          <c:spPr>
            <a:ln w="25400" cap="rnd">
              <a:noFill/>
              <a:round/>
            </a:ln>
            <a:effectLst>
              <a:outerShdw blurRad="57150" dist="5400000" dir="19050" rotWithShape="0">
                <a:srgbClr val="000000">
                  <a:alpha val="63000"/>
                </a:srgbClr>
              </a:outerShdw>
            </a:effectLst>
          </c:spPr>
          <c:marker>
            <c:symbol val="circle"/>
            <c:size val="9"/>
            <c:spPr>
              <a:solidFill>
                <a:srgbClr val="7F26CE"/>
              </a:solidFill>
              <a:ln w="25400">
                <a:solidFill>
                  <a:srgbClr val="7F26CE"/>
                </a:solidFill>
                <a:round/>
              </a:ln>
              <a:effectLst>
                <a:outerShdw blurRad="57150" dist="5400000" dir="19050" rotWithShape="0">
                  <a:srgbClr val="000000">
                    <a:alpha val="63000"/>
                  </a:srgbClr>
                </a:outerShdw>
              </a:effectLst>
            </c:spPr>
          </c:marker>
          <c:dLbls>
            <c:dLbl>
              <c:idx val="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66-6D11-411D-9805-E87217C38F2E}"/>
                </c:ext>
              </c:extLst>
            </c:dLbl>
            <c:dLbl>
              <c:idx val="1"/>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67-6D11-411D-9805-E87217C38F2E}"/>
                </c:ext>
              </c:extLst>
            </c:dLbl>
            <c:dLbl>
              <c:idx val="2"/>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68-6D11-411D-9805-E87217C38F2E}"/>
                </c:ext>
              </c:extLst>
            </c:dLbl>
            <c:dLbl>
              <c:idx val="3"/>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69-6D11-411D-9805-E87217C38F2E}"/>
                </c:ext>
              </c:extLst>
            </c:dLbl>
            <c:dLbl>
              <c:idx val="4"/>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6A-6D11-411D-9805-E87217C38F2E}"/>
                </c:ext>
              </c:extLst>
            </c:dLbl>
            <c:dLbl>
              <c:idx val="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6B-6D11-411D-9805-E87217C38F2E}"/>
                </c:ext>
              </c:extLst>
            </c:dLbl>
            <c:dLbl>
              <c:idx val="6"/>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6C-6D11-411D-9805-E87217C38F2E}"/>
                </c:ext>
              </c:extLst>
            </c:dLbl>
            <c:dLbl>
              <c:idx val="7"/>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6D-6D11-411D-9805-E87217C38F2E}"/>
                </c:ext>
              </c:extLst>
            </c:dLbl>
            <c:dLbl>
              <c:idx val="8"/>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6E-6D11-411D-9805-E87217C38F2E}"/>
                </c:ext>
              </c:extLst>
            </c:dLbl>
            <c:dLbl>
              <c:idx val="9"/>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6F-6D11-411D-9805-E87217C38F2E}"/>
                </c:ext>
              </c:extLst>
            </c:dLbl>
            <c:dLbl>
              <c:idx val="10"/>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70-6D11-411D-9805-E87217C38F2E}"/>
                </c:ext>
              </c:extLst>
            </c:dLbl>
            <c:dLbl>
              <c:idx val="11"/>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71-6D11-411D-9805-E87217C38F2E}"/>
                </c:ext>
              </c:extLst>
            </c:dLbl>
            <c:dLbl>
              <c:idx val="12"/>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72-6D11-411D-9805-E87217C38F2E}"/>
                </c:ext>
              </c:extLst>
            </c:dLbl>
            <c:dLbl>
              <c:idx val="13"/>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73-6D11-411D-9805-E87217C38F2E}"/>
                </c:ext>
              </c:extLst>
            </c:dLbl>
            <c:dLbl>
              <c:idx val="14"/>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74-6D11-411D-9805-E87217C38F2E}"/>
                </c:ext>
              </c:extLst>
            </c:dLbl>
            <c:dLbl>
              <c:idx val="15"/>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75-6D11-411D-9805-E87217C38F2E}"/>
                </c:ext>
              </c:extLst>
            </c:dLbl>
            <c:dLbl>
              <c:idx val="16"/>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76-6D11-411D-9805-E87217C38F2E}"/>
                </c:ext>
              </c:extLst>
            </c:dLbl>
            <c:dLbl>
              <c:idx val="17"/>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77-6D11-411D-9805-E87217C38F2E}"/>
                </c:ext>
              </c:extLst>
            </c:dLbl>
            <c:dLbl>
              <c:idx val="18"/>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78-6D11-411D-9805-E87217C38F2E}"/>
                </c:ext>
              </c:extLst>
            </c:dLbl>
            <c:dLbl>
              <c:idx val="19"/>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79-6D11-411D-9805-E87217C38F2E}"/>
                </c:ext>
              </c:extLst>
            </c:dLbl>
            <c:dLbl>
              <c:idx val="20"/>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7A-6D11-411D-9805-E87217C38F2E}"/>
                </c:ext>
              </c:extLst>
            </c:dLbl>
            <c:dLbl>
              <c:idx val="21"/>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7B-6D11-411D-9805-E87217C38F2E}"/>
                </c:ext>
              </c:extLst>
            </c:dLbl>
            <c:dLbl>
              <c:idx val="22"/>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7C-6D11-411D-9805-E87217C38F2E}"/>
                </c:ext>
              </c:extLst>
            </c:dLbl>
            <c:dLbl>
              <c:idx val="23"/>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7D-6D11-411D-9805-E87217C38F2E}"/>
                </c:ext>
              </c:extLst>
            </c:dLbl>
            <c:dLbl>
              <c:idx val="24"/>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7E-6D11-411D-9805-E87217C38F2E}"/>
                </c:ext>
              </c:extLst>
            </c:dLbl>
            <c:dLbl>
              <c:idx val="25"/>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7F-6D11-411D-9805-E87217C38F2E}"/>
                </c:ext>
              </c:extLst>
            </c:dLbl>
            <c:dLbl>
              <c:idx val="26"/>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80-6D11-411D-9805-E87217C38F2E}"/>
                </c:ext>
              </c:extLst>
            </c:dLbl>
            <c:dLbl>
              <c:idx val="27"/>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81-6D11-411D-9805-E87217C38F2E}"/>
                </c:ext>
              </c:extLst>
            </c:dLbl>
            <c:dLbl>
              <c:idx val="28"/>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82-6D11-411D-9805-E87217C38F2E}"/>
                </c:ext>
              </c:extLst>
            </c:dLbl>
            <c:dLbl>
              <c:idx val="29"/>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83-6D11-411D-9805-E87217C38F2E}"/>
                </c:ext>
              </c:extLst>
            </c:dLbl>
            <c:dLbl>
              <c:idx val="50"/>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84-6D11-411D-9805-E87217C38F2E}"/>
                </c:ext>
              </c:extLst>
            </c:dLbl>
            <c:dLbl>
              <c:idx val="51"/>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85-6D11-411D-9805-E87217C38F2E}"/>
                </c:ext>
              </c:extLst>
            </c:dLbl>
            <c:dLbl>
              <c:idx val="52"/>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86-6D11-411D-9805-E87217C38F2E}"/>
                </c:ext>
              </c:extLst>
            </c:dLbl>
            <c:dLbl>
              <c:idx val="53"/>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87-6D11-411D-9805-E87217C38F2E}"/>
                </c:ext>
              </c:extLst>
            </c:dLbl>
            <c:dLbl>
              <c:idx val="54"/>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88-6D11-411D-9805-E87217C38F2E}"/>
                </c:ext>
              </c:extLst>
            </c:dLbl>
            <c:dLbl>
              <c:idx val="55"/>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89-6D11-411D-9805-E87217C38F2E}"/>
                </c:ext>
              </c:extLst>
            </c:dLbl>
            <c:dLbl>
              <c:idx val="56"/>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8A-6D11-411D-9805-E87217C38F2E}"/>
                </c:ext>
              </c:extLst>
            </c:dLbl>
            <c:dLbl>
              <c:idx val="57"/>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8B-6D11-411D-9805-E87217C38F2E}"/>
                </c:ext>
              </c:extLst>
            </c:dLbl>
            <c:dLbl>
              <c:idx val="58"/>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8C-6D11-411D-9805-E87217C38F2E}"/>
                </c:ext>
              </c:extLst>
            </c:dLbl>
            <c:dLbl>
              <c:idx val="59"/>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8D-6D11-411D-9805-E87217C38F2E}"/>
                </c:ext>
              </c:extLst>
            </c:dLbl>
            <c:spPr>
              <a:noFill/>
              <a:ln>
                <a:noFill/>
              </a:ln>
            </c:spPr>
            <c:txPr>
              <a:bodyPr rot="0" spcFirstLastPara="1" vertOverflow="ellipsis" vert="horz" wrap="square" lIns="38100" tIns="19050" rIns="38100" bIns="19050" anchor="ctr" anchorCtr="1">
                <a:spAutoFit/>
              </a:bodyPr>
              <a:lstStyle/>
              <a:p>
                <a:pPr>
                  <a:defRPr sz="1100" b="0" i="0" u="none" strike="noStrike">
                    <a:solidFill>
                      <a:srgbClr val="7F26CE"/>
                    </a:solidFill>
                    <a:latin typeface="+mn-lt"/>
                    <a:ea typeface="+mn-ea"/>
                    <a:cs typeface="+mn-cs"/>
                  </a:defRPr>
                </a:pPr>
                <a:endParaRPr lang="fr-FR"/>
              </a:p>
            </c:txPr>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15:spPr xmlns:c15="http://schemas.microsoft.com/office/drawing/2012/chart">
                  <a:prstGeom prst="rect">
                    <a:avLst/>
                  </a:prstGeom>
                </c15:spPr>
                <c15:showLeaderLines val="0"/>
              </c:ext>
            </c:extLst>
          </c:dLbls>
          <c:cat>
            <c:numRef>
              <c:f>'Suivi des évaluations'!$I$17:$BP$17</c:f>
              <c:numCache>
                <c:formatCode>0</c:formatCode>
                <c:ptCount val="6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numCache>
            </c:numRef>
          </c:cat>
          <c:val>
            <c:numRef>
              <c:f>'Suivi des évaluations'!$I$47:$BP$47</c:f>
              <c:numCache>
                <c:formatCode>0.0</c:formatCode>
                <c:ptCount val="60"/>
              </c:numCache>
            </c:numRef>
          </c:val>
          <c:smooth val="0"/>
          <c:extLst xmlns:c16r2="http://schemas.microsoft.com/office/drawing/2015/06/chart">
            <c:ext xmlns:c16="http://schemas.microsoft.com/office/drawing/2014/chart" uri="{C3380CC4-5D6E-409C-BE32-E72D297353CC}">
              <c16:uniqueId val="{0000008E-6D11-411D-9805-E87217C38F2E}"/>
            </c:ext>
          </c:extLst>
        </c:ser>
        <c:dLbls>
          <c:showLegendKey val="0"/>
          <c:showVal val="1"/>
          <c:showCatName val="0"/>
          <c:showSerName val="0"/>
          <c:showPercent val="0"/>
          <c:showBubbleSize val="0"/>
        </c:dLbls>
        <c:marker val="1"/>
        <c:smooth val="0"/>
        <c:axId val="60503936"/>
        <c:axId val="60505088"/>
      </c:lineChart>
      <c:catAx>
        <c:axId val="60503936"/>
        <c:scaling>
          <c:orientation val="minMax"/>
        </c:scaling>
        <c:delete val="0"/>
        <c:axPos val="b"/>
        <c:majorGridlines>
          <c:spPr>
            <a:ln w="9525" cap="flat" cmpd="sng" algn="ctr">
              <a:noFill/>
              <a:round/>
            </a:ln>
          </c:spPr>
        </c:majorGridlines>
        <c:minorGridlines>
          <c:spPr>
            <a:ln w="6350" cap="flat" cmpd="sng" algn="ctr">
              <a:solidFill>
                <a:srgbClr val="7F26CE"/>
              </a:solidFill>
              <a:prstDash val="dash"/>
              <a:round/>
              <a:headEnd type="none" w="lg" len="lg"/>
              <a:tailEnd type="oval" w="sm" len="sm"/>
            </a:ln>
          </c:spPr>
        </c:minorGridlines>
        <c:numFmt formatCode="0" sourceLinked="1"/>
        <c:majorTickMark val="none"/>
        <c:minorTickMark val="none"/>
        <c:tickLblPos val="nextTo"/>
        <c:spPr>
          <a:noFill/>
          <a:ln w="25400" cap="flat" cmpd="sng" algn="ctr">
            <a:noFill/>
            <a:round/>
          </a:ln>
        </c:spPr>
        <c:txPr>
          <a:bodyPr rot="-1800000" spcFirstLastPara="1" vertOverflow="ellipsis" wrap="square" anchor="ctr" anchorCtr="1"/>
          <a:lstStyle/>
          <a:p>
            <a:pPr>
              <a:defRPr sz="1200" b="0" i="0" u="none" strike="noStrike">
                <a:ln>
                  <a:noFill/>
                </a:ln>
                <a:solidFill>
                  <a:srgbClr val="268CCD"/>
                </a:solidFill>
                <a:latin typeface="+mn-lt"/>
                <a:ea typeface="+mn-ea"/>
                <a:cs typeface="+mn-cs"/>
              </a:defRPr>
            </a:pPr>
            <a:endParaRPr lang="fr-FR"/>
          </a:p>
        </c:txPr>
        <c:crossAx val="60505088"/>
        <c:crosses val="autoZero"/>
        <c:auto val="1"/>
        <c:lblAlgn val="ctr"/>
        <c:lblOffset val="100"/>
        <c:noMultiLvlLbl val="0"/>
      </c:catAx>
      <c:valAx>
        <c:axId val="60505088"/>
        <c:scaling>
          <c:orientation val="minMax"/>
          <c:max val="20"/>
        </c:scaling>
        <c:delete val="0"/>
        <c:axPos val="l"/>
        <c:majorGridlines>
          <c:spPr>
            <a:ln w="12700" cap="flat" cmpd="sng" algn="ctr">
              <a:solidFill>
                <a:srgbClr val="268CCD"/>
              </a:solidFill>
              <a:prstDash val="solid"/>
              <a:round/>
              <a:headEnd type="none"/>
            </a:ln>
          </c:spPr>
        </c:majorGridlines>
        <c:minorGridlines>
          <c:spPr>
            <a:ln w="9525" cap="flat" cmpd="sng" algn="ctr">
              <a:noFill/>
              <a:round/>
            </a:ln>
          </c:spPr>
        </c:minorGridlines>
        <c:numFmt formatCode="0" sourceLinked="0"/>
        <c:majorTickMark val="none"/>
        <c:minorTickMark val="none"/>
        <c:tickLblPos val="nextTo"/>
        <c:spPr>
          <a:noFill/>
          <a:ln>
            <a:noFill/>
          </a:ln>
        </c:spPr>
        <c:txPr>
          <a:bodyPr rot="-60000000" spcFirstLastPara="1" vertOverflow="ellipsis" vert="horz" wrap="square" anchor="ctr" anchorCtr="1"/>
          <a:lstStyle/>
          <a:p>
            <a:pPr>
              <a:defRPr sz="1200" b="1" i="0" u="none" strike="noStrike">
                <a:solidFill>
                  <a:srgbClr val="00B0F0"/>
                </a:solidFill>
                <a:latin typeface="+mn-lt"/>
                <a:ea typeface="+mn-ea"/>
                <a:cs typeface="+mn-cs"/>
              </a:defRPr>
            </a:pPr>
            <a:endParaRPr lang="fr-FR"/>
          </a:p>
        </c:txPr>
        <c:crossAx val="60503936"/>
        <c:crosses val="autoZero"/>
        <c:crossBetween val="between"/>
        <c:majorUnit val="5"/>
      </c:valAx>
      <c:spPr>
        <a:solidFill>
          <a:srgbClr val="F9F2FF">
            <a:alpha val="60000"/>
          </a:srgbClr>
        </a:solidFill>
        <a:ln w="12700" cap="rnd">
          <a:solidFill>
            <a:srgbClr val="268CCD"/>
          </a:solidFill>
        </a:ln>
      </c:spPr>
    </c:plotArea>
    <c:legend>
      <c:legendPos val="t"/>
      <c:layout>
        <c:manualLayout>
          <c:xMode val="edge"/>
          <c:yMode val="edge"/>
          <c:x val="0.36598721663663752"/>
          <c:y val="6.0763902733099737E-3"/>
          <c:w val="0.2269820277805728"/>
          <c:h val="0.16308533730580974"/>
        </c:manualLayout>
      </c:layout>
      <c:overlay val="0"/>
      <c:spPr>
        <a:noFill/>
        <a:ln>
          <a:noFill/>
        </a:ln>
      </c:spPr>
      <c:txPr>
        <a:bodyPr rot="0" spcFirstLastPara="1" vertOverflow="ellipsis" vert="horz" wrap="square" anchor="ctr" anchorCtr="1"/>
        <a:lstStyle/>
        <a:p>
          <a:pPr>
            <a:defRPr sz="2000" b="0" i="0" u="none" strike="noStrike">
              <a:solidFill>
                <a:schemeClr val="tx1">
                  <a:lumMod val="65000"/>
                  <a:lumOff val="35000"/>
                </a:schemeClr>
              </a:solidFill>
              <a:latin typeface="+mn-lt"/>
              <a:ea typeface="+mn-ea"/>
              <a:cs typeface="+mn-cs"/>
            </a:defRPr>
          </a:pPr>
          <a:endParaRPr lang="fr-FR"/>
        </a:p>
      </c:txPr>
    </c:legend>
    <c:plotVisOnly val="0"/>
    <c:dispBlanksAs val="gap"/>
    <c:showDLblsOverMax val="0"/>
  </c:chart>
  <c:spPr>
    <a:noFill/>
    <a:ln w="9525" cap="flat" cmpd="sng" algn="ctr">
      <a:noFill/>
      <a:round/>
    </a:ln>
  </c:spPr>
  <c:txPr>
    <a:bodyPr/>
    <a:lstStyle/>
    <a:p>
      <a:pPr>
        <a:defRPr/>
      </a:pPr>
      <a:endParaRPr lang="fr-FR"/>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2.5519615659895179E-2"/>
          <c:y val="0.14374565855653051"/>
          <c:w val="0.94612131951802103"/>
          <c:h val="0.58955270462264586"/>
        </c:manualLayout>
      </c:layout>
      <c:lineChart>
        <c:grouping val="standard"/>
        <c:varyColors val="0"/>
        <c:ser>
          <c:idx val="0"/>
          <c:order val="0"/>
          <c:tx>
            <c:v>Palier 1</c:v>
          </c:tx>
          <c:spPr>
            <a:ln w="25400" cap="rnd">
              <a:noFill/>
              <a:round/>
            </a:ln>
            <a:effectLst>
              <a:outerShdw blurRad="57150" dist="5400000" dir="19050" rotWithShape="0">
                <a:srgbClr val="000000">
                  <a:alpha val="63000"/>
                </a:srgbClr>
              </a:outerShdw>
            </a:effectLst>
          </c:spPr>
          <c:marker>
            <c:symbol val="circle"/>
            <c:size val="9"/>
            <c:spPr>
              <a:solidFill>
                <a:sysClr val="window" lastClr="FFFFFF"/>
              </a:solidFill>
              <a:ln w="25400">
                <a:solidFill>
                  <a:srgbClr val="7F26CE"/>
                </a:solidFill>
                <a:round/>
              </a:ln>
              <a:effectLst>
                <a:outerShdw blurRad="57150" dist="5400000" dir="19050" rotWithShape="0">
                  <a:srgbClr val="000000">
                    <a:alpha val="63000"/>
                  </a:srgbClr>
                </a:outerShdw>
              </a:effectLst>
            </c:spPr>
          </c:marker>
          <c:dLbls>
            <c:dLbl>
              <c:idx val="0"/>
              <c:tx>
                <c:rich>
                  <a:bodyPr/>
                  <a:lstStyle/>
                  <a:p>
                    <a:fld id="{3498A95A-EC14-4F54-9F21-366780515678}" type="CELLRANGE">
                      <a:rPr lang="en-US"/>
                      <a:pPr/>
                      <a:t>[PLAGECELL]</a:t>
                    </a:fld>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15:dlblFieldTable/>
                  <c15:showDataLabelsRange val="0"/>
                </c:ext>
                <c:ext xmlns:c16="http://schemas.microsoft.com/office/drawing/2014/chart" uri="{C3380CC4-5D6E-409C-BE32-E72D297353CC}">
                  <c16:uniqueId val="{00000000-4D1E-4F1F-A0DE-F40F3A53DA93}"/>
                </c:ext>
              </c:extLst>
            </c:dLbl>
            <c:dLbl>
              <c:idx val="1"/>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4D1E-4F1F-A0DE-F40F3A53DA93}"/>
                </c:ext>
              </c:extLst>
            </c:dLbl>
            <c:dLbl>
              <c:idx val="2"/>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4D1E-4F1F-A0DE-F40F3A53DA93}"/>
                </c:ext>
              </c:extLst>
            </c:dLbl>
            <c:dLbl>
              <c:idx val="3"/>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4D1E-4F1F-A0DE-F40F3A53DA93}"/>
                </c:ext>
              </c:extLst>
            </c:dLbl>
            <c:dLbl>
              <c:idx val="4"/>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4D1E-4F1F-A0DE-F40F3A53DA93}"/>
                </c:ext>
              </c:extLst>
            </c:dLbl>
            <c:dLbl>
              <c:idx val="5"/>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4D1E-4F1F-A0DE-F40F3A53DA93}"/>
                </c:ext>
              </c:extLst>
            </c:dLbl>
            <c:dLbl>
              <c:idx val="6"/>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4D1E-4F1F-A0DE-F40F3A53DA93}"/>
                </c:ext>
              </c:extLst>
            </c:dLbl>
            <c:dLbl>
              <c:idx val="7"/>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4D1E-4F1F-A0DE-F40F3A53DA93}"/>
                </c:ext>
              </c:extLst>
            </c:dLbl>
            <c:dLbl>
              <c:idx val="8"/>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4D1E-4F1F-A0DE-F40F3A53DA93}"/>
                </c:ext>
              </c:extLst>
            </c:dLbl>
            <c:dLbl>
              <c:idx val="9"/>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4D1E-4F1F-A0DE-F40F3A53DA93}"/>
                </c:ext>
              </c:extLst>
            </c:dLbl>
            <c:dLbl>
              <c:idx val="10"/>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4D1E-4F1F-A0DE-F40F3A53DA93}"/>
                </c:ext>
              </c:extLst>
            </c:dLbl>
            <c:dLbl>
              <c:idx val="11"/>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4D1E-4F1F-A0DE-F40F3A53DA93}"/>
                </c:ext>
              </c:extLst>
            </c:dLbl>
            <c:dLbl>
              <c:idx val="12"/>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4D1E-4F1F-A0DE-F40F3A53DA93}"/>
                </c:ext>
              </c:extLst>
            </c:dLbl>
            <c:dLbl>
              <c:idx val="13"/>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4D1E-4F1F-A0DE-F40F3A53DA93}"/>
                </c:ext>
              </c:extLst>
            </c:dLbl>
            <c:dLbl>
              <c:idx val="14"/>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4D1E-4F1F-A0DE-F40F3A53DA93}"/>
                </c:ext>
              </c:extLst>
            </c:dLbl>
            <c:dLbl>
              <c:idx val="15"/>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4D1E-4F1F-A0DE-F40F3A53DA93}"/>
                </c:ext>
              </c:extLst>
            </c:dLbl>
            <c:dLbl>
              <c:idx val="16"/>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4D1E-4F1F-A0DE-F40F3A53DA93}"/>
                </c:ext>
              </c:extLst>
            </c:dLbl>
            <c:dLbl>
              <c:idx val="17"/>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4D1E-4F1F-A0DE-F40F3A53DA93}"/>
                </c:ext>
              </c:extLst>
            </c:dLbl>
            <c:dLbl>
              <c:idx val="18"/>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4D1E-4F1F-A0DE-F40F3A53DA93}"/>
                </c:ext>
              </c:extLst>
            </c:dLbl>
            <c:dLbl>
              <c:idx val="19"/>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4D1E-4F1F-A0DE-F40F3A53DA93}"/>
                </c:ext>
              </c:extLst>
            </c:dLbl>
            <c:dLbl>
              <c:idx val="20"/>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4D1E-4F1F-A0DE-F40F3A53DA93}"/>
                </c:ext>
              </c:extLst>
            </c:dLbl>
            <c:dLbl>
              <c:idx val="21"/>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4D1E-4F1F-A0DE-F40F3A53DA93}"/>
                </c:ext>
              </c:extLst>
            </c:dLbl>
            <c:dLbl>
              <c:idx val="22"/>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4D1E-4F1F-A0DE-F40F3A53DA93}"/>
                </c:ext>
              </c:extLst>
            </c:dLbl>
            <c:dLbl>
              <c:idx val="23"/>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4D1E-4F1F-A0DE-F40F3A53DA93}"/>
                </c:ext>
              </c:extLst>
            </c:dLbl>
            <c:dLbl>
              <c:idx val="24"/>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8-4D1E-4F1F-A0DE-F40F3A53DA93}"/>
                </c:ext>
              </c:extLst>
            </c:dLbl>
            <c:dLbl>
              <c:idx val="25"/>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9-4D1E-4F1F-A0DE-F40F3A53DA93}"/>
                </c:ext>
              </c:extLst>
            </c:dLbl>
            <c:dLbl>
              <c:idx val="26"/>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A-4D1E-4F1F-A0DE-F40F3A53DA93}"/>
                </c:ext>
              </c:extLst>
            </c:dLbl>
            <c:dLbl>
              <c:idx val="27"/>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B-4D1E-4F1F-A0DE-F40F3A53DA93}"/>
                </c:ext>
              </c:extLst>
            </c:dLbl>
            <c:dLbl>
              <c:idx val="28"/>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C-4D1E-4F1F-A0DE-F40F3A53DA93}"/>
                </c:ext>
              </c:extLst>
            </c:dLbl>
            <c:dLbl>
              <c:idx val="29"/>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D-4D1E-4F1F-A0DE-F40F3A53DA93}"/>
                </c:ext>
              </c:extLst>
            </c:dLbl>
            <c:dLbl>
              <c:idx val="30"/>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E-4D1E-4F1F-A0DE-F40F3A53DA93}"/>
                </c:ext>
              </c:extLst>
            </c:dLbl>
            <c:dLbl>
              <c:idx val="31"/>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F-4D1E-4F1F-A0DE-F40F3A53DA93}"/>
                </c:ext>
              </c:extLst>
            </c:dLbl>
            <c:dLbl>
              <c:idx val="32"/>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0-4D1E-4F1F-A0DE-F40F3A53DA93}"/>
                </c:ext>
              </c:extLst>
            </c:dLbl>
            <c:dLbl>
              <c:idx val="33"/>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1-4D1E-4F1F-A0DE-F40F3A53DA93}"/>
                </c:ext>
              </c:extLst>
            </c:dLbl>
            <c:dLbl>
              <c:idx val="34"/>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2-4D1E-4F1F-A0DE-F40F3A53DA93}"/>
                </c:ext>
              </c:extLst>
            </c:dLbl>
            <c:dLbl>
              <c:idx val="35"/>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3-4D1E-4F1F-A0DE-F40F3A53DA93}"/>
                </c:ext>
              </c:extLst>
            </c:dLbl>
            <c:dLbl>
              <c:idx val="36"/>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4-4D1E-4F1F-A0DE-F40F3A53DA93}"/>
                </c:ext>
              </c:extLst>
            </c:dLbl>
            <c:dLbl>
              <c:idx val="37"/>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5-4D1E-4F1F-A0DE-F40F3A53DA93}"/>
                </c:ext>
              </c:extLst>
            </c:dLbl>
            <c:dLbl>
              <c:idx val="38"/>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6-4D1E-4F1F-A0DE-F40F3A53DA93}"/>
                </c:ext>
              </c:extLst>
            </c:dLbl>
            <c:dLbl>
              <c:idx val="39"/>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7-4D1E-4F1F-A0DE-F40F3A53DA93}"/>
                </c:ext>
              </c:extLst>
            </c:dLbl>
            <c:dLbl>
              <c:idx val="40"/>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8-4D1E-4F1F-A0DE-F40F3A53DA93}"/>
                </c:ext>
              </c:extLst>
            </c:dLbl>
            <c:dLbl>
              <c:idx val="41"/>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9-4D1E-4F1F-A0DE-F40F3A53DA93}"/>
                </c:ext>
              </c:extLst>
            </c:dLbl>
            <c:dLbl>
              <c:idx val="42"/>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A-4D1E-4F1F-A0DE-F40F3A53DA93}"/>
                </c:ext>
              </c:extLst>
            </c:dLbl>
            <c:dLbl>
              <c:idx val="43"/>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B-4D1E-4F1F-A0DE-F40F3A53DA93}"/>
                </c:ext>
              </c:extLst>
            </c:dLbl>
            <c:dLbl>
              <c:idx val="44"/>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C-4D1E-4F1F-A0DE-F40F3A53DA93}"/>
                </c:ext>
              </c:extLst>
            </c:dLbl>
            <c:dLbl>
              <c:idx val="45"/>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D-4D1E-4F1F-A0DE-F40F3A53DA93}"/>
                </c:ext>
              </c:extLst>
            </c:dLbl>
            <c:dLbl>
              <c:idx val="46"/>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E-4D1E-4F1F-A0DE-F40F3A53DA93}"/>
                </c:ext>
              </c:extLst>
            </c:dLbl>
            <c:dLbl>
              <c:idx val="47"/>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F-4D1E-4F1F-A0DE-F40F3A53DA93}"/>
                </c:ext>
              </c:extLst>
            </c:dLbl>
            <c:dLbl>
              <c:idx val="48"/>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0-4D1E-4F1F-A0DE-F40F3A53DA93}"/>
                </c:ext>
              </c:extLst>
            </c:dLbl>
            <c:dLbl>
              <c:idx val="49"/>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1-4D1E-4F1F-A0DE-F40F3A53DA93}"/>
                </c:ext>
              </c:extLst>
            </c:dLbl>
            <c:dLbl>
              <c:idx val="50"/>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2-4D1E-4F1F-A0DE-F40F3A53DA93}"/>
                </c:ext>
              </c:extLst>
            </c:dLbl>
            <c:dLbl>
              <c:idx val="51"/>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3-4D1E-4F1F-A0DE-F40F3A53DA93}"/>
                </c:ext>
              </c:extLst>
            </c:dLbl>
            <c:dLbl>
              <c:idx val="52"/>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4-4D1E-4F1F-A0DE-F40F3A53DA93}"/>
                </c:ext>
              </c:extLst>
            </c:dLbl>
            <c:dLbl>
              <c:idx val="53"/>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5-4D1E-4F1F-A0DE-F40F3A53DA93}"/>
                </c:ext>
              </c:extLst>
            </c:dLbl>
            <c:dLbl>
              <c:idx val="54"/>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6-4D1E-4F1F-A0DE-F40F3A53DA93}"/>
                </c:ext>
              </c:extLst>
            </c:dLbl>
            <c:dLbl>
              <c:idx val="55"/>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7-4D1E-4F1F-A0DE-F40F3A53DA93}"/>
                </c:ext>
              </c:extLst>
            </c:dLbl>
            <c:dLbl>
              <c:idx val="56"/>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8-4D1E-4F1F-A0DE-F40F3A53DA93}"/>
                </c:ext>
              </c:extLst>
            </c:dLbl>
            <c:dLbl>
              <c:idx val="57"/>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9-4D1E-4F1F-A0DE-F40F3A53DA93}"/>
                </c:ext>
              </c:extLst>
            </c:dLbl>
            <c:dLbl>
              <c:idx val="58"/>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A-4D1E-4F1F-A0DE-F40F3A53DA93}"/>
                </c:ext>
              </c:extLst>
            </c:dLbl>
            <c:dLbl>
              <c:idx val="59"/>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B-4D1E-4F1F-A0DE-F40F3A53DA93}"/>
                </c:ext>
              </c:extLst>
            </c:dLbl>
            <c:spPr>
              <a:noFill/>
              <a:ln>
                <a:noFill/>
              </a:ln>
            </c:spPr>
            <c:txPr>
              <a:bodyPr rot="0" spcFirstLastPara="1" vertOverflow="ellipsis" vert="horz" wrap="square" lIns="38100" tIns="19050" rIns="38100" bIns="19050" anchor="ctr" anchorCtr="1">
                <a:spAutoFit/>
              </a:bodyPr>
              <a:lstStyle/>
              <a:p>
                <a:pPr>
                  <a:defRPr sz="1100" b="0" i="0" u="none" strike="noStrike">
                    <a:solidFill>
                      <a:srgbClr val="7F26CE"/>
                    </a:solidFill>
                    <a:latin typeface="+mn-lt"/>
                    <a:ea typeface="+mn-ea"/>
                    <a:cs typeface="+mn-cs"/>
                  </a:defRPr>
                </a:pPr>
                <a:endParaRPr lang="fr-FR"/>
              </a:p>
            </c:txPr>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15:spPr xmlns:c15="http://schemas.microsoft.com/office/drawing/2012/chart">
                  <a:prstGeom prst="rect">
                    <a:avLst/>
                  </a:prstGeom>
                </c15:spPr>
                <c15:showLeaderLines val="0"/>
              </c:ext>
            </c:extLst>
          </c:dLbls>
          <c:cat>
            <c:numRef>
              <c:f>'Suivi des évaluations'!$I$17:$BP$17</c:f>
              <c:numCache>
                <c:formatCode>0</c:formatCode>
                <c:ptCount val="6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numCache>
            </c:numRef>
          </c:cat>
          <c:val>
            <c:numRef>
              <c:f>'Suivi des évaluations'!$I$53:$BP$53</c:f>
              <c:numCache>
                <c:formatCode>0.0</c:formatCode>
                <c:ptCount val="60"/>
              </c:numCache>
            </c:numRef>
          </c:val>
          <c:smooth val="0"/>
          <c:extLst xmlns:c16r2="http://schemas.microsoft.com/office/drawing/2015/06/chart">
            <c:ext xmlns:c16="http://schemas.microsoft.com/office/drawing/2014/chart" uri="{C3380CC4-5D6E-409C-BE32-E72D297353CC}">
              <c16:uniqueId val="{0000003C-4D1E-4F1F-A0DE-F40F3A53DA93}"/>
            </c:ext>
          </c:extLst>
        </c:ser>
        <c:ser>
          <c:idx val="1"/>
          <c:order val="1"/>
          <c:tx>
            <c:v>Palier 2</c:v>
          </c:tx>
          <c:spPr>
            <a:ln w="25400" cap="rnd">
              <a:noFill/>
              <a:round/>
            </a:ln>
            <a:effectLst>
              <a:outerShdw blurRad="57150" dist="5400000" dir="19050" rotWithShape="0">
                <a:srgbClr val="000000">
                  <a:alpha val="63000"/>
                </a:srgbClr>
              </a:outerShdw>
            </a:effectLst>
          </c:spPr>
          <c:marker>
            <c:symbol val="circle"/>
            <c:size val="9"/>
            <c:spPr>
              <a:solidFill>
                <a:srgbClr val="EAB3FF"/>
              </a:solidFill>
              <a:ln w="25400">
                <a:solidFill>
                  <a:srgbClr val="7F26CE"/>
                </a:solidFill>
                <a:round/>
              </a:ln>
              <a:effectLst>
                <a:outerShdw blurRad="57150" dist="5400000" dir="19050" rotWithShape="0">
                  <a:srgbClr val="000000">
                    <a:alpha val="63000"/>
                  </a:srgbClr>
                </a:outerShdw>
              </a:effectLst>
            </c:spPr>
          </c:marker>
          <c:dLbls>
            <c:dLbl>
              <c:idx val="0"/>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3D-4D1E-4F1F-A0DE-F40F3A53DA93}"/>
                </c:ext>
              </c:extLst>
            </c:dLbl>
            <c:dLbl>
              <c:idx val="1"/>
              <c:tx>
                <c:rich>
                  <a:bodyPr/>
                  <a:lstStyle/>
                  <a:p>
                    <a:endParaRPr lang="en-US"/>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3E-4D1E-4F1F-A0DE-F40F3A53DA93}"/>
                </c:ext>
              </c:extLst>
            </c:dLbl>
            <c:dLbl>
              <c:idx val="2"/>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3F-4D1E-4F1F-A0DE-F40F3A53DA93}"/>
                </c:ext>
              </c:extLst>
            </c:dLbl>
            <c:dLbl>
              <c:idx val="3"/>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40-4D1E-4F1F-A0DE-F40F3A53DA93}"/>
                </c:ext>
              </c:extLst>
            </c:dLbl>
            <c:dLbl>
              <c:idx val="4"/>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41-4D1E-4F1F-A0DE-F40F3A53DA93}"/>
                </c:ext>
              </c:extLst>
            </c:dLbl>
            <c:dLbl>
              <c:idx val="5"/>
              <c:tx>
                <c:rich>
                  <a:bodyPr/>
                  <a:lstStyle/>
                  <a:p>
                    <a:endParaRPr lang="en-US"/>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42-4D1E-4F1F-A0DE-F40F3A53DA93}"/>
                </c:ext>
              </c:extLst>
            </c:dLbl>
            <c:dLbl>
              <c:idx val="6"/>
              <c:tx>
                <c:rich>
                  <a:bodyPr/>
                  <a:lstStyle/>
                  <a:p>
                    <a:endParaRPr lang="en-US"/>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43-4D1E-4F1F-A0DE-F40F3A53DA93}"/>
                </c:ext>
              </c:extLst>
            </c:dLbl>
            <c:dLbl>
              <c:idx val="7"/>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44-4D1E-4F1F-A0DE-F40F3A53DA93}"/>
                </c:ext>
              </c:extLst>
            </c:dLbl>
            <c:dLbl>
              <c:idx val="8"/>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45-4D1E-4F1F-A0DE-F40F3A53DA93}"/>
                </c:ext>
              </c:extLst>
            </c:dLbl>
            <c:dLbl>
              <c:idx val="9"/>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46-4D1E-4F1F-A0DE-F40F3A53DA93}"/>
                </c:ext>
              </c:extLst>
            </c:dLbl>
            <c:dLbl>
              <c:idx val="10"/>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47-4D1E-4F1F-A0DE-F40F3A53DA93}"/>
                </c:ext>
              </c:extLst>
            </c:dLbl>
            <c:dLbl>
              <c:idx val="11"/>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48-4D1E-4F1F-A0DE-F40F3A53DA93}"/>
                </c:ext>
              </c:extLst>
            </c:dLbl>
            <c:dLbl>
              <c:idx val="12"/>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49-4D1E-4F1F-A0DE-F40F3A53DA93}"/>
                </c:ext>
              </c:extLst>
            </c:dLbl>
            <c:dLbl>
              <c:idx val="13"/>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4A-4D1E-4F1F-A0DE-F40F3A53DA93}"/>
                </c:ext>
              </c:extLst>
            </c:dLbl>
            <c:dLbl>
              <c:idx val="14"/>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4B-4D1E-4F1F-A0DE-F40F3A53DA93}"/>
                </c:ext>
              </c:extLst>
            </c:dLbl>
            <c:dLbl>
              <c:idx val="15"/>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4C-4D1E-4F1F-A0DE-F40F3A53DA93}"/>
                </c:ext>
              </c:extLst>
            </c:dLbl>
            <c:dLbl>
              <c:idx val="16"/>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4D-4D1E-4F1F-A0DE-F40F3A53DA93}"/>
                </c:ext>
              </c:extLst>
            </c:dLbl>
            <c:dLbl>
              <c:idx val="17"/>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4E-4D1E-4F1F-A0DE-F40F3A53DA93}"/>
                </c:ext>
              </c:extLst>
            </c:dLbl>
            <c:dLbl>
              <c:idx val="18"/>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4F-4D1E-4F1F-A0DE-F40F3A53DA93}"/>
                </c:ext>
              </c:extLst>
            </c:dLbl>
            <c:dLbl>
              <c:idx val="19"/>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50-4D1E-4F1F-A0DE-F40F3A53DA93}"/>
                </c:ext>
              </c:extLst>
            </c:dLbl>
            <c:dLbl>
              <c:idx val="20"/>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51-4D1E-4F1F-A0DE-F40F3A53DA93}"/>
                </c:ext>
              </c:extLst>
            </c:dLbl>
            <c:dLbl>
              <c:idx val="21"/>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52-4D1E-4F1F-A0DE-F40F3A53DA93}"/>
                </c:ext>
              </c:extLst>
            </c:dLbl>
            <c:dLbl>
              <c:idx val="22"/>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53-4D1E-4F1F-A0DE-F40F3A53DA93}"/>
                </c:ext>
              </c:extLst>
            </c:dLbl>
            <c:dLbl>
              <c:idx val="23"/>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54-4D1E-4F1F-A0DE-F40F3A53DA93}"/>
                </c:ext>
              </c:extLst>
            </c:dLbl>
            <c:dLbl>
              <c:idx val="24"/>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55-4D1E-4F1F-A0DE-F40F3A53DA93}"/>
                </c:ext>
              </c:extLst>
            </c:dLbl>
            <c:dLbl>
              <c:idx val="25"/>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56-4D1E-4F1F-A0DE-F40F3A53DA93}"/>
                </c:ext>
              </c:extLst>
            </c:dLbl>
            <c:dLbl>
              <c:idx val="26"/>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57-4D1E-4F1F-A0DE-F40F3A53DA93}"/>
                </c:ext>
              </c:extLst>
            </c:dLbl>
            <c:dLbl>
              <c:idx val="27"/>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58-4D1E-4F1F-A0DE-F40F3A53DA93}"/>
                </c:ext>
              </c:extLst>
            </c:dLbl>
            <c:dLbl>
              <c:idx val="28"/>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59-4D1E-4F1F-A0DE-F40F3A53DA93}"/>
                </c:ext>
              </c:extLst>
            </c:dLbl>
            <c:dLbl>
              <c:idx val="29"/>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5A-4D1E-4F1F-A0DE-F40F3A53DA93}"/>
                </c:ext>
              </c:extLst>
            </c:dLbl>
            <c:dLbl>
              <c:idx val="50"/>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5B-4D1E-4F1F-A0DE-F40F3A53DA93}"/>
                </c:ext>
              </c:extLst>
            </c:dLbl>
            <c:dLbl>
              <c:idx val="51"/>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5C-4D1E-4F1F-A0DE-F40F3A53DA93}"/>
                </c:ext>
              </c:extLst>
            </c:dLbl>
            <c:dLbl>
              <c:idx val="52"/>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5D-4D1E-4F1F-A0DE-F40F3A53DA93}"/>
                </c:ext>
              </c:extLst>
            </c:dLbl>
            <c:dLbl>
              <c:idx val="53"/>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5E-4D1E-4F1F-A0DE-F40F3A53DA93}"/>
                </c:ext>
              </c:extLst>
            </c:dLbl>
            <c:dLbl>
              <c:idx val="54"/>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5F-4D1E-4F1F-A0DE-F40F3A53DA93}"/>
                </c:ext>
              </c:extLst>
            </c:dLbl>
            <c:dLbl>
              <c:idx val="55"/>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60-4D1E-4F1F-A0DE-F40F3A53DA93}"/>
                </c:ext>
              </c:extLst>
            </c:dLbl>
            <c:dLbl>
              <c:idx val="56"/>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61-4D1E-4F1F-A0DE-F40F3A53DA93}"/>
                </c:ext>
              </c:extLst>
            </c:dLbl>
            <c:dLbl>
              <c:idx val="57"/>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62-4D1E-4F1F-A0DE-F40F3A53DA93}"/>
                </c:ext>
              </c:extLst>
            </c:dLbl>
            <c:dLbl>
              <c:idx val="58"/>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63-4D1E-4F1F-A0DE-F40F3A53DA93}"/>
                </c:ext>
              </c:extLst>
            </c:dLbl>
            <c:dLbl>
              <c:idx val="59"/>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64-4D1E-4F1F-A0DE-F40F3A53DA93}"/>
                </c:ext>
              </c:extLst>
            </c:dLbl>
            <c:spPr>
              <a:noFill/>
              <a:ln>
                <a:noFill/>
              </a:ln>
            </c:spPr>
            <c:txPr>
              <a:bodyPr rot="0" spcFirstLastPara="1" vertOverflow="ellipsis" vert="horz" wrap="square" lIns="38100" tIns="19050" rIns="38100" bIns="19050" anchor="ctr" anchorCtr="1">
                <a:spAutoFit/>
              </a:bodyPr>
              <a:lstStyle/>
              <a:p>
                <a:pPr>
                  <a:defRPr sz="1100" b="0" i="0" u="none" strike="noStrike">
                    <a:solidFill>
                      <a:srgbClr val="7F26CE"/>
                    </a:solidFill>
                    <a:latin typeface="+mn-lt"/>
                    <a:ea typeface="+mn-ea"/>
                    <a:cs typeface="+mn-cs"/>
                  </a:defRPr>
                </a:pPr>
                <a:endParaRPr lang="fr-FR"/>
              </a:p>
            </c:txPr>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15:spPr xmlns:c15="http://schemas.microsoft.com/office/drawing/2012/chart">
                  <a:prstGeom prst="rect">
                    <a:avLst/>
                  </a:prstGeom>
                </c15:spPr>
                <c15:showLeaderLines val="0"/>
              </c:ext>
            </c:extLst>
          </c:dLbls>
          <c:cat>
            <c:numRef>
              <c:f>'Suivi des évaluations'!$I$17:$BP$17</c:f>
              <c:numCache>
                <c:formatCode>0</c:formatCode>
                <c:ptCount val="6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numCache>
            </c:numRef>
          </c:cat>
          <c:val>
            <c:numRef>
              <c:f>'Suivi des évaluations'!$I$52:$BP$52</c:f>
              <c:numCache>
                <c:formatCode>0.0</c:formatCode>
                <c:ptCount val="60"/>
              </c:numCache>
            </c:numRef>
          </c:val>
          <c:smooth val="0"/>
          <c:extLst xmlns:c16r2="http://schemas.microsoft.com/office/drawing/2015/06/chart">
            <c:ext xmlns:c16="http://schemas.microsoft.com/office/drawing/2014/chart" uri="{C3380CC4-5D6E-409C-BE32-E72D297353CC}">
              <c16:uniqueId val="{00000065-4D1E-4F1F-A0DE-F40F3A53DA93}"/>
            </c:ext>
          </c:extLst>
        </c:ser>
        <c:ser>
          <c:idx val="2"/>
          <c:order val="2"/>
          <c:tx>
            <c:v>Palier 3</c:v>
          </c:tx>
          <c:spPr>
            <a:ln w="25400" cap="rnd">
              <a:noFill/>
              <a:round/>
            </a:ln>
            <a:effectLst>
              <a:outerShdw blurRad="57150" dist="5400000" dir="19050" rotWithShape="0">
                <a:srgbClr val="000000">
                  <a:alpha val="63000"/>
                </a:srgbClr>
              </a:outerShdw>
            </a:effectLst>
          </c:spPr>
          <c:marker>
            <c:symbol val="circle"/>
            <c:size val="9"/>
            <c:spPr>
              <a:solidFill>
                <a:srgbClr val="7F26CE"/>
              </a:solidFill>
              <a:ln w="25400">
                <a:solidFill>
                  <a:srgbClr val="7F26CE"/>
                </a:solidFill>
                <a:round/>
              </a:ln>
              <a:effectLst>
                <a:outerShdw blurRad="57150" dist="5400000" dir="19050" rotWithShape="0">
                  <a:srgbClr val="000000">
                    <a:alpha val="63000"/>
                  </a:srgbClr>
                </a:outerShdw>
              </a:effectLst>
            </c:spPr>
          </c:marker>
          <c:dLbls>
            <c:dLbl>
              <c:idx val="0"/>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66-4D1E-4F1F-A0DE-F40F3A53DA93}"/>
                </c:ext>
              </c:extLst>
            </c:dLbl>
            <c:dLbl>
              <c:idx val="1"/>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67-4D1E-4F1F-A0DE-F40F3A53DA93}"/>
                </c:ext>
              </c:extLst>
            </c:dLbl>
            <c:dLbl>
              <c:idx val="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68-4D1E-4F1F-A0DE-F40F3A53DA93}"/>
                </c:ext>
              </c:extLst>
            </c:dLbl>
            <c:dLbl>
              <c:idx val="3"/>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69-4D1E-4F1F-A0DE-F40F3A53DA93}"/>
                </c:ext>
              </c:extLst>
            </c:dLbl>
            <c:dLbl>
              <c:idx val="4"/>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6A-4D1E-4F1F-A0DE-F40F3A53DA93}"/>
                </c:ext>
              </c:extLst>
            </c:dLbl>
            <c:dLbl>
              <c:idx val="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6B-4D1E-4F1F-A0DE-F40F3A53DA93}"/>
                </c:ext>
              </c:extLst>
            </c:dLbl>
            <c:dLbl>
              <c:idx val="6"/>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6C-4D1E-4F1F-A0DE-F40F3A53DA93}"/>
                </c:ext>
              </c:extLst>
            </c:dLbl>
            <c:dLbl>
              <c:idx val="7"/>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6D-4D1E-4F1F-A0DE-F40F3A53DA93}"/>
                </c:ext>
              </c:extLst>
            </c:dLbl>
            <c:dLbl>
              <c:idx val="8"/>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6E-4D1E-4F1F-A0DE-F40F3A53DA93}"/>
                </c:ext>
              </c:extLst>
            </c:dLbl>
            <c:dLbl>
              <c:idx val="9"/>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6F-4D1E-4F1F-A0DE-F40F3A53DA93}"/>
                </c:ext>
              </c:extLst>
            </c:dLbl>
            <c:dLbl>
              <c:idx val="10"/>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70-4D1E-4F1F-A0DE-F40F3A53DA93}"/>
                </c:ext>
              </c:extLst>
            </c:dLbl>
            <c:dLbl>
              <c:idx val="11"/>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71-4D1E-4F1F-A0DE-F40F3A53DA93}"/>
                </c:ext>
              </c:extLst>
            </c:dLbl>
            <c:dLbl>
              <c:idx val="12"/>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72-4D1E-4F1F-A0DE-F40F3A53DA93}"/>
                </c:ext>
              </c:extLst>
            </c:dLbl>
            <c:dLbl>
              <c:idx val="13"/>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73-4D1E-4F1F-A0DE-F40F3A53DA93}"/>
                </c:ext>
              </c:extLst>
            </c:dLbl>
            <c:dLbl>
              <c:idx val="14"/>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74-4D1E-4F1F-A0DE-F40F3A53DA93}"/>
                </c:ext>
              </c:extLst>
            </c:dLbl>
            <c:dLbl>
              <c:idx val="15"/>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75-4D1E-4F1F-A0DE-F40F3A53DA93}"/>
                </c:ext>
              </c:extLst>
            </c:dLbl>
            <c:dLbl>
              <c:idx val="16"/>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76-4D1E-4F1F-A0DE-F40F3A53DA93}"/>
                </c:ext>
              </c:extLst>
            </c:dLbl>
            <c:dLbl>
              <c:idx val="17"/>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77-4D1E-4F1F-A0DE-F40F3A53DA93}"/>
                </c:ext>
              </c:extLst>
            </c:dLbl>
            <c:dLbl>
              <c:idx val="18"/>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78-4D1E-4F1F-A0DE-F40F3A53DA93}"/>
                </c:ext>
              </c:extLst>
            </c:dLbl>
            <c:dLbl>
              <c:idx val="19"/>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79-4D1E-4F1F-A0DE-F40F3A53DA93}"/>
                </c:ext>
              </c:extLst>
            </c:dLbl>
            <c:dLbl>
              <c:idx val="20"/>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7A-4D1E-4F1F-A0DE-F40F3A53DA93}"/>
                </c:ext>
              </c:extLst>
            </c:dLbl>
            <c:dLbl>
              <c:idx val="21"/>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7B-4D1E-4F1F-A0DE-F40F3A53DA93}"/>
                </c:ext>
              </c:extLst>
            </c:dLbl>
            <c:dLbl>
              <c:idx val="22"/>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7C-4D1E-4F1F-A0DE-F40F3A53DA93}"/>
                </c:ext>
              </c:extLst>
            </c:dLbl>
            <c:dLbl>
              <c:idx val="23"/>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7D-4D1E-4F1F-A0DE-F40F3A53DA93}"/>
                </c:ext>
              </c:extLst>
            </c:dLbl>
            <c:dLbl>
              <c:idx val="24"/>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7E-4D1E-4F1F-A0DE-F40F3A53DA93}"/>
                </c:ext>
              </c:extLst>
            </c:dLbl>
            <c:dLbl>
              <c:idx val="25"/>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7F-4D1E-4F1F-A0DE-F40F3A53DA93}"/>
                </c:ext>
              </c:extLst>
            </c:dLbl>
            <c:dLbl>
              <c:idx val="26"/>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80-4D1E-4F1F-A0DE-F40F3A53DA93}"/>
                </c:ext>
              </c:extLst>
            </c:dLbl>
            <c:dLbl>
              <c:idx val="27"/>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81-4D1E-4F1F-A0DE-F40F3A53DA93}"/>
                </c:ext>
              </c:extLst>
            </c:dLbl>
            <c:dLbl>
              <c:idx val="28"/>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82-4D1E-4F1F-A0DE-F40F3A53DA93}"/>
                </c:ext>
              </c:extLst>
            </c:dLbl>
            <c:dLbl>
              <c:idx val="29"/>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83-4D1E-4F1F-A0DE-F40F3A53DA93}"/>
                </c:ext>
              </c:extLst>
            </c:dLbl>
            <c:dLbl>
              <c:idx val="50"/>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84-4D1E-4F1F-A0DE-F40F3A53DA93}"/>
                </c:ext>
              </c:extLst>
            </c:dLbl>
            <c:dLbl>
              <c:idx val="51"/>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85-4D1E-4F1F-A0DE-F40F3A53DA93}"/>
                </c:ext>
              </c:extLst>
            </c:dLbl>
            <c:dLbl>
              <c:idx val="52"/>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86-4D1E-4F1F-A0DE-F40F3A53DA93}"/>
                </c:ext>
              </c:extLst>
            </c:dLbl>
            <c:dLbl>
              <c:idx val="53"/>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87-4D1E-4F1F-A0DE-F40F3A53DA93}"/>
                </c:ext>
              </c:extLst>
            </c:dLbl>
            <c:dLbl>
              <c:idx val="54"/>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88-4D1E-4F1F-A0DE-F40F3A53DA93}"/>
                </c:ext>
              </c:extLst>
            </c:dLbl>
            <c:dLbl>
              <c:idx val="55"/>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89-4D1E-4F1F-A0DE-F40F3A53DA93}"/>
                </c:ext>
              </c:extLst>
            </c:dLbl>
            <c:dLbl>
              <c:idx val="56"/>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8A-4D1E-4F1F-A0DE-F40F3A53DA93}"/>
                </c:ext>
              </c:extLst>
            </c:dLbl>
            <c:dLbl>
              <c:idx val="57"/>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8B-4D1E-4F1F-A0DE-F40F3A53DA93}"/>
                </c:ext>
              </c:extLst>
            </c:dLbl>
            <c:dLbl>
              <c:idx val="58"/>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8C-4D1E-4F1F-A0DE-F40F3A53DA93}"/>
                </c:ext>
              </c:extLst>
            </c:dLbl>
            <c:dLbl>
              <c:idx val="59"/>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8D-4D1E-4F1F-A0DE-F40F3A53DA93}"/>
                </c:ext>
              </c:extLst>
            </c:dLbl>
            <c:spPr>
              <a:noFill/>
              <a:ln>
                <a:noFill/>
              </a:ln>
            </c:spPr>
            <c:txPr>
              <a:bodyPr rot="0" spcFirstLastPara="1" vertOverflow="ellipsis" vert="horz" wrap="square" lIns="38100" tIns="19050" rIns="38100" bIns="19050" anchor="ctr" anchorCtr="1">
                <a:spAutoFit/>
              </a:bodyPr>
              <a:lstStyle/>
              <a:p>
                <a:pPr>
                  <a:defRPr sz="1100" b="0" i="0" u="none" strike="noStrike">
                    <a:solidFill>
                      <a:srgbClr val="7F26CE"/>
                    </a:solidFill>
                    <a:latin typeface="+mn-lt"/>
                    <a:ea typeface="+mn-ea"/>
                    <a:cs typeface="+mn-cs"/>
                  </a:defRPr>
                </a:pPr>
                <a:endParaRPr lang="fr-FR"/>
              </a:p>
            </c:txPr>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15:spPr xmlns:c15="http://schemas.microsoft.com/office/drawing/2012/chart">
                  <a:prstGeom prst="rect">
                    <a:avLst/>
                  </a:prstGeom>
                </c15:spPr>
                <c15:showLeaderLines val="0"/>
              </c:ext>
            </c:extLst>
          </c:dLbls>
          <c:cat>
            <c:numRef>
              <c:f>'Suivi des évaluations'!$I$17:$BP$17</c:f>
              <c:numCache>
                <c:formatCode>0</c:formatCode>
                <c:ptCount val="6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numCache>
            </c:numRef>
          </c:cat>
          <c:val>
            <c:numRef>
              <c:f>'Suivi des évaluations'!$I$51:$BP$51</c:f>
              <c:numCache>
                <c:formatCode>0.0</c:formatCode>
                <c:ptCount val="60"/>
              </c:numCache>
            </c:numRef>
          </c:val>
          <c:smooth val="0"/>
          <c:extLst xmlns:c16r2="http://schemas.microsoft.com/office/drawing/2015/06/chart">
            <c:ext xmlns:c16="http://schemas.microsoft.com/office/drawing/2014/chart" uri="{C3380CC4-5D6E-409C-BE32-E72D297353CC}">
              <c16:uniqueId val="{0000008E-4D1E-4F1F-A0DE-F40F3A53DA93}"/>
            </c:ext>
          </c:extLst>
        </c:ser>
        <c:dLbls>
          <c:showLegendKey val="0"/>
          <c:showVal val="1"/>
          <c:showCatName val="0"/>
          <c:showSerName val="0"/>
          <c:showPercent val="0"/>
          <c:showBubbleSize val="0"/>
        </c:dLbls>
        <c:marker val="1"/>
        <c:smooth val="0"/>
        <c:axId val="83914112"/>
        <c:axId val="84083840"/>
      </c:lineChart>
      <c:catAx>
        <c:axId val="83914112"/>
        <c:scaling>
          <c:orientation val="minMax"/>
        </c:scaling>
        <c:delete val="0"/>
        <c:axPos val="b"/>
        <c:majorGridlines>
          <c:spPr>
            <a:ln w="9525" cap="flat" cmpd="sng" algn="ctr">
              <a:noFill/>
              <a:round/>
            </a:ln>
          </c:spPr>
        </c:majorGridlines>
        <c:minorGridlines>
          <c:spPr>
            <a:ln w="6350" cap="flat" cmpd="sng" algn="ctr">
              <a:solidFill>
                <a:srgbClr val="7F26CE"/>
              </a:solidFill>
              <a:prstDash val="dash"/>
              <a:round/>
              <a:headEnd type="none" w="lg" len="lg"/>
              <a:tailEnd type="oval" w="sm" len="sm"/>
            </a:ln>
          </c:spPr>
        </c:minorGridlines>
        <c:numFmt formatCode="0" sourceLinked="1"/>
        <c:majorTickMark val="none"/>
        <c:minorTickMark val="none"/>
        <c:tickLblPos val="nextTo"/>
        <c:spPr>
          <a:noFill/>
          <a:ln w="25400" cap="flat" cmpd="sng" algn="ctr">
            <a:noFill/>
            <a:round/>
          </a:ln>
        </c:spPr>
        <c:txPr>
          <a:bodyPr rot="-1800000" spcFirstLastPara="1" vertOverflow="ellipsis" wrap="square" anchor="ctr" anchorCtr="1"/>
          <a:lstStyle/>
          <a:p>
            <a:pPr>
              <a:defRPr sz="1200" b="0" i="0" u="none" strike="noStrike">
                <a:ln>
                  <a:noFill/>
                </a:ln>
                <a:solidFill>
                  <a:srgbClr val="268CCD"/>
                </a:solidFill>
                <a:latin typeface="+mn-lt"/>
                <a:ea typeface="+mn-ea"/>
                <a:cs typeface="+mn-cs"/>
              </a:defRPr>
            </a:pPr>
            <a:endParaRPr lang="fr-FR"/>
          </a:p>
        </c:txPr>
        <c:crossAx val="84083840"/>
        <c:crosses val="autoZero"/>
        <c:auto val="1"/>
        <c:lblAlgn val="ctr"/>
        <c:lblOffset val="100"/>
        <c:noMultiLvlLbl val="0"/>
      </c:catAx>
      <c:valAx>
        <c:axId val="84083840"/>
        <c:scaling>
          <c:orientation val="minMax"/>
          <c:max val="20"/>
        </c:scaling>
        <c:delete val="0"/>
        <c:axPos val="l"/>
        <c:majorGridlines>
          <c:spPr>
            <a:ln w="12700" cap="flat" cmpd="sng" algn="ctr">
              <a:solidFill>
                <a:srgbClr val="268CCD"/>
              </a:solidFill>
              <a:prstDash val="solid"/>
              <a:round/>
              <a:headEnd type="none"/>
            </a:ln>
          </c:spPr>
        </c:majorGridlines>
        <c:minorGridlines>
          <c:spPr>
            <a:ln w="9525" cap="flat" cmpd="sng" algn="ctr">
              <a:noFill/>
              <a:round/>
            </a:ln>
          </c:spPr>
        </c:minorGridlines>
        <c:numFmt formatCode="0" sourceLinked="0"/>
        <c:majorTickMark val="none"/>
        <c:minorTickMark val="none"/>
        <c:tickLblPos val="nextTo"/>
        <c:spPr>
          <a:noFill/>
          <a:ln>
            <a:noFill/>
          </a:ln>
        </c:spPr>
        <c:txPr>
          <a:bodyPr rot="-60000000" spcFirstLastPara="1" vertOverflow="ellipsis" vert="horz" wrap="square" anchor="ctr" anchorCtr="1"/>
          <a:lstStyle/>
          <a:p>
            <a:pPr>
              <a:defRPr sz="1200" b="1" i="0" u="none" strike="noStrike">
                <a:solidFill>
                  <a:srgbClr val="00B0F0"/>
                </a:solidFill>
                <a:latin typeface="+mn-lt"/>
                <a:ea typeface="+mn-ea"/>
                <a:cs typeface="+mn-cs"/>
              </a:defRPr>
            </a:pPr>
            <a:endParaRPr lang="fr-FR"/>
          </a:p>
        </c:txPr>
        <c:crossAx val="83914112"/>
        <c:crosses val="autoZero"/>
        <c:crossBetween val="between"/>
        <c:majorUnit val="5"/>
      </c:valAx>
      <c:spPr>
        <a:solidFill>
          <a:srgbClr val="F9F2FF">
            <a:alpha val="60000"/>
          </a:srgbClr>
        </a:solidFill>
        <a:ln w="12700" cap="rnd">
          <a:solidFill>
            <a:srgbClr val="268CCD"/>
          </a:solidFill>
        </a:ln>
      </c:spPr>
    </c:plotArea>
    <c:plotVisOnly val="0"/>
    <c:dispBlanksAs val="gap"/>
    <c:showDLblsOverMax val="0"/>
  </c:chart>
  <c:spPr>
    <a:noFill/>
    <a:ln w="9525" cap="flat" cmpd="sng" algn="ctr">
      <a:noFill/>
      <a:round/>
    </a:ln>
  </c:spPr>
  <c:txPr>
    <a:bodyPr/>
    <a:lstStyle/>
    <a:p>
      <a:pPr>
        <a:defRPr/>
      </a:pPr>
      <a:endParaRPr lang="fr-FR"/>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2.5519615659895179E-2"/>
          <c:y val="0.14374565855653051"/>
          <c:w val="0.94612131951802103"/>
          <c:h val="0.58955270462264586"/>
        </c:manualLayout>
      </c:layout>
      <c:lineChart>
        <c:grouping val="standard"/>
        <c:varyColors val="0"/>
        <c:ser>
          <c:idx val="0"/>
          <c:order val="0"/>
          <c:tx>
            <c:v>Palier 1</c:v>
          </c:tx>
          <c:spPr>
            <a:ln w="25400" cap="rnd">
              <a:noFill/>
              <a:round/>
            </a:ln>
            <a:effectLst>
              <a:outerShdw blurRad="57150" dist="5400000" dir="19050" rotWithShape="0">
                <a:srgbClr val="000000">
                  <a:alpha val="63000"/>
                </a:srgbClr>
              </a:outerShdw>
            </a:effectLst>
          </c:spPr>
          <c:marker>
            <c:symbol val="circle"/>
            <c:size val="9"/>
            <c:spPr>
              <a:solidFill>
                <a:sysClr val="window" lastClr="FFFFFF"/>
              </a:solidFill>
              <a:ln w="25400">
                <a:solidFill>
                  <a:srgbClr val="7F26CE"/>
                </a:solidFill>
                <a:round/>
              </a:ln>
              <a:effectLst>
                <a:outerShdw blurRad="57150" dist="5400000" dir="19050" rotWithShape="0">
                  <a:srgbClr val="000000">
                    <a:alpha val="63000"/>
                  </a:srgbClr>
                </a:outerShdw>
              </a:effectLst>
            </c:spPr>
          </c:marker>
          <c:dLbls>
            <c:dLbl>
              <c:idx val="0"/>
              <c:tx>
                <c:rich>
                  <a:bodyPr/>
                  <a:lstStyle/>
                  <a:p>
                    <a:fld id="{80391842-64E0-4FA8-91B7-CB142FC10F3C}" type="CELLRANGE">
                      <a:rPr lang="en-US"/>
                      <a:pPr/>
                      <a:t>[PLAGECELL]</a:t>
                    </a:fld>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15:dlblFieldTable/>
                  <c15:showDataLabelsRange val="0"/>
                </c:ext>
                <c:ext xmlns:c16="http://schemas.microsoft.com/office/drawing/2014/chart" uri="{C3380CC4-5D6E-409C-BE32-E72D297353CC}">
                  <c16:uniqueId val="{00000000-2418-4589-8AC9-ACFD90AEA70A}"/>
                </c:ext>
              </c:extLst>
            </c:dLbl>
            <c:dLbl>
              <c:idx val="1"/>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2418-4589-8AC9-ACFD90AEA70A}"/>
                </c:ext>
              </c:extLst>
            </c:dLbl>
            <c:dLbl>
              <c:idx val="2"/>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2418-4589-8AC9-ACFD90AEA70A}"/>
                </c:ext>
              </c:extLst>
            </c:dLbl>
            <c:dLbl>
              <c:idx val="3"/>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2418-4589-8AC9-ACFD90AEA70A}"/>
                </c:ext>
              </c:extLst>
            </c:dLbl>
            <c:dLbl>
              <c:idx val="4"/>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2418-4589-8AC9-ACFD90AEA70A}"/>
                </c:ext>
              </c:extLst>
            </c:dLbl>
            <c:dLbl>
              <c:idx val="5"/>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2418-4589-8AC9-ACFD90AEA70A}"/>
                </c:ext>
              </c:extLst>
            </c:dLbl>
            <c:dLbl>
              <c:idx val="6"/>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2418-4589-8AC9-ACFD90AEA70A}"/>
                </c:ext>
              </c:extLst>
            </c:dLbl>
            <c:dLbl>
              <c:idx val="7"/>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2418-4589-8AC9-ACFD90AEA70A}"/>
                </c:ext>
              </c:extLst>
            </c:dLbl>
            <c:dLbl>
              <c:idx val="8"/>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2418-4589-8AC9-ACFD90AEA70A}"/>
                </c:ext>
              </c:extLst>
            </c:dLbl>
            <c:dLbl>
              <c:idx val="9"/>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2418-4589-8AC9-ACFD90AEA70A}"/>
                </c:ext>
              </c:extLst>
            </c:dLbl>
            <c:dLbl>
              <c:idx val="10"/>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2418-4589-8AC9-ACFD90AEA70A}"/>
                </c:ext>
              </c:extLst>
            </c:dLbl>
            <c:dLbl>
              <c:idx val="11"/>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2418-4589-8AC9-ACFD90AEA70A}"/>
                </c:ext>
              </c:extLst>
            </c:dLbl>
            <c:dLbl>
              <c:idx val="12"/>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2418-4589-8AC9-ACFD90AEA70A}"/>
                </c:ext>
              </c:extLst>
            </c:dLbl>
            <c:dLbl>
              <c:idx val="13"/>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2418-4589-8AC9-ACFD90AEA70A}"/>
                </c:ext>
              </c:extLst>
            </c:dLbl>
            <c:dLbl>
              <c:idx val="14"/>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2418-4589-8AC9-ACFD90AEA70A}"/>
                </c:ext>
              </c:extLst>
            </c:dLbl>
            <c:dLbl>
              <c:idx val="15"/>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2418-4589-8AC9-ACFD90AEA70A}"/>
                </c:ext>
              </c:extLst>
            </c:dLbl>
            <c:dLbl>
              <c:idx val="16"/>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2418-4589-8AC9-ACFD90AEA70A}"/>
                </c:ext>
              </c:extLst>
            </c:dLbl>
            <c:dLbl>
              <c:idx val="17"/>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2418-4589-8AC9-ACFD90AEA70A}"/>
                </c:ext>
              </c:extLst>
            </c:dLbl>
            <c:dLbl>
              <c:idx val="18"/>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2418-4589-8AC9-ACFD90AEA70A}"/>
                </c:ext>
              </c:extLst>
            </c:dLbl>
            <c:dLbl>
              <c:idx val="19"/>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2418-4589-8AC9-ACFD90AEA70A}"/>
                </c:ext>
              </c:extLst>
            </c:dLbl>
            <c:dLbl>
              <c:idx val="20"/>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2418-4589-8AC9-ACFD90AEA70A}"/>
                </c:ext>
              </c:extLst>
            </c:dLbl>
            <c:dLbl>
              <c:idx val="21"/>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2418-4589-8AC9-ACFD90AEA70A}"/>
                </c:ext>
              </c:extLst>
            </c:dLbl>
            <c:dLbl>
              <c:idx val="22"/>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2418-4589-8AC9-ACFD90AEA70A}"/>
                </c:ext>
              </c:extLst>
            </c:dLbl>
            <c:dLbl>
              <c:idx val="23"/>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2418-4589-8AC9-ACFD90AEA70A}"/>
                </c:ext>
              </c:extLst>
            </c:dLbl>
            <c:dLbl>
              <c:idx val="24"/>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8-2418-4589-8AC9-ACFD90AEA70A}"/>
                </c:ext>
              </c:extLst>
            </c:dLbl>
            <c:dLbl>
              <c:idx val="25"/>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9-2418-4589-8AC9-ACFD90AEA70A}"/>
                </c:ext>
              </c:extLst>
            </c:dLbl>
            <c:dLbl>
              <c:idx val="26"/>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A-2418-4589-8AC9-ACFD90AEA70A}"/>
                </c:ext>
              </c:extLst>
            </c:dLbl>
            <c:dLbl>
              <c:idx val="27"/>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B-2418-4589-8AC9-ACFD90AEA70A}"/>
                </c:ext>
              </c:extLst>
            </c:dLbl>
            <c:dLbl>
              <c:idx val="28"/>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C-2418-4589-8AC9-ACFD90AEA70A}"/>
                </c:ext>
              </c:extLst>
            </c:dLbl>
            <c:dLbl>
              <c:idx val="29"/>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D-2418-4589-8AC9-ACFD90AEA70A}"/>
                </c:ext>
              </c:extLst>
            </c:dLbl>
            <c:dLbl>
              <c:idx val="30"/>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E-2418-4589-8AC9-ACFD90AEA70A}"/>
                </c:ext>
              </c:extLst>
            </c:dLbl>
            <c:dLbl>
              <c:idx val="31"/>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F-2418-4589-8AC9-ACFD90AEA70A}"/>
                </c:ext>
              </c:extLst>
            </c:dLbl>
            <c:dLbl>
              <c:idx val="32"/>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0-2418-4589-8AC9-ACFD90AEA70A}"/>
                </c:ext>
              </c:extLst>
            </c:dLbl>
            <c:dLbl>
              <c:idx val="33"/>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1-2418-4589-8AC9-ACFD90AEA70A}"/>
                </c:ext>
              </c:extLst>
            </c:dLbl>
            <c:dLbl>
              <c:idx val="34"/>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2-2418-4589-8AC9-ACFD90AEA70A}"/>
                </c:ext>
              </c:extLst>
            </c:dLbl>
            <c:dLbl>
              <c:idx val="35"/>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3-2418-4589-8AC9-ACFD90AEA70A}"/>
                </c:ext>
              </c:extLst>
            </c:dLbl>
            <c:dLbl>
              <c:idx val="36"/>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4-2418-4589-8AC9-ACFD90AEA70A}"/>
                </c:ext>
              </c:extLst>
            </c:dLbl>
            <c:dLbl>
              <c:idx val="37"/>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5-2418-4589-8AC9-ACFD90AEA70A}"/>
                </c:ext>
              </c:extLst>
            </c:dLbl>
            <c:dLbl>
              <c:idx val="38"/>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6-2418-4589-8AC9-ACFD90AEA70A}"/>
                </c:ext>
              </c:extLst>
            </c:dLbl>
            <c:dLbl>
              <c:idx val="39"/>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7-2418-4589-8AC9-ACFD90AEA70A}"/>
                </c:ext>
              </c:extLst>
            </c:dLbl>
            <c:dLbl>
              <c:idx val="40"/>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8-2418-4589-8AC9-ACFD90AEA70A}"/>
                </c:ext>
              </c:extLst>
            </c:dLbl>
            <c:dLbl>
              <c:idx val="41"/>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9-2418-4589-8AC9-ACFD90AEA70A}"/>
                </c:ext>
              </c:extLst>
            </c:dLbl>
            <c:dLbl>
              <c:idx val="42"/>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A-2418-4589-8AC9-ACFD90AEA70A}"/>
                </c:ext>
              </c:extLst>
            </c:dLbl>
            <c:dLbl>
              <c:idx val="43"/>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B-2418-4589-8AC9-ACFD90AEA70A}"/>
                </c:ext>
              </c:extLst>
            </c:dLbl>
            <c:dLbl>
              <c:idx val="44"/>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C-2418-4589-8AC9-ACFD90AEA70A}"/>
                </c:ext>
              </c:extLst>
            </c:dLbl>
            <c:dLbl>
              <c:idx val="45"/>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D-2418-4589-8AC9-ACFD90AEA70A}"/>
                </c:ext>
              </c:extLst>
            </c:dLbl>
            <c:dLbl>
              <c:idx val="46"/>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E-2418-4589-8AC9-ACFD90AEA70A}"/>
                </c:ext>
              </c:extLst>
            </c:dLbl>
            <c:dLbl>
              <c:idx val="47"/>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F-2418-4589-8AC9-ACFD90AEA70A}"/>
                </c:ext>
              </c:extLst>
            </c:dLbl>
            <c:dLbl>
              <c:idx val="48"/>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0-2418-4589-8AC9-ACFD90AEA70A}"/>
                </c:ext>
              </c:extLst>
            </c:dLbl>
            <c:dLbl>
              <c:idx val="49"/>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1-2418-4589-8AC9-ACFD90AEA70A}"/>
                </c:ext>
              </c:extLst>
            </c:dLbl>
            <c:dLbl>
              <c:idx val="50"/>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2-2418-4589-8AC9-ACFD90AEA70A}"/>
                </c:ext>
              </c:extLst>
            </c:dLbl>
            <c:dLbl>
              <c:idx val="51"/>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3-2418-4589-8AC9-ACFD90AEA70A}"/>
                </c:ext>
              </c:extLst>
            </c:dLbl>
            <c:dLbl>
              <c:idx val="52"/>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4-2418-4589-8AC9-ACFD90AEA70A}"/>
                </c:ext>
              </c:extLst>
            </c:dLbl>
            <c:dLbl>
              <c:idx val="53"/>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5-2418-4589-8AC9-ACFD90AEA70A}"/>
                </c:ext>
              </c:extLst>
            </c:dLbl>
            <c:dLbl>
              <c:idx val="54"/>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6-2418-4589-8AC9-ACFD90AEA70A}"/>
                </c:ext>
              </c:extLst>
            </c:dLbl>
            <c:dLbl>
              <c:idx val="55"/>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7-2418-4589-8AC9-ACFD90AEA70A}"/>
                </c:ext>
              </c:extLst>
            </c:dLbl>
            <c:dLbl>
              <c:idx val="56"/>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8-2418-4589-8AC9-ACFD90AEA70A}"/>
                </c:ext>
              </c:extLst>
            </c:dLbl>
            <c:dLbl>
              <c:idx val="57"/>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9-2418-4589-8AC9-ACFD90AEA70A}"/>
                </c:ext>
              </c:extLst>
            </c:dLbl>
            <c:dLbl>
              <c:idx val="58"/>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A-2418-4589-8AC9-ACFD90AEA70A}"/>
                </c:ext>
              </c:extLst>
            </c:dLbl>
            <c:dLbl>
              <c:idx val="59"/>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B-2418-4589-8AC9-ACFD90AEA70A}"/>
                </c:ext>
              </c:extLst>
            </c:dLbl>
            <c:spPr>
              <a:noFill/>
              <a:ln>
                <a:noFill/>
              </a:ln>
            </c:spPr>
            <c:txPr>
              <a:bodyPr rot="0" spcFirstLastPara="1" vertOverflow="ellipsis" vert="horz" wrap="square" lIns="38100" tIns="19050" rIns="38100" bIns="19050" anchor="ctr" anchorCtr="1">
                <a:spAutoFit/>
              </a:bodyPr>
              <a:lstStyle/>
              <a:p>
                <a:pPr>
                  <a:defRPr sz="1100" b="0" i="0" u="none" strike="noStrike">
                    <a:solidFill>
                      <a:srgbClr val="7F26CE"/>
                    </a:solidFill>
                    <a:latin typeface="+mn-lt"/>
                    <a:ea typeface="+mn-ea"/>
                    <a:cs typeface="+mn-cs"/>
                  </a:defRPr>
                </a:pPr>
                <a:endParaRPr lang="fr-FR"/>
              </a:p>
            </c:txPr>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15:spPr xmlns:c15="http://schemas.microsoft.com/office/drawing/2012/chart">
                  <a:prstGeom prst="rect">
                    <a:avLst/>
                  </a:prstGeom>
                </c15:spPr>
                <c15:showLeaderLines val="0"/>
              </c:ext>
            </c:extLst>
          </c:dLbls>
          <c:cat>
            <c:numRef>
              <c:f>'Suivi des évaluations'!$I$17:$BP$17</c:f>
              <c:numCache>
                <c:formatCode>0</c:formatCode>
                <c:ptCount val="6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numCache>
            </c:numRef>
          </c:cat>
          <c:val>
            <c:numRef>
              <c:f>'Suivi des évaluations'!$I$57:$BP$57</c:f>
              <c:numCache>
                <c:formatCode>0.0</c:formatCode>
                <c:ptCount val="60"/>
              </c:numCache>
            </c:numRef>
          </c:val>
          <c:smooth val="0"/>
          <c:extLst xmlns:c16r2="http://schemas.microsoft.com/office/drawing/2015/06/chart">
            <c:ext xmlns:c16="http://schemas.microsoft.com/office/drawing/2014/chart" uri="{C3380CC4-5D6E-409C-BE32-E72D297353CC}">
              <c16:uniqueId val="{0000003C-2418-4589-8AC9-ACFD90AEA70A}"/>
            </c:ext>
          </c:extLst>
        </c:ser>
        <c:ser>
          <c:idx val="1"/>
          <c:order val="1"/>
          <c:tx>
            <c:v>Palier 2</c:v>
          </c:tx>
          <c:spPr>
            <a:ln w="25400" cap="rnd">
              <a:noFill/>
              <a:round/>
            </a:ln>
            <a:effectLst>
              <a:outerShdw blurRad="57150" dist="5400000" dir="19050" rotWithShape="0">
                <a:srgbClr val="000000">
                  <a:alpha val="63000"/>
                </a:srgbClr>
              </a:outerShdw>
            </a:effectLst>
          </c:spPr>
          <c:marker>
            <c:symbol val="circle"/>
            <c:size val="9"/>
            <c:spPr>
              <a:solidFill>
                <a:srgbClr val="EAB3FF"/>
              </a:solidFill>
              <a:ln w="25400">
                <a:solidFill>
                  <a:srgbClr val="7F26CE"/>
                </a:solidFill>
                <a:round/>
              </a:ln>
              <a:effectLst>
                <a:outerShdw blurRad="57150" dist="5400000" dir="19050" rotWithShape="0">
                  <a:srgbClr val="000000">
                    <a:alpha val="63000"/>
                  </a:srgbClr>
                </a:outerShdw>
              </a:effectLst>
            </c:spPr>
          </c:marker>
          <c:dLbls>
            <c:dLbl>
              <c:idx val="0"/>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3D-2418-4589-8AC9-ACFD90AEA70A}"/>
                </c:ext>
              </c:extLst>
            </c:dLbl>
            <c:dLbl>
              <c:idx val="1"/>
              <c:tx>
                <c:rich>
                  <a:bodyPr/>
                  <a:lstStyle/>
                  <a:p>
                    <a:fld id="{DF2B1F52-006A-4DE6-98BC-A8BDAD8ED38B}" type="CELLRANGE">
                      <a:rPr lang="en-US"/>
                      <a:pPr/>
                      <a:t>[PLAGECELL]</a:t>
                    </a:fld>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showDataLabelsRange val="0"/>
                </c:ext>
                <c:ext xmlns:c16="http://schemas.microsoft.com/office/drawing/2014/chart" uri="{C3380CC4-5D6E-409C-BE32-E72D297353CC}">
                  <c16:uniqueId val="{0000003E-2418-4589-8AC9-ACFD90AEA70A}"/>
                </c:ext>
              </c:extLst>
            </c:dLbl>
            <c:dLbl>
              <c:idx val="2"/>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3F-2418-4589-8AC9-ACFD90AEA70A}"/>
                </c:ext>
              </c:extLst>
            </c:dLbl>
            <c:dLbl>
              <c:idx val="3"/>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40-2418-4589-8AC9-ACFD90AEA70A}"/>
                </c:ext>
              </c:extLst>
            </c:dLbl>
            <c:dLbl>
              <c:idx val="4"/>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41-2418-4589-8AC9-ACFD90AEA70A}"/>
                </c:ext>
              </c:extLst>
            </c:dLbl>
            <c:dLbl>
              <c:idx val="5"/>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42-2418-4589-8AC9-ACFD90AEA70A}"/>
                </c:ext>
              </c:extLst>
            </c:dLbl>
            <c:dLbl>
              <c:idx val="6"/>
              <c:tx>
                <c:rich>
                  <a:bodyPr/>
                  <a:lstStyle/>
                  <a:p>
                    <a:endParaRPr lang="en-US"/>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43-2418-4589-8AC9-ACFD90AEA70A}"/>
                </c:ext>
              </c:extLst>
            </c:dLbl>
            <c:dLbl>
              <c:idx val="7"/>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44-2418-4589-8AC9-ACFD90AEA70A}"/>
                </c:ext>
              </c:extLst>
            </c:dLbl>
            <c:dLbl>
              <c:idx val="8"/>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45-2418-4589-8AC9-ACFD90AEA70A}"/>
                </c:ext>
              </c:extLst>
            </c:dLbl>
            <c:dLbl>
              <c:idx val="9"/>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46-2418-4589-8AC9-ACFD90AEA70A}"/>
                </c:ext>
              </c:extLst>
            </c:dLbl>
            <c:dLbl>
              <c:idx val="10"/>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47-2418-4589-8AC9-ACFD90AEA70A}"/>
                </c:ext>
              </c:extLst>
            </c:dLbl>
            <c:dLbl>
              <c:idx val="11"/>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48-2418-4589-8AC9-ACFD90AEA70A}"/>
                </c:ext>
              </c:extLst>
            </c:dLbl>
            <c:dLbl>
              <c:idx val="12"/>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49-2418-4589-8AC9-ACFD90AEA70A}"/>
                </c:ext>
              </c:extLst>
            </c:dLbl>
            <c:dLbl>
              <c:idx val="13"/>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4A-2418-4589-8AC9-ACFD90AEA70A}"/>
                </c:ext>
              </c:extLst>
            </c:dLbl>
            <c:dLbl>
              <c:idx val="14"/>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4B-2418-4589-8AC9-ACFD90AEA70A}"/>
                </c:ext>
              </c:extLst>
            </c:dLbl>
            <c:dLbl>
              <c:idx val="15"/>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4C-2418-4589-8AC9-ACFD90AEA70A}"/>
                </c:ext>
              </c:extLst>
            </c:dLbl>
            <c:dLbl>
              <c:idx val="16"/>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4D-2418-4589-8AC9-ACFD90AEA70A}"/>
                </c:ext>
              </c:extLst>
            </c:dLbl>
            <c:dLbl>
              <c:idx val="17"/>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4E-2418-4589-8AC9-ACFD90AEA70A}"/>
                </c:ext>
              </c:extLst>
            </c:dLbl>
            <c:dLbl>
              <c:idx val="18"/>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4F-2418-4589-8AC9-ACFD90AEA70A}"/>
                </c:ext>
              </c:extLst>
            </c:dLbl>
            <c:dLbl>
              <c:idx val="19"/>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50-2418-4589-8AC9-ACFD90AEA70A}"/>
                </c:ext>
              </c:extLst>
            </c:dLbl>
            <c:dLbl>
              <c:idx val="20"/>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51-2418-4589-8AC9-ACFD90AEA70A}"/>
                </c:ext>
              </c:extLst>
            </c:dLbl>
            <c:dLbl>
              <c:idx val="21"/>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52-2418-4589-8AC9-ACFD90AEA70A}"/>
                </c:ext>
              </c:extLst>
            </c:dLbl>
            <c:dLbl>
              <c:idx val="22"/>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53-2418-4589-8AC9-ACFD90AEA70A}"/>
                </c:ext>
              </c:extLst>
            </c:dLbl>
            <c:dLbl>
              <c:idx val="23"/>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54-2418-4589-8AC9-ACFD90AEA70A}"/>
                </c:ext>
              </c:extLst>
            </c:dLbl>
            <c:dLbl>
              <c:idx val="24"/>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55-2418-4589-8AC9-ACFD90AEA70A}"/>
                </c:ext>
              </c:extLst>
            </c:dLbl>
            <c:dLbl>
              <c:idx val="25"/>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56-2418-4589-8AC9-ACFD90AEA70A}"/>
                </c:ext>
              </c:extLst>
            </c:dLbl>
            <c:dLbl>
              <c:idx val="26"/>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57-2418-4589-8AC9-ACFD90AEA70A}"/>
                </c:ext>
              </c:extLst>
            </c:dLbl>
            <c:dLbl>
              <c:idx val="27"/>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58-2418-4589-8AC9-ACFD90AEA70A}"/>
                </c:ext>
              </c:extLst>
            </c:dLbl>
            <c:dLbl>
              <c:idx val="28"/>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59-2418-4589-8AC9-ACFD90AEA70A}"/>
                </c:ext>
              </c:extLst>
            </c:dLbl>
            <c:dLbl>
              <c:idx val="29"/>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5A-2418-4589-8AC9-ACFD90AEA70A}"/>
                </c:ext>
              </c:extLst>
            </c:dLbl>
            <c:dLbl>
              <c:idx val="30"/>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5B-2418-4589-8AC9-ACFD90AEA70A}"/>
                </c:ext>
              </c:extLst>
            </c:dLbl>
            <c:dLbl>
              <c:idx val="31"/>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5C-2418-4589-8AC9-ACFD90AEA70A}"/>
                </c:ext>
              </c:extLst>
            </c:dLbl>
            <c:dLbl>
              <c:idx val="32"/>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5D-2418-4589-8AC9-ACFD90AEA70A}"/>
                </c:ext>
              </c:extLst>
            </c:dLbl>
            <c:dLbl>
              <c:idx val="33"/>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5E-2418-4589-8AC9-ACFD90AEA70A}"/>
                </c:ext>
              </c:extLst>
            </c:dLbl>
            <c:dLbl>
              <c:idx val="34"/>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5F-2418-4589-8AC9-ACFD90AEA70A}"/>
                </c:ext>
              </c:extLst>
            </c:dLbl>
            <c:dLbl>
              <c:idx val="35"/>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60-2418-4589-8AC9-ACFD90AEA70A}"/>
                </c:ext>
              </c:extLst>
            </c:dLbl>
            <c:dLbl>
              <c:idx val="36"/>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61-2418-4589-8AC9-ACFD90AEA70A}"/>
                </c:ext>
              </c:extLst>
            </c:dLbl>
            <c:dLbl>
              <c:idx val="37"/>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62-2418-4589-8AC9-ACFD90AEA70A}"/>
                </c:ext>
              </c:extLst>
            </c:dLbl>
            <c:dLbl>
              <c:idx val="38"/>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63-2418-4589-8AC9-ACFD90AEA70A}"/>
                </c:ext>
              </c:extLst>
            </c:dLbl>
            <c:dLbl>
              <c:idx val="39"/>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64-2418-4589-8AC9-ACFD90AEA70A}"/>
                </c:ext>
              </c:extLst>
            </c:dLbl>
            <c:dLbl>
              <c:idx val="40"/>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65-2418-4589-8AC9-ACFD90AEA70A}"/>
                </c:ext>
              </c:extLst>
            </c:dLbl>
            <c:dLbl>
              <c:idx val="41"/>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66-2418-4589-8AC9-ACFD90AEA70A}"/>
                </c:ext>
              </c:extLst>
            </c:dLbl>
            <c:dLbl>
              <c:idx val="42"/>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67-2418-4589-8AC9-ACFD90AEA70A}"/>
                </c:ext>
              </c:extLst>
            </c:dLbl>
            <c:dLbl>
              <c:idx val="43"/>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68-2418-4589-8AC9-ACFD90AEA70A}"/>
                </c:ext>
              </c:extLst>
            </c:dLbl>
            <c:dLbl>
              <c:idx val="44"/>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69-2418-4589-8AC9-ACFD90AEA70A}"/>
                </c:ext>
              </c:extLst>
            </c:dLbl>
            <c:dLbl>
              <c:idx val="45"/>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6A-2418-4589-8AC9-ACFD90AEA70A}"/>
                </c:ext>
              </c:extLst>
            </c:dLbl>
            <c:dLbl>
              <c:idx val="46"/>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6B-2418-4589-8AC9-ACFD90AEA70A}"/>
                </c:ext>
              </c:extLst>
            </c:dLbl>
            <c:dLbl>
              <c:idx val="47"/>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6C-2418-4589-8AC9-ACFD90AEA70A}"/>
                </c:ext>
              </c:extLst>
            </c:dLbl>
            <c:dLbl>
              <c:idx val="48"/>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6D-2418-4589-8AC9-ACFD90AEA70A}"/>
                </c:ext>
              </c:extLst>
            </c:dLbl>
            <c:dLbl>
              <c:idx val="49"/>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6E-2418-4589-8AC9-ACFD90AEA70A}"/>
                </c:ext>
              </c:extLst>
            </c:dLbl>
            <c:dLbl>
              <c:idx val="50"/>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6F-2418-4589-8AC9-ACFD90AEA70A}"/>
                </c:ext>
              </c:extLst>
            </c:dLbl>
            <c:dLbl>
              <c:idx val="51"/>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70-2418-4589-8AC9-ACFD90AEA70A}"/>
                </c:ext>
              </c:extLst>
            </c:dLbl>
            <c:dLbl>
              <c:idx val="52"/>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71-2418-4589-8AC9-ACFD90AEA70A}"/>
                </c:ext>
              </c:extLst>
            </c:dLbl>
            <c:dLbl>
              <c:idx val="53"/>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72-2418-4589-8AC9-ACFD90AEA70A}"/>
                </c:ext>
              </c:extLst>
            </c:dLbl>
            <c:dLbl>
              <c:idx val="54"/>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73-2418-4589-8AC9-ACFD90AEA70A}"/>
                </c:ext>
              </c:extLst>
            </c:dLbl>
            <c:dLbl>
              <c:idx val="55"/>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74-2418-4589-8AC9-ACFD90AEA70A}"/>
                </c:ext>
              </c:extLst>
            </c:dLbl>
            <c:dLbl>
              <c:idx val="56"/>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75-2418-4589-8AC9-ACFD90AEA70A}"/>
                </c:ext>
              </c:extLst>
            </c:dLbl>
            <c:dLbl>
              <c:idx val="57"/>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76-2418-4589-8AC9-ACFD90AEA70A}"/>
                </c:ext>
              </c:extLst>
            </c:dLbl>
            <c:dLbl>
              <c:idx val="58"/>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77-2418-4589-8AC9-ACFD90AEA70A}"/>
                </c:ext>
              </c:extLst>
            </c:dLbl>
            <c:dLbl>
              <c:idx val="59"/>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78-2418-4589-8AC9-ACFD90AEA70A}"/>
                </c:ext>
              </c:extLst>
            </c:dLbl>
            <c:spPr>
              <a:noFill/>
              <a:ln>
                <a:noFill/>
              </a:ln>
            </c:spPr>
            <c:txPr>
              <a:bodyPr rot="0" spcFirstLastPara="1" vertOverflow="ellipsis" vert="horz" wrap="square" lIns="38100" tIns="19050" rIns="38100" bIns="19050" anchor="ctr" anchorCtr="1">
                <a:spAutoFit/>
              </a:bodyPr>
              <a:lstStyle/>
              <a:p>
                <a:pPr>
                  <a:defRPr sz="1100" b="0" i="0" u="none" strike="noStrike">
                    <a:solidFill>
                      <a:srgbClr val="7F26CE"/>
                    </a:solidFill>
                    <a:latin typeface="+mn-lt"/>
                    <a:ea typeface="+mn-ea"/>
                    <a:cs typeface="+mn-cs"/>
                  </a:defRPr>
                </a:pPr>
                <a:endParaRPr lang="fr-FR"/>
              </a:p>
            </c:txPr>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15:spPr xmlns:c15="http://schemas.microsoft.com/office/drawing/2012/chart">
                  <a:prstGeom prst="rect">
                    <a:avLst/>
                  </a:prstGeom>
                </c15:spPr>
                <c15:showLeaderLines val="0"/>
              </c:ext>
            </c:extLst>
          </c:dLbls>
          <c:cat>
            <c:numRef>
              <c:f>'Suivi des évaluations'!$I$17:$BP$17</c:f>
              <c:numCache>
                <c:formatCode>0</c:formatCode>
                <c:ptCount val="6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numCache>
            </c:numRef>
          </c:cat>
          <c:val>
            <c:numRef>
              <c:f>'Suivi des évaluations'!$I$56:$BP$56</c:f>
              <c:numCache>
                <c:formatCode>0.0</c:formatCode>
                <c:ptCount val="60"/>
              </c:numCache>
            </c:numRef>
          </c:val>
          <c:smooth val="0"/>
          <c:extLst xmlns:c16r2="http://schemas.microsoft.com/office/drawing/2015/06/chart">
            <c:ext xmlns:c16="http://schemas.microsoft.com/office/drawing/2014/chart" uri="{C3380CC4-5D6E-409C-BE32-E72D297353CC}">
              <c16:uniqueId val="{00000079-2418-4589-8AC9-ACFD90AEA70A}"/>
            </c:ext>
          </c:extLst>
        </c:ser>
        <c:ser>
          <c:idx val="2"/>
          <c:order val="2"/>
          <c:tx>
            <c:v>Palier 3</c:v>
          </c:tx>
          <c:spPr>
            <a:ln w="25400" cap="rnd">
              <a:noFill/>
              <a:round/>
            </a:ln>
            <a:effectLst>
              <a:outerShdw blurRad="57150" dist="5400000" dir="19050" rotWithShape="0">
                <a:srgbClr val="000000">
                  <a:alpha val="63000"/>
                </a:srgbClr>
              </a:outerShdw>
            </a:effectLst>
          </c:spPr>
          <c:marker>
            <c:symbol val="circle"/>
            <c:size val="9"/>
            <c:spPr>
              <a:solidFill>
                <a:srgbClr val="7F26CE"/>
              </a:solidFill>
              <a:ln w="25400">
                <a:solidFill>
                  <a:srgbClr val="7F26CE"/>
                </a:solidFill>
                <a:round/>
              </a:ln>
              <a:effectLst>
                <a:outerShdw blurRad="57150" dist="5400000" dir="19050" rotWithShape="0">
                  <a:srgbClr val="000000">
                    <a:alpha val="63000"/>
                  </a:srgbClr>
                </a:outerShdw>
              </a:effectLst>
            </c:spPr>
          </c:marker>
          <c:dLbls>
            <c:dLbl>
              <c:idx val="0"/>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7A-2418-4589-8AC9-ACFD90AEA70A}"/>
                </c:ext>
              </c:extLst>
            </c:dLbl>
            <c:dLbl>
              <c:idx val="1"/>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7B-2418-4589-8AC9-ACFD90AEA70A}"/>
                </c:ext>
              </c:extLst>
            </c:dLbl>
            <c:dLbl>
              <c:idx val="2"/>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7C-2418-4589-8AC9-ACFD90AEA70A}"/>
                </c:ext>
              </c:extLst>
            </c:dLbl>
            <c:dLbl>
              <c:idx val="3"/>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7D-2418-4589-8AC9-ACFD90AEA70A}"/>
                </c:ext>
              </c:extLst>
            </c:dLbl>
            <c:dLbl>
              <c:idx val="4"/>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7E-2418-4589-8AC9-ACFD90AEA70A}"/>
                </c:ext>
              </c:extLst>
            </c:dLbl>
            <c:dLbl>
              <c:idx val="5"/>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7F-2418-4589-8AC9-ACFD90AEA70A}"/>
                </c:ext>
              </c:extLst>
            </c:dLbl>
            <c:dLbl>
              <c:idx val="6"/>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80-2418-4589-8AC9-ACFD90AEA70A}"/>
                </c:ext>
              </c:extLst>
            </c:dLbl>
            <c:dLbl>
              <c:idx val="7"/>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81-2418-4589-8AC9-ACFD90AEA70A}"/>
                </c:ext>
              </c:extLst>
            </c:dLbl>
            <c:dLbl>
              <c:idx val="8"/>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82-2418-4589-8AC9-ACFD90AEA70A}"/>
                </c:ext>
              </c:extLst>
            </c:dLbl>
            <c:dLbl>
              <c:idx val="9"/>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83-2418-4589-8AC9-ACFD90AEA70A}"/>
                </c:ext>
              </c:extLst>
            </c:dLbl>
            <c:dLbl>
              <c:idx val="10"/>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84-2418-4589-8AC9-ACFD90AEA70A}"/>
                </c:ext>
              </c:extLst>
            </c:dLbl>
            <c:dLbl>
              <c:idx val="11"/>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85-2418-4589-8AC9-ACFD90AEA70A}"/>
                </c:ext>
              </c:extLst>
            </c:dLbl>
            <c:dLbl>
              <c:idx val="12"/>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86-2418-4589-8AC9-ACFD90AEA70A}"/>
                </c:ext>
              </c:extLst>
            </c:dLbl>
            <c:dLbl>
              <c:idx val="13"/>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87-2418-4589-8AC9-ACFD90AEA70A}"/>
                </c:ext>
              </c:extLst>
            </c:dLbl>
            <c:dLbl>
              <c:idx val="14"/>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88-2418-4589-8AC9-ACFD90AEA70A}"/>
                </c:ext>
              </c:extLst>
            </c:dLbl>
            <c:dLbl>
              <c:idx val="15"/>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89-2418-4589-8AC9-ACFD90AEA70A}"/>
                </c:ext>
              </c:extLst>
            </c:dLbl>
            <c:dLbl>
              <c:idx val="16"/>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8A-2418-4589-8AC9-ACFD90AEA70A}"/>
                </c:ext>
              </c:extLst>
            </c:dLbl>
            <c:dLbl>
              <c:idx val="17"/>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8B-2418-4589-8AC9-ACFD90AEA70A}"/>
                </c:ext>
              </c:extLst>
            </c:dLbl>
            <c:dLbl>
              <c:idx val="18"/>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8C-2418-4589-8AC9-ACFD90AEA70A}"/>
                </c:ext>
              </c:extLst>
            </c:dLbl>
            <c:dLbl>
              <c:idx val="19"/>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8D-2418-4589-8AC9-ACFD90AEA70A}"/>
                </c:ext>
              </c:extLst>
            </c:dLbl>
            <c:dLbl>
              <c:idx val="20"/>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8E-2418-4589-8AC9-ACFD90AEA70A}"/>
                </c:ext>
              </c:extLst>
            </c:dLbl>
            <c:dLbl>
              <c:idx val="21"/>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8F-2418-4589-8AC9-ACFD90AEA70A}"/>
                </c:ext>
              </c:extLst>
            </c:dLbl>
            <c:dLbl>
              <c:idx val="22"/>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90-2418-4589-8AC9-ACFD90AEA70A}"/>
                </c:ext>
              </c:extLst>
            </c:dLbl>
            <c:dLbl>
              <c:idx val="23"/>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91-2418-4589-8AC9-ACFD90AEA70A}"/>
                </c:ext>
              </c:extLst>
            </c:dLbl>
            <c:dLbl>
              <c:idx val="24"/>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92-2418-4589-8AC9-ACFD90AEA70A}"/>
                </c:ext>
              </c:extLst>
            </c:dLbl>
            <c:dLbl>
              <c:idx val="25"/>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93-2418-4589-8AC9-ACFD90AEA70A}"/>
                </c:ext>
              </c:extLst>
            </c:dLbl>
            <c:dLbl>
              <c:idx val="26"/>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94-2418-4589-8AC9-ACFD90AEA70A}"/>
                </c:ext>
              </c:extLst>
            </c:dLbl>
            <c:dLbl>
              <c:idx val="27"/>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95-2418-4589-8AC9-ACFD90AEA70A}"/>
                </c:ext>
              </c:extLst>
            </c:dLbl>
            <c:dLbl>
              <c:idx val="28"/>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96-2418-4589-8AC9-ACFD90AEA70A}"/>
                </c:ext>
              </c:extLst>
            </c:dLbl>
            <c:dLbl>
              <c:idx val="29"/>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97-2418-4589-8AC9-ACFD90AEA70A}"/>
                </c:ext>
              </c:extLst>
            </c:dLbl>
            <c:dLbl>
              <c:idx val="50"/>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98-2418-4589-8AC9-ACFD90AEA70A}"/>
                </c:ext>
              </c:extLst>
            </c:dLbl>
            <c:dLbl>
              <c:idx val="51"/>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99-2418-4589-8AC9-ACFD90AEA70A}"/>
                </c:ext>
              </c:extLst>
            </c:dLbl>
            <c:dLbl>
              <c:idx val="52"/>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9A-2418-4589-8AC9-ACFD90AEA70A}"/>
                </c:ext>
              </c:extLst>
            </c:dLbl>
            <c:dLbl>
              <c:idx val="53"/>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9B-2418-4589-8AC9-ACFD90AEA70A}"/>
                </c:ext>
              </c:extLst>
            </c:dLbl>
            <c:dLbl>
              <c:idx val="54"/>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9C-2418-4589-8AC9-ACFD90AEA70A}"/>
                </c:ext>
              </c:extLst>
            </c:dLbl>
            <c:dLbl>
              <c:idx val="55"/>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9D-2418-4589-8AC9-ACFD90AEA70A}"/>
                </c:ext>
              </c:extLst>
            </c:dLbl>
            <c:dLbl>
              <c:idx val="56"/>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9E-2418-4589-8AC9-ACFD90AEA70A}"/>
                </c:ext>
              </c:extLst>
            </c:dLbl>
            <c:dLbl>
              <c:idx val="57"/>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9F-2418-4589-8AC9-ACFD90AEA70A}"/>
                </c:ext>
              </c:extLst>
            </c:dLbl>
            <c:dLbl>
              <c:idx val="58"/>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A0-2418-4589-8AC9-ACFD90AEA70A}"/>
                </c:ext>
              </c:extLst>
            </c:dLbl>
            <c:dLbl>
              <c:idx val="59"/>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A1-2418-4589-8AC9-ACFD90AEA70A}"/>
                </c:ext>
              </c:extLst>
            </c:dLbl>
            <c:spPr>
              <a:noFill/>
              <a:ln>
                <a:noFill/>
              </a:ln>
            </c:spPr>
            <c:txPr>
              <a:bodyPr rot="0" spcFirstLastPara="1" vertOverflow="ellipsis" vert="horz" wrap="square" lIns="38100" tIns="19050" rIns="38100" bIns="19050" anchor="ctr" anchorCtr="1">
                <a:spAutoFit/>
              </a:bodyPr>
              <a:lstStyle/>
              <a:p>
                <a:pPr>
                  <a:defRPr sz="1100" b="0" i="0" u="none" strike="noStrike">
                    <a:solidFill>
                      <a:srgbClr val="7F26CE"/>
                    </a:solidFill>
                    <a:latin typeface="+mn-lt"/>
                    <a:ea typeface="+mn-ea"/>
                    <a:cs typeface="+mn-cs"/>
                  </a:defRPr>
                </a:pPr>
                <a:endParaRPr lang="fr-FR"/>
              </a:p>
            </c:txPr>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15:spPr xmlns:c15="http://schemas.microsoft.com/office/drawing/2012/chart">
                  <a:prstGeom prst="rect">
                    <a:avLst/>
                  </a:prstGeom>
                </c15:spPr>
                <c15:showLeaderLines val="0"/>
              </c:ext>
            </c:extLst>
          </c:dLbls>
          <c:cat>
            <c:numRef>
              <c:f>'Suivi des évaluations'!$I$17:$BP$17</c:f>
              <c:numCache>
                <c:formatCode>0</c:formatCode>
                <c:ptCount val="6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numCache>
            </c:numRef>
          </c:cat>
          <c:val>
            <c:numRef>
              <c:f>'Suivi des évaluations'!$I$55:$BP$55</c:f>
              <c:numCache>
                <c:formatCode>0.0</c:formatCode>
                <c:ptCount val="60"/>
              </c:numCache>
            </c:numRef>
          </c:val>
          <c:smooth val="0"/>
          <c:extLst xmlns:c16r2="http://schemas.microsoft.com/office/drawing/2015/06/chart">
            <c:ext xmlns:c16="http://schemas.microsoft.com/office/drawing/2014/chart" uri="{C3380CC4-5D6E-409C-BE32-E72D297353CC}">
              <c16:uniqueId val="{000000A2-2418-4589-8AC9-ACFD90AEA70A}"/>
            </c:ext>
          </c:extLst>
        </c:ser>
        <c:dLbls>
          <c:showLegendKey val="0"/>
          <c:showVal val="1"/>
          <c:showCatName val="0"/>
          <c:showSerName val="0"/>
          <c:showPercent val="0"/>
          <c:showBubbleSize val="0"/>
        </c:dLbls>
        <c:marker val="1"/>
        <c:smooth val="0"/>
        <c:axId val="84846080"/>
        <c:axId val="84847616"/>
      </c:lineChart>
      <c:catAx>
        <c:axId val="84846080"/>
        <c:scaling>
          <c:orientation val="minMax"/>
        </c:scaling>
        <c:delete val="0"/>
        <c:axPos val="b"/>
        <c:majorGridlines>
          <c:spPr>
            <a:ln w="9525" cap="flat" cmpd="sng" algn="ctr">
              <a:noFill/>
              <a:round/>
            </a:ln>
          </c:spPr>
        </c:majorGridlines>
        <c:minorGridlines>
          <c:spPr>
            <a:ln w="6350" cap="flat" cmpd="sng" algn="ctr">
              <a:solidFill>
                <a:srgbClr val="7F26CE"/>
              </a:solidFill>
              <a:prstDash val="dash"/>
              <a:round/>
              <a:headEnd type="none" w="lg" len="lg"/>
              <a:tailEnd type="oval" w="sm" len="sm"/>
            </a:ln>
          </c:spPr>
        </c:minorGridlines>
        <c:numFmt formatCode="0" sourceLinked="1"/>
        <c:majorTickMark val="none"/>
        <c:minorTickMark val="none"/>
        <c:tickLblPos val="nextTo"/>
        <c:spPr>
          <a:noFill/>
          <a:ln w="25400" cap="flat" cmpd="sng" algn="ctr">
            <a:noFill/>
            <a:round/>
          </a:ln>
        </c:spPr>
        <c:txPr>
          <a:bodyPr rot="-1800000" spcFirstLastPara="1" vertOverflow="ellipsis" wrap="square" anchor="ctr" anchorCtr="1"/>
          <a:lstStyle/>
          <a:p>
            <a:pPr>
              <a:defRPr sz="1200" b="0" i="0" u="none" strike="noStrike">
                <a:ln>
                  <a:noFill/>
                </a:ln>
                <a:solidFill>
                  <a:srgbClr val="268CCD"/>
                </a:solidFill>
                <a:latin typeface="+mn-lt"/>
                <a:ea typeface="+mn-ea"/>
                <a:cs typeface="+mn-cs"/>
              </a:defRPr>
            </a:pPr>
            <a:endParaRPr lang="fr-FR"/>
          </a:p>
        </c:txPr>
        <c:crossAx val="84847616"/>
        <c:crosses val="autoZero"/>
        <c:auto val="1"/>
        <c:lblAlgn val="ctr"/>
        <c:lblOffset val="100"/>
        <c:noMultiLvlLbl val="0"/>
      </c:catAx>
      <c:valAx>
        <c:axId val="84847616"/>
        <c:scaling>
          <c:orientation val="minMax"/>
          <c:max val="20"/>
        </c:scaling>
        <c:delete val="0"/>
        <c:axPos val="l"/>
        <c:majorGridlines>
          <c:spPr>
            <a:ln w="12700" cap="flat" cmpd="sng" algn="ctr">
              <a:solidFill>
                <a:srgbClr val="268CCD"/>
              </a:solidFill>
              <a:prstDash val="solid"/>
              <a:round/>
              <a:headEnd type="none"/>
            </a:ln>
          </c:spPr>
        </c:majorGridlines>
        <c:minorGridlines>
          <c:spPr>
            <a:ln w="9525" cap="flat" cmpd="sng" algn="ctr">
              <a:noFill/>
              <a:round/>
            </a:ln>
          </c:spPr>
        </c:minorGridlines>
        <c:numFmt formatCode="0" sourceLinked="0"/>
        <c:majorTickMark val="none"/>
        <c:minorTickMark val="none"/>
        <c:tickLblPos val="nextTo"/>
        <c:spPr>
          <a:noFill/>
          <a:ln>
            <a:noFill/>
          </a:ln>
        </c:spPr>
        <c:txPr>
          <a:bodyPr rot="-60000000" spcFirstLastPara="1" vertOverflow="ellipsis" vert="horz" wrap="square" anchor="ctr" anchorCtr="1"/>
          <a:lstStyle/>
          <a:p>
            <a:pPr>
              <a:defRPr sz="1200" b="1" i="0" u="none" strike="noStrike">
                <a:solidFill>
                  <a:srgbClr val="00B0F0"/>
                </a:solidFill>
                <a:latin typeface="+mn-lt"/>
                <a:ea typeface="+mn-ea"/>
                <a:cs typeface="+mn-cs"/>
              </a:defRPr>
            </a:pPr>
            <a:endParaRPr lang="fr-FR"/>
          </a:p>
        </c:txPr>
        <c:crossAx val="84846080"/>
        <c:crosses val="autoZero"/>
        <c:crossBetween val="between"/>
        <c:majorUnit val="5"/>
      </c:valAx>
      <c:spPr>
        <a:solidFill>
          <a:srgbClr val="F9F2FF">
            <a:alpha val="60000"/>
          </a:srgbClr>
        </a:solidFill>
        <a:ln w="12700" cap="rnd">
          <a:solidFill>
            <a:srgbClr val="268CCD"/>
          </a:solidFill>
        </a:ln>
      </c:spPr>
    </c:plotArea>
    <c:plotVisOnly val="0"/>
    <c:dispBlanksAs val="gap"/>
    <c:showDLblsOverMax val="0"/>
  </c:chart>
  <c:spPr>
    <a:noFill/>
    <a:ln w="9525" cap="flat" cmpd="sng" algn="ctr">
      <a:noFill/>
      <a:round/>
    </a:ln>
  </c:spPr>
  <c:txPr>
    <a:bodyPr/>
    <a:lstStyle/>
    <a:p>
      <a:pPr>
        <a:defRPr/>
      </a:pPr>
      <a:endParaRPr lang="fr-FR"/>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g"/><Relationship Id="rId4" Type="http://schemas.openxmlformats.org/officeDocument/2006/relationships/image" Target="../media/image4.jpg"/></Relationships>
</file>

<file path=xl/drawings/_rels/drawing10.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4.jpg"/><Relationship Id="rId1" Type="http://schemas.openxmlformats.org/officeDocument/2006/relationships/image" Target="../media/image1.jpg"/></Relationships>
</file>

<file path=xl/drawings/_rels/drawing1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4.jpg"/><Relationship Id="rId1" Type="http://schemas.openxmlformats.org/officeDocument/2006/relationships/image" Target="../media/image1.jpg"/></Relationships>
</file>

<file path=xl/drawings/_rels/drawing12.xml.rels><?xml version="1.0" encoding="UTF-8" standalone="yes"?>
<Relationships xmlns="http://schemas.openxmlformats.org/package/2006/relationships"><Relationship Id="rId3" Type="http://schemas.openxmlformats.org/officeDocument/2006/relationships/image" Target="../media/image3.png"/><Relationship Id="rId7" Type="http://schemas.openxmlformats.org/officeDocument/2006/relationships/chart" Target="../charts/chart6.xml"/><Relationship Id="rId2" Type="http://schemas.openxmlformats.org/officeDocument/2006/relationships/image" Target="../media/image2.png"/><Relationship Id="rId1" Type="http://schemas.openxmlformats.org/officeDocument/2006/relationships/image" Target="../media/image1.jpg"/><Relationship Id="rId6" Type="http://schemas.openxmlformats.org/officeDocument/2006/relationships/chart" Target="../charts/chart5.xml"/><Relationship Id="rId5" Type="http://schemas.openxmlformats.org/officeDocument/2006/relationships/chart" Target="../charts/chart4.xml"/><Relationship Id="rId4" Type="http://schemas.openxmlformats.org/officeDocument/2006/relationships/image" Target="../media/image4.jpg"/></Relationships>
</file>

<file path=xl/drawings/_rels/drawing13.xml.rels><?xml version="1.0" encoding="UTF-8" standalone="yes"?>
<Relationships xmlns="http://schemas.openxmlformats.org/package/2006/relationships"><Relationship Id="rId3" Type="http://schemas.openxmlformats.org/officeDocument/2006/relationships/image" Target="../media/image3.png"/><Relationship Id="rId7" Type="http://schemas.openxmlformats.org/officeDocument/2006/relationships/chart" Target="../charts/chart9.xml"/><Relationship Id="rId2" Type="http://schemas.openxmlformats.org/officeDocument/2006/relationships/image" Target="../media/image2.png"/><Relationship Id="rId1" Type="http://schemas.openxmlformats.org/officeDocument/2006/relationships/image" Target="../media/image1.jpg"/><Relationship Id="rId6" Type="http://schemas.openxmlformats.org/officeDocument/2006/relationships/chart" Target="../charts/chart8.xml"/><Relationship Id="rId5" Type="http://schemas.openxmlformats.org/officeDocument/2006/relationships/chart" Target="../charts/chart7.xml"/><Relationship Id="rId4" Type="http://schemas.openxmlformats.org/officeDocument/2006/relationships/image" Target="../media/image4.jpg"/></Relationships>
</file>

<file path=xl/drawings/_rels/drawing1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g"/><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image" Target="../media/image4.jpg"/></Relationships>
</file>

<file path=xl/drawings/_rels/drawing1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g"/><Relationship Id="rId6" Type="http://schemas.openxmlformats.org/officeDocument/2006/relationships/image" Target="../media/image4.jpg"/><Relationship Id="rId5" Type="http://schemas.openxmlformats.org/officeDocument/2006/relationships/chart" Target="../charts/chart13.xml"/><Relationship Id="rId4" Type="http://schemas.openxmlformats.org/officeDocument/2006/relationships/chart" Target="../charts/chart12.xml"/></Relationships>
</file>

<file path=xl/drawings/_rels/drawing1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g"/><Relationship Id="rId6" Type="http://schemas.openxmlformats.org/officeDocument/2006/relationships/image" Target="../media/image4.jpg"/><Relationship Id="rId5" Type="http://schemas.openxmlformats.org/officeDocument/2006/relationships/chart" Target="../charts/chart15.xml"/><Relationship Id="rId4" Type="http://schemas.openxmlformats.org/officeDocument/2006/relationships/chart" Target="../charts/chart14.xml"/></Relationships>
</file>

<file path=xl/drawings/_rels/drawing17.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4.jpg"/><Relationship Id="rId1" Type="http://schemas.openxmlformats.org/officeDocument/2006/relationships/image" Target="../media/image1.jpg"/><Relationship Id="rId6" Type="http://schemas.openxmlformats.org/officeDocument/2006/relationships/chart" Target="../charts/chart17.xml"/><Relationship Id="rId5" Type="http://schemas.openxmlformats.org/officeDocument/2006/relationships/chart" Target="../charts/chart16.xml"/><Relationship Id="rId4" Type="http://schemas.openxmlformats.org/officeDocument/2006/relationships/image" Target="../media/image3.png"/></Relationships>
</file>

<file path=xl/drawings/_rels/drawing18.xml.rels><?xml version="1.0" encoding="UTF-8" standalone="yes"?>
<Relationships xmlns="http://schemas.openxmlformats.org/package/2006/relationships"><Relationship Id="rId3" Type="http://schemas.openxmlformats.org/officeDocument/2006/relationships/image" Target="../media/image4.jpg"/><Relationship Id="rId2" Type="http://schemas.openxmlformats.org/officeDocument/2006/relationships/image" Target="../media/image3.png"/><Relationship Id="rId1" Type="http://schemas.openxmlformats.org/officeDocument/2006/relationships/image" Target="../media/image6.emf"/><Relationship Id="rId5" Type="http://schemas.openxmlformats.org/officeDocument/2006/relationships/image" Target="../media/image2.png"/><Relationship Id="rId4" Type="http://schemas.openxmlformats.org/officeDocument/2006/relationships/image" Target="../media/image1.jpg"/></Relationships>
</file>

<file path=xl/drawings/_rels/drawing19.xml.rels><?xml version="1.0" encoding="UTF-8" standalone="yes"?>
<Relationships xmlns="http://schemas.openxmlformats.org/package/2006/relationships"><Relationship Id="rId8" Type="http://schemas.openxmlformats.org/officeDocument/2006/relationships/chart" Target="../charts/chart23.xml"/><Relationship Id="rId13" Type="http://schemas.openxmlformats.org/officeDocument/2006/relationships/image" Target="../media/image3.png"/><Relationship Id="rId3" Type="http://schemas.openxmlformats.org/officeDocument/2006/relationships/chart" Target="../charts/chart19.xml"/><Relationship Id="rId7" Type="http://schemas.openxmlformats.org/officeDocument/2006/relationships/image" Target="../media/image4.jpg"/><Relationship Id="rId12" Type="http://schemas.openxmlformats.org/officeDocument/2006/relationships/chart" Target="../charts/chart27.xml"/><Relationship Id="rId2" Type="http://schemas.openxmlformats.org/officeDocument/2006/relationships/chart" Target="../charts/chart18.xml"/><Relationship Id="rId1" Type="http://schemas.openxmlformats.org/officeDocument/2006/relationships/image" Target="../media/image6.emf"/><Relationship Id="rId6" Type="http://schemas.openxmlformats.org/officeDocument/2006/relationships/chart" Target="../charts/chart22.xml"/><Relationship Id="rId11" Type="http://schemas.openxmlformats.org/officeDocument/2006/relationships/chart" Target="../charts/chart26.xml"/><Relationship Id="rId5" Type="http://schemas.openxmlformats.org/officeDocument/2006/relationships/chart" Target="../charts/chart21.xml"/><Relationship Id="rId10" Type="http://schemas.openxmlformats.org/officeDocument/2006/relationships/chart" Target="../charts/chart25.xml"/><Relationship Id="rId4" Type="http://schemas.openxmlformats.org/officeDocument/2006/relationships/chart" Target="../charts/chart20.xml"/><Relationship Id="rId9" Type="http://schemas.openxmlformats.org/officeDocument/2006/relationships/chart" Target="../charts/chart24.xml"/></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g"/><Relationship Id="rId4" Type="http://schemas.openxmlformats.org/officeDocument/2006/relationships/image" Target="../media/image4.jpg"/></Relationships>
</file>

<file path=xl/drawings/_rels/drawing20.xml.rels><?xml version="1.0" encoding="UTF-8" standalone="yes"?>
<Relationships xmlns="http://schemas.openxmlformats.org/package/2006/relationships"><Relationship Id="rId3" Type="http://schemas.openxmlformats.org/officeDocument/2006/relationships/image" Target="../media/image4.jpg"/><Relationship Id="rId2" Type="http://schemas.openxmlformats.org/officeDocument/2006/relationships/image" Target="../media/image3.png"/><Relationship Id="rId1" Type="http://schemas.openxmlformats.org/officeDocument/2006/relationships/image" Target="../media/image6.emf"/><Relationship Id="rId5" Type="http://schemas.openxmlformats.org/officeDocument/2006/relationships/image" Target="../media/image2.png"/><Relationship Id="rId4" Type="http://schemas.openxmlformats.org/officeDocument/2006/relationships/image" Target="../media/image1.jpg"/></Relationships>
</file>

<file path=xl/drawings/_rels/drawing21.xml.rels><?xml version="1.0" encoding="UTF-8" standalone="yes"?>
<Relationships xmlns="http://schemas.openxmlformats.org/package/2006/relationships"><Relationship Id="rId8" Type="http://schemas.openxmlformats.org/officeDocument/2006/relationships/image" Target="../media/image4.jpg"/><Relationship Id="rId13" Type="http://schemas.openxmlformats.org/officeDocument/2006/relationships/chart" Target="../charts/chart37.xml"/><Relationship Id="rId3" Type="http://schemas.openxmlformats.org/officeDocument/2006/relationships/chart" Target="../charts/chart28.xml"/><Relationship Id="rId7" Type="http://schemas.openxmlformats.org/officeDocument/2006/relationships/chart" Target="../charts/chart32.xml"/><Relationship Id="rId12" Type="http://schemas.openxmlformats.org/officeDocument/2006/relationships/chart" Target="../charts/chart36.xml"/><Relationship Id="rId2" Type="http://schemas.openxmlformats.org/officeDocument/2006/relationships/image" Target="../media/image3.png"/><Relationship Id="rId1" Type="http://schemas.openxmlformats.org/officeDocument/2006/relationships/image" Target="../media/image6.emf"/><Relationship Id="rId6" Type="http://schemas.openxmlformats.org/officeDocument/2006/relationships/chart" Target="../charts/chart31.xml"/><Relationship Id="rId11" Type="http://schemas.openxmlformats.org/officeDocument/2006/relationships/chart" Target="../charts/chart35.xml"/><Relationship Id="rId5" Type="http://schemas.openxmlformats.org/officeDocument/2006/relationships/chart" Target="../charts/chart30.xml"/><Relationship Id="rId10" Type="http://schemas.openxmlformats.org/officeDocument/2006/relationships/chart" Target="../charts/chart34.xml"/><Relationship Id="rId4" Type="http://schemas.openxmlformats.org/officeDocument/2006/relationships/chart" Target="../charts/chart29.xml"/><Relationship Id="rId9" Type="http://schemas.openxmlformats.org/officeDocument/2006/relationships/chart" Target="../charts/chart33.xml"/></Relationships>
</file>

<file path=xl/drawings/_rels/drawing22.xml.rels><?xml version="1.0" encoding="UTF-8" standalone="yes"?>
<Relationships xmlns="http://schemas.openxmlformats.org/package/2006/relationships"><Relationship Id="rId3" Type="http://schemas.openxmlformats.org/officeDocument/2006/relationships/image" Target="../media/image4.jpg"/><Relationship Id="rId2" Type="http://schemas.openxmlformats.org/officeDocument/2006/relationships/image" Target="../media/image3.png"/><Relationship Id="rId1" Type="http://schemas.openxmlformats.org/officeDocument/2006/relationships/image" Target="../media/image6.emf"/><Relationship Id="rId5" Type="http://schemas.openxmlformats.org/officeDocument/2006/relationships/image" Target="../media/image2.png"/><Relationship Id="rId4" Type="http://schemas.openxmlformats.org/officeDocument/2006/relationships/image" Target="../media/image1.jpg"/></Relationships>
</file>

<file path=xl/drawings/_rels/drawing23.xml.rels><?xml version="1.0" encoding="UTF-8" standalone="yes"?>
<Relationships xmlns="http://schemas.openxmlformats.org/package/2006/relationships"><Relationship Id="rId8" Type="http://schemas.openxmlformats.org/officeDocument/2006/relationships/chart" Target="../charts/chart42.xml"/><Relationship Id="rId3" Type="http://schemas.openxmlformats.org/officeDocument/2006/relationships/chart" Target="../charts/chart38.xml"/><Relationship Id="rId7" Type="http://schemas.openxmlformats.org/officeDocument/2006/relationships/image" Target="../media/image4.jpg"/><Relationship Id="rId2" Type="http://schemas.openxmlformats.org/officeDocument/2006/relationships/image" Target="../media/image3.png"/><Relationship Id="rId1" Type="http://schemas.openxmlformats.org/officeDocument/2006/relationships/image" Target="../media/image6.emf"/><Relationship Id="rId6" Type="http://schemas.openxmlformats.org/officeDocument/2006/relationships/chart" Target="../charts/chart41.xml"/><Relationship Id="rId11" Type="http://schemas.openxmlformats.org/officeDocument/2006/relationships/chart" Target="../charts/chart45.xml"/><Relationship Id="rId5" Type="http://schemas.openxmlformats.org/officeDocument/2006/relationships/chart" Target="../charts/chart40.xml"/><Relationship Id="rId10" Type="http://schemas.openxmlformats.org/officeDocument/2006/relationships/chart" Target="../charts/chart44.xml"/><Relationship Id="rId4" Type="http://schemas.openxmlformats.org/officeDocument/2006/relationships/chart" Target="../charts/chart39.xml"/><Relationship Id="rId9" Type="http://schemas.openxmlformats.org/officeDocument/2006/relationships/chart" Target="../charts/chart43.xml"/></Relationships>
</file>

<file path=xl/drawings/_rels/drawing24.xml.rels><?xml version="1.0" encoding="UTF-8" standalone="yes"?>
<Relationships xmlns="http://schemas.openxmlformats.org/package/2006/relationships"><Relationship Id="rId3" Type="http://schemas.openxmlformats.org/officeDocument/2006/relationships/image" Target="../media/image4.jpg"/><Relationship Id="rId2" Type="http://schemas.openxmlformats.org/officeDocument/2006/relationships/image" Target="../media/image3.png"/><Relationship Id="rId1" Type="http://schemas.openxmlformats.org/officeDocument/2006/relationships/image" Target="../media/image6.emf"/><Relationship Id="rId5" Type="http://schemas.openxmlformats.org/officeDocument/2006/relationships/image" Target="../media/image2.png"/><Relationship Id="rId4" Type="http://schemas.openxmlformats.org/officeDocument/2006/relationships/image" Target="../media/image1.jpg"/></Relationships>
</file>

<file path=xl/drawings/_rels/drawing25.xml.rels><?xml version="1.0" encoding="UTF-8" standalone="yes"?>
<Relationships xmlns="http://schemas.openxmlformats.org/package/2006/relationships"><Relationship Id="rId8" Type="http://schemas.openxmlformats.org/officeDocument/2006/relationships/chart" Target="../charts/chart50.xml"/><Relationship Id="rId3" Type="http://schemas.openxmlformats.org/officeDocument/2006/relationships/chart" Target="../charts/chart46.xml"/><Relationship Id="rId7" Type="http://schemas.openxmlformats.org/officeDocument/2006/relationships/image" Target="../media/image4.jpg"/><Relationship Id="rId2" Type="http://schemas.openxmlformats.org/officeDocument/2006/relationships/image" Target="../media/image3.png"/><Relationship Id="rId1" Type="http://schemas.openxmlformats.org/officeDocument/2006/relationships/image" Target="../media/image6.emf"/><Relationship Id="rId6" Type="http://schemas.openxmlformats.org/officeDocument/2006/relationships/chart" Target="../charts/chart49.xml"/><Relationship Id="rId11" Type="http://schemas.openxmlformats.org/officeDocument/2006/relationships/chart" Target="../charts/chart53.xml"/><Relationship Id="rId5" Type="http://schemas.openxmlformats.org/officeDocument/2006/relationships/chart" Target="../charts/chart48.xml"/><Relationship Id="rId10" Type="http://schemas.openxmlformats.org/officeDocument/2006/relationships/chart" Target="../charts/chart52.xml"/><Relationship Id="rId4" Type="http://schemas.openxmlformats.org/officeDocument/2006/relationships/chart" Target="../charts/chart47.xml"/><Relationship Id="rId9" Type="http://schemas.openxmlformats.org/officeDocument/2006/relationships/chart" Target="../charts/chart51.xml"/></Relationships>
</file>

<file path=xl/drawings/_rels/drawing26.xml.rels><?xml version="1.0" encoding="UTF-8" standalone="yes"?>
<Relationships xmlns="http://schemas.openxmlformats.org/package/2006/relationships"><Relationship Id="rId3" Type="http://schemas.openxmlformats.org/officeDocument/2006/relationships/image" Target="../media/image4.jpg"/><Relationship Id="rId2" Type="http://schemas.openxmlformats.org/officeDocument/2006/relationships/image" Target="../media/image3.png"/><Relationship Id="rId1" Type="http://schemas.openxmlformats.org/officeDocument/2006/relationships/image" Target="../media/image6.emf"/><Relationship Id="rId5" Type="http://schemas.openxmlformats.org/officeDocument/2006/relationships/image" Target="../media/image2.png"/><Relationship Id="rId4" Type="http://schemas.openxmlformats.org/officeDocument/2006/relationships/image" Target="../media/image1.jpg"/></Relationships>
</file>

<file path=xl/drawings/_rels/drawing27.xml.rels><?xml version="1.0" encoding="UTF-8" standalone="yes"?>
<Relationships xmlns="http://schemas.openxmlformats.org/package/2006/relationships"><Relationship Id="rId8" Type="http://schemas.openxmlformats.org/officeDocument/2006/relationships/chart" Target="../charts/chart59.xml"/><Relationship Id="rId13" Type="http://schemas.openxmlformats.org/officeDocument/2006/relationships/image" Target="../media/image3.png"/><Relationship Id="rId3" Type="http://schemas.openxmlformats.org/officeDocument/2006/relationships/chart" Target="../charts/chart55.xml"/><Relationship Id="rId7" Type="http://schemas.openxmlformats.org/officeDocument/2006/relationships/image" Target="../media/image4.jpg"/><Relationship Id="rId12" Type="http://schemas.openxmlformats.org/officeDocument/2006/relationships/chart" Target="../charts/chart63.xml"/><Relationship Id="rId2" Type="http://schemas.openxmlformats.org/officeDocument/2006/relationships/chart" Target="../charts/chart54.xml"/><Relationship Id="rId1" Type="http://schemas.openxmlformats.org/officeDocument/2006/relationships/image" Target="../media/image6.emf"/><Relationship Id="rId6" Type="http://schemas.openxmlformats.org/officeDocument/2006/relationships/chart" Target="../charts/chart58.xml"/><Relationship Id="rId11" Type="http://schemas.openxmlformats.org/officeDocument/2006/relationships/chart" Target="../charts/chart62.xml"/><Relationship Id="rId5" Type="http://schemas.openxmlformats.org/officeDocument/2006/relationships/chart" Target="../charts/chart57.xml"/><Relationship Id="rId10" Type="http://schemas.openxmlformats.org/officeDocument/2006/relationships/chart" Target="../charts/chart61.xml"/><Relationship Id="rId4" Type="http://schemas.openxmlformats.org/officeDocument/2006/relationships/chart" Target="../charts/chart56.xml"/><Relationship Id="rId9" Type="http://schemas.openxmlformats.org/officeDocument/2006/relationships/chart" Target="../charts/chart60.xml"/></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g"/><Relationship Id="rId4" Type="http://schemas.openxmlformats.org/officeDocument/2006/relationships/image" Target="../media/image4.jpg"/></Relationships>
</file>

<file path=xl/drawings/_rels/drawing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g"/><Relationship Id="rId5" Type="http://schemas.openxmlformats.org/officeDocument/2006/relationships/image" Target="../media/image5.png"/><Relationship Id="rId4" Type="http://schemas.openxmlformats.org/officeDocument/2006/relationships/image" Target="../media/image4.jpg"/></Relationships>
</file>

<file path=xl/drawings/_rels/drawing5.xml.rels><?xml version="1.0" encoding="UTF-8" standalone="yes"?>
<Relationships xmlns="http://schemas.openxmlformats.org/package/2006/relationships"><Relationship Id="rId3" Type="http://schemas.openxmlformats.org/officeDocument/2006/relationships/image" Target="../media/image4.jpg"/><Relationship Id="rId2" Type="http://schemas.openxmlformats.org/officeDocument/2006/relationships/image" Target="../media/image6.emf"/><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3" Type="http://schemas.openxmlformats.org/officeDocument/2006/relationships/image" Target="../media/image4.jpg"/><Relationship Id="rId2" Type="http://schemas.openxmlformats.org/officeDocument/2006/relationships/image" Target="../media/image6.emf"/><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4.jpg"/><Relationship Id="rId1" Type="http://schemas.openxmlformats.org/officeDocument/2006/relationships/image" Target="../media/image1.jpg"/><Relationship Id="rId4" Type="http://schemas.openxmlformats.org/officeDocument/2006/relationships/chart" Target="../charts/chart1.xml"/></Relationships>
</file>

<file path=xl/drawings/_rels/drawing8.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4.jpg"/><Relationship Id="rId1" Type="http://schemas.openxmlformats.org/officeDocument/2006/relationships/image" Target="../media/image1.jpg"/><Relationship Id="rId5" Type="http://schemas.openxmlformats.org/officeDocument/2006/relationships/chart" Target="../charts/chart2.xml"/><Relationship Id="rId4" Type="http://schemas.openxmlformats.org/officeDocument/2006/relationships/image" Target="../media/image3.png"/></Relationships>
</file>

<file path=xl/drawings/_rels/drawing9.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4.jpg"/><Relationship Id="rId1" Type="http://schemas.openxmlformats.org/officeDocument/2006/relationships/image" Target="../media/image1.jpg"/><Relationship Id="rId5" Type="http://schemas.openxmlformats.org/officeDocument/2006/relationships/chart" Target="../charts/chart3.xml"/><Relationship Id="rId4"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2</xdr:col>
      <xdr:colOff>3173</xdr:colOff>
      <xdr:row>2</xdr:row>
      <xdr:rowOff>12700</xdr:rowOff>
    </xdr:from>
    <xdr:to>
      <xdr:col>4</xdr:col>
      <xdr:colOff>1260474</xdr:colOff>
      <xdr:row>7</xdr:row>
      <xdr:rowOff>682540</xdr:rowOff>
    </xdr:to>
    <xdr:pic>
      <xdr:nvPicPr>
        <xdr:cNvPr id="4" name="Image 1">
          <a:extLst>
            <a:ext uri="{FF2B5EF4-FFF2-40B4-BE49-F238E27FC236}">
              <a16:creationId xmlns:a16="http://schemas.microsoft.com/office/drawing/2014/main" xmlns="" id="{00000000-0008-0000-0000-000004000000}"/>
            </a:ext>
          </a:extLst>
        </xdr:cNvPr>
        <xdr:cNvPicPr>
          <a:picLocks noChangeAspect="1"/>
        </xdr:cNvPicPr>
      </xdr:nvPicPr>
      <xdr:blipFill>
        <a:blip xmlns:r="http://schemas.openxmlformats.org/officeDocument/2006/relationships" r:embed="rId1"/>
        <a:stretch/>
      </xdr:blipFill>
      <xdr:spPr bwMode="auto">
        <a:xfrm>
          <a:off x="320673" y="330200"/>
          <a:ext cx="2219327" cy="1737910"/>
        </a:xfrm>
        <a:prstGeom prst="rect">
          <a:avLst/>
        </a:prstGeom>
      </xdr:spPr>
    </xdr:pic>
    <xdr:clientData/>
  </xdr:twoCellAnchor>
  <xdr:twoCellAnchor editAs="oneCell">
    <xdr:from>
      <xdr:col>16</xdr:col>
      <xdr:colOff>444500</xdr:colOff>
      <xdr:row>7</xdr:row>
      <xdr:rowOff>219073</xdr:rowOff>
    </xdr:from>
    <xdr:to>
      <xdr:col>23</xdr:col>
      <xdr:colOff>4124</xdr:colOff>
      <xdr:row>8</xdr:row>
      <xdr:rowOff>1140690</xdr:rowOff>
    </xdr:to>
    <xdr:pic>
      <xdr:nvPicPr>
        <xdr:cNvPr id="5" name="Image 2">
          <a:extLst>
            <a:ext uri="{FF2B5EF4-FFF2-40B4-BE49-F238E27FC236}">
              <a16:creationId xmlns:a16="http://schemas.microsoft.com/office/drawing/2014/main" xmlns="" id="{00000000-0008-0000-0000-000005000000}"/>
            </a:ext>
          </a:extLst>
        </xdr:cNvPr>
        <xdr:cNvPicPr>
          <a:picLocks noChangeAspect="1"/>
        </xdr:cNvPicPr>
      </xdr:nvPicPr>
      <xdr:blipFill>
        <a:blip xmlns:r="http://schemas.openxmlformats.org/officeDocument/2006/relationships" r:embed="rId2"/>
        <a:srcRect l="21322" t="2779" r="1924" b="2986"/>
        <a:stretch/>
      </xdr:blipFill>
      <xdr:spPr bwMode="auto">
        <a:xfrm>
          <a:off x="11223625" y="1616073"/>
          <a:ext cx="2325684" cy="1683617"/>
        </a:xfrm>
        <a:prstGeom prst="rect">
          <a:avLst/>
        </a:prstGeom>
        <a:solidFill>
          <a:schemeClr val="bg1"/>
        </a:solidFill>
        <a:ln w="12700">
          <a:noFill/>
        </a:ln>
      </xdr:spPr>
    </xdr:pic>
    <xdr:clientData/>
  </xdr:twoCellAnchor>
  <xdr:twoCellAnchor>
    <xdr:from>
      <xdr:col>18</xdr:col>
      <xdr:colOff>603957</xdr:colOff>
      <xdr:row>39</xdr:row>
      <xdr:rowOff>114299</xdr:rowOff>
    </xdr:from>
    <xdr:to>
      <xdr:col>24</xdr:col>
      <xdr:colOff>264675</xdr:colOff>
      <xdr:row>41</xdr:row>
      <xdr:rowOff>107679</xdr:rowOff>
    </xdr:to>
    <xdr:pic>
      <xdr:nvPicPr>
        <xdr:cNvPr id="6" name="Image 3">
          <a:extLst>
            <a:ext uri="{FF2B5EF4-FFF2-40B4-BE49-F238E27FC236}">
              <a16:creationId xmlns:a16="http://schemas.microsoft.com/office/drawing/2014/main" xmlns="" id="{00000000-0008-0000-0000-000006000000}"/>
            </a:ext>
          </a:extLst>
        </xdr:cNvPr>
        <xdr:cNvPicPr>
          <a:picLocks noChangeAspect="1"/>
        </xdr:cNvPicPr>
      </xdr:nvPicPr>
      <xdr:blipFill>
        <a:blip xmlns:r="http://schemas.openxmlformats.org/officeDocument/2006/relationships" r:embed="rId3"/>
        <a:srcRect l="-3123" t="-8656" r="-3013" b="-6036"/>
        <a:stretch/>
      </xdr:blipFill>
      <xdr:spPr bwMode="auto">
        <a:xfrm>
          <a:off x="12757856" y="10058399"/>
          <a:ext cx="1819719" cy="691880"/>
        </a:xfrm>
        <a:prstGeom prst="rect">
          <a:avLst/>
        </a:prstGeom>
        <a:solidFill>
          <a:schemeClr val="bg1"/>
        </a:solidFill>
        <a:ln w="12700">
          <a:noFill/>
        </a:ln>
      </xdr:spPr>
    </xdr:pic>
    <xdr:clientData/>
  </xdr:twoCellAnchor>
  <xdr:twoCellAnchor editAs="oneCell">
    <xdr:from>
      <xdr:col>3</xdr:col>
      <xdr:colOff>16934</xdr:colOff>
      <xdr:row>12</xdr:row>
      <xdr:rowOff>42741</xdr:rowOff>
    </xdr:from>
    <xdr:to>
      <xdr:col>5</xdr:col>
      <xdr:colOff>72531</xdr:colOff>
      <xdr:row>31</xdr:row>
      <xdr:rowOff>73229</xdr:rowOff>
    </xdr:to>
    <xdr:pic>
      <xdr:nvPicPr>
        <xdr:cNvPr id="7" name="Image 4">
          <a:extLst>
            <a:ext uri="{FF2B5EF4-FFF2-40B4-BE49-F238E27FC236}">
              <a16:creationId xmlns:a16="http://schemas.microsoft.com/office/drawing/2014/main" xmlns="" id="{00000000-0008-0000-0000-000007000000}"/>
            </a:ext>
          </a:extLst>
        </xdr:cNvPr>
        <xdr:cNvPicPr>
          <a:picLocks noChangeAspect="1"/>
        </xdr:cNvPicPr>
      </xdr:nvPicPr>
      <xdr:blipFill>
        <a:blip xmlns:r="http://schemas.openxmlformats.org/officeDocument/2006/relationships" r:embed="rId4"/>
        <a:srcRect t="13353" r="22805" b="4536"/>
        <a:stretch/>
      </xdr:blipFill>
      <xdr:spPr bwMode="auto">
        <a:xfrm>
          <a:off x="466319" y="5601433"/>
          <a:ext cx="3256094" cy="3518348"/>
        </a:xfrm>
        <a:prstGeom prst="rect">
          <a:avLst/>
        </a:prstGeom>
        <a:ln>
          <a:noFill/>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2</xdr:col>
      <xdr:colOff>3173</xdr:colOff>
      <xdr:row>2</xdr:row>
      <xdr:rowOff>12700</xdr:rowOff>
    </xdr:from>
    <xdr:to>
      <xdr:col>4</xdr:col>
      <xdr:colOff>3175</xdr:colOff>
      <xdr:row>5</xdr:row>
      <xdr:rowOff>150362</xdr:rowOff>
    </xdr:to>
    <xdr:pic>
      <xdr:nvPicPr>
        <xdr:cNvPr id="4" name="Image 1">
          <a:extLst>
            <a:ext uri="{FF2B5EF4-FFF2-40B4-BE49-F238E27FC236}">
              <a16:creationId xmlns:a16="http://schemas.microsoft.com/office/drawing/2014/main" xmlns="" id="{00000000-0008-0000-0900-000004000000}"/>
            </a:ext>
          </a:extLst>
        </xdr:cNvPr>
        <xdr:cNvPicPr>
          <a:picLocks noChangeAspect="1"/>
        </xdr:cNvPicPr>
      </xdr:nvPicPr>
      <xdr:blipFill>
        <a:blip xmlns:r="http://schemas.openxmlformats.org/officeDocument/2006/relationships" r:embed="rId1"/>
        <a:stretch/>
      </xdr:blipFill>
      <xdr:spPr bwMode="auto">
        <a:xfrm>
          <a:off x="320674" y="330200"/>
          <a:ext cx="946151" cy="747262"/>
        </a:xfrm>
        <a:prstGeom prst="rect">
          <a:avLst/>
        </a:prstGeom>
      </xdr:spPr>
    </xdr:pic>
    <xdr:clientData/>
  </xdr:twoCellAnchor>
  <xdr:twoCellAnchor editAs="oneCell">
    <xdr:from>
      <xdr:col>3</xdr:col>
      <xdr:colOff>16932</xdr:colOff>
      <xdr:row>36</xdr:row>
      <xdr:rowOff>1372321</xdr:rowOff>
    </xdr:from>
    <xdr:to>
      <xdr:col>5</xdr:col>
      <xdr:colOff>4655</xdr:colOff>
      <xdr:row>42</xdr:row>
      <xdr:rowOff>4006</xdr:rowOff>
    </xdr:to>
    <xdr:pic>
      <xdr:nvPicPr>
        <xdr:cNvPr id="5" name="Image 12">
          <a:extLst>
            <a:ext uri="{FF2B5EF4-FFF2-40B4-BE49-F238E27FC236}">
              <a16:creationId xmlns:a16="http://schemas.microsoft.com/office/drawing/2014/main" xmlns="" id="{00000000-0008-0000-0900-000005000000}"/>
            </a:ext>
          </a:extLst>
        </xdr:cNvPr>
        <xdr:cNvPicPr>
          <a:picLocks noChangeAspect="1"/>
        </xdr:cNvPicPr>
      </xdr:nvPicPr>
      <xdr:blipFill>
        <a:blip xmlns:r="http://schemas.openxmlformats.org/officeDocument/2006/relationships" r:embed="rId2"/>
        <a:srcRect t="13353" r="22805" b="4536"/>
        <a:stretch/>
      </xdr:blipFill>
      <xdr:spPr bwMode="auto">
        <a:xfrm>
          <a:off x="461432" y="17111250"/>
          <a:ext cx="1388533" cy="1463093"/>
        </a:xfrm>
        <a:prstGeom prst="rect">
          <a:avLst/>
        </a:prstGeom>
        <a:ln>
          <a:noFill/>
        </a:ln>
      </xdr:spPr>
    </xdr:pic>
    <xdr:clientData/>
  </xdr:twoCellAnchor>
  <xdr:oneCellAnchor>
    <xdr:from>
      <xdr:col>33</xdr:col>
      <xdr:colOff>34925</xdr:colOff>
      <xdr:row>4</xdr:row>
      <xdr:rowOff>224153</xdr:rowOff>
    </xdr:from>
    <xdr:ext cx="1608134" cy="1176866"/>
    <xdr:pic>
      <xdr:nvPicPr>
        <xdr:cNvPr id="6" name="Image 5">
          <a:extLst>
            <a:ext uri="{FF2B5EF4-FFF2-40B4-BE49-F238E27FC236}">
              <a16:creationId xmlns:a16="http://schemas.microsoft.com/office/drawing/2014/main" xmlns="" id="{00000000-0008-0000-0900-000006000000}"/>
            </a:ext>
          </a:extLst>
        </xdr:cNvPr>
        <xdr:cNvPicPr>
          <a:picLocks noChangeAspect="1"/>
        </xdr:cNvPicPr>
      </xdr:nvPicPr>
      <xdr:blipFill>
        <a:blip xmlns:r="http://schemas.openxmlformats.org/officeDocument/2006/relationships" r:embed="rId3"/>
        <a:srcRect l="21322" t="2779" r="1924" b="2986"/>
        <a:stretch/>
      </xdr:blipFill>
      <xdr:spPr bwMode="auto">
        <a:xfrm>
          <a:off x="22254845" y="772794"/>
          <a:ext cx="1608134" cy="1176866"/>
        </a:xfrm>
        <a:prstGeom prst="rect">
          <a:avLst/>
        </a:prstGeom>
        <a:solidFill>
          <a:schemeClr val="bg1"/>
        </a:solidFill>
        <a:ln w="12700">
          <a:noFill/>
        </a:ln>
      </xdr:spPr>
    </xdr:pic>
    <xdr:clientData/>
  </xdr:oneCellAnchor>
</xdr:wsDr>
</file>

<file path=xl/drawings/drawing11.xml><?xml version="1.0" encoding="utf-8"?>
<xdr:wsDr xmlns:xdr="http://schemas.openxmlformats.org/drawingml/2006/spreadsheetDrawing" xmlns:a="http://schemas.openxmlformats.org/drawingml/2006/main">
  <xdr:twoCellAnchor editAs="oneCell">
    <xdr:from>
      <xdr:col>2</xdr:col>
      <xdr:colOff>3173</xdr:colOff>
      <xdr:row>2</xdr:row>
      <xdr:rowOff>12700</xdr:rowOff>
    </xdr:from>
    <xdr:to>
      <xdr:col>4</xdr:col>
      <xdr:colOff>3175</xdr:colOff>
      <xdr:row>5</xdr:row>
      <xdr:rowOff>150362</xdr:rowOff>
    </xdr:to>
    <xdr:pic>
      <xdr:nvPicPr>
        <xdr:cNvPr id="4" name="Image 1">
          <a:extLst>
            <a:ext uri="{FF2B5EF4-FFF2-40B4-BE49-F238E27FC236}">
              <a16:creationId xmlns:a16="http://schemas.microsoft.com/office/drawing/2014/main" xmlns="" id="{00000000-0008-0000-0A00-000004000000}"/>
            </a:ext>
          </a:extLst>
        </xdr:cNvPr>
        <xdr:cNvPicPr>
          <a:picLocks noChangeAspect="1"/>
        </xdr:cNvPicPr>
      </xdr:nvPicPr>
      <xdr:blipFill>
        <a:blip xmlns:r="http://schemas.openxmlformats.org/officeDocument/2006/relationships" r:embed="rId1"/>
        <a:stretch/>
      </xdr:blipFill>
      <xdr:spPr bwMode="auto">
        <a:xfrm>
          <a:off x="277494" y="323215"/>
          <a:ext cx="838201" cy="733927"/>
        </a:xfrm>
        <a:prstGeom prst="rect">
          <a:avLst/>
        </a:prstGeom>
      </xdr:spPr>
    </xdr:pic>
    <xdr:clientData/>
  </xdr:twoCellAnchor>
  <xdr:twoCellAnchor editAs="oneCell">
    <xdr:from>
      <xdr:col>3</xdr:col>
      <xdr:colOff>16932</xdr:colOff>
      <xdr:row>36</xdr:row>
      <xdr:rowOff>1372321</xdr:rowOff>
    </xdr:from>
    <xdr:to>
      <xdr:col>5</xdr:col>
      <xdr:colOff>4655</xdr:colOff>
      <xdr:row>42</xdr:row>
      <xdr:rowOff>4006</xdr:rowOff>
    </xdr:to>
    <xdr:pic>
      <xdr:nvPicPr>
        <xdr:cNvPr id="5" name="Image 2">
          <a:extLst>
            <a:ext uri="{FF2B5EF4-FFF2-40B4-BE49-F238E27FC236}">
              <a16:creationId xmlns:a16="http://schemas.microsoft.com/office/drawing/2014/main" xmlns="" id="{00000000-0008-0000-0A00-000005000000}"/>
            </a:ext>
          </a:extLst>
        </xdr:cNvPr>
        <xdr:cNvPicPr>
          <a:picLocks noChangeAspect="1"/>
        </xdr:cNvPicPr>
      </xdr:nvPicPr>
      <xdr:blipFill>
        <a:blip xmlns:r="http://schemas.openxmlformats.org/officeDocument/2006/relationships" r:embed="rId2"/>
        <a:srcRect t="13353" r="22805" b="4536"/>
        <a:stretch/>
      </xdr:blipFill>
      <xdr:spPr bwMode="auto">
        <a:xfrm>
          <a:off x="409362" y="10135321"/>
          <a:ext cx="1203113" cy="1458706"/>
        </a:xfrm>
        <a:prstGeom prst="rect">
          <a:avLst/>
        </a:prstGeom>
        <a:ln>
          <a:noFill/>
        </a:ln>
      </xdr:spPr>
    </xdr:pic>
    <xdr:clientData/>
  </xdr:twoCellAnchor>
  <xdr:oneCellAnchor>
    <xdr:from>
      <xdr:col>33</xdr:col>
      <xdr:colOff>34925</xdr:colOff>
      <xdr:row>4</xdr:row>
      <xdr:rowOff>224153</xdr:rowOff>
    </xdr:from>
    <xdr:ext cx="1608134" cy="1176866"/>
    <xdr:pic>
      <xdr:nvPicPr>
        <xdr:cNvPr id="6" name="Image 3">
          <a:extLst>
            <a:ext uri="{FF2B5EF4-FFF2-40B4-BE49-F238E27FC236}">
              <a16:creationId xmlns:a16="http://schemas.microsoft.com/office/drawing/2014/main" xmlns="" id="{00000000-0008-0000-0A00-000006000000}"/>
            </a:ext>
          </a:extLst>
        </xdr:cNvPr>
        <xdr:cNvPicPr>
          <a:picLocks noChangeAspect="1"/>
        </xdr:cNvPicPr>
      </xdr:nvPicPr>
      <xdr:blipFill>
        <a:blip xmlns:r="http://schemas.openxmlformats.org/officeDocument/2006/relationships" r:embed="rId3"/>
        <a:srcRect l="21322" t="2779" r="1924" b="2986"/>
        <a:stretch/>
      </xdr:blipFill>
      <xdr:spPr bwMode="auto">
        <a:xfrm>
          <a:off x="22171025" y="780414"/>
          <a:ext cx="1608134" cy="1176866"/>
        </a:xfrm>
        <a:prstGeom prst="rect">
          <a:avLst/>
        </a:prstGeom>
        <a:solidFill>
          <a:schemeClr val="bg1"/>
        </a:solidFill>
        <a:ln w="12700">
          <a:noFill/>
        </a:ln>
      </xdr:spPr>
    </xdr:pic>
    <xdr:clientData/>
  </xdr:oneCellAnchor>
</xdr:wsDr>
</file>

<file path=xl/drawings/drawing12.xml><?xml version="1.0" encoding="utf-8"?>
<xdr:wsDr xmlns:xdr="http://schemas.openxmlformats.org/drawingml/2006/spreadsheetDrawing" xmlns:a="http://schemas.openxmlformats.org/drawingml/2006/main">
  <xdr:twoCellAnchor editAs="oneCell">
    <xdr:from>
      <xdr:col>2</xdr:col>
      <xdr:colOff>3173</xdr:colOff>
      <xdr:row>2</xdr:row>
      <xdr:rowOff>12700</xdr:rowOff>
    </xdr:from>
    <xdr:to>
      <xdr:col>4</xdr:col>
      <xdr:colOff>3991</xdr:colOff>
      <xdr:row>5</xdr:row>
      <xdr:rowOff>150362</xdr:rowOff>
    </xdr:to>
    <xdr:pic>
      <xdr:nvPicPr>
        <xdr:cNvPr id="4" name="Image 1">
          <a:extLst>
            <a:ext uri="{FF2B5EF4-FFF2-40B4-BE49-F238E27FC236}">
              <a16:creationId xmlns:a16="http://schemas.microsoft.com/office/drawing/2014/main" xmlns="" id="{00000000-0008-0000-0B00-000004000000}"/>
            </a:ext>
          </a:extLst>
        </xdr:cNvPr>
        <xdr:cNvPicPr>
          <a:picLocks noChangeAspect="1"/>
        </xdr:cNvPicPr>
      </xdr:nvPicPr>
      <xdr:blipFill>
        <a:blip xmlns:r="http://schemas.openxmlformats.org/officeDocument/2006/relationships" r:embed="rId1"/>
        <a:stretch/>
      </xdr:blipFill>
      <xdr:spPr bwMode="auto">
        <a:xfrm>
          <a:off x="320674" y="330200"/>
          <a:ext cx="946151" cy="747262"/>
        </a:xfrm>
        <a:prstGeom prst="rect">
          <a:avLst/>
        </a:prstGeom>
      </xdr:spPr>
    </xdr:pic>
    <xdr:clientData/>
  </xdr:twoCellAnchor>
  <xdr:twoCellAnchor editAs="oneCell">
    <xdr:from>
      <xdr:col>21</xdr:col>
      <xdr:colOff>368300</xdr:colOff>
      <xdr:row>4</xdr:row>
      <xdr:rowOff>12699</xdr:rowOff>
    </xdr:from>
    <xdr:to>
      <xdr:col>25</xdr:col>
      <xdr:colOff>73339</xdr:colOff>
      <xdr:row>8</xdr:row>
      <xdr:rowOff>224365</xdr:rowOff>
    </xdr:to>
    <xdr:pic>
      <xdr:nvPicPr>
        <xdr:cNvPr id="5" name="Image 2">
          <a:extLst>
            <a:ext uri="{FF2B5EF4-FFF2-40B4-BE49-F238E27FC236}">
              <a16:creationId xmlns:a16="http://schemas.microsoft.com/office/drawing/2014/main" xmlns="" id="{00000000-0008-0000-0B00-000005000000}"/>
            </a:ext>
          </a:extLst>
        </xdr:cNvPr>
        <xdr:cNvPicPr>
          <a:picLocks noChangeAspect="1"/>
        </xdr:cNvPicPr>
      </xdr:nvPicPr>
      <xdr:blipFill>
        <a:blip xmlns:r="http://schemas.openxmlformats.org/officeDocument/2006/relationships" r:embed="rId2"/>
        <a:srcRect l="21322" t="2779" r="1924" b="2986"/>
        <a:stretch/>
      </xdr:blipFill>
      <xdr:spPr bwMode="auto">
        <a:xfrm>
          <a:off x="15798800" y="584199"/>
          <a:ext cx="1608134" cy="1176866"/>
        </a:xfrm>
        <a:prstGeom prst="rect">
          <a:avLst/>
        </a:prstGeom>
        <a:solidFill>
          <a:schemeClr val="bg1"/>
        </a:solidFill>
        <a:ln w="12700">
          <a:noFill/>
        </a:ln>
      </xdr:spPr>
    </xdr:pic>
    <xdr:clientData/>
  </xdr:twoCellAnchor>
  <xdr:twoCellAnchor>
    <xdr:from>
      <xdr:col>21</xdr:col>
      <xdr:colOff>603957</xdr:colOff>
      <xdr:row>37</xdr:row>
      <xdr:rowOff>112169</xdr:rowOff>
    </xdr:from>
    <xdr:to>
      <xdr:col>27</xdr:col>
      <xdr:colOff>257004</xdr:colOff>
      <xdr:row>41</xdr:row>
      <xdr:rowOff>143121</xdr:rowOff>
    </xdr:to>
    <xdr:pic>
      <xdr:nvPicPr>
        <xdr:cNvPr id="6" name="Image 3">
          <a:extLst>
            <a:ext uri="{FF2B5EF4-FFF2-40B4-BE49-F238E27FC236}">
              <a16:creationId xmlns:a16="http://schemas.microsoft.com/office/drawing/2014/main" xmlns="" id="{00000000-0008-0000-0B00-000006000000}"/>
            </a:ext>
          </a:extLst>
        </xdr:cNvPr>
        <xdr:cNvPicPr>
          <a:picLocks noChangeAspect="1"/>
        </xdr:cNvPicPr>
      </xdr:nvPicPr>
      <xdr:blipFill>
        <a:blip xmlns:r="http://schemas.openxmlformats.org/officeDocument/2006/relationships" r:embed="rId3"/>
        <a:srcRect l="-3123" t="-8656" r="-3013" b="-6036"/>
        <a:stretch/>
      </xdr:blipFill>
      <xdr:spPr bwMode="auto">
        <a:xfrm>
          <a:off x="16034457" y="12507369"/>
          <a:ext cx="1812048" cy="665951"/>
        </a:xfrm>
        <a:prstGeom prst="rect">
          <a:avLst/>
        </a:prstGeom>
        <a:solidFill>
          <a:schemeClr val="bg1"/>
        </a:solidFill>
        <a:ln w="12700">
          <a:noFill/>
        </a:ln>
      </xdr:spPr>
    </xdr:pic>
    <xdr:clientData/>
  </xdr:twoCellAnchor>
  <xdr:twoCellAnchor editAs="oneCell">
    <xdr:from>
      <xdr:col>3</xdr:col>
      <xdr:colOff>48682</xdr:colOff>
      <xdr:row>36</xdr:row>
      <xdr:rowOff>32811</xdr:rowOff>
    </xdr:from>
    <xdr:to>
      <xdr:col>5</xdr:col>
      <xdr:colOff>40215</xdr:colOff>
      <xdr:row>38</xdr:row>
      <xdr:rowOff>186446</xdr:rowOff>
    </xdr:to>
    <xdr:pic>
      <xdr:nvPicPr>
        <xdr:cNvPr id="7" name="Image 4">
          <a:extLst>
            <a:ext uri="{FF2B5EF4-FFF2-40B4-BE49-F238E27FC236}">
              <a16:creationId xmlns:a16="http://schemas.microsoft.com/office/drawing/2014/main" xmlns="" id="{00000000-0008-0000-0B00-000007000000}"/>
            </a:ext>
          </a:extLst>
        </xdr:cNvPr>
        <xdr:cNvPicPr>
          <a:picLocks noChangeAspect="1"/>
        </xdr:cNvPicPr>
      </xdr:nvPicPr>
      <xdr:blipFill>
        <a:blip xmlns:r="http://schemas.openxmlformats.org/officeDocument/2006/relationships" r:embed="rId4"/>
        <a:srcRect t="13353" r="22805" b="4536"/>
        <a:stretch/>
      </xdr:blipFill>
      <xdr:spPr bwMode="auto">
        <a:xfrm>
          <a:off x="493182" y="11856512"/>
          <a:ext cx="1388533" cy="1470625"/>
        </a:xfrm>
        <a:prstGeom prst="rect">
          <a:avLst/>
        </a:prstGeom>
        <a:ln>
          <a:noFill/>
        </a:ln>
      </xdr:spPr>
    </xdr:pic>
    <xdr:clientData/>
  </xdr:twoCellAnchor>
  <xdr:twoCellAnchor>
    <xdr:from>
      <xdr:col>6</xdr:col>
      <xdr:colOff>76200</xdr:colOff>
      <xdr:row>15</xdr:row>
      <xdr:rowOff>56727</xdr:rowOff>
    </xdr:from>
    <xdr:to>
      <xdr:col>29</xdr:col>
      <xdr:colOff>76200</xdr:colOff>
      <xdr:row>20</xdr:row>
      <xdr:rowOff>247227</xdr:rowOff>
    </xdr:to>
    <xdr:graphicFrame macro="">
      <xdr:nvGraphicFramePr>
        <xdr:cNvPr id="8" name="Graphique 7">
          <a:extLst>
            <a:ext uri="{FF2B5EF4-FFF2-40B4-BE49-F238E27FC236}">
              <a16:creationId xmlns:a16="http://schemas.microsoft.com/office/drawing/2014/main" xmlns="" id="{00000000-0008-0000-0B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53442</xdr:colOff>
      <xdr:row>22</xdr:row>
      <xdr:rowOff>377975</xdr:rowOff>
    </xdr:from>
    <xdr:to>
      <xdr:col>30</xdr:col>
      <xdr:colOff>127000</xdr:colOff>
      <xdr:row>26</xdr:row>
      <xdr:rowOff>162780</xdr:rowOff>
    </xdr:to>
    <xdr:graphicFrame macro="">
      <xdr:nvGraphicFramePr>
        <xdr:cNvPr id="9" name="Graphique 11">
          <a:extLst>
            <a:ext uri="{FF2B5EF4-FFF2-40B4-BE49-F238E27FC236}">
              <a16:creationId xmlns:a16="http://schemas.microsoft.com/office/drawing/2014/main" xmlns="" id="{00000000-0008-0000-0B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6</xdr:col>
      <xdr:colOff>53442</xdr:colOff>
      <xdr:row>28</xdr:row>
      <xdr:rowOff>377975</xdr:rowOff>
    </xdr:from>
    <xdr:to>
      <xdr:col>30</xdr:col>
      <xdr:colOff>127000</xdr:colOff>
      <xdr:row>32</xdr:row>
      <xdr:rowOff>162780</xdr:rowOff>
    </xdr:to>
    <xdr:graphicFrame macro="">
      <xdr:nvGraphicFramePr>
        <xdr:cNvPr id="10" name="Graphique 12">
          <a:extLst>
            <a:ext uri="{FF2B5EF4-FFF2-40B4-BE49-F238E27FC236}">
              <a16:creationId xmlns:a16="http://schemas.microsoft.com/office/drawing/2014/main" xmlns="" id="{00000000-0008-0000-0B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editAs="oneCell">
    <xdr:from>
      <xdr:col>2</xdr:col>
      <xdr:colOff>3173</xdr:colOff>
      <xdr:row>2</xdr:row>
      <xdr:rowOff>12700</xdr:rowOff>
    </xdr:from>
    <xdr:to>
      <xdr:col>4</xdr:col>
      <xdr:colOff>3991</xdr:colOff>
      <xdr:row>5</xdr:row>
      <xdr:rowOff>150362</xdr:rowOff>
    </xdr:to>
    <xdr:pic>
      <xdr:nvPicPr>
        <xdr:cNvPr id="4" name="Image 1">
          <a:extLst>
            <a:ext uri="{FF2B5EF4-FFF2-40B4-BE49-F238E27FC236}">
              <a16:creationId xmlns:a16="http://schemas.microsoft.com/office/drawing/2014/main" xmlns="" id="{00000000-0008-0000-0C00-000004000000}"/>
            </a:ext>
          </a:extLst>
        </xdr:cNvPr>
        <xdr:cNvPicPr>
          <a:picLocks noChangeAspect="1"/>
        </xdr:cNvPicPr>
      </xdr:nvPicPr>
      <xdr:blipFill>
        <a:blip xmlns:r="http://schemas.openxmlformats.org/officeDocument/2006/relationships" r:embed="rId1"/>
        <a:stretch/>
      </xdr:blipFill>
      <xdr:spPr bwMode="auto">
        <a:xfrm>
          <a:off x="320674" y="330200"/>
          <a:ext cx="946151" cy="747262"/>
        </a:xfrm>
        <a:prstGeom prst="rect">
          <a:avLst/>
        </a:prstGeom>
      </xdr:spPr>
    </xdr:pic>
    <xdr:clientData/>
  </xdr:twoCellAnchor>
  <xdr:twoCellAnchor editAs="oneCell">
    <xdr:from>
      <xdr:col>21</xdr:col>
      <xdr:colOff>368300</xdr:colOff>
      <xdr:row>4</xdr:row>
      <xdr:rowOff>12699</xdr:rowOff>
    </xdr:from>
    <xdr:to>
      <xdr:col>25</xdr:col>
      <xdr:colOff>73339</xdr:colOff>
      <xdr:row>8</xdr:row>
      <xdr:rowOff>224365</xdr:rowOff>
    </xdr:to>
    <xdr:pic>
      <xdr:nvPicPr>
        <xdr:cNvPr id="5" name="Image 2">
          <a:extLst>
            <a:ext uri="{FF2B5EF4-FFF2-40B4-BE49-F238E27FC236}">
              <a16:creationId xmlns:a16="http://schemas.microsoft.com/office/drawing/2014/main" xmlns="" id="{00000000-0008-0000-0C00-000005000000}"/>
            </a:ext>
          </a:extLst>
        </xdr:cNvPr>
        <xdr:cNvPicPr>
          <a:picLocks noChangeAspect="1"/>
        </xdr:cNvPicPr>
      </xdr:nvPicPr>
      <xdr:blipFill>
        <a:blip xmlns:r="http://schemas.openxmlformats.org/officeDocument/2006/relationships" r:embed="rId2"/>
        <a:srcRect l="21322" t="2779" r="1924" b="2986"/>
        <a:stretch/>
      </xdr:blipFill>
      <xdr:spPr bwMode="auto">
        <a:xfrm>
          <a:off x="15798800" y="584199"/>
          <a:ext cx="1608134" cy="1176866"/>
        </a:xfrm>
        <a:prstGeom prst="rect">
          <a:avLst/>
        </a:prstGeom>
        <a:solidFill>
          <a:schemeClr val="bg1"/>
        </a:solidFill>
        <a:ln w="12700">
          <a:noFill/>
        </a:ln>
      </xdr:spPr>
    </xdr:pic>
    <xdr:clientData/>
  </xdr:twoCellAnchor>
  <xdr:twoCellAnchor>
    <xdr:from>
      <xdr:col>21</xdr:col>
      <xdr:colOff>603957</xdr:colOff>
      <xdr:row>38</xdr:row>
      <xdr:rowOff>112169</xdr:rowOff>
    </xdr:from>
    <xdr:to>
      <xdr:col>27</xdr:col>
      <xdr:colOff>257004</xdr:colOff>
      <xdr:row>42</xdr:row>
      <xdr:rowOff>143121</xdr:rowOff>
    </xdr:to>
    <xdr:pic>
      <xdr:nvPicPr>
        <xdr:cNvPr id="6" name="Image 3">
          <a:extLst>
            <a:ext uri="{FF2B5EF4-FFF2-40B4-BE49-F238E27FC236}">
              <a16:creationId xmlns:a16="http://schemas.microsoft.com/office/drawing/2014/main" xmlns="" id="{00000000-0008-0000-0C00-000006000000}"/>
            </a:ext>
          </a:extLst>
        </xdr:cNvPr>
        <xdr:cNvPicPr>
          <a:picLocks noChangeAspect="1"/>
        </xdr:cNvPicPr>
      </xdr:nvPicPr>
      <xdr:blipFill>
        <a:blip xmlns:r="http://schemas.openxmlformats.org/officeDocument/2006/relationships" r:embed="rId3"/>
        <a:srcRect l="-3123" t="-8656" r="-3013" b="-6036"/>
        <a:stretch/>
      </xdr:blipFill>
      <xdr:spPr bwMode="auto">
        <a:xfrm>
          <a:off x="16034457" y="29792069"/>
          <a:ext cx="1812048" cy="665951"/>
        </a:xfrm>
        <a:prstGeom prst="rect">
          <a:avLst/>
        </a:prstGeom>
        <a:solidFill>
          <a:schemeClr val="bg1"/>
        </a:solidFill>
        <a:ln w="12700">
          <a:noFill/>
        </a:ln>
      </xdr:spPr>
    </xdr:pic>
    <xdr:clientData/>
  </xdr:twoCellAnchor>
  <xdr:twoCellAnchor editAs="oneCell">
    <xdr:from>
      <xdr:col>3</xdr:col>
      <xdr:colOff>48682</xdr:colOff>
      <xdr:row>37</xdr:row>
      <xdr:rowOff>32811</xdr:rowOff>
    </xdr:from>
    <xdr:to>
      <xdr:col>5</xdr:col>
      <xdr:colOff>40215</xdr:colOff>
      <xdr:row>42</xdr:row>
      <xdr:rowOff>44388</xdr:rowOff>
    </xdr:to>
    <xdr:pic>
      <xdr:nvPicPr>
        <xdr:cNvPr id="7" name="Image 4">
          <a:extLst>
            <a:ext uri="{FF2B5EF4-FFF2-40B4-BE49-F238E27FC236}">
              <a16:creationId xmlns:a16="http://schemas.microsoft.com/office/drawing/2014/main" xmlns="" id="{00000000-0008-0000-0C00-000007000000}"/>
            </a:ext>
          </a:extLst>
        </xdr:cNvPr>
        <xdr:cNvPicPr>
          <a:picLocks noChangeAspect="1"/>
        </xdr:cNvPicPr>
      </xdr:nvPicPr>
      <xdr:blipFill>
        <a:blip xmlns:r="http://schemas.openxmlformats.org/officeDocument/2006/relationships" r:embed="rId4"/>
        <a:srcRect t="13353" r="22805" b="4536"/>
        <a:stretch/>
      </xdr:blipFill>
      <xdr:spPr bwMode="auto">
        <a:xfrm>
          <a:off x="493182" y="29141212"/>
          <a:ext cx="1388533" cy="1470625"/>
        </a:xfrm>
        <a:prstGeom prst="rect">
          <a:avLst/>
        </a:prstGeom>
        <a:ln>
          <a:noFill/>
        </a:ln>
      </xdr:spPr>
    </xdr:pic>
    <xdr:clientData/>
  </xdr:twoCellAnchor>
  <xdr:twoCellAnchor>
    <xdr:from>
      <xdr:col>6</xdr:col>
      <xdr:colOff>177800</xdr:colOff>
      <xdr:row>15</xdr:row>
      <xdr:rowOff>52917</xdr:rowOff>
    </xdr:from>
    <xdr:to>
      <xdr:col>29</xdr:col>
      <xdr:colOff>76200</xdr:colOff>
      <xdr:row>20</xdr:row>
      <xdr:rowOff>243417</xdr:rowOff>
    </xdr:to>
    <xdr:graphicFrame macro="">
      <xdr:nvGraphicFramePr>
        <xdr:cNvPr id="8" name="Graphique 5">
          <a:extLst>
            <a:ext uri="{FF2B5EF4-FFF2-40B4-BE49-F238E27FC236}">
              <a16:creationId xmlns:a16="http://schemas.microsoft.com/office/drawing/2014/main" xmlns="" id="{00000000-0008-0000-0C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53442</xdr:colOff>
      <xdr:row>22</xdr:row>
      <xdr:rowOff>377975</xdr:rowOff>
    </xdr:from>
    <xdr:to>
      <xdr:col>30</xdr:col>
      <xdr:colOff>127000</xdr:colOff>
      <xdr:row>26</xdr:row>
      <xdr:rowOff>162780</xdr:rowOff>
    </xdr:to>
    <xdr:graphicFrame macro="">
      <xdr:nvGraphicFramePr>
        <xdr:cNvPr id="9" name="Graphique 6">
          <a:extLst>
            <a:ext uri="{FF2B5EF4-FFF2-40B4-BE49-F238E27FC236}">
              <a16:creationId xmlns:a16="http://schemas.microsoft.com/office/drawing/2014/main" xmlns="" id="{00000000-0008-0000-0C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6</xdr:col>
      <xdr:colOff>53442</xdr:colOff>
      <xdr:row>28</xdr:row>
      <xdr:rowOff>377975</xdr:rowOff>
    </xdr:from>
    <xdr:to>
      <xdr:col>30</xdr:col>
      <xdr:colOff>127000</xdr:colOff>
      <xdr:row>32</xdr:row>
      <xdr:rowOff>162780</xdr:rowOff>
    </xdr:to>
    <xdr:graphicFrame macro="">
      <xdr:nvGraphicFramePr>
        <xdr:cNvPr id="10" name="Graphique 7">
          <a:extLst>
            <a:ext uri="{FF2B5EF4-FFF2-40B4-BE49-F238E27FC236}">
              <a16:creationId xmlns:a16="http://schemas.microsoft.com/office/drawing/2014/main" xmlns="" id="{00000000-0008-0000-0C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editAs="oneCell">
    <xdr:from>
      <xdr:col>2</xdr:col>
      <xdr:colOff>3173</xdr:colOff>
      <xdr:row>2</xdr:row>
      <xdr:rowOff>12700</xdr:rowOff>
    </xdr:from>
    <xdr:to>
      <xdr:col>4</xdr:col>
      <xdr:colOff>3991</xdr:colOff>
      <xdr:row>5</xdr:row>
      <xdr:rowOff>150362</xdr:rowOff>
    </xdr:to>
    <xdr:pic>
      <xdr:nvPicPr>
        <xdr:cNvPr id="4" name="Image 1">
          <a:extLst>
            <a:ext uri="{FF2B5EF4-FFF2-40B4-BE49-F238E27FC236}">
              <a16:creationId xmlns:a16="http://schemas.microsoft.com/office/drawing/2014/main" xmlns="" id="{00000000-0008-0000-0D00-000004000000}"/>
            </a:ext>
          </a:extLst>
        </xdr:cNvPr>
        <xdr:cNvPicPr>
          <a:picLocks noChangeAspect="1"/>
        </xdr:cNvPicPr>
      </xdr:nvPicPr>
      <xdr:blipFill>
        <a:blip xmlns:r="http://schemas.openxmlformats.org/officeDocument/2006/relationships" r:embed="rId1"/>
        <a:stretch/>
      </xdr:blipFill>
      <xdr:spPr bwMode="auto">
        <a:xfrm>
          <a:off x="320674" y="330200"/>
          <a:ext cx="946151" cy="747262"/>
        </a:xfrm>
        <a:prstGeom prst="rect">
          <a:avLst/>
        </a:prstGeom>
      </xdr:spPr>
    </xdr:pic>
    <xdr:clientData/>
  </xdr:twoCellAnchor>
  <xdr:twoCellAnchor editAs="oneCell">
    <xdr:from>
      <xdr:col>21</xdr:col>
      <xdr:colOff>368300</xdr:colOff>
      <xdr:row>4</xdr:row>
      <xdr:rowOff>12699</xdr:rowOff>
    </xdr:from>
    <xdr:to>
      <xdr:col>25</xdr:col>
      <xdr:colOff>73339</xdr:colOff>
      <xdr:row>8</xdr:row>
      <xdr:rowOff>224365</xdr:rowOff>
    </xdr:to>
    <xdr:pic>
      <xdr:nvPicPr>
        <xdr:cNvPr id="5" name="Image 2">
          <a:extLst>
            <a:ext uri="{FF2B5EF4-FFF2-40B4-BE49-F238E27FC236}">
              <a16:creationId xmlns:a16="http://schemas.microsoft.com/office/drawing/2014/main" xmlns="" id="{00000000-0008-0000-0D00-000005000000}"/>
            </a:ext>
          </a:extLst>
        </xdr:cNvPr>
        <xdr:cNvPicPr>
          <a:picLocks noChangeAspect="1"/>
        </xdr:cNvPicPr>
      </xdr:nvPicPr>
      <xdr:blipFill>
        <a:blip xmlns:r="http://schemas.openxmlformats.org/officeDocument/2006/relationships" r:embed="rId2"/>
        <a:srcRect l="21322" t="2779" r="1924" b="2986"/>
        <a:stretch/>
      </xdr:blipFill>
      <xdr:spPr bwMode="auto">
        <a:xfrm>
          <a:off x="15798800" y="584199"/>
          <a:ext cx="1608134" cy="1176866"/>
        </a:xfrm>
        <a:prstGeom prst="rect">
          <a:avLst/>
        </a:prstGeom>
        <a:solidFill>
          <a:schemeClr val="bg1"/>
        </a:solidFill>
        <a:ln w="12700">
          <a:noFill/>
        </a:ln>
      </xdr:spPr>
    </xdr:pic>
    <xdr:clientData/>
  </xdr:twoCellAnchor>
  <xdr:twoCellAnchor>
    <xdr:from>
      <xdr:col>21</xdr:col>
      <xdr:colOff>603957</xdr:colOff>
      <xdr:row>24</xdr:row>
      <xdr:rowOff>112169</xdr:rowOff>
    </xdr:from>
    <xdr:to>
      <xdr:col>27</xdr:col>
      <xdr:colOff>257004</xdr:colOff>
      <xdr:row>28</xdr:row>
      <xdr:rowOff>143121</xdr:rowOff>
    </xdr:to>
    <xdr:pic>
      <xdr:nvPicPr>
        <xdr:cNvPr id="6" name="Image 3">
          <a:extLst>
            <a:ext uri="{FF2B5EF4-FFF2-40B4-BE49-F238E27FC236}">
              <a16:creationId xmlns:a16="http://schemas.microsoft.com/office/drawing/2014/main" xmlns="" id="{00000000-0008-0000-0D00-000006000000}"/>
            </a:ext>
          </a:extLst>
        </xdr:cNvPr>
        <xdr:cNvPicPr>
          <a:picLocks noChangeAspect="1"/>
        </xdr:cNvPicPr>
      </xdr:nvPicPr>
      <xdr:blipFill>
        <a:blip xmlns:r="http://schemas.openxmlformats.org/officeDocument/2006/relationships" r:embed="rId3"/>
        <a:srcRect l="-3123" t="-8656" r="-3013" b="-6036"/>
        <a:stretch/>
      </xdr:blipFill>
      <xdr:spPr bwMode="auto">
        <a:xfrm>
          <a:off x="16034457" y="27391769"/>
          <a:ext cx="1812048" cy="665951"/>
        </a:xfrm>
        <a:prstGeom prst="rect">
          <a:avLst/>
        </a:prstGeom>
        <a:solidFill>
          <a:schemeClr val="bg1"/>
        </a:solidFill>
        <a:ln w="12700">
          <a:noFill/>
        </a:ln>
      </xdr:spPr>
    </xdr:pic>
    <xdr:clientData/>
  </xdr:twoCellAnchor>
  <xdr:twoCellAnchor editAs="oneCell">
    <xdr:from>
      <xdr:col>3</xdr:col>
      <xdr:colOff>48682</xdr:colOff>
      <xdr:row>23</xdr:row>
      <xdr:rowOff>32811</xdr:rowOff>
    </xdr:from>
    <xdr:to>
      <xdr:col>5</xdr:col>
      <xdr:colOff>40215</xdr:colOff>
      <xdr:row>25</xdr:row>
      <xdr:rowOff>231464</xdr:rowOff>
    </xdr:to>
    <xdr:pic>
      <xdr:nvPicPr>
        <xdr:cNvPr id="7" name="Image 4">
          <a:extLst>
            <a:ext uri="{FF2B5EF4-FFF2-40B4-BE49-F238E27FC236}">
              <a16:creationId xmlns:a16="http://schemas.microsoft.com/office/drawing/2014/main" xmlns="" id="{00000000-0008-0000-0D00-000007000000}"/>
            </a:ext>
          </a:extLst>
        </xdr:cNvPr>
        <xdr:cNvPicPr>
          <a:picLocks noChangeAspect="1"/>
        </xdr:cNvPicPr>
      </xdr:nvPicPr>
      <xdr:blipFill>
        <a:blip xmlns:r="http://schemas.openxmlformats.org/officeDocument/2006/relationships" r:embed="rId4"/>
        <a:srcRect t="13353" r="22805" b="4536"/>
        <a:stretch/>
      </xdr:blipFill>
      <xdr:spPr bwMode="auto">
        <a:xfrm>
          <a:off x="493182" y="26740912"/>
          <a:ext cx="1388533" cy="1470625"/>
        </a:xfrm>
        <a:prstGeom prst="rect">
          <a:avLst/>
        </a:prstGeom>
        <a:ln>
          <a:noFill/>
        </a:ln>
      </xdr:spPr>
    </xdr:pic>
    <xdr:clientData/>
  </xdr:twoCellAnchor>
  <xdr:twoCellAnchor>
    <xdr:from>
      <xdr:col>6</xdr:col>
      <xdr:colOff>177800</xdr:colOff>
      <xdr:row>15</xdr:row>
      <xdr:rowOff>52917</xdr:rowOff>
    </xdr:from>
    <xdr:to>
      <xdr:col>29</xdr:col>
      <xdr:colOff>76200</xdr:colOff>
      <xdr:row>20</xdr:row>
      <xdr:rowOff>243417</xdr:rowOff>
    </xdr:to>
    <xdr:graphicFrame macro="">
      <xdr:nvGraphicFramePr>
        <xdr:cNvPr id="8" name="Graphique 5">
          <a:extLst>
            <a:ext uri="{FF2B5EF4-FFF2-40B4-BE49-F238E27FC236}">
              <a16:creationId xmlns:a16="http://schemas.microsoft.com/office/drawing/2014/main" xmlns="" id="{00000000-0008-0000-0D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177800</xdr:colOff>
      <xdr:row>22</xdr:row>
      <xdr:rowOff>0</xdr:rowOff>
    </xdr:from>
    <xdr:to>
      <xdr:col>29</xdr:col>
      <xdr:colOff>76200</xdr:colOff>
      <xdr:row>22</xdr:row>
      <xdr:rowOff>0</xdr:rowOff>
    </xdr:to>
    <xdr:graphicFrame macro="">
      <xdr:nvGraphicFramePr>
        <xdr:cNvPr id="9" name="Graphique 14">
          <a:extLst>
            <a:ext uri="{FF2B5EF4-FFF2-40B4-BE49-F238E27FC236}">
              <a16:creationId xmlns:a16="http://schemas.microsoft.com/office/drawing/2014/main" xmlns="" id="{00000000-0008-0000-0D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editAs="oneCell">
    <xdr:from>
      <xdr:col>2</xdr:col>
      <xdr:colOff>3173</xdr:colOff>
      <xdr:row>2</xdr:row>
      <xdr:rowOff>12700</xdr:rowOff>
    </xdr:from>
    <xdr:to>
      <xdr:col>4</xdr:col>
      <xdr:colOff>3175</xdr:colOff>
      <xdr:row>5</xdr:row>
      <xdr:rowOff>150362</xdr:rowOff>
    </xdr:to>
    <xdr:pic>
      <xdr:nvPicPr>
        <xdr:cNvPr id="4" name="Image 1">
          <a:extLst>
            <a:ext uri="{FF2B5EF4-FFF2-40B4-BE49-F238E27FC236}">
              <a16:creationId xmlns:a16="http://schemas.microsoft.com/office/drawing/2014/main" xmlns="" id="{00000000-0008-0000-0E00-000004000000}"/>
            </a:ext>
          </a:extLst>
        </xdr:cNvPr>
        <xdr:cNvPicPr>
          <a:picLocks noChangeAspect="1"/>
        </xdr:cNvPicPr>
      </xdr:nvPicPr>
      <xdr:blipFill>
        <a:blip xmlns:r="http://schemas.openxmlformats.org/officeDocument/2006/relationships" r:embed="rId1"/>
        <a:stretch/>
      </xdr:blipFill>
      <xdr:spPr bwMode="auto">
        <a:xfrm>
          <a:off x="320674" y="330200"/>
          <a:ext cx="946151" cy="747262"/>
        </a:xfrm>
        <a:prstGeom prst="rect">
          <a:avLst/>
        </a:prstGeom>
      </xdr:spPr>
    </xdr:pic>
    <xdr:clientData/>
  </xdr:twoCellAnchor>
  <xdr:twoCellAnchor editAs="oneCell">
    <xdr:from>
      <xdr:col>21</xdr:col>
      <xdr:colOff>368300</xdr:colOff>
      <xdr:row>4</xdr:row>
      <xdr:rowOff>12699</xdr:rowOff>
    </xdr:from>
    <xdr:to>
      <xdr:col>25</xdr:col>
      <xdr:colOff>73339</xdr:colOff>
      <xdr:row>8</xdr:row>
      <xdr:rowOff>224365</xdr:rowOff>
    </xdr:to>
    <xdr:pic>
      <xdr:nvPicPr>
        <xdr:cNvPr id="5" name="Image 2">
          <a:extLst>
            <a:ext uri="{FF2B5EF4-FFF2-40B4-BE49-F238E27FC236}">
              <a16:creationId xmlns:a16="http://schemas.microsoft.com/office/drawing/2014/main" xmlns="" id="{00000000-0008-0000-0E00-000005000000}"/>
            </a:ext>
          </a:extLst>
        </xdr:cNvPr>
        <xdr:cNvPicPr>
          <a:picLocks noChangeAspect="1"/>
        </xdr:cNvPicPr>
      </xdr:nvPicPr>
      <xdr:blipFill>
        <a:blip xmlns:r="http://schemas.openxmlformats.org/officeDocument/2006/relationships" r:embed="rId2"/>
        <a:srcRect l="21322" t="2779" r="1924" b="2986"/>
        <a:stretch/>
      </xdr:blipFill>
      <xdr:spPr bwMode="auto">
        <a:xfrm>
          <a:off x="15798800" y="584199"/>
          <a:ext cx="1608134" cy="1176866"/>
        </a:xfrm>
        <a:prstGeom prst="rect">
          <a:avLst/>
        </a:prstGeom>
        <a:solidFill>
          <a:schemeClr val="bg1"/>
        </a:solidFill>
        <a:ln w="12700">
          <a:noFill/>
        </a:ln>
      </xdr:spPr>
    </xdr:pic>
    <xdr:clientData/>
  </xdr:twoCellAnchor>
  <xdr:twoCellAnchor>
    <xdr:from>
      <xdr:col>21</xdr:col>
      <xdr:colOff>571500</xdr:colOff>
      <xdr:row>28</xdr:row>
      <xdr:rowOff>0</xdr:rowOff>
    </xdr:from>
    <xdr:to>
      <xdr:col>28</xdr:col>
      <xdr:colOff>175089</xdr:colOff>
      <xdr:row>33</xdr:row>
      <xdr:rowOff>66921</xdr:rowOff>
    </xdr:to>
    <xdr:pic>
      <xdr:nvPicPr>
        <xdr:cNvPr id="6" name="Image 3">
          <a:extLst>
            <a:ext uri="{FF2B5EF4-FFF2-40B4-BE49-F238E27FC236}">
              <a16:creationId xmlns:a16="http://schemas.microsoft.com/office/drawing/2014/main" xmlns="" id="{00000000-0008-0000-0E00-000006000000}"/>
            </a:ext>
          </a:extLst>
        </xdr:cNvPr>
        <xdr:cNvPicPr>
          <a:picLocks noChangeAspect="1"/>
        </xdr:cNvPicPr>
      </xdr:nvPicPr>
      <xdr:blipFill>
        <a:blip xmlns:r="http://schemas.openxmlformats.org/officeDocument/2006/relationships" r:embed="rId3"/>
        <a:srcRect l="-3123" t="-8656" r="-3013" b="-6036"/>
        <a:stretch/>
      </xdr:blipFill>
      <xdr:spPr bwMode="auto">
        <a:xfrm>
          <a:off x="14173200" y="8896350"/>
          <a:ext cx="2175339" cy="2314821"/>
        </a:xfrm>
        <a:prstGeom prst="rect">
          <a:avLst/>
        </a:prstGeom>
        <a:solidFill>
          <a:schemeClr val="bg1"/>
        </a:solidFill>
        <a:ln w="12700">
          <a:noFill/>
        </a:ln>
      </xdr:spPr>
    </xdr:pic>
    <xdr:clientData/>
  </xdr:twoCellAnchor>
  <xdr:twoCellAnchor>
    <xdr:from>
      <xdr:col>6</xdr:col>
      <xdr:colOff>177800</xdr:colOff>
      <xdr:row>15</xdr:row>
      <xdr:rowOff>52917</xdr:rowOff>
    </xdr:from>
    <xdr:to>
      <xdr:col>29</xdr:col>
      <xdr:colOff>76200</xdr:colOff>
      <xdr:row>20</xdr:row>
      <xdr:rowOff>243417</xdr:rowOff>
    </xdr:to>
    <xdr:graphicFrame macro="">
      <xdr:nvGraphicFramePr>
        <xdr:cNvPr id="7" name="Graphique 5">
          <a:extLst>
            <a:ext uri="{FF2B5EF4-FFF2-40B4-BE49-F238E27FC236}">
              <a16:creationId xmlns:a16="http://schemas.microsoft.com/office/drawing/2014/main" xmlns="" id="{00000000-0008-0000-0E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53442</xdr:colOff>
      <xdr:row>22</xdr:row>
      <xdr:rowOff>377975</xdr:rowOff>
    </xdr:from>
    <xdr:to>
      <xdr:col>30</xdr:col>
      <xdr:colOff>127000</xdr:colOff>
      <xdr:row>26</xdr:row>
      <xdr:rowOff>162780</xdr:rowOff>
    </xdr:to>
    <xdr:graphicFrame macro="">
      <xdr:nvGraphicFramePr>
        <xdr:cNvPr id="8" name="Graphique 6">
          <a:extLst>
            <a:ext uri="{FF2B5EF4-FFF2-40B4-BE49-F238E27FC236}">
              <a16:creationId xmlns:a16="http://schemas.microsoft.com/office/drawing/2014/main" xmlns="" id="{00000000-0008-0000-0E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xdr:col>
      <xdr:colOff>408726</xdr:colOff>
      <xdr:row>28</xdr:row>
      <xdr:rowOff>0</xdr:rowOff>
    </xdr:from>
    <xdr:ext cx="1212637" cy="1447130"/>
    <xdr:pic>
      <xdr:nvPicPr>
        <xdr:cNvPr id="9" name="Image 15">
          <a:extLst>
            <a:ext uri="{FF2B5EF4-FFF2-40B4-BE49-F238E27FC236}">
              <a16:creationId xmlns:a16="http://schemas.microsoft.com/office/drawing/2014/main" xmlns="" id="{00000000-0008-0000-0E00-000009000000}"/>
            </a:ext>
          </a:extLst>
        </xdr:cNvPr>
        <xdr:cNvPicPr>
          <a:picLocks noChangeAspect="1"/>
        </xdr:cNvPicPr>
      </xdr:nvPicPr>
      <xdr:blipFill>
        <a:blip xmlns:r="http://schemas.openxmlformats.org/officeDocument/2006/relationships" r:embed="rId6"/>
        <a:srcRect t="13353" r="22805" b="4536"/>
        <a:stretch/>
      </xdr:blipFill>
      <xdr:spPr bwMode="auto">
        <a:xfrm>
          <a:off x="789727" y="31280527"/>
          <a:ext cx="1212638" cy="1447130"/>
        </a:xfrm>
        <a:prstGeom prst="rect">
          <a:avLst/>
        </a:prstGeom>
        <a:ln>
          <a:noFill/>
        </a:ln>
      </xdr:spPr>
    </xdr:pic>
    <xdr:clientData/>
  </xdr:oneCellAnchor>
</xdr:wsDr>
</file>

<file path=xl/drawings/drawing16.xml><?xml version="1.0" encoding="utf-8"?>
<xdr:wsDr xmlns:xdr="http://schemas.openxmlformats.org/drawingml/2006/spreadsheetDrawing" xmlns:a="http://schemas.openxmlformats.org/drawingml/2006/main">
  <xdr:twoCellAnchor editAs="oneCell">
    <xdr:from>
      <xdr:col>2</xdr:col>
      <xdr:colOff>3173</xdr:colOff>
      <xdr:row>2</xdr:row>
      <xdr:rowOff>12700</xdr:rowOff>
    </xdr:from>
    <xdr:to>
      <xdr:col>4</xdr:col>
      <xdr:colOff>3175</xdr:colOff>
      <xdr:row>5</xdr:row>
      <xdr:rowOff>150362</xdr:rowOff>
    </xdr:to>
    <xdr:pic>
      <xdr:nvPicPr>
        <xdr:cNvPr id="4" name="Image 1">
          <a:extLst>
            <a:ext uri="{FF2B5EF4-FFF2-40B4-BE49-F238E27FC236}">
              <a16:creationId xmlns:a16="http://schemas.microsoft.com/office/drawing/2014/main" xmlns="" id="{00000000-0008-0000-0F00-000004000000}"/>
            </a:ext>
          </a:extLst>
        </xdr:cNvPr>
        <xdr:cNvPicPr>
          <a:picLocks noChangeAspect="1"/>
        </xdr:cNvPicPr>
      </xdr:nvPicPr>
      <xdr:blipFill>
        <a:blip xmlns:r="http://schemas.openxmlformats.org/officeDocument/2006/relationships" r:embed="rId1"/>
        <a:stretch/>
      </xdr:blipFill>
      <xdr:spPr bwMode="auto">
        <a:xfrm>
          <a:off x="277494" y="323215"/>
          <a:ext cx="838201" cy="733927"/>
        </a:xfrm>
        <a:prstGeom prst="rect">
          <a:avLst/>
        </a:prstGeom>
      </xdr:spPr>
    </xdr:pic>
    <xdr:clientData/>
  </xdr:twoCellAnchor>
  <xdr:twoCellAnchor editAs="oneCell">
    <xdr:from>
      <xdr:col>21</xdr:col>
      <xdr:colOff>368300</xdr:colOff>
      <xdr:row>4</xdr:row>
      <xdr:rowOff>12699</xdr:rowOff>
    </xdr:from>
    <xdr:to>
      <xdr:col>25</xdr:col>
      <xdr:colOff>73339</xdr:colOff>
      <xdr:row>8</xdr:row>
      <xdr:rowOff>224365</xdr:rowOff>
    </xdr:to>
    <xdr:pic>
      <xdr:nvPicPr>
        <xdr:cNvPr id="5" name="Image 2">
          <a:extLst>
            <a:ext uri="{FF2B5EF4-FFF2-40B4-BE49-F238E27FC236}">
              <a16:creationId xmlns:a16="http://schemas.microsoft.com/office/drawing/2014/main" xmlns="" id="{00000000-0008-0000-0F00-000005000000}"/>
            </a:ext>
          </a:extLst>
        </xdr:cNvPr>
        <xdr:cNvPicPr>
          <a:picLocks noChangeAspect="1"/>
        </xdr:cNvPicPr>
      </xdr:nvPicPr>
      <xdr:blipFill>
        <a:blip xmlns:r="http://schemas.openxmlformats.org/officeDocument/2006/relationships" r:embed="rId2"/>
        <a:srcRect l="21322" t="2779" r="1924" b="2986"/>
        <a:stretch/>
      </xdr:blipFill>
      <xdr:spPr bwMode="auto">
        <a:xfrm>
          <a:off x="14002385" y="567054"/>
          <a:ext cx="1379533" cy="1158450"/>
        </a:xfrm>
        <a:prstGeom prst="rect">
          <a:avLst/>
        </a:prstGeom>
        <a:solidFill>
          <a:schemeClr val="bg1"/>
        </a:solidFill>
        <a:ln w="12700">
          <a:noFill/>
        </a:ln>
      </xdr:spPr>
    </xdr:pic>
    <xdr:clientData/>
  </xdr:twoCellAnchor>
  <xdr:twoCellAnchor>
    <xdr:from>
      <xdr:col>21</xdr:col>
      <xdr:colOff>571500</xdr:colOff>
      <xdr:row>28</xdr:row>
      <xdr:rowOff>0</xdr:rowOff>
    </xdr:from>
    <xdr:to>
      <xdr:col>28</xdr:col>
      <xdr:colOff>175089</xdr:colOff>
      <xdr:row>33</xdr:row>
      <xdr:rowOff>66921</xdr:rowOff>
    </xdr:to>
    <xdr:pic>
      <xdr:nvPicPr>
        <xdr:cNvPr id="6" name="Image 3">
          <a:extLst>
            <a:ext uri="{FF2B5EF4-FFF2-40B4-BE49-F238E27FC236}">
              <a16:creationId xmlns:a16="http://schemas.microsoft.com/office/drawing/2014/main" xmlns="" id="{00000000-0008-0000-0F00-000006000000}"/>
            </a:ext>
          </a:extLst>
        </xdr:cNvPr>
        <xdr:cNvPicPr>
          <a:picLocks noChangeAspect="1"/>
        </xdr:cNvPicPr>
      </xdr:nvPicPr>
      <xdr:blipFill>
        <a:blip xmlns:r="http://schemas.openxmlformats.org/officeDocument/2006/relationships" r:embed="rId3"/>
        <a:srcRect l="-3123" t="-8656" r="-3013" b="-6036"/>
        <a:stretch/>
      </xdr:blipFill>
      <xdr:spPr bwMode="auto">
        <a:xfrm>
          <a:off x="14203680" y="9029700"/>
          <a:ext cx="2182959" cy="2339586"/>
        </a:xfrm>
        <a:prstGeom prst="rect">
          <a:avLst/>
        </a:prstGeom>
        <a:solidFill>
          <a:schemeClr val="bg1"/>
        </a:solidFill>
        <a:ln w="12700">
          <a:noFill/>
        </a:ln>
      </xdr:spPr>
    </xdr:pic>
    <xdr:clientData/>
  </xdr:twoCellAnchor>
  <xdr:twoCellAnchor>
    <xdr:from>
      <xdr:col>6</xdr:col>
      <xdr:colOff>177800</xdr:colOff>
      <xdr:row>15</xdr:row>
      <xdr:rowOff>52917</xdr:rowOff>
    </xdr:from>
    <xdr:to>
      <xdr:col>29</xdr:col>
      <xdr:colOff>76200</xdr:colOff>
      <xdr:row>20</xdr:row>
      <xdr:rowOff>243417</xdr:rowOff>
    </xdr:to>
    <xdr:graphicFrame macro="">
      <xdr:nvGraphicFramePr>
        <xdr:cNvPr id="7" name="Graphique 4">
          <a:extLst>
            <a:ext uri="{FF2B5EF4-FFF2-40B4-BE49-F238E27FC236}">
              <a16:creationId xmlns:a16="http://schemas.microsoft.com/office/drawing/2014/main" xmlns="" id="{00000000-0008-0000-0F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53442</xdr:colOff>
      <xdr:row>22</xdr:row>
      <xdr:rowOff>377975</xdr:rowOff>
    </xdr:from>
    <xdr:to>
      <xdr:col>30</xdr:col>
      <xdr:colOff>127000</xdr:colOff>
      <xdr:row>26</xdr:row>
      <xdr:rowOff>162780</xdr:rowOff>
    </xdr:to>
    <xdr:graphicFrame macro="">
      <xdr:nvGraphicFramePr>
        <xdr:cNvPr id="8" name="Graphique 5">
          <a:extLst>
            <a:ext uri="{FF2B5EF4-FFF2-40B4-BE49-F238E27FC236}">
              <a16:creationId xmlns:a16="http://schemas.microsoft.com/office/drawing/2014/main" xmlns="" id="{00000000-0008-0000-0F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xdr:col>
      <xdr:colOff>408726</xdr:colOff>
      <xdr:row>28</xdr:row>
      <xdr:rowOff>0</xdr:rowOff>
    </xdr:from>
    <xdr:ext cx="1212637" cy="1447130"/>
    <xdr:pic>
      <xdr:nvPicPr>
        <xdr:cNvPr id="9" name="Image 6">
          <a:extLst>
            <a:ext uri="{FF2B5EF4-FFF2-40B4-BE49-F238E27FC236}">
              <a16:creationId xmlns:a16="http://schemas.microsoft.com/office/drawing/2014/main" xmlns="" id="{00000000-0008-0000-0F00-000009000000}"/>
            </a:ext>
          </a:extLst>
        </xdr:cNvPr>
        <xdr:cNvPicPr>
          <a:picLocks noChangeAspect="1"/>
        </xdr:cNvPicPr>
      </xdr:nvPicPr>
      <xdr:blipFill>
        <a:blip xmlns:r="http://schemas.openxmlformats.org/officeDocument/2006/relationships" r:embed="rId6"/>
        <a:srcRect t="13353" r="22805" b="4536"/>
        <a:stretch/>
      </xdr:blipFill>
      <xdr:spPr bwMode="auto">
        <a:xfrm>
          <a:off x="799252" y="9029700"/>
          <a:ext cx="1212638" cy="1447130"/>
        </a:xfrm>
        <a:prstGeom prst="rect">
          <a:avLst/>
        </a:prstGeom>
        <a:ln>
          <a:noFill/>
        </a:ln>
      </xdr:spPr>
    </xdr:pic>
    <xdr:clientData/>
  </xdr:oneCellAnchor>
</xdr:wsDr>
</file>

<file path=xl/drawings/drawing17.xml><?xml version="1.0" encoding="utf-8"?>
<xdr:wsDr xmlns:xdr="http://schemas.openxmlformats.org/drawingml/2006/spreadsheetDrawing" xmlns:a="http://schemas.openxmlformats.org/drawingml/2006/main">
  <xdr:twoCellAnchor editAs="oneCell">
    <xdr:from>
      <xdr:col>2</xdr:col>
      <xdr:colOff>3173</xdr:colOff>
      <xdr:row>2</xdr:row>
      <xdr:rowOff>12700</xdr:rowOff>
    </xdr:from>
    <xdr:to>
      <xdr:col>4</xdr:col>
      <xdr:colOff>4732</xdr:colOff>
      <xdr:row>5</xdr:row>
      <xdr:rowOff>150362</xdr:rowOff>
    </xdr:to>
    <xdr:pic>
      <xdr:nvPicPr>
        <xdr:cNvPr id="4" name="Image 1">
          <a:extLst>
            <a:ext uri="{FF2B5EF4-FFF2-40B4-BE49-F238E27FC236}">
              <a16:creationId xmlns:a16="http://schemas.microsoft.com/office/drawing/2014/main" xmlns="" id="{00000000-0008-0000-1000-000004000000}"/>
            </a:ext>
          </a:extLst>
        </xdr:cNvPr>
        <xdr:cNvPicPr>
          <a:picLocks noChangeAspect="1"/>
        </xdr:cNvPicPr>
      </xdr:nvPicPr>
      <xdr:blipFill>
        <a:blip xmlns:r="http://schemas.openxmlformats.org/officeDocument/2006/relationships" r:embed="rId1"/>
        <a:stretch/>
      </xdr:blipFill>
      <xdr:spPr bwMode="auto">
        <a:xfrm>
          <a:off x="320674" y="330200"/>
          <a:ext cx="946151" cy="747262"/>
        </a:xfrm>
        <a:prstGeom prst="rect">
          <a:avLst/>
        </a:prstGeom>
      </xdr:spPr>
    </xdr:pic>
    <xdr:clientData/>
  </xdr:twoCellAnchor>
  <xdr:twoCellAnchor editAs="oneCell">
    <xdr:from>
      <xdr:col>3</xdr:col>
      <xdr:colOff>16933</xdr:colOff>
      <xdr:row>56</xdr:row>
      <xdr:rowOff>180622</xdr:rowOff>
    </xdr:from>
    <xdr:to>
      <xdr:col>5</xdr:col>
      <xdr:colOff>4656</xdr:colOff>
      <xdr:row>59</xdr:row>
      <xdr:rowOff>225742</xdr:rowOff>
    </xdr:to>
    <xdr:pic>
      <xdr:nvPicPr>
        <xdr:cNvPr id="5" name="Image 4">
          <a:extLst>
            <a:ext uri="{FF2B5EF4-FFF2-40B4-BE49-F238E27FC236}">
              <a16:creationId xmlns:a16="http://schemas.microsoft.com/office/drawing/2014/main" xmlns="" id="{00000000-0008-0000-1000-000005000000}"/>
            </a:ext>
          </a:extLst>
        </xdr:cNvPr>
        <xdr:cNvPicPr>
          <a:picLocks noChangeAspect="1"/>
        </xdr:cNvPicPr>
      </xdr:nvPicPr>
      <xdr:blipFill>
        <a:blip xmlns:r="http://schemas.openxmlformats.org/officeDocument/2006/relationships" r:embed="rId2"/>
        <a:srcRect t="13353" r="22805" b="4536"/>
        <a:stretch/>
      </xdr:blipFill>
      <xdr:spPr bwMode="auto">
        <a:xfrm>
          <a:off x="461433" y="9172222"/>
          <a:ext cx="1388533" cy="1471559"/>
        </a:xfrm>
        <a:prstGeom prst="rect">
          <a:avLst/>
        </a:prstGeom>
        <a:ln>
          <a:noFill/>
        </a:ln>
      </xdr:spPr>
    </xdr:pic>
    <xdr:clientData/>
  </xdr:twoCellAnchor>
  <xdr:oneCellAnchor>
    <xdr:from>
      <xdr:col>31</xdr:col>
      <xdr:colOff>368300</xdr:colOff>
      <xdr:row>4</xdr:row>
      <xdr:rowOff>12699</xdr:rowOff>
    </xdr:from>
    <xdr:ext cx="1608134" cy="1171221"/>
    <xdr:pic>
      <xdr:nvPicPr>
        <xdr:cNvPr id="6" name="Image 5">
          <a:extLst>
            <a:ext uri="{FF2B5EF4-FFF2-40B4-BE49-F238E27FC236}">
              <a16:creationId xmlns:a16="http://schemas.microsoft.com/office/drawing/2014/main" xmlns="" id="{00000000-0008-0000-1000-000006000000}"/>
            </a:ext>
          </a:extLst>
        </xdr:cNvPr>
        <xdr:cNvPicPr>
          <a:picLocks noChangeAspect="1"/>
        </xdr:cNvPicPr>
      </xdr:nvPicPr>
      <xdr:blipFill>
        <a:blip xmlns:r="http://schemas.openxmlformats.org/officeDocument/2006/relationships" r:embed="rId3"/>
        <a:srcRect l="21322" t="2779" r="1924" b="2986"/>
        <a:stretch/>
      </xdr:blipFill>
      <xdr:spPr bwMode="auto">
        <a:xfrm>
          <a:off x="12390967" y="591254"/>
          <a:ext cx="1608134" cy="1171221"/>
        </a:xfrm>
        <a:prstGeom prst="rect">
          <a:avLst/>
        </a:prstGeom>
        <a:solidFill>
          <a:schemeClr val="bg1"/>
        </a:solidFill>
        <a:ln w="12700">
          <a:noFill/>
        </a:ln>
      </xdr:spPr>
    </xdr:pic>
    <xdr:clientData/>
  </xdr:oneCellAnchor>
  <xdr:twoCellAnchor>
    <xdr:from>
      <xdr:col>34</xdr:col>
      <xdr:colOff>123897</xdr:colOff>
      <xdr:row>61</xdr:row>
      <xdr:rowOff>80010</xdr:rowOff>
    </xdr:from>
    <xdr:to>
      <xdr:col>39</xdr:col>
      <xdr:colOff>11260</xdr:colOff>
      <xdr:row>62</xdr:row>
      <xdr:rowOff>308447</xdr:rowOff>
    </xdr:to>
    <xdr:pic>
      <xdr:nvPicPr>
        <xdr:cNvPr id="7" name="Image 6">
          <a:extLst>
            <a:ext uri="{FF2B5EF4-FFF2-40B4-BE49-F238E27FC236}">
              <a16:creationId xmlns:a16="http://schemas.microsoft.com/office/drawing/2014/main" xmlns="" id="{00000000-0008-0000-1000-000007000000}"/>
            </a:ext>
          </a:extLst>
        </xdr:cNvPr>
        <xdr:cNvPicPr>
          <a:picLocks noChangeAspect="1"/>
        </xdr:cNvPicPr>
      </xdr:nvPicPr>
      <xdr:blipFill>
        <a:blip xmlns:r="http://schemas.openxmlformats.org/officeDocument/2006/relationships" r:embed="rId4"/>
        <a:srcRect l="-3123" t="-8656" r="-3013" b="-6036"/>
        <a:stretch/>
      </xdr:blipFill>
      <xdr:spPr bwMode="auto">
        <a:xfrm>
          <a:off x="23041047" y="16691609"/>
          <a:ext cx="1544713" cy="418936"/>
        </a:xfrm>
        <a:prstGeom prst="rect">
          <a:avLst/>
        </a:prstGeom>
        <a:solidFill>
          <a:schemeClr val="bg1"/>
        </a:solidFill>
        <a:ln w="12700">
          <a:noFill/>
        </a:ln>
      </xdr:spPr>
    </xdr:pic>
    <xdr:clientData/>
  </xdr:twoCellAnchor>
  <xdr:twoCellAnchor>
    <xdr:from>
      <xdr:col>1</xdr:col>
      <xdr:colOff>49529</xdr:colOff>
      <xdr:row>33</xdr:row>
      <xdr:rowOff>270309</xdr:rowOff>
    </xdr:from>
    <xdr:to>
      <xdr:col>13</xdr:col>
      <xdr:colOff>114300</xdr:colOff>
      <xdr:row>54</xdr:row>
      <xdr:rowOff>190500</xdr:rowOff>
    </xdr:to>
    <xdr:graphicFrame macro="">
      <xdr:nvGraphicFramePr>
        <xdr:cNvPr id="8" name="Graphique 7">
          <a:extLst>
            <a:ext uri="{FF2B5EF4-FFF2-40B4-BE49-F238E27FC236}">
              <a16:creationId xmlns:a16="http://schemas.microsoft.com/office/drawing/2014/main" xmlns="" id="{00000000-0008-0000-10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30</xdr:col>
      <xdr:colOff>6080760</xdr:colOff>
      <xdr:row>20</xdr:row>
      <xdr:rowOff>152400</xdr:rowOff>
    </xdr:from>
    <xdr:ext cx="184731" cy="264560"/>
    <xdr:sp macro="" textlink="">
      <xdr:nvSpPr>
        <xdr:cNvPr id="9" name="ZoneTexte 3">
          <a:extLst>
            <a:ext uri="{FF2B5EF4-FFF2-40B4-BE49-F238E27FC236}">
              <a16:creationId xmlns:a16="http://schemas.microsoft.com/office/drawing/2014/main" xmlns="" id="{00000000-0008-0000-1000-000009000000}"/>
            </a:ext>
          </a:extLst>
        </xdr:cNvPr>
        <xdr:cNvSpPr>
          <a:spLocks/>
        </xdr:cNvSpPr>
      </xdr:nvSpPr>
      <xdr:spPr bwMode="auto">
        <a:xfrm>
          <a:off x="20349210" y="4914900"/>
          <a:ext cx="184731" cy="26456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fr-FR" sz="1100"/>
        </a:p>
      </xdr:txBody>
    </xdr:sp>
    <xdr:clientData/>
  </xdr:oneCellAnchor>
  <xdr:twoCellAnchor>
    <xdr:from>
      <xdr:col>11</xdr:col>
      <xdr:colOff>518159</xdr:colOff>
      <xdr:row>34</xdr:row>
      <xdr:rowOff>19050</xdr:rowOff>
    </xdr:from>
    <xdr:to>
      <xdr:col>23</xdr:col>
      <xdr:colOff>51435</xdr:colOff>
      <xdr:row>53</xdr:row>
      <xdr:rowOff>232410</xdr:rowOff>
    </xdr:to>
    <xdr:graphicFrame macro="">
      <xdr:nvGraphicFramePr>
        <xdr:cNvPr id="10" name="Graphique 2">
          <a:extLst>
            <a:ext uri="{FF2B5EF4-FFF2-40B4-BE49-F238E27FC236}">
              <a16:creationId xmlns:a16="http://schemas.microsoft.com/office/drawing/2014/main" xmlns="" id="{00000000-0008-0000-10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18.xml><?xml version="1.0" encoding="utf-8"?>
<xdr:wsDr xmlns:xdr="http://schemas.openxmlformats.org/drawingml/2006/spreadsheetDrawing" xmlns:a="http://schemas.openxmlformats.org/drawingml/2006/main">
  <xdr:oneCellAnchor>
    <xdr:from>
      <xdr:col>1</xdr:col>
      <xdr:colOff>0</xdr:colOff>
      <xdr:row>1</xdr:row>
      <xdr:rowOff>0</xdr:rowOff>
    </xdr:from>
    <xdr:ext cx="1249353" cy="1193798"/>
    <xdr:pic>
      <xdr:nvPicPr>
        <xdr:cNvPr id="4" name="Image 1" descr="Macintosh HD:Users:poste2:Desktop:Charte AcadRennes20:Bloc marques AC Rennes:27_logoAC_RENNES.pdf">
          <a:extLst>
            <a:ext uri="{FF2B5EF4-FFF2-40B4-BE49-F238E27FC236}">
              <a16:creationId xmlns:a16="http://schemas.microsoft.com/office/drawing/2014/main" xmlns="" id="{00000000-0008-0000-1100-000004000000}"/>
            </a:ext>
          </a:extLst>
        </xdr:cNvPr>
        <xdr:cNvPicPr/>
      </xdr:nvPicPr>
      <xdr:blipFill>
        <a:blip xmlns:r="http://schemas.openxmlformats.org/officeDocument/2006/relationships" r:embed="rId1"/>
        <a:stretch/>
      </xdr:blipFill>
      <xdr:spPr bwMode="auto">
        <a:xfrm>
          <a:off x="114300" y="123825"/>
          <a:ext cx="1249354" cy="1193799"/>
        </a:xfrm>
        <a:prstGeom prst="rect">
          <a:avLst/>
        </a:prstGeom>
        <a:noFill/>
        <a:ln>
          <a:noFill/>
        </a:ln>
      </xdr:spPr>
    </xdr:pic>
    <xdr:clientData/>
  </xdr:oneCellAnchor>
  <xdr:twoCellAnchor>
    <xdr:from>
      <xdr:col>46</xdr:col>
      <xdr:colOff>225496</xdr:colOff>
      <xdr:row>241</xdr:row>
      <xdr:rowOff>177577</xdr:rowOff>
    </xdr:from>
    <xdr:to>
      <xdr:col>50</xdr:col>
      <xdr:colOff>213359</xdr:colOff>
      <xdr:row>242</xdr:row>
      <xdr:rowOff>98426</xdr:rowOff>
    </xdr:to>
    <xdr:pic>
      <xdr:nvPicPr>
        <xdr:cNvPr id="5" name="Image 3">
          <a:extLst>
            <a:ext uri="{FF2B5EF4-FFF2-40B4-BE49-F238E27FC236}">
              <a16:creationId xmlns:a16="http://schemas.microsoft.com/office/drawing/2014/main" xmlns="" id="{00000000-0008-0000-1100-000005000000}"/>
            </a:ext>
          </a:extLst>
        </xdr:cNvPr>
        <xdr:cNvPicPr>
          <a:picLocks noChangeAspect="1"/>
        </xdr:cNvPicPr>
      </xdr:nvPicPr>
      <xdr:blipFill>
        <a:blip xmlns:r="http://schemas.openxmlformats.org/officeDocument/2006/relationships" r:embed="rId2"/>
        <a:srcRect l="-3123" t="-8656" r="-3013" b="-6036"/>
        <a:stretch/>
      </xdr:blipFill>
      <xdr:spPr bwMode="auto">
        <a:xfrm>
          <a:off x="24666646" y="62375827"/>
          <a:ext cx="2045263" cy="2016349"/>
        </a:xfrm>
        <a:prstGeom prst="rect">
          <a:avLst/>
        </a:prstGeom>
        <a:solidFill>
          <a:schemeClr val="bg1"/>
        </a:solidFill>
        <a:ln w="12700">
          <a:noFill/>
        </a:ln>
      </xdr:spPr>
    </xdr:pic>
    <xdr:clientData/>
  </xdr:twoCellAnchor>
  <xdr:oneCellAnchor>
    <xdr:from>
      <xdr:col>2</xdr:col>
      <xdr:colOff>26670</xdr:colOff>
      <xdr:row>241</xdr:row>
      <xdr:rowOff>38100</xdr:rowOff>
    </xdr:from>
    <xdr:ext cx="1875796" cy="1986695"/>
    <xdr:pic>
      <xdr:nvPicPr>
        <xdr:cNvPr id="6" name="Image 4">
          <a:extLst>
            <a:ext uri="{FF2B5EF4-FFF2-40B4-BE49-F238E27FC236}">
              <a16:creationId xmlns:a16="http://schemas.microsoft.com/office/drawing/2014/main" xmlns="" id="{00000000-0008-0000-1100-000006000000}"/>
            </a:ext>
          </a:extLst>
        </xdr:cNvPr>
        <xdr:cNvPicPr>
          <a:picLocks noChangeAspect="1"/>
        </xdr:cNvPicPr>
      </xdr:nvPicPr>
      <xdr:blipFill>
        <a:blip xmlns:r="http://schemas.openxmlformats.org/officeDocument/2006/relationships" r:embed="rId3"/>
        <a:srcRect t="13353" r="22805" b="4536"/>
        <a:stretch/>
      </xdr:blipFill>
      <xdr:spPr bwMode="auto">
        <a:xfrm>
          <a:off x="293370" y="61798199"/>
          <a:ext cx="1875796" cy="1986694"/>
        </a:xfrm>
        <a:prstGeom prst="rect">
          <a:avLst/>
        </a:prstGeom>
        <a:ln>
          <a:noFill/>
        </a:ln>
      </xdr:spPr>
    </xdr:pic>
    <xdr:clientData/>
  </xdr:oneCellAnchor>
  <xdr:twoCellAnchor editAs="oneCell">
    <xdr:from>
      <xdr:col>2</xdr:col>
      <xdr:colOff>3173</xdr:colOff>
      <xdr:row>2</xdr:row>
      <xdr:rowOff>12700</xdr:rowOff>
    </xdr:from>
    <xdr:to>
      <xdr:col>4</xdr:col>
      <xdr:colOff>4732</xdr:colOff>
      <xdr:row>5</xdr:row>
      <xdr:rowOff>150362</xdr:rowOff>
    </xdr:to>
    <xdr:pic>
      <xdr:nvPicPr>
        <xdr:cNvPr id="7" name="Image 5">
          <a:extLst>
            <a:ext uri="{FF2B5EF4-FFF2-40B4-BE49-F238E27FC236}">
              <a16:creationId xmlns:a16="http://schemas.microsoft.com/office/drawing/2014/main" xmlns="" id="{00000000-0008-0000-1100-000007000000}"/>
            </a:ext>
          </a:extLst>
        </xdr:cNvPr>
        <xdr:cNvPicPr>
          <a:picLocks noChangeAspect="1"/>
        </xdr:cNvPicPr>
      </xdr:nvPicPr>
      <xdr:blipFill>
        <a:blip xmlns:r="http://schemas.openxmlformats.org/officeDocument/2006/relationships" r:embed="rId4"/>
        <a:stretch/>
      </xdr:blipFill>
      <xdr:spPr bwMode="auto">
        <a:xfrm>
          <a:off x="277494" y="323215"/>
          <a:ext cx="839759" cy="733927"/>
        </a:xfrm>
        <a:prstGeom prst="rect">
          <a:avLst/>
        </a:prstGeom>
      </xdr:spPr>
    </xdr:pic>
    <xdr:clientData/>
  </xdr:twoCellAnchor>
  <xdr:oneCellAnchor>
    <xdr:from>
      <xdr:col>45</xdr:col>
      <xdr:colOff>370205</xdr:colOff>
      <xdr:row>4</xdr:row>
      <xdr:rowOff>48894</xdr:rowOff>
    </xdr:from>
    <xdr:ext cx="1608134" cy="1171221"/>
    <xdr:pic>
      <xdr:nvPicPr>
        <xdr:cNvPr id="8" name="Image 6">
          <a:extLst>
            <a:ext uri="{FF2B5EF4-FFF2-40B4-BE49-F238E27FC236}">
              <a16:creationId xmlns:a16="http://schemas.microsoft.com/office/drawing/2014/main" xmlns="" id="{00000000-0008-0000-1100-000008000000}"/>
            </a:ext>
          </a:extLst>
        </xdr:cNvPr>
        <xdr:cNvPicPr>
          <a:picLocks noChangeAspect="1"/>
        </xdr:cNvPicPr>
      </xdr:nvPicPr>
      <xdr:blipFill>
        <a:blip xmlns:r="http://schemas.openxmlformats.org/officeDocument/2006/relationships" r:embed="rId5"/>
        <a:srcRect l="21322" t="2779" r="1924" b="2986"/>
        <a:stretch/>
      </xdr:blipFill>
      <xdr:spPr bwMode="auto">
        <a:xfrm>
          <a:off x="24220805" y="582294"/>
          <a:ext cx="1608134" cy="1171221"/>
        </a:xfrm>
        <a:prstGeom prst="rect">
          <a:avLst/>
        </a:prstGeom>
        <a:solidFill>
          <a:schemeClr val="bg1"/>
        </a:solidFill>
        <a:ln w="12700">
          <a:noFill/>
        </a:ln>
      </xdr:spPr>
    </xdr:pic>
    <xdr:clientData/>
  </xdr:oneCellAnchor>
</xdr:wsDr>
</file>

<file path=xl/drawings/drawing19.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4</xdr:col>
      <xdr:colOff>72064</xdr:colOff>
      <xdr:row>6</xdr:row>
      <xdr:rowOff>41062</xdr:rowOff>
    </xdr:to>
    <xdr:pic>
      <xdr:nvPicPr>
        <xdr:cNvPr id="4" name="Image 1" descr="Macintosh HD:Users:poste2:Desktop:Charte AcadRennes20:Bloc marques AC Rennes:27_logoAC_RENNES.pdf">
          <a:extLst>
            <a:ext uri="{FF2B5EF4-FFF2-40B4-BE49-F238E27FC236}">
              <a16:creationId xmlns:a16="http://schemas.microsoft.com/office/drawing/2014/main" xmlns="" id="{00000000-0008-0000-1200-000004000000}"/>
            </a:ext>
          </a:extLst>
        </xdr:cNvPr>
        <xdr:cNvPicPr/>
      </xdr:nvPicPr>
      <xdr:blipFill>
        <a:blip xmlns:r="http://schemas.openxmlformats.org/officeDocument/2006/relationships" r:embed="rId1"/>
        <a:stretch/>
      </xdr:blipFill>
      <xdr:spPr bwMode="auto">
        <a:xfrm>
          <a:off x="114300" y="123825"/>
          <a:ext cx="1110289" cy="1176442"/>
        </a:xfrm>
        <a:prstGeom prst="rect">
          <a:avLst/>
        </a:prstGeom>
        <a:noFill/>
        <a:ln>
          <a:noFill/>
        </a:ln>
      </xdr:spPr>
    </xdr:pic>
    <xdr:clientData/>
  </xdr:twoCellAnchor>
  <xdr:twoCellAnchor>
    <xdr:from>
      <xdr:col>7</xdr:col>
      <xdr:colOff>0</xdr:colOff>
      <xdr:row>18</xdr:row>
      <xdr:rowOff>148169</xdr:rowOff>
    </xdr:from>
    <xdr:to>
      <xdr:col>12</xdr:col>
      <xdr:colOff>0</xdr:colOff>
      <xdr:row>28</xdr:row>
      <xdr:rowOff>317500</xdr:rowOff>
    </xdr:to>
    <xdr:graphicFrame macro="">
      <xdr:nvGraphicFramePr>
        <xdr:cNvPr id="5" name="Graphique 3">
          <a:extLst>
            <a:ext uri="{FF2B5EF4-FFF2-40B4-BE49-F238E27FC236}">
              <a16:creationId xmlns:a16="http://schemas.microsoft.com/office/drawing/2014/main" xmlns="" id="{00000000-0008-0000-12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0</xdr:colOff>
      <xdr:row>32</xdr:row>
      <xdr:rowOff>148169</xdr:rowOff>
    </xdr:from>
    <xdr:to>
      <xdr:col>12</xdr:col>
      <xdr:colOff>0</xdr:colOff>
      <xdr:row>42</xdr:row>
      <xdr:rowOff>254001</xdr:rowOff>
    </xdr:to>
    <xdr:graphicFrame macro="">
      <xdr:nvGraphicFramePr>
        <xdr:cNvPr id="6" name="Graphique 4">
          <a:extLst>
            <a:ext uri="{FF2B5EF4-FFF2-40B4-BE49-F238E27FC236}">
              <a16:creationId xmlns:a16="http://schemas.microsoft.com/office/drawing/2014/main" xmlns="" id="{00000000-0008-0000-12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0</xdr:colOff>
      <xdr:row>60</xdr:row>
      <xdr:rowOff>148169</xdr:rowOff>
    </xdr:from>
    <xdr:to>
      <xdr:col>12</xdr:col>
      <xdr:colOff>0</xdr:colOff>
      <xdr:row>70</xdr:row>
      <xdr:rowOff>317500</xdr:rowOff>
    </xdr:to>
    <xdr:graphicFrame macro="">
      <xdr:nvGraphicFramePr>
        <xdr:cNvPr id="7" name="Graphique 5">
          <a:extLst>
            <a:ext uri="{FF2B5EF4-FFF2-40B4-BE49-F238E27FC236}">
              <a16:creationId xmlns:a16="http://schemas.microsoft.com/office/drawing/2014/main" xmlns="" id="{00000000-0008-0000-12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0</xdr:colOff>
      <xdr:row>74</xdr:row>
      <xdr:rowOff>148169</xdr:rowOff>
    </xdr:from>
    <xdr:to>
      <xdr:col>12</xdr:col>
      <xdr:colOff>0</xdr:colOff>
      <xdr:row>84</xdr:row>
      <xdr:rowOff>317500</xdr:rowOff>
    </xdr:to>
    <xdr:graphicFrame macro="">
      <xdr:nvGraphicFramePr>
        <xdr:cNvPr id="8" name="Graphique 6">
          <a:extLst>
            <a:ext uri="{FF2B5EF4-FFF2-40B4-BE49-F238E27FC236}">
              <a16:creationId xmlns:a16="http://schemas.microsoft.com/office/drawing/2014/main" xmlns="" id="{00000000-0008-0000-12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29</xdr:col>
      <xdr:colOff>0</xdr:colOff>
      <xdr:row>18</xdr:row>
      <xdr:rowOff>148169</xdr:rowOff>
    </xdr:from>
    <xdr:to>
      <xdr:col>30</xdr:col>
      <xdr:colOff>0</xdr:colOff>
      <xdr:row>28</xdr:row>
      <xdr:rowOff>317500</xdr:rowOff>
    </xdr:to>
    <xdr:graphicFrame macro="">
      <xdr:nvGraphicFramePr>
        <xdr:cNvPr id="9" name="Graphique 7">
          <a:extLst>
            <a:ext uri="{FF2B5EF4-FFF2-40B4-BE49-F238E27FC236}">
              <a16:creationId xmlns:a16="http://schemas.microsoft.com/office/drawing/2014/main" xmlns="" id="{00000000-0008-0000-12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3</xdr:col>
      <xdr:colOff>0</xdr:colOff>
      <xdr:row>87</xdr:row>
      <xdr:rowOff>76200</xdr:rowOff>
    </xdr:from>
    <xdr:ext cx="1875796" cy="1986695"/>
    <xdr:pic>
      <xdr:nvPicPr>
        <xdr:cNvPr id="10" name="Image 8">
          <a:extLst>
            <a:ext uri="{FF2B5EF4-FFF2-40B4-BE49-F238E27FC236}">
              <a16:creationId xmlns:a16="http://schemas.microsoft.com/office/drawing/2014/main" xmlns="" id="{00000000-0008-0000-1200-00000A000000}"/>
            </a:ext>
          </a:extLst>
        </xdr:cNvPr>
        <xdr:cNvPicPr>
          <a:picLocks noChangeAspect="1"/>
        </xdr:cNvPicPr>
      </xdr:nvPicPr>
      <xdr:blipFill>
        <a:blip xmlns:r="http://schemas.openxmlformats.org/officeDocument/2006/relationships" r:embed="rId7"/>
        <a:srcRect t="13353" r="22805" b="4536"/>
        <a:stretch/>
      </xdr:blipFill>
      <xdr:spPr bwMode="auto">
        <a:xfrm>
          <a:off x="390525" y="34766250"/>
          <a:ext cx="1875796" cy="1986694"/>
        </a:xfrm>
        <a:prstGeom prst="rect">
          <a:avLst/>
        </a:prstGeom>
        <a:ln>
          <a:noFill/>
        </a:ln>
      </xdr:spPr>
    </xdr:pic>
    <xdr:clientData/>
  </xdr:oneCellAnchor>
  <xdr:twoCellAnchor>
    <xdr:from>
      <xdr:col>7</xdr:col>
      <xdr:colOff>0</xdr:colOff>
      <xdr:row>46</xdr:row>
      <xdr:rowOff>148169</xdr:rowOff>
    </xdr:from>
    <xdr:to>
      <xdr:col>12</xdr:col>
      <xdr:colOff>0</xdr:colOff>
      <xdr:row>56</xdr:row>
      <xdr:rowOff>254001</xdr:rowOff>
    </xdr:to>
    <xdr:graphicFrame macro="">
      <xdr:nvGraphicFramePr>
        <xdr:cNvPr id="11" name="Graphique 9">
          <a:extLst>
            <a:ext uri="{FF2B5EF4-FFF2-40B4-BE49-F238E27FC236}">
              <a16:creationId xmlns:a16="http://schemas.microsoft.com/office/drawing/2014/main" xmlns="" id="{00000000-0008-0000-12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29</xdr:col>
      <xdr:colOff>0</xdr:colOff>
      <xdr:row>32</xdr:row>
      <xdr:rowOff>0</xdr:rowOff>
    </xdr:from>
    <xdr:to>
      <xdr:col>30</xdr:col>
      <xdr:colOff>0</xdr:colOff>
      <xdr:row>42</xdr:row>
      <xdr:rowOff>112008</xdr:rowOff>
    </xdr:to>
    <xdr:graphicFrame macro="">
      <xdr:nvGraphicFramePr>
        <xdr:cNvPr id="12" name="Graphique 10">
          <a:extLst>
            <a:ext uri="{FF2B5EF4-FFF2-40B4-BE49-F238E27FC236}">
              <a16:creationId xmlns:a16="http://schemas.microsoft.com/office/drawing/2014/main" xmlns="" id="{00000000-0008-0000-12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29</xdr:col>
      <xdr:colOff>0</xdr:colOff>
      <xdr:row>46</xdr:row>
      <xdr:rowOff>0</xdr:rowOff>
    </xdr:from>
    <xdr:to>
      <xdr:col>30</xdr:col>
      <xdr:colOff>0</xdr:colOff>
      <xdr:row>56</xdr:row>
      <xdr:rowOff>112008</xdr:rowOff>
    </xdr:to>
    <xdr:graphicFrame macro="">
      <xdr:nvGraphicFramePr>
        <xdr:cNvPr id="13" name="Graphique 11">
          <a:extLst>
            <a:ext uri="{FF2B5EF4-FFF2-40B4-BE49-F238E27FC236}">
              <a16:creationId xmlns:a16="http://schemas.microsoft.com/office/drawing/2014/main" xmlns="" id="{00000000-0008-0000-12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29</xdr:col>
      <xdr:colOff>0</xdr:colOff>
      <xdr:row>60</xdr:row>
      <xdr:rowOff>0</xdr:rowOff>
    </xdr:from>
    <xdr:to>
      <xdr:col>30</xdr:col>
      <xdr:colOff>0</xdr:colOff>
      <xdr:row>70</xdr:row>
      <xdr:rowOff>169158</xdr:rowOff>
    </xdr:to>
    <xdr:graphicFrame macro="">
      <xdr:nvGraphicFramePr>
        <xdr:cNvPr id="14" name="Graphique 12">
          <a:extLst>
            <a:ext uri="{FF2B5EF4-FFF2-40B4-BE49-F238E27FC236}">
              <a16:creationId xmlns:a16="http://schemas.microsoft.com/office/drawing/2014/main" xmlns="" id="{00000000-0008-0000-12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29</xdr:col>
      <xdr:colOff>0</xdr:colOff>
      <xdr:row>74</xdr:row>
      <xdr:rowOff>0</xdr:rowOff>
    </xdr:from>
    <xdr:to>
      <xdr:col>30</xdr:col>
      <xdr:colOff>0</xdr:colOff>
      <xdr:row>84</xdr:row>
      <xdr:rowOff>172968</xdr:rowOff>
    </xdr:to>
    <xdr:graphicFrame macro="">
      <xdr:nvGraphicFramePr>
        <xdr:cNvPr id="15" name="Graphique 13">
          <a:extLst>
            <a:ext uri="{FF2B5EF4-FFF2-40B4-BE49-F238E27FC236}">
              <a16:creationId xmlns:a16="http://schemas.microsoft.com/office/drawing/2014/main" xmlns="" id="{00000000-0008-0000-12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34</xdr:col>
      <xdr:colOff>47625</xdr:colOff>
      <xdr:row>88</xdr:row>
      <xdr:rowOff>-1</xdr:rowOff>
    </xdr:from>
    <xdr:to>
      <xdr:col>38</xdr:col>
      <xdr:colOff>11674</xdr:colOff>
      <xdr:row>92</xdr:row>
      <xdr:rowOff>95249</xdr:rowOff>
    </xdr:to>
    <xdr:pic>
      <xdr:nvPicPr>
        <xdr:cNvPr id="16" name="Image 14">
          <a:extLst>
            <a:ext uri="{FF2B5EF4-FFF2-40B4-BE49-F238E27FC236}">
              <a16:creationId xmlns:a16="http://schemas.microsoft.com/office/drawing/2014/main" xmlns="" id="{00000000-0008-0000-1200-000010000000}"/>
            </a:ext>
          </a:extLst>
        </xdr:cNvPr>
        <xdr:cNvPicPr>
          <a:picLocks noChangeAspect="1"/>
        </xdr:cNvPicPr>
      </xdr:nvPicPr>
      <xdr:blipFill>
        <a:blip xmlns:r="http://schemas.openxmlformats.org/officeDocument/2006/relationships" r:embed="rId13"/>
        <a:srcRect l="-3123" t="-8656" r="-3013" b="-6036"/>
        <a:stretch/>
      </xdr:blipFill>
      <xdr:spPr bwMode="auto">
        <a:xfrm>
          <a:off x="23479125" y="34956749"/>
          <a:ext cx="2059550" cy="1547813"/>
        </a:xfrm>
        <a:prstGeom prst="rect">
          <a:avLst/>
        </a:prstGeom>
        <a:solidFill>
          <a:schemeClr val="bg1"/>
        </a:solidFill>
        <a:ln w="12700">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3173</xdr:colOff>
      <xdr:row>2</xdr:row>
      <xdr:rowOff>12700</xdr:rowOff>
    </xdr:from>
    <xdr:to>
      <xdr:col>4</xdr:col>
      <xdr:colOff>3175</xdr:colOff>
      <xdr:row>5</xdr:row>
      <xdr:rowOff>150362</xdr:rowOff>
    </xdr:to>
    <xdr:pic>
      <xdr:nvPicPr>
        <xdr:cNvPr id="4" name="Image 1">
          <a:extLst>
            <a:ext uri="{FF2B5EF4-FFF2-40B4-BE49-F238E27FC236}">
              <a16:creationId xmlns:a16="http://schemas.microsoft.com/office/drawing/2014/main" xmlns="" id="{00000000-0008-0000-0100-000004000000}"/>
            </a:ext>
          </a:extLst>
        </xdr:cNvPr>
        <xdr:cNvPicPr>
          <a:picLocks noChangeAspect="1"/>
        </xdr:cNvPicPr>
      </xdr:nvPicPr>
      <xdr:blipFill>
        <a:blip xmlns:r="http://schemas.openxmlformats.org/officeDocument/2006/relationships" r:embed="rId1"/>
        <a:stretch/>
      </xdr:blipFill>
      <xdr:spPr bwMode="auto">
        <a:xfrm>
          <a:off x="320674" y="330200"/>
          <a:ext cx="946151" cy="747262"/>
        </a:xfrm>
        <a:prstGeom prst="rect">
          <a:avLst/>
        </a:prstGeom>
      </xdr:spPr>
    </xdr:pic>
    <xdr:clientData/>
  </xdr:twoCellAnchor>
  <xdr:twoCellAnchor editAs="oneCell">
    <xdr:from>
      <xdr:col>20</xdr:col>
      <xdr:colOff>368300</xdr:colOff>
      <xdr:row>4</xdr:row>
      <xdr:rowOff>12699</xdr:rowOff>
    </xdr:from>
    <xdr:to>
      <xdr:col>24</xdr:col>
      <xdr:colOff>73339</xdr:colOff>
      <xdr:row>8</xdr:row>
      <xdr:rowOff>224365</xdr:rowOff>
    </xdr:to>
    <xdr:pic>
      <xdr:nvPicPr>
        <xdr:cNvPr id="5" name="Image 2">
          <a:extLst>
            <a:ext uri="{FF2B5EF4-FFF2-40B4-BE49-F238E27FC236}">
              <a16:creationId xmlns:a16="http://schemas.microsoft.com/office/drawing/2014/main" xmlns="" id="{00000000-0008-0000-0100-000005000000}"/>
            </a:ext>
          </a:extLst>
        </xdr:cNvPr>
        <xdr:cNvPicPr>
          <a:picLocks noChangeAspect="1"/>
        </xdr:cNvPicPr>
      </xdr:nvPicPr>
      <xdr:blipFill>
        <a:blip xmlns:r="http://schemas.openxmlformats.org/officeDocument/2006/relationships" r:embed="rId2"/>
        <a:srcRect l="21322" t="2779" r="1924" b="2986"/>
        <a:stretch/>
      </xdr:blipFill>
      <xdr:spPr bwMode="auto">
        <a:xfrm>
          <a:off x="11760200" y="584199"/>
          <a:ext cx="1608134" cy="1176866"/>
        </a:xfrm>
        <a:prstGeom prst="rect">
          <a:avLst/>
        </a:prstGeom>
        <a:solidFill>
          <a:schemeClr val="bg1"/>
        </a:solidFill>
        <a:ln w="12700">
          <a:noFill/>
        </a:ln>
      </xdr:spPr>
    </xdr:pic>
    <xdr:clientData/>
  </xdr:twoCellAnchor>
  <xdr:twoCellAnchor>
    <xdr:from>
      <xdr:col>20</xdr:col>
      <xdr:colOff>603962</xdr:colOff>
      <xdr:row>42</xdr:row>
      <xdr:rowOff>39579</xdr:rowOff>
    </xdr:from>
    <xdr:to>
      <xdr:col>26</xdr:col>
      <xdr:colOff>264681</xdr:colOff>
      <xdr:row>44</xdr:row>
      <xdr:rowOff>96459</xdr:rowOff>
    </xdr:to>
    <xdr:pic>
      <xdr:nvPicPr>
        <xdr:cNvPr id="6" name="Image 3">
          <a:extLst>
            <a:ext uri="{FF2B5EF4-FFF2-40B4-BE49-F238E27FC236}">
              <a16:creationId xmlns:a16="http://schemas.microsoft.com/office/drawing/2014/main" xmlns="" id="{00000000-0008-0000-0100-000006000000}"/>
            </a:ext>
          </a:extLst>
        </xdr:cNvPr>
        <xdr:cNvPicPr>
          <a:picLocks noChangeAspect="1"/>
        </xdr:cNvPicPr>
      </xdr:nvPicPr>
      <xdr:blipFill>
        <a:blip xmlns:r="http://schemas.openxmlformats.org/officeDocument/2006/relationships" r:embed="rId3"/>
        <a:srcRect l="-3123" t="-8656" r="-3013" b="-6036"/>
        <a:stretch/>
      </xdr:blipFill>
      <xdr:spPr bwMode="auto">
        <a:xfrm>
          <a:off x="12745162" y="10059879"/>
          <a:ext cx="1819719" cy="691880"/>
        </a:xfrm>
        <a:prstGeom prst="rect">
          <a:avLst/>
        </a:prstGeom>
        <a:solidFill>
          <a:schemeClr val="bg1"/>
        </a:solidFill>
        <a:ln w="12700">
          <a:noFill/>
        </a:ln>
      </xdr:spPr>
    </xdr:pic>
    <xdr:clientData/>
  </xdr:twoCellAnchor>
  <xdr:twoCellAnchor editAs="oneCell">
    <xdr:from>
      <xdr:col>3</xdr:col>
      <xdr:colOff>16933</xdr:colOff>
      <xdr:row>40</xdr:row>
      <xdr:rowOff>385773</xdr:rowOff>
    </xdr:from>
    <xdr:to>
      <xdr:col>5</xdr:col>
      <xdr:colOff>4656</xdr:colOff>
      <xdr:row>44</xdr:row>
      <xdr:rowOff>109568</xdr:rowOff>
    </xdr:to>
    <xdr:pic>
      <xdr:nvPicPr>
        <xdr:cNvPr id="7" name="Image 4">
          <a:extLst>
            <a:ext uri="{FF2B5EF4-FFF2-40B4-BE49-F238E27FC236}">
              <a16:creationId xmlns:a16="http://schemas.microsoft.com/office/drawing/2014/main" xmlns="" id="{00000000-0008-0000-0100-000007000000}"/>
            </a:ext>
          </a:extLst>
        </xdr:cNvPr>
        <xdr:cNvPicPr>
          <a:picLocks noChangeAspect="1"/>
        </xdr:cNvPicPr>
      </xdr:nvPicPr>
      <xdr:blipFill>
        <a:blip xmlns:r="http://schemas.openxmlformats.org/officeDocument/2006/relationships" r:embed="rId4"/>
        <a:srcRect t="13353" r="22805" b="4536"/>
        <a:stretch/>
      </xdr:blipFill>
      <xdr:spPr bwMode="auto">
        <a:xfrm>
          <a:off x="461433" y="9301173"/>
          <a:ext cx="1388533" cy="1461790"/>
        </a:xfrm>
        <a:prstGeom prst="rect">
          <a:avLst/>
        </a:prstGeom>
        <a:ln>
          <a:noFill/>
        </a:ln>
      </xdr:spPr>
    </xdr:pic>
    <xdr:clientData/>
  </xdr:twoCellAnchor>
</xdr:wsDr>
</file>

<file path=xl/drawings/drawing20.xml><?xml version="1.0" encoding="utf-8"?>
<xdr:wsDr xmlns:xdr="http://schemas.openxmlformats.org/drawingml/2006/spreadsheetDrawing" xmlns:a="http://schemas.openxmlformats.org/drawingml/2006/main">
  <xdr:oneCellAnchor>
    <xdr:from>
      <xdr:col>1</xdr:col>
      <xdr:colOff>0</xdr:colOff>
      <xdr:row>1</xdr:row>
      <xdr:rowOff>0</xdr:rowOff>
    </xdr:from>
    <xdr:ext cx="1249353" cy="1193798"/>
    <xdr:pic>
      <xdr:nvPicPr>
        <xdr:cNvPr id="4" name="Image 1" descr="Macintosh HD:Users:poste2:Desktop:Charte AcadRennes20:Bloc marques AC Rennes:27_logoAC_RENNES.pdf">
          <a:extLst>
            <a:ext uri="{FF2B5EF4-FFF2-40B4-BE49-F238E27FC236}">
              <a16:creationId xmlns:a16="http://schemas.microsoft.com/office/drawing/2014/main" xmlns="" id="{00000000-0008-0000-1300-000004000000}"/>
            </a:ext>
          </a:extLst>
        </xdr:cNvPr>
        <xdr:cNvPicPr/>
      </xdr:nvPicPr>
      <xdr:blipFill>
        <a:blip xmlns:r="http://schemas.openxmlformats.org/officeDocument/2006/relationships" r:embed="rId1"/>
        <a:stretch/>
      </xdr:blipFill>
      <xdr:spPr bwMode="auto">
        <a:xfrm>
          <a:off x="114300" y="121920"/>
          <a:ext cx="1249354" cy="1193799"/>
        </a:xfrm>
        <a:prstGeom prst="rect">
          <a:avLst/>
        </a:prstGeom>
        <a:noFill/>
        <a:ln>
          <a:noFill/>
        </a:ln>
      </xdr:spPr>
    </xdr:pic>
    <xdr:clientData/>
  </xdr:oneCellAnchor>
  <xdr:twoCellAnchor>
    <xdr:from>
      <xdr:col>46</xdr:col>
      <xdr:colOff>225496</xdr:colOff>
      <xdr:row>224</xdr:row>
      <xdr:rowOff>177577</xdr:rowOff>
    </xdr:from>
    <xdr:to>
      <xdr:col>50</xdr:col>
      <xdr:colOff>213359</xdr:colOff>
      <xdr:row>225</xdr:row>
      <xdr:rowOff>98426</xdr:rowOff>
    </xdr:to>
    <xdr:pic>
      <xdr:nvPicPr>
        <xdr:cNvPr id="5" name="Image 2">
          <a:extLst>
            <a:ext uri="{FF2B5EF4-FFF2-40B4-BE49-F238E27FC236}">
              <a16:creationId xmlns:a16="http://schemas.microsoft.com/office/drawing/2014/main" xmlns="" id="{00000000-0008-0000-1300-000005000000}"/>
            </a:ext>
          </a:extLst>
        </xdr:cNvPr>
        <xdr:cNvPicPr>
          <a:picLocks noChangeAspect="1"/>
        </xdr:cNvPicPr>
      </xdr:nvPicPr>
      <xdr:blipFill>
        <a:blip xmlns:r="http://schemas.openxmlformats.org/officeDocument/2006/relationships" r:embed="rId2"/>
        <a:srcRect l="-3123" t="-8656" r="-3013" b="-6036"/>
        <a:stretch/>
      </xdr:blipFill>
      <xdr:spPr bwMode="auto">
        <a:xfrm>
          <a:off x="24662836" y="62991142"/>
          <a:ext cx="2056693" cy="2018254"/>
        </a:xfrm>
        <a:prstGeom prst="rect">
          <a:avLst/>
        </a:prstGeom>
        <a:solidFill>
          <a:schemeClr val="bg1"/>
        </a:solidFill>
        <a:ln w="12700">
          <a:noFill/>
        </a:ln>
      </xdr:spPr>
    </xdr:pic>
    <xdr:clientData/>
  </xdr:twoCellAnchor>
  <xdr:oneCellAnchor>
    <xdr:from>
      <xdr:col>2</xdr:col>
      <xdr:colOff>26670</xdr:colOff>
      <xdr:row>224</xdr:row>
      <xdr:rowOff>38100</xdr:rowOff>
    </xdr:from>
    <xdr:ext cx="1875796" cy="1986695"/>
    <xdr:pic>
      <xdr:nvPicPr>
        <xdr:cNvPr id="6" name="Image 3">
          <a:extLst>
            <a:ext uri="{FF2B5EF4-FFF2-40B4-BE49-F238E27FC236}">
              <a16:creationId xmlns:a16="http://schemas.microsoft.com/office/drawing/2014/main" xmlns="" id="{00000000-0008-0000-1300-000006000000}"/>
            </a:ext>
          </a:extLst>
        </xdr:cNvPr>
        <xdr:cNvPicPr>
          <a:picLocks noChangeAspect="1"/>
        </xdr:cNvPicPr>
      </xdr:nvPicPr>
      <xdr:blipFill>
        <a:blip xmlns:r="http://schemas.openxmlformats.org/officeDocument/2006/relationships" r:embed="rId3"/>
        <a:srcRect t="13353" r="22805" b="4536"/>
        <a:stretch/>
      </xdr:blipFill>
      <xdr:spPr bwMode="auto">
        <a:xfrm>
          <a:off x="302895" y="62849760"/>
          <a:ext cx="1875796" cy="1986694"/>
        </a:xfrm>
        <a:prstGeom prst="rect">
          <a:avLst/>
        </a:prstGeom>
        <a:ln>
          <a:noFill/>
        </a:ln>
      </xdr:spPr>
    </xdr:pic>
    <xdr:clientData/>
  </xdr:oneCellAnchor>
  <xdr:twoCellAnchor editAs="oneCell">
    <xdr:from>
      <xdr:col>2</xdr:col>
      <xdr:colOff>3173</xdr:colOff>
      <xdr:row>2</xdr:row>
      <xdr:rowOff>12700</xdr:rowOff>
    </xdr:from>
    <xdr:to>
      <xdr:col>4</xdr:col>
      <xdr:colOff>4732</xdr:colOff>
      <xdr:row>5</xdr:row>
      <xdr:rowOff>150362</xdr:rowOff>
    </xdr:to>
    <xdr:pic>
      <xdr:nvPicPr>
        <xdr:cNvPr id="7" name="Image 4">
          <a:extLst>
            <a:ext uri="{FF2B5EF4-FFF2-40B4-BE49-F238E27FC236}">
              <a16:creationId xmlns:a16="http://schemas.microsoft.com/office/drawing/2014/main" xmlns="" id="{00000000-0008-0000-1300-000007000000}"/>
            </a:ext>
          </a:extLst>
        </xdr:cNvPr>
        <xdr:cNvPicPr>
          <a:picLocks noChangeAspect="1"/>
        </xdr:cNvPicPr>
      </xdr:nvPicPr>
      <xdr:blipFill>
        <a:blip xmlns:r="http://schemas.openxmlformats.org/officeDocument/2006/relationships" r:embed="rId4"/>
        <a:stretch/>
      </xdr:blipFill>
      <xdr:spPr bwMode="auto">
        <a:xfrm>
          <a:off x="277494" y="323215"/>
          <a:ext cx="839759" cy="733927"/>
        </a:xfrm>
        <a:prstGeom prst="rect">
          <a:avLst/>
        </a:prstGeom>
      </xdr:spPr>
    </xdr:pic>
    <xdr:clientData/>
  </xdr:twoCellAnchor>
  <xdr:oneCellAnchor>
    <xdr:from>
      <xdr:col>45</xdr:col>
      <xdr:colOff>370205</xdr:colOff>
      <xdr:row>4</xdr:row>
      <xdr:rowOff>48894</xdr:rowOff>
    </xdr:from>
    <xdr:ext cx="1608134" cy="1171221"/>
    <xdr:pic>
      <xdr:nvPicPr>
        <xdr:cNvPr id="8" name="Image 5">
          <a:extLst>
            <a:ext uri="{FF2B5EF4-FFF2-40B4-BE49-F238E27FC236}">
              <a16:creationId xmlns:a16="http://schemas.microsoft.com/office/drawing/2014/main" xmlns="" id="{00000000-0008-0000-1300-000008000000}"/>
            </a:ext>
          </a:extLst>
        </xdr:cNvPr>
        <xdr:cNvPicPr>
          <a:picLocks noChangeAspect="1"/>
        </xdr:cNvPicPr>
      </xdr:nvPicPr>
      <xdr:blipFill>
        <a:blip xmlns:r="http://schemas.openxmlformats.org/officeDocument/2006/relationships" r:embed="rId5"/>
        <a:srcRect l="21322" t="2779" r="1924" b="2986"/>
        <a:stretch/>
      </xdr:blipFill>
      <xdr:spPr bwMode="auto">
        <a:xfrm>
          <a:off x="24215090" y="603249"/>
          <a:ext cx="1608134" cy="1171221"/>
        </a:xfrm>
        <a:prstGeom prst="rect">
          <a:avLst/>
        </a:prstGeom>
        <a:solidFill>
          <a:schemeClr val="bg1"/>
        </a:solidFill>
        <a:ln w="12700">
          <a:noFill/>
        </a:ln>
      </xdr:spPr>
    </xdr:pic>
    <xdr:clientData/>
  </xdr:oneCellAnchor>
</xdr:wsDr>
</file>

<file path=xl/drawings/drawing2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4</xdr:col>
      <xdr:colOff>72064</xdr:colOff>
      <xdr:row>6</xdr:row>
      <xdr:rowOff>41062</xdr:rowOff>
    </xdr:to>
    <xdr:pic>
      <xdr:nvPicPr>
        <xdr:cNvPr id="4" name="Image 1" descr="Macintosh HD:Users:poste2:Desktop:Charte AcadRennes20:Bloc marques AC Rennes:27_logoAC_RENNES.pdf">
          <a:extLst>
            <a:ext uri="{FF2B5EF4-FFF2-40B4-BE49-F238E27FC236}">
              <a16:creationId xmlns:a16="http://schemas.microsoft.com/office/drawing/2014/main" xmlns="" id="{00000000-0008-0000-1400-000004000000}"/>
            </a:ext>
          </a:extLst>
        </xdr:cNvPr>
        <xdr:cNvPicPr/>
      </xdr:nvPicPr>
      <xdr:blipFill>
        <a:blip xmlns:r="http://schemas.openxmlformats.org/officeDocument/2006/relationships" r:embed="rId1"/>
        <a:stretch/>
      </xdr:blipFill>
      <xdr:spPr bwMode="auto">
        <a:xfrm>
          <a:off x="114300" y="121920"/>
          <a:ext cx="1070284" cy="1176442"/>
        </a:xfrm>
        <a:prstGeom prst="rect">
          <a:avLst/>
        </a:prstGeom>
        <a:noFill/>
        <a:ln>
          <a:noFill/>
        </a:ln>
      </xdr:spPr>
    </xdr:pic>
    <xdr:clientData/>
  </xdr:twoCellAnchor>
  <xdr:twoCellAnchor>
    <xdr:from>
      <xdr:col>34</xdr:col>
      <xdr:colOff>190500</xdr:colOff>
      <xdr:row>88</xdr:row>
      <xdr:rowOff>47625</xdr:rowOff>
    </xdr:from>
    <xdr:to>
      <xdr:col>38</xdr:col>
      <xdr:colOff>23305</xdr:colOff>
      <xdr:row>90</xdr:row>
      <xdr:rowOff>396769</xdr:rowOff>
    </xdr:to>
    <xdr:pic>
      <xdr:nvPicPr>
        <xdr:cNvPr id="5" name="Image 2">
          <a:extLst>
            <a:ext uri="{FF2B5EF4-FFF2-40B4-BE49-F238E27FC236}">
              <a16:creationId xmlns:a16="http://schemas.microsoft.com/office/drawing/2014/main" xmlns="" id="{00000000-0008-0000-1400-000005000000}"/>
            </a:ext>
          </a:extLst>
        </xdr:cNvPr>
        <xdr:cNvPicPr>
          <a:picLocks noChangeAspect="1"/>
        </xdr:cNvPicPr>
      </xdr:nvPicPr>
      <xdr:blipFill>
        <a:blip xmlns:r="http://schemas.openxmlformats.org/officeDocument/2006/relationships" r:embed="rId2"/>
        <a:srcRect l="-3123" t="-8656" r="-3013" b="-6036"/>
        <a:stretch/>
      </xdr:blipFill>
      <xdr:spPr bwMode="auto">
        <a:xfrm>
          <a:off x="23622000" y="35004375"/>
          <a:ext cx="1928305" cy="1206394"/>
        </a:xfrm>
        <a:prstGeom prst="rect">
          <a:avLst/>
        </a:prstGeom>
        <a:solidFill>
          <a:schemeClr val="bg1"/>
        </a:solidFill>
        <a:ln w="12700">
          <a:noFill/>
        </a:ln>
      </xdr:spPr>
    </xdr:pic>
    <xdr:clientData/>
  </xdr:twoCellAnchor>
  <xdr:twoCellAnchor>
    <xdr:from>
      <xdr:col>7</xdr:col>
      <xdr:colOff>0</xdr:colOff>
      <xdr:row>18</xdr:row>
      <xdr:rowOff>148169</xdr:rowOff>
    </xdr:from>
    <xdr:to>
      <xdr:col>12</xdr:col>
      <xdr:colOff>0</xdr:colOff>
      <xdr:row>28</xdr:row>
      <xdr:rowOff>317500</xdr:rowOff>
    </xdr:to>
    <xdr:graphicFrame macro="">
      <xdr:nvGraphicFramePr>
        <xdr:cNvPr id="6" name="Graphique 3">
          <a:extLst>
            <a:ext uri="{FF2B5EF4-FFF2-40B4-BE49-F238E27FC236}">
              <a16:creationId xmlns:a16="http://schemas.microsoft.com/office/drawing/2014/main" xmlns="" id="{00000000-0008-0000-14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0</xdr:colOff>
      <xdr:row>32</xdr:row>
      <xdr:rowOff>148169</xdr:rowOff>
    </xdr:from>
    <xdr:to>
      <xdr:col>12</xdr:col>
      <xdr:colOff>0</xdr:colOff>
      <xdr:row>42</xdr:row>
      <xdr:rowOff>254001</xdr:rowOff>
    </xdr:to>
    <xdr:graphicFrame macro="">
      <xdr:nvGraphicFramePr>
        <xdr:cNvPr id="7" name="Graphique 4">
          <a:extLst>
            <a:ext uri="{FF2B5EF4-FFF2-40B4-BE49-F238E27FC236}">
              <a16:creationId xmlns:a16="http://schemas.microsoft.com/office/drawing/2014/main" xmlns="" id="{00000000-0008-0000-14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0</xdr:colOff>
      <xdr:row>60</xdr:row>
      <xdr:rowOff>148169</xdr:rowOff>
    </xdr:from>
    <xdr:to>
      <xdr:col>12</xdr:col>
      <xdr:colOff>0</xdr:colOff>
      <xdr:row>70</xdr:row>
      <xdr:rowOff>317500</xdr:rowOff>
    </xdr:to>
    <xdr:graphicFrame macro="">
      <xdr:nvGraphicFramePr>
        <xdr:cNvPr id="8" name="Graphique 5">
          <a:extLst>
            <a:ext uri="{FF2B5EF4-FFF2-40B4-BE49-F238E27FC236}">
              <a16:creationId xmlns:a16="http://schemas.microsoft.com/office/drawing/2014/main" xmlns="" id="{00000000-0008-0000-14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0</xdr:colOff>
      <xdr:row>74</xdr:row>
      <xdr:rowOff>148169</xdr:rowOff>
    </xdr:from>
    <xdr:to>
      <xdr:col>12</xdr:col>
      <xdr:colOff>0</xdr:colOff>
      <xdr:row>84</xdr:row>
      <xdr:rowOff>317500</xdr:rowOff>
    </xdr:to>
    <xdr:graphicFrame macro="">
      <xdr:nvGraphicFramePr>
        <xdr:cNvPr id="9" name="Graphique 6">
          <a:extLst>
            <a:ext uri="{FF2B5EF4-FFF2-40B4-BE49-F238E27FC236}">
              <a16:creationId xmlns:a16="http://schemas.microsoft.com/office/drawing/2014/main" xmlns="" id="{00000000-0008-0000-14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29</xdr:col>
      <xdr:colOff>0</xdr:colOff>
      <xdr:row>18</xdr:row>
      <xdr:rowOff>148169</xdr:rowOff>
    </xdr:from>
    <xdr:to>
      <xdr:col>30</xdr:col>
      <xdr:colOff>0</xdr:colOff>
      <xdr:row>28</xdr:row>
      <xdr:rowOff>317500</xdr:rowOff>
    </xdr:to>
    <xdr:graphicFrame macro="">
      <xdr:nvGraphicFramePr>
        <xdr:cNvPr id="10" name="Graphique 7">
          <a:extLst>
            <a:ext uri="{FF2B5EF4-FFF2-40B4-BE49-F238E27FC236}">
              <a16:creationId xmlns:a16="http://schemas.microsoft.com/office/drawing/2014/main" xmlns="" id="{00000000-0008-0000-14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xdr:col>
      <xdr:colOff>0</xdr:colOff>
      <xdr:row>87</xdr:row>
      <xdr:rowOff>76200</xdr:rowOff>
    </xdr:from>
    <xdr:ext cx="1875796" cy="1986695"/>
    <xdr:pic>
      <xdr:nvPicPr>
        <xdr:cNvPr id="11" name="Image 8">
          <a:extLst>
            <a:ext uri="{FF2B5EF4-FFF2-40B4-BE49-F238E27FC236}">
              <a16:creationId xmlns:a16="http://schemas.microsoft.com/office/drawing/2014/main" xmlns="" id="{00000000-0008-0000-1400-00000B000000}"/>
            </a:ext>
          </a:extLst>
        </xdr:cNvPr>
        <xdr:cNvPicPr>
          <a:picLocks noChangeAspect="1"/>
        </xdr:cNvPicPr>
      </xdr:nvPicPr>
      <xdr:blipFill>
        <a:blip xmlns:r="http://schemas.openxmlformats.org/officeDocument/2006/relationships" r:embed="rId8"/>
        <a:srcRect t="13353" r="22805" b="4536"/>
        <a:stretch/>
      </xdr:blipFill>
      <xdr:spPr bwMode="auto">
        <a:xfrm>
          <a:off x="388620" y="34846260"/>
          <a:ext cx="1875796" cy="1986694"/>
        </a:xfrm>
        <a:prstGeom prst="rect">
          <a:avLst/>
        </a:prstGeom>
        <a:ln>
          <a:noFill/>
        </a:ln>
      </xdr:spPr>
    </xdr:pic>
    <xdr:clientData/>
  </xdr:oneCellAnchor>
  <xdr:twoCellAnchor>
    <xdr:from>
      <xdr:col>7</xdr:col>
      <xdr:colOff>0</xdr:colOff>
      <xdr:row>46</xdr:row>
      <xdr:rowOff>148169</xdr:rowOff>
    </xdr:from>
    <xdr:to>
      <xdr:col>12</xdr:col>
      <xdr:colOff>0</xdr:colOff>
      <xdr:row>56</xdr:row>
      <xdr:rowOff>254001</xdr:rowOff>
    </xdr:to>
    <xdr:graphicFrame macro="">
      <xdr:nvGraphicFramePr>
        <xdr:cNvPr id="12" name="Graphique 9">
          <a:extLst>
            <a:ext uri="{FF2B5EF4-FFF2-40B4-BE49-F238E27FC236}">
              <a16:creationId xmlns:a16="http://schemas.microsoft.com/office/drawing/2014/main" xmlns="" id="{00000000-0008-0000-14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29</xdr:col>
      <xdr:colOff>0</xdr:colOff>
      <xdr:row>32</xdr:row>
      <xdr:rowOff>0</xdr:rowOff>
    </xdr:from>
    <xdr:to>
      <xdr:col>30</xdr:col>
      <xdr:colOff>0</xdr:colOff>
      <xdr:row>42</xdr:row>
      <xdr:rowOff>112008</xdr:rowOff>
    </xdr:to>
    <xdr:graphicFrame macro="">
      <xdr:nvGraphicFramePr>
        <xdr:cNvPr id="13" name="Graphique 10">
          <a:extLst>
            <a:ext uri="{FF2B5EF4-FFF2-40B4-BE49-F238E27FC236}">
              <a16:creationId xmlns:a16="http://schemas.microsoft.com/office/drawing/2014/main" xmlns="" id="{00000000-0008-0000-14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29</xdr:col>
      <xdr:colOff>0</xdr:colOff>
      <xdr:row>46</xdr:row>
      <xdr:rowOff>0</xdr:rowOff>
    </xdr:from>
    <xdr:to>
      <xdr:col>30</xdr:col>
      <xdr:colOff>0</xdr:colOff>
      <xdr:row>56</xdr:row>
      <xdr:rowOff>112008</xdr:rowOff>
    </xdr:to>
    <xdr:graphicFrame macro="">
      <xdr:nvGraphicFramePr>
        <xdr:cNvPr id="14" name="Graphique 11">
          <a:extLst>
            <a:ext uri="{FF2B5EF4-FFF2-40B4-BE49-F238E27FC236}">
              <a16:creationId xmlns:a16="http://schemas.microsoft.com/office/drawing/2014/main" xmlns="" id="{00000000-0008-0000-14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29</xdr:col>
      <xdr:colOff>0</xdr:colOff>
      <xdr:row>60</xdr:row>
      <xdr:rowOff>0</xdr:rowOff>
    </xdr:from>
    <xdr:to>
      <xdr:col>30</xdr:col>
      <xdr:colOff>0</xdr:colOff>
      <xdr:row>70</xdr:row>
      <xdr:rowOff>169158</xdr:rowOff>
    </xdr:to>
    <xdr:graphicFrame macro="">
      <xdr:nvGraphicFramePr>
        <xdr:cNvPr id="15" name="Graphique 12">
          <a:extLst>
            <a:ext uri="{FF2B5EF4-FFF2-40B4-BE49-F238E27FC236}">
              <a16:creationId xmlns:a16="http://schemas.microsoft.com/office/drawing/2014/main" xmlns="" id="{00000000-0008-0000-14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29</xdr:col>
      <xdr:colOff>0</xdr:colOff>
      <xdr:row>74</xdr:row>
      <xdr:rowOff>0</xdr:rowOff>
    </xdr:from>
    <xdr:to>
      <xdr:col>30</xdr:col>
      <xdr:colOff>0</xdr:colOff>
      <xdr:row>84</xdr:row>
      <xdr:rowOff>172968</xdr:rowOff>
    </xdr:to>
    <xdr:graphicFrame macro="">
      <xdr:nvGraphicFramePr>
        <xdr:cNvPr id="16" name="Graphique 13">
          <a:extLst>
            <a:ext uri="{FF2B5EF4-FFF2-40B4-BE49-F238E27FC236}">
              <a16:creationId xmlns:a16="http://schemas.microsoft.com/office/drawing/2014/main" xmlns="" id="{00000000-0008-0000-14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wsDr>
</file>

<file path=xl/drawings/drawing22.xml><?xml version="1.0" encoding="utf-8"?>
<xdr:wsDr xmlns:xdr="http://schemas.openxmlformats.org/drawingml/2006/spreadsheetDrawing" xmlns:a="http://schemas.openxmlformats.org/drawingml/2006/main">
  <xdr:oneCellAnchor>
    <xdr:from>
      <xdr:col>1</xdr:col>
      <xdr:colOff>0</xdr:colOff>
      <xdr:row>1</xdr:row>
      <xdr:rowOff>0</xdr:rowOff>
    </xdr:from>
    <xdr:ext cx="1249353" cy="1193798"/>
    <xdr:pic>
      <xdr:nvPicPr>
        <xdr:cNvPr id="4" name="Image 1" descr="Macintosh HD:Users:poste2:Desktop:Charte AcadRennes20:Bloc marques AC Rennes:27_logoAC_RENNES.pdf">
          <a:extLst>
            <a:ext uri="{FF2B5EF4-FFF2-40B4-BE49-F238E27FC236}">
              <a16:creationId xmlns:a16="http://schemas.microsoft.com/office/drawing/2014/main" xmlns="" id="{00000000-0008-0000-1500-000004000000}"/>
            </a:ext>
          </a:extLst>
        </xdr:cNvPr>
        <xdr:cNvPicPr/>
      </xdr:nvPicPr>
      <xdr:blipFill>
        <a:blip xmlns:r="http://schemas.openxmlformats.org/officeDocument/2006/relationships" r:embed="rId1"/>
        <a:stretch/>
      </xdr:blipFill>
      <xdr:spPr bwMode="auto">
        <a:xfrm>
          <a:off x="114300" y="123825"/>
          <a:ext cx="1249354" cy="1193799"/>
        </a:xfrm>
        <a:prstGeom prst="rect">
          <a:avLst/>
        </a:prstGeom>
        <a:noFill/>
        <a:ln>
          <a:noFill/>
        </a:ln>
      </xdr:spPr>
    </xdr:pic>
    <xdr:clientData/>
  </xdr:oneCellAnchor>
  <xdr:twoCellAnchor>
    <xdr:from>
      <xdr:col>46</xdr:col>
      <xdr:colOff>225496</xdr:colOff>
      <xdr:row>241</xdr:row>
      <xdr:rowOff>177577</xdr:rowOff>
    </xdr:from>
    <xdr:to>
      <xdr:col>50</xdr:col>
      <xdr:colOff>213359</xdr:colOff>
      <xdr:row>242</xdr:row>
      <xdr:rowOff>98426</xdr:rowOff>
    </xdr:to>
    <xdr:pic>
      <xdr:nvPicPr>
        <xdr:cNvPr id="5" name="Image 2">
          <a:extLst>
            <a:ext uri="{FF2B5EF4-FFF2-40B4-BE49-F238E27FC236}">
              <a16:creationId xmlns:a16="http://schemas.microsoft.com/office/drawing/2014/main" xmlns="" id="{00000000-0008-0000-1500-000005000000}"/>
            </a:ext>
          </a:extLst>
        </xdr:cNvPr>
        <xdr:cNvPicPr>
          <a:picLocks noChangeAspect="1"/>
        </xdr:cNvPicPr>
      </xdr:nvPicPr>
      <xdr:blipFill>
        <a:blip xmlns:r="http://schemas.openxmlformats.org/officeDocument/2006/relationships" r:embed="rId2"/>
        <a:srcRect l="-3123" t="-8656" r="-3013" b="-6036"/>
        <a:stretch/>
      </xdr:blipFill>
      <xdr:spPr bwMode="auto">
        <a:xfrm>
          <a:off x="24609496" y="61775752"/>
          <a:ext cx="2045263" cy="1616299"/>
        </a:xfrm>
        <a:prstGeom prst="rect">
          <a:avLst/>
        </a:prstGeom>
        <a:solidFill>
          <a:schemeClr val="bg1"/>
        </a:solidFill>
        <a:ln w="12700">
          <a:noFill/>
        </a:ln>
      </xdr:spPr>
    </xdr:pic>
    <xdr:clientData/>
  </xdr:twoCellAnchor>
  <xdr:oneCellAnchor>
    <xdr:from>
      <xdr:col>2</xdr:col>
      <xdr:colOff>26670</xdr:colOff>
      <xdr:row>241</xdr:row>
      <xdr:rowOff>38100</xdr:rowOff>
    </xdr:from>
    <xdr:ext cx="1875796" cy="1986695"/>
    <xdr:pic>
      <xdr:nvPicPr>
        <xdr:cNvPr id="6" name="Image 3">
          <a:extLst>
            <a:ext uri="{FF2B5EF4-FFF2-40B4-BE49-F238E27FC236}">
              <a16:creationId xmlns:a16="http://schemas.microsoft.com/office/drawing/2014/main" xmlns="" id="{00000000-0008-0000-1500-000006000000}"/>
            </a:ext>
          </a:extLst>
        </xdr:cNvPr>
        <xdr:cNvPicPr>
          <a:picLocks noChangeAspect="1"/>
        </xdr:cNvPicPr>
      </xdr:nvPicPr>
      <xdr:blipFill>
        <a:blip xmlns:r="http://schemas.openxmlformats.org/officeDocument/2006/relationships" r:embed="rId3"/>
        <a:srcRect t="13353" r="22805" b="4536"/>
        <a:stretch/>
      </xdr:blipFill>
      <xdr:spPr bwMode="auto">
        <a:xfrm>
          <a:off x="302895" y="61636275"/>
          <a:ext cx="1875796" cy="1986694"/>
        </a:xfrm>
        <a:prstGeom prst="rect">
          <a:avLst/>
        </a:prstGeom>
        <a:ln>
          <a:noFill/>
        </a:ln>
      </xdr:spPr>
    </xdr:pic>
    <xdr:clientData/>
  </xdr:oneCellAnchor>
  <xdr:twoCellAnchor editAs="oneCell">
    <xdr:from>
      <xdr:col>2</xdr:col>
      <xdr:colOff>3173</xdr:colOff>
      <xdr:row>2</xdr:row>
      <xdr:rowOff>12700</xdr:rowOff>
    </xdr:from>
    <xdr:to>
      <xdr:col>4</xdr:col>
      <xdr:colOff>4732</xdr:colOff>
      <xdr:row>5</xdr:row>
      <xdr:rowOff>150362</xdr:rowOff>
    </xdr:to>
    <xdr:pic>
      <xdr:nvPicPr>
        <xdr:cNvPr id="7" name="Image 4">
          <a:extLst>
            <a:ext uri="{FF2B5EF4-FFF2-40B4-BE49-F238E27FC236}">
              <a16:creationId xmlns:a16="http://schemas.microsoft.com/office/drawing/2014/main" xmlns="" id="{00000000-0008-0000-1500-000007000000}"/>
            </a:ext>
          </a:extLst>
        </xdr:cNvPr>
        <xdr:cNvPicPr>
          <a:picLocks noChangeAspect="1"/>
        </xdr:cNvPicPr>
      </xdr:nvPicPr>
      <xdr:blipFill>
        <a:blip xmlns:r="http://schemas.openxmlformats.org/officeDocument/2006/relationships" r:embed="rId4"/>
        <a:stretch/>
      </xdr:blipFill>
      <xdr:spPr bwMode="auto">
        <a:xfrm>
          <a:off x="279399" y="327025"/>
          <a:ext cx="839759" cy="737737"/>
        </a:xfrm>
        <a:prstGeom prst="rect">
          <a:avLst/>
        </a:prstGeom>
      </xdr:spPr>
    </xdr:pic>
    <xdr:clientData/>
  </xdr:twoCellAnchor>
  <xdr:oneCellAnchor>
    <xdr:from>
      <xdr:col>45</xdr:col>
      <xdr:colOff>370205</xdr:colOff>
      <xdr:row>4</xdr:row>
      <xdr:rowOff>48894</xdr:rowOff>
    </xdr:from>
    <xdr:ext cx="1608134" cy="1171221"/>
    <xdr:pic>
      <xdr:nvPicPr>
        <xdr:cNvPr id="8" name="Image 5">
          <a:extLst>
            <a:ext uri="{FF2B5EF4-FFF2-40B4-BE49-F238E27FC236}">
              <a16:creationId xmlns:a16="http://schemas.microsoft.com/office/drawing/2014/main" xmlns="" id="{00000000-0008-0000-1500-000008000000}"/>
            </a:ext>
          </a:extLst>
        </xdr:cNvPr>
        <xdr:cNvPicPr>
          <a:picLocks noChangeAspect="1"/>
        </xdr:cNvPicPr>
      </xdr:nvPicPr>
      <xdr:blipFill>
        <a:blip xmlns:r="http://schemas.openxmlformats.org/officeDocument/2006/relationships" r:embed="rId5"/>
        <a:srcRect l="21322" t="2779" r="1924" b="2986"/>
        <a:stretch/>
      </xdr:blipFill>
      <xdr:spPr bwMode="auto">
        <a:xfrm>
          <a:off x="24163655" y="610869"/>
          <a:ext cx="1608134" cy="1171221"/>
        </a:xfrm>
        <a:prstGeom prst="rect">
          <a:avLst/>
        </a:prstGeom>
        <a:solidFill>
          <a:schemeClr val="bg1"/>
        </a:solidFill>
        <a:ln w="12700">
          <a:noFill/>
        </a:ln>
      </xdr:spPr>
    </xdr:pic>
    <xdr:clientData/>
  </xdr:oneCellAnchor>
</xdr:wsDr>
</file>

<file path=xl/drawings/drawing23.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4</xdr:col>
      <xdr:colOff>72064</xdr:colOff>
      <xdr:row>6</xdr:row>
      <xdr:rowOff>41062</xdr:rowOff>
    </xdr:to>
    <xdr:pic>
      <xdr:nvPicPr>
        <xdr:cNvPr id="4" name="Image 1" descr="Macintosh HD:Users:poste2:Desktop:Charte AcadRennes20:Bloc marques AC Rennes:27_logoAC_RENNES.pdf">
          <a:extLst>
            <a:ext uri="{FF2B5EF4-FFF2-40B4-BE49-F238E27FC236}">
              <a16:creationId xmlns:a16="http://schemas.microsoft.com/office/drawing/2014/main" xmlns="" id="{00000000-0008-0000-1600-000004000000}"/>
            </a:ext>
          </a:extLst>
        </xdr:cNvPr>
        <xdr:cNvPicPr/>
      </xdr:nvPicPr>
      <xdr:blipFill>
        <a:blip xmlns:r="http://schemas.openxmlformats.org/officeDocument/2006/relationships" r:embed="rId1"/>
        <a:stretch/>
      </xdr:blipFill>
      <xdr:spPr bwMode="auto">
        <a:xfrm>
          <a:off x="114300" y="123825"/>
          <a:ext cx="1072189" cy="1184062"/>
        </a:xfrm>
        <a:prstGeom prst="rect">
          <a:avLst/>
        </a:prstGeom>
        <a:noFill/>
        <a:ln>
          <a:noFill/>
        </a:ln>
      </xdr:spPr>
    </xdr:pic>
    <xdr:clientData/>
  </xdr:twoCellAnchor>
  <xdr:twoCellAnchor>
    <xdr:from>
      <xdr:col>34</xdr:col>
      <xdr:colOff>190500</xdr:colOff>
      <xdr:row>74</xdr:row>
      <xdr:rowOff>47625</xdr:rowOff>
    </xdr:from>
    <xdr:to>
      <xdr:col>38</xdr:col>
      <xdr:colOff>23305</xdr:colOff>
      <xdr:row>76</xdr:row>
      <xdr:rowOff>396769</xdr:rowOff>
    </xdr:to>
    <xdr:pic>
      <xdr:nvPicPr>
        <xdr:cNvPr id="5" name="Image 2">
          <a:extLst>
            <a:ext uri="{FF2B5EF4-FFF2-40B4-BE49-F238E27FC236}">
              <a16:creationId xmlns:a16="http://schemas.microsoft.com/office/drawing/2014/main" xmlns="" id="{00000000-0008-0000-1600-000005000000}"/>
            </a:ext>
          </a:extLst>
        </xdr:cNvPr>
        <xdr:cNvPicPr>
          <a:picLocks noChangeAspect="1"/>
        </xdr:cNvPicPr>
      </xdr:nvPicPr>
      <xdr:blipFill>
        <a:blip xmlns:r="http://schemas.openxmlformats.org/officeDocument/2006/relationships" r:embed="rId2"/>
        <a:srcRect l="-3123" t="-8656" r="-3013" b="-6036"/>
        <a:stretch/>
      </xdr:blipFill>
      <xdr:spPr bwMode="auto">
        <a:xfrm>
          <a:off x="23517225" y="35366325"/>
          <a:ext cx="1918780" cy="1225444"/>
        </a:xfrm>
        <a:prstGeom prst="rect">
          <a:avLst/>
        </a:prstGeom>
        <a:solidFill>
          <a:schemeClr val="bg1"/>
        </a:solidFill>
        <a:ln w="12700">
          <a:noFill/>
        </a:ln>
      </xdr:spPr>
    </xdr:pic>
    <xdr:clientData/>
  </xdr:twoCellAnchor>
  <xdr:twoCellAnchor>
    <xdr:from>
      <xdr:col>7</xdr:col>
      <xdr:colOff>0</xdr:colOff>
      <xdr:row>18</xdr:row>
      <xdr:rowOff>148169</xdr:rowOff>
    </xdr:from>
    <xdr:to>
      <xdr:col>12</xdr:col>
      <xdr:colOff>0</xdr:colOff>
      <xdr:row>28</xdr:row>
      <xdr:rowOff>317500</xdr:rowOff>
    </xdr:to>
    <xdr:graphicFrame macro="">
      <xdr:nvGraphicFramePr>
        <xdr:cNvPr id="6" name="Graphique 3">
          <a:extLst>
            <a:ext uri="{FF2B5EF4-FFF2-40B4-BE49-F238E27FC236}">
              <a16:creationId xmlns:a16="http://schemas.microsoft.com/office/drawing/2014/main" xmlns="" id="{00000000-0008-0000-16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0</xdr:colOff>
      <xdr:row>32</xdr:row>
      <xdr:rowOff>148169</xdr:rowOff>
    </xdr:from>
    <xdr:to>
      <xdr:col>12</xdr:col>
      <xdr:colOff>0</xdr:colOff>
      <xdr:row>42</xdr:row>
      <xdr:rowOff>254001</xdr:rowOff>
    </xdr:to>
    <xdr:graphicFrame macro="">
      <xdr:nvGraphicFramePr>
        <xdr:cNvPr id="7" name="Graphique 4">
          <a:extLst>
            <a:ext uri="{FF2B5EF4-FFF2-40B4-BE49-F238E27FC236}">
              <a16:creationId xmlns:a16="http://schemas.microsoft.com/office/drawing/2014/main" xmlns="" id="{00000000-0008-0000-16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0</xdr:colOff>
      <xdr:row>60</xdr:row>
      <xdr:rowOff>148169</xdr:rowOff>
    </xdr:from>
    <xdr:to>
      <xdr:col>12</xdr:col>
      <xdr:colOff>0</xdr:colOff>
      <xdr:row>70</xdr:row>
      <xdr:rowOff>317500</xdr:rowOff>
    </xdr:to>
    <xdr:graphicFrame macro="">
      <xdr:nvGraphicFramePr>
        <xdr:cNvPr id="8" name="Graphique 5">
          <a:extLst>
            <a:ext uri="{FF2B5EF4-FFF2-40B4-BE49-F238E27FC236}">
              <a16:creationId xmlns:a16="http://schemas.microsoft.com/office/drawing/2014/main" xmlns="" id="{00000000-0008-0000-16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29</xdr:col>
      <xdr:colOff>0</xdr:colOff>
      <xdr:row>18</xdr:row>
      <xdr:rowOff>148169</xdr:rowOff>
    </xdr:from>
    <xdr:to>
      <xdr:col>30</xdr:col>
      <xdr:colOff>0</xdr:colOff>
      <xdr:row>28</xdr:row>
      <xdr:rowOff>317500</xdr:rowOff>
    </xdr:to>
    <xdr:graphicFrame macro="">
      <xdr:nvGraphicFramePr>
        <xdr:cNvPr id="9" name="Graphique 7">
          <a:extLst>
            <a:ext uri="{FF2B5EF4-FFF2-40B4-BE49-F238E27FC236}">
              <a16:creationId xmlns:a16="http://schemas.microsoft.com/office/drawing/2014/main" xmlns="" id="{00000000-0008-0000-16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3</xdr:col>
      <xdr:colOff>0</xdr:colOff>
      <xdr:row>73</xdr:row>
      <xdr:rowOff>76200</xdr:rowOff>
    </xdr:from>
    <xdr:ext cx="1875796" cy="1986695"/>
    <xdr:pic>
      <xdr:nvPicPr>
        <xdr:cNvPr id="10" name="Image 8">
          <a:extLst>
            <a:ext uri="{FF2B5EF4-FFF2-40B4-BE49-F238E27FC236}">
              <a16:creationId xmlns:a16="http://schemas.microsoft.com/office/drawing/2014/main" xmlns="" id="{00000000-0008-0000-1600-00000A000000}"/>
            </a:ext>
          </a:extLst>
        </xdr:cNvPr>
        <xdr:cNvPicPr>
          <a:picLocks noChangeAspect="1"/>
        </xdr:cNvPicPr>
      </xdr:nvPicPr>
      <xdr:blipFill>
        <a:blip xmlns:r="http://schemas.openxmlformats.org/officeDocument/2006/relationships" r:embed="rId7"/>
        <a:srcRect t="13353" r="22805" b="4536"/>
        <a:stretch/>
      </xdr:blipFill>
      <xdr:spPr bwMode="auto">
        <a:xfrm>
          <a:off x="390525" y="34766250"/>
          <a:ext cx="1875796" cy="1986694"/>
        </a:xfrm>
        <a:prstGeom prst="rect">
          <a:avLst/>
        </a:prstGeom>
        <a:ln>
          <a:noFill/>
        </a:ln>
      </xdr:spPr>
    </xdr:pic>
    <xdr:clientData/>
  </xdr:oneCellAnchor>
  <xdr:twoCellAnchor>
    <xdr:from>
      <xdr:col>7</xdr:col>
      <xdr:colOff>0</xdr:colOff>
      <xdr:row>46</xdr:row>
      <xdr:rowOff>148169</xdr:rowOff>
    </xdr:from>
    <xdr:to>
      <xdr:col>12</xdr:col>
      <xdr:colOff>0</xdr:colOff>
      <xdr:row>56</xdr:row>
      <xdr:rowOff>254001</xdr:rowOff>
    </xdr:to>
    <xdr:graphicFrame macro="">
      <xdr:nvGraphicFramePr>
        <xdr:cNvPr id="11" name="Graphique 9">
          <a:extLst>
            <a:ext uri="{FF2B5EF4-FFF2-40B4-BE49-F238E27FC236}">
              <a16:creationId xmlns:a16="http://schemas.microsoft.com/office/drawing/2014/main" xmlns="" id="{00000000-0008-0000-16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29</xdr:col>
      <xdr:colOff>0</xdr:colOff>
      <xdr:row>32</xdr:row>
      <xdr:rowOff>0</xdr:rowOff>
    </xdr:from>
    <xdr:to>
      <xdr:col>30</xdr:col>
      <xdr:colOff>0</xdr:colOff>
      <xdr:row>42</xdr:row>
      <xdr:rowOff>112008</xdr:rowOff>
    </xdr:to>
    <xdr:graphicFrame macro="">
      <xdr:nvGraphicFramePr>
        <xdr:cNvPr id="12" name="Graphique 10">
          <a:extLst>
            <a:ext uri="{FF2B5EF4-FFF2-40B4-BE49-F238E27FC236}">
              <a16:creationId xmlns:a16="http://schemas.microsoft.com/office/drawing/2014/main" xmlns="" id="{00000000-0008-0000-16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29</xdr:col>
      <xdr:colOff>0</xdr:colOff>
      <xdr:row>46</xdr:row>
      <xdr:rowOff>0</xdr:rowOff>
    </xdr:from>
    <xdr:to>
      <xdr:col>30</xdr:col>
      <xdr:colOff>0</xdr:colOff>
      <xdr:row>56</xdr:row>
      <xdr:rowOff>112008</xdr:rowOff>
    </xdr:to>
    <xdr:graphicFrame macro="">
      <xdr:nvGraphicFramePr>
        <xdr:cNvPr id="13" name="Graphique 11">
          <a:extLst>
            <a:ext uri="{FF2B5EF4-FFF2-40B4-BE49-F238E27FC236}">
              <a16:creationId xmlns:a16="http://schemas.microsoft.com/office/drawing/2014/main" xmlns="" id="{00000000-0008-0000-16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29</xdr:col>
      <xdr:colOff>0</xdr:colOff>
      <xdr:row>60</xdr:row>
      <xdr:rowOff>0</xdr:rowOff>
    </xdr:from>
    <xdr:to>
      <xdr:col>30</xdr:col>
      <xdr:colOff>0</xdr:colOff>
      <xdr:row>70</xdr:row>
      <xdr:rowOff>169158</xdr:rowOff>
    </xdr:to>
    <xdr:graphicFrame macro="">
      <xdr:nvGraphicFramePr>
        <xdr:cNvPr id="14" name="Graphique 12">
          <a:extLst>
            <a:ext uri="{FF2B5EF4-FFF2-40B4-BE49-F238E27FC236}">
              <a16:creationId xmlns:a16="http://schemas.microsoft.com/office/drawing/2014/main" xmlns="" id="{00000000-0008-0000-16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wsDr>
</file>

<file path=xl/drawings/drawing24.xml><?xml version="1.0" encoding="utf-8"?>
<xdr:wsDr xmlns:xdr="http://schemas.openxmlformats.org/drawingml/2006/spreadsheetDrawing" xmlns:a="http://schemas.openxmlformats.org/drawingml/2006/main">
  <xdr:oneCellAnchor>
    <xdr:from>
      <xdr:col>1</xdr:col>
      <xdr:colOff>0</xdr:colOff>
      <xdr:row>1</xdr:row>
      <xdr:rowOff>0</xdr:rowOff>
    </xdr:from>
    <xdr:ext cx="1249353" cy="1193798"/>
    <xdr:pic>
      <xdr:nvPicPr>
        <xdr:cNvPr id="4" name="Image 1" descr="Macintosh HD:Users:poste2:Desktop:Charte AcadRennes20:Bloc marques AC Rennes:27_logoAC_RENNES.pdf">
          <a:extLst>
            <a:ext uri="{FF2B5EF4-FFF2-40B4-BE49-F238E27FC236}">
              <a16:creationId xmlns:a16="http://schemas.microsoft.com/office/drawing/2014/main" xmlns="" id="{00000000-0008-0000-1700-000004000000}"/>
            </a:ext>
          </a:extLst>
        </xdr:cNvPr>
        <xdr:cNvPicPr/>
      </xdr:nvPicPr>
      <xdr:blipFill>
        <a:blip xmlns:r="http://schemas.openxmlformats.org/officeDocument/2006/relationships" r:embed="rId1"/>
        <a:stretch/>
      </xdr:blipFill>
      <xdr:spPr bwMode="auto">
        <a:xfrm>
          <a:off x="114300" y="123825"/>
          <a:ext cx="1249354" cy="1193799"/>
        </a:xfrm>
        <a:prstGeom prst="rect">
          <a:avLst/>
        </a:prstGeom>
        <a:noFill/>
        <a:ln>
          <a:noFill/>
        </a:ln>
      </xdr:spPr>
    </xdr:pic>
    <xdr:clientData/>
  </xdr:oneCellAnchor>
  <xdr:twoCellAnchor>
    <xdr:from>
      <xdr:col>46</xdr:col>
      <xdr:colOff>225496</xdr:colOff>
      <xdr:row>249</xdr:row>
      <xdr:rowOff>177577</xdr:rowOff>
    </xdr:from>
    <xdr:to>
      <xdr:col>50</xdr:col>
      <xdr:colOff>213359</xdr:colOff>
      <xdr:row>250</xdr:row>
      <xdr:rowOff>98426</xdr:rowOff>
    </xdr:to>
    <xdr:pic>
      <xdr:nvPicPr>
        <xdr:cNvPr id="5" name="Image 2">
          <a:extLst>
            <a:ext uri="{FF2B5EF4-FFF2-40B4-BE49-F238E27FC236}">
              <a16:creationId xmlns:a16="http://schemas.microsoft.com/office/drawing/2014/main" xmlns="" id="{00000000-0008-0000-1700-000005000000}"/>
            </a:ext>
          </a:extLst>
        </xdr:cNvPr>
        <xdr:cNvPicPr>
          <a:picLocks noChangeAspect="1"/>
        </xdr:cNvPicPr>
      </xdr:nvPicPr>
      <xdr:blipFill>
        <a:blip xmlns:r="http://schemas.openxmlformats.org/officeDocument/2006/relationships" r:embed="rId2"/>
        <a:srcRect l="-3123" t="-8656" r="-3013" b="-6036"/>
        <a:stretch/>
      </xdr:blipFill>
      <xdr:spPr bwMode="auto">
        <a:xfrm>
          <a:off x="24609496" y="65900077"/>
          <a:ext cx="2045263" cy="1616299"/>
        </a:xfrm>
        <a:prstGeom prst="rect">
          <a:avLst/>
        </a:prstGeom>
        <a:solidFill>
          <a:schemeClr val="bg1"/>
        </a:solidFill>
        <a:ln w="12700">
          <a:noFill/>
        </a:ln>
      </xdr:spPr>
    </xdr:pic>
    <xdr:clientData/>
  </xdr:twoCellAnchor>
  <xdr:oneCellAnchor>
    <xdr:from>
      <xdr:col>2</xdr:col>
      <xdr:colOff>26670</xdr:colOff>
      <xdr:row>249</xdr:row>
      <xdr:rowOff>38100</xdr:rowOff>
    </xdr:from>
    <xdr:ext cx="1875796" cy="1986695"/>
    <xdr:pic>
      <xdr:nvPicPr>
        <xdr:cNvPr id="6" name="Image 3">
          <a:extLst>
            <a:ext uri="{FF2B5EF4-FFF2-40B4-BE49-F238E27FC236}">
              <a16:creationId xmlns:a16="http://schemas.microsoft.com/office/drawing/2014/main" xmlns="" id="{00000000-0008-0000-1700-000006000000}"/>
            </a:ext>
          </a:extLst>
        </xdr:cNvPr>
        <xdr:cNvPicPr>
          <a:picLocks noChangeAspect="1"/>
        </xdr:cNvPicPr>
      </xdr:nvPicPr>
      <xdr:blipFill>
        <a:blip xmlns:r="http://schemas.openxmlformats.org/officeDocument/2006/relationships" r:embed="rId3"/>
        <a:srcRect t="13353" r="22805" b="4536"/>
        <a:stretch/>
      </xdr:blipFill>
      <xdr:spPr bwMode="auto">
        <a:xfrm>
          <a:off x="302895" y="65760600"/>
          <a:ext cx="1875796" cy="1986694"/>
        </a:xfrm>
        <a:prstGeom prst="rect">
          <a:avLst/>
        </a:prstGeom>
        <a:ln>
          <a:noFill/>
        </a:ln>
      </xdr:spPr>
    </xdr:pic>
    <xdr:clientData/>
  </xdr:oneCellAnchor>
  <xdr:twoCellAnchor editAs="oneCell">
    <xdr:from>
      <xdr:col>2</xdr:col>
      <xdr:colOff>3173</xdr:colOff>
      <xdr:row>2</xdr:row>
      <xdr:rowOff>12700</xdr:rowOff>
    </xdr:from>
    <xdr:to>
      <xdr:col>4</xdr:col>
      <xdr:colOff>4732</xdr:colOff>
      <xdr:row>5</xdr:row>
      <xdr:rowOff>150362</xdr:rowOff>
    </xdr:to>
    <xdr:pic>
      <xdr:nvPicPr>
        <xdr:cNvPr id="7" name="Image 4">
          <a:extLst>
            <a:ext uri="{FF2B5EF4-FFF2-40B4-BE49-F238E27FC236}">
              <a16:creationId xmlns:a16="http://schemas.microsoft.com/office/drawing/2014/main" xmlns="" id="{00000000-0008-0000-1700-000007000000}"/>
            </a:ext>
          </a:extLst>
        </xdr:cNvPr>
        <xdr:cNvPicPr>
          <a:picLocks noChangeAspect="1"/>
        </xdr:cNvPicPr>
      </xdr:nvPicPr>
      <xdr:blipFill>
        <a:blip xmlns:r="http://schemas.openxmlformats.org/officeDocument/2006/relationships" r:embed="rId4"/>
        <a:stretch/>
      </xdr:blipFill>
      <xdr:spPr bwMode="auto">
        <a:xfrm>
          <a:off x="279399" y="327025"/>
          <a:ext cx="839759" cy="737737"/>
        </a:xfrm>
        <a:prstGeom prst="rect">
          <a:avLst/>
        </a:prstGeom>
      </xdr:spPr>
    </xdr:pic>
    <xdr:clientData/>
  </xdr:twoCellAnchor>
  <xdr:oneCellAnchor>
    <xdr:from>
      <xdr:col>45</xdr:col>
      <xdr:colOff>370205</xdr:colOff>
      <xdr:row>4</xdr:row>
      <xdr:rowOff>48894</xdr:rowOff>
    </xdr:from>
    <xdr:ext cx="1608134" cy="1171221"/>
    <xdr:pic>
      <xdr:nvPicPr>
        <xdr:cNvPr id="8" name="Image 5">
          <a:extLst>
            <a:ext uri="{FF2B5EF4-FFF2-40B4-BE49-F238E27FC236}">
              <a16:creationId xmlns:a16="http://schemas.microsoft.com/office/drawing/2014/main" xmlns="" id="{00000000-0008-0000-1700-000008000000}"/>
            </a:ext>
          </a:extLst>
        </xdr:cNvPr>
        <xdr:cNvPicPr>
          <a:picLocks noChangeAspect="1"/>
        </xdr:cNvPicPr>
      </xdr:nvPicPr>
      <xdr:blipFill>
        <a:blip xmlns:r="http://schemas.openxmlformats.org/officeDocument/2006/relationships" r:embed="rId5"/>
        <a:srcRect l="21322" t="2779" r="1924" b="2986"/>
        <a:stretch/>
      </xdr:blipFill>
      <xdr:spPr bwMode="auto">
        <a:xfrm>
          <a:off x="24163655" y="610869"/>
          <a:ext cx="1608134" cy="1171221"/>
        </a:xfrm>
        <a:prstGeom prst="rect">
          <a:avLst/>
        </a:prstGeom>
        <a:solidFill>
          <a:schemeClr val="bg1"/>
        </a:solidFill>
        <a:ln w="12700">
          <a:noFill/>
        </a:ln>
      </xdr:spPr>
    </xdr:pic>
    <xdr:clientData/>
  </xdr:oneCellAnchor>
</xdr:wsDr>
</file>

<file path=xl/drawings/drawing25.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4</xdr:col>
      <xdr:colOff>72064</xdr:colOff>
      <xdr:row>6</xdr:row>
      <xdr:rowOff>41062</xdr:rowOff>
    </xdr:to>
    <xdr:pic>
      <xdr:nvPicPr>
        <xdr:cNvPr id="4" name="Image 1" descr="Macintosh HD:Users:poste2:Desktop:Charte AcadRennes20:Bloc marques AC Rennes:27_logoAC_RENNES.pdf">
          <a:extLst>
            <a:ext uri="{FF2B5EF4-FFF2-40B4-BE49-F238E27FC236}">
              <a16:creationId xmlns:a16="http://schemas.microsoft.com/office/drawing/2014/main" xmlns="" id="{00000000-0008-0000-1800-000004000000}"/>
            </a:ext>
          </a:extLst>
        </xdr:cNvPr>
        <xdr:cNvPicPr/>
      </xdr:nvPicPr>
      <xdr:blipFill>
        <a:blip xmlns:r="http://schemas.openxmlformats.org/officeDocument/2006/relationships" r:embed="rId1"/>
        <a:stretch/>
      </xdr:blipFill>
      <xdr:spPr bwMode="auto">
        <a:xfrm>
          <a:off x="114300" y="123825"/>
          <a:ext cx="1072189" cy="1184062"/>
        </a:xfrm>
        <a:prstGeom prst="rect">
          <a:avLst/>
        </a:prstGeom>
        <a:noFill/>
        <a:ln>
          <a:noFill/>
        </a:ln>
      </xdr:spPr>
    </xdr:pic>
    <xdr:clientData/>
  </xdr:twoCellAnchor>
  <xdr:twoCellAnchor>
    <xdr:from>
      <xdr:col>34</xdr:col>
      <xdr:colOff>190500</xdr:colOff>
      <xdr:row>74</xdr:row>
      <xdr:rowOff>47625</xdr:rowOff>
    </xdr:from>
    <xdr:to>
      <xdr:col>38</xdr:col>
      <xdr:colOff>23305</xdr:colOff>
      <xdr:row>76</xdr:row>
      <xdr:rowOff>396769</xdr:rowOff>
    </xdr:to>
    <xdr:pic>
      <xdr:nvPicPr>
        <xdr:cNvPr id="5" name="Image 2">
          <a:extLst>
            <a:ext uri="{FF2B5EF4-FFF2-40B4-BE49-F238E27FC236}">
              <a16:creationId xmlns:a16="http://schemas.microsoft.com/office/drawing/2014/main" xmlns="" id="{00000000-0008-0000-1800-000005000000}"/>
            </a:ext>
          </a:extLst>
        </xdr:cNvPr>
        <xdr:cNvPicPr>
          <a:picLocks noChangeAspect="1"/>
        </xdr:cNvPicPr>
      </xdr:nvPicPr>
      <xdr:blipFill>
        <a:blip xmlns:r="http://schemas.openxmlformats.org/officeDocument/2006/relationships" r:embed="rId2"/>
        <a:srcRect l="-3123" t="-8656" r="-3013" b="-6036"/>
        <a:stretch/>
      </xdr:blipFill>
      <xdr:spPr bwMode="auto">
        <a:xfrm>
          <a:off x="23517225" y="29308425"/>
          <a:ext cx="1918780" cy="1225444"/>
        </a:xfrm>
        <a:prstGeom prst="rect">
          <a:avLst/>
        </a:prstGeom>
        <a:solidFill>
          <a:schemeClr val="bg1"/>
        </a:solidFill>
        <a:ln w="12700">
          <a:noFill/>
        </a:ln>
      </xdr:spPr>
    </xdr:pic>
    <xdr:clientData/>
  </xdr:twoCellAnchor>
  <xdr:twoCellAnchor>
    <xdr:from>
      <xdr:col>7</xdr:col>
      <xdr:colOff>0</xdr:colOff>
      <xdr:row>18</xdr:row>
      <xdr:rowOff>148169</xdr:rowOff>
    </xdr:from>
    <xdr:to>
      <xdr:col>12</xdr:col>
      <xdr:colOff>0</xdr:colOff>
      <xdr:row>28</xdr:row>
      <xdr:rowOff>317500</xdr:rowOff>
    </xdr:to>
    <xdr:graphicFrame macro="">
      <xdr:nvGraphicFramePr>
        <xdr:cNvPr id="6" name="Graphique 3">
          <a:extLst>
            <a:ext uri="{FF2B5EF4-FFF2-40B4-BE49-F238E27FC236}">
              <a16:creationId xmlns:a16="http://schemas.microsoft.com/office/drawing/2014/main" xmlns="" id="{00000000-0008-0000-18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0</xdr:colOff>
      <xdr:row>32</xdr:row>
      <xdr:rowOff>148169</xdr:rowOff>
    </xdr:from>
    <xdr:to>
      <xdr:col>12</xdr:col>
      <xdr:colOff>0</xdr:colOff>
      <xdr:row>42</xdr:row>
      <xdr:rowOff>254001</xdr:rowOff>
    </xdr:to>
    <xdr:graphicFrame macro="">
      <xdr:nvGraphicFramePr>
        <xdr:cNvPr id="7" name="Graphique 4">
          <a:extLst>
            <a:ext uri="{FF2B5EF4-FFF2-40B4-BE49-F238E27FC236}">
              <a16:creationId xmlns:a16="http://schemas.microsoft.com/office/drawing/2014/main" xmlns="" id="{00000000-0008-0000-18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0</xdr:colOff>
      <xdr:row>60</xdr:row>
      <xdr:rowOff>148169</xdr:rowOff>
    </xdr:from>
    <xdr:to>
      <xdr:col>12</xdr:col>
      <xdr:colOff>0</xdr:colOff>
      <xdr:row>70</xdr:row>
      <xdr:rowOff>317500</xdr:rowOff>
    </xdr:to>
    <xdr:graphicFrame macro="">
      <xdr:nvGraphicFramePr>
        <xdr:cNvPr id="8" name="Graphique 5">
          <a:extLst>
            <a:ext uri="{FF2B5EF4-FFF2-40B4-BE49-F238E27FC236}">
              <a16:creationId xmlns:a16="http://schemas.microsoft.com/office/drawing/2014/main" xmlns="" id="{00000000-0008-0000-18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29</xdr:col>
      <xdr:colOff>0</xdr:colOff>
      <xdr:row>18</xdr:row>
      <xdr:rowOff>148169</xdr:rowOff>
    </xdr:from>
    <xdr:to>
      <xdr:col>30</xdr:col>
      <xdr:colOff>0</xdr:colOff>
      <xdr:row>28</xdr:row>
      <xdr:rowOff>317500</xdr:rowOff>
    </xdr:to>
    <xdr:graphicFrame macro="">
      <xdr:nvGraphicFramePr>
        <xdr:cNvPr id="9" name="Graphique 6">
          <a:extLst>
            <a:ext uri="{FF2B5EF4-FFF2-40B4-BE49-F238E27FC236}">
              <a16:creationId xmlns:a16="http://schemas.microsoft.com/office/drawing/2014/main" xmlns="" id="{00000000-0008-0000-18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3</xdr:col>
      <xdr:colOff>0</xdr:colOff>
      <xdr:row>73</xdr:row>
      <xdr:rowOff>76200</xdr:rowOff>
    </xdr:from>
    <xdr:ext cx="1875796" cy="1986695"/>
    <xdr:pic>
      <xdr:nvPicPr>
        <xdr:cNvPr id="10" name="Image 7">
          <a:extLst>
            <a:ext uri="{FF2B5EF4-FFF2-40B4-BE49-F238E27FC236}">
              <a16:creationId xmlns:a16="http://schemas.microsoft.com/office/drawing/2014/main" xmlns="" id="{00000000-0008-0000-1800-00000A000000}"/>
            </a:ext>
          </a:extLst>
        </xdr:cNvPr>
        <xdr:cNvPicPr>
          <a:picLocks noChangeAspect="1"/>
        </xdr:cNvPicPr>
      </xdr:nvPicPr>
      <xdr:blipFill>
        <a:blip xmlns:r="http://schemas.openxmlformats.org/officeDocument/2006/relationships" r:embed="rId7"/>
        <a:srcRect t="13353" r="22805" b="4536"/>
        <a:stretch/>
      </xdr:blipFill>
      <xdr:spPr bwMode="auto">
        <a:xfrm>
          <a:off x="390525" y="28708350"/>
          <a:ext cx="1875796" cy="1986694"/>
        </a:xfrm>
        <a:prstGeom prst="rect">
          <a:avLst/>
        </a:prstGeom>
        <a:ln>
          <a:noFill/>
        </a:ln>
      </xdr:spPr>
    </xdr:pic>
    <xdr:clientData/>
  </xdr:oneCellAnchor>
  <xdr:twoCellAnchor>
    <xdr:from>
      <xdr:col>7</xdr:col>
      <xdr:colOff>0</xdr:colOff>
      <xdr:row>46</xdr:row>
      <xdr:rowOff>148169</xdr:rowOff>
    </xdr:from>
    <xdr:to>
      <xdr:col>12</xdr:col>
      <xdr:colOff>0</xdr:colOff>
      <xdr:row>56</xdr:row>
      <xdr:rowOff>254001</xdr:rowOff>
    </xdr:to>
    <xdr:graphicFrame macro="">
      <xdr:nvGraphicFramePr>
        <xdr:cNvPr id="11" name="Graphique 8">
          <a:extLst>
            <a:ext uri="{FF2B5EF4-FFF2-40B4-BE49-F238E27FC236}">
              <a16:creationId xmlns:a16="http://schemas.microsoft.com/office/drawing/2014/main" xmlns="" id="{00000000-0008-0000-18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29</xdr:col>
      <xdr:colOff>0</xdr:colOff>
      <xdr:row>32</xdr:row>
      <xdr:rowOff>0</xdr:rowOff>
    </xdr:from>
    <xdr:to>
      <xdr:col>30</xdr:col>
      <xdr:colOff>0</xdr:colOff>
      <xdr:row>42</xdr:row>
      <xdr:rowOff>112008</xdr:rowOff>
    </xdr:to>
    <xdr:graphicFrame macro="">
      <xdr:nvGraphicFramePr>
        <xdr:cNvPr id="12" name="Graphique 9">
          <a:extLst>
            <a:ext uri="{FF2B5EF4-FFF2-40B4-BE49-F238E27FC236}">
              <a16:creationId xmlns:a16="http://schemas.microsoft.com/office/drawing/2014/main" xmlns="" id="{00000000-0008-0000-18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29</xdr:col>
      <xdr:colOff>0</xdr:colOff>
      <xdr:row>46</xdr:row>
      <xdr:rowOff>0</xdr:rowOff>
    </xdr:from>
    <xdr:to>
      <xdr:col>30</xdr:col>
      <xdr:colOff>0</xdr:colOff>
      <xdr:row>56</xdr:row>
      <xdr:rowOff>112008</xdr:rowOff>
    </xdr:to>
    <xdr:graphicFrame macro="">
      <xdr:nvGraphicFramePr>
        <xdr:cNvPr id="13" name="Graphique 10">
          <a:extLst>
            <a:ext uri="{FF2B5EF4-FFF2-40B4-BE49-F238E27FC236}">
              <a16:creationId xmlns:a16="http://schemas.microsoft.com/office/drawing/2014/main" xmlns="" id="{00000000-0008-0000-18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29</xdr:col>
      <xdr:colOff>0</xdr:colOff>
      <xdr:row>60</xdr:row>
      <xdr:rowOff>0</xdr:rowOff>
    </xdr:from>
    <xdr:to>
      <xdr:col>30</xdr:col>
      <xdr:colOff>0</xdr:colOff>
      <xdr:row>70</xdr:row>
      <xdr:rowOff>169158</xdr:rowOff>
    </xdr:to>
    <xdr:graphicFrame macro="">
      <xdr:nvGraphicFramePr>
        <xdr:cNvPr id="14" name="Graphique 11">
          <a:extLst>
            <a:ext uri="{FF2B5EF4-FFF2-40B4-BE49-F238E27FC236}">
              <a16:creationId xmlns:a16="http://schemas.microsoft.com/office/drawing/2014/main" xmlns="" id="{00000000-0008-0000-18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wsDr>
</file>

<file path=xl/drawings/drawing26.xml><?xml version="1.0" encoding="utf-8"?>
<xdr:wsDr xmlns:xdr="http://schemas.openxmlformats.org/drawingml/2006/spreadsheetDrawing" xmlns:a="http://schemas.openxmlformats.org/drawingml/2006/main">
  <xdr:oneCellAnchor>
    <xdr:from>
      <xdr:col>1</xdr:col>
      <xdr:colOff>0</xdr:colOff>
      <xdr:row>1</xdr:row>
      <xdr:rowOff>0</xdr:rowOff>
    </xdr:from>
    <xdr:ext cx="1249353" cy="1193798"/>
    <xdr:pic>
      <xdr:nvPicPr>
        <xdr:cNvPr id="4" name="Image 1" descr="Macintosh HD:Users:poste2:Desktop:Charte AcadRennes20:Bloc marques AC Rennes:27_logoAC_RENNES.pdf">
          <a:extLst>
            <a:ext uri="{FF2B5EF4-FFF2-40B4-BE49-F238E27FC236}">
              <a16:creationId xmlns:a16="http://schemas.microsoft.com/office/drawing/2014/main" xmlns="" id="{00000000-0008-0000-1900-000004000000}"/>
            </a:ext>
          </a:extLst>
        </xdr:cNvPr>
        <xdr:cNvPicPr/>
      </xdr:nvPicPr>
      <xdr:blipFill>
        <a:blip xmlns:r="http://schemas.openxmlformats.org/officeDocument/2006/relationships" r:embed="rId1"/>
        <a:stretch/>
      </xdr:blipFill>
      <xdr:spPr bwMode="auto">
        <a:xfrm>
          <a:off x="114300" y="121920"/>
          <a:ext cx="1249354" cy="1193799"/>
        </a:xfrm>
        <a:prstGeom prst="rect">
          <a:avLst/>
        </a:prstGeom>
        <a:noFill/>
        <a:ln>
          <a:noFill/>
        </a:ln>
      </xdr:spPr>
    </xdr:pic>
    <xdr:clientData/>
  </xdr:oneCellAnchor>
  <xdr:twoCellAnchor>
    <xdr:from>
      <xdr:col>46</xdr:col>
      <xdr:colOff>225496</xdr:colOff>
      <xdr:row>241</xdr:row>
      <xdr:rowOff>177577</xdr:rowOff>
    </xdr:from>
    <xdr:to>
      <xdr:col>50</xdr:col>
      <xdr:colOff>213359</xdr:colOff>
      <xdr:row>242</xdr:row>
      <xdr:rowOff>98426</xdr:rowOff>
    </xdr:to>
    <xdr:pic>
      <xdr:nvPicPr>
        <xdr:cNvPr id="5" name="Image 2">
          <a:extLst>
            <a:ext uri="{FF2B5EF4-FFF2-40B4-BE49-F238E27FC236}">
              <a16:creationId xmlns:a16="http://schemas.microsoft.com/office/drawing/2014/main" xmlns="" id="{00000000-0008-0000-1900-000005000000}"/>
            </a:ext>
          </a:extLst>
        </xdr:cNvPr>
        <xdr:cNvPicPr>
          <a:picLocks noChangeAspect="1"/>
        </xdr:cNvPicPr>
      </xdr:nvPicPr>
      <xdr:blipFill>
        <a:blip xmlns:r="http://schemas.openxmlformats.org/officeDocument/2006/relationships" r:embed="rId2"/>
        <a:srcRect l="-3123" t="-8656" r="-3013" b="-6036"/>
        <a:stretch/>
      </xdr:blipFill>
      <xdr:spPr bwMode="auto">
        <a:xfrm>
          <a:off x="24662836" y="62991142"/>
          <a:ext cx="2056693" cy="2018254"/>
        </a:xfrm>
        <a:prstGeom prst="rect">
          <a:avLst/>
        </a:prstGeom>
        <a:solidFill>
          <a:schemeClr val="bg1"/>
        </a:solidFill>
        <a:ln w="12700">
          <a:noFill/>
        </a:ln>
      </xdr:spPr>
    </xdr:pic>
    <xdr:clientData/>
  </xdr:twoCellAnchor>
  <xdr:oneCellAnchor>
    <xdr:from>
      <xdr:col>2</xdr:col>
      <xdr:colOff>26670</xdr:colOff>
      <xdr:row>241</xdr:row>
      <xdr:rowOff>38100</xdr:rowOff>
    </xdr:from>
    <xdr:ext cx="1875796" cy="1986695"/>
    <xdr:pic>
      <xdr:nvPicPr>
        <xdr:cNvPr id="6" name="Image 3">
          <a:extLst>
            <a:ext uri="{FF2B5EF4-FFF2-40B4-BE49-F238E27FC236}">
              <a16:creationId xmlns:a16="http://schemas.microsoft.com/office/drawing/2014/main" xmlns="" id="{00000000-0008-0000-1900-000006000000}"/>
            </a:ext>
          </a:extLst>
        </xdr:cNvPr>
        <xdr:cNvPicPr>
          <a:picLocks noChangeAspect="1"/>
        </xdr:cNvPicPr>
      </xdr:nvPicPr>
      <xdr:blipFill>
        <a:blip xmlns:r="http://schemas.openxmlformats.org/officeDocument/2006/relationships" r:embed="rId3"/>
        <a:srcRect t="13353" r="22805" b="4536"/>
        <a:stretch/>
      </xdr:blipFill>
      <xdr:spPr bwMode="auto">
        <a:xfrm>
          <a:off x="302895" y="62849760"/>
          <a:ext cx="1875796" cy="1986694"/>
        </a:xfrm>
        <a:prstGeom prst="rect">
          <a:avLst/>
        </a:prstGeom>
        <a:ln>
          <a:noFill/>
        </a:ln>
      </xdr:spPr>
    </xdr:pic>
    <xdr:clientData/>
  </xdr:oneCellAnchor>
  <xdr:twoCellAnchor editAs="oneCell">
    <xdr:from>
      <xdr:col>2</xdr:col>
      <xdr:colOff>3173</xdr:colOff>
      <xdr:row>2</xdr:row>
      <xdr:rowOff>12700</xdr:rowOff>
    </xdr:from>
    <xdr:to>
      <xdr:col>4</xdr:col>
      <xdr:colOff>4732</xdr:colOff>
      <xdr:row>5</xdr:row>
      <xdr:rowOff>150362</xdr:rowOff>
    </xdr:to>
    <xdr:pic>
      <xdr:nvPicPr>
        <xdr:cNvPr id="7" name="Image 4">
          <a:extLst>
            <a:ext uri="{FF2B5EF4-FFF2-40B4-BE49-F238E27FC236}">
              <a16:creationId xmlns:a16="http://schemas.microsoft.com/office/drawing/2014/main" xmlns="" id="{00000000-0008-0000-1900-000007000000}"/>
            </a:ext>
          </a:extLst>
        </xdr:cNvPr>
        <xdr:cNvPicPr>
          <a:picLocks noChangeAspect="1"/>
        </xdr:cNvPicPr>
      </xdr:nvPicPr>
      <xdr:blipFill>
        <a:blip xmlns:r="http://schemas.openxmlformats.org/officeDocument/2006/relationships" r:embed="rId4"/>
        <a:stretch/>
      </xdr:blipFill>
      <xdr:spPr bwMode="auto">
        <a:xfrm>
          <a:off x="277494" y="323215"/>
          <a:ext cx="839759" cy="733927"/>
        </a:xfrm>
        <a:prstGeom prst="rect">
          <a:avLst/>
        </a:prstGeom>
      </xdr:spPr>
    </xdr:pic>
    <xdr:clientData/>
  </xdr:twoCellAnchor>
  <xdr:oneCellAnchor>
    <xdr:from>
      <xdr:col>45</xdr:col>
      <xdr:colOff>370205</xdr:colOff>
      <xdr:row>4</xdr:row>
      <xdr:rowOff>48894</xdr:rowOff>
    </xdr:from>
    <xdr:ext cx="1608134" cy="1171221"/>
    <xdr:pic>
      <xdr:nvPicPr>
        <xdr:cNvPr id="8" name="Image 5">
          <a:extLst>
            <a:ext uri="{FF2B5EF4-FFF2-40B4-BE49-F238E27FC236}">
              <a16:creationId xmlns:a16="http://schemas.microsoft.com/office/drawing/2014/main" xmlns="" id="{00000000-0008-0000-1900-000008000000}"/>
            </a:ext>
          </a:extLst>
        </xdr:cNvPr>
        <xdr:cNvPicPr>
          <a:picLocks noChangeAspect="1"/>
        </xdr:cNvPicPr>
      </xdr:nvPicPr>
      <xdr:blipFill>
        <a:blip xmlns:r="http://schemas.openxmlformats.org/officeDocument/2006/relationships" r:embed="rId5"/>
        <a:srcRect l="21322" t="2779" r="1924" b="2986"/>
        <a:stretch/>
      </xdr:blipFill>
      <xdr:spPr bwMode="auto">
        <a:xfrm>
          <a:off x="24215090" y="603249"/>
          <a:ext cx="1608134" cy="1171221"/>
        </a:xfrm>
        <a:prstGeom prst="rect">
          <a:avLst/>
        </a:prstGeom>
        <a:solidFill>
          <a:schemeClr val="bg1"/>
        </a:solidFill>
        <a:ln w="12700">
          <a:noFill/>
        </a:ln>
      </xdr:spPr>
    </xdr:pic>
    <xdr:clientData/>
  </xdr:oneCellAnchor>
</xdr:wsDr>
</file>

<file path=xl/drawings/drawing27.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4</xdr:col>
      <xdr:colOff>72064</xdr:colOff>
      <xdr:row>6</xdr:row>
      <xdr:rowOff>41062</xdr:rowOff>
    </xdr:to>
    <xdr:pic>
      <xdr:nvPicPr>
        <xdr:cNvPr id="4" name="Image 1" descr="Macintosh HD:Users:poste2:Desktop:Charte AcadRennes20:Bloc marques AC Rennes:27_logoAC_RENNES.pdf">
          <a:extLst>
            <a:ext uri="{FF2B5EF4-FFF2-40B4-BE49-F238E27FC236}">
              <a16:creationId xmlns:a16="http://schemas.microsoft.com/office/drawing/2014/main" xmlns="" id="{00000000-0008-0000-1A00-000004000000}"/>
            </a:ext>
          </a:extLst>
        </xdr:cNvPr>
        <xdr:cNvPicPr/>
      </xdr:nvPicPr>
      <xdr:blipFill>
        <a:blip xmlns:r="http://schemas.openxmlformats.org/officeDocument/2006/relationships" r:embed="rId1"/>
        <a:stretch/>
      </xdr:blipFill>
      <xdr:spPr bwMode="auto">
        <a:xfrm>
          <a:off x="114300" y="121920"/>
          <a:ext cx="1070284" cy="1176442"/>
        </a:xfrm>
        <a:prstGeom prst="rect">
          <a:avLst/>
        </a:prstGeom>
        <a:noFill/>
        <a:ln>
          <a:noFill/>
        </a:ln>
      </xdr:spPr>
    </xdr:pic>
    <xdr:clientData/>
  </xdr:twoCellAnchor>
  <xdr:twoCellAnchor>
    <xdr:from>
      <xdr:col>7</xdr:col>
      <xdr:colOff>0</xdr:colOff>
      <xdr:row>18</xdr:row>
      <xdr:rowOff>148169</xdr:rowOff>
    </xdr:from>
    <xdr:to>
      <xdr:col>12</xdr:col>
      <xdr:colOff>0</xdr:colOff>
      <xdr:row>28</xdr:row>
      <xdr:rowOff>317500</xdr:rowOff>
    </xdr:to>
    <xdr:graphicFrame macro="">
      <xdr:nvGraphicFramePr>
        <xdr:cNvPr id="5" name="Graphique 2">
          <a:extLst>
            <a:ext uri="{FF2B5EF4-FFF2-40B4-BE49-F238E27FC236}">
              <a16:creationId xmlns:a16="http://schemas.microsoft.com/office/drawing/2014/main" xmlns="" id="{00000000-0008-0000-1A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0</xdr:colOff>
      <xdr:row>32</xdr:row>
      <xdr:rowOff>148169</xdr:rowOff>
    </xdr:from>
    <xdr:to>
      <xdr:col>12</xdr:col>
      <xdr:colOff>0</xdr:colOff>
      <xdr:row>42</xdr:row>
      <xdr:rowOff>254001</xdr:rowOff>
    </xdr:to>
    <xdr:graphicFrame macro="">
      <xdr:nvGraphicFramePr>
        <xdr:cNvPr id="6" name="Graphique 3">
          <a:extLst>
            <a:ext uri="{FF2B5EF4-FFF2-40B4-BE49-F238E27FC236}">
              <a16:creationId xmlns:a16="http://schemas.microsoft.com/office/drawing/2014/main" xmlns="" id="{00000000-0008-0000-1A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0</xdr:colOff>
      <xdr:row>60</xdr:row>
      <xdr:rowOff>148169</xdr:rowOff>
    </xdr:from>
    <xdr:to>
      <xdr:col>12</xdr:col>
      <xdr:colOff>0</xdr:colOff>
      <xdr:row>70</xdr:row>
      <xdr:rowOff>317500</xdr:rowOff>
    </xdr:to>
    <xdr:graphicFrame macro="">
      <xdr:nvGraphicFramePr>
        <xdr:cNvPr id="7" name="Graphique 4">
          <a:extLst>
            <a:ext uri="{FF2B5EF4-FFF2-40B4-BE49-F238E27FC236}">
              <a16:creationId xmlns:a16="http://schemas.microsoft.com/office/drawing/2014/main" xmlns="" id="{00000000-0008-0000-1A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0</xdr:colOff>
      <xdr:row>74</xdr:row>
      <xdr:rowOff>148169</xdr:rowOff>
    </xdr:from>
    <xdr:to>
      <xdr:col>12</xdr:col>
      <xdr:colOff>0</xdr:colOff>
      <xdr:row>84</xdr:row>
      <xdr:rowOff>317500</xdr:rowOff>
    </xdr:to>
    <xdr:graphicFrame macro="">
      <xdr:nvGraphicFramePr>
        <xdr:cNvPr id="8" name="Graphique 5">
          <a:extLst>
            <a:ext uri="{FF2B5EF4-FFF2-40B4-BE49-F238E27FC236}">
              <a16:creationId xmlns:a16="http://schemas.microsoft.com/office/drawing/2014/main" xmlns="" id="{00000000-0008-0000-1A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29</xdr:col>
      <xdr:colOff>0</xdr:colOff>
      <xdr:row>18</xdr:row>
      <xdr:rowOff>148169</xdr:rowOff>
    </xdr:from>
    <xdr:to>
      <xdr:col>30</xdr:col>
      <xdr:colOff>0</xdr:colOff>
      <xdr:row>28</xdr:row>
      <xdr:rowOff>317500</xdr:rowOff>
    </xdr:to>
    <xdr:graphicFrame macro="">
      <xdr:nvGraphicFramePr>
        <xdr:cNvPr id="9" name="Graphique 6">
          <a:extLst>
            <a:ext uri="{FF2B5EF4-FFF2-40B4-BE49-F238E27FC236}">
              <a16:creationId xmlns:a16="http://schemas.microsoft.com/office/drawing/2014/main" xmlns="" id="{00000000-0008-0000-1A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3</xdr:col>
      <xdr:colOff>0</xdr:colOff>
      <xdr:row>87</xdr:row>
      <xdr:rowOff>76200</xdr:rowOff>
    </xdr:from>
    <xdr:ext cx="1875796" cy="1986695"/>
    <xdr:pic>
      <xdr:nvPicPr>
        <xdr:cNvPr id="10" name="Image 7">
          <a:extLst>
            <a:ext uri="{FF2B5EF4-FFF2-40B4-BE49-F238E27FC236}">
              <a16:creationId xmlns:a16="http://schemas.microsoft.com/office/drawing/2014/main" xmlns="" id="{00000000-0008-0000-1A00-00000A000000}"/>
            </a:ext>
          </a:extLst>
        </xdr:cNvPr>
        <xdr:cNvPicPr>
          <a:picLocks noChangeAspect="1"/>
        </xdr:cNvPicPr>
      </xdr:nvPicPr>
      <xdr:blipFill>
        <a:blip xmlns:r="http://schemas.openxmlformats.org/officeDocument/2006/relationships" r:embed="rId7"/>
        <a:srcRect t="13353" r="22805" b="4536"/>
        <a:stretch/>
      </xdr:blipFill>
      <xdr:spPr bwMode="auto">
        <a:xfrm>
          <a:off x="388620" y="34846260"/>
          <a:ext cx="1875796" cy="1986694"/>
        </a:xfrm>
        <a:prstGeom prst="rect">
          <a:avLst/>
        </a:prstGeom>
        <a:ln>
          <a:noFill/>
        </a:ln>
      </xdr:spPr>
    </xdr:pic>
    <xdr:clientData/>
  </xdr:oneCellAnchor>
  <xdr:twoCellAnchor>
    <xdr:from>
      <xdr:col>7</xdr:col>
      <xdr:colOff>0</xdr:colOff>
      <xdr:row>46</xdr:row>
      <xdr:rowOff>148169</xdr:rowOff>
    </xdr:from>
    <xdr:to>
      <xdr:col>12</xdr:col>
      <xdr:colOff>0</xdr:colOff>
      <xdr:row>56</xdr:row>
      <xdr:rowOff>254001</xdr:rowOff>
    </xdr:to>
    <xdr:graphicFrame macro="">
      <xdr:nvGraphicFramePr>
        <xdr:cNvPr id="11" name="Graphique 8">
          <a:extLst>
            <a:ext uri="{FF2B5EF4-FFF2-40B4-BE49-F238E27FC236}">
              <a16:creationId xmlns:a16="http://schemas.microsoft.com/office/drawing/2014/main" xmlns="" id="{00000000-0008-0000-1A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29</xdr:col>
      <xdr:colOff>0</xdr:colOff>
      <xdr:row>32</xdr:row>
      <xdr:rowOff>0</xdr:rowOff>
    </xdr:from>
    <xdr:to>
      <xdr:col>30</xdr:col>
      <xdr:colOff>0</xdr:colOff>
      <xdr:row>42</xdr:row>
      <xdr:rowOff>112008</xdr:rowOff>
    </xdr:to>
    <xdr:graphicFrame macro="">
      <xdr:nvGraphicFramePr>
        <xdr:cNvPr id="12" name="Graphique 9">
          <a:extLst>
            <a:ext uri="{FF2B5EF4-FFF2-40B4-BE49-F238E27FC236}">
              <a16:creationId xmlns:a16="http://schemas.microsoft.com/office/drawing/2014/main" xmlns="" id="{00000000-0008-0000-1A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29</xdr:col>
      <xdr:colOff>0</xdr:colOff>
      <xdr:row>46</xdr:row>
      <xdr:rowOff>0</xdr:rowOff>
    </xdr:from>
    <xdr:to>
      <xdr:col>30</xdr:col>
      <xdr:colOff>0</xdr:colOff>
      <xdr:row>56</xdr:row>
      <xdr:rowOff>112008</xdr:rowOff>
    </xdr:to>
    <xdr:graphicFrame macro="">
      <xdr:nvGraphicFramePr>
        <xdr:cNvPr id="13" name="Graphique 10">
          <a:extLst>
            <a:ext uri="{FF2B5EF4-FFF2-40B4-BE49-F238E27FC236}">
              <a16:creationId xmlns:a16="http://schemas.microsoft.com/office/drawing/2014/main" xmlns="" id="{00000000-0008-0000-1A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29</xdr:col>
      <xdr:colOff>0</xdr:colOff>
      <xdr:row>60</xdr:row>
      <xdr:rowOff>0</xdr:rowOff>
    </xdr:from>
    <xdr:to>
      <xdr:col>30</xdr:col>
      <xdr:colOff>0</xdr:colOff>
      <xdr:row>70</xdr:row>
      <xdr:rowOff>169158</xdr:rowOff>
    </xdr:to>
    <xdr:graphicFrame macro="">
      <xdr:nvGraphicFramePr>
        <xdr:cNvPr id="14" name="Graphique 11">
          <a:extLst>
            <a:ext uri="{FF2B5EF4-FFF2-40B4-BE49-F238E27FC236}">
              <a16:creationId xmlns:a16="http://schemas.microsoft.com/office/drawing/2014/main" xmlns="" id="{00000000-0008-0000-1A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29</xdr:col>
      <xdr:colOff>0</xdr:colOff>
      <xdr:row>74</xdr:row>
      <xdr:rowOff>0</xdr:rowOff>
    </xdr:from>
    <xdr:to>
      <xdr:col>30</xdr:col>
      <xdr:colOff>0</xdr:colOff>
      <xdr:row>84</xdr:row>
      <xdr:rowOff>172968</xdr:rowOff>
    </xdr:to>
    <xdr:graphicFrame macro="">
      <xdr:nvGraphicFramePr>
        <xdr:cNvPr id="15" name="Graphique 12">
          <a:extLst>
            <a:ext uri="{FF2B5EF4-FFF2-40B4-BE49-F238E27FC236}">
              <a16:creationId xmlns:a16="http://schemas.microsoft.com/office/drawing/2014/main" xmlns="" id="{00000000-0008-0000-1A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34</xdr:col>
      <xdr:colOff>47625</xdr:colOff>
      <xdr:row>88</xdr:row>
      <xdr:rowOff>-1</xdr:rowOff>
    </xdr:from>
    <xdr:to>
      <xdr:col>38</xdr:col>
      <xdr:colOff>11674</xdr:colOff>
      <xdr:row>92</xdr:row>
      <xdr:rowOff>95249</xdr:rowOff>
    </xdr:to>
    <xdr:pic>
      <xdr:nvPicPr>
        <xdr:cNvPr id="16" name="Image 13">
          <a:extLst>
            <a:ext uri="{FF2B5EF4-FFF2-40B4-BE49-F238E27FC236}">
              <a16:creationId xmlns:a16="http://schemas.microsoft.com/office/drawing/2014/main" xmlns="" id="{00000000-0008-0000-1A00-000010000000}"/>
            </a:ext>
          </a:extLst>
        </xdr:cNvPr>
        <xdr:cNvPicPr>
          <a:picLocks noChangeAspect="1"/>
        </xdr:cNvPicPr>
      </xdr:nvPicPr>
      <xdr:blipFill>
        <a:blip xmlns:r="http://schemas.openxmlformats.org/officeDocument/2006/relationships" r:embed="rId13"/>
        <a:srcRect l="-3123" t="-8656" r="-3013" b="-6036"/>
        <a:stretch/>
      </xdr:blipFill>
      <xdr:spPr bwMode="auto">
        <a:xfrm>
          <a:off x="23408640" y="35402519"/>
          <a:ext cx="2059550" cy="1562100"/>
        </a:xfrm>
        <a:prstGeom prst="rect">
          <a:avLst/>
        </a:prstGeom>
        <a:solidFill>
          <a:schemeClr val="bg1"/>
        </a:solidFill>
        <a:ln w="12700">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3173</xdr:colOff>
      <xdr:row>2</xdr:row>
      <xdr:rowOff>12700</xdr:rowOff>
    </xdr:from>
    <xdr:to>
      <xdr:col>4</xdr:col>
      <xdr:colOff>3175</xdr:colOff>
      <xdr:row>5</xdr:row>
      <xdr:rowOff>150362</xdr:rowOff>
    </xdr:to>
    <xdr:pic>
      <xdr:nvPicPr>
        <xdr:cNvPr id="4" name="Image 1">
          <a:extLst>
            <a:ext uri="{FF2B5EF4-FFF2-40B4-BE49-F238E27FC236}">
              <a16:creationId xmlns:a16="http://schemas.microsoft.com/office/drawing/2014/main" xmlns="" id="{00000000-0008-0000-0200-000004000000}"/>
            </a:ext>
          </a:extLst>
        </xdr:cNvPr>
        <xdr:cNvPicPr>
          <a:picLocks noChangeAspect="1"/>
        </xdr:cNvPicPr>
      </xdr:nvPicPr>
      <xdr:blipFill>
        <a:blip xmlns:r="http://schemas.openxmlformats.org/officeDocument/2006/relationships" r:embed="rId1"/>
        <a:stretch/>
      </xdr:blipFill>
      <xdr:spPr bwMode="auto">
        <a:xfrm>
          <a:off x="320674" y="330200"/>
          <a:ext cx="946151" cy="747262"/>
        </a:xfrm>
        <a:prstGeom prst="rect">
          <a:avLst/>
        </a:prstGeom>
      </xdr:spPr>
    </xdr:pic>
    <xdr:clientData/>
  </xdr:twoCellAnchor>
  <xdr:twoCellAnchor editAs="oneCell">
    <xdr:from>
      <xdr:col>20</xdr:col>
      <xdr:colOff>368300</xdr:colOff>
      <xdr:row>4</xdr:row>
      <xdr:rowOff>12699</xdr:rowOff>
    </xdr:from>
    <xdr:to>
      <xdr:col>24</xdr:col>
      <xdr:colOff>73339</xdr:colOff>
      <xdr:row>8</xdr:row>
      <xdr:rowOff>224365</xdr:rowOff>
    </xdr:to>
    <xdr:pic>
      <xdr:nvPicPr>
        <xdr:cNvPr id="5" name="Image 2">
          <a:extLst>
            <a:ext uri="{FF2B5EF4-FFF2-40B4-BE49-F238E27FC236}">
              <a16:creationId xmlns:a16="http://schemas.microsoft.com/office/drawing/2014/main" xmlns="" id="{00000000-0008-0000-0200-000005000000}"/>
            </a:ext>
          </a:extLst>
        </xdr:cNvPr>
        <xdr:cNvPicPr>
          <a:picLocks noChangeAspect="1"/>
        </xdr:cNvPicPr>
      </xdr:nvPicPr>
      <xdr:blipFill>
        <a:blip xmlns:r="http://schemas.openxmlformats.org/officeDocument/2006/relationships" r:embed="rId2"/>
        <a:srcRect l="21322" t="2779" r="1924" b="2986"/>
        <a:stretch/>
      </xdr:blipFill>
      <xdr:spPr bwMode="auto">
        <a:xfrm>
          <a:off x="12369800" y="584199"/>
          <a:ext cx="1608134" cy="1176866"/>
        </a:xfrm>
        <a:prstGeom prst="rect">
          <a:avLst/>
        </a:prstGeom>
        <a:solidFill>
          <a:schemeClr val="bg1"/>
        </a:solidFill>
        <a:ln w="12700">
          <a:noFill/>
        </a:ln>
      </xdr:spPr>
    </xdr:pic>
    <xdr:clientData/>
  </xdr:twoCellAnchor>
  <xdr:twoCellAnchor>
    <xdr:from>
      <xdr:col>20</xdr:col>
      <xdr:colOff>603957</xdr:colOff>
      <xdr:row>69</xdr:row>
      <xdr:rowOff>228600</xdr:rowOff>
    </xdr:from>
    <xdr:to>
      <xdr:col>26</xdr:col>
      <xdr:colOff>257004</xdr:colOff>
      <xdr:row>72</xdr:row>
      <xdr:rowOff>5552</xdr:rowOff>
    </xdr:to>
    <xdr:pic>
      <xdr:nvPicPr>
        <xdr:cNvPr id="6" name="Image 3">
          <a:extLst>
            <a:ext uri="{FF2B5EF4-FFF2-40B4-BE49-F238E27FC236}">
              <a16:creationId xmlns:a16="http://schemas.microsoft.com/office/drawing/2014/main" xmlns="" id="{00000000-0008-0000-0200-000006000000}"/>
            </a:ext>
          </a:extLst>
        </xdr:cNvPr>
        <xdr:cNvPicPr>
          <a:picLocks noChangeAspect="1"/>
        </xdr:cNvPicPr>
      </xdr:nvPicPr>
      <xdr:blipFill>
        <a:blip xmlns:r="http://schemas.openxmlformats.org/officeDocument/2006/relationships" r:embed="rId3"/>
        <a:srcRect l="-3123" t="-8656" r="-3013" b="-6036"/>
        <a:stretch/>
      </xdr:blipFill>
      <xdr:spPr bwMode="auto">
        <a:xfrm>
          <a:off x="12605457" y="9232900"/>
          <a:ext cx="1812048" cy="665951"/>
        </a:xfrm>
        <a:prstGeom prst="rect">
          <a:avLst/>
        </a:prstGeom>
        <a:solidFill>
          <a:schemeClr val="bg1"/>
        </a:solidFill>
        <a:ln w="12700">
          <a:noFill/>
        </a:ln>
      </xdr:spPr>
    </xdr:pic>
    <xdr:clientData/>
  </xdr:twoCellAnchor>
  <xdr:twoCellAnchor editAs="oneCell">
    <xdr:from>
      <xdr:col>3</xdr:col>
      <xdr:colOff>16933</xdr:colOff>
      <xdr:row>55</xdr:row>
      <xdr:rowOff>25400</xdr:rowOff>
    </xdr:from>
    <xdr:to>
      <xdr:col>5</xdr:col>
      <xdr:colOff>4656</xdr:colOff>
      <xdr:row>64</xdr:row>
      <xdr:rowOff>155838</xdr:rowOff>
    </xdr:to>
    <xdr:pic>
      <xdr:nvPicPr>
        <xdr:cNvPr id="7" name="Image 4">
          <a:extLst>
            <a:ext uri="{FF2B5EF4-FFF2-40B4-BE49-F238E27FC236}">
              <a16:creationId xmlns:a16="http://schemas.microsoft.com/office/drawing/2014/main" xmlns="" id="{00000000-0008-0000-0200-000007000000}"/>
            </a:ext>
          </a:extLst>
        </xdr:cNvPr>
        <xdr:cNvPicPr>
          <a:picLocks noChangeAspect="1"/>
        </xdr:cNvPicPr>
      </xdr:nvPicPr>
      <xdr:blipFill>
        <a:blip xmlns:r="http://schemas.openxmlformats.org/officeDocument/2006/relationships" r:embed="rId4"/>
        <a:srcRect t="13353" r="22805" b="4536"/>
        <a:stretch/>
      </xdr:blipFill>
      <xdr:spPr bwMode="auto">
        <a:xfrm>
          <a:off x="461433" y="9372600"/>
          <a:ext cx="1388533" cy="1471558"/>
        </a:xfrm>
        <a:prstGeom prst="rect">
          <a:avLst/>
        </a:prstGeom>
        <a:ln>
          <a:noFill/>
        </a:ln>
      </xdr:spPr>
    </xdr:pic>
    <xdr:clientData/>
  </xdr:twoCellAnchor>
</xdr:wsDr>
</file>

<file path=xl/drawings/drawing4.xml><?xml version="1.0" encoding="utf-8"?>
<xdr:wsDr xmlns:xdr="http://schemas.openxmlformats.org/drawingml/2006/spreadsheetDrawing" xmlns:a="http://schemas.openxmlformats.org/drawingml/2006/main">
  <xdr:oneCellAnchor>
    <xdr:from>
      <xdr:col>2</xdr:col>
      <xdr:colOff>3173</xdr:colOff>
      <xdr:row>2</xdr:row>
      <xdr:rowOff>12700</xdr:rowOff>
    </xdr:from>
    <xdr:ext cx="840468" cy="722154"/>
    <xdr:pic>
      <xdr:nvPicPr>
        <xdr:cNvPr id="4" name="Image 1">
          <a:extLst>
            <a:ext uri="{FF2B5EF4-FFF2-40B4-BE49-F238E27FC236}">
              <a16:creationId xmlns:a16="http://schemas.microsoft.com/office/drawing/2014/main" xmlns="" id="{00000000-0008-0000-0300-000004000000}"/>
            </a:ext>
          </a:extLst>
        </xdr:cNvPr>
        <xdr:cNvPicPr>
          <a:picLocks noChangeAspect="1"/>
        </xdr:cNvPicPr>
      </xdr:nvPicPr>
      <xdr:blipFill>
        <a:blip xmlns:r="http://schemas.openxmlformats.org/officeDocument/2006/relationships" r:embed="rId1"/>
        <a:stretch/>
      </xdr:blipFill>
      <xdr:spPr bwMode="auto">
        <a:xfrm>
          <a:off x="320674" y="330200"/>
          <a:ext cx="946151" cy="747262"/>
        </a:xfrm>
        <a:prstGeom prst="rect">
          <a:avLst/>
        </a:prstGeom>
      </xdr:spPr>
    </xdr:pic>
    <xdr:clientData/>
  </xdr:oneCellAnchor>
  <xdr:oneCellAnchor>
    <xdr:from>
      <xdr:col>75</xdr:col>
      <xdr:colOff>368300</xdr:colOff>
      <xdr:row>4</xdr:row>
      <xdr:rowOff>12699</xdr:rowOff>
    </xdr:from>
    <xdr:ext cx="1379533" cy="1144501"/>
    <xdr:pic>
      <xdr:nvPicPr>
        <xdr:cNvPr id="5" name="Image 2">
          <a:extLst>
            <a:ext uri="{FF2B5EF4-FFF2-40B4-BE49-F238E27FC236}">
              <a16:creationId xmlns:a16="http://schemas.microsoft.com/office/drawing/2014/main" xmlns="" id="{00000000-0008-0000-0300-000005000000}"/>
            </a:ext>
          </a:extLst>
        </xdr:cNvPr>
        <xdr:cNvPicPr>
          <a:picLocks noChangeAspect="1"/>
        </xdr:cNvPicPr>
      </xdr:nvPicPr>
      <xdr:blipFill>
        <a:blip xmlns:r="http://schemas.openxmlformats.org/officeDocument/2006/relationships" r:embed="rId2"/>
        <a:srcRect l="21322" t="2779" r="1924" b="2986"/>
        <a:stretch/>
      </xdr:blipFill>
      <xdr:spPr bwMode="auto">
        <a:xfrm>
          <a:off x="11760200" y="584199"/>
          <a:ext cx="1608134" cy="1176866"/>
        </a:xfrm>
        <a:prstGeom prst="rect">
          <a:avLst/>
        </a:prstGeom>
        <a:solidFill>
          <a:schemeClr val="bg1"/>
        </a:solidFill>
        <a:ln w="12700">
          <a:noFill/>
        </a:ln>
      </xdr:spPr>
    </xdr:pic>
    <xdr:clientData/>
  </xdr:oneCellAnchor>
  <xdr:twoCellAnchor>
    <xdr:from>
      <xdr:col>75</xdr:col>
      <xdr:colOff>603957</xdr:colOff>
      <xdr:row>87</xdr:row>
      <xdr:rowOff>228600</xdr:rowOff>
    </xdr:from>
    <xdr:to>
      <xdr:col>81</xdr:col>
      <xdr:colOff>257004</xdr:colOff>
      <xdr:row>90</xdr:row>
      <xdr:rowOff>5552</xdr:rowOff>
    </xdr:to>
    <xdr:pic>
      <xdr:nvPicPr>
        <xdr:cNvPr id="6" name="Image 3">
          <a:extLst>
            <a:ext uri="{FF2B5EF4-FFF2-40B4-BE49-F238E27FC236}">
              <a16:creationId xmlns:a16="http://schemas.microsoft.com/office/drawing/2014/main" xmlns="" id="{00000000-0008-0000-0300-000006000000}"/>
            </a:ext>
          </a:extLst>
        </xdr:cNvPr>
        <xdr:cNvPicPr>
          <a:picLocks noChangeAspect="1"/>
        </xdr:cNvPicPr>
      </xdr:nvPicPr>
      <xdr:blipFill>
        <a:blip xmlns:r="http://schemas.openxmlformats.org/officeDocument/2006/relationships" r:embed="rId3"/>
        <a:srcRect l="-3123" t="-8656" r="-3013" b="-6036"/>
        <a:stretch/>
      </xdr:blipFill>
      <xdr:spPr bwMode="auto">
        <a:xfrm>
          <a:off x="11995857" y="14427200"/>
          <a:ext cx="1812048" cy="665951"/>
        </a:xfrm>
        <a:prstGeom prst="rect">
          <a:avLst/>
        </a:prstGeom>
        <a:solidFill>
          <a:schemeClr val="bg1"/>
        </a:solidFill>
        <a:ln w="12700">
          <a:noFill/>
        </a:ln>
      </xdr:spPr>
    </xdr:pic>
    <xdr:clientData/>
  </xdr:twoCellAnchor>
  <xdr:oneCellAnchor>
    <xdr:from>
      <xdr:col>3</xdr:col>
      <xdr:colOff>16933</xdr:colOff>
      <xdr:row>91</xdr:row>
      <xdr:rowOff>0</xdr:rowOff>
    </xdr:from>
    <xdr:ext cx="1213999" cy="1477050"/>
    <xdr:pic>
      <xdr:nvPicPr>
        <xdr:cNvPr id="7" name="Image 14">
          <a:extLst>
            <a:ext uri="{FF2B5EF4-FFF2-40B4-BE49-F238E27FC236}">
              <a16:creationId xmlns:a16="http://schemas.microsoft.com/office/drawing/2014/main" xmlns="" id="{00000000-0008-0000-0300-000007000000}"/>
            </a:ext>
          </a:extLst>
        </xdr:cNvPr>
        <xdr:cNvPicPr>
          <a:picLocks noChangeAspect="1"/>
        </xdr:cNvPicPr>
      </xdr:nvPicPr>
      <xdr:blipFill>
        <a:blip xmlns:r="http://schemas.openxmlformats.org/officeDocument/2006/relationships" r:embed="rId4"/>
        <a:srcRect t="13353" r="22805" b="4536"/>
        <a:stretch/>
      </xdr:blipFill>
      <xdr:spPr bwMode="auto">
        <a:xfrm>
          <a:off x="461433" y="31407100"/>
          <a:ext cx="1388533" cy="1469796"/>
        </a:xfrm>
        <a:prstGeom prst="rect">
          <a:avLst/>
        </a:prstGeom>
        <a:ln>
          <a:noFill/>
        </a:ln>
      </xdr:spPr>
    </xdr:pic>
    <xdr:clientData/>
  </xdr:oneCellAnchor>
  <xdr:twoCellAnchor>
    <xdr:from>
      <xdr:col>1</xdr:col>
      <xdr:colOff>79373</xdr:colOff>
      <xdr:row>11</xdr:row>
      <xdr:rowOff>8893</xdr:rowOff>
    </xdr:from>
    <xdr:to>
      <xdr:col>6</xdr:col>
      <xdr:colOff>288</xdr:colOff>
      <xdr:row>22</xdr:row>
      <xdr:rowOff>55416</xdr:rowOff>
    </xdr:to>
    <xdr:pic>
      <xdr:nvPicPr>
        <xdr:cNvPr id="8" name="Complément 4" title="Mini Calendar and Date Picker">
          <a:extLst>
            <a:ext uri="{FF2B5EF4-FFF2-40B4-BE49-F238E27FC236}">
              <a16:creationId xmlns:a16="http://schemas.microsoft.com/office/drawing/2014/main" xmlns="" id="{00000000-0008-0000-0300-000008000000}"/>
            </a:ext>
          </a:extLst>
        </xdr:cNvPr>
        <xdr:cNvPicPr/>
      </xdr:nvPicPr>
      <xdr:blipFill>
        <a:blip xmlns:r="http://schemas.openxmlformats.org/officeDocument/2006/relationships" r:embed="rId5"/>
        <a:stretch/>
      </xdr:blipFill>
      <xdr:spPr bwMode="auto">
        <a:xfrm>
          <a:off x="0" y="0"/>
          <a:ext cx="0" cy="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36</xdr:col>
      <xdr:colOff>235563</xdr:colOff>
      <xdr:row>51</xdr:row>
      <xdr:rowOff>107717</xdr:rowOff>
    </xdr:from>
    <xdr:to>
      <xdr:col>41</xdr:col>
      <xdr:colOff>85123</xdr:colOff>
      <xdr:row>56</xdr:row>
      <xdr:rowOff>6204</xdr:rowOff>
    </xdr:to>
    <xdr:pic>
      <xdr:nvPicPr>
        <xdr:cNvPr id="4" name="Image 1">
          <a:extLst>
            <a:ext uri="{FF2B5EF4-FFF2-40B4-BE49-F238E27FC236}">
              <a16:creationId xmlns:a16="http://schemas.microsoft.com/office/drawing/2014/main" xmlns="" id="{00000000-0008-0000-0400-000004000000}"/>
            </a:ext>
          </a:extLst>
        </xdr:cNvPr>
        <xdr:cNvPicPr>
          <a:picLocks noChangeAspect="1"/>
        </xdr:cNvPicPr>
      </xdr:nvPicPr>
      <xdr:blipFill>
        <a:blip xmlns:r="http://schemas.openxmlformats.org/officeDocument/2006/relationships" r:embed="rId1"/>
        <a:srcRect l="-3123" t="-8656" r="-3013" b="-6036"/>
        <a:stretch/>
      </xdr:blipFill>
      <xdr:spPr bwMode="auto">
        <a:xfrm>
          <a:off x="21381063" y="14147567"/>
          <a:ext cx="1640260" cy="1136738"/>
        </a:xfrm>
        <a:prstGeom prst="rect">
          <a:avLst/>
        </a:prstGeom>
        <a:solidFill>
          <a:schemeClr val="bg1"/>
        </a:solidFill>
        <a:ln w="12700">
          <a:noFill/>
        </a:ln>
      </xdr:spPr>
    </xdr:pic>
    <xdr:clientData/>
  </xdr:twoCellAnchor>
  <xdr:oneCellAnchor>
    <xdr:from>
      <xdr:col>2</xdr:col>
      <xdr:colOff>0</xdr:colOff>
      <xdr:row>2</xdr:row>
      <xdr:rowOff>0</xdr:rowOff>
    </xdr:from>
    <xdr:ext cx="1271578" cy="1185332"/>
    <xdr:pic>
      <xdr:nvPicPr>
        <xdr:cNvPr id="5" name="Image 2" descr="Macintosh HD:Users:poste2:Desktop:Charte AcadRennes20:Bloc marques AC Rennes:27_logoAC_RENNES.pdf">
          <a:extLst>
            <a:ext uri="{FF2B5EF4-FFF2-40B4-BE49-F238E27FC236}">
              <a16:creationId xmlns:a16="http://schemas.microsoft.com/office/drawing/2014/main" xmlns="" id="{00000000-0008-0000-0400-000005000000}"/>
            </a:ext>
          </a:extLst>
        </xdr:cNvPr>
        <xdr:cNvPicPr/>
      </xdr:nvPicPr>
      <xdr:blipFill>
        <a:blip xmlns:r="http://schemas.openxmlformats.org/officeDocument/2006/relationships" r:embed="rId2"/>
        <a:stretch/>
      </xdr:blipFill>
      <xdr:spPr bwMode="auto">
        <a:xfrm>
          <a:off x="266700" y="381000"/>
          <a:ext cx="1271579" cy="1185332"/>
        </a:xfrm>
        <a:prstGeom prst="rect">
          <a:avLst/>
        </a:prstGeom>
        <a:noFill/>
        <a:ln>
          <a:noFill/>
        </a:ln>
      </xdr:spPr>
    </xdr:pic>
    <xdr:clientData/>
  </xdr:oneCellAnchor>
  <xdr:oneCellAnchor>
    <xdr:from>
      <xdr:col>4</xdr:col>
      <xdr:colOff>45721</xdr:colOff>
      <xdr:row>49</xdr:row>
      <xdr:rowOff>140188</xdr:rowOff>
    </xdr:from>
    <xdr:ext cx="1329689" cy="1408303"/>
    <xdr:pic>
      <xdr:nvPicPr>
        <xdr:cNvPr id="6" name="Image 3">
          <a:extLst>
            <a:ext uri="{FF2B5EF4-FFF2-40B4-BE49-F238E27FC236}">
              <a16:creationId xmlns:a16="http://schemas.microsoft.com/office/drawing/2014/main" xmlns="" id="{00000000-0008-0000-0400-000006000000}"/>
            </a:ext>
          </a:extLst>
        </xdr:cNvPr>
        <xdr:cNvPicPr>
          <a:picLocks noChangeAspect="1"/>
        </xdr:cNvPicPr>
      </xdr:nvPicPr>
      <xdr:blipFill>
        <a:blip xmlns:r="http://schemas.openxmlformats.org/officeDocument/2006/relationships" r:embed="rId3"/>
        <a:srcRect t="13353" r="22805" b="4536"/>
        <a:stretch/>
      </xdr:blipFill>
      <xdr:spPr bwMode="auto">
        <a:xfrm>
          <a:off x="541021" y="13684738"/>
          <a:ext cx="1329690" cy="1408303"/>
        </a:xfrm>
        <a:prstGeom prst="rect">
          <a:avLst/>
        </a:prstGeom>
        <a:ln>
          <a:noFill/>
        </a:ln>
      </xdr:spPr>
    </xdr:pic>
    <xdr:clientData/>
  </xdr:oneCellAnchor>
</xdr:wsDr>
</file>

<file path=xl/drawings/drawing6.xml><?xml version="1.0" encoding="utf-8"?>
<xdr:wsDr xmlns:xdr="http://schemas.openxmlformats.org/drawingml/2006/spreadsheetDrawing" xmlns:a="http://schemas.openxmlformats.org/drawingml/2006/main">
  <xdr:twoCellAnchor>
    <xdr:from>
      <xdr:col>36</xdr:col>
      <xdr:colOff>235563</xdr:colOff>
      <xdr:row>51</xdr:row>
      <xdr:rowOff>107717</xdr:rowOff>
    </xdr:from>
    <xdr:to>
      <xdr:col>41</xdr:col>
      <xdr:colOff>85123</xdr:colOff>
      <xdr:row>56</xdr:row>
      <xdr:rowOff>6204</xdr:rowOff>
    </xdr:to>
    <xdr:pic>
      <xdr:nvPicPr>
        <xdr:cNvPr id="4" name="Image 1">
          <a:extLst>
            <a:ext uri="{FF2B5EF4-FFF2-40B4-BE49-F238E27FC236}">
              <a16:creationId xmlns:a16="http://schemas.microsoft.com/office/drawing/2014/main" xmlns="" id="{00000000-0008-0000-0500-000004000000}"/>
            </a:ext>
          </a:extLst>
        </xdr:cNvPr>
        <xdr:cNvPicPr>
          <a:picLocks noChangeAspect="1"/>
        </xdr:cNvPicPr>
      </xdr:nvPicPr>
      <xdr:blipFill>
        <a:blip xmlns:r="http://schemas.openxmlformats.org/officeDocument/2006/relationships" r:embed="rId1"/>
        <a:srcRect l="-3123" t="-8656" r="-3013" b="-6036"/>
        <a:stretch/>
      </xdr:blipFill>
      <xdr:spPr bwMode="auto">
        <a:xfrm>
          <a:off x="21394398" y="14336162"/>
          <a:ext cx="1640260" cy="1151978"/>
        </a:xfrm>
        <a:prstGeom prst="rect">
          <a:avLst/>
        </a:prstGeom>
        <a:solidFill>
          <a:schemeClr val="bg1"/>
        </a:solidFill>
        <a:ln w="12700">
          <a:noFill/>
        </a:ln>
      </xdr:spPr>
    </xdr:pic>
    <xdr:clientData/>
  </xdr:twoCellAnchor>
  <xdr:oneCellAnchor>
    <xdr:from>
      <xdr:col>2</xdr:col>
      <xdr:colOff>0</xdr:colOff>
      <xdr:row>2</xdr:row>
      <xdr:rowOff>0</xdr:rowOff>
    </xdr:from>
    <xdr:ext cx="1271578" cy="1185332"/>
    <xdr:pic>
      <xdr:nvPicPr>
        <xdr:cNvPr id="5" name="Image 2" descr="Macintosh HD:Users:poste2:Desktop:Charte AcadRennes20:Bloc marques AC Rennes:27_logoAC_RENNES.pdf">
          <a:extLst>
            <a:ext uri="{FF2B5EF4-FFF2-40B4-BE49-F238E27FC236}">
              <a16:creationId xmlns:a16="http://schemas.microsoft.com/office/drawing/2014/main" xmlns="" id="{00000000-0008-0000-0500-000005000000}"/>
            </a:ext>
          </a:extLst>
        </xdr:cNvPr>
        <xdr:cNvPicPr/>
      </xdr:nvPicPr>
      <xdr:blipFill>
        <a:blip xmlns:r="http://schemas.openxmlformats.org/officeDocument/2006/relationships" r:embed="rId2"/>
        <a:stretch/>
      </xdr:blipFill>
      <xdr:spPr bwMode="auto">
        <a:xfrm>
          <a:off x="274320" y="381000"/>
          <a:ext cx="1271579" cy="1185332"/>
        </a:xfrm>
        <a:prstGeom prst="rect">
          <a:avLst/>
        </a:prstGeom>
        <a:noFill/>
        <a:ln>
          <a:noFill/>
        </a:ln>
      </xdr:spPr>
    </xdr:pic>
    <xdr:clientData/>
  </xdr:oneCellAnchor>
  <xdr:oneCellAnchor>
    <xdr:from>
      <xdr:col>4</xdr:col>
      <xdr:colOff>45721</xdr:colOff>
      <xdr:row>49</xdr:row>
      <xdr:rowOff>140188</xdr:rowOff>
    </xdr:from>
    <xdr:ext cx="1329689" cy="1408303"/>
    <xdr:pic>
      <xdr:nvPicPr>
        <xdr:cNvPr id="6" name="Image 3">
          <a:extLst>
            <a:ext uri="{FF2B5EF4-FFF2-40B4-BE49-F238E27FC236}">
              <a16:creationId xmlns:a16="http://schemas.microsoft.com/office/drawing/2014/main" xmlns="" id="{00000000-0008-0000-0500-000006000000}"/>
            </a:ext>
          </a:extLst>
        </xdr:cNvPr>
        <xdr:cNvPicPr>
          <a:picLocks noChangeAspect="1"/>
        </xdr:cNvPicPr>
      </xdr:nvPicPr>
      <xdr:blipFill>
        <a:blip xmlns:r="http://schemas.openxmlformats.org/officeDocument/2006/relationships" r:embed="rId3"/>
        <a:srcRect t="13353" r="22805" b="4536"/>
        <a:stretch/>
      </xdr:blipFill>
      <xdr:spPr bwMode="auto">
        <a:xfrm>
          <a:off x="546736" y="13865713"/>
          <a:ext cx="1329690" cy="1408303"/>
        </a:xfrm>
        <a:prstGeom prst="rect">
          <a:avLst/>
        </a:prstGeom>
        <a:ln>
          <a:noFill/>
        </a:ln>
      </xdr:spPr>
    </xdr:pic>
    <xdr:clientData/>
  </xdr:oneCellAnchor>
</xdr:wsDr>
</file>

<file path=xl/drawings/drawing7.xml><?xml version="1.0" encoding="utf-8"?>
<xdr:wsDr xmlns:xdr="http://schemas.openxmlformats.org/drawingml/2006/spreadsheetDrawing" xmlns:a="http://schemas.openxmlformats.org/drawingml/2006/main">
  <xdr:twoCellAnchor editAs="oneCell">
    <xdr:from>
      <xdr:col>2</xdr:col>
      <xdr:colOff>3173</xdr:colOff>
      <xdr:row>2</xdr:row>
      <xdr:rowOff>12700</xdr:rowOff>
    </xdr:from>
    <xdr:to>
      <xdr:col>4</xdr:col>
      <xdr:colOff>3175</xdr:colOff>
      <xdr:row>5</xdr:row>
      <xdr:rowOff>150362</xdr:rowOff>
    </xdr:to>
    <xdr:pic>
      <xdr:nvPicPr>
        <xdr:cNvPr id="4" name="Image 1">
          <a:extLst>
            <a:ext uri="{FF2B5EF4-FFF2-40B4-BE49-F238E27FC236}">
              <a16:creationId xmlns:a16="http://schemas.microsoft.com/office/drawing/2014/main" xmlns="" id="{00000000-0008-0000-0600-000004000000}"/>
            </a:ext>
          </a:extLst>
        </xdr:cNvPr>
        <xdr:cNvPicPr>
          <a:picLocks noChangeAspect="1"/>
        </xdr:cNvPicPr>
      </xdr:nvPicPr>
      <xdr:blipFill>
        <a:blip xmlns:r="http://schemas.openxmlformats.org/officeDocument/2006/relationships" r:embed="rId1"/>
        <a:stretch/>
      </xdr:blipFill>
      <xdr:spPr bwMode="auto">
        <a:xfrm>
          <a:off x="320674" y="330200"/>
          <a:ext cx="946151" cy="747262"/>
        </a:xfrm>
        <a:prstGeom prst="rect">
          <a:avLst/>
        </a:prstGeom>
      </xdr:spPr>
    </xdr:pic>
    <xdr:clientData/>
  </xdr:twoCellAnchor>
  <xdr:twoCellAnchor editAs="oneCell">
    <xdr:from>
      <xdr:col>3</xdr:col>
      <xdr:colOff>16933</xdr:colOff>
      <xdr:row>45</xdr:row>
      <xdr:rowOff>186829</xdr:rowOff>
    </xdr:from>
    <xdr:to>
      <xdr:col>5</xdr:col>
      <xdr:colOff>4656</xdr:colOff>
      <xdr:row>51</xdr:row>
      <xdr:rowOff>410</xdr:rowOff>
    </xdr:to>
    <xdr:pic>
      <xdr:nvPicPr>
        <xdr:cNvPr id="5" name="Image 16">
          <a:extLst>
            <a:ext uri="{FF2B5EF4-FFF2-40B4-BE49-F238E27FC236}">
              <a16:creationId xmlns:a16="http://schemas.microsoft.com/office/drawing/2014/main" xmlns="" id="{00000000-0008-0000-0600-000005000000}"/>
            </a:ext>
          </a:extLst>
        </xdr:cNvPr>
        <xdr:cNvPicPr>
          <a:picLocks noChangeAspect="1"/>
        </xdr:cNvPicPr>
      </xdr:nvPicPr>
      <xdr:blipFill>
        <a:blip xmlns:r="http://schemas.openxmlformats.org/officeDocument/2006/relationships" r:embed="rId2"/>
        <a:srcRect t="13353" r="22805" b="4536"/>
        <a:stretch/>
      </xdr:blipFill>
      <xdr:spPr bwMode="auto">
        <a:xfrm>
          <a:off x="466318" y="17243906"/>
          <a:ext cx="1398302" cy="1495012"/>
        </a:xfrm>
        <a:prstGeom prst="rect">
          <a:avLst/>
        </a:prstGeom>
        <a:ln>
          <a:noFill/>
        </a:ln>
      </xdr:spPr>
    </xdr:pic>
    <xdr:clientData/>
  </xdr:twoCellAnchor>
  <xdr:oneCellAnchor>
    <xdr:from>
      <xdr:col>33</xdr:col>
      <xdr:colOff>341630</xdr:colOff>
      <xdr:row>15</xdr:row>
      <xdr:rowOff>98424</xdr:rowOff>
    </xdr:from>
    <xdr:ext cx="1608134" cy="1185333"/>
    <xdr:pic>
      <xdr:nvPicPr>
        <xdr:cNvPr id="6" name="Image 6">
          <a:extLst>
            <a:ext uri="{FF2B5EF4-FFF2-40B4-BE49-F238E27FC236}">
              <a16:creationId xmlns:a16="http://schemas.microsoft.com/office/drawing/2014/main" xmlns="" id="{00000000-0008-0000-0600-000006000000}"/>
            </a:ext>
          </a:extLst>
        </xdr:cNvPr>
        <xdr:cNvPicPr>
          <a:picLocks noChangeAspect="1"/>
        </xdr:cNvPicPr>
      </xdr:nvPicPr>
      <xdr:blipFill>
        <a:blip xmlns:r="http://schemas.openxmlformats.org/officeDocument/2006/relationships" r:embed="rId3"/>
        <a:srcRect l="21322" t="2779" r="1924" b="2986"/>
        <a:stretch/>
      </xdr:blipFill>
      <xdr:spPr bwMode="auto">
        <a:xfrm>
          <a:off x="22531070" y="3390264"/>
          <a:ext cx="1608134" cy="1185333"/>
        </a:xfrm>
        <a:prstGeom prst="rect">
          <a:avLst/>
        </a:prstGeom>
        <a:solidFill>
          <a:schemeClr val="bg1"/>
        </a:solidFill>
        <a:ln w="12700">
          <a:noFill/>
        </a:ln>
      </xdr:spPr>
    </xdr:pic>
    <xdr:clientData/>
  </xdr:oneCellAnchor>
  <xdr:twoCellAnchor>
    <xdr:from>
      <xdr:col>26</xdr:col>
      <xdr:colOff>137159</xdr:colOff>
      <xdr:row>15</xdr:row>
      <xdr:rowOff>152400</xdr:rowOff>
    </xdr:from>
    <xdr:to>
      <xdr:col>36</xdr:col>
      <xdr:colOff>1</xdr:colOff>
      <xdr:row>51</xdr:row>
      <xdr:rowOff>0</xdr:rowOff>
    </xdr:to>
    <xdr:graphicFrame macro="">
      <xdr:nvGraphicFramePr>
        <xdr:cNvPr id="7" name="Graphique 11">
          <a:extLst>
            <a:ext uri="{FF2B5EF4-FFF2-40B4-BE49-F238E27FC236}">
              <a16:creationId xmlns:a16="http://schemas.microsoft.com/office/drawing/2014/main" xmlns="" id="{00000000-0008-0000-06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3173</xdr:colOff>
      <xdr:row>2</xdr:row>
      <xdr:rowOff>12700</xdr:rowOff>
    </xdr:from>
    <xdr:to>
      <xdr:col>4</xdr:col>
      <xdr:colOff>3175</xdr:colOff>
      <xdr:row>5</xdr:row>
      <xdr:rowOff>150362</xdr:rowOff>
    </xdr:to>
    <xdr:pic>
      <xdr:nvPicPr>
        <xdr:cNvPr id="4" name="Image 1">
          <a:extLst>
            <a:ext uri="{FF2B5EF4-FFF2-40B4-BE49-F238E27FC236}">
              <a16:creationId xmlns:a16="http://schemas.microsoft.com/office/drawing/2014/main" xmlns="" id="{00000000-0008-0000-0700-000004000000}"/>
            </a:ext>
          </a:extLst>
        </xdr:cNvPr>
        <xdr:cNvPicPr>
          <a:picLocks noChangeAspect="1"/>
        </xdr:cNvPicPr>
      </xdr:nvPicPr>
      <xdr:blipFill>
        <a:blip xmlns:r="http://schemas.openxmlformats.org/officeDocument/2006/relationships" r:embed="rId1"/>
        <a:stretch/>
      </xdr:blipFill>
      <xdr:spPr bwMode="auto">
        <a:xfrm>
          <a:off x="320674" y="330200"/>
          <a:ext cx="946151" cy="751495"/>
        </a:xfrm>
        <a:prstGeom prst="rect">
          <a:avLst/>
        </a:prstGeom>
      </xdr:spPr>
    </xdr:pic>
    <xdr:clientData/>
  </xdr:twoCellAnchor>
  <xdr:twoCellAnchor editAs="oneCell">
    <xdr:from>
      <xdr:col>3</xdr:col>
      <xdr:colOff>16932</xdr:colOff>
      <xdr:row>51</xdr:row>
      <xdr:rowOff>4233</xdr:rowOff>
    </xdr:from>
    <xdr:to>
      <xdr:col>5</xdr:col>
      <xdr:colOff>4655</xdr:colOff>
      <xdr:row>54</xdr:row>
      <xdr:rowOff>300860</xdr:rowOff>
    </xdr:to>
    <xdr:pic>
      <xdr:nvPicPr>
        <xdr:cNvPr id="5" name="Image 20">
          <a:extLst>
            <a:ext uri="{FF2B5EF4-FFF2-40B4-BE49-F238E27FC236}">
              <a16:creationId xmlns:a16="http://schemas.microsoft.com/office/drawing/2014/main" xmlns="" id="{00000000-0008-0000-0700-000005000000}"/>
            </a:ext>
          </a:extLst>
        </xdr:cNvPr>
        <xdr:cNvPicPr>
          <a:picLocks noChangeAspect="1"/>
        </xdr:cNvPicPr>
      </xdr:nvPicPr>
      <xdr:blipFill>
        <a:blip xmlns:r="http://schemas.openxmlformats.org/officeDocument/2006/relationships" r:embed="rId2"/>
        <a:srcRect t="13353" r="22805" b="4536"/>
        <a:stretch/>
      </xdr:blipFill>
      <xdr:spPr bwMode="auto">
        <a:xfrm>
          <a:off x="461432" y="16857133"/>
          <a:ext cx="1388533" cy="1458256"/>
        </a:xfrm>
        <a:prstGeom prst="rect">
          <a:avLst/>
        </a:prstGeom>
        <a:ln>
          <a:noFill/>
        </a:ln>
      </xdr:spPr>
    </xdr:pic>
    <xdr:clientData/>
  </xdr:twoCellAnchor>
  <xdr:oneCellAnchor>
    <xdr:from>
      <xdr:col>33</xdr:col>
      <xdr:colOff>82550</xdr:colOff>
      <xdr:row>4</xdr:row>
      <xdr:rowOff>123188</xdr:rowOff>
    </xdr:from>
    <xdr:ext cx="1608134" cy="1171221"/>
    <xdr:pic>
      <xdr:nvPicPr>
        <xdr:cNvPr id="6" name="Image 5">
          <a:extLst>
            <a:ext uri="{FF2B5EF4-FFF2-40B4-BE49-F238E27FC236}">
              <a16:creationId xmlns:a16="http://schemas.microsoft.com/office/drawing/2014/main" xmlns="" id="{00000000-0008-0000-0700-000006000000}"/>
            </a:ext>
          </a:extLst>
        </xdr:cNvPr>
        <xdr:cNvPicPr>
          <a:picLocks noChangeAspect="1"/>
        </xdr:cNvPicPr>
      </xdr:nvPicPr>
      <xdr:blipFill>
        <a:blip xmlns:r="http://schemas.openxmlformats.org/officeDocument/2006/relationships" r:embed="rId3"/>
        <a:srcRect l="21322" t="2779" r="1924" b="2986"/>
        <a:stretch/>
      </xdr:blipFill>
      <xdr:spPr bwMode="auto">
        <a:xfrm>
          <a:off x="22237700" y="656589"/>
          <a:ext cx="1608134" cy="1171221"/>
        </a:xfrm>
        <a:prstGeom prst="rect">
          <a:avLst/>
        </a:prstGeom>
        <a:solidFill>
          <a:schemeClr val="bg1"/>
        </a:solidFill>
        <a:ln w="12700">
          <a:noFill/>
        </a:ln>
      </xdr:spPr>
    </xdr:pic>
    <xdr:clientData/>
  </xdr:oneCellAnchor>
  <xdr:twoCellAnchor>
    <xdr:from>
      <xdr:col>31</xdr:col>
      <xdr:colOff>112507</xdr:colOff>
      <xdr:row>46</xdr:row>
      <xdr:rowOff>133351</xdr:rowOff>
    </xdr:from>
    <xdr:to>
      <xdr:col>37</xdr:col>
      <xdr:colOff>269705</xdr:colOff>
      <xdr:row>49</xdr:row>
      <xdr:rowOff>344219</xdr:rowOff>
    </xdr:to>
    <xdr:pic>
      <xdr:nvPicPr>
        <xdr:cNvPr id="7" name="Image 6">
          <a:extLst>
            <a:ext uri="{FF2B5EF4-FFF2-40B4-BE49-F238E27FC236}">
              <a16:creationId xmlns:a16="http://schemas.microsoft.com/office/drawing/2014/main" xmlns="" id="{00000000-0008-0000-0700-000007000000}"/>
            </a:ext>
          </a:extLst>
        </xdr:cNvPr>
        <xdr:cNvPicPr>
          <a:picLocks noChangeAspect="1"/>
        </xdr:cNvPicPr>
      </xdr:nvPicPr>
      <xdr:blipFill>
        <a:blip xmlns:r="http://schemas.openxmlformats.org/officeDocument/2006/relationships" r:embed="rId4"/>
        <a:srcRect l="-3123" t="-8656" r="-3013" b="-6036"/>
        <a:stretch/>
      </xdr:blipFill>
      <xdr:spPr bwMode="auto">
        <a:xfrm>
          <a:off x="21372308" y="12458701"/>
          <a:ext cx="2062197" cy="896668"/>
        </a:xfrm>
        <a:prstGeom prst="rect">
          <a:avLst/>
        </a:prstGeom>
        <a:solidFill>
          <a:schemeClr val="bg1"/>
        </a:solidFill>
        <a:ln w="12700">
          <a:noFill/>
        </a:ln>
      </xdr:spPr>
    </xdr:pic>
    <xdr:clientData/>
  </xdr:twoCellAnchor>
  <xdr:twoCellAnchor>
    <xdr:from>
      <xdr:col>26</xdr:col>
      <xdr:colOff>1066800</xdr:colOff>
      <xdr:row>15</xdr:row>
      <xdr:rowOff>800100</xdr:rowOff>
    </xdr:from>
    <xdr:to>
      <xdr:col>38</xdr:col>
      <xdr:colOff>89537</xdr:colOff>
      <xdr:row>52</xdr:row>
      <xdr:rowOff>76200</xdr:rowOff>
    </xdr:to>
    <xdr:graphicFrame macro="">
      <xdr:nvGraphicFramePr>
        <xdr:cNvPr id="9" name="Graphique 11">
          <a:extLst>
            <a:ext uri="{FF2B5EF4-FFF2-40B4-BE49-F238E27FC236}">
              <a16:creationId xmlns:a16="http://schemas.microsoft.com/office/drawing/2014/main" xmlns="" id="{D55B181D-AF40-419B-9593-5721EAEA054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3173</xdr:colOff>
      <xdr:row>2</xdr:row>
      <xdr:rowOff>12700</xdr:rowOff>
    </xdr:from>
    <xdr:to>
      <xdr:col>4</xdr:col>
      <xdr:colOff>3175</xdr:colOff>
      <xdr:row>5</xdr:row>
      <xdr:rowOff>150362</xdr:rowOff>
    </xdr:to>
    <xdr:pic>
      <xdr:nvPicPr>
        <xdr:cNvPr id="4" name="Image 1">
          <a:extLst>
            <a:ext uri="{FF2B5EF4-FFF2-40B4-BE49-F238E27FC236}">
              <a16:creationId xmlns:a16="http://schemas.microsoft.com/office/drawing/2014/main" xmlns="" id="{00000000-0008-0000-0800-000004000000}"/>
            </a:ext>
          </a:extLst>
        </xdr:cNvPr>
        <xdr:cNvPicPr>
          <a:picLocks noChangeAspect="1"/>
        </xdr:cNvPicPr>
      </xdr:nvPicPr>
      <xdr:blipFill>
        <a:blip xmlns:r="http://schemas.openxmlformats.org/officeDocument/2006/relationships" r:embed="rId1"/>
        <a:stretch/>
      </xdr:blipFill>
      <xdr:spPr bwMode="auto">
        <a:xfrm>
          <a:off x="320674" y="330200"/>
          <a:ext cx="946151" cy="747262"/>
        </a:xfrm>
        <a:prstGeom prst="rect">
          <a:avLst/>
        </a:prstGeom>
      </xdr:spPr>
    </xdr:pic>
    <xdr:clientData/>
  </xdr:twoCellAnchor>
  <xdr:twoCellAnchor editAs="oneCell">
    <xdr:from>
      <xdr:col>3</xdr:col>
      <xdr:colOff>16932</xdr:colOff>
      <xdr:row>31</xdr:row>
      <xdr:rowOff>5000</xdr:rowOff>
    </xdr:from>
    <xdr:to>
      <xdr:col>5</xdr:col>
      <xdr:colOff>4655</xdr:colOff>
      <xdr:row>37</xdr:row>
      <xdr:rowOff>34983</xdr:rowOff>
    </xdr:to>
    <xdr:pic>
      <xdr:nvPicPr>
        <xdr:cNvPr id="5" name="Image 13">
          <a:extLst>
            <a:ext uri="{FF2B5EF4-FFF2-40B4-BE49-F238E27FC236}">
              <a16:creationId xmlns:a16="http://schemas.microsoft.com/office/drawing/2014/main" xmlns="" id="{00000000-0008-0000-0800-000005000000}"/>
            </a:ext>
          </a:extLst>
        </xdr:cNvPr>
        <xdr:cNvPicPr>
          <a:picLocks noChangeAspect="1"/>
        </xdr:cNvPicPr>
      </xdr:nvPicPr>
      <xdr:blipFill>
        <a:blip xmlns:r="http://schemas.openxmlformats.org/officeDocument/2006/relationships" r:embed="rId2"/>
        <a:srcRect t="13353" r="22805" b="4536"/>
        <a:stretch/>
      </xdr:blipFill>
      <xdr:spPr bwMode="auto">
        <a:xfrm>
          <a:off x="465167" y="17247118"/>
          <a:ext cx="1396004" cy="1465832"/>
        </a:xfrm>
        <a:prstGeom prst="rect">
          <a:avLst/>
        </a:prstGeom>
        <a:ln>
          <a:noFill/>
        </a:ln>
      </xdr:spPr>
    </xdr:pic>
    <xdr:clientData/>
  </xdr:twoCellAnchor>
  <xdr:oneCellAnchor>
    <xdr:from>
      <xdr:col>33</xdr:col>
      <xdr:colOff>84455</xdr:colOff>
      <xdr:row>4</xdr:row>
      <xdr:rowOff>163193</xdr:rowOff>
    </xdr:from>
    <xdr:ext cx="1608134" cy="1176866"/>
    <xdr:pic>
      <xdr:nvPicPr>
        <xdr:cNvPr id="6" name="Image 5">
          <a:extLst>
            <a:ext uri="{FF2B5EF4-FFF2-40B4-BE49-F238E27FC236}">
              <a16:creationId xmlns:a16="http://schemas.microsoft.com/office/drawing/2014/main" xmlns="" id="{00000000-0008-0000-0800-000006000000}"/>
            </a:ext>
          </a:extLst>
        </xdr:cNvPr>
        <xdr:cNvPicPr>
          <a:picLocks noChangeAspect="1"/>
        </xdr:cNvPicPr>
      </xdr:nvPicPr>
      <xdr:blipFill>
        <a:blip xmlns:r="http://schemas.openxmlformats.org/officeDocument/2006/relationships" r:embed="rId3"/>
        <a:srcRect l="21322" t="2779" r="1924" b="2986"/>
        <a:stretch/>
      </xdr:blipFill>
      <xdr:spPr bwMode="auto">
        <a:xfrm>
          <a:off x="22258655" y="696594"/>
          <a:ext cx="1608134" cy="1176866"/>
        </a:xfrm>
        <a:prstGeom prst="rect">
          <a:avLst/>
        </a:prstGeom>
        <a:solidFill>
          <a:schemeClr val="bg1"/>
        </a:solidFill>
        <a:ln w="12700">
          <a:noFill/>
        </a:ln>
      </xdr:spPr>
    </xdr:pic>
    <xdr:clientData/>
  </xdr:oneCellAnchor>
  <xdr:twoCellAnchor>
    <xdr:from>
      <xdr:col>31</xdr:col>
      <xdr:colOff>603957</xdr:colOff>
      <xdr:row>32</xdr:row>
      <xdr:rowOff>557308</xdr:rowOff>
    </xdr:from>
    <xdr:to>
      <xdr:col>37</xdr:col>
      <xdr:colOff>193505</xdr:colOff>
      <xdr:row>34</xdr:row>
      <xdr:rowOff>117612</xdr:rowOff>
    </xdr:to>
    <xdr:pic>
      <xdr:nvPicPr>
        <xdr:cNvPr id="7" name="Image 6">
          <a:extLst>
            <a:ext uri="{FF2B5EF4-FFF2-40B4-BE49-F238E27FC236}">
              <a16:creationId xmlns:a16="http://schemas.microsoft.com/office/drawing/2014/main" xmlns="" id="{00000000-0008-0000-0800-000007000000}"/>
            </a:ext>
          </a:extLst>
        </xdr:cNvPr>
        <xdr:cNvPicPr>
          <a:picLocks noChangeAspect="1"/>
        </xdr:cNvPicPr>
      </xdr:nvPicPr>
      <xdr:blipFill>
        <a:blip xmlns:r="http://schemas.openxmlformats.org/officeDocument/2006/relationships" r:embed="rId4"/>
        <a:srcRect l="-3123" t="-8656" r="-3013" b="-6036"/>
        <a:stretch/>
      </xdr:blipFill>
      <xdr:spPr bwMode="auto">
        <a:xfrm>
          <a:off x="24435133" y="18053426"/>
          <a:ext cx="1748548" cy="665951"/>
        </a:xfrm>
        <a:prstGeom prst="rect">
          <a:avLst/>
        </a:prstGeom>
        <a:solidFill>
          <a:schemeClr val="bg1"/>
        </a:solidFill>
        <a:ln w="12700">
          <a:noFill/>
        </a:ln>
      </xdr:spPr>
    </xdr:pic>
    <xdr:clientData/>
  </xdr:twoCellAnchor>
  <xdr:twoCellAnchor>
    <xdr:from>
      <xdr:col>29</xdr:col>
      <xdr:colOff>0</xdr:colOff>
      <xdr:row>15</xdr:row>
      <xdr:rowOff>76200</xdr:rowOff>
    </xdr:from>
    <xdr:to>
      <xdr:col>43</xdr:col>
      <xdr:colOff>1290115</xdr:colOff>
      <xdr:row>62</xdr:row>
      <xdr:rowOff>23285</xdr:rowOff>
    </xdr:to>
    <xdr:graphicFrame macro="">
      <xdr:nvGraphicFramePr>
        <xdr:cNvPr id="8" name="Graphique 11">
          <a:extLst>
            <a:ext uri="{FF2B5EF4-FFF2-40B4-BE49-F238E27FC236}">
              <a16:creationId xmlns:a16="http://schemas.microsoft.com/office/drawing/2014/main" xmlns="" id="{00000000-0008-0000-08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Arial"/>
        <a:cs typeface="Arial"/>
      </a:majorFont>
      <a:minorFont>
        <a:latin typeface="Calibri"/>
        <a:ea typeface="Arial"/>
        <a:cs typeface="Arial"/>
      </a:minorFont>
    </a:fontScheme>
    <a:fmtScheme name="Office">
      <a:fillStyleLst>
        <a:solidFill>
          <a:schemeClr val="phClr"/>
        </a:solidFill>
        <a:gradFill>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effectStyle>
      </a:effectStyleLst>
      <a:bgFillStyleLst>
        <a:solidFill>
          <a:schemeClr val="phClr"/>
        </a:solidFill>
        <a:solidFill>
          <a:schemeClr val="phClr">
            <a:tint val="95000"/>
            <a:satMod val="170000"/>
          </a:schemeClr>
        </a:solidFill>
        <a:gradFill>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Arial"/>
      <a:cs typeface="Arial"/>
    </a:majorFont>
    <a:minorFont>
      <a:latin typeface="Calibri"/>
      <a:ea typeface="Arial"/>
      <a:cs typeface="Arial"/>
    </a:minorFont>
  </a:fontScheme>
  <a:fmtScheme name="Office">
    <a:fillStyleLst>
      <a:solidFill>
        <a:schemeClr val="phClr"/>
      </a:solidFill>
      <a:gradFill>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effectStyle>
    </a:effectStyleLst>
    <a:bgFillStyleLst>
      <a:solidFill>
        <a:schemeClr val="phClr"/>
      </a:solidFill>
      <a:solidFill>
        <a:schemeClr val="phClr">
          <a:tint val="95000"/>
          <a:satMod val="170000"/>
        </a:schemeClr>
      </a:solidFill>
      <a:gradFill>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
    <tabColor rgb="FF00B050"/>
    <pageSetUpPr fitToPage="1"/>
  </sheetPr>
  <dimension ref="B1:AG1048519"/>
  <sheetViews>
    <sheetView showGridLines="0" showRowColHeaders="0" tabSelected="1" topLeftCell="A7" zoomScale="52" workbookViewId="0">
      <selection activeCell="J20" sqref="J20:R21"/>
    </sheetView>
  </sheetViews>
  <sheetFormatPr baseColWidth="10" defaultColWidth="10.85546875" defaultRowHeight="15"/>
  <cols>
    <col min="1" max="1" width="1.7109375" style="1" customWidth="1"/>
    <col min="2" max="2" width="2.42578125" style="1" customWidth="1"/>
    <col min="3" max="3" width="1.7109375" style="1" customWidth="1"/>
    <col min="4" max="4" width="10.85546875" style="1" customWidth="1"/>
    <col min="5" max="5" width="31.140625" style="1" customWidth="1"/>
    <col min="6" max="6" width="1.7109375" style="1" customWidth="1"/>
    <col min="7" max="7" width="5" style="1" customWidth="1"/>
    <col min="8" max="8" width="32.28515625" style="1" customWidth="1"/>
    <col min="9" max="9" width="1.7109375" style="1" customWidth="1"/>
    <col min="10" max="10" width="26.7109375" style="1" customWidth="1"/>
    <col min="11" max="11" width="1.7109375" style="1" customWidth="1"/>
    <col min="12" max="12" width="14.140625" style="1" customWidth="1"/>
    <col min="13" max="14" width="4.140625" style="1" customWidth="1"/>
    <col min="15" max="15" width="1.7109375" style="1" customWidth="1"/>
    <col min="16" max="17" width="8.85546875" style="1" customWidth="1"/>
    <col min="18" max="18" width="0.85546875" style="1" customWidth="1"/>
    <col min="19" max="19" width="11.7109375" style="1" customWidth="1"/>
    <col min="20" max="20" width="1.7109375" style="1" customWidth="1"/>
    <col min="21" max="21" width="8.28515625" style="1" customWidth="1"/>
    <col min="22" max="22" width="3.28515625" style="1" customWidth="1"/>
    <col min="23" max="24" width="1.7109375" style="1" customWidth="1"/>
    <col min="25" max="25" width="10" style="1" customWidth="1"/>
    <col min="26" max="26" width="3.28515625" style="1" customWidth="1"/>
    <col min="27" max="27" width="1.7109375" style="1" customWidth="1"/>
    <col min="28" max="29" width="2.42578125" style="1" customWidth="1"/>
    <col min="30" max="31" width="18.140625" style="1" customWidth="1"/>
    <col min="32" max="32" width="25" style="1" customWidth="1"/>
    <col min="33" max="16384" width="10.85546875" style="1"/>
  </cols>
  <sheetData>
    <row r="1" spans="2:33" ht="9.9499999999999993" customHeight="1"/>
    <row r="2" spans="2:33" ht="15" customHeight="1">
      <c r="B2" s="2"/>
      <c r="C2" s="3"/>
      <c r="D2" s="3"/>
      <c r="E2" s="3"/>
      <c r="F2" s="3"/>
      <c r="G2" s="3"/>
      <c r="H2" s="3"/>
      <c r="I2" s="3"/>
      <c r="J2" s="3"/>
      <c r="K2" s="3"/>
      <c r="L2" s="3"/>
      <c r="M2" s="3"/>
      <c r="N2" s="3"/>
      <c r="O2" s="3"/>
      <c r="P2" s="3"/>
      <c r="Q2" s="3"/>
      <c r="R2" s="3"/>
      <c r="S2" s="3"/>
      <c r="T2" s="3"/>
      <c r="U2" s="3"/>
      <c r="V2" s="3"/>
      <c r="W2" s="3"/>
      <c r="X2" s="3"/>
      <c r="Y2" s="3"/>
      <c r="Z2" s="3"/>
      <c r="AA2" s="3"/>
      <c r="AB2" s="4"/>
    </row>
    <row r="3" spans="2:33" ht="9.9499999999999993" customHeight="1">
      <c r="B3" s="5"/>
      <c r="F3" s="6"/>
      <c r="G3" s="6"/>
      <c r="H3" s="7"/>
      <c r="I3" s="6"/>
      <c r="J3" s="6"/>
      <c r="K3" s="8"/>
      <c r="L3" s="8"/>
      <c r="M3" s="8"/>
      <c r="N3" s="8"/>
      <c r="O3" s="8"/>
      <c r="P3" s="8"/>
      <c r="Y3" s="9"/>
      <c r="Z3" s="9"/>
      <c r="AA3" s="9"/>
      <c r="AB3" s="10"/>
    </row>
    <row r="4" spans="2:33" ht="9.9499999999999993" customHeight="1">
      <c r="B4" s="5"/>
      <c r="F4" s="6"/>
      <c r="G4" s="6"/>
      <c r="H4" s="7"/>
      <c r="I4" s="6"/>
      <c r="J4" s="6"/>
      <c r="K4" s="8"/>
      <c r="L4" s="8"/>
      <c r="M4" s="8"/>
      <c r="N4" s="8"/>
      <c r="O4" s="8"/>
      <c r="P4" s="8"/>
      <c r="AA4" s="9"/>
      <c r="AB4" s="10"/>
    </row>
    <row r="5" spans="2:33" s="11" customFormat="1" ht="27.95" customHeight="1">
      <c r="B5" s="12"/>
      <c r="F5" s="13"/>
      <c r="G5" s="1051"/>
      <c r="H5" s="1051"/>
      <c r="I5" s="15"/>
      <c r="J5" s="1052"/>
      <c r="K5" s="16"/>
      <c r="L5" s="1052"/>
      <c r="M5" s="17"/>
      <c r="N5" s="18"/>
      <c r="O5" s="1052"/>
      <c r="P5" s="1052"/>
      <c r="Q5" s="17"/>
      <c r="R5" s="17"/>
      <c r="V5" s="19"/>
      <c r="W5" s="19"/>
      <c r="X5" s="19"/>
      <c r="AB5" s="20"/>
    </row>
    <row r="6" spans="2:33" s="11" customFormat="1" ht="27.95" customHeight="1">
      <c r="B6" s="12"/>
      <c r="F6" s="13"/>
      <c r="G6" s="1051"/>
      <c r="H6" s="1051"/>
      <c r="I6" s="15"/>
      <c r="J6" s="1052"/>
      <c r="K6" s="16"/>
      <c r="L6" s="1052"/>
      <c r="M6" s="17"/>
      <c r="N6" s="18"/>
      <c r="O6" s="1052"/>
      <c r="P6" s="1052"/>
      <c r="Q6" s="17"/>
      <c r="R6" s="17"/>
      <c r="V6" s="19"/>
      <c r="W6" s="19"/>
      <c r="X6" s="19"/>
      <c r="AB6" s="20"/>
    </row>
    <row r="7" spans="2:33" s="21" customFormat="1" ht="9.9499999999999993" customHeight="1">
      <c r="B7" s="22"/>
      <c r="G7" s="23"/>
      <c r="H7" s="23"/>
      <c r="I7" s="23"/>
      <c r="J7" s="24"/>
      <c r="K7" s="24"/>
      <c r="L7" s="24"/>
      <c r="M7" s="24"/>
      <c r="N7" s="24"/>
      <c r="O7" s="24"/>
      <c r="P7" s="24"/>
      <c r="Q7" s="1"/>
      <c r="R7" s="1"/>
      <c r="S7" s="1"/>
      <c r="T7" s="1"/>
      <c r="U7" s="1"/>
      <c r="V7" s="25"/>
      <c r="W7" s="25"/>
      <c r="X7" s="25"/>
      <c r="AB7" s="26"/>
    </row>
    <row r="8" spans="2:33" ht="60" customHeight="1">
      <c r="B8" s="5"/>
      <c r="D8" s="27"/>
      <c r="E8" s="27"/>
      <c r="V8" s="28"/>
      <c r="W8" s="28"/>
      <c r="X8" s="28"/>
      <c r="AB8" s="10"/>
      <c r="AC8" s="27"/>
      <c r="AD8" s="27"/>
      <c r="AE8" s="27"/>
      <c r="AF8" s="27"/>
      <c r="AG8" s="27"/>
    </row>
    <row r="9" spans="2:33" s="21" customFormat="1" ht="105" customHeight="1">
      <c r="B9" s="1055" t="s">
        <v>0</v>
      </c>
      <c r="C9" s="1056"/>
      <c r="D9" s="1056"/>
      <c r="E9" s="1056"/>
      <c r="F9" s="29"/>
      <c r="G9" s="30"/>
      <c r="H9" s="1057" t="s">
        <v>1</v>
      </c>
      <c r="I9" s="1057"/>
      <c r="J9" s="1057"/>
      <c r="K9" s="1057"/>
      <c r="L9" s="1057"/>
      <c r="M9" s="1057"/>
      <c r="N9" s="1057"/>
      <c r="O9" s="1057"/>
      <c r="P9" s="1057"/>
      <c r="Q9" s="1057"/>
      <c r="R9" s="1057"/>
      <c r="S9" s="1057"/>
      <c r="T9" s="1057"/>
      <c r="U9" s="1057"/>
      <c r="V9" s="1057"/>
      <c r="W9" s="1057"/>
      <c r="X9" s="1057"/>
      <c r="Y9" s="1057"/>
      <c r="Z9" s="1057"/>
      <c r="AA9" s="29"/>
      <c r="AB9" s="31"/>
    </row>
    <row r="10" spans="2:33" s="32" customFormat="1" ht="54.95" customHeight="1">
      <c r="B10" s="33"/>
      <c r="C10" s="34"/>
      <c r="D10" s="34"/>
      <c r="E10" s="34"/>
      <c r="F10" s="34"/>
      <c r="G10" s="35"/>
      <c r="H10" s="36" t="s">
        <v>2</v>
      </c>
      <c r="I10" s="1058" t="s">
        <v>3</v>
      </c>
      <c r="J10" s="1058"/>
      <c r="K10" s="1058"/>
      <c r="L10" s="1058"/>
      <c r="M10" s="1058"/>
      <c r="N10" s="1058"/>
      <c r="O10" s="1058"/>
      <c r="P10" s="1058"/>
      <c r="Q10" s="1058"/>
      <c r="R10" s="1058"/>
      <c r="S10" s="1058"/>
      <c r="T10" s="1058"/>
      <c r="U10" s="1058"/>
      <c r="V10" s="1058"/>
      <c r="W10" s="1058"/>
      <c r="X10" s="1058"/>
      <c r="Y10" s="1058"/>
      <c r="Z10" s="1058"/>
      <c r="AA10" s="1058"/>
      <c r="AB10" s="1059"/>
    </row>
    <row r="11" spans="2:33" ht="5.0999999999999996" customHeight="1">
      <c r="B11" s="5"/>
      <c r="G11" s="37"/>
      <c r="H11" s="38"/>
      <c r="I11" s="38"/>
      <c r="J11" s="38"/>
      <c r="K11" s="38"/>
      <c r="L11" s="38"/>
      <c r="M11" s="38"/>
      <c r="N11" s="38"/>
      <c r="O11" s="37"/>
      <c r="P11" s="37"/>
      <c r="Q11" s="37"/>
      <c r="R11" s="37"/>
      <c r="S11" s="37"/>
      <c r="T11" s="37"/>
      <c r="U11" s="37"/>
      <c r="V11" s="37"/>
      <c r="W11" s="37"/>
      <c r="X11" s="37"/>
      <c r="Y11" s="37"/>
      <c r="Z11" s="37"/>
      <c r="AB11" s="10"/>
    </row>
    <row r="12" spans="2:33" ht="50.1" customHeight="1">
      <c r="B12" s="5"/>
      <c r="E12" s="37"/>
      <c r="G12" s="37"/>
      <c r="H12" s="39"/>
      <c r="I12" s="37"/>
      <c r="J12" s="37"/>
      <c r="K12" s="37"/>
      <c r="L12" s="40"/>
      <c r="M12" s="40"/>
      <c r="N12" s="40"/>
      <c r="O12" s="40"/>
      <c r="P12" s="41"/>
      <c r="Q12" s="41"/>
      <c r="R12" s="37"/>
      <c r="S12" s="42"/>
      <c r="T12" s="43"/>
      <c r="U12" s="44"/>
      <c r="V12" s="45"/>
      <c r="W12" s="46"/>
      <c r="X12" s="47"/>
      <c r="Y12" s="46"/>
      <c r="Z12" s="48"/>
      <c r="AB12" s="10"/>
    </row>
    <row r="13" spans="2:33" ht="5.0999999999999996" customHeight="1">
      <c r="B13" s="5"/>
      <c r="G13" s="37"/>
      <c r="H13" s="40"/>
      <c r="I13" s="37"/>
      <c r="J13" s="37"/>
      <c r="K13" s="37"/>
      <c r="L13" s="40"/>
      <c r="M13" s="40"/>
      <c r="N13" s="40"/>
      <c r="O13" s="40"/>
      <c r="P13" s="49"/>
      <c r="Q13" s="49"/>
      <c r="R13" s="37"/>
      <c r="S13" s="40"/>
      <c r="T13" s="37"/>
      <c r="U13" s="40"/>
      <c r="V13" s="37"/>
      <c r="W13" s="37"/>
      <c r="X13" s="37"/>
      <c r="Y13" s="37"/>
      <c r="Z13" s="37"/>
      <c r="AB13" s="10"/>
    </row>
    <row r="14" spans="2:33" ht="20.100000000000001" customHeight="1">
      <c r="B14" s="50"/>
      <c r="E14" s="51"/>
      <c r="G14" s="52"/>
      <c r="H14" s="53" t="s">
        <v>4</v>
      </c>
      <c r="I14" s="37"/>
      <c r="J14" s="1053" t="str">
        <f>IF('Suivi des évaluations'!K5=0,"?",'Suivi des évaluations'!K5)</f>
        <v>?</v>
      </c>
      <c r="K14" s="1053"/>
      <c r="L14" s="1053"/>
      <c r="M14" s="1053"/>
      <c r="N14" s="1053"/>
      <c r="O14" s="1053"/>
      <c r="P14" s="1053"/>
      <c r="Q14" s="1053"/>
      <c r="R14" s="1053"/>
      <c r="S14" s="1060" t="str">
        <f>'Suivi des évaluations'!AS15</f>
        <v>2020-2021</v>
      </c>
      <c r="T14" s="1061"/>
      <c r="U14" s="1061"/>
      <c r="V14" s="1061"/>
      <c r="W14" s="1061"/>
      <c r="X14" s="1062"/>
      <c r="Y14" s="55"/>
      <c r="Z14" s="55"/>
      <c r="AA14" s="37"/>
      <c r="AB14" s="10"/>
    </row>
    <row r="15" spans="2:33" ht="27.95" customHeight="1">
      <c r="B15" s="5"/>
      <c r="C15" s="56"/>
      <c r="D15" s="56"/>
      <c r="E15" s="57"/>
      <c r="G15" s="58"/>
      <c r="H15" s="59"/>
      <c r="I15" s="59"/>
      <c r="J15" s="1053"/>
      <c r="K15" s="1053"/>
      <c r="L15" s="1053"/>
      <c r="M15" s="1053"/>
      <c r="N15" s="1053"/>
      <c r="O15" s="1053"/>
      <c r="P15" s="1053"/>
      <c r="Q15" s="1053"/>
      <c r="R15" s="1053"/>
      <c r="S15" s="1063"/>
      <c r="T15" s="1064"/>
      <c r="U15" s="1064"/>
      <c r="V15" s="1064"/>
      <c r="W15" s="1064"/>
      <c r="X15" s="1065"/>
      <c r="Y15" s="59"/>
      <c r="Z15" s="59"/>
      <c r="AA15" s="59"/>
      <c r="AB15" s="10"/>
    </row>
    <row r="16" spans="2:33" ht="5.0999999999999996" customHeight="1">
      <c r="B16" s="5"/>
      <c r="C16" s="56"/>
      <c r="D16" s="56"/>
      <c r="E16" s="57"/>
      <c r="G16" s="58"/>
      <c r="H16" s="59"/>
      <c r="I16" s="59"/>
      <c r="J16" s="54"/>
      <c r="K16" s="54"/>
      <c r="L16" s="54"/>
      <c r="M16" s="54"/>
      <c r="N16" s="54"/>
      <c r="O16" s="54"/>
      <c r="P16" s="54"/>
      <c r="Q16" s="54"/>
      <c r="R16" s="54"/>
      <c r="S16" s="59"/>
      <c r="T16" s="59"/>
      <c r="U16" s="59"/>
      <c r="V16" s="59"/>
      <c r="W16" s="59"/>
      <c r="X16" s="59"/>
      <c r="Y16" s="59"/>
      <c r="Z16" s="59"/>
      <c r="AA16" s="59"/>
      <c r="AB16" s="10"/>
    </row>
    <row r="17" spans="2:28" ht="20.100000000000001" customHeight="1">
      <c r="B17" s="5"/>
      <c r="C17" s="56"/>
      <c r="D17" s="56"/>
      <c r="E17" s="51"/>
      <c r="H17" s="53" t="s">
        <v>5</v>
      </c>
      <c r="I17" s="59"/>
      <c r="J17" s="1053" t="str">
        <f>IF('Suivi des évaluations'!K7=0,"?",'Suivi des évaluations'!K7)</f>
        <v>?</v>
      </c>
      <c r="K17" s="1053"/>
      <c r="L17" s="1053"/>
      <c r="M17" s="1053"/>
      <c r="N17" s="1053"/>
      <c r="O17" s="1053"/>
      <c r="P17" s="1053"/>
      <c r="Q17" s="1053"/>
      <c r="R17" s="1053"/>
      <c r="S17" s="59"/>
      <c r="T17" s="59"/>
      <c r="U17" s="59"/>
      <c r="V17" s="59"/>
      <c r="W17" s="59"/>
      <c r="X17" s="59"/>
      <c r="Y17" s="59"/>
      <c r="Z17" s="59"/>
      <c r="AA17" s="59"/>
      <c r="AB17" s="10"/>
    </row>
    <row r="18" spans="2:28" ht="29.1" customHeight="1">
      <c r="B18" s="5"/>
      <c r="C18" s="56"/>
      <c r="D18" s="56"/>
      <c r="E18" s="57"/>
      <c r="G18" s="58"/>
      <c r="H18" s="60"/>
      <c r="I18" s="60"/>
      <c r="J18" s="1053"/>
      <c r="K18" s="1053"/>
      <c r="L18" s="1053"/>
      <c r="M18" s="1053"/>
      <c r="N18" s="1053"/>
      <c r="O18" s="1053"/>
      <c r="P18" s="1053"/>
      <c r="Q18" s="1053"/>
      <c r="R18" s="1053"/>
      <c r="S18" s="37"/>
      <c r="T18" s="37"/>
      <c r="U18" s="37"/>
      <c r="V18" s="37"/>
      <c r="W18" s="37"/>
      <c r="X18" s="37"/>
      <c r="Y18" s="40"/>
      <c r="Z18" s="40"/>
      <c r="AA18" s="40"/>
      <c r="AB18" s="10"/>
    </row>
    <row r="19" spans="2:28" ht="24.95" customHeight="1">
      <c r="B19" s="5"/>
      <c r="C19" s="56"/>
      <c r="D19" s="56"/>
      <c r="E19" s="57"/>
      <c r="G19" s="58"/>
      <c r="H19" s="60"/>
      <c r="I19" s="60"/>
      <c r="J19" s="61"/>
      <c r="K19" s="61"/>
      <c r="L19" s="61"/>
      <c r="M19" s="61"/>
      <c r="N19" s="61"/>
      <c r="O19" s="61"/>
      <c r="P19" s="61"/>
      <c r="Q19" s="61"/>
      <c r="R19" s="62"/>
      <c r="S19" s="37"/>
      <c r="T19" s="37"/>
      <c r="U19" s="37"/>
      <c r="V19" s="37"/>
      <c r="W19" s="37"/>
      <c r="X19" s="37"/>
      <c r="Y19" s="40"/>
      <c r="Z19" s="40"/>
      <c r="AA19" s="40"/>
      <c r="AB19" s="10"/>
    </row>
    <row r="20" spans="2:28" ht="15" customHeight="1">
      <c r="B20" s="5"/>
      <c r="C20" s="56"/>
      <c r="D20" s="56"/>
      <c r="E20" s="51"/>
      <c r="H20" s="63" t="s">
        <v>6</v>
      </c>
      <c r="I20" s="59"/>
      <c r="J20" s="1054" t="str">
        <f>IF('Suivi des évaluations'!K15=0,"?",'Suivi des évaluations'!K15)</f>
        <v>Seconde</v>
      </c>
      <c r="K20" s="1054"/>
      <c r="L20" s="1054"/>
      <c r="M20" s="1054"/>
      <c r="N20" s="1054"/>
      <c r="O20" s="1054"/>
      <c r="P20" s="1054"/>
      <c r="Q20" s="1054"/>
      <c r="R20" s="1054"/>
      <c r="S20" s="65"/>
      <c r="T20" s="65"/>
      <c r="U20" s="65"/>
      <c r="V20" s="66"/>
      <c r="W20" s="37"/>
      <c r="X20" s="37"/>
      <c r="Y20" s="40"/>
      <c r="Z20" s="40"/>
      <c r="AA20" s="40"/>
      <c r="AB20" s="10"/>
    </row>
    <row r="21" spans="2:28" ht="9.9499999999999993" customHeight="1">
      <c r="B21" s="5"/>
      <c r="C21" s="56"/>
      <c r="D21" s="56"/>
      <c r="E21" s="57"/>
      <c r="G21" s="58"/>
      <c r="I21" s="60"/>
      <c r="J21" s="1054"/>
      <c r="K21" s="1054"/>
      <c r="L21" s="1054"/>
      <c r="M21" s="1054"/>
      <c r="N21" s="1054"/>
      <c r="O21" s="1054"/>
      <c r="P21" s="1054"/>
      <c r="Q21" s="1054"/>
      <c r="R21" s="1054"/>
      <c r="S21" s="67"/>
      <c r="T21" s="67"/>
      <c r="U21" s="67"/>
      <c r="V21" s="68"/>
      <c r="W21" s="37"/>
      <c r="X21" s="37"/>
      <c r="Y21" s="40"/>
      <c r="Z21" s="40"/>
      <c r="AA21" s="40"/>
      <c r="AB21" s="10"/>
    </row>
    <row r="22" spans="2:28" ht="5.0999999999999996" customHeight="1">
      <c r="B22" s="5"/>
      <c r="C22" s="56"/>
      <c r="D22" s="56"/>
      <c r="E22" s="57"/>
      <c r="G22" s="58"/>
      <c r="I22" s="60"/>
      <c r="J22" s="64"/>
      <c r="K22" s="69"/>
      <c r="L22" s="70"/>
      <c r="M22" s="71"/>
      <c r="N22" s="72"/>
      <c r="O22" s="73"/>
      <c r="P22" s="73"/>
      <c r="Q22" s="74"/>
      <c r="R22" s="74"/>
      <c r="S22" s="67"/>
      <c r="T22" s="67"/>
      <c r="U22" s="67"/>
      <c r="V22" s="68"/>
      <c r="W22" s="37"/>
      <c r="X22" s="37"/>
      <c r="Y22" s="40"/>
      <c r="Z22" s="40"/>
      <c r="AA22" s="40"/>
      <c r="AB22" s="10"/>
    </row>
    <row r="23" spans="2:28" ht="15" customHeight="1">
      <c r="B23" s="5"/>
      <c r="C23" s="56"/>
      <c r="D23" s="56"/>
      <c r="E23" s="51"/>
      <c r="H23" s="75" t="s">
        <v>7</v>
      </c>
      <c r="I23" s="76" t="str">
        <f>'Suivi des évaluations'!S15</f>
        <v>BCP</v>
      </c>
      <c r="J23" s="1054" t="str">
        <f>IF('Suivi des évaluations'!S15=0,"?",'Suivi des évaluations'!S15)</f>
        <v>BCP</v>
      </c>
      <c r="K23" s="1054"/>
      <c r="L23" s="1054"/>
      <c r="M23" s="1054"/>
      <c r="N23" s="1054"/>
      <c r="O23" s="1054"/>
      <c r="P23" s="1054"/>
      <c r="Q23" s="1054"/>
      <c r="R23" s="1054"/>
      <c r="S23" s="65"/>
      <c r="T23" s="65"/>
      <c r="U23" s="65"/>
      <c r="V23" s="77"/>
      <c r="W23" s="37"/>
      <c r="X23" s="37"/>
      <c r="Y23" s="40"/>
      <c r="Z23" s="40"/>
      <c r="AA23" s="40"/>
      <c r="AB23" s="10"/>
    </row>
    <row r="24" spans="2:28" ht="9.9499999999999993" customHeight="1">
      <c r="B24" s="5"/>
      <c r="C24" s="56"/>
      <c r="D24" s="56"/>
      <c r="E24" s="57"/>
      <c r="G24" s="37"/>
      <c r="H24" s="78"/>
      <c r="I24" s="60"/>
      <c r="J24" s="1054"/>
      <c r="K24" s="1054"/>
      <c r="L24" s="1054"/>
      <c r="M24" s="1054"/>
      <c r="N24" s="1054"/>
      <c r="O24" s="1054"/>
      <c r="P24" s="1054"/>
      <c r="Q24" s="1054"/>
      <c r="R24" s="1054"/>
      <c r="S24" s="67"/>
      <c r="T24" s="67"/>
      <c r="U24" s="67"/>
      <c r="V24" s="68"/>
      <c r="W24" s="37"/>
      <c r="X24" s="37"/>
      <c r="Y24" s="40"/>
      <c r="Z24" s="40"/>
      <c r="AA24" s="40"/>
      <c r="AB24" s="10"/>
    </row>
    <row r="25" spans="2:28" ht="5.0999999999999996" customHeight="1">
      <c r="B25" s="5"/>
      <c r="C25" s="56"/>
      <c r="D25" s="56"/>
      <c r="E25" s="57"/>
      <c r="G25" s="37"/>
      <c r="H25" s="78"/>
      <c r="I25" s="60"/>
      <c r="J25" s="64"/>
      <c r="K25" s="69"/>
      <c r="L25" s="79"/>
      <c r="M25" s="72"/>
      <c r="N25" s="72"/>
      <c r="O25" s="73"/>
      <c r="P25" s="73"/>
      <c r="Q25" s="74"/>
      <c r="R25" s="74"/>
      <c r="S25" s="67"/>
      <c r="T25" s="67"/>
      <c r="U25" s="67"/>
      <c r="V25" s="68"/>
      <c r="W25" s="37"/>
      <c r="X25" s="37"/>
      <c r="Y25" s="40"/>
      <c r="Z25" s="40"/>
      <c r="AA25" s="40"/>
      <c r="AB25" s="10"/>
    </row>
    <row r="26" spans="2:28" ht="15" customHeight="1">
      <c r="B26" s="5"/>
      <c r="C26" s="56"/>
      <c r="D26" s="56"/>
      <c r="E26" s="51"/>
      <c r="G26" s="37"/>
      <c r="H26" s="80" t="s">
        <v>8</v>
      </c>
      <c r="I26" s="81"/>
      <c r="J26" s="1054" t="str">
        <f>IF('Suivi des évaluations'!AB15=0,"?",'Suivi des évaluations'!AB15)</f>
        <v>Maintenance et efficacité énergétique (MEE)</v>
      </c>
      <c r="K26" s="1054"/>
      <c r="L26" s="1054"/>
      <c r="M26" s="1054"/>
      <c r="N26" s="1054"/>
      <c r="O26" s="1054"/>
      <c r="P26" s="1054"/>
      <c r="Q26" s="1054"/>
      <c r="R26" s="1054"/>
      <c r="S26" s="82"/>
      <c r="T26" s="82"/>
      <c r="U26" s="82"/>
      <c r="V26" s="66"/>
      <c r="W26" s="37"/>
      <c r="X26" s="37"/>
      <c r="Y26" s="40"/>
      <c r="Z26" s="40"/>
      <c r="AA26" s="40"/>
      <c r="AB26" s="10"/>
    </row>
    <row r="27" spans="2:28" ht="9.9499999999999993" customHeight="1">
      <c r="B27" s="5"/>
      <c r="C27" s="56"/>
      <c r="D27" s="56"/>
      <c r="E27" s="57"/>
      <c r="G27" s="37"/>
      <c r="H27" s="78"/>
      <c r="I27" s="60"/>
      <c r="J27" s="1054"/>
      <c r="K27" s="1054"/>
      <c r="L27" s="1054"/>
      <c r="M27" s="1054"/>
      <c r="N27" s="1054"/>
      <c r="O27" s="1054"/>
      <c r="P27" s="1054"/>
      <c r="Q27" s="1054"/>
      <c r="R27" s="1054"/>
      <c r="S27" s="67"/>
      <c r="T27" s="67"/>
      <c r="U27" s="67"/>
      <c r="V27" s="68"/>
      <c r="W27" s="37"/>
      <c r="X27" s="37"/>
      <c r="Y27" s="40"/>
      <c r="Z27" s="40"/>
      <c r="AA27" s="40"/>
      <c r="AB27" s="10"/>
    </row>
    <row r="28" spans="2:28" ht="24.95" customHeight="1">
      <c r="B28" s="5"/>
      <c r="C28" s="56"/>
      <c r="D28" s="56"/>
      <c r="E28" s="57"/>
      <c r="G28" s="37"/>
      <c r="H28" s="78"/>
      <c r="I28" s="60"/>
      <c r="J28" s="83"/>
      <c r="K28" s="60"/>
      <c r="L28" s="84"/>
      <c r="M28" s="84"/>
      <c r="N28" s="85"/>
      <c r="O28" s="37"/>
      <c r="P28" s="37"/>
      <c r="Q28" s="67"/>
      <c r="R28" s="67"/>
      <c r="S28" s="67"/>
      <c r="T28" s="67"/>
      <c r="U28" s="67"/>
      <c r="V28" s="68"/>
      <c r="W28" s="37"/>
      <c r="X28" s="37"/>
      <c r="Y28" s="40"/>
      <c r="Z28" s="40"/>
      <c r="AA28" s="40"/>
      <c r="AB28" s="10"/>
    </row>
    <row r="29" spans="2:28" ht="15" customHeight="1">
      <c r="B29" s="5"/>
      <c r="C29" s="56"/>
      <c r="D29" s="56"/>
      <c r="E29" s="57"/>
      <c r="G29" s="37"/>
      <c r="H29" s="86" t="s">
        <v>9</v>
      </c>
      <c r="I29" s="81"/>
      <c r="J29" s="1043">
        <f>IF('Suivi des évaluations'!M90="?","?",'Suivi des évaluations'!M90)</f>
        <v>0</v>
      </c>
      <c r="K29" s="1043"/>
      <c r="L29" s="1043"/>
      <c r="M29" s="1043"/>
      <c r="N29" s="1043"/>
      <c r="O29" s="1043"/>
      <c r="P29" s="1043"/>
      <c r="Q29" s="1043"/>
      <c r="R29" s="1043"/>
      <c r="S29" s="1043"/>
      <c r="T29" s="1043"/>
      <c r="U29" s="1043"/>
      <c r="V29" s="88"/>
      <c r="W29" s="88"/>
      <c r="X29" s="88"/>
      <c r="Y29" s="40"/>
      <c r="Z29" s="40"/>
      <c r="AA29" s="40"/>
      <c r="AB29" s="10"/>
    </row>
    <row r="30" spans="2:28" ht="9.9499999999999993" customHeight="1">
      <c r="B30" s="5"/>
      <c r="C30" s="56"/>
      <c r="D30" s="56"/>
      <c r="E30" s="57"/>
      <c r="G30" s="37"/>
      <c r="I30" s="60"/>
      <c r="J30" s="1043"/>
      <c r="K30" s="1043"/>
      <c r="L30" s="1043"/>
      <c r="M30" s="1043"/>
      <c r="N30" s="1043"/>
      <c r="O30" s="1043"/>
      <c r="P30" s="1043"/>
      <c r="Q30" s="1043"/>
      <c r="R30" s="1043"/>
      <c r="S30" s="1043"/>
      <c r="T30" s="1043"/>
      <c r="U30" s="1043"/>
      <c r="V30" s="88"/>
      <c r="W30" s="88"/>
      <c r="X30" s="88"/>
      <c r="Y30" s="40"/>
      <c r="Z30" s="40"/>
      <c r="AA30" s="40"/>
      <c r="AB30" s="10"/>
    </row>
    <row r="31" spans="2:28" ht="5.0999999999999996" customHeight="1">
      <c r="B31" s="5"/>
      <c r="C31" s="56"/>
      <c r="D31" s="56"/>
      <c r="E31" s="57"/>
      <c r="G31" s="37"/>
      <c r="I31" s="60"/>
      <c r="J31" s="87"/>
      <c r="K31" s="87"/>
      <c r="L31" s="87"/>
      <c r="M31" s="87"/>
      <c r="N31" s="87"/>
      <c r="O31" s="87"/>
      <c r="P31" s="87"/>
      <c r="Q31" s="87"/>
      <c r="R31" s="87"/>
      <c r="S31" s="87"/>
      <c r="T31" s="87"/>
      <c r="U31" s="87"/>
      <c r="V31" s="88"/>
      <c r="W31" s="88"/>
      <c r="X31" s="88"/>
      <c r="Y31" s="40"/>
      <c r="Z31" s="40"/>
      <c r="AA31" s="40"/>
      <c r="AB31" s="10"/>
    </row>
    <row r="32" spans="2:28" ht="24.95" customHeight="1">
      <c r="B32" s="5"/>
      <c r="C32" s="56"/>
      <c r="D32" s="56"/>
      <c r="E32" s="57"/>
      <c r="G32" s="37"/>
      <c r="H32" s="89" t="s">
        <v>10</v>
      </c>
      <c r="I32" s="90"/>
      <c r="J32" s="1045" t="str">
        <f>IF('Suivi des évaluations'!U90="","?",'Suivi des évaluations'!U90)</f>
        <v>?</v>
      </c>
      <c r="K32" s="1045"/>
      <c r="L32" s="1045"/>
      <c r="M32" s="1045"/>
      <c r="N32" s="1045"/>
      <c r="O32" s="1045"/>
      <c r="P32" s="1045"/>
      <c r="Q32" s="1045"/>
      <c r="R32" s="1045"/>
      <c r="S32" s="1045"/>
      <c r="T32" s="1045"/>
      <c r="U32" s="1045"/>
      <c r="V32" s="92"/>
      <c r="W32" s="93"/>
      <c r="X32" s="93"/>
      <c r="Y32" s="40"/>
      <c r="Z32" s="40"/>
      <c r="AA32" s="40"/>
      <c r="AB32" s="10"/>
    </row>
    <row r="33" spans="2:32" ht="5.0999999999999996" customHeight="1">
      <c r="B33" s="5"/>
      <c r="C33" s="56"/>
      <c r="D33" s="56"/>
      <c r="E33" s="57"/>
      <c r="G33" s="37"/>
      <c r="H33" s="89"/>
      <c r="I33" s="90"/>
      <c r="J33" s="91"/>
      <c r="K33" s="91"/>
      <c r="L33" s="91"/>
      <c r="M33" s="91"/>
      <c r="N33" s="91"/>
      <c r="O33" s="91"/>
      <c r="P33" s="91"/>
      <c r="Q33" s="91"/>
      <c r="R33" s="91"/>
      <c r="S33" s="91"/>
      <c r="T33" s="91"/>
      <c r="U33" s="91"/>
      <c r="V33" s="91"/>
      <c r="W33" s="93"/>
      <c r="X33" s="93"/>
      <c r="Y33" s="40"/>
      <c r="Z33" s="40"/>
      <c r="AA33" s="40"/>
      <c r="AB33" s="10"/>
    </row>
    <row r="34" spans="2:32" ht="24.95" customHeight="1">
      <c r="B34" s="5"/>
      <c r="C34" s="56"/>
      <c r="D34" s="56"/>
      <c r="E34" s="57"/>
      <c r="G34" s="37"/>
      <c r="H34" s="89" t="s">
        <v>11</v>
      </c>
      <c r="I34" s="90"/>
      <c r="J34" s="1044" t="str">
        <f>IF('Suivi des évaluations'!AE90="","?",'Suivi des évaluations'!AE90)</f>
        <v>?</v>
      </c>
      <c r="K34" s="1044"/>
      <c r="L34" s="1044"/>
      <c r="M34" s="1044"/>
      <c r="N34" s="1044"/>
      <c r="O34" s="1044"/>
      <c r="P34" s="1044"/>
      <c r="Q34" s="94"/>
      <c r="R34" s="94"/>
      <c r="S34" s="94"/>
      <c r="T34" s="94"/>
      <c r="U34" s="94"/>
      <c r="V34" s="94"/>
      <c r="W34" s="94"/>
      <c r="X34" s="94"/>
      <c r="Y34" s="40"/>
      <c r="Z34" s="40"/>
      <c r="AA34" s="40"/>
      <c r="AB34" s="10"/>
    </row>
    <row r="35" spans="2:32" ht="5.0999999999999996" customHeight="1">
      <c r="B35" s="5"/>
      <c r="C35" s="56"/>
      <c r="D35" s="56"/>
      <c r="E35" s="57"/>
      <c r="G35" s="37"/>
      <c r="H35" s="89"/>
      <c r="I35" s="90"/>
      <c r="J35" s="94"/>
      <c r="K35" s="94"/>
      <c r="L35" s="94"/>
      <c r="M35" s="94"/>
      <c r="N35" s="94"/>
      <c r="O35" s="94"/>
      <c r="P35" s="94"/>
      <c r="Q35" s="94"/>
      <c r="R35" s="94"/>
      <c r="S35" s="94"/>
      <c r="T35" s="94"/>
      <c r="U35" s="94"/>
      <c r="V35" s="94"/>
      <c r="W35" s="94"/>
      <c r="X35" s="94"/>
      <c r="Y35" s="40"/>
      <c r="Z35" s="40"/>
      <c r="AA35" s="40"/>
      <c r="AB35" s="10"/>
    </row>
    <row r="36" spans="2:32" s="21" customFormat="1" ht="24.95" customHeight="1">
      <c r="B36" s="22"/>
      <c r="D36" s="95"/>
      <c r="F36" s="96"/>
      <c r="G36" s="37"/>
      <c r="H36" s="89" t="s">
        <v>12</v>
      </c>
      <c r="I36" s="37"/>
      <c r="J36" s="1044" t="str">
        <f>IF('Suivi des évaluations'!K92="","?",'Suivi des évaluations'!K92)</f>
        <v>?</v>
      </c>
      <c r="K36" s="1044"/>
      <c r="L36" s="1044"/>
      <c r="M36" s="1044"/>
      <c r="N36" s="1044"/>
      <c r="O36" s="1044"/>
      <c r="P36" s="1044"/>
      <c r="Q36" s="97"/>
      <c r="R36" s="97"/>
      <c r="S36" s="98"/>
      <c r="T36" s="98"/>
      <c r="U36" s="98"/>
      <c r="V36" s="98"/>
      <c r="W36" s="98"/>
      <c r="X36" s="98"/>
      <c r="Y36" s="40"/>
      <c r="Z36" s="40"/>
      <c r="AA36" s="40"/>
      <c r="AB36" s="99"/>
    </row>
    <row r="37" spans="2:32" s="21" customFormat="1" ht="9.9499999999999993" customHeight="1">
      <c r="B37" s="22"/>
      <c r="D37" s="95"/>
      <c r="F37" s="96"/>
      <c r="G37" s="37"/>
      <c r="H37" s="89"/>
      <c r="I37" s="37"/>
      <c r="J37" s="100"/>
      <c r="K37" s="101"/>
      <c r="L37" s="101"/>
      <c r="M37" s="101"/>
      <c r="N37" s="101"/>
      <c r="O37" s="101"/>
      <c r="P37" s="101"/>
      <c r="Q37" s="101"/>
      <c r="R37" s="101"/>
      <c r="S37" s="101"/>
      <c r="T37" s="101"/>
      <c r="U37" s="101"/>
      <c r="V37" s="101"/>
      <c r="W37" s="101"/>
      <c r="X37" s="101"/>
      <c r="Y37" s="40"/>
      <c r="Z37" s="40"/>
      <c r="AA37" s="40"/>
      <c r="AB37" s="99"/>
    </row>
    <row r="38" spans="2:32" s="21" customFormat="1" ht="5.0999999999999996" customHeight="1">
      <c r="B38" s="22"/>
      <c r="D38" s="95"/>
      <c r="F38" s="96"/>
      <c r="G38" s="37"/>
      <c r="H38" s="89"/>
      <c r="I38" s="37"/>
      <c r="J38" s="100"/>
      <c r="K38" s="101"/>
      <c r="L38" s="101"/>
      <c r="M38" s="101"/>
      <c r="N38" s="101"/>
      <c r="O38" s="101"/>
      <c r="P38" s="101"/>
      <c r="Q38" s="101"/>
      <c r="R38" s="101"/>
      <c r="S38" s="101"/>
      <c r="T38" s="101"/>
      <c r="U38" s="101"/>
      <c r="V38" s="101"/>
      <c r="W38" s="101"/>
      <c r="X38" s="101"/>
      <c r="Y38" s="40"/>
      <c r="Z38" s="40"/>
      <c r="AA38" s="40"/>
      <c r="AB38" s="99"/>
    </row>
    <row r="39" spans="2:32" ht="24.95" customHeight="1">
      <c r="B39" s="5"/>
      <c r="D39" s="102"/>
      <c r="H39" s="89" t="s">
        <v>13</v>
      </c>
      <c r="I39" s="103"/>
      <c r="J39" s="1046" t="str">
        <f>IF('Suivi des évaluations'!T92="","?",'Suivi des évaluations'!T92)</f>
        <v>?</v>
      </c>
      <c r="K39" s="1046"/>
      <c r="L39" s="1046"/>
      <c r="M39" s="104"/>
      <c r="N39" s="104"/>
      <c r="O39" s="104"/>
      <c r="P39" s="104"/>
      <c r="Q39" s="104"/>
      <c r="R39" s="105"/>
      <c r="S39" s="106"/>
      <c r="T39" s="101"/>
      <c r="U39" s="101"/>
      <c r="V39" s="107"/>
      <c r="W39" s="107"/>
      <c r="X39" s="107"/>
      <c r="AB39" s="10"/>
    </row>
    <row r="40" spans="2:32" ht="39.950000000000003" customHeight="1">
      <c r="B40" s="5"/>
      <c r="D40" s="102"/>
      <c r="H40" s="108"/>
      <c r="AB40" s="10"/>
    </row>
    <row r="41" spans="2:32" s="21" customFormat="1" ht="15" customHeight="1">
      <c r="B41" s="109"/>
      <c r="F41" s="96"/>
      <c r="G41" s="37"/>
      <c r="H41" s="110"/>
      <c r="I41" s="110"/>
      <c r="J41" s="1047" t="s">
        <v>14</v>
      </c>
      <c r="K41" s="110"/>
      <c r="L41" s="110"/>
      <c r="M41" s="110"/>
      <c r="N41" s="110"/>
      <c r="O41" s="110"/>
      <c r="P41" s="110"/>
      <c r="Q41" s="110"/>
      <c r="R41" s="110"/>
      <c r="S41" s="110"/>
      <c r="T41" s="110"/>
      <c r="U41" s="110"/>
      <c r="V41" s="111"/>
      <c r="W41" s="37"/>
      <c r="X41" s="37"/>
      <c r="Y41" s="37"/>
      <c r="Z41" s="37"/>
      <c r="AA41" s="96"/>
      <c r="AB41" s="99"/>
    </row>
    <row r="42" spans="2:32" ht="9.9499999999999993" customHeight="1">
      <c r="B42" s="5"/>
      <c r="C42" s="9"/>
      <c r="F42" s="112"/>
      <c r="G42" s="37"/>
      <c r="H42" s="113"/>
      <c r="I42" s="37"/>
      <c r="J42" s="1048"/>
      <c r="K42" s="37"/>
      <c r="L42" s="37"/>
      <c r="M42" s="37"/>
      <c r="N42" s="37"/>
      <c r="O42" s="37"/>
      <c r="P42" s="37"/>
      <c r="Q42" s="37"/>
      <c r="R42" s="37"/>
      <c r="S42" s="37"/>
      <c r="T42" s="37"/>
      <c r="U42" s="37"/>
      <c r="V42" s="37"/>
      <c r="W42" s="37"/>
      <c r="X42" s="37"/>
      <c r="Y42" s="37"/>
      <c r="Z42" s="37"/>
      <c r="AA42" s="112"/>
      <c r="AB42" s="114"/>
    </row>
    <row r="43" spans="2:32" ht="9.9499999999999993" customHeight="1">
      <c r="B43" s="5"/>
      <c r="C43" s="9"/>
      <c r="D43" s="9"/>
      <c r="F43" s="112"/>
      <c r="G43" s="112"/>
      <c r="H43" s="113"/>
      <c r="I43" s="112"/>
      <c r="J43" s="112"/>
      <c r="K43" s="112"/>
      <c r="L43" s="115"/>
      <c r="M43" s="115"/>
      <c r="N43" s="115"/>
      <c r="O43" s="115"/>
      <c r="P43" s="115"/>
      <c r="Q43" s="112"/>
      <c r="R43" s="112"/>
      <c r="S43" s="112"/>
      <c r="T43" s="112"/>
      <c r="U43" s="116"/>
      <c r="V43" s="116"/>
      <c r="W43" s="116"/>
      <c r="X43" s="116"/>
      <c r="Y43" s="112"/>
      <c r="Z43" s="112"/>
      <c r="AA43" s="112"/>
      <c r="AB43" s="114"/>
    </row>
    <row r="44" spans="2:32" ht="24.95" customHeight="1">
      <c r="B44" s="5"/>
      <c r="E44" s="21"/>
      <c r="F44" s="112"/>
      <c r="G44" s="117"/>
      <c r="H44" s="1049" t="str">
        <f>Données!AF3</f>
        <v xml:space="preserve">Conception et réalisation : Thierry GÉRARD IEN-ET STI Design &amp; Métiers d'art - Version 5.2 • Septembre 2020    
Adaptation Equipe Académique Rennes [ 07 83 77 09 55 ] - Version 5.2 • Mars 2021 </v>
      </c>
      <c r="I44" s="1049"/>
      <c r="J44" s="1049"/>
      <c r="K44" s="1049"/>
      <c r="L44" s="1049"/>
      <c r="M44" s="1049"/>
      <c r="N44" s="1049"/>
      <c r="O44" s="1049"/>
      <c r="P44" s="1049"/>
      <c r="Q44" s="1049"/>
      <c r="R44" s="118"/>
      <c r="S44" s="112"/>
      <c r="T44" s="112"/>
      <c r="U44" s="112"/>
      <c r="V44" s="112"/>
      <c r="W44" s="112"/>
      <c r="X44" s="112"/>
      <c r="Y44" s="112"/>
      <c r="Z44" s="112"/>
      <c r="AA44" s="112"/>
      <c r="AB44" s="114"/>
    </row>
    <row r="45" spans="2:32" ht="15" customHeight="1">
      <c r="B45" s="119"/>
      <c r="C45" s="120"/>
      <c r="D45" s="120"/>
      <c r="E45" s="120"/>
      <c r="F45" s="120"/>
      <c r="G45" s="120"/>
      <c r="H45" s="1050"/>
      <c r="I45" s="1050"/>
      <c r="J45" s="1050"/>
      <c r="K45" s="1050"/>
      <c r="L45" s="1050"/>
      <c r="M45" s="1050"/>
      <c r="N45" s="1050"/>
      <c r="O45" s="1050"/>
      <c r="P45" s="1050"/>
      <c r="Q45" s="1050"/>
      <c r="R45" s="121"/>
      <c r="S45" s="122"/>
      <c r="T45" s="122"/>
      <c r="U45" s="122"/>
      <c r="V45" s="120"/>
      <c r="W45" s="120"/>
      <c r="X45" s="120"/>
      <c r="Y45" s="120"/>
      <c r="Z45" s="120"/>
      <c r="AA45" s="120"/>
      <c r="AB45" s="123"/>
    </row>
    <row r="47" spans="2:32" s="124" customFormat="1" ht="21">
      <c r="AD47" s="1042" t="s">
        <v>15</v>
      </c>
      <c r="AE47" s="1042"/>
      <c r="AF47" s="1042"/>
    </row>
    <row r="48" spans="2:32" s="124" customFormat="1" ht="14.1" customHeight="1">
      <c r="AD48" s="125" t="s">
        <v>16</v>
      </c>
      <c r="AE48" s="126" t="s">
        <v>17</v>
      </c>
      <c r="AF48" s="126" t="s">
        <v>18</v>
      </c>
    </row>
    <row r="49" spans="30:32" s="124" customFormat="1">
      <c r="AD49" s="40" t="s">
        <v>19</v>
      </c>
      <c r="AE49" s="127">
        <v>10</v>
      </c>
      <c r="AF49" s="128">
        <f>'1 Préparation '!U18</f>
        <v>0</v>
      </c>
    </row>
    <row r="50" spans="30:32" s="124" customFormat="1">
      <c r="AD50" s="40" t="s">
        <v>20</v>
      </c>
      <c r="AE50" s="127">
        <v>10</v>
      </c>
      <c r="AF50" s="128">
        <f>'1 Préparation '!U26</f>
        <v>0</v>
      </c>
    </row>
    <row r="51" spans="30:32" s="124" customFormat="1">
      <c r="AD51" s="40" t="s">
        <v>21</v>
      </c>
      <c r="AE51" s="127">
        <v>10</v>
      </c>
      <c r="AF51" s="128" t="e">
        <f>'1 Préparation '!#REF!</f>
        <v>#REF!</v>
      </c>
    </row>
    <row r="52" spans="30:32" s="124" customFormat="1">
      <c r="AD52" s="40" t="s">
        <v>22</v>
      </c>
      <c r="AE52" s="127">
        <v>10</v>
      </c>
      <c r="AF52" s="128" t="e">
        <f>'1 Préparation '!#REF!</f>
        <v>#REF!</v>
      </c>
    </row>
    <row r="53" spans="30:32" s="124" customFormat="1">
      <c r="AD53" s="40" t="s">
        <v>23</v>
      </c>
      <c r="AE53" s="127">
        <v>10</v>
      </c>
      <c r="AF53" s="128">
        <f>'1 Préparation '!U37</f>
        <v>0</v>
      </c>
    </row>
    <row r="54" spans="30:32" s="124" customFormat="1">
      <c r="AD54" s="40" t="s">
        <v>24</v>
      </c>
      <c r="AE54" s="127">
        <v>10</v>
      </c>
      <c r="AF54" s="128">
        <f>'2 Réaliser mettre en service'!U18</f>
        <v>0</v>
      </c>
    </row>
    <row r="55" spans="30:32" s="124" customFormat="1">
      <c r="AD55" s="40" t="s">
        <v>25</v>
      </c>
      <c r="AE55" s="127">
        <v>10</v>
      </c>
      <c r="AF55" s="128" t="e">
        <f>'2 Réaliser mettre en service'!#REF!</f>
        <v>#REF!</v>
      </c>
    </row>
    <row r="56" spans="30:32" s="124" customFormat="1"/>
    <row r="57" spans="30:32" s="124" customFormat="1"/>
    <row r="58" spans="30:32" s="124" customFormat="1" ht="21">
      <c r="AD58" s="1042" t="s">
        <v>26</v>
      </c>
      <c r="AE58" s="1042"/>
      <c r="AF58" s="1042"/>
    </row>
    <row r="59" spans="30:32" s="124" customFormat="1" ht="30">
      <c r="AD59" s="125" t="s">
        <v>16</v>
      </c>
      <c r="AE59" s="126" t="s">
        <v>17</v>
      </c>
      <c r="AF59" s="126" t="s">
        <v>18</v>
      </c>
    </row>
    <row r="60" spans="30:32" s="124" customFormat="1">
      <c r="AD60" s="40" t="s">
        <v>27</v>
      </c>
      <c r="AE60" s="127">
        <v>10</v>
      </c>
      <c r="AF60" s="128">
        <f>'1 Préparation '!U22</f>
        <v>0</v>
      </c>
    </row>
    <row r="61" spans="30:32" s="124" customFormat="1">
      <c r="AD61" s="40" t="s">
        <v>23</v>
      </c>
      <c r="AE61" s="127">
        <v>10</v>
      </c>
      <c r="AF61" s="128">
        <f>'1 Préparation '!U37</f>
        <v>0</v>
      </c>
    </row>
    <row r="62" spans="30:32" s="124" customFormat="1">
      <c r="AD62" s="40" t="s">
        <v>25</v>
      </c>
      <c r="AE62" s="127">
        <v>10</v>
      </c>
      <c r="AF62" s="128" t="e">
        <f>'2 Réaliser mettre en service'!#REF!</f>
        <v>#REF!</v>
      </c>
    </row>
    <row r="63" spans="30:32" s="124" customFormat="1">
      <c r="AD63" s="40" t="s">
        <v>28</v>
      </c>
      <c r="AE63" s="127">
        <v>10</v>
      </c>
      <c r="AF63" s="128">
        <f>'2 Réaliser mettre en service'!AA31</f>
        <v>0</v>
      </c>
    </row>
    <row r="64" spans="30:32" s="124" customFormat="1">
      <c r="AD64" s="40" t="s">
        <v>29</v>
      </c>
      <c r="AE64" s="127">
        <v>10</v>
      </c>
      <c r="AF64" s="128">
        <f>'2 Réaliser mettre en service'!U35</f>
        <v>0</v>
      </c>
    </row>
    <row r="65" spans="30:32" s="124" customFormat="1">
      <c r="AD65" s="40" t="s">
        <v>30</v>
      </c>
      <c r="AE65" s="127">
        <v>10</v>
      </c>
      <c r="AF65" s="128">
        <f>'2 Réaliser mettre en service'!U39</f>
        <v>0</v>
      </c>
    </row>
    <row r="66" spans="30:32" s="124" customFormat="1"/>
    <row r="67" spans="30:32" s="124" customFormat="1"/>
    <row r="68" spans="30:32" s="124" customFormat="1" ht="21">
      <c r="AD68" s="1042" t="s">
        <v>31</v>
      </c>
      <c r="AE68" s="1042"/>
      <c r="AF68" s="1042"/>
    </row>
    <row r="69" spans="30:32" s="124" customFormat="1" ht="30">
      <c r="AD69" s="125" t="s">
        <v>16</v>
      </c>
      <c r="AE69" s="126" t="s">
        <v>17</v>
      </c>
      <c r="AF69" s="126" t="s">
        <v>18</v>
      </c>
    </row>
    <row r="70" spans="30:32" s="124" customFormat="1">
      <c r="AD70" s="40" t="s">
        <v>32</v>
      </c>
      <c r="AE70" s="127">
        <v>10</v>
      </c>
      <c r="AF70" s="128">
        <f>'3-Maintenance'!U18</f>
        <v>0</v>
      </c>
    </row>
    <row r="71" spans="30:32" s="124" customFormat="1">
      <c r="AD71" s="40" t="s">
        <v>33</v>
      </c>
      <c r="AE71" s="127">
        <v>10</v>
      </c>
      <c r="AF71" s="128" t="e">
        <f t="shared" ref="AF71:AF77" si="0">'3-Maintenance'!#REF!</f>
        <v>#REF!</v>
      </c>
    </row>
    <row r="72" spans="30:32" s="124" customFormat="1">
      <c r="AD72" s="40" t="s">
        <v>34</v>
      </c>
      <c r="AE72" s="127">
        <v>10</v>
      </c>
      <c r="AF72" s="128" t="e">
        <f t="shared" si="0"/>
        <v>#REF!</v>
      </c>
    </row>
    <row r="73" spans="30:32" s="124" customFormat="1">
      <c r="AD73" s="40" t="s">
        <v>35</v>
      </c>
      <c r="AE73" s="127">
        <v>10</v>
      </c>
      <c r="AF73" s="128" t="e">
        <f t="shared" si="0"/>
        <v>#REF!</v>
      </c>
    </row>
    <row r="74" spans="30:32" s="124" customFormat="1">
      <c r="AD74" s="40" t="s">
        <v>36</v>
      </c>
      <c r="AE74" s="127">
        <v>10</v>
      </c>
      <c r="AF74" s="128" t="e">
        <f t="shared" si="0"/>
        <v>#REF!</v>
      </c>
    </row>
    <row r="75" spans="30:32" s="124" customFormat="1">
      <c r="AD75" s="40" t="s">
        <v>37</v>
      </c>
      <c r="AE75" s="127">
        <v>10</v>
      </c>
      <c r="AF75" s="128" t="e">
        <f t="shared" si="0"/>
        <v>#REF!</v>
      </c>
    </row>
    <row r="76" spans="30:32" s="124" customFormat="1">
      <c r="AD76" s="40" t="s">
        <v>38</v>
      </c>
      <c r="AE76" s="127">
        <v>10</v>
      </c>
      <c r="AF76" s="128" t="e">
        <f t="shared" si="0"/>
        <v>#REF!</v>
      </c>
    </row>
    <row r="77" spans="30:32" s="124" customFormat="1">
      <c r="AD77" s="40" t="s">
        <v>39</v>
      </c>
      <c r="AE77" s="127">
        <v>10</v>
      </c>
      <c r="AF77" s="128" t="e">
        <f t="shared" si="0"/>
        <v>#REF!</v>
      </c>
    </row>
    <row r="78" spans="30:32" s="124" customFormat="1">
      <c r="AD78" s="40" t="s">
        <v>40</v>
      </c>
      <c r="AE78" s="127">
        <v>10</v>
      </c>
      <c r="AF78" s="128">
        <f>'4 Communication'!U18</f>
        <v>0</v>
      </c>
    </row>
    <row r="79" spans="30:32" s="124" customFormat="1">
      <c r="AD79" s="40" t="s">
        <v>41</v>
      </c>
      <c r="AE79" s="127">
        <v>10</v>
      </c>
      <c r="AF79" s="128">
        <f>'4 Communication'!U22</f>
        <v>0</v>
      </c>
    </row>
    <row r="80" spans="30:32" s="102" customFormat="1"/>
    <row r="81" s="102" customFormat="1"/>
    <row r="82" s="102" customFormat="1"/>
    <row r="83" s="102" customFormat="1"/>
    <row r="84" s="102" customFormat="1"/>
    <row r="85" s="102" customFormat="1"/>
    <row r="86" s="102" customFormat="1"/>
    <row r="87" s="102" customFormat="1"/>
    <row r="88" s="102" customFormat="1"/>
    <row r="89" s="102" customFormat="1"/>
    <row r="90" s="102" customFormat="1"/>
    <row r="91" s="102" customFormat="1"/>
    <row r="92" s="102" customFormat="1"/>
    <row r="93" s="102" customFormat="1"/>
    <row r="94" s="102" customFormat="1"/>
    <row r="95" s="102" customFormat="1"/>
    <row r="96" s="102" customFormat="1"/>
    <row r="97" s="102" customFormat="1"/>
    <row r="98" s="102" customFormat="1"/>
    <row r="99" s="102" customFormat="1"/>
    <row r="100" s="102" customFormat="1"/>
    <row r="101" s="102" customFormat="1"/>
    <row r="102" s="102" customFormat="1"/>
    <row r="103" s="102" customFormat="1"/>
    <row r="104" s="102" customFormat="1"/>
    <row r="105" s="102" customFormat="1"/>
    <row r="106" s="102" customFormat="1"/>
    <row r="107" s="102" customFormat="1"/>
    <row r="108" s="102" customFormat="1"/>
    <row r="109" s="102" customFormat="1"/>
    <row r="110" s="102" customFormat="1"/>
    <row r="111" s="102" customFormat="1"/>
    <row r="112" s="102" customFormat="1"/>
    <row r="113" s="102" customFormat="1"/>
    <row r="114" s="102" customFormat="1"/>
    <row r="115" s="102" customFormat="1"/>
    <row r="116" s="102" customFormat="1"/>
    <row r="117" s="102" customFormat="1"/>
    <row r="118" s="102" customFormat="1"/>
    <row r="119" s="102" customFormat="1"/>
    <row r="120" s="102" customFormat="1"/>
    <row r="121" s="102" customFormat="1"/>
    <row r="122" s="102" customFormat="1"/>
    <row r="123" s="102" customFormat="1"/>
    <row r="124" s="102" customFormat="1"/>
    <row r="125" s="102" customFormat="1"/>
    <row r="126" s="102" customFormat="1"/>
    <row r="127" s="102" customFormat="1"/>
    <row r="128" s="102" customFormat="1"/>
    <row r="129" s="102" customFormat="1"/>
    <row r="130" s="102" customFormat="1"/>
    <row r="131" s="102" customFormat="1"/>
    <row r="132" s="102" customFormat="1"/>
    <row r="133" s="102" customFormat="1"/>
    <row r="134" s="102" customFormat="1"/>
    <row r="135" s="102" customFormat="1"/>
    <row r="136" s="102" customFormat="1"/>
    <row r="137" s="102" customFormat="1"/>
    <row r="138" s="102" customFormat="1"/>
    <row r="139" s="102" customFormat="1"/>
    <row r="140" s="102" customFormat="1"/>
    <row r="141" s="102" customFormat="1"/>
    <row r="142" s="102" customFormat="1"/>
    <row r="143" s="102" customFormat="1"/>
    <row r="144" s="102" customFormat="1"/>
    <row r="145" s="102" customFormat="1"/>
    <row r="146" s="102" customFormat="1"/>
    <row r="147" s="102" customFormat="1"/>
    <row r="148" s="102" customFormat="1"/>
    <row r="149" s="102" customFormat="1"/>
    <row r="150" s="102" customFormat="1"/>
    <row r="151" s="102" customFormat="1"/>
    <row r="152" s="102" customFormat="1"/>
    <row r="153" s="102" customFormat="1"/>
    <row r="154" s="102" customFormat="1"/>
    <row r="155" s="102" customFormat="1"/>
    <row r="156" s="102" customFormat="1"/>
    <row r="157" s="102" customFormat="1"/>
    <row r="158" s="102" customFormat="1"/>
    <row r="159" s="102" customFormat="1"/>
    <row r="160" s="102" customFormat="1"/>
    <row r="161" s="102" customFormat="1"/>
    <row r="162" s="102" customFormat="1"/>
    <row r="163" s="102" customFormat="1"/>
    <row r="164" s="102" customFormat="1"/>
    <row r="165" s="102" customFormat="1"/>
    <row r="166" s="102" customFormat="1"/>
    <row r="167" s="102" customFormat="1"/>
    <row r="168" s="102" customFormat="1"/>
    <row r="169" s="102" customFormat="1"/>
    <row r="170" s="102" customFormat="1"/>
    <row r="171" s="102" customFormat="1"/>
    <row r="172" s="102" customFormat="1"/>
    <row r="173" s="102" customFormat="1"/>
    <row r="174" s="102" customFormat="1"/>
    <row r="175" s="102" customFormat="1"/>
    <row r="176" s="102" customFormat="1"/>
    <row r="177" s="102" customFormat="1"/>
    <row r="178" s="102" customFormat="1"/>
    <row r="179" s="102" customFormat="1"/>
    <row r="180" s="102" customFormat="1"/>
    <row r="181" s="102" customFormat="1"/>
    <row r="182" s="102" customFormat="1"/>
    <row r="183" s="102" customFormat="1"/>
    <row r="184" s="102" customFormat="1"/>
    <row r="185" s="102" customFormat="1"/>
    <row r="186" s="102" customFormat="1"/>
    <row r="187" s="102" customFormat="1"/>
    <row r="1048519" spans="5:5">
      <c r="E1048519" s="129"/>
    </row>
  </sheetData>
  <sheetProtection sheet="1"/>
  <mergeCells count="24">
    <mergeCell ref="J17:R18"/>
    <mergeCell ref="J20:R21"/>
    <mergeCell ref="J23:R24"/>
    <mergeCell ref="J26:R27"/>
    <mergeCell ref="B9:E9"/>
    <mergeCell ref="H9:Z9"/>
    <mergeCell ref="I10:AB10"/>
    <mergeCell ref="J14:R15"/>
    <mergeCell ref="S14:X15"/>
    <mergeCell ref="G5:H5"/>
    <mergeCell ref="J5:J6"/>
    <mergeCell ref="L5:L6"/>
    <mergeCell ref="O5:P6"/>
    <mergeCell ref="G6:H6"/>
    <mergeCell ref="AD47:AF47"/>
    <mergeCell ref="AD58:AF58"/>
    <mergeCell ref="AD68:AF68"/>
    <mergeCell ref="J29:U30"/>
    <mergeCell ref="J36:P36"/>
    <mergeCell ref="J34:P34"/>
    <mergeCell ref="J32:U32"/>
    <mergeCell ref="J39:L39"/>
    <mergeCell ref="J41:J42"/>
    <mergeCell ref="H44:Q45"/>
  </mergeCells>
  <conditionalFormatting sqref="J16:U39 J14:R15">
    <cfRule type="beginsWith" dxfId="11743" priority="2" operator="beginsWith" text="?">
      <formula>LEFT(J14,LEN("?"))="?"</formula>
    </cfRule>
  </conditionalFormatting>
  <conditionalFormatting sqref="S14:X15">
    <cfRule type="beginsWith" dxfId="11742" priority="1" operator="beginsWith" text="?">
      <formula>LEFT(S14,LEN("?"))="?"</formula>
    </cfRule>
  </conditionalFormatting>
  <pageMargins left="0.70866141732283472" right="0.70866141732283472" top="0.74803149606299213" bottom="0.74803149606299213" header="0.31496062992125984" footer="0.31496062992125984"/>
  <pageSetup paperSize="9" scale="56"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8">
    <tabColor rgb="FF268CCD"/>
    <pageSetUpPr fitToPage="1"/>
  </sheetPr>
  <dimension ref="B1:BF108"/>
  <sheetViews>
    <sheetView zoomScale="40" zoomScaleNormal="40" workbookViewId="0">
      <selection activeCell="AP15" sqref="AP1:BC1048576"/>
    </sheetView>
  </sheetViews>
  <sheetFormatPr baseColWidth="10" defaultColWidth="10.85546875" defaultRowHeight="15"/>
  <cols>
    <col min="1" max="1" width="1.7109375" style="1" customWidth="1"/>
    <col min="2" max="2" width="2.42578125" style="1" customWidth="1"/>
    <col min="3" max="3" width="1.7109375" style="1" customWidth="1"/>
    <col min="4" max="4" width="10.85546875" style="1" customWidth="1"/>
    <col min="5" max="5" width="7.42578125" style="1" customWidth="1"/>
    <col min="6" max="6" width="1.7109375" style="1" customWidth="1"/>
    <col min="7" max="7" width="5" style="1" customWidth="1"/>
    <col min="8" max="8" width="36.7109375" style="1" customWidth="1"/>
    <col min="9" max="9" width="1.7109375" style="1" customWidth="1"/>
    <col min="10" max="10" width="21.7109375" style="1" customWidth="1"/>
    <col min="11" max="11" width="1.7109375" style="1" customWidth="1"/>
    <col min="12" max="12" width="12.42578125" style="1" customWidth="1"/>
    <col min="13" max="14" width="4.140625" style="1" customWidth="1"/>
    <col min="15" max="15" width="1.7109375" style="1" customWidth="1"/>
    <col min="16" max="16" width="8.85546875" style="1" customWidth="1"/>
    <col min="17" max="17" width="8.28515625" style="1" customWidth="1"/>
    <col min="18" max="18" width="8.42578125" style="1" customWidth="1"/>
    <col min="19" max="19" width="8.85546875" style="1" customWidth="1"/>
    <col min="20" max="20" width="7.42578125" style="1" customWidth="1"/>
    <col min="21" max="21" width="11.7109375" style="1" customWidth="1"/>
    <col min="22" max="22" width="3.28515625" style="1" customWidth="1"/>
    <col min="23" max="23" width="8.28515625" style="1" customWidth="1"/>
    <col min="24" max="24" width="3.28515625" style="1" customWidth="1"/>
    <col min="25" max="26" width="1.7109375" style="1" customWidth="1"/>
    <col min="27" max="27" width="16" style="1" customWidth="1"/>
    <col min="28" max="28" width="3.28515625" style="1" customWidth="1"/>
    <col min="29" max="29" width="1.7109375" style="1" customWidth="1"/>
    <col min="30" max="30" width="2.42578125" style="1" customWidth="1"/>
    <col min="31" max="31" width="107.7109375" style="1" customWidth="1"/>
    <col min="32" max="32" width="11.7109375" style="1" customWidth="1"/>
    <col min="33" max="33" width="1.7109375" style="1" customWidth="1"/>
    <col min="34" max="34" width="8.28515625" style="1" customWidth="1"/>
    <col min="35" max="35" width="3.28515625" style="1" customWidth="1"/>
    <col min="36" max="37" width="1.7109375" style="1" customWidth="1"/>
    <col min="38" max="38" width="10" style="1" customWidth="1"/>
    <col min="39" max="39" width="3.28515625" style="1" customWidth="1"/>
    <col min="40" max="40" width="1.7109375" style="1" customWidth="1"/>
    <col min="41" max="41" width="2.42578125" style="1" customWidth="1"/>
    <col min="42" max="42" width="25" style="1" hidden="1" customWidth="1"/>
    <col min="43" max="45" width="10.85546875" style="1" hidden="1" customWidth="1"/>
    <col min="46" max="46" width="2.42578125" style="1" hidden="1" customWidth="1"/>
    <col min="47" max="48" width="18.28515625" style="1" hidden="1" customWidth="1"/>
    <col min="49" max="49" width="25" style="1" hidden="1" customWidth="1"/>
    <col min="50" max="55" width="10.85546875" style="1" hidden="1" customWidth="1"/>
    <col min="56" max="60" width="10.85546875" style="1" customWidth="1"/>
    <col min="61" max="16384" width="10.85546875" style="1"/>
  </cols>
  <sheetData>
    <row r="1" spans="2:54" ht="9.9499999999999993" customHeight="1"/>
    <row r="2" spans="2:54" ht="15" customHeight="1">
      <c r="B2" s="2"/>
      <c r="C2" s="3"/>
      <c r="D2" s="3"/>
      <c r="E2" s="3"/>
      <c r="F2" s="3"/>
      <c r="G2" s="3"/>
      <c r="H2" s="3"/>
      <c r="I2" s="3"/>
      <c r="J2" s="3"/>
      <c r="K2" s="3"/>
      <c r="L2" s="3"/>
      <c r="M2" s="3"/>
      <c r="N2" s="3"/>
      <c r="O2" s="3"/>
      <c r="P2" s="3"/>
      <c r="Q2" s="3"/>
      <c r="R2" s="3"/>
      <c r="S2" s="3"/>
      <c r="T2" s="3"/>
      <c r="U2" s="3"/>
      <c r="V2" s="3"/>
      <c r="W2" s="3"/>
      <c r="X2" s="3"/>
      <c r="Y2" s="3"/>
      <c r="Z2" s="3"/>
      <c r="AA2" s="3"/>
      <c r="AB2" s="3"/>
      <c r="AC2" s="3"/>
      <c r="AD2" s="526"/>
      <c r="AE2" s="526"/>
      <c r="AF2" s="3"/>
      <c r="AG2" s="3"/>
      <c r="AH2" s="3"/>
      <c r="AI2" s="3"/>
      <c r="AJ2" s="3"/>
      <c r="AK2" s="3"/>
      <c r="AL2" s="3"/>
      <c r="AM2" s="3"/>
      <c r="AN2" s="3"/>
      <c r="AO2" s="4"/>
    </row>
    <row r="3" spans="2:54" ht="9.9499999999999993" customHeight="1">
      <c r="B3" s="5"/>
      <c r="F3" s="6"/>
      <c r="G3" s="6"/>
      <c r="H3" s="8"/>
      <c r="I3" s="6"/>
      <c r="J3" s="6"/>
      <c r="K3" s="8"/>
      <c r="L3" s="8"/>
      <c r="M3" s="8"/>
      <c r="N3" s="8"/>
      <c r="O3" s="8"/>
      <c r="P3" s="8"/>
      <c r="Q3" s="8"/>
      <c r="AL3" s="9"/>
      <c r="AM3" s="9"/>
      <c r="AN3" s="9"/>
      <c r="AO3" s="10"/>
    </row>
    <row r="4" spans="2:54" ht="9.9499999999999993" customHeight="1">
      <c r="B4" s="5"/>
      <c r="F4" s="6"/>
      <c r="G4" s="6"/>
      <c r="H4" s="8"/>
      <c r="I4" s="6"/>
      <c r="J4" s="6"/>
      <c r="K4" s="8"/>
      <c r="L4" s="8"/>
      <c r="M4" s="8"/>
      <c r="N4" s="8"/>
      <c r="O4" s="8"/>
      <c r="P4" s="8"/>
      <c r="Q4" s="8"/>
      <c r="AN4" s="9"/>
      <c r="AO4" s="10"/>
    </row>
    <row r="5" spans="2:54" s="11" customFormat="1" ht="27.95" customHeight="1">
      <c r="B5" s="12"/>
      <c r="F5" s="13"/>
      <c r="G5" s="1051" t="str">
        <f>IF('Suivi des évaluations'!K5=0,"?",'Suivi des évaluations'!K5)</f>
        <v>?</v>
      </c>
      <c r="H5" s="1051"/>
      <c r="I5" s="1071"/>
      <c r="J5" s="1067" t="str">
        <f>IF('Suivi des évaluations'!K15=0,"?",'Suivi des évaluations'!K15)</f>
        <v>Seconde</v>
      </c>
      <c r="K5" s="1072"/>
      <c r="L5" s="1067" t="str">
        <f>IF('Suivi des évaluations'!S15=0,"?",'Suivi des évaluations'!S15)</f>
        <v>BCP</v>
      </c>
      <c r="M5" s="1067"/>
      <c r="N5" s="1075"/>
      <c r="O5" s="1068" t="str">
        <f>IF('Suivi des évaluations'!AB15=0,"?",'Suivi des évaluations'!AB15)</f>
        <v>Maintenance et efficacité énergétique (MEE)</v>
      </c>
      <c r="P5" s="1068"/>
      <c r="Q5" s="1068"/>
      <c r="R5" s="1068"/>
      <c r="S5" s="1068"/>
      <c r="T5" s="1068"/>
      <c r="U5" s="356"/>
      <c r="W5" s="1361" t="s">
        <v>126</v>
      </c>
      <c r="X5" s="1361"/>
      <c r="Y5" s="1361"/>
      <c r="Z5" s="1361"/>
      <c r="AA5" s="1361"/>
      <c r="AB5" s="455"/>
      <c r="AC5" s="1373" t="s">
        <v>228</v>
      </c>
      <c r="AD5" s="1373"/>
      <c r="AE5" s="1373"/>
      <c r="AI5" s="19"/>
      <c r="AJ5" s="19"/>
      <c r="AK5" s="19"/>
      <c r="AO5" s="20"/>
    </row>
    <row r="6" spans="2:54" s="11" customFormat="1" ht="27.95" customHeight="1">
      <c r="B6" s="12"/>
      <c r="F6" s="13"/>
      <c r="G6" s="1051" t="str">
        <f>IF('Suivi des évaluations'!K7=0,"?",'Suivi des évaluations'!K7)</f>
        <v>?</v>
      </c>
      <c r="H6" s="1051"/>
      <c r="I6" s="1071"/>
      <c r="J6" s="1067"/>
      <c r="K6" s="1072"/>
      <c r="L6" s="1067"/>
      <c r="M6" s="1067"/>
      <c r="N6" s="1075"/>
      <c r="O6" s="1068"/>
      <c r="P6" s="1068"/>
      <c r="Q6" s="1068"/>
      <c r="R6" s="1068"/>
      <c r="S6" s="1068"/>
      <c r="T6" s="1068"/>
      <c r="U6" s="356"/>
      <c r="W6" s="1361"/>
      <c r="X6" s="1361"/>
      <c r="Y6" s="1361"/>
      <c r="Z6" s="1361"/>
      <c r="AA6" s="1361"/>
      <c r="AB6" s="455"/>
      <c r="AC6" s="1373"/>
      <c r="AD6" s="1373"/>
      <c r="AE6" s="1373"/>
      <c r="AI6" s="19"/>
      <c r="AJ6" s="19"/>
      <c r="AK6" s="19"/>
      <c r="AO6" s="20"/>
    </row>
    <row r="7" spans="2:54" s="21" customFormat="1" ht="9.9499999999999993" customHeight="1">
      <c r="B7" s="22"/>
      <c r="G7" s="534"/>
      <c r="H7" s="534"/>
      <c r="I7" s="534"/>
      <c r="J7" s="535"/>
      <c r="K7" s="535"/>
      <c r="L7" s="535"/>
      <c r="M7" s="535"/>
      <c r="N7" s="535"/>
      <c r="O7" s="24"/>
      <c r="P7" s="24"/>
      <c r="Q7" s="8"/>
      <c r="R7" s="1"/>
      <c r="S7" s="1"/>
      <c r="T7" s="1"/>
      <c r="U7" s="1"/>
      <c r="V7" s="1"/>
      <c r="W7" s="1361"/>
      <c r="X7" s="1361"/>
      <c r="Y7" s="1361"/>
      <c r="Z7" s="1361"/>
      <c r="AA7" s="1361"/>
      <c r="AF7" s="1"/>
      <c r="AG7" s="1"/>
      <c r="AH7" s="1"/>
      <c r="AI7" s="25"/>
      <c r="AJ7" s="25"/>
      <c r="AK7" s="25"/>
      <c r="AO7" s="26"/>
    </row>
    <row r="8" spans="2:54" ht="9.9499999999999993" customHeight="1">
      <c r="B8" s="5"/>
      <c r="D8" s="27"/>
      <c r="E8" s="27"/>
      <c r="W8" s="1361"/>
      <c r="X8" s="1361"/>
      <c r="Y8" s="1361"/>
      <c r="Z8" s="1361"/>
      <c r="AA8" s="1361"/>
      <c r="AI8" s="28"/>
      <c r="AJ8" s="28"/>
      <c r="AK8" s="28"/>
      <c r="AO8" s="10"/>
      <c r="AP8" s="27"/>
      <c r="AQ8" s="27"/>
      <c r="AR8" s="27"/>
      <c r="AS8" s="27"/>
      <c r="AT8" s="27"/>
      <c r="AU8" s="27"/>
      <c r="AV8" s="27"/>
      <c r="AW8" s="27"/>
    </row>
    <row r="9" spans="2:54" s="21" customFormat="1" ht="60" customHeight="1">
      <c r="B9" s="1069" t="s">
        <v>0</v>
      </c>
      <c r="C9" s="1070"/>
      <c r="D9" s="1070"/>
      <c r="E9" s="1070"/>
      <c r="F9" s="29"/>
      <c r="G9" s="30"/>
      <c r="H9" s="131" t="s">
        <v>222</v>
      </c>
      <c r="I9" s="132"/>
      <c r="J9" s="132"/>
      <c r="K9" s="506"/>
      <c r="L9" s="506"/>
      <c r="M9" s="506"/>
      <c r="N9" s="506"/>
      <c r="O9" s="133"/>
      <c r="P9" s="133"/>
      <c r="Q9" s="133"/>
      <c r="R9" s="133"/>
      <c r="S9" s="133"/>
      <c r="T9" s="133"/>
      <c r="U9" s="133"/>
      <c r="V9" s="133"/>
      <c r="W9" s="536"/>
      <c r="X9" s="536"/>
      <c r="Y9" s="536"/>
      <c r="Z9" s="536"/>
      <c r="AA9" s="536"/>
      <c r="AB9" s="536"/>
      <c r="AC9" s="536"/>
      <c r="AD9" s="536"/>
      <c r="AE9" s="536"/>
      <c r="AF9" s="133"/>
      <c r="AG9" s="133"/>
      <c r="AH9" s="133"/>
      <c r="AI9" s="133"/>
      <c r="AJ9" s="29"/>
      <c r="AK9" s="29"/>
      <c r="AL9" s="29"/>
      <c r="AM9" s="29"/>
      <c r="AN9" s="29"/>
      <c r="AO9" s="31"/>
      <c r="AQ9" s="1"/>
      <c r="AR9" s="1"/>
      <c r="AS9" s="1"/>
    </row>
    <row r="10" spans="2:54" ht="30" customHeight="1">
      <c r="B10" s="507"/>
      <c r="C10" s="508"/>
      <c r="D10" s="508"/>
      <c r="E10" s="508"/>
      <c r="F10" s="508"/>
      <c r="G10" s="509"/>
      <c r="H10" s="510" t="s">
        <v>92</v>
      </c>
      <c r="I10" s="1161">
        <f ca="1">TODAY()</f>
        <v>44544</v>
      </c>
      <c r="J10" s="1161"/>
      <c r="K10" s="1161"/>
      <c r="L10" s="1161"/>
      <c r="M10" s="1161"/>
      <c r="N10" s="1161"/>
      <c r="O10" s="1161"/>
      <c r="P10" s="1161"/>
      <c r="Q10" s="1161"/>
      <c r="R10" s="1161"/>
      <c r="S10" s="1161"/>
      <c r="T10" s="1161"/>
      <c r="U10" s="1161"/>
      <c r="V10" s="1161"/>
      <c r="W10" s="1161"/>
      <c r="X10" s="1161"/>
      <c r="Y10" s="1161"/>
      <c r="Z10" s="1161"/>
      <c r="AA10" s="1161"/>
      <c r="AB10" s="1161"/>
      <c r="AC10" s="1161"/>
      <c r="AD10" s="1161"/>
      <c r="AE10" s="1161"/>
      <c r="AF10" s="1161"/>
      <c r="AG10" s="1161"/>
      <c r="AH10" s="1161"/>
      <c r="AI10" s="1161"/>
      <c r="AJ10" s="1161"/>
      <c r="AK10" s="1161"/>
      <c r="AL10" s="1161"/>
      <c r="AM10" s="1161"/>
      <c r="AN10" s="1161"/>
      <c r="AO10" s="1162"/>
    </row>
    <row r="11" spans="2:54" ht="5.0999999999999996" customHeight="1">
      <c r="B11" s="5"/>
      <c r="G11" s="37"/>
      <c r="H11" s="242"/>
      <c r="I11" s="242"/>
      <c r="J11" s="242"/>
      <c r="K11" s="242"/>
      <c r="L11" s="242"/>
      <c r="M11" s="242"/>
      <c r="N11" s="242"/>
      <c r="O11" s="242"/>
      <c r="P11" s="242"/>
      <c r="Q11" s="242"/>
      <c r="R11" s="242"/>
      <c r="S11" s="242"/>
      <c r="T11" s="242"/>
      <c r="U11" s="242"/>
      <c r="V11" s="242"/>
      <c r="W11" s="242"/>
      <c r="X11" s="242"/>
      <c r="Y11" s="242"/>
      <c r="Z11" s="242"/>
      <c r="AA11" s="242"/>
      <c r="AB11" s="242"/>
      <c r="AC11" s="242"/>
      <c r="AD11" s="242"/>
      <c r="AE11" s="242"/>
      <c r="AF11" s="242"/>
      <c r="AG11" s="242"/>
      <c r="AH11" s="242"/>
      <c r="AI11" s="242"/>
      <c r="AJ11" s="242"/>
      <c r="AK11" s="242"/>
      <c r="AL11" s="242"/>
      <c r="AM11" s="242"/>
      <c r="AN11" s="242"/>
      <c r="AO11" s="243"/>
    </row>
    <row r="12" spans="2:54" ht="15" customHeight="1">
      <c r="B12" s="5"/>
      <c r="G12" s="37"/>
      <c r="H12" s="242"/>
      <c r="I12" s="242"/>
      <c r="J12" s="242"/>
      <c r="K12" s="242"/>
      <c r="L12" s="242"/>
      <c r="M12" s="242"/>
      <c r="N12" s="242"/>
      <c r="O12" s="242"/>
      <c r="P12" s="242"/>
      <c r="Q12" s="242"/>
      <c r="R12" s="242"/>
      <c r="S12" s="242"/>
      <c r="T12" s="242"/>
      <c r="U12" s="41"/>
      <c r="V12" s="41"/>
      <c r="W12" s="41"/>
      <c r="X12" s="41"/>
      <c r="Y12" s="37"/>
      <c r="Z12" s="40"/>
      <c r="AA12" s="37"/>
      <c r="AB12" s="40"/>
      <c r="AC12" s="242"/>
      <c r="AD12" s="242"/>
      <c r="AE12" s="242"/>
      <c r="AF12" s="42"/>
      <c r="AG12" s="43"/>
      <c r="AH12" s="44"/>
      <c r="AI12" s="45"/>
      <c r="AJ12" s="46"/>
      <c r="AK12" s="47"/>
      <c r="AL12" s="46"/>
      <c r="AM12" s="48"/>
      <c r="AN12" s="242"/>
      <c r="AO12" s="243"/>
      <c r="AY12" s="1327" t="s">
        <v>209</v>
      </c>
      <c r="AZ12" s="1328"/>
      <c r="BA12" s="1329"/>
      <c r="BB12" s="1333"/>
    </row>
    <row r="13" spans="2:54" ht="11.1" customHeight="1">
      <c r="B13" s="5"/>
      <c r="G13" s="37"/>
      <c r="H13" s="242"/>
      <c r="I13" s="242"/>
      <c r="J13" s="242"/>
      <c r="K13" s="242"/>
      <c r="L13" s="242"/>
      <c r="M13" s="242"/>
      <c r="N13" s="242"/>
      <c r="O13" s="242"/>
      <c r="P13" s="242"/>
      <c r="Q13" s="242"/>
      <c r="R13" s="242"/>
      <c r="S13" s="242"/>
      <c r="T13" s="242"/>
      <c r="U13" s="242"/>
      <c r="V13" s="242"/>
      <c r="W13" s="242"/>
      <c r="X13" s="242"/>
      <c r="Y13" s="242"/>
      <c r="Z13" s="242"/>
      <c r="AA13" s="242"/>
      <c r="AB13" s="242"/>
      <c r="AC13" s="242"/>
      <c r="AD13" s="242"/>
      <c r="AE13" s="242"/>
      <c r="AF13" s="242"/>
      <c r="AG13" s="242"/>
      <c r="AH13" s="242"/>
      <c r="AI13" s="242"/>
      <c r="AJ13" s="242"/>
      <c r="AK13" s="242"/>
      <c r="AL13" s="242"/>
      <c r="AM13" s="242"/>
      <c r="AN13" s="242"/>
      <c r="AO13" s="243"/>
      <c r="AY13" s="1330"/>
      <c r="AZ13" s="1331"/>
      <c r="BA13" s="1332"/>
      <c r="BB13" s="1333"/>
    </row>
    <row r="14" spans="2:54" ht="15" customHeight="1">
      <c r="B14" s="5"/>
      <c r="G14" s="37"/>
      <c r="H14" s="37"/>
      <c r="I14" s="37"/>
      <c r="J14" s="37"/>
      <c r="K14" s="37"/>
      <c r="L14" s="138"/>
      <c r="M14" s="40"/>
      <c r="N14" s="40"/>
      <c r="O14" s="40"/>
      <c r="P14" s="458" t="s">
        <v>66</v>
      </c>
      <c r="Q14" s="459" t="s">
        <v>62</v>
      </c>
      <c r="R14" s="460" t="s">
        <v>57</v>
      </c>
      <c r="S14" s="461" t="s">
        <v>52</v>
      </c>
      <c r="T14" s="37"/>
      <c r="U14" s="462" t="s">
        <v>120</v>
      </c>
      <c r="V14" s="37"/>
      <c r="W14" s="463" t="s">
        <v>121</v>
      </c>
      <c r="X14" s="37"/>
      <c r="Y14" s="37"/>
      <c r="Z14" s="37"/>
      <c r="AA14" s="37"/>
      <c r="AB14" s="37"/>
      <c r="AF14" s="464"/>
      <c r="AG14" s="37"/>
      <c r="AH14" s="195"/>
      <c r="AI14" s="37"/>
      <c r="AJ14" s="37"/>
      <c r="AK14" s="37"/>
      <c r="AL14" s="37"/>
      <c r="AM14" s="37"/>
      <c r="AO14" s="10"/>
      <c r="AY14" s="465" t="s">
        <v>210</v>
      </c>
      <c r="AZ14" s="466" t="s">
        <v>59</v>
      </c>
      <c r="BA14" s="467" t="s">
        <v>55</v>
      </c>
      <c r="BB14" s="1333"/>
    </row>
    <row r="15" spans="2:54" ht="5.0999999999999996" customHeight="1">
      <c r="B15" s="5"/>
      <c r="G15" s="37"/>
      <c r="H15" s="37"/>
      <c r="I15" s="37"/>
      <c r="J15" s="37"/>
      <c r="K15" s="37"/>
      <c r="L15" s="138"/>
      <c r="M15" s="40"/>
      <c r="N15" s="40"/>
      <c r="O15" s="40"/>
      <c r="P15" s="511"/>
      <c r="Q15" s="41"/>
      <c r="R15" s="41"/>
      <c r="S15" s="511"/>
      <c r="T15" s="37"/>
      <c r="U15" s="40"/>
      <c r="V15" s="37"/>
      <c r="W15" s="40"/>
      <c r="X15" s="37"/>
      <c r="Y15" s="37"/>
      <c r="Z15" s="37"/>
      <c r="AA15" s="37"/>
      <c r="AB15" s="37"/>
      <c r="AF15" s="40"/>
      <c r="AG15" s="37"/>
      <c r="AH15" s="40"/>
      <c r="AI15" s="37"/>
      <c r="AJ15" s="37"/>
      <c r="AK15" s="37"/>
      <c r="AL15" s="37"/>
      <c r="AM15" s="37"/>
      <c r="AO15" s="10"/>
    </row>
    <row r="16" spans="2:54" ht="69.95" customHeight="1">
      <c r="B16" s="50"/>
      <c r="G16" s="37"/>
      <c r="H16" s="37"/>
      <c r="I16" s="37"/>
      <c r="J16" s="37"/>
      <c r="K16" s="37"/>
      <c r="L16" s="37"/>
      <c r="M16" s="37"/>
      <c r="N16" s="37"/>
      <c r="O16" s="37"/>
      <c r="P16" s="37"/>
      <c r="Q16" s="37"/>
      <c r="R16" s="37"/>
      <c r="S16" s="37"/>
      <c r="T16" s="37"/>
      <c r="U16" s="37"/>
      <c r="V16" s="37"/>
      <c r="W16" s="37"/>
      <c r="X16" s="37"/>
      <c r="Y16" s="37"/>
      <c r="Z16" s="37"/>
      <c r="AA16" s="37"/>
      <c r="AB16" s="37"/>
      <c r="AC16" s="37"/>
      <c r="AF16" s="37"/>
      <c r="AG16" s="37"/>
      <c r="AH16" s="37"/>
      <c r="AI16" s="37"/>
      <c r="AJ16" s="37"/>
      <c r="AK16" s="37"/>
      <c r="AL16" s="1076"/>
      <c r="AM16" s="1076"/>
      <c r="AN16" s="1076"/>
      <c r="AO16" s="10"/>
    </row>
    <row r="17" spans="2:58" ht="19.5" customHeight="1">
      <c r="B17" s="50"/>
      <c r="D17" s="1360"/>
      <c r="E17" s="1360"/>
      <c r="G17" s="37"/>
      <c r="H17" s="1349" t="s">
        <v>200</v>
      </c>
      <c r="I17" s="1350"/>
      <c r="J17" s="1350"/>
      <c r="K17" s="1350"/>
      <c r="L17" s="1351"/>
      <c r="M17" s="85"/>
      <c r="N17" s="85"/>
      <c r="O17" s="37"/>
      <c r="P17" s="37"/>
      <c r="Q17" s="468"/>
      <c r="R17" s="37"/>
      <c r="S17" s="37"/>
      <c r="T17" s="37"/>
      <c r="U17" s="37"/>
      <c r="V17" s="37"/>
      <c r="W17" s="37"/>
      <c r="X17" s="37"/>
      <c r="Y17" s="37"/>
      <c r="Z17" s="37"/>
      <c r="AA17" s="37"/>
      <c r="AB17" s="37"/>
      <c r="AC17" s="37"/>
      <c r="AF17" s="37"/>
      <c r="AG17" s="37"/>
      <c r="AH17" s="37"/>
      <c r="AI17" s="37"/>
      <c r="AJ17" s="37"/>
      <c r="AK17" s="37"/>
      <c r="AL17" s="1076"/>
      <c r="AM17" s="1076"/>
      <c r="AN17" s="1076"/>
      <c r="AO17" s="10"/>
      <c r="AY17" s="469"/>
      <c r="AZ17" s="469"/>
      <c r="BA17" s="470"/>
      <c r="BB17" s="469"/>
    </row>
    <row r="18" spans="2:58" ht="30" customHeight="1">
      <c r="B18" s="50"/>
      <c r="D18" s="1358" t="s">
        <v>149</v>
      </c>
      <c r="E18" s="1359"/>
      <c r="G18" s="471" t="s">
        <v>211</v>
      </c>
      <c r="H18" s="1352"/>
      <c r="I18" s="1353"/>
      <c r="J18" s="1353"/>
      <c r="K18" s="1353"/>
      <c r="L18" s="1354"/>
      <c r="M18" s="1363" t="s">
        <v>212</v>
      </c>
      <c r="N18" s="1364"/>
      <c r="O18" s="1365"/>
      <c r="P18" s="1335" t="str">
        <f>REPT("g",(U18))</f>
        <v/>
      </c>
      <c r="Q18" s="1336"/>
      <c r="R18" s="1336"/>
      <c r="S18" s="1337"/>
      <c r="T18" s="287"/>
      <c r="U18" s="474">
        <f>'Suivi des évaluations'!BT67</f>
        <v>0</v>
      </c>
      <c r="V18" s="37"/>
      <c r="W18" s="475" t="str">
        <f>'Suivi des évaluations'!BU67</f>
        <v xml:space="preserve"> </v>
      </c>
      <c r="X18" s="37"/>
      <c r="Y18" s="37"/>
      <c r="Z18" s="37"/>
      <c r="AA18" s="37"/>
      <c r="AB18" s="37"/>
      <c r="AC18" s="37"/>
      <c r="AF18" s="192"/>
      <c r="AG18" s="37"/>
      <c r="AH18" s="193"/>
      <c r="AI18" s="37"/>
      <c r="AJ18" s="37"/>
      <c r="AK18" s="37"/>
      <c r="AL18" s="1076"/>
      <c r="AM18" s="1076"/>
      <c r="AN18" s="1076"/>
      <c r="AO18" s="10"/>
      <c r="AP18" s="192"/>
      <c r="AY18" s="476">
        <f>IF(W18=1,U18,0)</f>
        <v>0</v>
      </c>
      <c r="AZ18" s="476">
        <f>IF(W18=2,U18,0)+20</f>
        <v>20</v>
      </c>
      <c r="BA18" s="477">
        <f>IF(W18=3,U18,0)+40</f>
        <v>40</v>
      </c>
      <c r="BB18" s="478">
        <f>IF(W18=1,AY18,(IF(W18=2,AZ18,(IF(W18=3,BA18,0)))))</f>
        <v>0</v>
      </c>
    </row>
    <row r="19" spans="2:58" ht="20.100000000000001" customHeight="1">
      <c r="B19" s="50"/>
      <c r="D19" s="1360"/>
      <c r="E19" s="1360"/>
      <c r="G19" s="37"/>
      <c r="H19" s="1355"/>
      <c r="I19" s="1356"/>
      <c r="J19" s="1356"/>
      <c r="K19" s="1356"/>
      <c r="L19" s="1357"/>
      <c r="M19" s="85"/>
      <c r="N19" s="85"/>
      <c r="O19" s="37"/>
      <c r="P19" s="37"/>
      <c r="Q19" s="37"/>
      <c r="R19" s="37"/>
      <c r="S19" s="37"/>
      <c r="T19" s="37"/>
      <c r="U19" s="37"/>
      <c r="V19" s="37"/>
      <c r="W19" s="37"/>
      <c r="X19" s="37"/>
      <c r="Y19" s="37"/>
      <c r="Z19" s="37"/>
      <c r="AA19" s="37"/>
      <c r="AB19" s="37"/>
      <c r="AC19" s="37"/>
      <c r="AF19" s="37"/>
      <c r="AG19" s="37"/>
      <c r="AH19" s="37"/>
      <c r="AI19" s="37"/>
      <c r="AJ19" s="37"/>
      <c r="AK19" s="37"/>
      <c r="AL19" s="1076"/>
      <c r="AM19" s="1076"/>
      <c r="AN19" s="1076"/>
      <c r="AO19" s="10"/>
      <c r="AY19" s="480"/>
      <c r="AZ19" s="480"/>
      <c r="BA19" s="50"/>
      <c r="BB19" s="480"/>
    </row>
    <row r="20" spans="2:58" s="21" customFormat="1" ht="15" customHeight="1">
      <c r="B20" s="22"/>
      <c r="D20" s="512"/>
      <c r="E20" s="37"/>
      <c r="F20" s="96"/>
      <c r="G20" s="37"/>
      <c r="H20" s="37"/>
      <c r="I20" s="37"/>
      <c r="J20" s="37"/>
      <c r="K20" s="37"/>
      <c r="L20" s="37"/>
      <c r="M20" s="482"/>
      <c r="N20" s="482"/>
      <c r="O20" s="482"/>
      <c r="P20" s="482"/>
      <c r="Q20" s="482"/>
      <c r="R20" s="482"/>
      <c r="S20" s="482"/>
      <c r="T20" s="482"/>
      <c r="U20" s="482"/>
      <c r="V20" s="482"/>
      <c r="W20" s="482"/>
      <c r="X20" s="482"/>
      <c r="Y20" s="482"/>
      <c r="Z20" s="482"/>
      <c r="AA20" s="482"/>
      <c r="AB20" s="482"/>
      <c r="AC20" s="486"/>
      <c r="AD20" s="96"/>
      <c r="AE20" s="96"/>
      <c r="AF20" s="482"/>
      <c r="AG20" s="482"/>
      <c r="AH20" s="482"/>
      <c r="AI20" s="482"/>
      <c r="AJ20" s="482"/>
      <c r="AK20" s="482"/>
      <c r="AL20" s="482"/>
      <c r="AM20" s="482"/>
      <c r="AN20" s="486"/>
      <c r="AO20" s="99"/>
      <c r="AQ20" s="1"/>
      <c r="AR20" s="1"/>
      <c r="AS20" s="1"/>
      <c r="AY20" s="480"/>
      <c r="AZ20" s="480"/>
      <c r="BA20" s="50"/>
      <c r="BB20" s="480"/>
    </row>
    <row r="21" spans="2:58" ht="20.25" customHeight="1">
      <c r="B21" s="5"/>
      <c r="D21" s="1360"/>
      <c r="E21" s="1360"/>
      <c r="G21" s="37"/>
      <c r="H21" s="1349" t="s">
        <v>201</v>
      </c>
      <c r="I21" s="1350"/>
      <c r="J21" s="1350"/>
      <c r="K21" s="1350"/>
      <c r="L21" s="1351"/>
      <c r="M21" s="85"/>
      <c r="N21" s="85"/>
      <c r="O21" s="37"/>
      <c r="P21" s="37"/>
      <c r="Q21" s="468"/>
      <c r="R21" s="37"/>
      <c r="S21" s="37"/>
      <c r="T21" s="37"/>
      <c r="U21" s="37"/>
      <c r="V21" s="37"/>
      <c r="W21" s="37"/>
      <c r="X21" s="37"/>
      <c r="Y21" s="37"/>
      <c r="Z21" s="37"/>
      <c r="AA21" s="37"/>
      <c r="AB21" s="37"/>
      <c r="AC21" s="37"/>
      <c r="AF21" s="37"/>
      <c r="AG21" s="37"/>
      <c r="AH21" s="37"/>
      <c r="AI21" s="37"/>
      <c r="AJ21" s="37"/>
      <c r="AK21" s="37"/>
      <c r="AL21" s="37"/>
      <c r="AM21" s="37"/>
      <c r="AN21" s="37"/>
      <c r="AO21" s="10"/>
      <c r="AY21" s="480"/>
      <c r="AZ21" s="480"/>
      <c r="BA21" s="50"/>
      <c r="BB21" s="480"/>
    </row>
    <row r="22" spans="2:58" ht="30" customHeight="1">
      <c r="B22" s="5"/>
      <c r="D22" s="1358" t="s">
        <v>150</v>
      </c>
      <c r="E22" s="1359"/>
      <c r="G22" s="471" t="s">
        <v>211</v>
      </c>
      <c r="H22" s="1352"/>
      <c r="I22" s="1353"/>
      <c r="J22" s="1353"/>
      <c r="K22" s="1353"/>
      <c r="L22" s="1354"/>
      <c r="M22" s="1363" t="s">
        <v>212</v>
      </c>
      <c r="N22" s="1364"/>
      <c r="O22" s="1365"/>
      <c r="P22" s="1335" t="str">
        <f>REPT("g",(U22))</f>
        <v/>
      </c>
      <c r="Q22" s="1336"/>
      <c r="R22" s="1336"/>
      <c r="S22" s="1337"/>
      <c r="T22" s="287"/>
      <c r="U22" s="474">
        <f>'Suivi des évaluations'!BT71</f>
        <v>0</v>
      </c>
      <c r="V22" s="37"/>
      <c r="W22" s="475" t="str">
        <f>'Suivi des évaluations'!BU71</f>
        <v xml:space="preserve"> </v>
      </c>
      <c r="X22" s="37"/>
      <c r="Y22" s="37"/>
      <c r="Z22" s="37"/>
      <c r="AA22" s="37"/>
      <c r="AB22" s="37"/>
      <c r="AC22" s="37"/>
      <c r="AF22" s="192"/>
      <c r="AG22" s="37"/>
      <c r="AH22" s="193"/>
      <c r="AI22" s="37"/>
      <c r="AJ22" s="37"/>
      <c r="AK22" s="37"/>
      <c r="AL22" s="37"/>
      <c r="AM22" s="37"/>
      <c r="AN22" s="37"/>
      <c r="AO22" s="10"/>
      <c r="AY22" s="476">
        <f>IF(W22=1,U22,0)</f>
        <v>0</v>
      </c>
      <c r="AZ22" s="476">
        <f>IF(W22=2,U22,0)+20</f>
        <v>20</v>
      </c>
      <c r="BA22" s="477">
        <f>IF(W22=3,U22,0)+40</f>
        <v>40</v>
      </c>
      <c r="BB22" s="478">
        <f>IF(W22=1,AY22,(IF(W22=2,AZ22,(IF(W22=3,BA22,0)))))</f>
        <v>0</v>
      </c>
    </row>
    <row r="23" spans="2:58" ht="20.25" customHeight="1">
      <c r="B23" s="5"/>
      <c r="D23" s="1360"/>
      <c r="E23" s="1360"/>
      <c r="G23" s="37"/>
      <c r="H23" s="1355"/>
      <c r="I23" s="1356"/>
      <c r="J23" s="1356"/>
      <c r="K23" s="1356"/>
      <c r="L23" s="1357"/>
      <c r="M23" s="85"/>
      <c r="N23" s="85"/>
      <c r="O23" s="37"/>
      <c r="P23" s="37"/>
      <c r="Q23" s="37"/>
      <c r="R23" s="37"/>
      <c r="S23" s="37"/>
      <c r="T23" s="37"/>
      <c r="U23" s="37"/>
      <c r="V23" s="37"/>
      <c r="W23" s="37"/>
      <c r="X23" s="37"/>
      <c r="Y23" s="37"/>
      <c r="Z23" s="37"/>
      <c r="AA23" s="40"/>
      <c r="AB23" s="37"/>
      <c r="AC23" s="37"/>
      <c r="AF23" s="37"/>
      <c r="AG23" s="37"/>
      <c r="AH23" s="37"/>
      <c r="AI23" s="37"/>
      <c r="AJ23" s="37"/>
      <c r="AK23" s="37"/>
      <c r="AL23" s="37"/>
      <c r="AM23" s="37"/>
      <c r="AN23" s="37"/>
      <c r="AO23" s="10"/>
      <c r="AY23" s="480"/>
      <c r="AZ23" s="480"/>
      <c r="BA23" s="50"/>
      <c r="BB23" s="480"/>
    </row>
    <row r="24" spans="2:58" s="21" customFormat="1" ht="15" customHeight="1">
      <c r="B24" s="50"/>
      <c r="C24" s="1"/>
      <c r="F24" s="96"/>
      <c r="G24" s="37"/>
      <c r="H24" s="37"/>
      <c r="I24" s="37"/>
      <c r="J24" s="37"/>
      <c r="K24" s="37"/>
      <c r="L24" s="37"/>
      <c r="M24" s="37"/>
      <c r="N24" s="37"/>
      <c r="O24" s="37"/>
      <c r="P24" s="37"/>
      <c r="Q24" s="37"/>
      <c r="R24" s="37"/>
      <c r="S24" s="37"/>
      <c r="T24" s="37"/>
      <c r="U24" s="37"/>
      <c r="V24" s="37"/>
      <c r="W24" s="490"/>
      <c r="X24" s="483"/>
      <c r="Y24" s="483"/>
      <c r="Z24" s="483"/>
      <c r="AA24" s="483"/>
      <c r="AB24" s="40"/>
      <c r="AC24" s="40"/>
      <c r="AD24" s="96"/>
      <c r="AE24" s="96"/>
      <c r="AF24" s="37"/>
      <c r="AG24" s="37"/>
      <c r="AH24" s="490"/>
      <c r="AI24" s="37"/>
      <c r="AJ24" s="37"/>
      <c r="AK24" s="37"/>
      <c r="AL24" s="40"/>
      <c r="AM24" s="40"/>
      <c r="AN24" s="40"/>
      <c r="AO24" s="99"/>
      <c r="AP24" s="1"/>
      <c r="AQ24" s="1"/>
      <c r="AR24" s="1"/>
      <c r="AS24" s="1"/>
      <c r="AX24" s="1"/>
      <c r="AY24" s="480"/>
      <c r="AZ24" s="480"/>
      <c r="BA24" s="50"/>
      <c r="BB24" s="480"/>
    </row>
    <row r="25" spans="2:58" s="483" customFormat="1" ht="20.25" customHeight="1">
      <c r="B25" s="50"/>
      <c r="C25" s="1"/>
      <c r="L25" s="484"/>
      <c r="M25" s="484"/>
      <c r="N25" s="484"/>
      <c r="O25" s="484"/>
      <c r="P25" s="1"/>
      <c r="Q25" s="1"/>
      <c r="R25" s="107"/>
      <c r="S25" s="1"/>
      <c r="T25" s="1"/>
      <c r="U25" s="107"/>
      <c r="V25" s="107"/>
      <c r="W25" s="112"/>
      <c r="AF25" s="537"/>
      <c r="AH25" s="495"/>
      <c r="AO25" s="525"/>
      <c r="AP25" s="1"/>
      <c r="AQ25" s="1"/>
      <c r="AR25" s="1"/>
      <c r="AS25" s="1"/>
      <c r="AX25" s="1"/>
      <c r="AY25" s="480"/>
      <c r="AZ25" s="480"/>
      <c r="BA25" s="50"/>
      <c r="BB25" s="480"/>
    </row>
    <row r="26" spans="2:58" s="483" customFormat="1" ht="35.1" customHeight="1">
      <c r="B26" s="50"/>
      <c r="C26" s="1"/>
      <c r="L26" s="1334" t="s">
        <v>229</v>
      </c>
      <c r="M26" s="1334"/>
      <c r="N26" s="1334"/>
      <c r="O26" s="1334"/>
      <c r="P26" s="1334"/>
      <c r="Q26" s="1334"/>
      <c r="R26" s="1334"/>
      <c r="S26" s="1334"/>
      <c r="T26" s="1339"/>
      <c r="U26" s="522">
        <f>BB43/1.2</f>
        <v>0</v>
      </c>
      <c r="W26" s="495" t="s">
        <v>167</v>
      </c>
      <c r="X26" s="1"/>
      <c r="Y26" s="1"/>
      <c r="Z26" s="1"/>
      <c r="AA26" s="1"/>
      <c r="AF26" s="537"/>
      <c r="AH26" s="495"/>
      <c r="AO26" s="525"/>
      <c r="AP26" s="1"/>
      <c r="AQ26" s="1"/>
      <c r="AR26" s="1"/>
      <c r="AS26" s="1"/>
      <c r="AT26" s="107"/>
      <c r="AU26" s="107"/>
      <c r="AV26" s="107"/>
      <c r="AW26" s="107"/>
      <c r="AX26" s="1"/>
      <c r="AY26" s="480"/>
      <c r="AZ26" s="480"/>
      <c r="BA26" s="50"/>
      <c r="BB26" s="480"/>
      <c r="BC26" s="107"/>
      <c r="BD26" s="107"/>
      <c r="BE26" s="107"/>
      <c r="BF26" s="107"/>
    </row>
    <row r="27" spans="2:58" ht="20.25" customHeight="1">
      <c r="B27" s="50"/>
      <c r="U27" s="28"/>
      <c r="AF27" s="28"/>
      <c r="AO27" s="10"/>
      <c r="AT27" s="107"/>
      <c r="AU27" s="498" t="s">
        <v>16</v>
      </c>
      <c r="AV27" s="499" t="s">
        <v>17</v>
      </c>
      <c r="AW27" s="499" t="s">
        <v>18</v>
      </c>
      <c r="AY27" s="480"/>
      <c r="AZ27" s="480"/>
      <c r="BA27" s="50"/>
      <c r="BB27" s="480"/>
      <c r="BC27" s="107"/>
      <c r="BD27" s="107"/>
      <c r="BE27" s="107"/>
      <c r="BF27" s="107"/>
    </row>
    <row r="28" spans="2:58" ht="31.5" customHeight="1">
      <c r="B28" s="22"/>
      <c r="C28" s="21"/>
      <c r="L28" s="1334" t="s">
        <v>230</v>
      </c>
      <c r="M28" s="1334"/>
      <c r="N28" s="1334"/>
      <c r="O28" s="1334"/>
      <c r="P28" s="1334"/>
      <c r="Q28" s="1334"/>
      <c r="R28" s="1334"/>
      <c r="S28" s="1334"/>
      <c r="T28" s="1339"/>
      <c r="U28" s="496">
        <f>(SUM(W18:W23)/2)</f>
        <v>0</v>
      </c>
      <c r="W28" s="497"/>
      <c r="AF28" s="538"/>
      <c r="AH28" s="497"/>
      <c r="AO28" s="10"/>
      <c r="AT28" s="107"/>
      <c r="AU28" s="348" t="s">
        <v>149</v>
      </c>
      <c r="AV28" s="502">
        <v>10</v>
      </c>
      <c r="AW28" s="503">
        <f>U18</f>
        <v>0</v>
      </c>
      <c r="AY28" s="480"/>
      <c r="AZ28" s="480"/>
      <c r="BA28" s="50"/>
      <c r="BB28" s="480"/>
      <c r="BC28" s="107"/>
      <c r="BD28" s="107"/>
      <c r="BE28" s="107"/>
      <c r="BF28" s="107"/>
    </row>
    <row r="29" spans="2:58" ht="20.25" customHeight="1">
      <c r="B29" s="5"/>
      <c r="P29" s="539"/>
      <c r="Q29" s="539"/>
      <c r="W29" s="497"/>
      <c r="AF29" s="538"/>
      <c r="AH29" s="497"/>
      <c r="AO29" s="10"/>
      <c r="AT29" s="107"/>
      <c r="AU29" s="348" t="s">
        <v>150</v>
      </c>
      <c r="AV29" s="502">
        <v>10</v>
      </c>
      <c r="AW29" s="503">
        <f>U22</f>
        <v>0</v>
      </c>
      <c r="AY29" s="476"/>
      <c r="AZ29" s="476"/>
      <c r="BA29" s="477"/>
      <c r="BB29" s="478"/>
      <c r="BC29" s="107"/>
      <c r="BD29" s="107"/>
      <c r="BE29" s="107"/>
      <c r="BF29" s="107"/>
    </row>
    <row r="30" spans="2:58" ht="30" customHeight="1">
      <c r="B30" s="5"/>
      <c r="U30" s="28"/>
      <c r="AF30" s="28"/>
      <c r="AO30" s="10"/>
      <c r="AT30" s="107"/>
      <c r="AU30" s="107"/>
      <c r="AV30" s="107"/>
      <c r="AW30" s="107"/>
      <c r="AY30" s="480"/>
      <c r="AZ30" s="480"/>
      <c r="BA30" s="50"/>
      <c r="BB30" s="480"/>
      <c r="BC30" s="107"/>
      <c r="BD30" s="107"/>
      <c r="BE30" s="107"/>
      <c r="BF30" s="107"/>
    </row>
    <row r="31" spans="2:58" ht="20.25" customHeight="1">
      <c r="B31" s="5"/>
      <c r="L31" s="1334"/>
      <c r="M31" s="1334"/>
      <c r="N31" s="1334"/>
      <c r="O31" s="1334"/>
      <c r="P31" s="1334"/>
      <c r="Q31" s="1334"/>
      <c r="R31" s="1334"/>
      <c r="S31" s="1334"/>
      <c r="T31" s="1334"/>
      <c r="Y31" s="1334"/>
      <c r="Z31" s="1334"/>
      <c r="AA31" s="1334"/>
      <c r="AB31" s="1334"/>
      <c r="AC31" s="1334"/>
      <c r="AD31" s="1334"/>
      <c r="AE31" s="1334"/>
      <c r="AF31" s="1334"/>
      <c r="AG31" s="1334"/>
      <c r="AH31" s="524"/>
      <c r="AI31" s="1371"/>
      <c r="AJ31" s="1371"/>
      <c r="AK31" s="1371"/>
      <c r="AL31" s="1371"/>
      <c r="AO31" s="10"/>
      <c r="AT31" s="107"/>
      <c r="AU31" s="107"/>
      <c r="AV31" s="107"/>
      <c r="AW31" s="107"/>
      <c r="AY31" s="480"/>
      <c r="AZ31" s="480"/>
      <c r="BA31" s="50"/>
      <c r="BB31" s="480"/>
      <c r="BC31" s="107"/>
      <c r="BD31" s="107"/>
      <c r="BE31" s="107"/>
      <c r="BF31" s="107"/>
    </row>
    <row r="32" spans="2:58" ht="15" customHeight="1">
      <c r="B32" s="22"/>
      <c r="C32" s="21"/>
      <c r="AI32" s="28"/>
      <c r="AJ32" s="28"/>
      <c r="AK32" s="28"/>
      <c r="AL32" s="28"/>
      <c r="AO32" s="10"/>
      <c r="AP32" s="21"/>
      <c r="AT32" s="107"/>
      <c r="AU32" s="107"/>
      <c r="AV32" s="107"/>
      <c r="AW32" s="107"/>
      <c r="AY32" s="480"/>
      <c r="AZ32" s="480"/>
      <c r="BA32" s="50"/>
      <c r="BB32" s="480"/>
      <c r="BC32" s="107"/>
      <c r="BD32" s="107"/>
      <c r="BE32" s="107"/>
      <c r="BF32" s="107"/>
    </row>
    <row r="33" spans="2:58" ht="20.25" customHeight="1">
      <c r="B33" s="5"/>
      <c r="L33" s="1334"/>
      <c r="M33" s="1334"/>
      <c r="N33" s="1334"/>
      <c r="O33" s="1334"/>
      <c r="P33" s="1334"/>
      <c r="Q33" s="1334"/>
      <c r="R33" s="1334"/>
      <c r="S33" s="1334"/>
      <c r="T33" s="1334"/>
      <c r="Y33" s="1334"/>
      <c r="Z33" s="1334"/>
      <c r="AA33" s="1334"/>
      <c r="AB33" s="1334"/>
      <c r="AC33" s="1334"/>
      <c r="AD33" s="1334"/>
      <c r="AE33" s="1334"/>
      <c r="AF33" s="1334"/>
      <c r="AG33" s="1334"/>
      <c r="AH33" s="524"/>
      <c r="AI33" s="1371"/>
      <c r="AJ33" s="1371"/>
      <c r="AK33" s="1371"/>
      <c r="AL33" s="1371"/>
      <c r="AO33" s="10"/>
      <c r="AT33" s="107"/>
      <c r="AU33" s="107"/>
      <c r="AV33" s="107"/>
      <c r="AW33" s="107"/>
      <c r="AY33" s="476"/>
      <c r="AZ33" s="476"/>
      <c r="BA33" s="477"/>
      <c r="BB33" s="478"/>
      <c r="BC33" s="107"/>
      <c r="BD33" s="107"/>
      <c r="BE33" s="107"/>
      <c r="BF33" s="107"/>
    </row>
    <row r="34" spans="2:58" ht="30" customHeight="1">
      <c r="B34" s="5"/>
      <c r="AI34" s="28"/>
      <c r="AJ34" s="28"/>
      <c r="AK34" s="28"/>
      <c r="AL34" s="28"/>
      <c r="AO34" s="10"/>
      <c r="AT34" s="107"/>
      <c r="AU34" s="107"/>
      <c r="AV34" s="107"/>
      <c r="AW34" s="107"/>
      <c r="AY34" s="480"/>
      <c r="AZ34" s="480"/>
      <c r="BA34" s="50"/>
      <c r="BB34" s="480"/>
      <c r="BC34" s="107"/>
      <c r="BD34" s="107"/>
      <c r="BE34" s="107"/>
      <c r="BF34" s="107"/>
    </row>
    <row r="35" spans="2:58" ht="20.25" customHeight="1">
      <c r="B35" s="5"/>
      <c r="L35" s="1334"/>
      <c r="M35" s="1334"/>
      <c r="N35" s="1334"/>
      <c r="O35" s="1334"/>
      <c r="P35" s="1334"/>
      <c r="Q35" s="1334"/>
      <c r="R35" s="1334"/>
      <c r="S35" s="1334"/>
      <c r="T35" s="1334"/>
      <c r="Y35" s="1334"/>
      <c r="Z35" s="1334"/>
      <c r="AA35" s="1334"/>
      <c r="AB35" s="1334"/>
      <c r="AC35" s="1334"/>
      <c r="AD35" s="1334"/>
      <c r="AE35" s="1334"/>
      <c r="AF35" s="1334"/>
      <c r="AG35" s="1334"/>
      <c r="AH35" s="524"/>
      <c r="AI35" s="1371"/>
      <c r="AJ35" s="1371"/>
      <c r="AK35" s="1371"/>
      <c r="AL35" s="1371"/>
      <c r="AO35" s="10"/>
      <c r="AT35" s="107"/>
      <c r="AU35" s="107"/>
      <c r="AV35" s="107"/>
      <c r="AW35" s="107"/>
      <c r="AY35" s="480"/>
      <c r="AZ35" s="480"/>
      <c r="BA35" s="50"/>
      <c r="BB35" s="480"/>
      <c r="BC35" s="107"/>
      <c r="BD35" s="107"/>
      <c r="BE35" s="107"/>
      <c r="BF35" s="107"/>
    </row>
    <row r="36" spans="2:58" ht="15" customHeight="1">
      <c r="B36" s="50"/>
      <c r="L36" s="493"/>
      <c r="M36" s="493"/>
      <c r="N36" s="493"/>
      <c r="O36" s="493"/>
      <c r="P36" s="493"/>
      <c r="Q36" s="493"/>
      <c r="R36" s="493"/>
      <c r="S36" s="493"/>
      <c r="T36" s="493"/>
      <c r="U36" s="523"/>
      <c r="V36" s="524"/>
      <c r="W36" s="524"/>
      <c r="X36" s="483"/>
      <c r="Y36" s="483"/>
      <c r="Z36" s="483"/>
      <c r="AA36" s="40"/>
      <c r="AB36" s="37"/>
      <c r="AC36" s="37"/>
      <c r="AF36" s="192"/>
      <c r="AG36" s="524"/>
      <c r="AH36" s="524"/>
      <c r="AI36" s="532"/>
      <c r="AJ36" s="532"/>
      <c r="AK36" s="532"/>
      <c r="AL36" s="532"/>
      <c r="AO36" s="10"/>
      <c r="AT36" s="107"/>
      <c r="AU36" s="107"/>
      <c r="AV36" s="107"/>
      <c r="AW36" s="107"/>
      <c r="AY36" s="480"/>
      <c r="AZ36" s="480"/>
      <c r="BA36" s="50"/>
      <c r="BB36" s="480"/>
      <c r="BC36" s="107"/>
      <c r="BD36" s="107"/>
      <c r="BE36" s="107"/>
      <c r="BF36" s="107"/>
    </row>
    <row r="37" spans="2:58" ht="20.45" customHeight="1">
      <c r="B37" s="50"/>
      <c r="X37" s="483"/>
      <c r="Y37" s="483"/>
      <c r="Z37" s="483"/>
      <c r="AA37" s="40"/>
      <c r="AB37" s="37"/>
      <c r="AC37" s="37"/>
      <c r="AF37" s="192"/>
      <c r="AG37" s="524"/>
      <c r="AH37" s="524"/>
      <c r="AI37" s="532"/>
      <c r="AJ37" s="532"/>
      <c r="AK37" s="532"/>
      <c r="AL37" s="532"/>
      <c r="AO37" s="10"/>
      <c r="AT37" s="107"/>
      <c r="AU37" s="107"/>
      <c r="AV37" s="107"/>
      <c r="AW37" s="107"/>
      <c r="AY37" s="476"/>
      <c r="AZ37" s="476"/>
      <c r="BA37" s="477"/>
      <c r="BB37" s="478"/>
      <c r="BC37" s="107"/>
      <c r="BD37" s="107"/>
      <c r="BE37" s="107"/>
      <c r="BF37" s="107"/>
    </row>
    <row r="38" spans="2:58" s="21" customFormat="1" ht="30" customHeight="1">
      <c r="B38" s="50"/>
      <c r="C38" s="1"/>
      <c r="F38" s="96"/>
      <c r="G38" s="37"/>
      <c r="H38" s="110"/>
      <c r="I38" s="110"/>
      <c r="J38" s="110"/>
      <c r="K38" s="110"/>
      <c r="L38" s="110"/>
      <c r="M38" s="110"/>
      <c r="N38" s="110"/>
      <c r="O38" s="110"/>
      <c r="P38" s="110"/>
      <c r="Q38" s="110"/>
      <c r="R38" s="110"/>
      <c r="S38" s="110"/>
      <c r="T38" s="110"/>
      <c r="U38" s="110"/>
      <c r="V38" s="110"/>
      <c r="W38" s="110"/>
      <c r="X38" s="1"/>
      <c r="Y38" s="1"/>
      <c r="Z38" s="1"/>
      <c r="AA38" s="40"/>
      <c r="AB38" s="37"/>
      <c r="AC38" s="37"/>
      <c r="AD38" s="1"/>
      <c r="AE38" s="1"/>
      <c r="AF38" s="192"/>
      <c r="AG38" s="524"/>
      <c r="AH38" s="524"/>
      <c r="AI38" s="532"/>
      <c r="AJ38" s="532"/>
      <c r="AK38" s="532"/>
      <c r="AL38" s="532"/>
      <c r="AM38" s="1"/>
      <c r="AN38" s="1"/>
      <c r="AO38" s="10"/>
      <c r="AP38" s="1"/>
      <c r="AQ38" s="1"/>
      <c r="AR38" s="1"/>
      <c r="AS38" s="1"/>
      <c r="AT38" s="107"/>
      <c r="AU38" s="107"/>
      <c r="AV38" s="107"/>
      <c r="AW38" s="107"/>
      <c r="AX38" s="1"/>
      <c r="AY38" s="480"/>
      <c r="AZ38" s="480"/>
      <c r="BA38" s="50"/>
      <c r="BB38" s="480"/>
      <c r="BC38" s="107"/>
      <c r="BD38" s="107"/>
      <c r="BE38" s="107"/>
      <c r="BF38" s="107"/>
    </row>
    <row r="39" spans="2:58" ht="19.5" customHeight="1">
      <c r="B39" s="50"/>
      <c r="F39" s="112"/>
      <c r="G39" s="37"/>
      <c r="H39" s="37"/>
      <c r="I39" s="37"/>
      <c r="J39" s="37"/>
      <c r="K39" s="37"/>
      <c r="L39" s="37"/>
      <c r="M39" s="37"/>
      <c r="N39" s="37"/>
      <c r="O39" s="37"/>
      <c r="P39" s="37"/>
      <c r="Q39" s="37"/>
      <c r="R39" s="37"/>
      <c r="S39" s="37"/>
      <c r="T39" s="37"/>
      <c r="U39" s="37"/>
      <c r="V39" s="37"/>
      <c r="W39" s="37"/>
      <c r="AA39" s="40"/>
      <c r="AB39" s="37"/>
      <c r="AC39" s="37"/>
      <c r="AF39" s="192"/>
      <c r="AG39" s="524"/>
      <c r="AH39" s="524"/>
      <c r="AI39" s="532"/>
      <c r="AJ39" s="532"/>
      <c r="AK39" s="532"/>
      <c r="AL39" s="532"/>
      <c r="AO39" s="10"/>
      <c r="AT39" s="107"/>
      <c r="AU39" s="107"/>
      <c r="AV39" s="107"/>
      <c r="AW39" s="107"/>
      <c r="AY39" s="480"/>
      <c r="AZ39" s="480"/>
      <c r="BA39" s="50"/>
      <c r="BB39" s="480"/>
      <c r="BC39" s="107"/>
      <c r="BD39" s="107"/>
      <c r="BE39" s="107"/>
      <c r="BF39" s="107"/>
    </row>
    <row r="40" spans="2:58" ht="15" customHeight="1">
      <c r="B40" s="22"/>
      <c r="C40" s="21"/>
      <c r="D40" s="9"/>
      <c r="E40" s="9"/>
      <c r="F40" s="112"/>
      <c r="G40" s="112"/>
      <c r="H40" s="112"/>
      <c r="I40" s="112"/>
      <c r="J40" s="112"/>
      <c r="K40" s="112"/>
      <c r="L40" s="115"/>
      <c r="M40" s="115"/>
      <c r="N40" s="115"/>
      <c r="O40" s="115"/>
      <c r="P40" s="115"/>
      <c r="Q40" s="112"/>
      <c r="R40" s="112"/>
      <c r="S40" s="112"/>
      <c r="T40" s="112"/>
      <c r="U40" s="112"/>
      <c r="V40" s="112"/>
      <c r="W40" s="116"/>
      <c r="AA40" s="40"/>
      <c r="AB40" s="37"/>
      <c r="AC40" s="37"/>
      <c r="AF40" s="192"/>
      <c r="AG40" s="524"/>
      <c r="AH40" s="524"/>
      <c r="AI40" s="532"/>
      <c r="AJ40" s="532"/>
      <c r="AK40" s="532"/>
      <c r="AL40" s="532"/>
      <c r="AO40" s="10"/>
      <c r="AT40" s="107"/>
      <c r="AU40" s="107"/>
      <c r="AV40" s="107"/>
      <c r="AW40" s="107"/>
      <c r="AY40" s="480"/>
      <c r="AZ40" s="480"/>
      <c r="BA40" s="50"/>
      <c r="BB40" s="480"/>
      <c r="BC40" s="107"/>
      <c r="BD40" s="107"/>
      <c r="BE40" s="107"/>
      <c r="BF40" s="107"/>
    </row>
    <row r="41" spans="2:58" ht="19.5" customHeight="1">
      <c r="B41" s="5"/>
      <c r="F41" s="112"/>
      <c r="G41" s="117"/>
      <c r="H41" s="117"/>
      <c r="I41" s="117"/>
      <c r="J41" s="117"/>
      <c r="K41" s="117"/>
      <c r="L41" s="117"/>
      <c r="M41" s="117"/>
      <c r="N41" s="117"/>
      <c r="O41" s="117"/>
      <c r="P41" s="117"/>
      <c r="Q41" s="117"/>
      <c r="R41" s="117"/>
      <c r="S41" s="117"/>
      <c r="T41" s="117"/>
      <c r="U41" s="112"/>
      <c r="V41" s="112"/>
      <c r="W41" s="112"/>
      <c r="AA41" s="40"/>
      <c r="AB41" s="37"/>
      <c r="AC41" s="37"/>
      <c r="AF41" s="192"/>
      <c r="AG41" s="524"/>
      <c r="AH41" s="524"/>
      <c r="AI41" s="532"/>
      <c r="AJ41" s="532"/>
      <c r="AK41" s="532"/>
      <c r="AL41" s="532"/>
      <c r="AO41" s="10"/>
      <c r="AT41" s="107"/>
      <c r="AU41" s="505"/>
      <c r="AV41" s="505"/>
      <c r="AW41" s="107"/>
      <c r="AY41" s="476"/>
      <c r="AZ41" s="476"/>
      <c r="BA41" s="477"/>
      <c r="BB41" s="478"/>
      <c r="BC41" s="107"/>
      <c r="BD41" s="107"/>
      <c r="BE41" s="107"/>
      <c r="BF41" s="107"/>
    </row>
    <row r="42" spans="2:58" ht="30" customHeight="1">
      <c r="B42" s="5"/>
      <c r="D42" s="120"/>
      <c r="E42" s="540"/>
      <c r="F42" s="540"/>
      <c r="G42" s="540"/>
      <c r="H42" s="540"/>
      <c r="I42" s="540"/>
      <c r="J42" s="540"/>
      <c r="K42" s="540"/>
      <c r="L42" s="540"/>
      <c r="M42" s="540"/>
      <c r="N42" s="540"/>
      <c r="O42" s="540"/>
      <c r="P42" s="540"/>
      <c r="Q42" s="540"/>
      <c r="R42" s="540"/>
      <c r="S42" s="540"/>
      <c r="T42" s="540"/>
      <c r="U42" s="540"/>
      <c r="V42" s="540"/>
      <c r="W42" s="540"/>
      <c r="X42" s="540"/>
      <c r="Y42" s="540"/>
      <c r="Z42" s="540"/>
      <c r="AA42" s="540"/>
      <c r="AB42" s="107"/>
      <c r="AC42" s="107"/>
      <c r="AD42" s="107"/>
      <c r="AE42" s="331" t="str">
        <f>Données!AF3</f>
        <v xml:space="preserve">Conception et réalisation : Thierry GÉRARD IEN-ET STI Design &amp; Métiers d'art - Version 5.2 • Septembre 2020    
Adaptation Equipe Académique Rennes [ 07 83 77 09 55 ] - Version 5.2 • Mars 2021 </v>
      </c>
      <c r="AF42" s="541"/>
      <c r="AG42" s="541"/>
      <c r="AH42" s="541"/>
      <c r="AI42" s="540"/>
      <c r="AJ42" s="540"/>
      <c r="AK42" s="540"/>
      <c r="AL42" s="540"/>
      <c r="AM42" s="120"/>
      <c r="AN42" s="120"/>
      <c r="AO42" s="123"/>
      <c r="AT42" s="107"/>
      <c r="AU42" s="505"/>
      <c r="AV42" s="505"/>
      <c r="AW42" s="107"/>
      <c r="AY42" s="500"/>
      <c r="AZ42" s="500"/>
      <c r="BA42" s="501"/>
      <c r="BB42" s="500"/>
      <c r="BC42" s="107"/>
      <c r="BD42" s="107"/>
      <c r="BE42" s="107"/>
      <c r="BF42" s="107"/>
    </row>
    <row r="43" spans="2:58" s="107" customFormat="1" ht="20.25" customHeight="1">
      <c r="B43" s="5"/>
      <c r="C43" s="1"/>
      <c r="AC43" s="505"/>
      <c r="AD43" s="505"/>
      <c r="AP43" s="1"/>
      <c r="AQ43" s="1"/>
      <c r="AR43" s="1"/>
      <c r="AS43" s="1"/>
      <c r="AU43" s="505"/>
      <c r="AV43" s="505"/>
      <c r="AW43" s="505"/>
      <c r="AX43" s="21"/>
      <c r="AY43" s="21"/>
      <c r="AZ43" s="21"/>
      <c r="BA43" s="21"/>
      <c r="BB43" s="542">
        <f>SUM(BB17:BB42)</f>
        <v>0</v>
      </c>
    </row>
    <row r="44" spans="2:58" s="107" customFormat="1" ht="20.100000000000001" customHeight="1">
      <c r="B44" s="22"/>
      <c r="C44" s="21"/>
      <c r="AC44" s="505"/>
      <c r="AD44" s="505"/>
      <c r="AP44" s="1"/>
      <c r="AQ44" s="1"/>
      <c r="AR44" s="1"/>
      <c r="AS44" s="1"/>
      <c r="AU44" s="505"/>
      <c r="AV44" s="505"/>
      <c r="AW44" s="505"/>
      <c r="AX44" s="1"/>
      <c r="AY44" s="1"/>
      <c r="AZ44" s="1"/>
      <c r="BA44" s="1"/>
      <c r="BB44" s="1"/>
    </row>
    <row r="45" spans="2:58" s="107" customFormat="1" ht="20.25" customHeight="1">
      <c r="B45" s="5"/>
      <c r="C45" s="1"/>
      <c r="AC45" s="1"/>
      <c r="AD45" s="1"/>
      <c r="AP45" s="1"/>
      <c r="AQ45" s="1"/>
      <c r="AR45" s="1"/>
      <c r="AS45" s="1"/>
      <c r="AU45" s="1"/>
      <c r="AV45" s="1"/>
      <c r="AW45" s="505"/>
      <c r="AX45" s="1"/>
      <c r="AY45" s="1"/>
      <c r="AZ45" s="1"/>
      <c r="BA45" s="1"/>
      <c r="BB45" s="1"/>
    </row>
    <row r="46" spans="2:58" s="107" customFormat="1" ht="30" customHeight="1">
      <c r="B46" s="5"/>
      <c r="C46" s="1"/>
      <c r="AC46" s="1"/>
      <c r="AD46" s="1"/>
      <c r="AP46" s="1"/>
      <c r="AQ46" s="1"/>
      <c r="AR46" s="1"/>
      <c r="AS46" s="1"/>
      <c r="AU46" s="1"/>
      <c r="AV46" s="1"/>
      <c r="AW46" s="505"/>
      <c r="AX46" s="1"/>
      <c r="AY46" s="1"/>
      <c r="AZ46" s="1"/>
      <c r="BA46" s="1"/>
      <c r="BB46" s="1"/>
    </row>
    <row r="47" spans="2:58" s="107" customFormat="1" ht="20.25" customHeight="1">
      <c r="B47" s="5"/>
      <c r="C47" s="1"/>
      <c r="AC47" s="1"/>
      <c r="AD47" s="1"/>
      <c r="AP47" s="1"/>
      <c r="AQ47" s="1"/>
      <c r="AR47" s="1"/>
      <c r="AS47" s="1"/>
      <c r="AU47" s="1"/>
      <c r="AV47" s="1"/>
      <c r="AW47" s="1"/>
      <c r="AX47" s="1"/>
      <c r="AY47" s="1"/>
      <c r="AZ47" s="1"/>
      <c r="BA47" s="1"/>
      <c r="BB47" s="1"/>
    </row>
    <row r="48" spans="2:58" s="107" customFormat="1" ht="15" customHeight="1">
      <c r="B48" s="22"/>
      <c r="C48" s="21"/>
      <c r="AC48" s="1"/>
      <c r="AD48" s="1"/>
      <c r="AP48" s="21"/>
      <c r="AQ48" s="1"/>
      <c r="AR48" s="1"/>
      <c r="AS48" s="1"/>
      <c r="AU48" s="1"/>
      <c r="AV48" s="1"/>
      <c r="AW48" s="1"/>
      <c r="AX48" s="1"/>
      <c r="AY48" s="1"/>
      <c r="AZ48" s="1"/>
      <c r="BA48" s="1"/>
      <c r="BB48" s="1"/>
    </row>
    <row r="49" spans="2:58" s="107" customFormat="1" ht="20.25" customHeight="1">
      <c r="B49" s="5"/>
      <c r="C49" s="1"/>
      <c r="AC49" s="1"/>
      <c r="AD49" s="1"/>
      <c r="AP49" s="483"/>
      <c r="AQ49" s="1"/>
      <c r="AR49" s="1"/>
      <c r="AS49" s="1"/>
      <c r="AU49" s="1"/>
      <c r="AV49" s="1"/>
      <c r="AW49" s="1"/>
      <c r="AX49" s="1"/>
      <c r="AY49" s="1"/>
      <c r="AZ49" s="1"/>
      <c r="BA49" s="1"/>
      <c r="BB49" s="1"/>
    </row>
    <row r="50" spans="2:58" s="107" customFormat="1" ht="30" customHeight="1">
      <c r="B50" s="5"/>
      <c r="C50" s="1"/>
      <c r="AC50" s="1"/>
      <c r="AD50" s="1"/>
      <c r="AP50" s="1"/>
      <c r="AQ50" s="1"/>
      <c r="AR50" s="1"/>
      <c r="AS50" s="1"/>
      <c r="AU50" s="1"/>
      <c r="AV50" s="1"/>
      <c r="AW50" s="1"/>
      <c r="AX50" s="1"/>
      <c r="AY50" s="1"/>
      <c r="AZ50" s="1"/>
      <c r="BA50" s="1"/>
      <c r="BB50" s="1"/>
    </row>
    <row r="51" spans="2:58" s="107" customFormat="1" ht="20.25" customHeight="1">
      <c r="B51" s="5"/>
      <c r="C51" s="1"/>
      <c r="AC51" s="1"/>
      <c r="AD51" s="1"/>
      <c r="AP51" s="1"/>
      <c r="AQ51" s="1"/>
      <c r="AR51" s="1"/>
      <c r="AS51" s="1"/>
      <c r="AU51" s="1"/>
      <c r="AV51" s="1"/>
      <c r="AW51" s="1"/>
      <c r="AX51" s="1"/>
      <c r="AY51" s="1"/>
      <c r="AZ51" s="1"/>
      <c r="BA51" s="1"/>
      <c r="BB51" s="1"/>
    </row>
    <row r="52" spans="2:58" s="107" customFormat="1" ht="15" customHeight="1">
      <c r="B52" s="50"/>
      <c r="C52" s="1"/>
      <c r="AC52" s="1"/>
      <c r="AD52" s="1"/>
      <c r="AP52" s="1"/>
      <c r="AQ52" s="1"/>
      <c r="AR52" s="1"/>
      <c r="AS52" s="1"/>
      <c r="AT52" s="505"/>
      <c r="AU52" s="1"/>
      <c r="AV52" s="1"/>
      <c r="AW52" s="1"/>
      <c r="AX52" s="1"/>
      <c r="AY52" s="1"/>
      <c r="AZ52" s="1"/>
      <c r="BA52" s="1"/>
      <c r="BB52" s="1"/>
      <c r="BC52" s="505"/>
      <c r="BD52" s="505"/>
      <c r="BE52" s="505"/>
      <c r="BF52" s="505"/>
    </row>
    <row r="53" spans="2:58" s="107" customFormat="1" ht="20.25" customHeight="1">
      <c r="B53" s="50"/>
      <c r="C53" s="1"/>
      <c r="AC53" s="1"/>
      <c r="AD53" s="1"/>
      <c r="AP53" s="1"/>
      <c r="AQ53" s="1"/>
      <c r="AR53" s="1"/>
      <c r="AS53" s="1"/>
      <c r="AT53" s="505"/>
      <c r="AU53" s="1"/>
      <c r="AV53" s="1"/>
      <c r="AW53" s="1"/>
      <c r="AX53" s="1"/>
      <c r="AY53" s="1"/>
      <c r="AZ53" s="1"/>
      <c r="BA53" s="1"/>
      <c r="BB53" s="1"/>
      <c r="BC53" s="505"/>
      <c r="BD53" s="505"/>
      <c r="BE53" s="505"/>
      <c r="BF53" s="505"/>
    </row>
    <row r="54" spans="2:58" s="107" customFormat="1" ht="30" customHeight="1">
      <c r="B54" s="50"/>
      <c r="C54" s="1"/>
      <c r="AC54" s="1"/>
      <c r="AD54" s="1"/>
      <c r="AP54" s="1"/>
      <c r="AQ54" s="1"/>
      <c r="AR54" s="1"/>
      <c r="AS54" s="1"/>
      <c r="AT54" s="505"/>
      <c r="AU54" s="1"/>
      <c r="AV54" s="1"/>
      <c r="AW54" s="1"/>
      <c r="AX54" s="1"/>
      <c r="AY54" s="1"/>
      <c r="AZ54" s="1"/>
      <c r="BA54" s="1"/>
      <c r="BB54" s="1"/>
      <c r="BC54" s="505"/>
      <c r="BD54" s="505"/>
      <c r="BE54" s="505"/>
      <c r="BF54" s="505"/>
    </row>
    <row r="55" spans="2:58" s="107" customFormat="1" ht="20.25" customHeight="1">
      <c r="B55" s="50"/>
      <c r="C55" s="1"/>
      <c r="AC55" s="1"/>
      <c r="AD55" s="1"/>
      <c r="AP55" s="1"/>
      <c r="AQ55" s="1"/>
      <c r="AR55" s="1"/>
      <c r="AS55" s="1"/>
      <c r="AT55" s="505"/>
      <c r="AU55" s="1"/>
      <c r="AV55" s="1"/>
      <c r="AW55" s="1"/>
      <c r="AX55" s="1"/>
      <c r="AY55" s="1"/>
      <c r="AZ55" s="1"/>
      <c r="BA55" s="1"/>
      <c r="BB55" s="1"/>
      <c r="BC55" s="505"/>
      <c r="BD55" s="505"/>
      <c r="BE55" s="505"/>
      <c r="BF55" s="505"/>
    </row>
    <row r="56" spans="2:58" s="107" customFormat="1" ht="15" customHeight="1">
      <c r="B56" s="22"/>
      <c r="C56" s="21"/>
      <c r="AC56" s="1"/>
      <c r="AD56" s="1"/>
      <c r="AP56" s="1"/>
      <c r="AQ56" s="1"/>
      <c r="AR56" s="1"/>
      <c r="AS56" s="1"/>
      <c r="AT56" s="1"/>
      <c r="AU56" s="1"/>
      <c r="AV56" s="1"/>
      <c r="AW56" s="1"/>
      <c r="AX56" s="1"/>
      <c r="AY56" s="1"/>
      <c r="AZ56" s="1"/>
      <c r="BA56" s="1"/>
      <c r="BB56" s="1"/>
      <c r="BC56" s="1"/>
      <c r="BD56" s="1"/>
      <c r="BE56" s="1"/>
      <c r="BF56" s="1"/>
    </row>
    <row r="57" spans="2:58" s="107" customFormat="1" ht="20.25" customHeight="1">
      <c r="B57" s="5"/>
      <c r="C57" s="1"/>
      <c r="AC57" s="1"/>
      <c r="AD57" s="1"/>
      <c r="AP57" s="1"/>
      <c r="AQ57" s="1"/>
      <c r="AR57" s="1"/>
      <c r="AS57" s="1"/>
      <c r="AT57" s="1"/>
      <c r="AU57" s="1"/>
      <c r="AV57" s="1"/>
      <c r="AW57" s="1"/>
      <c r="AX57" s="1"/>
      <c r="AY57" s="1"/>
      <c r="AZ57" s="1"/>
      <c r="BA57" s="1"/>
      <c r="BB57" s="1"/>
      <c r="BC57" s="1"/>
      <c r="BD57" s="1"/>
      <c r="BE57" s="1"/>
      <c r="BF57" s="1"/>
    </row>
    <row r="58" spans="2:58" s="107" customFormat="1" ht="30" customHeight="1">
      <c r="B58" s="5"/>
      <c r="C58" s="1"/>
      <c r="AC58" s="1"/>
      <c r="AD58" s="1"/>
      <c r="AP58" s="1"/>
      <c r="AQ58" s="1"/>
      <c r="AR58" s="1"/>
      <c r="AS58" s="1"/>
      <c r="AT58" s="1"/>
      <c r="AU58" s="1"/>
      <c r="AV58" s="1"/>
      <c r="AW58" s="1"/>
      <c r="AX58" s="1"/>
      <c r="AY58" s="1"/>
      <c r="AZ58" s="1"/>
      <c r="BA58" s="1"/>
      <c r="BB58" s="1"/>
      <c r="BC58" s="1"/>
      <c r="BD58" s="1"/>
      <c r="BE58" s="1"/>
      <c r="BF58" s="1"/>
    </row>
    <row r="59" spans="2:58" s="107" customFormat="1" ht="20.25" customHeight="1">
      <c r="B59" s="5"/>
      <c r="C59" s="1"/>
      <c r="AC59" s="1"/>
      <c r="AD59" s="1"/>
      <c r="AP59" s="1"/>
      <c r="AQ59" s="1"/>
      <c r="AR59" s="1"/>
      <c r="AS59" s="1"/>
      <c r="AT59" s="1"/>
      <c r="AU59" s="1"/>
      <c r="AV59" s="1"/>
      <c r="AW59" s="1"/>
      <c r="AX59" s="1"/>
      <c r="AY59" s="1"/>
      <c r="AZ59" s="1"/>
      <c r="BA59" s="1"/>
      <c r="BB59" s="1"/>
      <c r="BC59" s="1"/>
      <c r="BD59" s="1"/>
      <c r="BE59" s="1"/>
      <c r="BF59" s="1"/>
    </row>
    <row r="60" spans="2:58" s="107" customFormat="1" ht="15" customHeight="1">
      <c r="B60" s="22"/>
      <c r="C60" s="21"/>
      <c r="AC60" s="1"/>
      <c r="AD60" s="1"/>
      <c r="AP60" s="21"/>
      <c r="AQ60" s="1"/>
      <c r="AR60" s="1"/>
      <c r="AS60" s="1"/>
      <c r="AT60" s="1"/>
      <c r="AU60" s="1"/>
      <c r="AV60" s="1"/>
      <c r="AW60" s="1"/>
      <c r="AX60" s="1"/>
      <c r="AY60" s="1"/>
      <c r="AZ60" s="1"/>
      <c r="BA60" s="1"/>
      <c r="BB60" s="1"/>
      <c r="BC60" s="1"/>
      <c r="BD60" s="1"/>
      <c r="BE60" s="1"/>
      <c r="BF60" s="1"/>
    </row>
    <row r="61" spans="2:58" s="107" customFormat="1" ht="26.25">
      <c r="B61" s="492"/>
      <c r="C61" s="483"/>
      <c r="V61" s="1"/>
      <c r="W61" s="1"/>
      <c r="AC61" s="1"/>
      <c r="AD61" s="1"/>
      <c r="AP61" s="1"/>
      <c r="AQ61" s="1"/>
      <c r="AR61" s="1"/>
      <c r="AS61" s="1"/>
      <c r="AT61" s="1"/>
      <c r="AU61" s="1"/>
      <c r="AV61" s="1"/>
      <c r="AW61" s="1"/>
      <c r="AX61" s="1"/>
      <c r="AY61" s="1"/>
      <c r="AZ61" s="1"/>
      <c r="BA61" s="1"/>
      <c r="BB61" s="1"/>
      <c r="BC61" s="1"/>
      <c r="BD61" s="1"/>
      <c r="BE61" s="1"/>
      <c r="BF61" s="1"/>
    </row>
    <row r="62" spans="2:58" s="107" customFormat="1" ht="26.25">
      <c r="B62" s="492"/>
      <c r="C62" s="483"/>
      <c r="V62" s="1"/>
      <c r="W62" s="1"/>
      <c r="AC62" s="1"/>
      <c r="AD62" s="1"/>
      <c r="AP62" s="1"/>
      <c r="AQ62" s="1"/>
      <c r="AR62" s="1"/>
      <c r="AS62" s="1"/>
      <c r="AT62" s="1"/>
      <c r="AU62" s="1"/>
      <c r="AV62" s="1"/>
      <c r="AW62" s="1"/>
      <c r="AX62" s="1"/>
      <c r="AY62" s="1"/>
      <c r="AZ62" s="1"/>
      <c r="BA62" s="1"/>
      <c r="BB62" s="1"/>
      <c r="BC62" s="1"/>
      <c r="BD62" s="1"/>
      <c r="BE62" s="1"/>
      <c r="BF62" s="1"/>
    </row>
    <row r="63" spans="2:58" s="107" customFormat="1">
      <c r="B63" s="5"/>
      <c r="C63" s="1"/>
      <c r="V63" s="1"/>
      <c r="W63" s="1"/>
      <c r="AB63" s="505"/>
      <c r="AC63" s="1"/>
      <c r="AD63" s="1"/>
      <c r="AP63" s="1"/>
      <c r="AQ63" s="1"/>
      <c r="AR63" s="1"/>
      <c r="AS63" s="1"/>
      <c r="AT63" s="1"/>
      <c r="AU63" s="1"/>
      <c r="AV63" s="1"/>
      <c r="AW63" s="1"/>
      <c r="AX63" s="1"/>
      <c r="AY63" s="1"/>
      <c r="AZ63" s="1"/>
      <c r="BA63" s="1"/>
      <c r="BB63" s="1"/>
      <c r="BC63" s="1"/>
      <c r="BD63" s="1"/>
      <c r="BE63" s="1"/>
      <c r="BF63" s="1"/>
    </row>
    <row r="64" spans="2:58" s="107" customFormat="1">
      <c r="B64" s="5"/>
      <c r="C64" s="1"/>
      <c r="V64" s="1"/>
      <c r="W64" s="1"/>
      <c r="AB64" s="505"/>
      <c r="AC64" s="1"/>
      <c r="AD64" s="1"/>
      <c r="AP64" s="1"/>
      <c r="AQ64" s="1"/>
      <c r="AR64" s="1"/>
      <c r="AS64" s="1"/>
      <c r="AT64" s="1"/>
      <c r="AU64" s="1"/>
      <c r="AV64" s="1"/>
      <c r="AW64" s="1"/>
      <c r="AX64" s="1"/>
      <c r="AY64" s="1"/>
      <c r="AZ64" s="1"/>
      <c r="BA64" s="1"/>
      <c r="BB64" s="1"/>
      <c r="BC64" s="1"/>
      <c r="BD64" s="1"/>
      <c r="BE64" s="1"/>
      <c r="BF64" s="1"/>
    </row>
    <row r="65" spans="2:58" s="107" customFormat="1">
      <c r="B65" s="5"/>
      <c r="C65" s="1"/>
      <c r="V65" s="1"/>
      <c r="W65" s="1"/>
      <c r="AB65" s="505"/>
      <c r="AC65" s="1"/>
      <c r="AD65" s="1"/>
      <c r="AQ65" s="1"/>
      <c r="AR65" s="1"/>
      <c r="AS65" s="1"/>
      <c r="AT65" s="1"/>
      <c r="AU65" s="1"/>
      <c r="AV65" s="1"/>
      <c r="AW65" s="1"/>
      <c r="AX65" s="1"/>
      <c r="AY65" s="1"/>
      <c r="AZ65" s="1"/>
      <c r="BA65" s="1"/>
      <c r="BB65" s="1"/>
      <c r="BC65" s="1"/>
      <c r="BD65" s="1"/>
      <c r="BE65" s="1"/>
      <c r="BF65" s="1"/>
    </row>
    <row r="66" spans="2:58" s="107" customFormat="1">
      <c r="B66" s="5"/>
      <c r="C66" s="1"/>
      <c r="V66" s="1"/>
      <c r="W66" s="1"/>
      <c r="AB66" s="505"/>
      <c r="AC66" s="1"/>
      <c r="AD66" s="1"/>
      <c r="AQ66" s="1"/>
      <c r="AR66" s="1"/>
      <c r="AS66" s="1"/>
      <c r="AT66" s="1"/>
      <c r="AU66" s="1"/>
      <c r="AV66" s="1"/>
      <c r="AW66" s="1"/>
      <c r="AX66" s="1"/>
      <c r="AY66" s="1"/>
      <c r="AZ66" s="1"/>
      <c r="BA66" s="1"/>
      <c r="BB66" s="1"/>
      <c r="BC66" s="1"/>
      <c r="BD66" s="1"/>
      <c r="BE66" s="1"/>
      <c r="BF66" s="1"/>
    </row>
    <row r="67" spans="2:58" s="107" customFormat="1">
      <c r="B67" s="5"/>
      <c r="C67" s="1"/>
      <c r="V67" s="1"/>
      <c r="W67" s="1"/>
      <c r="AB67" s="1"/>
      <c r="AC67" s="1"/>
      <c r="AD67" s="1"/>
      <c r="AQ67" s="1"/>
      <c r="AR67" s="1"/>
      <c r="AS67" s="1"/>
      <c r="AT67" s="1"/>
      <c r="AU67" s="1"/>
      <c r="AV67" s="1"/>
      <c r="AW67" s="1"/>
      <c r="AX67" s="1"/>
      <c r="AY67" s="1"/>
      <c r="AZ67" s="1"/>
      <c r="BA67" s="1"/>
      <c r="BB67" s="1"/>
      <c r="BC67" s="1"/>
      <c r="BD67" s="1"/>
      <c r="BE67" s="1"/>
      <c r="BF67" s="1"/>
    </row>
    <row r="68" spans="2:58" s="107" customFormat="1">
      <c r="B68" s="5"/>
      <c r="C68" s="1"/>
      <c r="V68" s="1"/>
      <c r="W68" s="1"/>
      <c r="AB68" s="1"/>
      <c r="AC68" s="1"/>
      <c r="AD68" s="1"/>
      <c r="AQ68" s="1"/>
      <c r="AR68" s="1"/>
      <c r="AS68" s="1"/>
      <c r="AT68" s="1"/>
      <c r="AU68" s="1"/>
      <c r="AV68" s="1"/>
      <c r="AW68" s="1"/>
      <c r="AX68" s="1"/>
      <c r="AY68" s="1"/>
      <c r="AZ68" s="1"/>
      <c r="BA68" s="1"/>
      <c r="BB68" s="1"/>
      <c r="BC68" s="1"/>
      <c r="BD68" s="1"/>
      <c r="BE68" s="1"/>
      <c r="BF68" s="1"/>
    </row>
    <row r="69" spans="2:58" s="505" customFormat="1">
      <c r="B69" s="5"/>
      <c r="C69" s="1"/>
      <c r="V69" s="1"/>
      <c r="W69" s="1"/>
      <c r="AB69" s="1"/>
      <c r="AC69" s="1"/>
      <c r="AD69" s="1"/>
      <c r="AP69" s="107"/>
      <c r="AQ69" s="1"/>
      <c r="AR69" s="1"/>
      <c r="AS69" s="1"/>
      <c r="AT69" s="1"/>
      <c r="AU69" s="1"/>
      <c r="AV69" s="1"/>
      <c r="AW69" s="1"/>
      <c r="AX69" s="1"/>
      <c r="AY69" s="1"/>
      <c r="AZ69" s="1"/>
      <c r="BA69" s="1"/>
      <c r="BB69" s="1"/>
      <c r="BC69" s="1"/>
      <c r="BD69" s="1"/>
      <c r="BE69" s="1"/>
      <c r="BF69" s="1"/>
    </row>
    <row r="70" spans="2:58" s="505" customFormat="1">
      <c r="B70" s="5"/>
      <c r="C70" s="1"/>
      <c r="V70" s="1"/>
      <c r="W70" s="1"/>
      <c r="AB70" s="1"/>
      <c r="AC70" s="1"/>
      <c r="AD70" s="1"/>
      <c r="AP70" s="107"/>
      <c r="AQ70" s="1"/>
      <c r="AR70" s="1"/>
      <c r="AS70" s="1"/>
      <c r="AT70" s="1"/>
      <c r="AU70" s="1"/>
      <c r="AV70" s="1"/>
      <c r="AW70" s="1"/>
      <c r="AX70" s="1"/>
      <c r="AY70" s="1"/>
      <c r="AZ70" s="1"/>
      <c r="BA70" s="1"/>
      <c r="BB70" s="1"/>
      <c r="BC70" s="1"/>
      <c r="BD70" s="1"/>
      <c r="BE70" s="1"/>
      <c r="BF70" s="1"/>
    </row>
    <row r="71" spans="2:58" s="505" customFormat="1">
      <c r="B71" s="5"/>
      <c r="C71" s="1"/>
      <c r="V71" s="1"/>
      <c r="W71" s="1"/>
      <c r="AB71" s="1"/>
      <c r="AC71" s="1"/>
      <c r="AD71" s="1"/>
      <c r="AP71" s="107"/>
      <c r="AQ71" s="1"/>
      <c r="AR71" s="1"/>
      <c r="AS71" s="1"/>
      <c r="AT71" s="1"/>
      <c r="AU71" s="1"/>
      <c r="AV71" s="1"/>
      <c r="AW71" s="1"/>
      <c r="AX71" s="1"/>
      <c r="AY71" s="1"/>
      <c r="AZ71" s="1"/>
      <c r="BA71" s="1"/>
      <c r="BB71" s="1"/>
      <c r="BC71" s="1"/>
      <c r="BD71" s="1"/>
      <c r="BE71" s="1"/>
      <c r="BF71" s="1"/>
    </row>
    <row r="72" spans="2:58" s="505" customFormat="1">
      <c r="B72" s="5"/>
      <c r="C72" s="1"/>
      <c r="V72" s="1"/>
      <c r="W72" s="1"/>
      <c r="AB72" s="1"/>
      <c r="AC72" s="1"/>
      <c r="AD72" s="1"/>
      <c r="AP72" s="107"/>
      <c r="AQ72" s="1"/>
      <c r="AR72" s="1"/>
      <c r="AS72" s="1"/>
      <c r="AT72" s="1"/>
      <c r="AU72" s="1"/>
      <c r="AV72" s="1"/>
      <c r="AW72" s="1"/>
      <c r="AX72" s="1"/>
      <c r="AY72" s="1"/>
      <c r="AZ72" s="1"/>
      <c r="BA72" s="1"/>
      <c r="BB72" s="1"/>
      <c r="BC72" s="1"/>
      <c r="BD72" s="1"/>
      <c r="BE72" s="1"/>
      <c r="BF72" s="1"/>
    </row>
    <row r="73" spans="2:58">
      <c r="B73" s="5"/>
      <c r="AP73" s="107"/>
    </row>
    <row r="74" spans="2:58">
      <c r="B74" s="109"/>
      <c r="C74" s="21"/>
      <c r="AP74" s="107"/>
    </row>
    <row r="75" spans="2:58">
      <c r="B75" s="5"/>
      <c r="C75" s="9"/>
      <c r="AP75" s="107"/>
    </row>
    <row r="76" spans="2:58">
      <c r="B76" s="5"/>
      <c r="C76" s="9"/>
      <c r="AP76" s="107"/>
    </row>
    <row r="77" spans="2:58">
      <c r="B77" s="5"/>
      <c r="AP77" s="107"/>
    </row>
    <row r="78" spans="2:58">
      <c r="B78" s="119"/>
      <c r="C78" s="120"/>
      <c r="AP78" s="107"/>
    </row>
    <row r="79" spans="2:58">
      <c r="B79" s="107"/>
      <c r="C79" s="107"/>
      <c r="AP79" s="107"/>
    </row>
    <row r="80" spans="2:58">
      <c r="B80" s="107"/>
      <c r="C80" s="107"/>
      <c r="AP80" s="107"/>
    </row>
    <row r="81" spans="2:42">
      <c r="B81" s="107"/>
      <c r="C81" s="107"/>
      <c r="AP81" s="107"/>
    </row>
    <row r="82" spans="2:42">
      <c r="B82" s="107"/>
      <c r="C82" s="107"/>
      <c r="AP82" s="107"/>
    </row>
    <row r="83" spans="2:42">
      <c r="B83" s="107"/>
      <c r="C83" s="107"/>
      <c r="AP83" s="107"/>
    </row>
    <row r="84" spans="2:42">
      <c r="B84" s="107"/>
      <c r="C84" s="107"/>
      <c r="AP84" s="107"/>
    </row>
    <row r="85" spans="2:42">
      <c r="B85" s="107"/>
      <c r="C85" s="107"/>
      <c r="AP85" s="107"/>
    </row>
    <row r="86" spans="2:42">
      <c r="B86" s="107"/>
      <c r="C86" s="107"/>
    </row>
    <row r="87" spans="2:42" ht="23.25">
      <c r="B87" s="107"/>
      <c r="C87" s="107"/>
      <c r="AP87" s="493"/>
    </row>
    <row r="88" spans="2:42">
      <c r="B88" s="107"/>
      <c r="C88" s="107"/>
    </row>
    <row r="89" spans="2:42">
      <c r="B89" s="107"/>
      <c r="C89" s="107"/>
    </row>
    <row r="90" spans="2:42">
      <c r="B90" s="107"/>
      <c r="C90" s="107"/>
    </row>
    <row r="91" spans="2:42">
      <c r="B91" s="107"/>
      <c r="C91" s="107"/>
    </row>
    <row r="92" spans="2:42">
      <c r="B92" s="107"/>
      <c r="C92" s="107"/>
    </row>
    <row r="93" spans="2:42">
      <c r="B93" s="107"/>
      <c r="C93" s="107"/>
    </row>
    <row r="94" spans="2:42">
      <c r="B94" s="107"/>
      <c r="C94" s="107"/>
    </row>
    <row r="95" spans="2:42">
      <c r="B95" s="107"/>
      <c r="C95" s="107"/>
    </row>
    <row r="96" spans="2:42">
      <c r="B96" s="107"/>
      <c r="C96" s="107"/>
    </row>
    <row r="97" spans="2:3">
      <c r="B97" s="107"/>
      <c r="C97" s="107"/>
    </row>
    <row r="98" spans="2:3">
      <c r="B98" s="107"/>
      <c r="C98" s="107"/>
    </row>
    <row r="99" spans="2:3">
      <c r="B99" s="107"/>
      <c r="C99" s="107"/>
    </row>
    <row r="100" spans="2:3">
      <c r="B100" s="107"/>
      <c r="C100" s="107"/>
    </row>
    <row r="101" spans="2:3">
      <c r="B101" s="107"/>
      <c r="C101" s="107"/>
    </row>
    <row r="102" spans="2:3">
      <c r="B102" s="107"/>
      <c r="C102" s="107"/>
    </row>
    <row r="103" spans="2:3">
      <c r="B103" s="107"/>
      <c r="C103" s="107"/>
    </row>
    <row r="104" spans="2:3">
      <c r="B104" s="107"/>
      <c r="C104" s="107"/>
    </row>
    <row r="105" spans="2:3">
      <c r="B105" s="505"/>
      <c r="C105" s="505"/>
    </row>
    <row r="106" spans="2:3">
      <c r="B106" s="505"/>
      <c r="C106" s="505"/>
    </row>
    <row r="107" spans="2:3">
      <c r="B107" s="505"/>
      <c r="C107" s="505"/>
    </row>
    <row r="108" spans="2:3">
      <c r="B108" s="505"/>
      <c r="C108" s="505"/>
    </row>
  </sheetData>
  <sheetProtection sheet="1"/>
  <mergeCells count="38">
    <mergeCell ref="D21:E21"/>
    <mergeCell ref="D22:E22"/>
    <mergeCell ref="I10:AO10"/>
    <mergeCell ref="H17:L19"/>
    <mergeCell ref="P18:S18"/>
    <mergeCell ref="AL16:AN19"/>
    <mergeCell ref="H21:L23"/>
    <mergeCell ref="P22:S22"/>
    <mergeCell ref="D23:E23"/>
    <mergeCell ref="D18:E18"/>
    <mergeCell ref="J5:J6"/>
    <mergeCell ref="AC5:AE6"/>
    <mergeCell ref="W5:AA8"/>
    <mergeCell ref="D19:E19"/>
    <mergeCell ref="L5:M6"/>
    <mergeCell ref="O5:T6"/>
    <mergeCell ref="G5:H5"/>
    <mergeCell ref="G6:H6"/>
    <mergeCell ref="N5:N6"/>
    <mergeCell ref="B9:E9"/>
    <mergeCell ref="I5:I6"/>
    <mergeCell ref="K5:K6"/>
    <mergeCell ref="D17:E17"/>
    <mergeCell ref="AY12:BA13"/>
    <mergeCell ref="BB12:BB14"/>
    <mergeCell ref="L26:T26"/>
    <mergeCell ref="L35:T35"/>
    <mergeCell ref="L33:T33"/>
    <mergeCell ref="L31:T31"/>
    <mergeCell ref="L28:T28"/>
    <mergeCell ref="M22:O22"/>
    <mergeCell ref="AI35:AL35"/>
    <mergeCell ref="AI31:AL31"/>
    <mergeCell ref="AI33:AL33"/>
    <mergeCell ref="Y31:AG31"/>
    <mergeCell ref="Y33:AG33"/>
    <mergeCell ref="Y35:AG35"/>
    <mergeCell ref="M18:O18"/>
  </mergeCells>
  <conditionalFormatting sqref="T18">
    <cfRule type="iconSet" priority="439">
      <iconSet showValue="0">
        <cfvo type="percent" val="0"/>
        <cfvo type="num" val="5"/>
        <cfvo type="num" val="10"/>
      </iconSet>
    </cfRule>
  </conditionalFormatting>
  <conditionalFormatting sqref="T22">
    <cfRule type="iconSet" priority="432">
      <iconSet showValue="0">
        <cfvo type="percent" val="0"/>
        <cfvo type="num" val="5"/>
        <cfvo type="num" val="10"/>
      </iconSet>
    </cfRule>
  </conditionalFormatting>
  <conditionalFormatting sqref="G5:H5">
    <cfRule type="beginsWith" dxfId="7290" priority="219" operator="beginsWith" text="?">
      <formula>LEFT(G5,LEN("?"))="?"</formula>
    </cfRule>
  </conditionalFormatting>
  <conditionalFormatting sqref="J5 L5">
    <cfRule type="beginsWith" dxfId="7289" priority="218" operator="beginsWith" text="?">
      <formula>LEFT(J5,LEN("?"))="?"</formula>
    </cfRule>
  </conditionalFormatting>
  <conditionalFormatting sqref="G6:H6">
    <cfRule type="beginsWith" dxfId="7288" priority="217" operator="beginsWith" text="?">
      <formula>LEFT(G6,LEN("?"))="?"</formula>
    </cfRule>
  </conditionalFormatting>
  <conditionalFormatting sqref="O5:T6">
    <cfRule type="beginsWith" dxfId="7287" priority="216" operator="beginsWith" text="?">
      <formula>LEFT(O5,LEN("?"))="?"</formula>
    </cfRule>
  </conditionalFormatting>
  <conditionalFormatting sqref="D18">
    <cfRule type="beginsWith" dxfId="7286" priority="215" operator="beginsWith" text="?">
      <formula>LEFT(D18,LEN("?"))="?"</formula>
    </cfRule>
  </conditionalFormatting>
  <conditionalFormatting sqref="P18:S18">
    <cfRule type="containsText" dxfId="7285" priority="210" operator="containsText" text="ggggggggggggggg">
      <formula>NOT(ISERROR(SEARCH("ggggggggggggggg",P18)))</formula>
    </cfRule>
  </conditionalFormatting>
  <conditionalFormatting sqref="P18:S18">
    <cfRule type="containsText" dxfId="7284" priority="211" operator="containsText" text="gggggggggg">
      <formula>NOT(ISERROR(SEARCH("gggggggggg",P18)))</formula>
    </cfRule>
  </conditionalFormatting>
  <conditionalFormatting sqref="P18:S18">
    <cfRule type="containsText" dxfId="7283" priority="212" operator="containsText" text="ggggg">
      <formula>NOT(ISERROR(SEARCH("ggggg",P18)))</formula>
    </cfRule>
  </conditionalFormatting>
  <conditionalFormatting sqref="P18:S18">
    <cfRule type="containsText" dxfId="7282" priority="213" operator="containsText" text="g">
      <formula>NOT(ISERROR(SEARCH("g",P18)))</formula>
    </cfRule>
  </conditionalFormatting>
  <conditionalFormatting sqref="P22:S22">
    <cfRule type="containsText" dxfId="7281" priority="206" operator="containsText" text="ggggggggggggggg">
      <formula>NOT(ISERROR(SEARCH("ggggggggggggggg",P22)))</formula>
    </cfRule>
  </conditionalFormatting>
  <conditionalFormatting sqref="P22:S22">
    <cfRule type="containsText" dxfId="7280" priority="207" operator="containsText" text="gggggggggg">
      <formula>NOT(ISERROR(SEARCH("gggggggggg",P22)))</formula>
    </cfRule>
  </conditionalFormatting>
  <conditionalFormatting sqref="P22:S22">
    <cfRule type="containsText" dxfId="7279" priority="208" operator="containsText" text="ggggg">
      <formula>NOT(ISERROR(SEARCH("ggggg",P22)))</formula>
    </cfRule>
  </conditionalFormatting>
  <conditionalFormatting sqref="P22:S22">
    <cfRule type="containsText" dxfId="7278" priority="209" operator="containsText" text="g">
      <formula>NOT(ISERROR(SEARCH("g",P22)))</formula>
    </cfRule>
  </conditionalFormatting>
  <conditionalFormatting sqref="U18">
    <cfRule type="cellIs" dxfId="7277" priority="202" operator="between">
      <formula>15</formula>
      <formula>20</formula>
    </cfRule>
  </conditionalFormatting>
  <conditionalFormatting sqref="U18">
    <cfRule type="cellIs" dxfId="7276" priority="203" operator="between">
      <formula>10</formula>
      <formula>14.999</formula>
    </cfRule>
  </conditionalFormatting>
  <conditionalFormatting sqref="U18">
    <cfRule type="cellIs" dxfId="7275" priority="204" operator="between">
      <formula>5</formula>
      <formula>9.999</formula>
    </cfRule>
  </conditionalFormatting>
  <conditionalFormatting sqref="U18">
    <cfRule type="cellIs" dxfId="7274" priority="205" operator="between">
      <formula>0.001</formula>
      <formula>4.999</formula>
    </cfRule>
  </conditionalFormatting>
  <conditionalFormatting sqref="U22">
    <cfRule type="cellIs" dxfId="7273" priority="198" operator="between">
      <formula>15</formula>
      <formula>20</formula>
    </cfRule>
  </conditionalFormatting>
  <conditionalFormatting sqref="U22">
    <cfRule type="cellIs" dxfId="7272" priority="199" operator="between">
      <formula>10</formula>
      <formula>14.999</formula>
    </cfRule>
  </conditionalFormatting>
  <conditionalFormatting sqref="U22">
    <cfRule type="cellIs" dxfId="7271" priority="200" operator="between">
      <formula>5</formula>
      <formula>9.999</formula>
    </cfRule>
  </conditionalFormatting>
  <conditionalFormatting sqref="U22">
    <cfRule type="cellIs" dxfId="7270" priority="201" operator="between">
      <formula>0.001</formula>
      <formula>4.999</formula>
    </cfRule>
  </conditionalFormatting>
  <conditionalFormatting sqref="U26">
    <cfRule type="cellIs" dxfId="7269" priority="190" operator="between">
      <formula>75</formula>
      <formula>100</formula>
    </cfRule>
  </conditionalFormatting>
  <conditionalFormatting sqref="U26">
    <cfRule type="cellIs" dxfId="7268" priority="191" operator="between">
      <formula>50</formula>
      <formula>74.999</formula>
    </cfRule>
  </conditionalFormatting>
  <conditionalFormatting sqref="U26">
    <cfRule type="cellIs" dxfId="7267" priority="192" operator="between">
      <formula>25</formula>
      <formula>49.999</formula>
    </cfRule>
  </conditionalFormatting>
  <conditionalFormatting sqref="U26">
    <cfRule type="cellIs" dxfId="7266" priority="193" operator="between">
      <formula>0.001</formula>
      <formula>24.999</formula>
    </cfRule>
  </conditionalFormatting>
  <conditionalFormatting sqref="D22">
    <cfRule type="beginsWith" dxfId="7265" priority="10" operator="beginsWith" text="?">
      <formula>LEFT(D22,LEN("?"))="?"</formula>
    </cfRule>
  </conditionalFormatting>
  <conditionalFormatting sqref="W22 W18">
    <cfRule type="cellIs" dxfId="7264" priority="24524" operator="greaterThan">
      <formula>3</formula>
    </cfRule>
  </conditionalFormatting>
  <conditionalFormatting sqref="W22 W18">
    <cfRule type="cellIs" dxfId="7263" priority="24525" operator="lessThan">
      <formula>1</formula>
    </cfRule>
  </conditionalFormatting>
  <conditionalFormatting sqref="W22 W18">
    <cfRule type="cellIs" dxfId="7262" priority="24526" operator="equal">
      <formula>3</formula>
    </cfRule>
  </conditionalFormatting>
  <conditionalFormatting sqref="W22 W18">
    <cfRule type="cellIs" dxfId="7261" priority="24527" operator="equal">
      <formula>2</formula>
    </cfRule>
  </conditionalFormatting>
  <conditionalFormatting sqref="W22 W18">
    <cfRule type="cellIs" dxfId="7260" priority="24528" operator="equal">
      <formula>#REF!</formula>
    </cfRule>
  </conditionalFormatting>
  <pageMargins left="0.70866141732283472" right="0.70866141732283472" top="0.74803149606299213" bottom="0.74803149606299213" header="0.31496062992125984" footer="0.31496062992125984"/>
  <pageSetup paperSize="9" scale="36" orientation="landscape"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Données!$T$11:$T$12</xm:f>
          </x14:formula1>
          <xm:sqref>D18:E18 D22:E22</xm:sqref>
        </x14:dataValidation>
        <x14:dataValidation type="list" allowBlank="1" showInputMessage="1" showErrorMessage="1">
          <x14:formula1>
            <xm:f>Données!$R$11:$R$12</xm:f>
          </x14:formula1>
          <xm:sqref>H17:L19 H21:L23</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8">
    <tabColor rgb="FF268CCD"/>
    <pageSetUpPr fitToPage="1"/>
  </sheetPr>
  <dimension ref="B1:BF108"/>
  <sheetViews>
    <sheetView showGridLines="0" showRowColHeaders="0" zoomScale="40" zoomScaleNormal="40" workbookViewId="0">
      <selection activeCell="U26" sqref="U26"/>
    </sheetView>
  </sheetViews>
  <sheetFormatPr baseColWidth="10" defaultColWidth="10.85546875" defaultRowHeight="15"/>
  <cols>
    <col min="1" max="1" width="1.7109375" style="1" customWidth="1"/>
    <col min="2" max="2" width="2.42578125" style="1" customWidth="1"/>
    <col min="3" max="3" width="1.7109375" style="1" customWidth="1"/>
    <col min="4" max="4" width="10.85546875" style="1" customWidth="1"/>
    <col min="5" max="5" width="7.42578125" style="1" customWidth="1"/>
    <col min="6" max="6" width="1.7109375" style="1" customWidth="1"/>
    <col min="7" max="7" width="5" style="1" customWidth="1"/>
    <col min="8" max="8" width="36.7109375" style="1" customWidth="1"/>
    <col min="9" max="9" width="1.7109375" style="1" customWidth="1"/>
    <col min="10" max="10" width="21.7109375" style="1" customWidth="1"/>
    <col min="11" max="11" width="1.7109375" style="1" customWidth="1"/>
    <col min="12" max="12" width="12.42578125" style="1" customWidth="1"/>
    <col min="13" max="14" width="4.140625" style="1" customWidth="1"/>
    <col min="15" max="15" width="1.7109375" style="1" customWidth="1"/>
    <col min="16" max="16" width="8.85546875" style="1" customWidth="1"/>
    <col min="17" max="17" width="8.28515625" style="1" customWidth="1"/>
    <col min="18" max="18" width="8.42578125" style="1" customWidth="1"/>
    <col min="19" max="19" width="8.85546875" style="1" customWidth="1"/>
    <col min="20" max="20" width="7.42578125" style="1" customWidth="1"/>
    <col min="21" max="21" width="11.7109375" style="1" customWidth="1"/>
    <col min="22" max="22" width="3.28515625" style="1" customWidth="1"/>
    <col min="23" max="23" width="8.28515625" style="1" customWidth="1"/>
    <col min="24" max="24" width="3.28515625" style="1" customWidth="1"/>
    <col min="25" max="26" width="1.7109375" style="1" customWidth="1"/>
    <col min="27" max="27" width="16" style="1" customWidth="1"/>
    <col min="28" max="28" width="3.28515625" style="1" customWidth="1"/>
    <col min="29" max="29" width="1.7109375" style="1" customWidth="1"/>
    <col min="30" max="30" width="2.42578125" style="1" customWidth="1"/>
    <col min="31" max="31" width="107.7109375" style="1" customWidth="1"/>
    <col min="32" max="32" width="11.7109375" style="1" customWidth="1"/>
    <col min="33" max="33" width="1.7109375" style="1" customWidth="1"/>
    <col min="34" max="34" width="8.28515625" style="1" customWidth="1"/>
    <col min="35" max="35" width="3.28515625" style="1" customWidth="1"/>
    <col min="36" max="37" width="1.7109375" style="1" customWidth="1"/>
    <col min="38" max="38" width="10" style="1" customWidth="1"/>
    <col min="39" max="39" width="3.28515625" style="1" customWidth="1"/>
    <col min="40" max="40" width="1.7109375" style="1" customWidth="1"/>
    <col min="41" max="41" width="2.42578125" style="1" customWidth="1"/>
    <col min="42" max="42" width="25" style="1" customWidth="1"/>
    <col min="43" max="45" width="10.85546875" style="1" hidden="1" customWidth="1"/>
    <col min="46" max="46" width="2.42578125" style="1" hidden="1" customWidth="1"/>
    <col min="47" max="48" width="18.28515625" style="1" hidden="1" customWidth="1"/>
    <col min="49" max="49" width="25" style="1" hidden="1" customWidth="1"/>
    <col min="50" max="55" width="10.85546875" style="1" hidden="1" customWidth="1"/>
    <col min="56" max="60" width="10.85546875" style="1" customWidth="1"/>
    <col min="61" max="16384" width="10.85546875" style="1"/>
  </cols>
  <sheetData>
    <row r="1" spans="2:54" ht="9.9499999999999993" customHeight="1"/>
    <row r="2" spans="2:54" ht="15" customHeight="1">
      <c r="B2" s="2"/>
      <c r="C2" s="3"/>
      <c r="D2" s="3"/>
      <c r="E2" s="3"/>
      <c r="F2" s="3"/>
      <c r="G2" s="3"/>
      <c r="H2" s="3"/>
      <c r="I2" s="3"/>
      <c r="J2" s="3"/>
      <c r="K2" s="3"/>
      <c r="L2" s="3"/>
      <c r="M2" s="3"/>
      <c r="N2" s="3"/>
      <c r="O2" s="3"/>
      <c r="P2" s="3"/>
      <c r="Q2" s="3"/>
      <c r="R2" s="3"/>
      <c r="S2" s="3"/>
      <c r="T2" s="3"/>
      <c r="U2" s="3"/>
      <c r="V2" s="3"/>
      <c r="W2" s="3"/>
      <c r="X2" s="3"/>
      <c r="Y2" s="3"/>
      <c r="Z2" s="3"/>
      <c r="AA2" s="3"/>
      <c r="AB2" s="3"/>
      <c r="AC2" s="3"/>
      <c r="AD2" s="526"/>
      <c r="AE2" s="526"/>
      <c r="AF2" s="3"/>
      <c r="AG2" s="3"/>
      <c r="AH2" s="3"/>
      <c r="AI2" s="3"/>
      <c r="AJ2" s="3"/>
      <c r="AK2" s="3"/>
      <c r="AL2" s="3"/>
      <c r="AM2" s="3"/>
      <c r="AN2" s="3"/>
      <c r="AO2" s="4"/>
    </row>
    <row r="3" spans="2:54" ht="9.9499999999999993" customHeight="1">
      <c r="B3" s="5"/>
      <c r="F3" s="6"/>
      <c r="G3" s="6"/>
      <c r="H3" s="8"/>
      <c r="I3" s="6"/>
      <c r="J3" s="6"/>
      <c r="K3" s="8"/>
      <c r="L3" s="8"/>
      <c r="M3" s="8"/>
      <c r="N3" s="8"/>
      <c r="O3" s="8"/>
      <c r="P3" s="8"/>
      <c r="Q3" s="8"/>
      <c r="AL3" s="9"/>
      <c r="AM3" s="9"/>
      <c r="AN3" s="9"/>
      <c r="AO3" s="10"/>
    </row>
    <row r="4" spans="2:54" ht="9.9499999999999993" customHeight="1">
      <c r="B4" s="5"/>
      <c r="F4" s="6"/>
      <c r="G4" s="6"/>
      <c r="H4" s="8"/>
      <c r="I4" s="6"/>
      <c r="J4" s="6"/>
      <c r="K4" s="8"/>
      <c r="L4" s="8"/>
      <c r="M4" s="8"/>
      <c r="N4" s="8"/>
      <c r="O4" s="8"/>
      <c r="P4" s="8"/>
      <c r="Q4" s="8"/>
      <c r="AN4" s="9"/>
      <c r="AO4" s="10"/>
    </row>
    <row r="5" spans="2:54" s="11" customFormat="1" ht="27.95" customHeight="1">
      <c r="B5" s="12"/>
      <c r="F5" s="13"/>
      <c r="G5" s="1051" t="str">
        <f>IF('Suivi des évaluations'!K5=0,"?",'Suivi des évaluations'!K5)</f>
        <v>?</v>
      </c>
      <c r="H5" s="1051"/>
      <c r="I5" s="1071"/>
      <c r="J5" s="1067" t="str">
        <f>IF('Suivi des évaluations'!K15=0,"?",'Suivi des évaluations'!K15)</f>
        <v>Seconde</v>
      </c>
      <c r="K5" s="1072"/>
      <c r="L5" s="1067" t="str">
        <f>IF('Suivi des évaluations'!S15=0,"?",'Suivi des évaluations'!S15)</f>
        <v>BCP</v>
      </c>
      <c r="M5" s="1067"/>
      <c r="N5" s="1075"/>
      <c r="O5" s="1068" t="str">
        <f>IF('Suivi des évaluations'!AB15=0,"?",'Suivi des évaluations'!AB15)</f>
        <v>Maintenance et efficacité énergétique (MEE)</v>
      </c>
      <c r="P5" s="1068"/>
      <c r="Q5" s="1068"/>
      <c r="R5" s="1068"/>
      <c r="S5" s="1068"/>
      <c r="T5" s="1068"/>
      <c r="U5" s="356"/>
      <c r="W5" s="1361" t="s">
        <v>126</v>
      </c>
      <c r="X5" s="1361"/>
      <c r="Y5" s="1361"/>
      <c r="Z5" s="1361"/>
      <c r="AA5" s="1361"/>
      <c r="AB5" s="455"/>
      <c r="AC5" s="1373" t="s">
        <v>228</v>
      </c>
      <c r="AD5" s="1373"/>
      <c r="AE5" s="1373"/>
      <c r="AI5" s="19"/>
      <c r="AJ5" s="19"/>
      <c r="AK5" s="19"/>
      <c r="AO5" s="20"/>
    </row>
    <row r="6" spans="2:54" s="11" customFormat="1" ht="27.95" customHeight="1">
      <c r="B6" s="12"/>
      <c r="F6" s="13"/>
      <c r="G6" s="1051" t="str">
        <f>IF('Suivi des évaluations'!K7=0,"?",'Suivi des évaluations'!K7)</f>
        <v>?</v>
      </c>
      <c r="H6" s="1051"/>
      <c r="I6" s="1071"/>
      <c r="J6" s="1067"/>
      <c r="K6" s="1072"/>
      <c r="L6" s="1067"/>
      <c r="M6" s="1067"/>
      <c r="N6" s="1075"/>
      <c r="O6" s="1068"/>
      <c r="P6" s="1068"/>
      <c r="Q6" s="1068"/>
      <c r="R6" s="1068"/>
      <c r="S6" s="1068"/>
      <c r="T6" s="1068"/>
      <c r="U6" s="356"/>
      <c r="W6" s="1361"/>
      <c r="X6" s="1361"/>
      <c r="Y6" s="1361"/>
      <c r="Z6" s="1361"/>
      <c r="AA6" s="1361"/>
      <c r="AB6" s="455"/>
      <c r="AC6" s="1373"/>
      <c r="AD6" s="1373"/>
      <c r="AE6" s="1373"/>
      <c r="AI6" s="19"/>
      <c r="AJ6" s="19"/>
      <c r="AK6" s="19"/>
      <c r="AO6" s="20"/>
    </row>
    <row r="7" spans="2:54" s="21" customFormat="1" ht="9.9499999999999993" customHeight="1">
      <c r="B7" s="22"/>
      <c r="G7" s="534"/>
      <c r="H7" s="534"/>
      <c r="I7" s="534"/>
      <c r="J7" s="535"/>
      <c r="K7" s="535"/>
      <c r="L7" s="535"/>
      <c r="M7" s="535"/>
      <c r="N7" s="535"/>
      <c r="O7" s="24"/>
      <c r="P7" s="24"/>
      <c r="Q7" s="8"/>
      <c r="R7" s="1"/>
      <c r="S7" s="1"/>
      <c r="T7" s="1"/>
      <c r="U7" s="1"/>
      <c r="V7" s="1"/>
      <c r="W7" s="1361"/>
      <c r="X7" s="1361"/>
      <c r="Y7" s="1361"/>
      <c r="Z7" s="1361"/>
      <c r="AA7" s="1361"/>
      <c r="AF7" s="1"/>
      <c r="AG7" s="1"/>
      <c r="AH7" s="1"/>
      <c r="AI7" s="25"/>
      <c r="AJ7" s="25"/>
      <c r="AK7" s="25"/>
      <c r="AO7" s="26"/>
    </row>
    <row r="8" spans="2:54" ht="9.9499999999999993" customHeight="1">
      <c r="B8" s="5"/>
      <c r="D8" s="27"/>
      <c r="E8" s="27"/>
      <c r="W8" s="1361"/>
      <c r="X8" s="1361"/>
      <c r="Y8" s="1361"/>
      <c r="Z8" s="1361"/>
      <c r="AA8" s="1361"/>
      <c r="AI8" s="28"/>
      <c r="AJ8" s="28"/>
      <c r="AK8" s="28"/>
      <c r="AO8" s="10"/>
      <c r="AP8" s="27"/>
      <c r="AQ8" s="27"/>
      <c r="AR8" s="27"/>
      <c r="AS8" s="27"/>
      <c r="AT8" s="27"/>
      <c r="AU8" s="27"/>
      <c r="AV8" s="27"/>
      <c r="AW8" s="27"/>
    </row>
    <row r="9" spans="2:54" s="21" customFormat="1" ht="60" customHeight="1">
      <c r="B9" s="1069" t="s">
        <v>0</v>
      </c>
      <c r="C9" s="1070"/>
      <c r="D9" s="1070"/>
      <c r="E9" s="1070"/>
      <c r="F9" s="29"/>
      <c r="G9" s="30"/>
      <c r="H9" s="131" t="s">
        <v>222</v>
      </c>
      <c r="I9" s="132"/>
      <c r="J9" s="132"/>
      <c r="K9" s="506"/>
      <c r="L9" s="506"/>
      <c r="M9" s="506"/>
      <c r="N9" s="506"/>
      <c r="O9" s="133"/>
      <c r="P9" s="133"/>
      <c r="Q9" s="133"/>
      <c r="R9" s="133"/>
      <c r="S9" s="133"/>
      <c r="T9" s="133"/>
      <c r="U9" s="133"/>
      <c r="V9" s="133"/>
      <c r="W9" s="536"/>
      <c r="X9" s="536"/>
      <c r="Y9" s="536"/>
      <c r="Z9" s="536"/>
      <c r="AA9" s="536"/>
      <c r="AB9" s="536"/>
      <c r="AC9" s="536"/>
      <c r="AD9" s="536"/>
      <c r="AE9" s="536"/>
      <c r="AF9" s="133"/>
      <c r="AG9" s="133"/>
      <c r="AH9" s="133"/>
      <c r="AI9" s="133"/>
      <c r="AJ9" s="29"/>
      <c r="AK9" s="29"/>
      <c r="AL9" s="29"/>
      <c r="AM9" s="29"/>
      <c r="AN9" s="29"/>
      <c r="AO9" s="31"/>
      <c r="AQ9" s="1"/>
      <c r="AR9" s="1"/>
      <c r="AS9" s="1"/>
    </row>
    <row r="10" spans="2:54" ht="30" customHeight="1">
      <c r="B10" s="507"/>
      <c r="C10" s="508"/>
      <c r="D10" s="508"/>
      <c r="E10" s="508"/>
      <c r="F10" s="508"/>
      <c r="G10" s="509"/>
      <c r="H10" s="510" t="s">
        <v>92</v>
      </c>
      <c r="I10" s="1161">
        <f ca="1">TODAY()</f>
        <v>44544</v>
      </c>
      <c r="J10" s="1161"/>
      <c r="K10" s="1161"/>
      <c r="L10" s="1161"/>
      <c r="M10" s="1161"/>
      <c r="N10" s="1161"/>
      <c r="O10" s="1161"/>
      <c r="P10" s="1161"/>
      <c r="Q10" s="1161"/>
      <c r="R10" s="1161"/>
      <c r="S10" s="1161"/>
      <c r="T10" s="1161"/>
      <c r="U10" s="1161"/>
      <c r="V10" s="1161"/>
      <c r="W10" s="1161"/>
      <c r="X10" s="1161"/>
      <c r="Y10" s="1161"/>
      <c r="Z10" s="1161"/>
      <c r="AA10" s="1161"/>
      <c r="AB10" s="1161"/>
      <c r="AC10" s="1161"/>
      <c r="AD10" s="1161"/>
      <c r="AE10" s="1161"/>
      <c r="AF10" s="1161"/>
      <c r="AG10" s="1161"/>
      <c r="AH10" s="1161"/>
      <c r="AI10" s="1161"/>
      <c r="AJ10" s="1161"/>
      <c r="AK10" s="1161"/>
      <c r="AL10" s="1161"/>
      <c r="AM10" s="1161"/>
      <c r="AN10" s="1161"/>
      <c r="AO10" s="1162"/>
    </row>
    <row r="11" spans="2:54" ht="5.0999999999999996" customHeight="1">
      <c r="B11" s="5"/>
      <c r="G11" s="37"/>
      <c r="H11" s="242"/>
      <c r="I11" s="242"/>
      <c r="J11" s="242"/>
      <c r="K11" s="242"/>
      <c r="L11" s="242"/>
      <c r="M11" s="242"/>
      <c r="N11" s="242"/>
      <c r="O11" s="242"/>
      <c r="P11" s="242"/>
      <c r="Q11" s="242"/>
      <c r="R11" s="242"/>
      <c r="S11" s="242"/>
      <c r="T11" s="242"/>
      <c r="U11" s="242"/>
      <c r="V11" s="242"/>
      <c r="W11" s="242"/>
      <c r="X11" s="242"/>
      <c r="Y11" s="242"/>
      <c r="Z11" s="242"/>
      <c r="AA11" s="242"/>
      <c r="AB11" s="242"/>
      <c r="AC11" s="242"/>
      <c r="AD11" s="242"/>
      <c r="AE11" s="242"/>
      <c r="AF11" s="242"/>
      <c r="AG11" s="242"/>
      <c r="AH11" s="242"/>
      <c r="AI11" s="242"/>
      <c r="AJ11" s="242"/>
      <c r="AK11" s="242"/>
      <c r="AL11" s="242"/>
      <c r="AM11" s="242"/>
      <c r="AN11" s="242"/>
      <c r="AO11" s="243"/>
    </row>
    <row r="12" spans="2:54" ht="15" customHeight="1">
      <c r="B12" s="5"/>
      <c r="G12" s="37"/>
      <c r="H12" s="242"/>
      <c r="I12" s="242"/>
      <c r="J12" s="242"/>
      <c r="K12" s="242"/>
      <c r="L12" s="242"/>
      <c r="M12" s="242"/>
      <c r="N12" s="242"/>
      <c r="O12" s="242"/>
      <c r="P12" s="242"/>
      <c r="Q12" s="242"/>
      <c r="R12" s="242"/>
      <c r="S12" s="242"/>
      <c r="T12" s="242"/>
      <c r="U12" s="41"/>
      <c r="V12" s="41"/>
      <c r="W12" s="41"/>
      <c r="X12" s="41"/>
      <c r="Y12" s="37"/>
      <c r="Z12" s="40"/>
      <c r="AA12" s="37"/>
      <c r="AB12" s="40"/>
      <c r="AC12" s="242"/>
      <c r="AD12" s="242"/>
      <c r="AE12" s="242"/>
      <c r="AF12" s="42"/>
      <c r="AG12" s="43"/>
      <c r="AH12" s="44"/>
      <c r="AI12" s="45"/>
      <c r="AJ12" s="46"/>
      <c r="AK12" s="47"/>
      <c r="AL12" s="46"/>
      <c r="AM12" s="48"/>
      <c r="AN12" s="242"/>
      <c r="AO12" s="243"/>
      <c r="AY12" s="1327" t="s">
        <v>209</v>
      </c>
      <c r="AZ12" s="1328"/>
      <c r="BA12" s="1329"/>
      <c r="BB12" s="1333"/>
    </row>
    <row r="13" spans="2:54" ht="11.1" customHeight="1">
      <c r="B13" s="5"/>
      <c r="G13" s="37"/>
      <c r="H13" s="242"/>
      <c r="I13" s="242"/>
      <c r="J13" s="242"/>
      <c r="K13" s="242"/>
      <c r="L13" s="242"/>
      <c r="M13" s="242"/>
      <c r="N13" s="242"/>
      <c r="O13" s="242"/>
      <c r="P13" s="242"/>
      <c r="Q13" s="242"/>
      <c r="R13" s="242"/>
      <c r="S13" s="242"/>
      <c r="T13" s="242"/>
      <c r="U13" s="242"/>
      <c r="V13" s="242"/>
      <c r="W13" s="242"/>
      <c r="X13" s="242"/>
      <c r="Y13" s="242"/>
      <c r="Z13" s="242"/>
      <c r="AA13" s="242"/>
      <c r="AB13" s="242"/>
      <c r="AC13" s="242"/>
      <c r="AD13" s="242"/>
      <c r="AE13" s="242"/>
      <c r="AF13" s="242"/>
      <c r="AG13" s="242"/>
      <c r="AH13" s="242"/>
      <c r="AI13" s="242"/>
      <c r="AJ13" s="242"/>
      <c r="AK13" s="242"/>
      <c r="AL13" s="242"/>
      <c r="AM13" s="242"/>
      <c r="AN13" s="242"/>
      <c r="AO13" s="243"/>
      <c r="AY13" s="1330"/>
      <c r="AZ13" s="1331"/>
      <c r="BA13" s="1332"/>
      <c r="BB13" s="1333"/>
    </row>
    <row r="14" spans="2:54" ht="15" customHeight="1">
      <c r="B14" s="5"/>
      <c r="G14" s="37"/>
      <c r="H14" s="37"/>
      <c r="I14" s="37"/>
      <c r="J14" s="37"/>
      <c r="K14" s="37"/>
      <c r="L14" s="138"/>
      <c r="M14" s="40"/>
      <c r="N14" s="40"/>
      <c r="O14" s="40"/>
      <c r="P14" s="458" t="s">
        <v>66</v>
      </c>
      <c r="Q14" s="459" t="s">
        <v>62</v>
      </c>
      <c r="R14" s="460" t="s">
        <v>57</v>
      </c>
      <c r="S14" s="461" t="s">
        <v>52</v>
      </c>
      <c r="T14" s="37"/>
      <c r="U14" s="462" t="s">
        <v>120</v>
      </c>
      <c r="V14" s="37"/>
      <c r="W14" s="463" t="s">
        <v>121</v>
      </c>
      <c r="X14" s="37"/>
      <c r="Y14" s="37"/>
      <c r="Z14" s="37"/>
      <c r="AA14" s="37"/>
      <c r="AB14" s="37"/>
      <c r="AF14" s="464"/>
      <c r="AG14" s="37"/>
      <c r="AH14" s="195"/>
      <c r="AI14" s="37"/>
      <c r="AJ14" s="37"/>
      <c r="AK14" s="37"/>
      <c r="AL14" s="37"/>
      <c r="AM14" s="37"/>
      <c r="AO14" s="10"/>
      <c r="AY14" s="465" t="s">
        <v>210</v>
      </c>
      <c r="AZ14" s="466" t="s">
        <v>59</v>
      </c>
      <c r="BA14" s="467"/>
      <c r="BB14" s="1333"/>
    </row>
    <row r="15" spans="2:54" ht="5.0999999999999996" customHeight="1">
      <c r="B15" s="5"/>
      <c r="G15" s="37"/>
      <c r="H15" s="37"/>
      <c r="I15" s="37"/>
      <c r="J15" s="37"/>
      <c r="K15" s="37"/>
      <c r="L15" s="138"/>
      <c r="M15" s="40"/>
      <c r="N15" s="40"/>
      <c r="O15" s="40"/>
      <c r="P15" s="511"/>
      <c r="Q15" s="41"/>
      <c r="R15" s="41"/>
      <c r="S15" s="511"/>
      <c r="T15" s="37"/>
      <c r="U15" s="40"/>
      <c r="V15" s="37"/>
      <c r="W15" s="40"/>
      <c r="X15" s="37"/>
      <c r="Y15" s="37"/>
      <c r="Z15" s="37"/>
      <c r="AA15" s="37"/>
      <c r="AB15" s="37"/>
      <c r="AF15" s="40"/>
      <c r="AG15" s="37"/>
      <c r="AH15" s="40"/>
      <c r="AI15" s="37"/>
      <c r="AJ15" s="37"/>
      <c r="AK15" s="37"/>
      <c r="AL15" s="37"/>
      <c r="AM15" s="37"/>
      <c r="AO15" s="10"/>
    </row>
    <row r="16" spans="2:54" ht="69.95" customHeight="1">
      <c r="B16" s="50"/>
      <c r="G16" s="37"/>
      <c r="H16" s="37"/>
      <c r="I16" s="37"/>
      <c r="J16" s="37"/>
      <c r="K16" s="37"/>
      <c r="L16" s="37"/>
      <c r="M16" s="37"/>
      <c r="N16" s="37"/>
      <c r="O16" s="37"/>
      <c r="P16" s="37"/>
      <c r="Q16" s="37"/>
      <c r="R16" s="37"/>
      <c r="S16" s="37"/>
      <c r="T16" s="37"/>
      <c r="U16" s="37"/>
      <c r="V16" s="37"/>
      <c r="W16" s="37"/>
      <c r="X16" s="37"/>
      <c r="Y16" s="37"/>
      <c r="Z16" s="37"/>
      <c r="AA16" s="37"/>
      <c r="AB16" s="37"/>
      <c r="AC16" s="37"/>
      <c r="AF16" s="37"/>
      <c r="AG16" s="37"/>
      <c r="AH16" s="37"/>
      <c r="AI16" s="37"/>
      <c r="AJ16" s="37"/>
      <c r="AK16" s="37"/>
      <c r="AL16" s="1076"/>
      <c r="AM16" s="1076"/>
      <c r="AN16" s="1076"/>
      <c r="AO16" s="10"/>
    </row>
    <row r="17" spans="2:58" ht="19.5" customHeight="1">
      <c r="B17" s="50"/>
      <c r="D17" s="1360"/>
      <c r="E17" s="1360"/>
      <c r="G17" s="37"/>
      <c r="H17" s="1349" t="s">
        <v>231</v>
      </c>
      <c r="I17" s="1350"/>
      <c r="J17" s="1350"/>
      <c r="K17" s="1350"/>
      <c r="L17" s="1351"/>
      <c r="M17" s="85"/>
      <c r="N17" s="85"/>
      <c r="O17" s="37"/>
      <c r="P17" s="37"/>
      <c r="Q17" s="468"/>
      <c r="R17" s="37"/>
      <c r="S17" s="37"/>
      <c r="T17" s="37"/>
      <c r="U17" s="37"/>
      <c r="V17" s="37"/>
      <c r="W17" s="37"/>
      <c r="X17" s="37"/>
      <c r="Y17" s="37"/>
      <c r="Z17" s="37"/>
      <c r="AA17" s="37"/>
      <c r="AB17" s="37"/>
      <c r="AC17" s="37"/>
      <c r="AF17" s="37"/>
      <c r="AG17" s="37"/>
      <c r="AH17" s="37"/>
      <c r="AI17" s="37"/>
      <c r="AJ17" s="37"/>
      <c r="AK17" s="37"/>
      <c r="AL17" s="1076"/>
      <c r="AM17" s="1076"/>
      <c r="AN17" s="1076"/>
      <c r="AO17" s="10"/>
      <c r="AY17" s="469"/>
      <c r="AZ17" s="469"/>
      <c r="BA17" s="470"/>
      <c r="BB17" s="469"/>
    </row>
    <row r="18" spans="2:58" ht="30" customHeight="1">
      <c r="B18" s="50"/>
      <c r="D18" s="1203">
        <v>7</v>
      </c>
      <c r="E18" s="1203"/>
      <c r="G18" s="471" t="s">
        <v>211</v>
      </c>
      <c r="H18" s="1352"/>
      <c r="I18" s="1353"/>
      <c r="J18" s="1353"/>
      <c r="K18" s="1353"/>
      <c r="L18" s="1354"/>
      <c r="M18" s="1363" t="s">
        <v>212</v>
      </c>
      <c r="N18" s="1364"/>
      <c r="O18" s="1365"/>
      <c r="P18" s="1335" t="e">
        <f>REPT("g",(U18))</f>
        <v>#VALUE!</v>
      </c>
      <c r="Q18" s="1336"/>
      <c r="R18" s="1336"/>
      <c r="S18" s="1337"/>
      <c r="T18" s="287"/>
      <c r="U18" s="474" t="str">
        <f>'Suivi des évaluations'!BT77</f>
        <v/>
      </c>
      <c r="V18" s="37"/>
      <c r="W18" s="475" t="str">
        <f>'Suivi des évaluations'!BU77</f>
        <v xml:space="preserve"> </v>
      </c>
      <c r="X18" s="37"/>
      <c r="Y18" s="37"/>
      <c r="Z18" s="37"/>
      <c r="AA18" s="543" t="e">
        <f>_xlfn.SWITCH(W18,"","","CT 1","1","CT 2","2")</f>
        <v>#N/A</v>
      </c>
      <c r="AB18" s="37"/>
      <c r="AC18" s="37"/>
      <c r="AF18" s="192"/>
      <c r="AG18" s="37"/>
      <c r="AH18" s="193"/>
      <c r="AI18" s="37"/>
      <c r="AJ18" s="37"/>
      <c r="AK18" s="37"/>
      <c r="AL18" s="1076"/>
      <c r="AM18" s="1076"/>
      <c r="AN18" s="1076"/>
      <c r="AO18" s="10"/>
      <c r="AP18" s="192"/>
      <c r="AY18" s="476">
        <f>IF(W18="CT 1",U18,0)</f>
        <v>0</v>
      </c>
      <c r="AZ18" s="476">
        <f>IF(W18="CT 2",U18,0)+20</f>
        <v>20</v>
      </c>
      <c r="BA18" s="477">
        <f>IF(W18=3,U18,0)+40</f>
        <v>40</v>
      </c>
      <c r="BB18" s="478" t="str">
        <f>IF(W18="CT 1",AY18,(IF(W18="CT 2",AZ18,"0")))</f>
        <v>0</v>
      </c>
    </row>
    <row r="19" spans="2:58" ht="20.100000000000001" customHeight="1">
      <c r="B19" s="50"/>
      <c r="D19" s="21"/>
      <c r="E19" s="512"/>
      <c r="G19" s="37"/>
      <c r="H19" s="1355"/>
      <c r="I19" s="1356"/>
      <c r="J19" s="1356"/>
      <c r="K19" s="1356"/>
      <c r="L19" s="1357"/>
      <c r="M19" s="85"/>
      <c r="N19" s="85"/>
      <c r="O19" s="37"/>
      <c r="P19" s="37"/>
      <c r="Q19" s="37"/>
      <c r="R19" s="37"/>
      <c r="S19" s="37"/>
      <c r="T19" s="37"/>
      <c r="U19" s="37"/>
      <c r="V19" s="37"/>
      <c r="W19" s="37"/>
      <c r="X19" s="37"/>
      <c r="Y19" s="37"/>
      <c r="Z19" s="37"/>
      <c r="AA19" s="37"/>
      <c r="AB19" s="37"/>
      <c r="AC19" s="37"/>
      <c r="AF19" s="37"/>
      <c r="AG19" s="37"/>
      <c r="AH19" s="37"/>
      <c r="AI19" s="37"/>
      <c r="AJ19" s="37"/>
      <c r="AK19" s="37"/>
      <c r="AL19" s="1076"/>
      <c r="AM19" s="1076"/>
      <c r="AN19" s="1076"/>
      <c r="AO19" s="10"/>
      <c r="AY19" s="480"/>
      <c r="AZ19" s="480"/>
      <c r="BA19" s="50"/>
      <c r="BB19" s="480"/>
    </row>
    <row r="20" spans="2:58" s="21" customFormat="1" ht="15" customHeight="1">
      <c r="B20" s="22"/>
      <c r="E20" s="512"/>
      <c r="F20" s="96"/>
      <c r="G20" s="37"/>
      <c r="H20" s="37"/>
      <c r="I20" s="37"/>
      <c r="J20" s="37"/>
      <c r="K20" s="37"/>
      <c r="L20" s="37"/>
      <c r="M20" s="482"/>
      <c r="N20" s="482"/>
      <c r="O20" s="482"/>
      <c r="P20" s="482"/>
      <c r="Q20" s="482"/>
      <c r="R20" s="482"/>
      <c r="S20" s="482"/>
      <c r="T20" s="482"/>
      <c r="U20" s="482"/>
      <c r="V20" s="482"/>
      <c r="W20" s="482"/>
      <c r="X20" s="482"/>
      <c r="Y20" s="482"/>
      <c r="Z20" s="482"/>
      <c r="AA20" s="62"/>
      <c r="AB20" s="482"/>
      <c r="AC20" s="486"/>
      <c r="AD20" s="96"/>
      <c r="AE20" s="96"/>
      <c r="AF20" s="482"/>
      <c r="AG20" s="482"/>
      <c r="AH20" s="482"/>
      <c r="AI20" s="482"/>
      <c r="AJ20" s="482"/>
      <c r="AK20" s="482"/>
      <c r="AL20" s="482"/>
      <c r="AM20" s="482"/>
      <c r="AN20" s="486"/>
      <c r="AO20" s="99"/>
      <c r="AQ20" s="1"/>
      <c r="AR20" s="1"/>
      <c r="AS20" s="1"/>
      <c r="AY20" s="480"/>
      <c r="AZ20" s="480"/>
      <c r="BA20" s="50"/>
      <c r="BB20" s="480"/>
    </row>
    <row r="21" spans="2:58" ht="20.25" customHeight="1">
      <c r="B21" s="5"/>
      <c r="D21" s="1360"/>
      <c r="E21" s="1360"/>
      <c r="G21" s="37"/>
      <c r="H21" s="1349" t="s">
        <v>232</v>
      </c>
      <c r="I21" s="1350"/>
      <c r="J21" s="1350"/>
      <c r="K21" s="1350"/>
      <c r="L21" s="1351"/>
      <c r="M21" s="85"/>
      <c r="N21" s="85"/>
      <c r="O21" s="37"/>
      <c r="P21" s="37"/>
      <c r="Q21" s="468"/>
      <c r="R21" s="37"/>
      <c r="S21" s="37"/>
      <c r="T21" s="37"/>
      <c r="U21" s="37"/>
      <c r="V21" s="37"/>
      <c r="W21" s="37"/>
      <c r="X21" s="37"/>
      <c r="Y21" s="37"/>
      <c r="Z21" s="37"/>
      <c r="AA21" s="37"/>
      <c r="AB21" s="37"/>
      <c r="AC21" s="37"/>
      <c r="AF21" s="37"/>
      <c r="AG21" s="37"/>
      <c r="AH21" s="37"/>
      <c r="AI21" s="37"/>
      <c r="AJ21" s="37"/>
      <c r="AK21" s="37"/>
      <c r="AL21" s="37"/>
      <c r="AM21" s="37"/>
      <c r="AN21" s="37"/>
      <c r="AO21" s="10"/>
      <c r="AY21" s="480"/>
      <c r="AZ21" s="480"/>
      <c r="BA21" s="50"/>
      <c r="BB21" s="480"/>
    </row>
    <row r="22" spans="2:58" ht="30" customHeight="1">
      <c r="B22" s="5"/>
      <c r="D22" s="1203">
        <v>8</v>
      </c>
      <c r="E22" s="1203"/>
      <c r="G22" s="471" t="s">
        <v>211</v>
      </c>
      <c r="H22" s="1352"/>
      <c r="I22" s="1353"/>
      <c r="J22" s="1353"/>
      <c r="K22" s="1353"/>
      <c r="L22" s="1354"/>
      <c r="M22" s="1363" t="s">
        <v>212</v>
      </c>
      <c r="N22" s="1364"/>
      <c r="O22" s="1365"/>
      <c r="P22" s="1335" t="e">
        <f>REPT("g",(U22))</f>
        <v>#VALUE!</v>
      </c>
      <c r="Q22" s="1336"/>
      <c r="R22" s="1336"/>
      <c r="S22" s="1337"/>
      <c r="T22" s="287"/>
      <c r="U22" s="474" t="str">
        <f>'Suivi des évaluations'!BT80</f>
        <v/>
      </c>
      <c r="V22" s="37"/>
      <c r="W22" s="475" t="str">
        <f>'Suivi des évaluations'!BU80</f>
        <v xml:space="preserve"> </v>
      </c>
      <c r="X22" s="37"/>
      <c r="Y22" s="37"/>
      <c r="Z22" s="37"/>
      <c r="AA22" s="543" t="e">
        <f>_xlfn.SWITCH(W22,"","","CT 1","1","CT 2","2")</f>
        <v>#N/A</v>
      </c>
      <c r="AB22" s="37"/>
      <c r="AC22" s="37"/>
      <c r="AF22" s="192"/>
      <c r="AG22" s="37"/>
      <c r="AH22" s="193"/>
      <c r="AI22" s="37"/>
      <c r="AJ22" s="37"/>
      <c r="AK22" s="37"/>
      <c r="AL22" s="37"/>
      <c r="AM22" s="37"/>
      <c r="AN22" s="37"/>
      <c r="AO22" s="10"/>
      <c r="AY22" s="476">
        <f>IF(W22="CT 1",U22,0)</f>
        <v>0</v>
      </c>
      <c r="AZ22" s="476">
        <f>IF(W22="CT 2",U22,0)+20</f>
        <v>20</v>
      </c>
      <c r="BA22" s="477">
        <f>IF(W22=3,U22,0)+40</f>
        <v>40</v>
      </c>
      <c r="BB22" s="478" t="str">
        <f>IF(W22="CT 1",AY22,(IF(W22="CT 2",AZ22,"0")))</f>
        <v>0</v>
      </c>
    </row>
    <row r="23" spans="2:58" ht="20.25" customHeight="1">
      <c r="B23" s="5"/>
      <c r="D23" s="21"/>
      <c r="E23" s="512"/>
      <c r="G23" s="37"/>
      <c r="H23" s="1355"/>
      <c r="I23" s="1356"/>
      <c r="J23" s="1356"/>
      <c r="K23" s="1356"/>
      <c r="L23" s="1357"/>
      <c r="M23" s="85"/>
      <c r="N23" s="85"/>
      <c r="O23" s="37"/>
      <c r="P23" s="37"/>
      <c r="Q23" s="37"/>
      <c r="R23" s="37"/>
      <c r="S23" s="37"/>
      <c r="T23" s="37"/>
      <c r="U23" s="37"/>
      <c r="V23" s="37"/>
      <c r="W23" s="37"/>
      <c r="X23" s="37"/>
      <c r="Y23" s="37"/>
      <c r="Z23" s="37"/>
      <c r="AA23" s="40"/>
      <c r="AB23" s="37"/>
      <c r="AC23" s="37"/>
      <c r="AF23" s="37"/>
      <c r="AG23" s="37"/>
      <c r="AH23" s="37"/>
      <c r="AI23" s="37"/>
      <c r="AJ23" s="37"/>
      <c r="AK23" s="37"/>
      <c r="AL23" s="37"/>
      <c r="AM23" s="37"/>
      <c r="AN23" s="37"/>
      <c r="AO23" s="10"/>
      <c r="AY23" s="480"/>
      <c r="AZ23" s="480"/>
      <c r="BA23" s="50"/>
      <c r="BB23" s="480"/>
    </row>
    <row r="24" spans="2:58" s="21" customFormat="1" ht="15" customHeight="1">
      <c r="B24" s="50"/>
      <c r="C24" s="1"/>
      <c r="F24" s="96"/>
      <c r="G24" s="37"/>
      <c r="H24" s="37"/>
      <c r="I24" s="37"/>
      <c r="J24" s="37"/>
      <c r="K24" s="37"/>
      <c r="L24" s="37"/>
      <c r="M24" s="37"/>
      <c r="N24" s="37"/>
      <c r="O24" s="37"/>
      <c r="P24" s="37"/>
      <c r="Q24" s="37"/>
      <c r="R24" s="37"/>
      <c r="S24" s="37"/>
      <c r="T24" s="37"/>
      <c r="U24" s="37"/>
      <c r="V24" s="37"/>
      <c r="W24" s="490"/>
      <c r="X24" s="483"/>
      <c r="Y24" s="483"/>
      <c r="Z24" s="483"/>
      <c r="AA24" s="497"/>
      <c r="AB24" s="40"/>
      <c r="AC24" s="40"/>
      <c r="AD24" s="96"/>
      <c r="AE24" s="96"/>
      <c r="AF24" s="37"/>
      <c r="AG24" s="37"/>
      <c r="AH24" s="490"/>
      <c r="AI24" s="37"/>
      <c r="AJ24" s="37"/>
      <c r="AK24" s="37"/>
      <c r="AL24" s="40"/>
      <c r="AM24" s="40"/>
      <c r="AN24" s="40"/>
      <c r="AO24" s="99"/>
      <c r="AP24" s="1"/>
      <c r="AQ24" s="1"/>
      <c r="AR24" s="1"/>
      <c r="AS24" s="1"/>
      <c r="AX24" s="1"/>
      <c r="AY24" s="480"/>
      <c r="AZ24" s="480"/>
      <c r="BA24" s="50"/>
      <c r="BB24" s="480"/>
    </row>
    <row r="25" spans="2:58" s="483" customFormat="1" ht="20.25" customHeight="1">
      <c r="B25" s="50"/>
      <c r="C25" s="1"/>
      <c r="L25" s="484"/>
      <c r="M25" s="484"/>
      <c r="N25" s="484"/>
      <c r="O25" s="484"/>
      <c r="P25" s="1"/>
      <c r="Q25" s="1"/>
      <c r="R25" s="107"/>
      <c r="S25" s="1"/>
      <c r="T25" s="1"/>
      <c r="U25" s="107"/>
      <c r="V25" s="107"/>
      <c r="W25" s="112"/>
      <c r="AA25" s="497"/>
      <c r="AF25" s="537"/>
      <c r="AH25" s="495"/>
      <c r="AO25" s="525"/>
      <c r="AP25" s="1"/>
      <c r="AQ25" s="1"/>
      <c r="AR25" s="1"/>
      <c r="AS25" s="1"/>
      <c r="AX25" s="1"/>
      <c r="AY25" s="480"/>
      <c r="AZ25" s="480"/>
      <c r="BA25" s="50"/>
      <c r="BB25" s="480"/>
    </row>
    <row r="26" spans="2:58" s="483" customFormat="1" ht="35.1" customHeight="1">
      <c r="B26" s="50"/>
      <c r="C26" s="1"/>
      <c r="L26" s="1334" t="s">
        <v>229</v>
      </c>
      <c r="M26" s="1334"/>
      <c r="N26" s="1334"/>
      <c r="O26" s="1334"/>
      <c r="P26" s="1334"/>
      <c r="Q26" s="1334"/>
      <c r="R26" s="1334"/>
      <c r="S26" s="1334"/>
      <c r="T26" s="1339"/>
      <c r="U26" s="522">
        <f>BB43/0.8</f>
        <v>0</v>
      </c>
      <c r="W26" s="495" t="s">
        <v>167</v>
      </c>
      <c r="X26" s="1"/>
      <c r="Y26" s="1"/>
      <c r="Z26" s="1"/>
      <c r="AA26" s="124"/>
      <c r="AF26" s="537"/>
      <c r="AH26" s="495"/>
      <c r="AO26" s="525"/>
      <c r="AP26" s="1"/>
      <c r="AQ26" s="1"/>
      <c r="AR26" s="1"/>
      <c r="AS26" s="1"/>
      <c r="AT26" s="107"/>
      <c r="AU26" s="107"/>
      <c r="AV26" s="107"/>
      <c r="AW26" s="107"/>
      <c r="AX26" s="1"/>
      <c r="AY26" s="480"/>
      <c r="AZ26" s="480"/>
      <c r="BA26" s="50"/>
      <c r="BB26" s="480"/>
      <c r="BC26" s="107"/>
      <c r="BD26" s="107"/>
      <c r="BE26" s="107"/>
      <c r="BF26" s="107"/>
    </row>
    <row r="27" spans="2:58" ht="20.25" customHeight="1">
      <c r="B27" s="50"/>
      <c r="U27" s="28"/>
      <c r="AA27" s="124"/>
      <c r="AF27" s="28"/>
      <c r="AO27" s="10"/>
      <c r="AT27" s="107"/>
      <c r="AU27" s="498" t="s">
        <v>16</v>
      </c>
      <c r="AV27" s="499" t="s">
        <v>17</v>
      </c>
      <c r="AW27" s="499" t="s">
        <v>18</v>
      </c>
      <c r="AY27" s="480"/>
      <c r="AZ27" s="480"/>
      <c r="BA27" s="50"/>
      <c r="BB27" s="480"/>
      <c r="BC27" s="107"/>
      <c r="BD27" s="107"/>
      <c r="BE27" s="107"/>
      <c r="BF27" s="107"/>
    </row>
    <row r="28" spans="2:58" ht="31.5" customHeight="1">
      <c r="B28" s="22"/>
      <c r="C28" s="21"/>
      <c r="N28" s="544"/>
      <c r="P28" s="539"/>
      <c r="Q28" s="539"/>
      <c r="R28" s="539"/>
      <c r="S28" s="493" t="s">
        <v>230</v>
      </c>
      <c r="T28" s="545" t="s">
        <v>233</v>
      </c>
      <c r="U28" s="546" t="e">
        <f>AA28/2</f>
        <v>#N/A</v>
      </c>
      <c r="W28" s="497"/>
      <c r="AA28" s="547" t="e">
        <f>AA18+AA22</f>
        <v>#N/A</v>
      </c>
      <c r="AF28" s="538"/>
      <c r="AH28" s="497"/>
      <c r="AO28" s="10"/>
      <c r="AT28" s="107"/>
      <c r="AU28" s="348" t="s">
        <v>149</v>
      </c>
      <c r="AV28" s="502">
        <v>10</v>
      </c>
      <c r="AW28" s="503" t="str">
        <f>U18</f>
        <v/>
      </c>
      <c r="AY28" s="480"/>
      <c r="AZ28" s="480"/>
      <c r="BA28" s="50"/>
      <c r="BB28" s="480"/>
      <c r="BC28" s="107"/>
      <c r="BD28" s="107"/>
      <c r="BE28" s="107"/>
      <c r="BF28" s="107"/>
    </row>
    <row r="29" spans="2:58" ht="20.25" customHeight="1">
      <c r="B29" s="5"/>
      <c r="P29" s="539"/>
      <c r="Q29" s="539"/>
      <c r="W29" s="497"/>
      <c r="AF29" s="538"/>
      <c r="AH29" s="497"/>
      <c r="AO29" s="10"/>
      <c r="AT29" s="107"/>
      <c r="AU29" s="348" t="s">
        <v>150</v>
      </c>
      <c r="AV29" s="502">
        <v>10</v>
      </c>
      <c r="AW29" s="503" t="str">
        <f>U22</f>
        <v/>
      </c>
      <c r="AY29" s="476"/>
      <c r="AZ29" s="476"/>
      <c r="BA29" s="477"/>
      <c r="BB29" s="478"/>
      <c r="BC29" s="107"/>
      <c r="BD29" s="107"/>
      <c r="BE29" s="107"/>
      <c r="BF29" s="107"/>
    </row>
    <row r="30" spans="2:58" ht="30" customHeight="1">
      <c r="B30" s="5"/>
      <c r="U30" s="28"/>
      <c r="AF30" s="28"/>
      <c r="AO30" s="10"/>
      <c r="AT30" s="107"/>
      <c r="AU30" s="107"/>
      <c r="AV30" s="107"/>
      <c r="AW30" s="107"/>
      <c r="AY30" s="480"/>
      <c r="AZ30" s="480"/>
      <c r="BA30" s="50"/>
      <c r="BB30" s="480"/>
      <c r="BC30" s="107"/>
      <c r="BD30" s="107"/>
      <c r="BE30" s="107"/>
      <c r="BF30" s="107"/>
    </row>
    <row r="31" spans="2:58" ht="20.25" customHeight="1">
      <c r="B31" s="5"/>
      <c r="L31" s="1334"/>
      <c r="M31" s="1334"/>
      <c r="N31" s="1334"/>
      <c r="O31" s="1334"/>
      <c r="P31" s="1334"/>
      <c r="Q31" s="1334"/>
      <c r="R31" s="1334"/>
      <c r="S31" s="1334"/>
      <c r="T31" s="1334"/>
      <c r="Y31" s="1334"/>
      <c r="Z31" s="1334"/>
      <c r="AA31" s="1334"/>
      <c r="AB31" s="1334"/>
      <c r="AC31" s="1334"/>
      <c r="AD31" s="1334"/>
      <c r="AE31" s="1334"/>
      <c r="AF31" s="1334"/>
      <c r="AG31" s="1334"/>
      <c r="AH31" s="524"/>
      <c r="AI31" s="1371"/>
      <c r="AJ31" s="1371"/>
      <c r="AK31" s="1371"/>
      <c r="AL31" s="1371"/>
      <c r="AO31" s="10"/>
      <c r="AT31" s="107"/>
      <c r="AU31" s="107"/>
      <c r="AV31" s="107"/>
      <c r="AW31" s="107"/>
      <c r="AY31" s="480"/>
      <c r="AZ31" s="480"/>
      <c r="BA31" s="50"/>
      <c r="BB31" s="480"/>
      <c r="BC31" s="107"/>
      <c r="BD31" s="107"/>
      <c r="BE31" s="107"/>
      <c r="BF31" s="107"/>
    </row>
    <row r="32" spans="2:58" ht="15" customHeight="1">
      <c r="B32" s="22"/>
      <c r="C32" s="21"/>
      <c r="AI32" s="28"/>
      <c r="AJ32" s="28"/>
      <c r="AK32" s="28"/>
      <c r="AL32" s="28"/>
      <c r="AO32" s="10"/>
      <c r="AP32" s="21"/>
      <c r="AT32" s="107"/>
      <c r="AU32" s="107"/>
      <c r="AV32" s="107"/>
      <c r="AW32" s="107"/>
      <c r="AY32" s="480"/>
      <c r="AZ32" s="480"/>
      <c r="BA32" s="50"/>
      <c r="BB32" s="480"/>
      <c r="BC32" s="107"/>
      <c r="BD32" s="107"/>
      <c r="BE32" s="107"/>
      <c r="BF32" s="107"/>
    </row>
    <row r="33" spans="2:58" ht="20.25" customHeight="1">
      <c r="B33" s="5"/>
      <c r="L33" s="1334"/>
      <c r="M33" s="1334"/>
      <c r="N33" s="1334"/>
      <c r="O33" s="1334"/>
      <c r="P33" s="1334"/>
      <c r="Q33" s="1334"/>
      <c r="R33" s="1334"/>
      <c r="S33" s="1334"/>
      <c r="T33" s="1334"/>
      <c r="Y33" s="1334"/>
      <c r="Z33" s="1334"/>
      <c r="AA33" s="1334"/>
      <c r="AB33" s="1334"/>
      <c r="AC33" s="1334"/>
      <c r="AD33" s="1334"/>
      <c r="AE33" s="1334"/>
      <c r="AF33" s="1334"/>
      <c r="AG33" s="1334"/>
      <c r="AH33" s="524"/>
      <c r="AI33" s="1371"/>
      <c r="AJ33" s="1371"/>
      <c r="AK33" s="1371"/>
      <c r="AL33" s="1371"/>
      <c r="AO33" s="10"/>
      <c r="AT33" s="107"/>
      <c r="AU33" s="107"/>
      <c r="AV33" s="107"/>
      <c r="AW33" s="107"/>
      <c r="AY33" s="476"/>
      <c r="AZ33" s="476"/>
      <c r="BA33" s="477"/>
      <c r="BB33" s="478"/>
      <c r="BC33" s="107"/>
      <c r="BD33" s="107"/>
      <c r="BE33" s="107"/>
      <c r="BF33" s="107"/>
    </row>
    <row r="34" spans="2:58" ht="30" customHeight="1">
      <c r="B34" s="5"/>
      <c r="AI34" s="28"/>
      <c r="AJ34" s="28"/>
      <c r="AK34" s="28"/>
      <c r="AL34" s="28"/>
      <c r="AO34" s="10"/>
      <c r="AT34" s="107"/>
      <c r="AU34" s="107"/>
      <c r="AV34" s="107"/>
      <c r="AW34" s="107"/>
      <c r="AY34" s="480"/>
      <c r="AZ34" s="480"/>
      <c r="BA34" s="50"/>
      <c r="BB34" s="480"/>
      <c r="BC34" s="107"/>
      <c r="BD34" s="107"/>
      <c r="BE34" s="107"/>
      <c r="BF34" s="107"/>
    </row>
    <row r="35" spans="2:58" ht="20.25" customHeight="1">
      <c r="B35" s="5"/>
      <c r="L35" s="1334"/>
      <c r="M35" s="1334"/>
      <c r="N35" s="1334"/>
      <c r="O35" s="1334"/>
      <c r="P35" s="1334"/>
      <c r="Q35" s="1334"/>
      <c r="R35" s="1334"/>
      <c r="S35" s="1334"/>
      <c r="T35" s="1334"/>
      <c r="Y35" s="1334"/>
      <c r="Z35" s="1334"/>
      <c r="AA35" s="1334"/>
      <c r="AB35" s="1334"/>
      <c r="AC35" s="1334"/>
      <c r="AD35" s="1334"/>
      <c r="AE35" s="1334"/>
      <c r="AF35" s="1334"/>
      <c r="AG35" s="1334"/>
      <c r="AH35" s="524"/>
      <c r="AI35" s="1371"/>
      <c r="AJ35" s="1371"/>
      <c r="AK35" s="1371"/>
      <c r="AL35" s="1371"/>
      <c r="AO35" s="10"/>
      <c r="AT35" s="107"/>
      <c r="AU35" s="107"/>
      <c r="AV35" s="107"/>
      <c r="AW35" s="107"/>
      <c r="AY35" s="480"/>
      <c r="AZ35" s="480"/>
      <c r="BA35" s="50"/>
      <c r="BB35" s="480"/>
      <c r="BC35" s="107"/>
      <c r="BD35" s="107"/>
      <c r="BE35" s="107"/>
      <c r="BF35" s="107"/>
    </row>
    <row r="36" spans="2:58" ht="15" customHeight="1">
      <c r="B36" s="50"/>
      <c r="L36" s="493"/>
      <c r="M36" s="493"/>
      <c r="N36" s="493"/>
      <c r="O36" s="493"/>
      <c r="P36" s="493"/>
      <c r="Q36" s="493"/>
      <c r="R36" s="493"/>
      <c r="S36" s="493"/>
      <c r="T36" s="493"/>
      <c r="U36" s="523"/>
      <c r="V36" s="524"/>
      <c r="W36" s="524"/>
      <c r="X36" s="483"/>
      <c r="Y36" s="483"/>
      <c r="Z36" s="483"/>
      <c r="AA36" s="40"/>
      <c r="AB36" s="37"/>
      <c r="AC36" s="37"/>
      <c r="AF36" s="192"/>
      <c r="AG36" s="524"/>
      <c r="AH36" s="524"/>
      <c r="AI36" s="532"/>
      <c r="AJ36" s="532"/>
      <c r="AK36" s="532"/>
      <c r="AL36" s="532"/>
      <c r="AO36" s="10"/>
      <c r="AT36" s="107"/>
      <c r="AU36" s="107"/>
      <c r="AV36" s="107"/>
      <c r="AW36" s="107"/>
      <c r="AY36" s="480"/>
      <c r="AZ36" s="480"/>
      <c r="BA36" s="50"/>
      <c r="BB36" s="480"/>
      <c r="BC36" s="107"/>
      <c r="BD36" s="107"/>
      <c r="BE36" s="107"/>
      <c r="BF36" s="107"/>
    </row>
    <row r="37" spans="2:58" ht="20.45" customHeight="1">
      <c r="B37" s="50"/>
      <c r="X37" s="483"/>
      <c r="Y37" s="483"/>
      <c r="Z37" s="483"/>
      <c r="AA37" s="40"/>
      <c r="AB37" s="37"/>
      <c r="AC37" s="37"/>
      <c r="AF37" s="192"/>
      <c r="AG37" s="524"/>
      <c r="AH37" s="524"/>
      <c r="AI37" s="532"/>
      <c r="AJ37" s="532"/>
      <c r="AK37" s="532"/>
      <c r="AL37" s="532"/>
      <c r="AO37" s="10"/>
      <c r="AT37" s="107"/>
      <c r="AU37" s="107"/>
      <c r="AV37" s="107"/>
      <c r="AW37" s="107"/>
      <c r="AY37" s="476"/>
      <c r="AZ37" s="476"/>
      <c r="BA37" s="477"/>
      <c r="BB37" s="478"/>
      <c r="BC37" s="107"/>
      <c r="BD37" s="107"/>
      <c r="BE37" s="107"/>
      <c r="BF37" s="107"/>
    </row>
    <row r="38" spans="2:58" s="21" customFormat="1" ht="30" customHeight="1">
      <c r="B38" s="50"/>
      <c r="C38" s="1"/>
      <c r="F38" s="96"/>
      <c r="G38" s="37"/>
      <c r="H38" s="110"/>
      <c r="I38" s="110"/>
      <c r="J38" s="110"/>
      <c r="K38" s="110"/>
      <c r="L38" s="110"/>
      <c r="M38" s="110"/>
      <c r="N38" s="110"/>
      <c r="O38" s="110"/>
      <c r="P38" s="110"/>
      <c r="Q38" s="110"/>
      <c r="R38" s="110"/>
      <c r="S38" s="110"/>
      <c r="T38" s="110"/>
      <c r="U38" s="110"/>
      <c r="V38" s="110"/>
      <c r="W38" s="110"/>
      <c r="X38" s="1"/>
      <c r="Y38" s="1"/>
      <c r="Z38" s="1"/>
      <c r="AA38" s="40"/>
      <c r="AB38" s="37"/>
      <c r="AC38" s="37"/>
      <c r="AD38" s="1"/>
      <c r="AE38" s="1"/>
      <c r="AF38" s="192"/>
      <c r="AG38" s="524"/>
      <c r="AH38" s="524"/>
      <c r="AI38" s="532"/>
      <c r="AJ38" s="532"/>
      <c r="AK38" s="532"/>
      <c r="AL38" s="532"/>
      <c r="AM38" s="1"/>
      <c r="AN38" s="1"/>
      <c r="AO38" s="10"/>
      <c r="AP38" s="1"/>
      <c r="AQ38" s="1"/>
      <c r="AR38" s="1"/>
      <c r="AS38" s="1"/>
      <c r="AT38" s="107"/>
      <c r="AU38" s="107"/>
      <c r="AV38" s="107"/>
      <c r="AW38" s="107"/>
      <c r="AX38" s="1"/>
      <c r="AY38" s="480"/>
      <c r="AZ38" s="480"/>
      <c r="BA38" s="50"/>
      <c r="BB38" s="480"/>
      <c r="BC38" s="107"/>
      <c r="BD38" s="107"/>
      <c r="BE38" s="107"/>
      <c r="BF38" s="107"/>
    </row>
    <row r="39" spans="2:58" ht="19.5" customHeight="1">
      <c r="B39" s="50"/>
      <c r="F39" s="112"/>
      <c r="G39" s="37"/>
      <c r="H39" s="37"/>
      <c r="I39" s="37"/>
      <c r="J39" s="37"/>
      <c r="K39" s="37"/>
      <c r="L39" s="37"/>
      <c r="M39" s="37"/>
      <c r="N39" s="37"/>
      <c r="O39" s="37"/>
      <c r="P39" s="37"/>
      <c r="Q39" s="37"/>
      <c r="R39" s="37"/>
      <c r="S39" s="37"/>
      <c r="T39" s="37"/>
      <c r="U39" s="37"/>
      <c r="V39" s="37"/>
      <c r="W39" s="37"/>
      <c r="AA39" s="40"/>
      <c r="AB39" s="37"/>
      <c r="AC39" s="37"/>
      <c r="AF39" s="192"/>
      <c r="AG39" s="524"/>
      <c r="AH39" s="524"/>
      <c r="AI39" s="532"/>
      <c r="AJ39" s="532"/>
      <c r="AK39" s="532"/>
      <c r="AL39" s="532"/>
      <c r="AO39" s="10"/>
      <c r="AT39" s="107"/>
      <c r="AU39" s="107"/>
      <c r="AV39" s="107"/>
      <c r="AW39" s="107"/>
      <c r="AY39" s="480"/>
      <c r="AZ39" s="480"/>
      <c r="BA39" s="50"/>
      <c r="BB39" s="480"/>
      <c r="BC39" s="107"/>
      <c r="BD39" s="107"/>
      <c r="BE39" s="107"/>
      <c r="BF39" s="107"/>
    </row>
    <row r="40" spans="2:58" ht="15" customHeight="1">
      <c r="B40" s="22"/>
      <c r="C40" s="21"/>
      <c r="D40" s="9"/>
      <c r="E40" s="9"/>
      <c r="F40" s="112"/>
      <c r="G40" s="112"/>
      <c r="H40" s="112"/>
      <c r="I40" s="112"/>
      <c r="J40" s="112"/>
      <c r="K40" s="112"/>
      <c r="L40" s="115"/>
      <c r="M40" s="115"/>
      <c r="N40" s="115"/>
      <c r="O40" s="115"/>
      <c r="P40" s="115"/>
      <c r="Q40" s="112"/>
      <c r="R40" s="112"/>
      <c r="S40" s="112"/>
      <c r="T40" s="112"/>
      <c r="U40" s="112"/>
      <c r="V40" s="112"/>
      <c r="W40" s="116"/>
      <c r="AA40" s="40"/>
      <c r="AB40" s="37"/>
      <c r="AC40" s="37"/>
      <c r="AF40" s="192"/>
      <c r="AG40" s="524"/>
      <c r="AH40" s="524"/>
      <c r="AI40" s="532"/>
      <c r="AJ40" s="532"/>
      <c r="AK40" s="532"/>
      <c r="AL40" s="532"/>
      <c r="AO40" s="10"/>
      <c r="AT40" s="107"/>
      <c r="AU40" s="107"/>
      <c r="AV40" s="107"/>
      <c r="AW40" s="107"/>
      <c r="AY40" s="480"/>
      <c r="AZ40" s="480"/>
      <c r="BA40" s="50"/>
      <c r="BB40" s="480"/>
      <c r="BC40" s="107"/>
      <c r="BD40" s="107"/>
      <c r="BE40" s="107"/>
      <c r="BF40" s="107"/>
    </row>
    <row r="41" spans="2:58" ht="19.5" customHeight="1">
      <c r="B41" s="5"/>
      <c r="F41" s="112"/>
      <c r="G41" s="117"/>
      <c r="H41" s="117"/>
      <c r="I41" s="117"/>
      <c r="J41" s="117"/>
      <c r="K41" s="117"/>
      <c r="L41" s="117"/>
      <c r="M41" s="117"/>
      <c r="N41" s="117"/>
      <c r="O41" s="117"/>
      <c r="P41" s="117"/>
      <c r="Q41" s="117"/>
      <c r="R41" s="117"/>
      <c r="S41" s="117"/>
      <c r="T41" s="117"/>
      <c r="U41" s="112"/>
      <c r="V41" s="112"/>
      <c r="W41" s="112"/>
      <c r="AA41" s="40"/>
      <c r="AB41" s="37"/>
      <c r="AC41" s="37"/>
      <c r="AF41" s="192"/>
      <c r="AG41" s="524"/>
      <c r="AH41" s="524"/>
      <c r="AI41" s="532"/>
      <c r="AJ41" s="532"/>
      <c r="AK41" s="532"/>
      <c r="AL41" s="532"/>
      <c r="AO41" s="10"/>
      <c r="AT41" s="107"/>
      <c r="AU41" s="505"/>
      <c r="AV41" s="505"/>
      <c r="AW41" s="107"/>
      <c r="AY41" s="476"/>
      <c r="AZ41" s="476"/>
      <c r="BA41" s="477"/>
      <c r="BB41" s="478"/>
      <c r="BC41" s="107"/>
      <c r="BD41" s="107"/>
      <c r="BE41" s="107"/>
      <c r="BF41" s="107"/>
    </row>
    <row r="42" spans="2:58" ht="30" customHeight="1">
      <c r="B42" s="5"/>
      <c r="D42" s="120"/>
      <c r="E42" s="540"/>
      <c r="F42" s="540"/>
      <c r="G42" s="540"/>
      <c r="H42" s="540"/>
      <c r="I42" s="540"/>
      <c r="J42" s="540"/>
      <c r="K42" s="540"/>
      <c r="L42" s="540"/>
      <c r="M42" s="540"/>
      <c r="N42" s="540"/>
      <c r="O42" s="540"/>
      <c r="P42" s="540"/>
      <c r="Q42" s="540"/>
      <c r="R42" s="540"/>
      <c r="S42" s="540"/>
      <c r="T42" s="540"/>
      <c r="U42" s="540"/>
      <c r="V42" s="540"/>
      <c r="W42" s="540"/>
      <c r="X42" s="540"/>
      <c r="Y42" s="540"/>
      <c r="Z42" s="540"/>
      <c r="AA42" s="540"/>
      <c r="AB42" s="540"/>
      <c r="AC42" s="540"/>
      <c r="AD42" s="540"/>
      <c r="AE42" s="331" t="str">
        <f>Données!AF3</f>
        <v xml:space="preserve">Conception et réalisation : Thierry GÉRARD IEN-ET STI Design &amp; Métiers d'art - Version 5.2 • Septembre 2020    
Adaptation Equipe Académique Rennes [ 07 83 77 09 55 ] - Version 5.2 • Mars 2021 </v>
      </c>
      <c r="AF42" s="541"/>
      <c r="AG42" s="541"/>
      <c r="AH42" s="541"/>
      <c r="AI42" s="540"/>
      <c r="AJ42" s="540"/>
      <c r="AK42" s="540"/>
      <c r="AL42" s="540"/>
      <c r="AM42" s="120"/>
      <c r="AN42" s="120"/>
      <c r="AO42" s="123"/>
      <c r="AT42" s="107"/>
      <c r="AU42" s="505"/>
      <c r="AV42" s="505"/>
      <c r="AW42" s="107"/>
      <c r="AY42" s="500"/>
      <c r="AZ42" s="500"/>
      <c r="BA42" s="501"/>
      <c r="BB42" s="500"/>
      <c r="BC42" s="107"/>
      <c r="BD42" s="107"/>
      <c r="BE42" s="107"/>
      <c r="BF42" s="107"/>
    </row>
    <row r="43" spans="2:58" s="107" customFormat="1" ht="20.25" customHeight="1">
      <c r="B43" s="5"/>
      <c r="C43" s="1"/>
      <c r="AC43" s="505"/>
      <c r="AD43" s="505"/>
      <c r="AP43" s="1"/>
      <c r="AQ43" s="1"/>
      <c r="AR43" s="1"/>
      <c r="AS43" s="1"/>
      <c r="AU43" s="505"/>
      <c r="AV43" s="505"/>
      <c r="AW43" s="505"/>
      <c r="AX43" s="21"/>
      <c r="AY43" s="21"/>
      <c r="AZ43" s="21"/>
      <c r="BA43" s="21"/>
      <c r="BB43" s="542">
        <f>SUM(BB17:BB42)</f>
        <v>0</v>
      </c>
    </row>
    <row r="44" spans="2:58" s="107" customFormat="1" ht="20.100000000000001" customHeight="1">
      <c r="B44" s="22"/>
      <c r="C44" s="21"/>
      <c r="AC44" s="505"/>
      <c r="AD44" s="505"/>
      <c r="AP44" s="1"/>
      <c r="AQ44" s="1"/>
      <c r="AR44" s="1"/>
      <c r="AS44" s="1"/>
      <c r="AU44" s="505"/>
      <c r="AV44" s="505"/>
      <c r="AW44" s="505"/>
      <c r="AX44" s="1"/>
      <c r="AY44" s="1"/>
      <c r="AZ44" s="1"/>
      <c r="BA44" s="1"/>
      <c r="BB44" s="1"/>
    </row>
    <row r="45" spans="2:58" s="107" customFormat="1" ht="20.25" customHeight="1">
      <c r="B45" s="5"/>
      <c r="C45" s="1"/>
      <c r="AC45" s="1"/>
      <c r="AD45" s="1"/>
      <c r="AP45" s="1"/>
      <c r="AQ45" s="1"/>
      <c r="AR45" s="1"/>
      <c r="AS45" s="1"/>
      <c r="AU45" s="1"/>
      <c r="AV45" s="1"/>
      <c r="AW45" s="505"/>
      <c r="AX45" s="1"/>
      <c r="AY45" s="1"/>
      <c r="AZ45" s="1"/>
      <c r="BA45" s="1"/>
      <c r="BB45" s="1"/>
    </row>
    <row r="46" spans="2:58" s="107" customFormat="1" ht="30" customHeight="1">
      <c r="B46" s="5"/>
      <c r="C46" s="1"/>
      <c r="AC46" s="1"/>
      <c r="AD46" s="1"/>
      <c r="AP46" s="1"/>
      <c r="AQ46" s="1"/>
      <c r="AR46" s="1"/>
      <c r="AS46" s="1"/>
      <c r="AU46" s="1"/>
      <c r="AV46" s="1"/>
      <c r="AW46" s="505"/>
      <c r="AX46" s="1"/>
      <c r="AY46" s="1"/>
      <c r="AZ46" s="1"/>
      <c r="BA46" s="1"/>
      <c r="BB46" s="1"/>
    </row>
    <row r="47" spans="2:58" s="107" customFormat="1" ht="20.25" customHeight="1">
      <c r="B47" s="5"/>
      <c r="C47" s="1"/>
      <c r="AC47" s="1"/>
      <c r="AD47" s="1"/>
      <c r="AP47" s="1"/>
      <c r="AQ47" s="1"/>
      <c r="AR47" s="1"/>
      <c r="AS47" s="1"/>
      <c r="AU47" s="1"/>
      <c r="AV47" s="1"/>
      <c r="AW47" s="1"/>
      <c r="AX47" s="1"/>
      <c r="AY47" s="1"/>
      <c r="AZ47" s="1"/>
      <c r="BA47" s="1"/>
      <c r="BB47" s="1"/>
    </row>
    <row r="48" spans="2:58" s="107" customFormat="1" ht="15" customHeight="1">
      <c r="B48" s="22"/>
      <c r="C48" s="21"/>
      <c r="AC48" s="1"/>
      <c r="AD48" s="1"/>
      <c r="AP48" s="21"/>
      <c r="AQ48" s="1"/>
      <c r="AR48" s="1"/>
      <c r="AS48" s="1"/>
      <c r="AU48" s="1"/>
      <c r="AV48" s="1"/>
      <c r="AW48" s="1"/>
      <c r="AX48" s="1"/>
      <c r="AY48" s="1"/>
      <c r="AZ48" s="1"/>
      <c r="BA48" s="1"/>
      <c r="BB48" s="1"/>
    </row>
    <row r="49" spans="2:58" s="107" customFormat="1" ht="20.25" customHeight="1">
      <c r="B49" s="5"/>
      <c r="C49" s="1"/>
      <c r="AC49" s="1"/>
      <c r="AD49" s="1"/>
      <c r="AP49" s="483"/>
      <c r="AQ49" s="1"/>
      <c r="AR49" s="1"/>
      <c r="AS49" s="1"/>
      <c r="AU49" s="1"/>
      <c r="AV49" s="1"/>
      <c r="AW49" s="1"/>
      <c r="AX49" s="1"/>
      <c r="AY49" s="1"/>
      <c r="AZ49" s="1"/>
      <c r="BA49" s="1"/>
      <c r="BB49" s="1"/>
    </row>
    <row r="50" spans="2:58" s="107" customFormat="1" ht="30" customHeight="1">
      <c r="B50" s="5"/>
      <c r="C50" s="1"/>
      <c r="AC50" s="1"/>
      <c r="AD50" s="1"/>
      <c r="AP50" s="1"/>
      <c r="AQ50" s="1"/>
      <c r="AR50" s="1"/>
      <c r="AS50" s="1"/>
      <c r="AU50" s="1"/>
      <c r="AV50" s="1"/>
      <c r="AW50" s="1"/>
      <c r="AX50" s="1"/>
      <c r="AY50" s="1"/>
      <c r="AZ50" s="1"/>
      <c r="BA50" s="1"/>
      <c r="BB50" s="1"/>
    </row>
    <row r="51" spans="2:58" s="107" customFormat="1" ht="20.25" customHeight="1">
      <c r="B51" s="5"/>
      <c r="C51" s="1"/>
      <c r="AC51" s="1"/>
      <c r="AD51" s="1"/>
      <c r="AP51" s="1"/>
      <c r="AQ51" s="1"/>
      <c r="AR51" s="1"/>
      <c r="AS51" s="1"/>
      <c r="AU51" s="1"/>
      <c r="AV51" s="1"/>
      <c r="AW51" s="1"/>
      <c r="AX51" s="1"/>
      <c r="AY51" s="1"/>
      <c r="AZ51" s="1"/>
      <c r="BA51" s="1"/>
      <c r="BB51" s="1"/>
    </row>
    <row r="52" spans="2:58" s="107" customFormat="1" ht="15" customHeight="1">
      <c r="B52" s="50"/>
      <c r="C52" s="1"/>
      <c r="AC52" s="1"/>
      <c r="AD52" s="1"/>
      <c r="AP52" s="1"/>
      <c r="AQ52" s="1"/>
      <c r="AR52" s="1"/>
      <c r="AS52" s="1"/>
      <c r="AT52" s="505"/>
      <c r="AU52" s="1"/>
      <c r="AV52" s="1"/>
      <c r="AW52" s="1"/>
      <c r="AX52" s="1"/>
      <c r="AY52" s="1"/>
      <c r="AZ52" s="1"/>
      <c r="BA52" s="1"/>
      <c r="BB52" s="1"/>
      <c r="BC52" s="505"/>
      <c r="BD52" s="505"/>
      <c r="BE52" s="505"/>
      <c r="BF52" s="505"/>
    </row>
    <row r="53" spans="2:58" s="107" customFormat="1" ht="20.25" customHeight="1">
      <c r="B53" s="50"/>
      <c r="C53" s="1"/>
      <c r="AC53" s="1"/>
      <c r="AD53" s="1"/>
      <c r="AP53" s="1"/>
      <c r="AQ53" s="1"/>
      <c r="AR53" s="1"/>
      <c r="AS53" s="1"/>
      <c r="AT53" s="505"/>
      <c r="AU53" s="1"/>
      <c r="AV53" s="1"/>
      <c r="AW53" s="1"/>
      <c r="AX53" s="1"/>
      <c r="AY53" s="1"/>
      <c r="AZ53" s="1"/>
      <c r="BA53" s="1"/>
      <c r="BB53" s="1"/>
      <c r="BC53" s="505"/>
      <c r="BD53" s="505"/>
      <c r="BE53" s="505"/>
      <c r="BF53" s="505"/>
    </row>
    <row r="54" spans="2:58" s="107" customFormat="1" ht="30" customHeight="1">
      <c r="B54" s="50"/>
      <c r="C54" s="1"/>
      <c r="AC54" s="1"/>
      <c r="AD54" s="1"/>
      <c r="AP54" s="1"/>
      <c r="AQ54" s="1"/>
      <c r="AR54" s="1"/>
      <c r="AS54" s="1"/>
      <c r="AT54" s="505"/>
      <c r="AU54" s="1"/>
      <c r="AV54" s="1"/>
      <c r="AW54" s="1"/>
      <c r="AX54" s="1"/>
      <c r="AY54" s="1"/>
      <c r="AZ54" s="1"/>
      <c r="BA54" s="1"/>
      <c r="BB54" s="1"/>
      <c r="BC54" s="505"/>
      <c r="BD54" s="505"/>
      <c r="BE54" s="505"/>
      <c r="BF54" s="505"/>
    </row>
    <row r="55" spans="2:58" s="107" customFormat="1" ht="20.25" customHeight="1">
      <c r="B55" s="50"/>
      <c r="C55" s="1"/>
      <c r="AC55" s="1"/>
      <c r="AD55" s="1"/>
      <c r="AP55" s="1"/>
      <c r="AQ55" s="1"/>
      <c r="AR55" s="1"/>
      <c r="AS55" s="1"/>
      <c r="AT55" s="505"/>
      <c r="AU55" s="1"/>
      <c r="AV55" s="1"/>
      <c r="AW55" s="1"/>
      <c r="AX55" s="1"/>
      <c r="AY55" s="1"/>
      <c r="AZ55" s="1"/>
      <c r="BA55" s="1"/>
      <c r="BB55" s="1"/>
      <c r="BC55" s="505"/>
      <c r="BD55" s="505"/>
      <c r="BE55" s="505"/>
      <c r="BF55" s="505"/>
    </row>
    <row r="56" spans="2:58" s="107" customFormat="1" ht="15" customHeight="1">
      <c r="B56" s="22"/>
      <c r="C56" s="21"/>
      <c r="AC56" s="1"/>
      <c r="AD56" s="1"/>
      <c r="AP56" s="1"/>
      <c r="AQ56" s="1"/>
      <c r="AR56" s="1"/>
      <c r="AS56" s="1"/>
      <c r="AT56" s="1"/>
      <c r="AU56" s="1"/>
      <c r="AV56" s="1"/>
      <c r="AW56" s="1"/>
      <c r="AX56" s="1"/>
      <c r="AY56" s="1"/>
      <c r="AZ56" s="1"/>
      <c r="BA56" s="1"/>
      <c r="BB56" s="1"/>
      <c r="BC56" s="1"/>
      <c r="BD56" s="1"/>
      <c r="BE56" s="1"/>
      <c r="BF56" s="1"/>
    </row>
    <row r="57" spans="2:58" s="107" customFormat="1" ht="20.25" customHeight="1">
      <c r="B57" s="5"/>
      <c r="C57" s="1"/>
      <c r="AC57" s="1"/>
      <c r="AD57" s="1"/>
      <c r="AP57" s="1"/>
      <c r="AQ57" s="1"/>
      <c r="AR57" s="1"/>
      <c r="AS57" s="1"/>
      <c r="AT57" s="1"/>
      <c r="AU57" s="1"/>
      <c r="AV57" s="1"/>
      <c r="AW57" s="1"/>
      <c r="AX57" s="1"/>
      <c r="AY57" s="1"/>
      <c r="AZ57" s="1"/>
      <c r="BA57" s="1"/>
      <c r="BB57" s="1"/>
      <c r="BC57" s="1"/>
      <c r="BD57" s="1"/>
      <c r="BE57" s="1"/>
      <c r="BF57" s="1"/>
    </row>
    <row r="58" spans="2:58" s="107" customFormat="1" ht="30" customHeight="1">
      <c r="B58" s="5"/>
      <c r="C58" s="1"/>
      <c r="AC58" s="1"/>
      <c r="AD58" s="1"/>
      <c r="AP58" s="1"/>
      <c r="AQ58" s="1"/>
      <c r="AR58" s="1"/>
      <c r="AS58" s="1"/>
      <c r="AT58" s="1"/>
      <c r="AU58" s="1"/>
      <c r="AV58" s="1"/>
      <c r="AW58" s="1"/>
      <c r="AX58" s="1"/>
      <c r="AY58" s="1"/>
      <c r="AZ58" s="1"/>
      <c r="BA58" s="1"/>
      <c r="BB58" s="1"/>
      <c r="BC58" s="1"/>
      <c r="BD58" s="1"/>
      <c r="BE58" s="1"/>
      <c r="BF58" s="1"/>
    </row>
    <row r="59" spans="2:58" s="107" customFormat="1" ht="20.25" customHeight="1">
      <c r="B59" s="5"/>
      <c r="C59" s="1"/>
      <c r="AC59" s="1"/>
      <c r="AD59" s="1"/>
      <c r="AP59" s="1"/>
      <c r="AQ59" s="1"/>
      <c r="AR59" s="1"/>
      <c r="AS59" s="1"/>
      <c r="AT59" s="1"/>
      <c r="AU59" s="1"/>
      <c r="AV59" s="1"/>
      <c r="AW59" s="1"/>
      <c r="AX59" s="1"/>
      <c r="AY59" s="1"/>
      <c r="AZ59" s="1"/>
      <c r="BA59" s="1"/>
      <c r="BB59" s="1"/>
      <c r="BC59" s="1"/>
      <c r="BD59" s="1"/>
      <c r="BE59" s="1"/>
      <c r="BF59" s="1"/>
    </row>
    <row r="60" spans="2:58" s="107" customFormat="1" ht="15" customHeight="1">
      <c r="B60" s="22"/>
      <c r="C60" s="21"/>
      <c r="AC60" s="1"/>
      <c r="AD60" s="1"/>
      <c r="AP60" s="21"/>
      <c r="AQ60" s="1"/>
      <c r="AR60" s="1"/>
      <c r="AS60" s="1"/>
      <c r="AT60" s="1"/>
      <c r="AU60" s="1"/>
      <c r="AV60" s="1"/>
      <c r="AW60" s="1"/>
      <c r="AX60" s="1"/>
      <c r="AY60" s="1"/>
      <c r="AZ60" s="1"/>
      <c r="BA60" s="1"/>
      <c r="BB60" s="1"/>
      <c r="BC60" s="1"/>
      <c r="BD60" s="1"/>
      <c r="BE60" s="1"/>
      <c r="BF60" s="1"/>
    </row>
    <row r="61" spans="2:58" s="107" customFormat="1" ht="26.25">
      <c r="B61" s="492"/>
      <c r="C61" s="483"/>
      <c r="V61" s="1"/>
      <c r="W61" s="1"/>
      <c r="AC61" s="1"/>
      <c r="AD61" s="1"/>
      <c r="AP61" s="1"/>
      <c r="AQ61" s="1"/>
      <c r="AR61" s="1"/>
      <c r="AS61" s="1"/>
      <c r="AT61" s="1"/>
      <c r="AU61" s="1"/>
      <c r="AV61" s="1"/>
      <c r="AW61" s="1"/>
      <c r="AX61" s="1"/>
      <c r="AY61" s="1"/>
      <c r="AZ61" s="1"/>
      <c r="BA61" s="1"/>
      <c r="BB61" s="1"/>
      <c r="BC61" s="1"/>
      <c r="BD61" s="1"/>
      <c r="BE61" s="1"/>
      <c r="BF61" s="1"/>
    </row>
    <row r="62" spans="2:58" s="107" customFormat="1" ht="26.25">
      <c r="B62" s="492"/>
      <c r="C62" s="483"/>
      <c r="V62" s="1"/>
      <c r="W62" s="1"/>
      <c r="AC62" s="1"/>
      <c r="AD62" s="1"/>
      <c r="AP62" s="1"/>
      <c r="AQ62" s="1"/>
      <c r="AR62" s="1"/>
      <c r="AS62" s="1"/>
      <c r="AT62" s="1"/>
      <c r="AU62" s="1"/>
      <c r="AV62" s="1"/>
      <c r="AW62" s="1"/>
      <c r="AX62" s="1"/>
      <c r="AY62" s="1"/>
      <c r="AZ62" s="1"/>
      <c r="BA62" s="1"/>
      <c r="BB62" s="1"/>
      <c r="BC62" s="1"/>
      <c r="BD62" s="1"/>
      <c r="BE62" s="1"/>
      <c r="BF62" s="1"/>
    </row>
    <row r="63" spans="2:58" s="107" customFormat="1">
      <c r="B63" s="5"/>
      <c r="C63" s="1"/>
      <c r="V63" s="1"/>
      <c r="W63" s="1"/>
      <c r="AB63" s="505"/>
      <c r="AC63" s="1"/>
      <c r="AD63" s="1"/>
      <c r="AP63" s="1"/>
      <c r="AQ63" s="1"/>
      <c r="AR63" s="1"/>
      <c r="AS63" s="1"/>
      <c r="AT63" s="1"/>
      <c r="AU63" s="1"/>
      <c r="AV63" s="1"/>
      <c r="AW63" s="1"/>
      <c r="AX63" s="1"/>
      <c r="AY63" s="1"/>
      <c r="AZ63" s="1"/>
      <c r="BA63" s="1"/>
      <c r="BB63" s="1"/>
      <c r="BC63" s="1"/>
      <c r="BD63" s="1"/>
      <c r="BE63" s="1"/>
      <c r="BF63" s="1"/>
    </row>
    <row r="64" spans="2:58" s="107" customFormat="1">
      <c r="B64" s="5"/>
      <c r="C64" s="1"/>
      <c r="V64" s="1"/>
      <c r="W64" s="1"/>
      <c r="AB64" s="505"/>
      <c r="AC64" s="1"/>
      <c r="AD64" s="1"/>
      <c r="AP64" s="1"/>
      <c r="AQ64" s="1"/>
      <c r="AR64" s="1"/>
      <c r="AS64" s="1"/>
      <c r="AT64" s="1"/>
      <c r="AU64" s="1"/>
      <c r="AV64" s="1"/>
      <c r="AW64" s="1"/>
      <c r="AX64" s="1"/>
      <c r="AY64" s="1"/>
      <c r="AZ64" s="1"/>
      <c r="BA64" s="1"/>
      <c r="BB64" s="1"/>
      <c r="BC64" s="1"/>
      <c r="BD64" s="1"/>
      <c r="BE64" s="1"/>
      <c r="BF64" s="1"/>
    </row>
    <row r="65" spans="2:58" s="107" customFormat="1">
      <c r="B65" s="5"/>
      <c r="C65" s="1"/>
      <c r="V65" s="1"/>
      <c r="W65" s="1"/>
      <c r="AB65" s="505"/>
      <c r="AC65" s="1"/>
      <c r="AD65" s="1"/>
      <c r="AQ65" s="1"/>
      <c r="AR65" s="1"/>
      <c r="AS65" s="1"/>
      <c r="AT65" s="1"/>
      <c r="AU65" s="1"/>
      <c r="AV65" s="1"/>
      <c r="AW65" s="1"/>
      <c r="AX65" s="1"/>
      <c r="AY65" s="1"/>
      <c r="AZ65" s="1"/>
      <c r="BA65" s="1"/>
      <c r="BB65" s="1"/>
      <c r="BC65" s="1"/>
      <c r="BD65" s="1"/>
      <c r="BE65" s="1"/>
      <c r="BF65" s="1"/>
    </row>
    <row r="66" spans="2:58" s="107" customFormat="1">
      <c r="B66" s="5"/>
      <c r="C66" s="1"/>
      <c r="V66" s="1"/>
      <c r="W66" s="1"/>
      <c r="AB66" s="505"/>
      <c r="AC66" s="1"/>
      <c r="AD66" s="1"/>
      <c r="AQ66" s="1"/>
      <c r="AR66" s="1"/>
      <c r="AS66" s="1"/>
      <c r="AT66" s="1"/>
      <c r="AU66" s="1"/>
      <c r="AV66" s="1"/>
      <c r="AW66" s="1"/>
      <c r="AX66" s="1"/>
      <c r="AY66" s="1"/>
      <c r="AZ66" s="1"/>
      <c r="BA66" s="1"/>
      <c r="BB66" s="1"/>
      <c r="BC66" s="1"/>
      <c r="BD66" s="1"/>
      <c r="BE66" s="1"/>
      <c r="BF66" s="1"/>
    </row>
    <row r="67" spans="2:58" s="107" customFormat="1">
      <c r="B67" s="5"/>
      <c r="C67" s="1"/>
      <c r="V67" s="1"/>
      <c r="W67" s="1"/>
      <c r="AB67" s="1"/>
      <c r="AC67" s="1"/>
      <c r="AD67" s="1"/>
      <c r="AQ67" s="1"/>
      <c r="AR67" s="1"/>
      <c r="AS67" s="1"/>
      <c r="AT67" s="1"/>
      <c r="AU67" s="1"/>
      <c r="AV67" s="1"/>
      <c r="AW67" s="1"/>
      <c r="AX67" s="1"/>
      <c r="AY67" s="1"/>
      <c r="AZ67" s="1"/>
      <c r="BA67" s="1"/>
      <c r="BB67" s="1"/>
      <c r="BC67" s="1"/>
      <c r="BD67" s="1"/>
      <c r="BE67" s="1"/>
      <c r="BF67" s="1"/>
    </row>
    <row r="68" spans="2:58" s="107" customFormat="1">
      <c r="B68" s="5"/>
      <c r="C68" s="1"/>
      <c r="V68" s="1"/>
      <c r="W68" s="1"/>
      <c r="AB68" s="1"/>
      <c r="AC68" s="1"/>
      <c r="AD68" s="1"/>
      <c r="AQ68" s="1"/>
      <c r="AR68" s="1"/>
      <c r="AS68" s="1"/>
      <c r="AT68" s="1"/>
      <c r="AU68" s="1"/>
      <c r="AV68" s="1"/>
      <c r="AW68" s="1"/>
      <c r="AX68" s="1"/>
      <c r="AY68" s="1"/>
      <c r="AZ68" s="1"/>
      <c r="BA68" s="1"/>
      <c r="BB68" s="1"/>
      <c r="BC68" s="1"/>
      <c r="BD68" s="1"/>
      <c r="BE68" s="1"/>
      <c r="BF68" s="1"/>
    </row>
    <row r="69" spans="2:58" s="505" customFormat="1">
      <c r="B69" s="5"/>
      <c r="C69" s="1"/>
      <c r="V69" s="1"/>
      <c r="W69" s="1"/>
      <c r="AB69" s="1"/>
      <c r="AC69" s="1"/>
      <c r="AD69" s="1"/>
      <c r="AP69" s="107"/>
      <c r="AQ69" s="1"/>
      <c r="AR69" s="1"/>
      <c r="AS69" s="1"/>
      <c r="AT69" s="1"/>
      <c r="AU69" s="1"/>
      <c r="AV69" s="1"/>
      <c r="AW69" s="1"/>
      <c r="AX69" s="1"/>
      <c r="AY69" s="1"/>
      <c r="AZ69" s="1"/>
      <c r="BA69" s="1"/>
      <c r="BB69" s="1"/>
      <c r="BC69" s="1"/>
      <c r="BD69" s="1"/>
      <c r="BE69" s="1"/>
      <c r="BF69" s="1"/>
    </row>
    <row r="70" spans="2:58" s="505" customFormat="1">
      <c r="B70" s="5"/>
      <c r="C70" s="1"/>
      <c r="V70" s="1"/>
      <c r="W70" s="1"/>
      <c r="AB70" s="1"/>
      <c r="AC70" s="1"/>
      <c r="AD70" s="1"/>
      <c r="AP70" s="107"/>
      <c r="AQ70" s="1"/>
      <c r="AR70" s="1"/>
      <c r="AS70" s="1"/>
      <c r="AT70" s="1"/>
      <c r="AU70" s="1"/>
      <c r="AV70" s="1"/>
      <c r="AW70" s="1"/>
      <c r="AX70" s="1"/>
      <c r="AY70" s="1"/>
      <c r="AZ70" s="1"/>
      <c r="BA70" s="1"/>
      <c r="BB70" s="1"/>
      <c r="BC70" s="1"/>
      <c r="BD70" s="1"/>
      <c r="BE70" s="1"/>
      <c r="BF70" s="1"/>
    </row>
    <row r="71" spans="2:58" s="505" customFormat="1">
      <c r="B71" s="5"/>
      <c r="C71" s="1"/>
      <c r="V71" s="1"/>
      <c r="W71" s="1"/>
      <c r="AB71" s="1"/>
      <c r="AC71" s="1"/>
      <c r="AD71" s="1"/>
      <c r="AP71" s="107"/>
      <c r="AQ71" s="1"/>
      <c r="AR71" s="1"/>
      <c r="AS71" s="1"/>
      <c r="AT71" s="1"/>
      <c r="AU71" s="1"/>
      <c r="AV71" s="1"/>
      <c r="AW71" s="1"/>
      <c r="AX71" s="1"/>
      <c r="AY71" s="1"/>
      <c r="AZ71" s="1"/>
      <c r="BA71" s="1"/>
      <c r="BB71" s="1"/>
      <c r="BC71" s="1"/>
      <c r="BD71" s="1"/>
      <c r="BE71" s="1"/>
      <c r="BF71" s="1"/>
    </row>
    <row r="72" spans="2:58" s="505" customFormat="1">
      <c r="B72" s="5"/>
      <c r="C72" s="1"/>
      <c r="V72" s="1"/>
      <c r="W72" s="1"/>
      <c r="AB72" s="1"/>
      <c r="AC72" s="1"/>
      <c r="AD72" s="1"/>
      <c r="AP72" s="107"/>
      <c r="AQ72" s="1"/>
      <c r="AR72" s="1"/>
      <c r="AS72" s="1"/>
      <c r="AT72" s="1"/>
      <c r="AU72" s="1"/>
      <c r="AV72" s="1"/>
      <c r="AW72" s="1"/>
      <c r="AX72" s="1"/>
      <c r="AY72" s="1"/>
      <c r="AZ72" s="1"/>
      <c r="BA72" s="1"/>
      <c r="BB72" s="1"/>
      <c r="BC72" s="1"/>
      <c r="BD72" s="1"/>
      <c r="BE72" s="1"/>
      <c r="BF72" s="1"/>
    </row>
    <row r="73" spans="2:58">
      <c r="B73" s="5"/>
      <c r="AP73" s="107"/>
    </row>
    <row r="74" spans="2:58">
      <c r="B74" s="109"/>
      <c r="C74" s="21"/>
      <c r="AP74" s="107"/>
    </row>
    <row r="75" spans="2:58">
      <c r="B75" s="5"/>
      <c r="C75" s="9"/>
      <c r="AP75" s="107"/>
    </row>
    <row r="76" spans="2:58">
      <c r="B76" s="5"/>
      <c r="C76" s="9"/>
      <c r="AP76" s="107"/>
    </row>
    <row r="77" spans="2:58">
      <c r="B77" s="5"/>
      <c r="AP77" s="107"/>
    </row>
    <row r="78" spans="2:58">
      <c r="B78" s="119"/>
      <c r="C78" s="120"/>
      <c r="AP78" s="107"/>
    </row>
    <row r="79" spans="2:58">
      <c r="B79" s="107"/>
      <c r="C79" s="107"/>
      <c r="AP79" s="107"/>
    </row>
    <row r="80" spans="2:58">
      <c r="B80" s="107"/>
      <c r="C80" s="107"/>
      <c r="AP80" s="107"/>
    </row>
    <row r="81" spans="2:42">
      <c r="B81" s="107"/>
      <c r="C81" s="107"/>
      <c r="AP81" s="107"/>
    </row>
    <row r="82" spans="2:42">
      <c r="B82" s="107"/>
      <c r="C82" s="107"/>
      <c r="AP82" s="107"/>
    </row>
    <row r="83" spans="2:42">
      <c r="B83" s="107"/>
      <c r="C83" s="107"/>
      <c r="AP83" s="107"/>
    </row>
    <row r="84" spans="2:42">
      <c r="B84" s="107"/>
      <c r="C84" s="107"/>
      <c r="AP84" s="107"/>
    </row>
    <row r="85" spans="2:42">
      <c r="B85" s="107"/>
      <c r="C85" s="107"/>
      <c r="AP85" s="107"/>
    </row>
    <row r="86" spans="2:42">
      <c r="B86" s="107"/>
      <c r="C86" s="107"/>
    </row>
    <row r="87" spans="2:42" ht="23.25">
      <c r="B87" s="107"/>
      <c r="C87" s="107"/>
      <c r="AP87" s="493"/>
    </row>
    <row r="88" spans="2:42">
      <c r="B88" s="107"/>
      <c r="C88" s="107"/>
    </row>
    <row r="89" spans="2:42">
      <c r="B89" s="107"/>
      <c r="C89" s="107"/>
    </row>
    <row r="90" spans="2:42">
      <c r="B90" s="107"/>
      <c r="C90" s="107"/>
    </row>
    <row r="91" spans="2:42">
      <c r="B91" s="107"/>
      <c r="C91" s="107"/>
    </row>
    <row r="92" spans="2:42">
      <c r="B92" s="107"/>
      <c r="C92" s="107"/>
    </row>
    <row r="93" spans="2:42">
      <c r="B93" s="107"/>
      <c r="C93" s="107"/>
    </row>
    <row r="94" spans="2:42">
      <c r="B94" s="107"/>
      <c r="C94" s="107"/>
    </row>
    <row r="95" spans="2:42">
      <c r="B95" s="107"/>
      <c r="C95" s="107"/>
    </row>
    <row r="96" spans="2:42">
      <c r="B96" s="107"/>
      <c r="C96" s="107"/>
    </row>
    <row r="97" spans="2:3">
      <c r="B97" s="107"/>
      <c r="C97" s="107"/>
    </row>
    <row r="98" spans="2:3">
      <c r="B98" s="107"/>
      <c r="C98" s="107"/>
    </row>
    <row r="99" spans="2:3">
      <c r="B99" s="107"/>
      <c r="C99" s="107"/>
    </row>
    <row r="100" spans="2:3">
      <c r="B100" s="107"/>
      <c r="C100" s="107"/>
    </row>
    <row r="101" spans="2:3">
      <c r="B101" s="107"/>
      <c r="C101" s="107"/>
    </row>
    <row r="102" spans="2:3">
      <c r="B102" s="107"/>
      <c r="C102" s="107"/>
    </row>
    <row r="103" spans="2:3">
      <c r="B103" s="107"/>
      <c r="C103" s="107"/>
    </row>
    <row r="104" spans="2:3">
      <c r="B104" s="107"/>
      <c r="C104" s="107"/>
    </row>
    <row r="105" spans="2:3">
      <c r="B105" s="505"/>
      <c r="C105" s="505"/>
    </row>
    <row r="106" spans="2:3">
      <c r="B106" s="505"/>
      <c r="C106" s="505"/>
    </row>
    <row r="107" spans="2:3">
      <c r="B107" s="505"/>
      <c r="C107" s="505"/>
    </row>
    <row r="108" spans="2:3">
      <c r="B108" s="505"/>
      <c r="C108" s="505"/>
    </row>
  </sheetData>
  <sheetProtection sheet="1"/>
  <mergeCells count="35">
    <mergeCell ref="N5:N6"/>
    <mergeCell ref="O5:T6"/>
    <mergeCell ref="W5:AA8"/>
    <mergeCell ref="AC5:AE6"/>
    <mergeCell ref="G6:H6"/>
    <mergeCell ref="G5:H5"/>
    <mergeCell ref="I5:I6"/>
    <mergeCell ref="J5:J6"/>
    <mergeCell ref="K5:K6"/>
    <mergeCell ref="L5:M6"/>
    <mergeCell ref="B9:E9"/>
    <mergeCell ref="AY12:BA13"/>
    <mergeCell ref="BB12:BB14"/>
    <mergeCell ref="AL16:AN19"/>
    <mergeCell ref="D17:E17"/>
    <mergeCell ref="H17:L19"/>
    <mergeCell ref="D18:E18"/>
    <mergeCell ref="M18:O18"/>
    <mergeCell ref="P18:S18"/>
    <mergeCell ref="I10:AO10"/>
    <mergeCell ref="D21:E21"/>
    <mergeCell ref="H21:L23"/>
    <mergeCell ref="D22:E22"/>
    <mergeCell ref="M22:O22"/>
    <mergeCell ref="P22:S22"/>
    <mergeCell ref="L35:T35"/>
    <mergeCell ref="Y35:AG35"/>
    <mergeCell ref="AI35:AL35"/>
    <mergeCell ref="L26:T26"/>
    <mergeCell ref="L31:T31"/>
    <mergeCell ref="Y31:AG31"/>
    <mergeCell ref="AI31:AL31"/>
    <mergeCell ref="L33:T33"/>
    <mergeCell ref="Y33:AG33"/>
    <mergeCell ref="AI33:AL33"/>
  </mergeCells>
  <conditionalFormatting sqref="T18">
    <cfRule type="iconSet" priority="30">
      <iconSet showValue="0">
        <cfvo type="percent" val="0"/>
        <cfvo type="num" val="5"/>
        <cfvo type="num" val="10"/>
      </iconSet>
    </cfRule>
  </conditionalFormatting>
  <conditionalFormatting sqref="T22">
    <cfRule type="iconSet" priority="29">
      <iconSet showValue="0">
        <cfvo type="percent" val="0"/>
        <cfvo type="num" val="5"/>
        <cfvo type="num" val="10"/>
      </iconSet>
    </cfRule>
  </conditionalFormatting>
  <conditionalFormatting sqref="G5:H5">
    <cfRule type="beginsWith" dxfId="7259" priority="28" operator="beginsWith" text="?">
      <formula>LEFT(G5,LEN("?"))="?"</formula>
    </cfRule>
  </conditionalFormatting>
  <conditionalFormatting sqref="J5 L5">
    <cfRule type="beginsWith" dxfId="7258" priority="27" operator="beginsWith" text="?">
      <formula>LEFT(J5,LEN("?"))="?"</formula>
    </cfRule>
  </conditionalFormatting>
  <conditionalFormatting sqref="G6:H6">
    <cfRule type="beginsWith" dxfId="7257" priority="26" operator="beginsWith" text="?">
      <formula>LEFT(G6,LEN("?"))="?"</formula>
    </cfRule>
  </conditionalFormatting>
  <conditionalFormatting sqref="O5:T6">
    <cfRule type="beginsWith" dxfId="7256" priority="25" operator="beginsWith" text="?">
      <formula>LEFT(O5,LEN("?"))="?"</formula>
    </cfRule>
  </conditionalFormatting>
  <conditionalFormatting sqref="P18:S18">
    <cfRule type="containsText" dxfId="7255" priority="20" operator="containsText" text="ggggggggggggggg">
      <formula>NOT(ISERROR(SEARCH("ggggggggggggggg",P18)))</formula>
    </cfRule>
  </conditionalFormatting>
  <conditionalFormatting sqref="P18:S18">
    <cfRule type="containsText" dxfId="7254" priority="21" operator="containsText" text="gggggggggg">
      <formula>NOT(ISERROR(SEARCH("gggggggggg",P18)))</formula>
    </cfRule>
  </conditionalFormatting>
  <conditionalFormatting sqref="P18:S18">
    <cfRule type="containsText" dxfId="7253" priority="22" operator="containsText" text="ggggg">
      <formula>NOT(ISERROR(SEARCH("ggggg",P18)))</formula>
    </cfRule>
  </conditionalFormatting>
  <conditionalFormatting sqref="P18:S18">
    <cfRule type="containsText" dxfId="7252" priority="23" operator="containsText" text="g">
      <formula>NOT(ISERROR(SEARCH("g",P18)))</formula>
    </cfRule>
  </conditionalFormatting>
  <conditionalFormatting sqref="P22:S22">
    <cfRule type="containsText" dxfId="7251" priority="16" operator="containsText" text="ggggggggggggggg">
      <formula>NOT(ISERROR(SEARCH("ggggggggggggggg",P22)))</formula>
    </cfRule>
  </conditionalFormatting>
  <conditionalFormatting sqref="P22:S22">
    <cfRule type="containsText" dxfId="7250" priority="17" operator="containsText" text="gggggggggg">
      <formula>NOT(ISERROR(SEARCH("gggggggggg",P22)))</formula>
    </cfRule>
  </conditionalFormatting>
  <conditionalFormatting sqref="P22:S22">
    <cfRule type="containsText" dxfId="7249" priority="18" operator="containsText" text="ggggg">
      <formula>NOT(ISERROR(SEARCH("ggggg",P22)))</formula>
    </cfRule>
  </conditionalFormatting>
  <conditionalFormatting sqref="P22:S22">
    <cfRule type="containsText" dxfId="7248" priority="19" operator="containsText" text="g">
      <formula>NOT(ISERROR(SEARCH("g",P22)))</formula>
    </cfRule>
  </conditionalFormatting>
  <conditionalFormatting sqref="U18">
    <cfRule type="cellIs" dxfId="7247" priority="12" operator="between">
      <formula>15</formula>
      <formula>20</formula>
    </cfRule>
  </conditionalFormatting>
  <conditionalFormatting sqref="U18">
    <cfRule type="cellIs" dxfId="7246" priority="13" operator="between">
      <formula>10</formula>
      <formula>14.999</formula>
    </cfRule>
  </conditionalFormatting>
  <conditionalFormatting sqref="U18">
    <cfRule type="cellIs" dxfId="7245" priority="14" operator="between">
      <formula>5</formula>
      <formula>9.999</formula>
    </cfRule>
  </conditionalFormatting>
  <conditionalFormatting sqref="U18">
    <cfRule type="cellIs" dxfId="7244" priority="15" operator="between">
      <formula>0.001</formula>
      <formula>4.999</formula>
    </cfRule>
  </conditionalFormatting>
  <conditionalFormatting sqref="U22">
    <cfRule type="cellIs" dxfId="7243" priority="8" operator="between">
      <formula>15</formula>
      <formula>20</formula>
    </cfRule>
  </conditionalFormatting>
  <conditionalFormatting sqref="U22">
    <cfRule type="cellIs" dxfId="7242" priority="9" operator="between">
      <formula>10</formula>
      <formula>14.999</formula>
    </cfRule>
  </conditionalFormatting>
  <conditionalFormatting sqref="U22">
    <cfRule type="cellIs" dxfId="7241" priority="10" operator="between">
      <formula>5</formula>
      <formula>9.999</formula>
    </cfRule>
  </conditionalFormatting>
  <conditionalFormatting sqref="U22">
    <cfRule type="cellIs" dxfId="7240" priority="11" operator="between">
      <formula>0.001</formula>
      <formula>4.999</formula>
    </cfRule>
  </conditionalFormatting>
  <conditionalFormatting sqref="U26">
    <cfRule type="cellIs" dxfId="7239" priority="4" operator="between">
      <formula>75</formula>
      <formula>100</formula>
    </cfRule>
  </conditionalFormatting>
  <conditionalFormatting sqref="U26">
    <cfRule type="cellIs" dxfId="7238" priority="5" operator="between">
      <formula>50</formula>
      <formula>74.999</formula>
    </cfRule>
  </conditionalFormatting>
  <conditionalFormatting sqref="U26">
    <cfRule type="cellIs" dxfId="7237" priority="6" operator="between">
      <formula>25</formula>
      <formula>49.999</formula>
    </cfRule>
  </conditionalFormatting>
  <conditionalFormatting sqref="U26">
    <cfRule type="cellIs" dxfId="7236" priority="7" operator="between">
      <formula>0.001</formula>
      <formula>24.999</formula>
    </cfRule>
  </conditionalFormatting>
  <conditionalFormatting sqref="W18 W22">
    <cfRule type="containsText" dxfId="7235" priority="33" operator="containsText" text="3">
      <formula>NOT(ISERROR(SEARCH("3",W18)))</formula>
    </cfRule>
  </conditionalFormatting>
  <conditionalFormatting sqref="W18 W22">
    <cfRule type="containsText" dxfId="7234" priority="34" operator="containsText" text="2">
      <formula>NOT(ISERROR(SEARCH("2",W18)))</formula>
    </cfRule>
  </conditionalFormatting>
  <conditionalFormatting sqref="W18 W22">
    <cfRule type="containsText" dxfId="7233" priority="35" operator="containsText" text="1">
      <formula>NOT(ISERROR(SEARCH("1",W18)))</formula>
    </cfRule>
  </conditionalFormatting>
  <conditionalFormatting sqref="W18">
    <cfRule type="containsText" dxfId="7232" priority="2" operator="containsText" text="4">
      <formula>NOT(ISERROR(SEARCH("4",W18)))</formula>
    </cfRule>
  </conditionalFormatting>
  <conditionalFormatting sqref="W22">
    <cfRule type="containsText" dxfId="7231" priority="1" operator="containsText" text="4">
      <formula>NOT(ISERROR(SEARCH("4",W22)))</formula>
    </cfRule>
  </conditionalFormatting>
  <pageMargins left="0.70866141732283472" right="0.70866141732283472" top="0.74803149606299213" bottom="0.74803149606299213" header="0.31496062992125984" footer="0.31496062992125984"/>
  <pageSetup paperSize="9" scale="36"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Données!$R$48:$R$49</xm:f>
          </x14:formula1>
          <xm:sqref>H17:L19 H21:L23</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9">
    <tabColor rgb="FF7F26CE"/>
    <pageSetUpPr fitToPage="1"/>
  </sheetPr>
  <dimension ref="A1:DJ86"/>
  <sheetViews>
    <sheetView showGridLines="0" showRowColHeaders="0" topLeftCell="A9" zoomScale="55" zoomScaleNormal="55" workbookViewId="0">
      <selection activeCell="Q35" sqref="Q35"/>
    </sheetView>
  </sheetViews>
  <sheetFormatPr baseColWidth="10" defaultColWidth="10.85546875" defaultRowHeight="15"/>
  <cols>
    <col min="1" max="1" width="1.7109375" style="1" customWidth="1"/>
    <col min="2" max="2" width="2.42578125" style="1" customWidth="1"/>
    <col min="3" max="3" width="1.7109375" style="1" customWidth="1"/>
    <col min="4" max="4" width="10.85546875" style="1" customWidth="1"/>
    <col min="5" max="5" width="7.42578125" style="1" customWidth="1"/>
    <col min="6" max="6" width="1.7109375" style="1" customWidth="1"/>
    <col min="7" max="7" width="5" style="1" customWidth="1"/>
    <col min="8" max="8" width="36.7109375" style="1" customWidth="1"/>
    <col min="9" max="9" width="1.7109375" style="1" customWidth="1"/>
    <col min="10" max="10" width="21.7109375" style="1" customWidth="1"/>
    <col min="11" max="11" width="1.7109375" style="1" customWidth="1"/>
    <col min="12" max="12" width="12.42578125" style="1" customWidth="1"/>
    <col min="13" max="14" width="4.140625" style="1" customWidth="1"/>
    <col min="15" max="15" width="1.7109375" style="1" customWidth="1"/>
    <col min="16" max="16" width="8.85546875" style="1" customWidth="1"/>
    <col min="17" max="17" width="8.28515625" style="1" customWidth="1"/>
    <col min="18" max="18" width="8.42578125" style="1" customWidth="1"/>
    <col min="19" max="19" width="8.85546875" style="1" customWidth="1"/>
    <col min="20" max="20" width="53.85546875" style="1" customWidth="1"/>
    <col min="21" max="21" width="0.85546875" style="1" customWidth="1"/>
    <col min="22" max="22" width="11.7109375" style="1" customWidth="1"/>
    <col min="23" max="23" width="1.7109375" style="1" customWidth="1"/>
    <col min="24" max="24" width="8.28515625" style="1" customWidth="1"/>
    <col min="25" max="25" width="3.28515625" style="1" customWidth="1"/>
    <col min="26" max="27" width="1.7109375" style="1" customWidth="1"/>
    <col min="28" max="28" width="10" style="1" customWidth="1"/>
    <col min="29" max="29" width="3.28515625" style="1" customWidth="1"/>
    <col min="30" max="30" width="1.7109375" style="1" customWidth="1"/>
    <col min="31" max="31" width="2.42578125" style="1" customWidth="1"/>
    <col min="32" max="16384" width="10.85546875" style="1"/>
  </cols>
  <sheetData>
    <row r="1" spans="2:114" ht="9.9499999999999993" customHeight="1"/>
    <row r="2" spans="2:114" ht="15" customHeight="1">
      <c r="B2" s="2"/>
      <c r="C2" s="3"/>
      <c r="D2" s="3"/>
      <c r="E2" s="3"/>
      <c r="F2" s="3"/>
      <c r="G2" s="3"/>
      <c r="H2" s="3"/>
      <c r="I2" s="3"/>
      <c r="J2" s="3"/>
      <c r="K2" s="3"/>
      <c r="L2" s="3"/>
      <c r="M2" s="3"/>
      <c r="N2" s="3"/>
      <c r="O2" s="3"/>
      <c r="P2" s="3"/>
      <c r="Q2" s="3"/>
      <c r="R2" s="3"/>
      <c r="S2" s="3"/>
      <c r="T2" s="3"/>
      <c r="U2" s="3"/>
      <c r="V2" s="3"/>
      <c r="W2" s="3"/>
      <c r="X2" s="3"/>
      <c r="Y2" s="3"/>
      <c r="Z2" s="3"/>
      <c r="AA2" s="3"/>
      <c r="AB2" s="3"/>
      <c r="AC2" s="3"/>
      <c r="AD2" s="3"/>
      <c r="AE2" s="4"/>
    </row>
    <row r="3" spans="2:114" ht="9.9499999999999993" customHeight="1">
      <c r="B3" s="5"/>
      <c r="F3" s="6"/>
      <c r="G3" s="6"/>
      <c r="H3" s="8"/>
      <c r="I3" s="6"/>
      <c r="J3" s="6"/>
      <c r="K3" s="8"/>
      <c r="L3" s="8"/>
      <c r="M3" s="8"/>
      <c r="N3" s="8"/>
      <c r="O3" s="8"/>
      <c r="P3" s="8"/>
      <c r="Q3" s="8"/>
      <c r="AB3" s="9"/>
      <c r="AC3" s="9"/>
      <c r="AD3" s="9"/>
      <c r="AE3" s="10"/>
    </row>
    <row r="4" spans="2:114" ht="9.9499999999999993" customHeight="1">
      <c r="B4" s="5"/>
      <c r="F4" s="6"/>
      <c r="G4" s="6"/>
      <c r="H4" s="8"/>
      <c r="I4" s="6"/>
      <c r="J4" s="6"/>
      <c r="K4" s="8"/>
      <c r="L4" s="8"/>
      <c r="M4" s="8"/>
      <c r="N4" s="8"/>
      <c r="O4" s="8"/>
      <c r="P4" s="8"/>
      <c r="Q4" s="8"/>
      <c r="AD4" s="9"/>
      <c r="AE4" s="10"/>
    </row>
    <row r="5" spans="2:114" s="11" customFormat="1" ht="27.95" customHeight="1">
      <c r="B5" s="12"/>
      <c r="F5" s="13"/>
      <c r="G5" s="1051" t="str">
        <f>IF('Suivi des évaluations'!K5=0,"?",'Suivi des évaluations'!K5)</f>
        <v>?</v>
      </c>
      <c r="H5" s="1051"/>
      <c r="I5" s="1071"/>
      <c r="J5" s="1067" t="str">
        <f>IF('Suivi des évaluations'!K15=0,"?",'Suivi des évaluations'!K15)</f>
        <v>Seconde</v>
      </c>
      <c r="K5" s="1072"/>
      <c r="L5" s="1067" t="str">
        <f>IF('Suivi des évaluations'!S15=0,"?",'Suivi des évaluations'!S15)</f>
        <v>BCP</v>
      </c>
      <c r="M5" s="1067"/>
      <c r="N5" s="1075"/>
      <c r="O5" s="1068" t="str">
        <f>IF('Suivi des évaluations'!AB15=0,"?",'Suivi des évaluations'!AB15)</f>
        <v>Maintenance et efficacité énergétique (MEE)</v>
      </c>
      <c r="P5" s="1068"/>
      <c r="Q5" s="1068"/>
      <c r="R5" s="1068"/>
      <c r="S5" s="1068"/>
      <c r="T5" s="1068"/>
      <c r="U5" s="548"/>
      <c r="Y5" s="19"/>
      <c r="Z5" s="19"/>
      <c r="AA5" s="19"/>
      <c r="AE5" s="20"/>
    </row>
    <row r="6" spans="2:114" s="11" customFormat="1" ht="27.95" customHeight="1">
      <c r="B6" s="12"/>
      <c r="F6" s="13"/>
      <c r="G6" s="1051" t="str">
        <f>IF('Suivi des évaluations'!K7=0,"?",'Suivi des évaluations'!K7)</f>
        <v>?</v>
      </c>
      <c r="H6" s="1051"/>
      <c r="I6" s="1071"/>
      <c r="J6" s="1067"/>
      <c r="K6" s="1072"/>
      <c r="L6" s="1067"/>
      <c r="M6" s="1067"/>
      <c r="N6" s="1075"/>
      <c r="O6" s="1068"/>
      <c r="P6" s="1068"/>
      <c r="Q6" s="1068"/>
      <c r="R6" s="1068"/>
      <c r="S6" s="1068"/>
      <c r="T6" s="1068"/>
      <c r="U6" s="548"/>
      <c r="Y6" s="19"/>
      <c r="Z6" s="19"/>
      <c r="AA6" s="19"/>
      <c r="AE6" s="20"/>
    </row>
    <row r="7" spans="2:114" s="21" customFormat="1" ht="9.9499999999999993" customHeight="1">
      <c r="B7" s="22"/>
      <c r="G7" s="23"/>
      <c r="H7" s="23"/>
      <c r="I7" s="23"/>
      <c r="J7" s="24"/>
      <c r="K7" s="24"/>
      <c r="L7" s="24"/>
      <c r="M7" s="24"/>
      <c r="N7" s="24"/>
      <c r="O7" s="24"/>
      <c r="P7" s="24"/>
      <c r="Q7" s="8"/>
      <c r="R7" s="1"/>
      <c r="S7" s="1"/>
      <c r="T7" s="1"/>
      <c r="U7" s="1"/>
      <c r="V7" s="1"/>
      <c r="W7" s="1"/>
      <c r="X7" s="1"/>
      <c r="Y7" s="25"/>
      <c r="Z7" s="25"/>
      <c r="AA7" s="25"/>
      <c r="AE7" s="26"/>
    </row>
    <row r="8" spans="2:114" ht="9.9499999999999993" customHeight="1">
      <c r="B8" s="5"/>
      <c r="E8" s="27"/>
      <c r="Y8" s="28"/>
      <c r="Z8" s="28"/>
      <c r="AA8" s="28"/>
      <c r="AE8" s="10"/>
      <c r="AF8" s="27"/>
    </row>
    <row r="9" spans="2:114" s="21" customFormat="1" ht="60" customHeight="1">
      <c r="B9" s="1069" t="s">
        <v>0</v>
      </c>
      <c r="C9" s="1070"/>
      <c r="D9" s="1070"/>
      <c r="E9" s="1070"/>
      <c r="F9" s="29"/>
      <c r="G9" s="30"/>
      <c r="H9" s="131" t="s">
        <v>127</v>
      </c>
      <c r="I9" s="132"/>
      <c r="J9" s="132"/>
      <c r="K9" s="506"/>
      <c r="L9" s="506"/>
      <c r="M9" s="506"/>
      <c r="N9" s="506"/>
      <c r="O9" s="133"/>
      <c r="P9" s="133"/>
      <c r="Q9" s="133"/>
      <c r="R9" s="133"/>
      <c r="S9" s="133"/>
      <c r="T9" s="133"/>
      <c r="U9" s="133"/>
      <c r="V9" s="133"/>
      <c r="W9" s="133"/>
      <c r="X9" s="133"/>
      <c r="Y9" s="133"/>
      <c r="Z9" s="29"/>
      <c r="AA9" s="29"/>
      <c r="AB9" s="29"/>
      <c r="AC9" s="29"/>
      <c r="AD9" s="29"/>
      <c r="AE9" s="31"/>
    </row>
    <row r="10" spans="2:114" ht="30" customHeight="1">
      <c r="B10" s="507"/>
      <c r="C10" s="508"/>
      <c r="D10" s="508"/>
      <c r="E10" s="508"/>
      <c r="F10" s="508"/>
      <c r="G10" s="509"/>
      <c r="H10" s="510" t="s">
        <v>92</v>
      </c>
      <c r="I10" s="1161">
        <f ca="1">TODAY()</f>
        <v>44544</v>
      </c>
      <c r="J10" s="1161"/>
      <c r="K10" s="1161"/>
      <c r="L10" s="1161"/>
      <c r="M10" s="1161"/>
      <c r="N10" s="1161"/>
      <c r="O10" s="1161"/>
      <c r="P10" s="1161"/>
      <c r="Q10" s="1161"/>
      <c r="R10" s="1161"/>
      <c r="S10" s="1161"/>
      <c r="T10" s="1161"/>
      <c r="U10" s="1161"/>
      <c r="V10" s="1161"/>
      <c r="W10" s="1161"/>
      <c r="X10" s="1161"/>
      <c r="Y10" s="1161"/>
      <c r="Z10" s="1161"/>
      <c r="AA10" s="1161"/>
      <c r="AB10" s="1161"/>
      <c r="AC10" s="1161"/>
      <c r="AD10" s="1161"/>
      <c r="AE10" s="1162"/>
    </row>
    <row r="11" spans="2:114" ht="5.0999999999999996" customHeight="1">
      <c r="B11" s="5"/>
      <c r="G11" s="37"/>
      <c r="H11" s="38"/>
      <c r="I11" s="387"/>
      <c r="J11" s="387"/>
      <c r="K11" s="387"/>
      <c r="L11" s="387"/>
      <c r="M11" s="387"/>
      <c r="N11" s="387"/>
      <c r="O11" s="387"/>
      <c r="P11" s="387"/>
      <c r="Q11" s="387"/>
      <c r="R11" s="387"/>
      <c r="S11" s="387"/>
      <c r="T11" s="387"/>
      <c r="U11" s="387"/>
      <c r="V11" s="387"/>
      <c r="W11" s="387"/>
      <c r="X11" s="387"/>
      <c r="Y11" s="387"/>
      <c r="Z11" s="387"/>
      <c r="AA11" s="387"/>
      <c r="AB11" s="387"/>
      <c r="AC11" s="387"/>
      <c r="AD11" s="387"/>
      <c r="AE11" s="549"/>
    </row>
    <row r="12" spans="2:114" ht="12" customHeight="1">
      <c r="B12" s="5"/>
      <c r="G12" s="37"/>
      <c r="H12" s="38"/>
      <c r="I12" s="387"/>
      <c r="J12" s="387"/>
      <c r="K12" s="387"/>
      <c r="L12" s="387"/>
      <c r="M12" s="387"/>
      <c r="N12" s="387"/>
      <c r="O12" s="387"/>
      <c r="P12" s="387"/>
      <c r="Q12" s="387"/>
      <c r="R12" s="387"/>
      <c r="S12" s="387"/>
      <c r="T12" s="387"/>
      <c r="U12" s="387"/>
      <c r="V12" s="42"/>
      <c r="W12" s="43"/>
      <c r="X12" s="44"/>
      <c r="Y12" s="45"/>
      <c r="Z12" s="46"/>
      <c r="AA12" s="47"/>
      <c r="AB12" s="46"/>
      <c r="AC12" s="48"/>
      <c r="AD12" s="387"/>
      <c r="AE12" s="549"/>
    </row>
    <row r="13" spans="2:114" ht="5.0999999999999996" customHeight="1">
      <c r="B13" s="5"/>
      <c r="G13" s="37"/>
      <c r="H13" s="37"/>
      <c r="I13" s="37"/>
      <c r="J13" s="37"/>
      <c r="K13" s="37"/>
      <c r="L13" s="138"/>
      <c r="M13" s="40"/>
      <c r="N13" s="40"/>
      <c r="O13" s="40"/>
      <c r="P13" s="511"/>
      <c r="Q13" s="41"/>
      <c r="R13" s="41"/>
      <c r="S13" s="511"/>
      <c r="T13" s="37"/>
      <c r="U13" s="37"/>
      <c r="V13" s="40"/>
      <c r="W13" s="37"/>
      <c r="X13" s="40"/>
      <c r="Y13" s="37"/>
      <c r="Z13" s="37"/>
      <c r="AA13" s="37"/>
      <c r="AB13" s="37"/>
      <c r="AC13" s="37"/>
      <c r="AE13" s="10"/>
    </row>
    <row r="14" spans="2:114" ht="39.950000000000003" customHeight="1">
      <c r="B14" s="5"/>
      <c r="G14" s="37"/>
      <c r="H14" s="37"/>
      <c r="I14" s="37"/>
      <c r="J14" s="37"/>
      <c r="K14" s="37"/>
      <c r="L14" s="37"/>
      <c r="M14" s="37"/>
      <c r="N14" s="37"/>
      <c r="O14" s="37"/>
      <c r="P14" s="37"/>
      <c r="Q14" s="37"/>
      <c r="R14" s="37"/>
      <c r="S14" s="37"/>
      <c r="T14" s="37"/>
      <c r="U14" s="37"/>
      <c r="V14" s="37"/>
      <c r="W14" s="37"/>
      <c r="X14" s="37"/>
      <c r="Y14" s="37"/>
      <c r="Z14" s="37"/>
      <c r="AA14" s="37"/>
      <c r="AB14" s="37"/>
      <c r="AC14" s="37"/>
      <c r="AD14" s="37"/>
      <c r="AE14" s="10"/>
    </row>
    <row r="15" spans="2:114" ht="30" customHeight="1">
      <c r="B15" s="1152" t="s">
        <v>126</v>
      </c>
      <c r="C15" s="1153"/>
      <c r="D15" s="1153"/>
      <c r="E15" s="1153"/>
      <c r="F15" s="1153"/>
      <c r="G15" s="550"/>
      <c r="H15" s="1374" t="s">
        <v>185</v>
      </c>
      <c r="I15" s="1375"/>
      <c r="J15" s="1375"/>
      <c r="K15" s="1375"/>
      <c r="L15" s="1375"/>
      <c r="M15" s="1375"/>
      <c r="N15" s="1375"/>
      <c r="O15" s="1375"/>
      <c r="P15" s="1375"/>
      <c r="Q15" s="1375"/>
      <c r="R15" s="1375"/>
      <c r="S15" s="1375"/>
      <c r="T15" s="1375"/>
      <c r="U15" s="1375"/>
      <c r="V15" s="1375"/>
      <c r="W15" s="1375"/>
      <c r="X15" s="1375"/>
      <c r="Y15" s="1375"/>
      <c r="Z15" s="1375"/>
      <c r="AA15" s="1375"/>
      <c r="AB15" s="1375"/>
      <c r="AC15" s="1375"/>
      <c r="AD15" s="269"/>
      <c r="AE15" s="418"/>
      <c r="AF15" s="198"/>
      <c r="AG15" s="198"/>
      <c r="AH15" s="198"/>
      <c r="AI15" s="198"/>
      <c r="AJ15" s="198"/>
      <c r="AK15" s="198"/>
      <c r="AL15" s="198"/>
      <c r="AM15" s="198"/>
      <c r="AN15" s="198"/>
      <c r="AO15" s="198"/>
      <c r="AP15" s="198"/>
      <c r="AQ15" s="198"/>
      <c r="AR15" s="198"/>
      <c r="AS15" s="198"/>
      <c r="AT15" s="198"/>
      <c r="AU15" s="198"/>
      <c r="AV15" s="198"/>
      <c r="AW15" s="198"/>
      <c r="AX15" s="198"/>
      <c r="AY15" s="198"/>
      <c r="AZ15" s="198"/>
      <c r="BA15" s="198"/>
      <c r="BB15" s="37"/>
      <c r="BC15" s="37"/>
      <c r="BD15" s="37"/>
      <c r="BE15" s="37"/>
      <c r="BF15" s="37"/>
      <c r="BG15" s="37"/>
      <c r="BH15" s="37"/>
      <c r="BI15" s="37"/>
      <c r="BJ15" s="37"/>
      <c r="BK15" s="37"/>
      <c r="BN15" s="198"/>
      <c r="BO15" s="198"/>
      <c r="BP15" s="198"/>
      <c r="BQ15" s="198"/>
      <c r="BR15" s="198"/>
      <c r="BS15" s="198"/>
      <c r="BT15" s="198"/>
      <c r="BU15" s="198"/>
      <c r="BV15" s="198"/>
      <c r="BW15" s="198"/>
      <c r="BX15" s="198"/>
      <c r="BY15" s="198"/>
      <c r="BZ15" s="198"/>
      <c r="CA15" s="198"/>
      <c r="CB15" s="198"/>
      <c r="CC15" s="198"/>
      <c r="CD15" s="198"/>
      <c r="CE15" s="198"/>
      <c r="CF15" s="198"/>
      <c r="CG15" s="198"/>
      <c r="CH15" s="198"/>
      <c r="CI15" s="198"/>
      <c r="CJ15" s="198"/>
      <c r="CK15" s="198"/>
      <c r="CL15" s="198"/>
      <c r="CM15" s="198"/>
      <c r="CN15" s="198"/>
      <c r="CO15" s="198"/>
      <c r="CP15" s="198"/>
      <c r="CQ15" s="198"/>
      <c r="CR15" s="198"/>
      <c r="CS15" s="198"/>
      <c r="CT15" s="198"/>
      <c r="CU15" s="198"/>
      <c r="CV15" s="198"/>
      <c r="CW15" s="198"/>
      <c r="CX15" s="198"/>
      <c r="CY15" s="198"/>
      <c r="CZ15" s="198"/>
      <c r="DA15" s="198"/>
      <c r="DB15" s="198"/>
      <c r="DC15" s="198"/>
      <c r="DD15" s="198"/>
      <c r="DE15" s="198"/>
      <c r="DF15" s="198"/>
      <c r="DG15" s="198"/>
      <c r="DH15" s="198"/>
      <c r="DI15" s="198"/>
      <c r="DJ15" s="198"/>
    </row>
    <row r="16" spans="2:114" ht="20.100000000000001" customHeight="1">
      <c r="B16" s="5"/>
      <c r="G16" s="551"/>
      <c r="H16" s="552"/>
      <c r="I16" s="552"/>
      <c r="J16" s="552"/>
      <c r="K16" s="552"/>
      <c r="L16" s="552"/>
      <c r="M16" s="553"/>
      <c r="N16" s="553"/>
      <c r="O16" s="553"/>
      <c r="P16" s="553"/>
      <c r="Q16" s="553"/>
      <c r="R16" s="553"/>
      <c r="S16" s="553"/>
      <c r="T16" s="553"/>
      <c r="U16" s="553"/>
      <c r="V16" s="553"/>
      <c r="W16" s="553"/>
      <c r="X16" s="553"/>
      <c r="Y16" s="553"/>
      <c r="Z16" s="553"/>
      <c r="AA16" s="553"/>
      <c r="AB16" s="553"/>
      <c r="AC16" s="554"/>
      <c r="AD16" s="37"/>
      <c r="AE16" s="10"/>
    </row>
    <row r="17" spans="2:114" s="21" customFormat="1" ht="24.95" customHeight="1">
      <c r="B17" s="5"/>
      <c r="C17" s="1"/>
      <c r="D17" s="1"/>
      <c r="E17" s="1"/>
      <c r="F17" s="1"/>
      <c r="G17" s="555"/>
      <c r="H17" s="556"/>
      <c r="I17" s="556"/>
      <c r="J17" s="556"/>
      <c r="K17" s="556"/>
      <c r="L17" s="556"/>
      <c r="M17" s="557"/>
      <c r="N17" s="557"/>
      <c r="O17" s="558"/>
      <c r="P17" s="559"/>
      <c r="Q17" s="559"/>
      <c r="R17" s="559"/>
      <c r="S17" s="559"/>
      <c r="T17" s="560"/>
      <c r="U17" s="560"/>
      <c r="V17" s="561"/>
      <c r="W17" s="561"/>
      <c r="X17" s="561"/>
      <c r="Y17" s="558"/>
      <c r="Z17" s="558"/>
      <c r="AA17" s="558"/>
      <c r="AB17" s="558"/>
      <c r="AC17" s="562"/>
      <c r="AD17" s="486"/>
      <c r="AE17" s="99"/>
    </row>
    <row r="18" spans="2:114" ht="20.100000000000001" customHeight="1">
      <c r="B18" s="5"/>
      <c r="G18" s="555"/>
      <c r="H18" s="556"/>
      <c r="I18" s="556"/>
      <c r="J18" s="556"/>
      <c r="K18" s="556"/>
      <c r="L18" s="556"/>
      <c r="M18" s="557"/>
      <c r="N18" s="557"/>
      <c r="O18" s="558"/>
      <c r="P18" s="558"/>
      <c r="Q18" s="558"/>
      <c r="R18" s="558"/>
      <c r="S18" s="558"/>
      <c r="T18" s="558"/>
      <c r="U18" s="558"/>
      <c r="V18" s="561"/>
      <c r="W18" s="561"/>
      <c r="X18" s="561"/>
      <c r="Y18" s="558"/>
      <c r="Z18" s="558"/>
      <c r="AA18" s="558"/>
      <c r="AB18" s="558"/>
      <c r="AC18" s="562"/>
      <c r="AD18" s="37"/>
      <c r="AE18" s="10"/>
    </row>
    <row r="19" spans="2:114" ht="80.099999999999994" customHeight="1">
      <c r="B19" s="5"/>
      <c r="D19" s="1358" t="s">
        <v>133</v>
      </c>
      <c r="E19" s="1359"/>
      <c r="G19" s="563"/>
      <c r="H19" s="556"/>
      <c r="I19" s="556"/>
      <c r="J19" s="556"/>
      <c r="K19" s="556"/>
      <c r="L19" s="556"/>
      <c r="M19" s="557"/>
      <c r="N19" s="557"/>
      <c r="O19" s="558"/>
      <c r="P19" s="558"/>
      <c r="Q19" s="558"/>
      <c r="R19" s="558"/>
      <c r="S19" s="558"/>
      <c r="T19" s="558"/>
      <c r="U19" s="558"/>
      <c r="V19" s="561"/>
      <c r="W19" s="561"/>
      <c r="X19" s="561"/>
      <c r="Y19" s="558"/>
      <c r="Z19" s="558"/>
      <c r="AA19" s="558"/>
      <c r="AB19" s="558"/>
      <c r="AC19" s="562"/>
      <c r="AD19" s="37"/>
      <c r="AE19" s="10"/>
    </row>
    <row r="20" spans="2:114" ht="24.95" customHeight="1">
      <c r="B20" s="5"/>
      <c r="D20" s="521"/>
      <c r="G20" s="555"/>
      <c r="H20" s="556"/>
      <c r="I20" s="556"/>
      <c r="J20" s="556"/>
      <c r="K20" s="556"/>
      <c r="L20" s="556"/>
      <c r="M20" s="557"/>
      <c r="N20" s="557"/>
      <c r="O20" s="558"/>
      <c r="P20" s="558"/>
      <c r="Q20" s="558"/>
      <c r="R20" s="558"/>
      <c r="S20" s="558"/>
      <c r="T20" s="558"/>
      <c r="U20" s="558"/>
      <c r="V20" s="561"/>
      <c r="W20" s="561"/>
      <c r="X20" s="561"/>
      <c r="Y20" s="558"/>
      <c r="Z20" s="558"/>
      <c r="AA20" s="558"/>
      <c r="AB20" s="558"/>
      <c r="AC20" s="564"/>
      <c r="AD20" s="37"/>
      <c r="AE20" s="10"/>
    </row>
    <row r="21" spans="2:114" ht="24.95" customHeight="1">
      <c r="B21" s="5"/>
      <c r="D21" s="521"/>
      <c r="G21" s="565"/>
      <c r="H21" s="566"/>
      <c r="I21" s="567"/>
      <c r="J21" s="567"/>
      <c r="K21" s="568"/>
      <c r="L21" s="569"/>
      <c r="M21" s="570"/>
      <c r="N21" s="570"/>
      <c r="O21" s="571"/>
      <c r="P21" s="571"/>
      <c r="Q21" s="571"/>
      <c r="R21" s="571"/>
      <c r="S21" s="571"/>
      <c r="T21" s="571"/>
      <c r="U21" s="571"/>
      <c r="V21" s="572"/>
      <c r="W21" s="572"/>
      <c r="X21" s="572"/>
      <c r="Y21" s="571"/>
      <c r="Z21" s="571"/>
      <c r="AA21" s="571"/>
      <c r="AB21" s="571"/>
      <c r="AC21" s="573"/>
      <c r="AD21" s="37"/>
      <c r="AE21" s="10"/>
    </row>
    <row r="22" spans="2:114" ht="20.100000000000001" customHeight="1">
      <c r="B22" s="5"/>
      <c r="G22" s="37"/>
      <c r="H22" s="285"/>
      <c r="I22" s="285"/>
      <c r="J22" s="285"/>
      <c r="K22" s="285"/>
      <c r="L22" s="285"/>
      <c r="M22" s="198"/>
      <c r="N22" s="198"/>
      <c r="O22" s="198"/>
      <c r="P22" s="198"/>
      <c r="Q22" s="198"/>
      <c r="R22" s="198"/>
      <c r="S22" s="198"/>
      <c r="T22" s="198"/>
      <c r="U22" s="198"/>
      <c r="V22" s="198"/>
      <c r="W22" s="198"/>
      <c r="X22" s="198"/>
      <c r="Y22" s="198"/>
      <c r="Z22" s="198"/>
      <c r="AA22" s="198"/>
      <c r="AB22" s="198"/>
      <c r="AC22" s="269"/>
      <c r="AD22" s="269"/>
      <c r="AE22" s="418"/>
      <c r="AF22" s="198"/>
      <c r="AG22" s="198"/>
      <c r="AH22" s="198"/>
      <c r="AI22" s="198"/>
      <c r="AJ22" s="198"/>
      <c r="AK22" s="198"/>
      <c r="AL22" s="198"/>
      <c r="AM22" s="198"/>
      <c r="AN22" s="198"/>
      <c r="AO22" s="198"/>
      <c r="AP22" s="198"/>
      <c r="AQ22" s="198"/>
      <c r="AR22" s="198"/>
      <c r="AS22" s="198"/>
      <c r="AT22" s="198"/>
      <c r="AU22" s="198"/>
      <c r="AV22" s="198"/>
      <c r="AW22" s="198"/>
      <c r="AX22" s="198"/>
      <c r="AY22" s="198"/>
      <c r="AZ22" s="198"/>
      <c r="BA22" s="198"/>
      <c r="BB22" s="37"/>
      <c r="BC22" s="37"/>
      <c r="BD22" s="37"/>
      <c r="BE22" s="37"/>
      <c r="BF22" s="37"/>
      <c r="BG22" s="37"/>
      <c r="BH22" s="37"/>
      <c r="BI22" s="37"/>
      <c r="BJ22" s="37"/>
      <c r="BK22" s="37"/>
      <c r="BN22" s="198"/>
      <c r="BO22" s="198"/>
      <c r="BP22" s="198"/>
      <c r="BQ22" s="198"/>
      <c r="BR22" s="198"/>
      <c r="BS22" s="198"/>
      <c r="BT22" s="198"/>
      <c r="BU22" s="198"/>
      <c r="BV22" s="198"/>
      <c r="BW22" s="198"/>
      <c r="BX22" s="198"/>
      <c r="BY22" s="198"/>
      <c r="BZ22" s="198"/>
      <c r="CA22" s="198"/>
      <c r="CB22" s="198"/>
      <c r="CC22" s="198"/>
      <c r="CD22" s="198"/>
      <c r="CE22" s="198"/>
      <c r="CF22" s="198"/>
      <c r="CG22" s="198"/>
      <c r="CH22" s="198"/>
      <c r="CI22" s="198"/>
      <c r="CJ22" s="198"/>
      <c r="CK22" s="198"/>
      <c r="CL22" s="198"/>
      <c r="CM22" s="198"/>
      <c r="CN22" s="198"/>
      <c r="CO22" s="198"/>
      <c r="CP22" s="198"/>
      <c r="CQ22" s="198"/>
      <c r="CR22" s="198"/>
      <c r="CS22" s="198"/>
      <c r="CT22" s="198"/>
      <c r="CU22" s="198"/>
      <c r="CV22" s="198"/>
      <c r="CW22" s="198"/>
      <c r="CX22" s="198"/>
      <c r="CY22" s="198"/>
      <c r="CZ22" s="198"/>
      <c r="DA22" s="198"/>
      <c r="DB22" s="198"/>
      <c r="DC22" s="198"/>
      <c r="DD22" s="198"/>
      <c r="DE22" s="198"/>
      <c r="DF22" s="198"/>
      <c r="DG22" s="198"/>
      <c r="DH22" s="198"/>
      <c r="DI22" s="198"/>
      <c r="DJ22" s="198"/>
    </row>
    <row r="23" spans="2:114" ht="30" customHeight="1">
      <c r="B23" s="1152" t="s">
        <v>126</v>
      </c>
      <c r="C23" s="1153"/>
      <c r="D23" s="1153"/>
      <c r="E23" s="1153"/>
      <c r="F23" s="1153"/>
      <c r="G23" s="550"/>
      <c r="H23" s="1374" t="s">
        <v>188</v>
      </c>
      <c r="I23" s="1375"/>
      <c r="J23" s="1375"/>
      <c r="K23" s="1375"/>
      <c r="L23" s="1375"/>
      <c r="M23" s="1375"/>
      <c r="N23" s="1375"/>
      <c r="O23" s="1375"/>
      <c r="P23" s="1375"/>
      <c r="Q23" s="1375"/>
      <c r="R23" s="1375"/>
      <c r="S23" s="1375"/>
      <c r="T23" s="1375"/>
      <c r="U23" s="1375"/>
      <c r="V23" s="1375"/>
      <c r="W23" s="1375"/>
      <c r="X23" s="1375"/>
      <c r="Y23" s="1375"/>
      <c r="Z23" s="1375"/>
      <c r="AA23" s="1375"/>
      <c r="AB23" s="1375"/>
      <c r="AC23" s="1375"/>
      <c r="AD23" s="269"/>
      <c r="AE23" s="418"/>
      <c r="AF23" s="198"/>
      <c r="AG23" s="198"/>
      <c r="AH23" s="198"/>
      <c r="AI23" s="198"/>
      <c r="AJ23" s="198"/>
      <c r="AK23" s="198"/>
      <c r="AL23" s="198"/>
      <c r="AM23" s="198"/>
      <c r="AN23" s="198"/>
      <c r="AO23" s="198"/>
      <c r="AP23" s="198"/>
      <c r="AQ23" s="198"/>
      <c r="AR23" s="198"/>
      <c r="AS23" s="198"/>
      <c r="AT23" s="198"/>
      <c r="AU23" s="198"/>
      <c r="AV23" s="198"/>
      <c r="AW23" s="198"/>
      <c r="AX23" s="198"/>
      <c r="AY23" s="198"/>
      <c r="AZ23" s="198"/>
      <c r="BA23" s="198"/>
      <c r="BB23" s="37"/>
      <c r="BC23" s="37"/>
      <c r="BD23" s="37"/>
      <c r="BE23" s="37"/>
      <c r="BF23" s="37"/>
      <c r="BG23" s="37"/>
      <c r="BH23" s="37"/>
      <c r="BI23" s="37"/>
      <c r="BJ23" s="37"/>
      <c r="BK23" s="37"/>
      <c r="BN23" s="198"/>
      <c r="BO23" s="198"/>
      <c r="BP23" s="198"/>
      <c r="BQ23" s="198"/>
      <c r="BR23" s="198"/>
      <c r="BS23" s="198"/>
      <c r="BT23" s="198"/>
      <c r="BU23" s="198"/>
      <c r="BV23" s="198"/>
      <c r="BW23" s="198"/>
      <c r="BX23" s="198"/>
      <c r="BY23" s="198"/>
      <c r="BZ23" s="198"/>
      <c r="CA23" s="198"/>
      <c r="CB23" s="198"/>
      <c r="CC23" s="198"/>
      <c r="CD23" s="198"/>
      <c r="CE23" s="198"/>
      <c r="CF23" s="198"/>
      <c r="CG23" s="198"/>
      <c r="CH23" s="198"/>
      <c r="CI23" s="198"/>
      <c r="CJ23" s="198"/>
      <c r="CK23" s="198"/>
      <c r="CL23" s="198"/>
      <c r="CM23" s="198"/>
      <c r="CN23" s="198"/>
      <c r="CO23" s="198"/>
      <c r="CP23" s="198"/>
      <c r="CQ23" s="198"/>
      <c r="CR23" s="198"/>
      <c r="CS23" s="198"/>
      <c r="CT23" s="198"/>
      <c r="CU23" s="198"/>
      <c r="CV23" s="198"/>
      <c r="CW23" s="198"/>
      <c r="CX23" s="198"/>
      <c r="CY23" s="198"/>
      <c r="CZ23" s="198"/>
      <c r="DA23" s="198"/>
      <c r="DB23" s="198"/>
      <c r="DC23" s="198"/>
      <c r="DD23" s="198"/>
      <c r="DE23" s="198"/>
      <c r="DF23" s="198"/>
      <c r="DG23" s="198"/>
      <c r="DH23" s="198"/>
      <c r="DI23" s="198"/>
      <c r="DJ23" s="198"/>
    </row>
    <row r="24" spans="2:114" ht="20.100000000000001" customHeight="1">
      <c r="B24" s="574"/>
      <c r="C24" s="575"/>
      <c r="D24" s="575"/>
      <c r="E24" s="227"/>
      <c r="F24" s="227"/>
      <c r="G24" s="576"/>
      <c r="H24" s="577"/>
      <c r="I24" s="577"/>
      <c r="J24" s="577"/>
      <c r="K24" s="577"/>
      <c r="L24" s="577"/>
      <c r="M24" s="578"/>
      <c r="N24" s="578"/>
      <c r="O24" s="578"/>
      <c r="P24" s="578"/>
      <c r="Q24" s="578"/>
      <c r="R24" s="578"/>
      <c r="S24" s="578"/>
      <c r="T24" s="578"/>
      <c r="U24" s="578"/>
      <c r="V24" s="578"/>
      <c r="W24" s="578"/>
      <c r="X24" s="578"/>
      <c r="Y24" s="578"/>
      <c r="Z24" s="578"/>
      <c r="AA24" s="578"/>
      <c r="AB24" s="578"/>
      <c r="AC24" s="579"/>
      <c r="AD24" s="269"/>
      <c r="AE24" s="418"/>
      <c r="AF24" s="198"/>
      <c r="AG24" s="198"/>
      <c r="AH24" s="198"/>
      <c r="AI24" s="198"/>
      <c r="AJ24" s="198"/>
      <c r="AK24" s="198"/>
      <c r="AL24" s="198"/>
      <c r="AM24" s="198"/>
      <c r="AN24" s="198"/>
      <c r="AO24" s="198"/>
      <c r="AP24" s="198"/>
      <c r="AQ24" s="198"/>
      <c r="AR24" s="198"/>
      <c r="AS24" s="198"/>
      <c r="AT24" s="198"/>
      <c r="AU24" s="198"/>
      <c r="AV24" s="198"/>
      <c r="AW24" s="198"/>
      <c r="AX24" s="198"/>
      <c r="AY24" s="198"/>
      <c r="AZ24" s="198"/>
      <c r="BA24" s="198"/>
      <c r="BB24" s="37"/>
      <c r="BC24" s="37"/>
      <c r="BD24" s="37"/>
      <c r="BE24" s="37"/>
      <c r="BF24" s="37"/>
      <c r="BG24" s="37"/>
      <c r="BH24" s="37"/>
      <c r="BI24" s="37"/>
      <c r="BJ24" s="37"/>
      <c r="BK24" s="37"/>
      <c r="BN24" s="198"/>
      <c r="BO24" s="198"/>
      <c r="BP24" s="198"/>
      <c r="BQ24" s="198"/>
      <c r="BR24" s="198"/>
      <c r="BS24" s="198"/>
      <c r="BT24" s="198"/>
      <c r="BU24" s="198"/>
      <c r="BV24" s="198"/>
      <c r="BW24" s="198"/>
      <c r="BX24" s="198"/>
      <c r="BY24" s="198"/>
      <c r="BZ24" s="198"/>
      <c r="CA24" s="198"/>
      <c r="CB24" s="198"/>
      <c r="CC24" s="198"/>
      <c r="CD24" s="198"/>
      <c r="CE24" s="198"/>
      <c r="CF24" s="198"/>
      <c r="CG24" s="198"/>
      <c r="CH24" s="198"/>
      <c r="CI24" s="198"/>
      <c r="CJ24" s="198"/>
      <c r="CK24" s="198"/>
      <c r="CL24" s="198"/>
      <c r="CM24" s="198"/>
      <c r="CN24" s="198"/>
      <c r="CO24" s="198"/>
      <c r="CP24" s="198"/>
      <c r="CQ24" s="198"/>
      <c r="CR24" s="198"/>
      <c r="CS24" s="198"/>
      <c r="CT24" s="198"/>
      <c r="CU24" s="198"/>
      <c r="CV24" s="198"/>
      <c r="CW24" s="198"/>
      <c r="CX24" s="198"/>
      <c r="CY24" s="198"/>
      <c r="CZ24" s="198"/>
      <c r="DA24" s="198"/>
      <c r="DB24" s="198"/>
      <c r="DC24" s="198"/>
      <c r="DD24" s="198"/>
      <c r="DE24" s="198"/>
      <c r="DF24" s="198"/>
      <c r="DG24" s="198"/>
      <c r="DH24" s="198"/>
      <c r="DI24" s="198"/>
      <c r="DJ24" s="198"/>
    </row>
    <row r="25" spans="2:114" ht="80.099999999999994" customHeight="1">
      <c r="B25" s="580"/>
      <c r="C25" s="227"/>
      <c r="D25" s="1358" t="s">
        <v>140</v>
      </c>
      <c r="E25" s="1359"/>
      <c r="F25" s="227"/>
      <c r="G25" s="581"/>
      <c r="H25" s="582"/>
      <c r="I25" s="582"/>
      <c r="J25" s="582"/>
      <c r="K25" s="582"/>
      <c r="L25" s="582"/>
      <c r="M25" s="583"/>
      <c r="N25" s="583"/>
      <c r="O25" s="584"/>
      <c r="P25" s="585"/>
      <c r="Q25" s="585"/>
      <c r="R25" s="585"/>
      <c r="S25" s="585"/>
      <c r="T25" s="586"/>
      <c r="U25" s="586"/>
      <c r="V25" s="587"/>
      <c r="W25" s="587"/>
      <c r="X25" s="587"/>
      <c r="Y25" s="584"/>
      <c r="Z25" s="584"/>
      <c r="AA25" s="584"/>
      <c r="AB25" s="584"/>
      <c r="AC25" s="588"/>
      <c r="AD25" s="37"/>
      <c r="AE25" s="10"/>
    </row>
    <row r="26" spans="2:114" ht="24.95" customHeight="1">
      <c r="B26" s="580"/>
      <c r="C26" s="227"/>
      <c r="D26" s="183"/>
      <c r="E26" s="227"/>
      <c r="F26" s="227"/>
      <c r="G26" s="581"/>
      <c r="H26" s="582"/>
      <c r="I26" s="582"/>
      <c r="J26" s="582"/>
      <c r="K26" s="582"/>
      <c r="L26" s="582"/>
      <c r="M26" s="583"/>
      <c r="N26" s="583"/>
      <c r="O26" s="584"/>
      <c r="P26" s="584"/>
      <c r="Q26" s="584"/>
      <c r="R26" s="584"/>
      <c r="S26" s="584"/>
      <c r="T26" s="584"/>
      <c r="U26" s="584"/>
      <c r="V26" s="587"/>
      <c r="W26" s="587"/>
      <c r="X26" s="587"/>
      <c r="Y26" s="584"/>
      <c r="Z26" s="584"/>
      <c r="AA26" s="584"/>
      <c r="AB26" s="584"/>
      <c r="AC26" s="588"/>
      <c r="AD26" s="37"/>
      <c r="AE26" s="10"/>
    </row>
    <row r="27" spans="2:114" ht="24.95" customHeight="1">
      <c r="B27" s="580"/>
      <c r="C27" s="227"/>
      <c r="D27" s="183"/>
      <c r="E27" s="227"/>
      <c r="F27" s="227"/>
      <c r="G27" s="589"/>
      <c r="H27" s="590"/>
      <c r="I27" s="590"/>
      <c r="J27" s="590"/>
      <c r="K27" s="590"/>
      <c r="L27" s="590"/>
      <c r="M27" s="591"/>
      <c r="N27" s="591"/>
      <c r="O27" s="592"/>
      <c r="P27" s="592"/>
      <c r="Q27" s="592"/>
      <c r="R27" s="592"/>
      <c r="S27" s="592"/>
      <c r="T27" s="592"/>
      <c r="U27" s="592"/>
      <c r="V27" s="593"/>
      <c r="W27" s="593"/>
      <c r="X27" s="593"/>
      <c r="Y27" s="592"/>
      <c r="Z27" s="592"/>
      <c r="AA27" s="592"/>
      <c r="AB27" s="592"/>
      <c r="AC27" s="594"/>
      <c r="AD27" s="37"/>
      <c r="AE27" s="10"/>
    </row>
    <row r="28" spans="2:114" ht="20.100000000000001" customHeight="1">
      <c r="B28" s="580"/>
      <c r="C28" s="227"/>
      <c r="D28" s="227"/>
      <c r="E28" s="227"/>
      <c r="F28" s="227"/>
      <c r="G28" s="37"/>
      <c r="H28" s="285"/>
      <c r="I28" s="285"/>
      <c r="J28" s="285"/>
      <c r="K28" s="285"/>
      <c r="L28" s="285"/>
      <c r="M28" s="198"/>
      <c r="N28" s="198"/>
      <c r="O28" s="198"/>
      <c r="P28" s="198"/>
      <c r="Q28" s="198"/>
      <c r="R28" s="198"/>
      <c r="S28" s="198"/>
      <c r="T28" s="198"/>
      <c r="U28" s="198"/>
      <c r="V28" s="198"/>
      <c r="W28" s="198"/>
      <c r="X28" s="198"/>
      <c r="Y28" s="198"/>
      <c r="Z28" s="198"/>
      <c r="AA28" s="198"/>
      <c r="AB28" s="198"/>
      <c r="AC28" s="269"/>
      <c r="AD28" s="269"/>
      <c r="AE28" s="418"/>
      <c r="AF28" s="198"/>
      <c r="AG28" s="198"/>
      <c r="AH28" s="198"/>
      <c r="AI28" s="198"/>
      <c r="AJ28" s="198"/>
      <c r="AK28" s="198"/>
      <c r="AL28" s="198"/>
      <c r="AM28" s="198"/>
      <c r="AN28" s="198"/>
      <c r="AO28" s="198"/>
      <c r="AP28" s="198"/>
      <c r="AQ28" s="198"/>
      <c r="AR28" s="198"/>
      <c r="AS28" s="198"/>
      <c r="AT28" s="198"/>
      <c r="AU28" s="198"/>
      <c r="AV28" s="198"/>
      <c r="AW28" s="198"/>
      <c r="AX28" s="198"/>
      <c r="AY28" s="198"/>
      <c r="AZ28" s="198"/>
      <c r="BA28" s="198"/>
      <c r="BB28" s="37"/>
      <c r="BC28" s="37"/>
      <c r="BD28" s="37"/>
      <c r="BE28" s="37"/>
      <c r="BF28" s="37"/>
      <c r="BG28" s="37"/>
      <c r="BH28" s="37"/>
      <c r="BI28" s="37"/>
      <c r="BJ28" s="37"/>
      <c r="BK28" s="37"/>
      <c r="BN28" s="198"/>
      <c r="BO28" s="198"/>
      <c r="BP28" s="198"/>
      <c r="BQ28" s="198"/>
      <c r="BR28" s="198"/>
      <c r="BS28" s="198"/>
      <c r="BT28" s="198"/>
      <c r="BU28" s="198"/>
      <c r="BV28" s="198"/>
      <c r="BW28" s="198"/>
      <c r="BX28" s="198"/>
      <c r="BY28" s="198"/>
      <c r="BZ28" s="198"/>
      <c r="CA28" s="198"/>
      <c r="CB28" s="198"/>
      <c r="CC28" s="198"/>
      <c r="CD28" s="198"/>
      <c r="CE28" s="198"/>
      <c r="CF28" s="198"/>
      <c r="CG28" s="198"/>
      <c r="CH28" s="198"/>
      <c r="CI28" s="198"/>
      <c r="CJ28" s="198"/>
      <c r="CK28" s="198"/>
      <c r="CL28" s="198"/>
      <c r="CM28" s="198"/>
      <c r="CN28" s="198"/>
      <c r="CO28" s="198"/>
      <c r="CP28" s="198"/>
      <c r="CQ28" s="198"/>
      <c r="CR28" s="198"/>
      <c r="CS28" s="198"/>
      <c r="CT28" s="198"/>
      <c r="CU28" s="198"/>
      <c r="CV28" s="198"/>
      <c r="CW28" s="198"/>
      <c r="CX28" s="198"/>
      <c r="CY28" s="198"/>
      <c r="CZ28" s="198"/>
      <c r="DA28" s="198"/>
      <c r="DB28" s="198"/>
      <c r="DC28" s="198"/>
      <c r="DD28" s="198"/>
      <c r="DE28" s="198"/>
      <c r="DF28" s="198"/>
      <c r="DG28" s="198"/>
      <c r="DH28" s="198"/>
      <c r="DI28" s="198"/>
      <c r="DJ28" s="198"/>
    </row>
    <row r="29" spans="2:114" ht="30" customHeight="1">
      <c r="B29" s="1152" t="s">
        <v>126</v>
      </c>
      <c r="C29" s="1153"/>
      <c r="D29" s="1153"/>
      <c r="E29" s="1153"/>
      <c r="F29" s="1153"/>
      <c r="G29" s="550"/>
      <c r="H29" s="1374" t="s">
        <v>193</v>
      </c>
      <c r="I29" s="1375"/>
      <c r="J29" s="1375"/>
      <c r="K29" s="1375"/>
      <c r="L29" s="1375"/>
      <c r="M29" s="1375"/>
      <c r="N29" s="1375"/>
      <c r="O29" s="1375"/>
      <c r="P29" s="1375"/>
      <c r="Q29" s="1375"/>
      <c r="R29" s="1375"/>
      <c r="S29" s="1375"/>
      <c r="T29" s="1375"/>
      <c r="U29" s="1375"/>
      <c r="V29" s="1375"/>
      <c r="W29" s="1375"/>
      <c r="X29" s="1375"/>
      <c r="Y29" s="1375"/>
      <c r="Z29" s="1375"/>
      <c r="AA29" s="1375"/>
      <c r="AB29" s="1375"/>
      <c r="AC29" s="1375"/>
      <c r="AD29" s="269"/>
      <c r="AE29" s="418"/>
      <c r="AF29" s="198"/>
      <c r="AG29" s="198"/>
      <c r="AH29" s="198"/>
      <c r="AI29" s="198"/>
      <c r="AJ29" s="198"/>
      <c r="AK29" s="198"/>
      <c r="AL29" s="198"/>
      <c r="AM29" s="198"/>
      <c r="AN29" s="198"/>
      <c r="AO29" s="198"/>
      <c r="AP29" s="198"/>
      <c r="AQ29" s="198"/>
      <c r="AR29" s="198"/>
      <c r="AS29" s="198"/>
      <c r="AT29" s="198"/>
      <c r="AU29" s="198"/>
      <c r="AV29" s="198"/>
      <c r="AW29" s="198"/>
      <c r="AX29" s="198"/>
      <c r="AY29" s="198"/>
      <c r="AZ29" s="198"/>
      <c r="BA29" s="198"/>
      <c r="BB29" s="37"/>
      <c r="BC29" s="37"/>
      <c r="BD29" s="37"/>
      <c r="BE29" s="37"/>
      <c r="BF29" s="37"/>
      <c r="BG29" s="37"/>
      <c r="BH29" s="37"/>
      <c r="BI29" s="37"/>
      <c r="BJ29" s="37"/>
      <c r="BK29" s="37"/>
      <c r="BN29" s="198"/>
      <c r="BO29" s="198"/>
      <c r="BP29" s="198"/>
      <c r="BQ29" s="198"/>
      <c r="BR29" s="198"/>
      <c r="BS29" s="198"/>
      <c r="BT29" s="198"/>
      <c r="BU29" s="198"/>
      <c r="BV29" s="198"/>
      <c r="BW29" s="198"/>
      <c r="BX29" s="198"/>
      <c r="BY29" s="198"/>
      <c r="BZ29" s="198"/>
      <c r="CA29" s="198"/>
      <c r="CB29" s="198"/>
      <c r="CC29" s="198"/>
      <c r="CD29" s="198"/>
      <c r="CE29" s="198"/>
      <c r="CF29" s="198"/>
      <c r="CG29" s="198"/>
      <c r="CH29" s="198"/>
      <c r="CI29" s="198"/>
      <c r="CJ29" s="198"/>
      <c r="CK29" s="198"/>
      <c r="CL29" s="198"/>
      <c r="CM29" s="198"/>
      <c r="CN29" s="198"/>
      <c r="CO29" s="198"/>
      <c r="CP29" s="198"/>
      <c r="CQ29" s="198"/>
      <c r="CR29" s="198"/>
      <c r="CS29" s="198"/>
      <c r="CT29" s="198"/>
      <c r="CU29" s="198"/>
      <c r="CV29" s="198"/>
      <c r="CW29" s="198"/>
      <c r="CX29" s="198"/>
      <c r="CY29" s="198"/>
      <c r="CZ29" s="198"/>
      <c r="DA29" s="198"/>
      <c r="DB29" s="198"/>
      <c r="DC29" s="198"/>
      <c r="DD29" s="198"/>
      <c r="DE29" s="198"/>
      <c r="DF29" s="198"/>
      <c r="DG29" s="198"/>
      <c r="DH29" s="198"/>
      <c r="DI29" s="198"/>
      <c r="DJ29" s="198"/>
    </row>
    <row r="30" spans="2:114" ht="20.100000000000001" customHeight="1">
      <c r="B30" s="574"/>
      <c r="C30" s="575"/>
      <c r="D30" s="575"/>
      <c r="E30" s="227"/>
      <c r="F30" s="227"/>
      <c r="G30" s="551"/>
      <c r="H30" s="552"/>
      <c r="I30" s="552"/>
      <c r="J30" s="552"/>
      <c r="K30" s="552"/>
      <c r="L30" s="552"/>
      <c r="M30" s="553"/>
      <c r="N30" s="553"/>
      <c r="O30" s="553"/>
      <c r="P30" s="553"/>
      <c r="Q30" s="553"/>
      <c r="R30" s="553"/>
      <c r="S30" s="553"/>
      <c r="T30" s="553"/>
      <c r="U30" s="553"/>
      <c r="V30" s="553"/>
      <c r="W30" s="553"/>
      <c r="X30" s="553"/>
      <c r="Y30" s="553"/>
      <c r="Z30" s="553"/>
      <c r="AA30" s="553"/>
      <c r="AB30" s="553"/>
      <c r="AC30" s="554"/>
      <c r="AD30" s="269"/>
      <c r="AE30" s="418"/>
      <c r="AF30" s="198"/>
      <c r="AG30" s="198"/>
      <c r="AH30" s="198"/>
      <c r="AI30" s="198"/>
      <c r="AJ30" s="198"/>
      <c r="AK30" s="198"/>
      <c r="AL30" s="198"/>
      <c r="AM30" s="198"/>
      <c r="AN30" s="198"/>
      <c r="AO30" s="198"/>
      <c r="AP30" s="198"/>
      <c r="AQ30" s="198"/>
      <c r="AR30" s="198"/>
      <c r="AS30" s="198"/>
      <c r="AT30" s="198"/>
      <c r="AU30" s="198"/>
      <c r="AV30" s="198"/>
      <c r="AW30" s="198"/>
      <c r="AX30" s="198"/>
      <c r="AY30" s="198"/>
      <c r="AZ30" s="198"/>
      <c r="BA30" s="198"/>
      <c r="BB30" s="37"/>
      <c r="BC30" s="37"/>
      <c r="BD30" s="37"/>
      <c r="BE30" s="37"/>
      <c r="BF30" s="37"/>
      <c r="BG30" s="37"/>
      <c r="BH30" s="37"/>
      <c r="BI30" s="37"/>
      <c r="BJ30" s="37"/>
      <c r="BK30" s="37"/>
      <c r="BN30" s="198"/>
      <c r="BO30" s="198"/>
      <c r="BP30" s="198"/>
      <c r="BQ30" s="198"/>
      <c r="BR30" s="198"/>
      <c r="BS30" s="198"/>
      <c r="BT30" s="198"/>
      <c r="BU30" s="198"/>
      <c r="BV30" s="198"/>
      <c r="BW30" s="198"/>
      <c r="BX30" s="198"/>
      <c r="BY30" s="198"/>
      <c r="BZ30" s="198"/>
      <c r="CA30" s="198"/>
      <c r="CB30" s="198"/>
      <c r="CC30" s="198"/>
      <c r="CD30" s="198"/>
      <c r="CE30" s="198"/>
      <c r="CF30" s="198"/>
      <c r="CG30" s="198"/>
      <c r="CH30" s="198"/>
      <c r="CI30" s="198"/>
      <c r="CJ30" s="198"/>
      <c r="CK30" s="198"/>
      <c r="CL30" s="198"/>
      <c r="CM30" s="198"/>
      <c r="CN30" s="198"/>
      <c r="CO30" s="198"/>
      <c r="CP30" s="198"/>
      <c r="CQ30" s="198"/>
      <c r="CR30" s="198"/>
      <c r="CS30" s="198"/>
      <c r="CT30" s="198"/>
      <c r="CU30" s="198"/>
      <c r="CV30" s="198"/>
      <c r="CW30" s="198"/>
      <c r="CX30" s="198"/>
      <c r="CY30" s="198"/>
      <c r="CZ30" s="198"/>
      <c r="DA30" s="198"/>
      <c r="DB30" s="198"/>
      <c r="DC30" s="198"/>
      <c r="DD30" s="198"/>
      <c r="DE30" s="198"/>
      <c r="DF30" s="198"/>
      <c r="DG30" s="198"/>
      <c r="DH30" s="198"/>
      <c r="DI30" s="198"/>
      <c r="DJ30" s="198"/>
    </row>
    <row r="31" spans="2:114" ht="80.099999999999994" customHeight="1">
      <c r="B31" s="580"/>
      <c r="C31" s="227"/>
      <c r="D31" s="1358" t="s">
        <v>141</v>
      </c>
      <c r="E31" s="1359"/>
      <c r="F31" s="227"/>
      <c r="G31" s="555"/>
      <c r="H31" s="556"/>
      <c r="I31" s="556"/>
      <c r="J31" s="556"/>
      <c r="K31" s="556"/>
      <c r="L31" s="556"/>
      <c r="M31" s="557"/>
      <c r="N31" s="557"/>
      <c r="O31" s="558"/>
      <c r="P31" s="559"/>
      <c r="Q31" s="559"/>
      <c r="R31" s="559"/>
      <c r="S31" s="559"/>
      <c r="T31" s="560"/>
      <c r="U31" s="560"/>
      <c r="V31" s="561"/>
      <c r="W31" s="561"/>
      <c r="X31" s="561"/>
      <c r="Y31" s="558"/>
      <c r="Z31" s="558"/>
      <c r="AA31" s="558"/>
      <c r="AB31" s="558"/>
      <c r="AC31" s="562"/>
      <c r="AD31" s="37"/>
      <c r="AE31" s="10"/>
    </row>
    <row r="32" spans="2:114" ht="24.95" customHeight="1">
      <c r="B32" s="580"/>
      <c r="C32" s="227"/>
      <c r="D32" s="183"/>
      <c r="E32" s="227"/>
      <c r="F32" s="227"/>
      <c r="G32" s="555"/>
      <c r="H32" s="556"/>
      <c r="I32" s="556"/>
      <c r="J32" s="556"/>
      <c r="K32" s="556"/>
      <c r="L32" s="556"/>
      <c r="M32" s="557"/>
      <c r="N32" s="557"/>
      <c r="O32" s="558"/>
      <c r="P32" s="558"/>
      <c r="Q32" s="558"/>
      <c r="R32" s="558"/>
      <c r="S32" s="558"/>
      <c r="T32" s="558"/>
      <c r="U32" s="558"/>
      <c r="V32" s="561"/>
      <c r="W32" s="561"/>
      <c r="X32" s="561"/>
      <c r="Y32" s="558"/>
      <c r="Z32" s="558"/>
      <c r="AA32" s="558"/>
      <c r="AB32" s="558"/>
      <c r="AC32" s="562"/>
      <c r="AD32" s="37"/>
      <c r="AE32" s="10"/>
    </row>
    <row r="33" spans="1:114" ht="24.95" customHeight="1">
      <c r="B33" s="580"/>
      <c r="C33" s="227"/>
      <c r="D33" s="183"/>
      <c r="E33" s="227"/>
      <c r="F33" s="227"/>
      <c r="G33" s="565"/>
      <c r="H33" s="595"/>
      <c r="I33" s="595"/>
      <c r="J33" s="595"/>
      <c r="K33" s="595"/>
      <c r="L33" s="595"/>
      <c r="M33" s="570"/>
      <c r="N33" s="570"/>
      <c r="O33" s="571"/>
      <c r="P33" s="571"/>
      <c r="Q33" s="571"/>
      <c r="R33" s="571"/>
      <c r="S33" s="571"/>
      <c r="T33" s="571"/>
      <c r="U33" s="571"/>
      <c r="V33" s="572"/>
      <c r="W33" s="572"/>
      <c r="X33" s="572"/>
      <c r="Y33" s="571"/>
      <c r="Z33" s="571"/>
      <c r="AA33" s="571"/>
      <c r="AB33" s="571"/>
      <c r="AC33" s="596"/>
      <c r="AD33" s="37"/>
      <c r="AE33" s="10"/>
    </row>
    <row r="34" spans="1:114" ht="20.100000000000001" customHeight="1">
      <c r="B34" s="580"/>
      <c r="C34" s="227"/>
      <c r="D34" s="227"/>
      <c r="E34" s="227"/>
      <c r="F34" s="227"/>
      <c r="G34" s="37"/>
      <c r="H34" s="285"/>
      <c r="I34" s="285"/>
      <c r="J34" s="285"/>
      <c r="K34" s="285"/>
      <c r="L34" s="285"/>
      <c r="M34" s="198"/>
      <c r="N34" s="198"/>
      <c r="O34" s="198"/>
      <c r="P34" s="198"/>
      <c r="Q34" s="198"/>
      <c r="R34" s="198"/>
      <c r="S34" s="198"/>
      <c r="T34" s="198"/>
      <c r="U34" s="198"/>
      <c r="V34" s="198"/>
      <c r="W34" s="198"/>
      <c r="X34" s="198"/>
      <c r="Y34" s="198"/>
      <c r="Z34" s="198"/>
      <c r="AA34" s="198"/>
      <c r="AB34" s="198"/>
      <c r="AC34" s="269"/>
      <c r="AD34" s="269"/>
      <c r="AE34" s="418"/>
      <c r="AF34" s="198"/>
      <c r="AG34" s="198"/>
      <c r="AH34" s="198"/>
      <c r="AI34" s="198"/>
      <c r="AJ34" s="198"/>
      <c r="AK34" s="198"/>
      <c r="AL34" s="198"/>
      <c r="AM34" s="198"/>
      <c r="AN34" s="198"/>
      <c r="AO34" s="198"/>
      <c r="AP34" s="198"/>
      <c r="AQ34" s="198"/>
      <c r="AR34" s="198"/>
      <c r="AS34" s="198"/>
      <c r="AT34" s="198"/>
      <c r="AU34" s="198"/>
      <c r="AV34" s="198"/>
      <c r="AW34" s="198"/>
      <c r="AX34" s="198"/>
      <c r="AY34" s="198"/>
      <c r="AZ34" s="198"/>
      <c r="BA34" s="198"/>
      <c r="BB34" s="37"/>
      <c r="BC34" s="37"/>
      <c r="BD34" s="37"/>
      <c r="BE34" s="37"/>
      <c r="BF34" s="37"/>
      <c r="BG34" s="37"/>
      <c r="BH34" s="37"/>
      <c r="BI34" s="37"/>
      <c r="BJ34" s="37"/>
      <c r="BK34" s="37"/>
      <c r="BN34" s="198"/>
      <c r="BO34" s="198"/>
      <c r="BP34" s="198"/>
      <c r="BQ34" s="198"/>
      <c r="BR34" s="198"/>
      <c r="BS34" s="198"/>
      <c r="BT34" s="198"/>
      <c r="BU34" s="198"/>
      <c r="BV34" s="198"/>
      <c r="BW34" s="198"/>
      <c r="BX34" s="198"/>
      <c r="BY34" s="198"/>
      <c r="BZ34" s="198"/>
      <c r="CA34" s="198"/>
      <c r="CB34" s="198"/>
      <c r="CC34" s="198"/>
      <c r="CD34" s="198"/>
      <c r="CE34" s="198"/>
      <c r="CF34" s="198"/>
      <c r="CG34" s="198"/>
      <c r="CH34" s="198"/>
      <c r="CI34" s="198"/>
      <c r="CJ34" s="198"/>
      <c r="CK34" s="198"/>
      <c r="CL34" s="198"/>
      <c r="CM34" s="198"/>
      <c r="CN34" s="198"/>
      <c r="CO34" s="198"/>
      <c r="CP34" s="198"/>
      <c r="CQ34" s="198"/>
      <c r="CR34" s="198"/>
      <c r="CS34" s="198"/>
      <c r="CT34" s="198"/>
      <c r="CU34" s="198"/>
      <c r="CV34" s="198"/>
      <c r="CW34" s="198"/>
      <c r="CX34" s="198"/>
      <c r="CY34" s="198"/>
      <c r="CZ34" s="198"/>
      <c r="DA34" s="198"/>
      <c r="DB34" s="198"/>
      <c r="DC34" s="198"/>
      <c r="DD34" s="198"/>
      <c r="DE34" s="198"/>
      <c r="DF34" s="198"/>
      <c r="DG34" s="198"/>
      <c r="DH34" s="198"/>
      <c r="DI34" s="198"/>
      <c r="DJ34" s="198"/>
    </row>
    <row r="35" spans="1:114" ht="30" customHeight="1">
      <c r="B35" s="597"/>
      <c r="C35" s="598"/>
      <c r="D35" s="598"/>
      <c r="E35" s="598"/>
      <c r="F35" s="598"/>
      <c r="G35" s="598"/>
      <c r="H35" s="598"/>
      <c r="I35" s="598"/>
      <c r="J35" s="598"/>
      <c r="K35" s="598"/>
      <c r="L35" s="598"/>
      <c r="M35" s="598"/>
      <c r="N35" s="598"/>
      <c r="O35" s="598"/>
      <c r="P35" s="598"/>
      <c r="Q35" s="598"/>
      <c r="R35" s="598"/>
      <c r="S35" s="598"/>
      <c r="T35" s="598"/>
      <c r="U35" s="598"/>
      <c r="V35" s="598"/>
      <c r="W35" s="598"/>
      <c r="X35" s="598"/>
      <c r="Y35" s="598"/>
      <c r="Z35" s="598"/>
      <c r="AA35" s="598"/>
      <c r="AB35" s="598"/>
      <c r="AC35" s="598"/>
      <c r="AD35" s="37"/>
      <c r="AE35" s="10"/>
      <c r="AG35" s="198"/>
      <c r="AH35" s="198"/>
      <c r="AI35" s="198"/>
      <c r="AJ35" s="198"/>
      <c r="AK35" s="198"/>
      <c r="AL35" s="198"/>
      <c r="AM35" s="198"/>
      <c r="AN35" s="198"/>
      <c r="AO35" s="198"/>
      <c r="AP35" s="198"/>
      <c r="AQ35" s="198"/>
      <c r="AR35" s="198"/>
      <c r="AS35" s="198"/>
      <c r="AT35" s="198"/>
      <c r="AU35" s="198"/>
      <c r="AV35" s="198"/>
      <c r="AW35" s="198"/>
      <c r="AX35" s="198"/>
      <c r="AY35" s="198"/>
      <c r="AZ35" s="198"/>
      <c r="BA35" s="198"/>
      <c r="BB35" s="37"/>
      <c r="BC35" s="37"/>
      <c r="BD35" s="37"/>
      <c r="BE35" s="37"/>
      <c r="BF35" s="37"/>
      <c r="BG35" s="37"/>
      <c r="BH35" s="37"/>
      <c r="BI35" s="37"/>
      <c r="BJ35" s="37"/>
      <c r="BK35" s="37"/>
      <c r="BN35" s="198"/>
      <c r="BO35" s="198"/>
      <c r="BP35" s="198"/>
      <c r="BQ35" s="198"/>
      <c r="BR35" s="198"/>
      <c r="BS35" s="198"/>
      <c r="BT35" s="198"/>
      <c r="BU35" s="198"/>
      <c r="BV35" s="198"/>
      <c r="BW35" s="198"/>
      <c r="BX35" s="198"/>
      <c r="BY35" s="198"/>
      <c r="BZ35" s="198"/>
      <c r="CA35" s="198"/>
      <c r="CB35" s="198"/>
      <c r="CC35" s="198"/>
      <c r="CD35" s="198"/>
      <c r="CE35" s="198"/>
      <c r="CF35" s="198"/>
      <c r="CG35" s="198"/>
      <c r="CH35" s="198"/>
      <c r="CI35" s="198"/>
      <c r="CJ35" s="198"/>
      <c r="CK35" s="198"/>
      <c r="CL35" s="198"/>
      <c r="CM35" s="198"/>
      <c r="CN35" s="198"/>
      <c r="CO35" s="198"/>
      <c r="CP35" s="198"/>
      <c r="CQ35" s="198"/>
      <c r="CR35" s="198"/>
      <c r="CS35" s="198"/>
      <c r="CT35" s="198"/>
      <c r="CU35" s="198"/>
      <c r="CV35" s="198"/>
      <c r="CW35" s="198"/>
      <c r="CX35" s="198"/>
      <c r="CY35" s="198"/>
      <c r="CZ35" s="198"/>
      <c r="DA35" s="198"/>
      <c r="DB35" s="198"/>
      <c r="DC35" s="198"/>
      <c r="DD35" s="198"/>
      <c r="DE35" s="198"/>
      <c r="DF35" s="198"/>
      <c r="DG35" s="198"/>
      <c r="DH35" s="198"/>
      <c r="DI35" s="198"/>
      <c r="DJ35" s="198"/>
    </row>
    <row r="36" spans="1:114" ht="20.100000000000001" customHeight="1">
      <c r="B36" s="597"/>
      <c r="C36" s="598"/>
      <c r="D36" s="598"/>
      <c r="E36" s="598"/>
      <c r="F36" s="598"/>
      <c r="G36" s="598"/>
      <c r="H36" s="598"/>
      <c r="I36" s="598"/>
      <c r="J36" s="598"/>
      <c r="K36" s="598"/>
      <c r="L36" s="598"/>
      <c r="M36" s="598"/>
      <c r="N36" s="598"/>
      <c r="O36" s="598"/>
      <c r="P36" s="598"/>
      <c r="Q36" s="598"/>
      <c r="R36" s="598"/>
      <c r="S36" s="598"/>
      <c r="T36" s="598"/>
      <c r="U36" s="598"/>
      <c r="V36" s="598"/>
      <c r="W36" s="598"/>
      <c r="X36" s="598"/>
      <c r="Y36" s="598"/>
      <c r="Z36" s="598"/>
      <c r="AA36" s="598"/>
      <c r="AB36" s="598"/>
      <c r="AC36" s="598"/>
      <c r="AD36" s="37"/>
      <c r="AE36" s="10"/>
      <c r="AG36" s="198"/>
      <c r="AH36" s="198"/>
      <c r="AI36" s="198"/>
      <c r="AJ36" s="198"/>
      <c r="AK36" s="198"/>
      <c r="AL36" s="198"/>
      <c r="AM36" s="198"/>
      <c r="AN36" s="198"/>
      <c r="AO36" s="198"/>
      <c r="AP36" s="198"/>
      <c r="AQ36" s="198"/>
      <c r="AR36" s="198"/>
      <c r="AS36" s="198"/>
      <c r="AT36" s="198"/>
      <c r="AU36" s="198"/>
      <c r="AV36" s="198"/>
      <c r="AW36" s="198"/>
      <c r="AX36" s="198"/>
      <c r="AY36" s="198"/>
      <c r="AZ36" s="198"/>
      <c r="BA36" s="198"/>
      <c r="BB36" s="37"/>
      <c r="BC36" s="37"/>
      <c r="BD36" s="37"/>
      <c r="BE36" s="37"/>
      <c r="BF36" s="37"/>
      <c r="BG36" s="37"/>
      <c r="BH36" s="37"/>
      <c r="BI36" s="37"/>
      <c r="BJ36" s="37"/>
      <c r="BK36" s="37"/>
      <c r="BN36" s="198"/>
      <c r="BO36" s="198"/>
      <c r="BP36" s="198"/>
      <c r="BQ36" s="198"/>
      <c r="BR36" s="198"/>
      <c r="BS36" s="198"/>
      <c r="BT36" s="198"/>
      <c r="BU36" s="198"/>
      <c r="BV36" s="198"/>
      <c r="BW36" s="198"/>
      <c r="BX36" s="198"/>
      <c r="BY36" s="198"/>
      <c r="BZ36" s="198"/>
      <c r="CA36" s="198"/>
      <c r="CB36" s="198"/>
      <c r="CC36" s="198"/>
      <c r="CD36" s="198"/>
      <c r="CE36" s="198"/>
      <c r="CF36" s="198"/>
      <c r="CG36" s="198"/>
      <c r="CH36" s="198"/>
      <c r="CI36" s="198"/>
      <c r="CJ36" s="198"/>
      <c r="CK36" s="198"/>
      <c r="CL36" s="198"/>
      <c r="CM36" s="198"/>
      <c r="CN36" s="198"/>
      <c r="CO36" s="198"/>
      <c r="CP36" s="198"/>
      <c r="CQ36" s="198"/>
      <c r="CR36" s="198"/>
      <c r="CS36" s="198"/>
      <c r="CT36" s="198"/>
      <c r="CU36" s="198"/>
      <c r="CV36" s="198"/>
      <c r="CW36" s="198"/>
      <c r="CX36" s="198"/>
      <c r="CY36" s="198"/>
      <c r="CZ36" s="198"/>
      <c r="DA36" s="198"/>
      <c r="DB36" s="198"/>
      <c r="DC36" s="198"/>
      <c r="DD36" s="198"/>
      <c r="DE36" s="198"/>
      <c r="DF36" s="198"/>
      <c r="DG36" s="198"/>
      <c r="DH36" s="198"/>
      <c r="DI36" s="198"/>
      <c r="DJ36" s="198"/>
    </row>
    <row r="37" spans="1:114" ht="80.099999999999994" customHeight="1">
      <c r="B37" s="5"/>
      <c r="AE37" s="10"/>
    </row>
    <row r="38" spans="1:114" ht="24.95" customHeight="1">
      <c r="A38" s="21"/>
      <c r="B38" s="109"/>
      <c r="C38" s="21"/>
      <c r="D38" s="21"/>
      <c r="E38" s="21"/>
      <c r="F38" s="96"/>
      <c r="G38" s="37"/>
      <c r="H38" s="110"/>
      <c r="I38" s="110"/>
      <c r="J38" s="110"/>
      <c r="K38" s="110"/>
      <c r="L38" s="110"/>
      <c r="M38" s="110"/>
      <c r="N38" s="110"/>
      <c r="O38" s="110"/>
      <c r="P38" s="110"/>
      <c r="Q38" s="110"/>
      <c r="R38" s="110"/>
      <c r="S38" s="110"/>
      <c r="T38" s="110"/>
      <c r="U38" s="110"/>
      <c r="V38" s="110"/>
      <c r="W38" s="110"/>
      <c r="X38" s="110"/>
      <c r="Y38" s="111"/>
      <c r="Z38" s="37"/>
      <c r="AA38" s="37"/>
      <c r="AB38" s="37"/>
      <c r="AC38" s="37"/>
      <c r="AD38" s="96"/>
      <c r="AE38" s="99"/>
      <c r="AF38" s="21"/>
    </row>
    <row r="39" spans="1:114" ht="24.95" customHeight="1">
      <c r="B39" s="5"/>
      <c r="F39" s="112"/>
      <c r="G39" s="37"/>
      <c r="H39" s="37"/>
      <c r="I39" s="37"/>
      <c r="J39" s="37"/>
      <c r="K39" s="37"/>
      <c r="L39" s="37"/>
      <c r="M39" s="37"/>
      <c r="N39" s="37"/>
      <c r="O39" s="37"/>
      <c r="P39" s="37"/>
      <c r="Q39" s="37"/>
      <c r="R39" s="37"/>
      <c r="S39" s="37"/>
      <c r="T39" s="37"/>
      <c r="U39" s="37"/>
      <c r="V39" s="37"/>
      <c r="W39" s="37"/>
      <c r="X39" s="37"/>
      <c r="Y39" s="37"/>
      <c r="Z39" s="37"/>
      <c r="AA39" s="37"/>
      <c r="AB39" s="37"/>
      <c r="AC39" s="37"/>
      <c r="AD39" s="112"/>
      <c r="AE39" s="114"/>
    </row>
    <row r="40" spans="1:114" ht="15" customHeight="1">
      <c r="B40" s="5"/>
      <c r="F40" s="112"/>
      <c r="G40" s="112"/>
      <c r="H40" s="112"/>
      <c r="I40" s="112"/>
      <c r="J40" s="112"/>
      <c r="K40" s="112"/>
      <c r="L40" s="115"/>
      <c r="M40" s="115"/>
      <c r="N40" s="115"/>
      <c r="O40" s="115"/>
      <c r="P40" s="115"/>
      <c r="Q40" s="112"/>
      <c r="R40" s="112"/>
      <c r="S40" s="112"/>
      <c r="T40" s="112"/>
      <c r="U40" s="112"/>
      <c r="V40" s="112"/>
      <c r="W40" s="112"/>
      <c r="X40" s="116"/>
      <c r="Y40" s="116"/>
      <c r="Z40" s="116"/>
      <c r="AA40" s="116"/>
      <c r="AB40" s="112"/>
      <c r="AC40" s="112"/>
      <c r="AD40" s="112"/>
      <c r="AE40" s="114"/>
      <c r="AG40" s="198"/>
      <c r="AH40" s="198"/>
      <c r="AI40" s="198"/>
      <c r="AJ40" s="198"/>
      <c r="AK40" s="198"/>
      <c r="AL40" s="198"/>
      <c r="AM40" s="198"/>
      <c r="AN40" s="198"/>
      <c r="AO40" s="198"/>
      <c r="AP40" s="198"/>
      <c r="AQ40" s="198"/>
      <c r="AR40" s="198"/>
      <c r="AS40" s="198"/>
      <c r="AT40" s="198"/>
      <c r="AU40" s="198"/>
      <c r="AV40" s="198"/>
      <c r="AW40" s="198"/>
      <c r="AX40" s="198"/>
      <c r="AY40" s="198"/>
      <c r="AZ40" s="198"/>
      <c r="BA40" s="198"/>
      <c r="BB40" s="37"/>
      <c r="BC40" s="37"/>
      <c r="BD40" s="37"/>
      <c r="BE40" s="37"/>
      <c r="BF40" s="37"/>
      <c r="BG40" s="37"/>
      <c r="BH40" s="37"/>
      <c r="BI40" s="37"/>
      <c r="BJ40" s="37"/>
      <c r="BK40" s="37"/>
      <c r="BN40" s="198"/>
      <c r="BO40" s="198"/>
      <c r="BP40" s="198"/>
      <c r="BQ40" s="198"/>
      <c r="BR40" s="198"/>
      <c r="BS40" s="198"/>
      <c r="BT40" s="198"/>
      <c r="BU40" s="198"/>
      <c r="BV40" s="198"/>
      <c r="BW40" s="198"/>
      <c r="BX40" s="198"/>
      <c r="BY40" s="198"/>
      <c r="BZ40" s="198"/>
      <c r="CA40" s="198"/>
      <c r="CB40" s="198"/>
      <c r="CC40" s="198"/>
      <c r="CD40" s="198"/>
      <c r="CE40" s="198"/>
      <c r="CF40" s="198"/>
      <c r="CG40" s="198"/>
      <c r="CH40" s="198"/>
      <c r="CI40" s="198"/>
      <c r="CJ40" s="198"/>
      <c r="CK40" s="198"/>
      <c r="CL40" s="198"/>
      <c r="CM40" s="198"/>
      <c r="CN40" s="198"/>
      <c r="CO40" s="198"/>
      <c r="CP40" s="198"/>
      <c r="CQ40" s="198"/>
      <c r="CR40" s="198"/>
      <c r="CS40" s="198"/>
      <c r="CT40" s="198"/>
      <c r="CU40" s="198"/>
      <c r="CV40" s="198"/>
      <c r="CW40" s="198"/>
      <c r="CX40" s="198"/>
      <c r="CY40" s="198"/>
      <c r="CZ40" s="198"/>
      <c r="DA40" s="198"/>
      <c r="DB40" s="198"/>
      <c r="DC40" s="198"/>
      <c r="DD40" s="198"/>
      <c r="DE40" s="198"/>
      <c r="DF40" s="198"/>
      <c r="DG40" s="198"/>
      <c r="DH40" s="198"/>
      <c r="DI40" s="198"/>
      <c r="DJ40" s="198"/>
    </row>
    <row r="41" spans="1:114" ht="30" customHeight="1">
      <c r="B41" s="5"/>
      <c r="F41" s="112"/>
      <c r="G41" s="117"/>
      <c r="H41" s="117"/>
      <c r="I41" s="117"/>
      <c r="J41" s="117"/>
      <c r="K41" s="117"/>
      <c r="L41" s="117"/>
      <c r="M41" s="117"/>
      <c r="N41" s="117"/>
      <c r="O41" s="117"/>
      <c r="P41" s="117"/>
      <c r="Q41" s="117"/>
      <c r="R41" s="117"/>
      <c r="S41" s="117"/>
      <c r="T41" s="117"/>
      <c r="U41" s="117"/>
      <c r="V41" s="112"/>
      <c r="W41" s="112"/>
      <c r="X41" s="112"/>
      <c r="Y41" s="112"/>
      <c r="Z41" s="112"/>
      <c r="AA41" s="112"/>
      <c r="AB41" s="112"/>
      <c r="AC41" s="112"/>
      <c r="AD41" s="112"/>
      <c r="AE41" s="114"/>
      <c r="AG41" s="198"/>
      <c r="AH41" s="198"/>
      <c r="AI41" s="198"/>
      <c r="AJ41" s="198"/>
      <c r="AK41" s="198"/>
      <c r="AL41" s="198"/>
      <c r="AM41" s="198"/>
      <c r="AN41" s="198"/>
      <c r="AO41" s="198"/>
      <c r="AP41" s="198"/>
      <c r="AQ41" s="198"/>
      <c r="AR41" s="198"/>
      <c r="AS41" s="198"/>
      <c r="AT41" s="198"/>
      <c r="AU41" s="198"/>
      <c r="AV41" s="198"/>
      <c r="AW41" s="198"/>
      <c r="AX41" s="198"/>
      <c r="AY41" s="198"/>
      <c r="AZ41" s="198"/>
      <c r="BA41" s="198"/>
      <c r="BB41" s="37"/>
      <c r="BC41" s="37"/>
      <c r="BD41" s="37"/>
      <c r="BE41" s="37"/>
      <c r="BF41" s="37"/>
      <c r="BG41" s="37"/>
      <c r="BH41" s="37"/>
      <c r="BI41" s="37"/>
      <c r="BJ41" s="37"/>
      <c r="BK41" s="37"/>
      <c r="BN41" s="198"/>
      <c r="BO41" s="198"/>
      <c r="BP41" s="198"/>
      <c r="BQ41" s="198"/>
      <c r="BR41" s="198"/>
      <c r="BS41" s="198"/>
      <c r="BT41" s="198"/>
      <c r="BU41" s="198"/>
      <c r="BV41" s="198"/>
      <c r="BW41" s="198"/>
      <c r="BX41" s="198"/>
      <c r="BY41" s="198"/>
      <c r="BZ41" s="198"/>
      <c r="CA41" s="198"/>
      <c r="CB41" s="198"/>
      <c r="CC41" s="198"/>
      <c r="CD41" s="198"/>
      <c r="CE41" s="198"/>
      <c r="CF41" s="198"/>
      <c r="CG41" s="198"/>
      <c r="CH41" s="198"/>
      <c r="CI41" s="198"/>
      <c r="CJ41" s="198"/>
      <c r="CK41" s="198"/>
      <c r="CL41" s="198"/>
      <c r="CM41" s="198"/>
      <c r="CN41" s="198"/>
      <c r="CO41" s="198"/>
      <c r="CP41" s="198"/>
      <c r="CQ41" s="198"/>
      <c r="CR41" s="198"/>
      <c r="CS41" s="198"/>
      <c r="CT41" s="198"/>
      <c r="CU41" s="198"/>
      <c r="CV41" s="198"/>
      <c r="CW41" s="198"/>
      <c r="CX41" s="198"/>
      <c r="CY41" s="198"/>
      <c r="CZ41" s="198"/>
      <c r="DA41" s="198"/>
      <c r="DB41" s="198"/>
      <c r="DC41" s="198"/>
      <c r="DD41" s="198"/>
      <c r="DE41" s="198"/>
      <c r="DF41" s="198"/>
      <c r="DG41" s="198"/>
      <c r="DH41" s="198"/>
      <c r="DI41" s="198"/>
      <c r="DJ41" s="198"/>
    </row>
    <row r="42" spans="1:114" ht="20.100000000000001" customHeight="1">
      <c r="B42" s="5"/>
      <c r="AE42" s="10"/>
      <c r="AG42" s="198"/>
      <c r="AH42" s="198"/>
      <c r="AI42" s="198"/>
      <c r="AJ42" s="198"/>
      <c r="AK42" s="198"/>
      <c r="AL42" s="198"/>
      <c r="AM42" s="198"/>
      <c r="AN42" s="198"/>
      <c r="AO42" s="198"/>
      <c r="AP42" s="198"/>
      <c r="AQ42" s="198"/>
      <c r="AR42" s="198"/>
      <c r="AS42" s="198"/>
      <c r="AT42" s="198"/>
      <c r="AU42" s="198"/>
      <c r="AV42" s="198"/>
      <c r="AW42" s="198"/>
      <c r="AX42" s="198"/>
      <c r="AY42" s="198"/>
      <c r="AZ42" s="198"/>
      <c r="BA42" s="198"/>
      <c r="BB42" s="37"/>
      <c r="BC42" s="37"/>
      <c r="BD42" s="37"/>
      <c r="BE42" s="37"/>
      <c r="BF42" s="37"/>
      <c r="BG42" s="37"/>
      <c r="BH42" s="37"/>
      <c r="BI42" s="37"/>
      <c r="BJ42" s="37"/>
      <c r="BK42" s="37"/>
      <c r="BN42" s="198"/>
      <c r="BO42" s="198"/>
      <c r="BP42" s="198"/>
      <c r="BQ42" s="198"/>
      <c r="BR42" s="198"/>
      <c r="BS42" s="198"/>
      <c r="BT42" s="198"/>
      <c r="BU42" s="198"/>
      <c r="BV42" s="198"/>
      <c r="BW42" s="198"/>
      <c r="BX42" s="198"/>
      <c r="BY42" s="198"/>
      <c r="BZ42" s="198"/>
      <c r="CA42" s="198"/>
      <c r="CB42" s="198"/>
      <c r="CC42" s="198"/>
      <c r="CD42" s="198"/>
      <c r="CE42" s="198"/>
      <c r="CF42" s="198"/>
      <c r="CG42" s="198"/>
      <c r="CH42" s="198"/>
      <c r="CI42" s="198"/>
      <c r="CJ42" s="198"/>
      <c r="CK42" s="198"/>
      <c r="CL42" s="198"/>
      <c r="CM42" s="198"/>
      <c r="CN42" s="198"/>
      <c r="CO42" s="198"/>
      <c r="CP42" s="198"/>
      <c r="CQ42" s="198"/>
      <c r="CR42" s="198"/>
      <c r="CS42" s="198"/>
      <c r="CT42" s="198"/>
      <c r="CU42" s="198"/>
      <c r="CV42" s="198"/>
      <c r="CW42" s="198"/>
      <c r="CX42" s="198"/>
      <c r="CY42" s="198"/>
      <c r="CZ42" s="198"/>
      <c r="DA42" s="198"/>
      <c r="DB42" s="198"/>
      <c r="DC42" s="198"/>
      <c r="DD42" s="198"/>
      <c r="DE42" s="198"/>
      <c r="DF42" s="198"/>
      <c r="DG42" s="198"/>
      <c r="DH42" s="198"/>
      <c r="DI42" s="198"/>
      <c r="DJ42" s="198"/>
    </row>
    <row r="43" spans="1:114" ht="80.099999999999994" customHeight="1">
      <c r="B43" s="5"/>
      <c r="C43" s="9"/>
      <c r="F43" s="112"/>
      <c r="G43" s="37"/>
      <c r="H43" s="37"/>
      <c r="I43" s="37"/>
      <c r="J43" s="37"/>
      <c r="K43" s="37"/>
      <c r="L43" s="37"/>
      <c r="M43" s="37"/>
      <c r="N43" s="37"/>
      <c r="O43" s="37"/>
      <c r="P43" s="37"/>
      <c r="Q43" s="37"/>
      <c r="R43" s="37"/>
      <c r="S43" s="37"/>
      <c r="T43" s="37"/>
      <c r="U43" s="37"/>
      <c r="V43" s="37"/>
      <c r="W43" s="37"/>
      <c r="X43" s="37"/>
      <c r="Y43" s="37"/>
      <c r="Z43" s="37"/>
      <c r="AA43" s="37"/>
      <c r="AB43" s="37"/>
      <c r="AC43" s="37"/>
      <c r="AD43" s="112"/>
      <c r="AE43" s="114"/>
    </row>
    <row r="44" spans="1:114" ht="24.95" customHeight="1">
      <c r="B44" s="5"/>
      <c r="C44" s="9"/>
      <c r="D44" s="9"/>
      <c r="E44" s="9"/>
      <c r="F44" s="112"/>
      <c r="G44" s="112"/>
      <c r="H44" s="112"/>
      <c r="I44" s="112"/>
      <c r="J44" s="112"/>
      <c r="K44" s="112"/>
      <c r="L44" s="115"/>
      <c r="M44" s="115"/>
      <c r="N44" s="115"/>
      <c r="O44" s="115"/>
      <c r="P44" s="115"/>
      <c r="Q44" s="112"/>
      <c r="R44" s="112"/>
      <c r="S44" s="112"/>
      <c r="T44" s="112"/>
      <c r="U44" s="112"/>
      <c r="V44" s="112"/>
      <c r="W44" s="112"/>
      <c r="X44" s="116"/>
      <c r="Y44" s="116"/>
      <c r="Z44" s="116"/>
      <c r="AA44" s="116"/>
      <c r="AB44" s="112"/>
      <c r="AC44" s="112"/>
      <c r="AD44" s="112"/>
      <c r="AE44" s="114"/>
    </row>
    <row r="45" spans="1:114" ht="24.95" customHeight="1">
      <c r="B45" s="5"/>
      <c r="F45" s="112"/>
      <c r="G45" s="117"/>
      <c r="H45" s="117"/>
      <c r="I45" s="117"/>
      <c r="J45" s="117"/>
      <c r="K45" s="117"/>
      <c r="L45" s="117"/>
      <c r="M45" s="117"/>
      <c r="N45" s="117"/>
      <c r="O45" s="117"/>
      <c r="P45" s="117"/>
      <c r="Q45" s="117"/>
      <c r="R45" s="117"/>
      <c r="S45" s="117"/>
      <c r="T45" s="117"/>
      <c r="U45" s="117"/>
      <c r="V45" s="112"/>
      <c r="W45" s="112"/>
      <c r="X45" s="112"/>
      <c r="Y45" s="112"/>
      <c r="Z45" s="112"/>
      <c r="AA45" s="112"/>
      <c r="AB45" s="112"/>
      <c r="AC45" s="112"/>
      <c r="AD45" s="112"/>
      <c r="AE45" s="114"/>
    </row>
    <row r="46" spans="1:114" ht="15" customHeight="1">
      <c r="B46" s="119"/>
      <c r="C46" s="120"/>
      <c r="D46" s="120"/>
      <c r="E46" s="120"/>
      <c r="F46" s="120"/>
      <c r="G46" s="1223" t="str">
        <f>Données!AF3</f>
        <v xml:space="preserve">Conception et réalisation : Thierry GÉRARD IEN-ET STI Design &amp; Métiers d'art - Version 5.2 • Septembre 2020    
Adaptation Equipe Académique Rennes [ 07 83 77 09 55 ] - Version 5.2 • Mars 2021 </v>
      </c>
      <c r="H46" s="1223"/>
      <c r="I46" s="1223"/>
      <c r="J46" s="1223"/>
      <c r="K46" s="1223"/>
      <c r="L46" s="1223"/>
      <c r="M46" s="1223"/>
      <c r="N46" s="1223"/>
      <c r="O46" s="1223"/>
      <c r="P46" s="1223"/>
      <c r="Q46" s="1223"/>
      <c r="R46" s="1223"/>
      <c r="S46" s="1223"/>
      <c r="T46" s="1223"/>
      <c r="U46" s="1223"/>
      <c r="V46" s="122"/>
      <c r="W46" s="122"/>
      <c r="X46" s="122"/>
      <c r="Y46" s="120"/>
      <c r="Z46" s="120"/>
      <c r="AA46" s="120"/>
      <c r="AB46" s="120"/>
      <c r="AC46" s="120"/>
      <c r="AD46" s="120"/>
      <c r="AE46" s="123"/>
      <c r="AG46" s="198"/>
      <c r="AH46" s="198"/>
      <c r="AI46" s="198"/>
      <c r="AJ46" s="198"/>
      <c r="AK46" s="198"/>
      <c r="AL46" s="198"/>
      <c r="AM46" s="198"/>
      <c r="AN46" s="198"/>
      <c r="AO46" s="198"/>
      <c r="AP46" s="198"/>
      <c r="AQ46" s="198"/>
      <c r="AR46" s="198"/>
      <c r="AS46" s="198"/>
      <c r="AT46" s="198"/>
      <c r="AU46" s="198"/>
      <c r="AV46" s="198"/>
      <c r="AW46" s="198"/>
      <c r="AX46" s="198"/>
      <c r="AY46" s="198"/>
      <c r="AZ46" s="198"/>
      <c r="BA46" s="198"/>
      <c r="BB46" s="37"/>
      <c r="BC46" s="37"/>
      <c r="BD46" s="37"/>
      <c r="BE46" s="37"/>
      <c r="BF46" s="37"/>
      <c r="BG46" s="37"/>
      <c r="BH46" s="37"/>
      <c r="BI46" s="37"/>
      <c r="BJ46" s="37"/>
      <c r="BK46" s="37"/>
      <c r="BN46" s="198"/>
      <c r="BO46" s="198"/>
      <c r="BP46" s="198"/>
      <c r="BQ46" s="198"/>
      <c r="BR46" s="198"/>
      <c r="BS46" s="198"/>
      <c r="BT46" s="198"/>
      <c r="BU46" s="198"/>
      <c r="BV46" s="198"/>
      <c r="BW46" s="198"/>
      <c r="BX46" s="198"/>
      <c r="BY46" s="198"/>
      <c r="BZ46" s="198"/>
      <c r="CA46" s="198"/>
      <c r="CB46" s="198"/>
      <c r="CC46" s="198"/>
      <c r="CD46" s="198"/>
      <c r="CE46" s="198"/>
      <c r="CF46" s="198"/>
      <c r="CG46" s="198"/>
      <c r="CH46" s="198"/>
      <c r="CI46" s="198"/>
      <c r="CJ46" s="198"/>
      <c r="CK46" s="198"/>
      <c r="CL46" s="198"/>
      <c r="CM46" s="198"/>
      <c r="CN46" s="198"/>
      <c r="CO46" s="198"/>
      <c r="CP46" s="198"/>
      <c r="CQ46" s="198"/>
      <c r="CR46" s="198"/>
      <c r="CS46" s="198"/>
      <c r="CT46" s="198"/>
      <c r="CU46" s="198"/>
      <c r="CV46" s="198"/>
      <c r="CW46" s="198"/>
      <c r="CX46" s="198"/>
      <c r="CY46" s="198"/>
      <c r="CZ46" s="198"/>
      <c r="DA46" s="198"/>
      <c r="DB46" s="198"/>
      <c r="DC46" s="198"/>
      <c r="DD46" s="198"/>
      <c r="DE46" s="198"/>
      <c r="DF46" s="198"/>
      <c r="DG46" s="198"/>
      <c r="DH46" s="198"/>
      <c r="DI46" s="198"/>
      <c r="DJ46" s="198"/>
    </row>
    <row r="47" spans="1:114" ht="30" customHeight="1">
      <c r="AG47" s="198"/>
      <c r="AH47" s="198"/>
      <c r="AI47" s="198"/>
      <c r="AJ47" s="198"/>
      <c r="AK47" s="198"/>
      <c r="AL47" s="198"/>
      <c r="AM47" s="198"/>
      <c r="AN47" s="198"/>
      <c r="AO47" s="198"/>
      <c r="AP47" s="198"/>
      <c r="AQ47" s="198"/>
      <c r="AR47" s="198"/>
      <c r="AS47" s="198"/>
      <c r="AT47" s="198"/>
      <c r="AU47" s="198"/>
      <c r="AV47" s="198"/>
      <c r="AW47" s="198"/>
      <c r="AX47" s="198"/>
      <c r="AY47" s="198"/>
      <c r="AZ47" s="198"/>
      <c r="BA47" s="198"/>
      <c r="BB47" s="37"/>
      <c r="BC47" s="37"/>
      <c r="BD47" s="37"/>
      <c r="BE47" s="37"/>
      <c r="BF47" s="37"/>
      <c r="BG47" s="37"/>
      <c r="BH47" s="37"/>
      <c r="BI47" s="37"/>
      <c r="BJ47" s="37"/>
      <c r="BK47" s="37"/>
      <c r="BN47" s="198"/>
      <c r="BO47" s="198"/>
      <c r="BP47" s="198"/>
      <c r="BQ47" s="198"/>
      <c r="BR47" s="198"/>
      <c r="BS47" s="198"/>
      <c r="BT47" s="198"/>
      <c r="BU47" s="198"/>
      <c r="BV47" s="198"/>
      <c r="BW47" s="198"/>
      <c r="BX47" s="198"/>
      <c r="BY47" s="198"/>
      <c r="BZ47" s="198"/>
      <c r="CA47" s="198"/>
      <c r="CB47" s="198"/>
      <c r="CC47" s="198"/>
      <c r="CD47" s="198"/>
      <c r="CE47" s="198"/>
      <c r="CF47" s="198"/>
      <c r="CG47" s="198"/>
      <c r="CH47" s="198"/>
      <c r="CI47" s="198"/>
      <c r="CJ47" s="198"/>
      <c r="CK47" s="198"/>
      <c r="CL47" s="198"/>
      <c r="CM47" s="198"/>
      <c r="CN47" s="198"/>
      <c r="CO47" s="198"/>
      <c r="CP47" s="198"/>
      <c r="CQ47" s="198"/>
      <c r="CR47" s="198"/>
      <c r="CS47" s="198"/>
      <c r="CT47" s="198"/>
      <c r="CU47" s="198"/>
      <c r="CV47" s="198"/>
      <c r="CW47" s="198"/>
      <c r="CX47" s="198"/>
      <c r="CY47" s="198"/>
      <c r="CZ47" s="198"/>
      <c r="DA47" s="198"/>
      <c r="DB47" s="198"/>
      <c r="DC47" s="198"/>
      <c r="DD47" s="198"/>
      <c r="DE47" s="198"/>
      <c r="DF47" s="198"/>
      <c r="DG47" s="198"/>
      <c r="DH47" s="198"/>
      <c r="DI47" s="198"/>
      <c r="DJ47" s="198"/>
    </row>
    <row r="48" spans="1:114" ht="20.100000000000001" customHeight="1">
      <c r="AG48" s="198"/>
      <c r="AH48" s="198"/>
      <c r="AI48" s="198"/>
      <c r="AJ48" s="198"/>
      <c r="AK48" s="198"/>
      <c r="AL48" s="198"/>
      <c r="AM48" s="198"/>
      <c r="AN48" s="198"/>
      <c r="AO48" s="198"/>
      <c r="AP48" s="198"/>
      <c r="AQ48" s="198"/>
      <c r="AR48" s="198"/>
      <c r="AS48" s="198"/>
      <c r="AT48" s="198"/>
      <c r="AU48" s="198"/>
      <c r="AV48" s="198"/>
      <c r="AW48" s="198"/>
      <c r="AX48" s="198"/>
      <c r="AY48" s="198"/>
      <c r="AZ48" s="198"/>
      <c r="BA48" s="198"/>
      <c r="BB48" s="37"/>
      <c r="BC48" s="37"/>
      <c r="BD48" s="37"/>
      <c r="BE48" s="37"/>
      <c r="BF48" s="37"/>
      <c r="BG48" s="37"/>
      <c r="BH48" s="37"/>
      <c r="BI48" s="37"/>
      <c r="BJ48" s="37"/>
      <c r="BK48" s="37"/>
      <c r="BN48" s="198"/>
      <c r="BO48" s="198"/>
      <c r="BP48" s="198"/>
      <c r="BQ48" s="198"/>
      <c r="BR48" s="198"/>
      <c r="BS48" s="198"/>
      <c r="BT48" s="198"/>
      <c r="BU48" s="198"/>
      <c r="BV48" s="198"/>
      <c r="BW48" s="198"/>
      <c r="BX48" s="198"/>
      <c r="BY48" s="198"/>
      <c r="BZ48" s="198"/>
      <c r="CA48" s="198"/>
      <c r="CB48" s="198"/>
      <c r="CC48" s="198"/>
      <c r="CD48" s="198"/>
      <c r="CE48" s="198"/>
      <c r="CF48" s="198"/>
      <c r="CG48" s="198"/>
      <c r="CH48" s="198"/>
      <c r="CI48" s="198"/>
      <c r="CJ48" s="198"/>
      <c r="CK48" s="198"/>
      <c r="CL48" s="198"/>
      <c r="CM48" s="198"/>
      <c r="CN48" s="198"/>
      <c r="CO48" s="198"/>
      <c r="CP48" s="198"/>
      <c r="CQ48" s="198"/>
      <c r="CR48" s="198"/>
      <c r="CS48" s="198"/>
      <c r="CT48" s="198"/>
      <c r="CU48" s="198"/>
      <c r="CV48" s="198"/>
      <c r="CW48" s="198"/>
      <c r="CX48" s="198"/>
      <c r="CY48" s="198"/>
      <c r="CZ48" s="198"/>
      <c r="DA48" s="198"/>
      <c r="DB48" s="198"/>
      <c r="DC48" s="198"/>
      <c r="DD48" s="198"/>
      <c r="DE48" s="198"/>
      <c r="DF48" s="198"/>
      <c r="DG48" s="198"/>
      <c r="DH48" s="198"/>
      <c r="DI48" s="198"/>
      <c r="DJ48" s="198"/>
    </row>
    <row r="49" spans="33:114" ht="80.099999999999994" customHeight="1"/>
    <row r="50" spans="33:114" ht="24.95" customHeight="1"/>
    <row r="51" spans="33:114" ht="24.95" customHeight="1"/>
    <row r="52" spans="33:114" ht="15" customHeight="1">
      <c r="AG52" s="198"/>
      <c r="AH52" s="198"/>
      <c r="AI52" s="198"/>
      <c r="AJ52" s="198"/>
      <c r="AK52" s="198"/>
      <c r="AL52" s="198"/>
      <c r="AM52" s="198"/>
      <c r="AN52" s="198"/>
      <c r="AO52" s="198"/>
      <c r="AP52" s="198"/>
      <c r="AQ52" s="198"/>
      <c r="AR52" s="198"/>
      <c r="AS52" s="198"/>
      <c r="AT52" s="198"/>
      <c r="AU52" s="198"/>
      <c r="AV52" s="198"/>
      <c r="AW52" s="198"/>
      <c r="AX52" s="198"/>
      <c r="AY52" s="198"/>
      <c r="AZ52" s="198"/>
      <c r="BA52" s="198"/>
      <c r="BB52" s="37"/>
      <c r="BC52" s="37"/>
      <c r="BD52" s="37"/>
      <c r="BE52" s="37"/>
      <c r="BF52" s="37"/>
      <c r="BG52" s="37"/>
      <c r="BH52" s="37"/>
      <c r="BI52" s="37"/>
      <c r="BJ52" s="37"/>
      <c r="BK52" s="37"/>
      <c r="BN52" s="198"/>
      <c r="BO52" s="198"/>
      <c r="BP52" s="198"/>
      <c r="BQ52" s="198"/>
      <c r="BR52" s="198"/>
      <c r="BS52" s="198"/>
      <c r="BT52" s="198"/>
      <c r="BU52" s="198"/>
      <c r="BV52" s="198"/>
      <c r="BW52" s="198"/>
      <c r="BX52" s="198"/>
      <c r="BY52" s="198"/>
      <c r="BZ52" s="198"/>
      <c r="CA52" s="198"/>
      <c r="CB52" s="198"/>
      <c r="CC52" s="198"/>
      <c r="CD52" s="198"/>
      <c r="CE52" s="198"/>
      <c r="CF52" s="198"/>
      <c r="CG52" s="198"/>
      <c r="CH52" s="198"/>
      <c r="CI52" s="198"/>
      <c r="CJ52" s="198"/>
      <c r="CK52" s="198"/>
      <c r="CL52" s="198"/>
      <c r="CM52" s="198"/>
      <c r="CN52" s="198"/>
      <c r="CO52" s="198"/>
      <c r="CP52" s="198"/>
      <c r="CQ52" s="198"/>
      <c r="CR52" s="198"/>
      <c r="CS52" s="198"/>
      <c r="CT52" s="198"/>
      <c r="CU52" s="198"/>
      <c r="CV52" s="198"/>
      <c r="CW52" s="198"/>
      <c r="CX52" s="198"/>
      <c r="CY52" s="198"/>
      <c r="CZ52" s="198"/>
      <c r="DA52" s="198"/>
      <c r="DB52" s="198"/>
      <c r="DC52" s="198"/>
      <c r="DD52" s="198"/>
      <c r="DE52" s="198"/>
      <c r="DF52" s="198"/>
      <c r="DG52" s="198"/>
      <c r="DH52" s="198"/>
      <c r="DI52" s="198"/>
      <c r="DJ52" s="198"/>
    </row>
    <row r="53" spans="33:114" ht="30" customHeight="1">
      <c r="AG53" s="198"/>
      <c r="AH53" s="198"/>
      <c r="AI53" s="198"/>
      <c r="AJ53" s="198"/>
      <c r="AK53" s="198"/>
      <c r="AL53" s="198"/>
      <c r="AM53" s="198"/>
      <c r="AN53" s="198"/>
      <c r="AO53" s="198"/>
      <c r="AP53" s="198"/>
      <c r="AQ53" s="198"/>
      <c r="AR53" s="198"/>
      <c r="AS53" s="198"/>
      <c r="AT53" s="198"/>
      <c r="AU53" s="198"/>
      <c r="AV53" s="198"/>
      <c r="AW53" s="198"/>
      <c r="AX53" s="198"/>
      <c r="AY53" s="198"/>
      <c r="AZ53" s="198"/>
      <c r="BA53" s="198"/>
      <c r="BB53" s="37"/>
      <c r="BC53" s="37"/>
      <c r="BD53" s="37"/>
      <c r="BE53" s="37"/>
      <c r="BF53" s="37"/>
      <c r="BG53" s="37"/>
      <c r="BH53" s="37"/>
      <c r="BI53" s="37"/>
      <c r="BJ53" s="37"/>
      <c r="BK53" s="37"/>
      <c r="BN53" s="198"/>
      <c r="BO53" s="198"/>
      <c r="BP53" s="198"/>
      <c r="BQ53" s="198"/>
      <c r="BR53" s="198"/>
      <c r="BS53" s="198"/>
      <c r="BT53" s="198"/>
      <c r="BU53" s="198"/>
      <c r="BV53" s="198"/>
      <c r="BW53" s="198"/>
      <c r="BX53" s="198"/>
      <c r="BY53" s="198"/>
      <c r="BZ53" s="198"/>
      <c r="CA53" s="198"/>
      <c r="CB53" s="198"/>
      <c r="CC53" s="198"/>
      <c r="CD53" s="198"/>
      <c r="CE53" s="198"/>
      <c r="CF53" s="198"/>
      <c r="CG53" s="198"/>
      <c r="CH53" s="198"/>
      <c r="CI53" s="198"/>
      <c r="CJ53" s="198"/>
      <c r="CK53" s="198"/>
      <c r="CL53" s="198"/>
      <c r="CM53" s="198"/>
      <c r="CN53" s="198"/>
      <c r="CO53" s="198"/>
      <c r="CP53" s="198"/>
      <c r="CQ53" s="198"/>
      <c r="CR53" s="198"/>
      <c r="CS53" s="198"/>
      <c r="CT53" s="198"/>
      <c r="CU53" s="198"/>
      <c r="CV53" s="198"/>
      <c r="CW53" s="198"/>
      <c r="CX53" s="198"/>
      <c r="CY53" s="198"/>
      <c r="CZ53" s="198"/>
      <c r="DA53" s="198"/>
      <c r="DB53" s="198"/>
      <c r="DC53" s="198"/>
      <c r="DD53" s="198"/>
      <c r="DE53" s="198"/>
      <c r="DF53" s="198"/>
      <c r="DG53" s="198"/>
      <c r="DH53" s="198"/>
      <c r="DI53" s="198"/>
      <c r="DJ53" s="198"/>
    </row>
    <row r="54" spans="33:114" ht="20.100000000000001" customHeight="1">
      <c r="AG54" s="198"/>
      <c r="AH54" s="198"/>
      <c r="AI54" s="198"/>
      <c r="AJ54" s="198"/>
      <c r="AK54" s="198"/>
      <c r="AL54" s="198"/>
      <c r="AM54" s="198"/>
      <c r="AN54" s="198"/>
      <c r="AO54" s="198"/>
      <c r="AP54" s="198"/>
      <c r="AQ54" s="198"/>
      <c r="AR54" s="198"/>
      <c r="AS54" s="198"/>
      <c r="AT54" s="198"/>
      <c r="AU54" s="198"/>
      <c r="AV54" s="198"/>
      <c r="AW54" s="198"/>
      <c r="AX54" s="198"/>
      <c r="AY54" s="198"/>
      <c r="AZ54" s="198"/>
      <c r="BA54" s="198"/>
      <c r="BB54" s="37"/>
      <c r="BC54" s="37"/>
      <c r="BD54" s="37"/>
      <c r="BE54" s="37"/>
      <c r="BF54" s="37"/>
      <c r="BG54" s="37"/>
      <c r="BH54" s="37"/>
      <c r="BI54" s="37"/>
      <c r="BJ54" s="37"/>
      <c r="BK54" s="37"/>
      <c r="BN54" s="198"/>
      <c r="BO54" s="198"/>
      <c r="BP54" s="198"/>
      <c r="BQ54" s="198"/>
      <c r="BR54" s="198"/>
      <c r="BS54" s="198"/>
      <c r="BT54" s="198"/>
      <c r="BU54" s="198"/>
      <c r="BV54" s="198"/>
      <c r="BW54" s="198"/>
      <c r="BX54" s="198"/>
      <c r="BY54" s="198"/>
      <c r="BZ54" s="198"/>
      <c r="CA54" s="198"/>
      <c r="CB54" s="198"/>
      <c r="CC54" s="198"/>
      <c r="CD54" s="198"/>
      <c r="CE54" s="198"/>
      <c r="CF54" s="198"/>
      <c r="CG54" s="198"/>
      <c r="CH54" s="198"/>
      <c r="CI54" s="198"/>
      <c r="CJ54" s="198"/>
      <c r="CK54" s="198"/>
      <c r="CL54" s="198"/>
      <c r="CM54" s="198"/>
      <c r="CN54" s="198"/>
      <c r="CO54" s="198"/>
      <c r="CP54" s="198"/>
      <c r="CQ54" s="198"/>
      <c r="CR54" s="198"/>
      <c r="CS54" s="198"/>
      <c r="CT54" s="198"/>
      <c r="CU54" s="198"/>
      <c r="CV54" s="198"/>
      <c r="CW54" s="198"/>
      <c r="CX54" s="198"/>
      <c r="CY54" s="198"/>
      <c r="CZ54" s="198"/>
      <c r="DA54" s="198"/>
      <c r="DB54" s="198"/>
      <c r="DC54" s="198"/>
      <c r="DD54" s="198"/>
      <c r="DE54" s="198"/>
      <c r="DF54" s="198"/>
      <c r="DG54" s="198"/>
      <c r="DH54" s="198"/>
      <c r="DI54" s="198"/>
      <c r="DJ54" s="198"/>
    </row>
    <row r="55" spans="33:114" ht="80.099999999999994" customHeight="1"/>
    <row r="56" spans="33:114" ht="24.95" customHeight="1"/>
    <row r="57" spans="33:114" ht="24.95" customHeight="1"/>
    <row r="58" spans="33:114" ht="15" customHeight="1">
      <c r="AG58" s="198"/>
      <c r="AH58" s="198"/>
      <c r="AI58" s="198"/>
      <c r="AJ58" s="198"/>
      <c r="AK58" s="198"/>
      <c r="AL58" s="198"/>
      <c r="AM58" s="198"/>
      <c r="AN58" s="198"/>
      <c r="AO58" s="198"/>
      <c r="AP58" s="198"/>
      <c r="AQ58" s="198"/>
      <c r="AR58" s="198"/>
      <c r="AS58" s="198"/>
      <c r="AT58" s="198"/>
      <c r="AU58" s="198"/>
      <c r="AV58" s="198"/>
      <c r="AW58" s="198"/>
      <c r="AX58" s="198"/>
      <c r="AY58" s="198"/>
      <c r="AZ58" s="198"/>
      <c r="BA58" s="198"/>
      <c r="BB58" s="37"/>
      <c r="BC58" s="37"/>
      <c r="BD58" s="37"/>
      <c r="BE58" s="37"/>
      <c r="BF58" s="37"/>
      <c r="BG58" s="37"/>
      <c r="BH58" s="37"/>
      <c r="BI58" s="37"/>
      <c r="BJ58" s="37"/>
      <c r="BK58" s="37"/>
      <c r="BN58" s="198"/>
      <c r="BO58" s="198"/>
      <c r="BP58" s="198"/>
      <c r="BQ58" s="198"/>
      <c r="BR58" s="198"/>
      <c r="BS58" s="198"/>
      <c r="BT58" s="198"/>
      <c r="BU58" s="198"/>
      <c r="BV58" s="198"/>
      <c r="BW58" s="198"/>
      <c r="BX58" s="198"/>
      <c r="BY58" s="198"/>
      <c r="BZ58" s="198"/>
      <c r="CA58" s="198"/>
      <c r="CB58" s="198"/>
      <c r="CC58" s="198"/>
      <c r="CD58" s="198"/>
      <c r="CE58" s="198"/>
      <c r="CF58" s="198"/>
      <c r="CG58" s="198"/>
      <c r="CH58" s="198"/>
      <c r="CI58" s="198"/>
      <c r="CJ58" s="198"/>
      <c r="CK58" s="198"/>
      <c r="CL58" s="198"/>
      <c r="CM58" s="198"/>
      <c r="CN58" s="198"/>
      <c r="CO58" s="198"/>
      <c r="CP58" s="198"/>
      <c r="CQ58" s="198"/>
      <c r="CR58" s="198"/>
      <c r="CS58" s="198"/>
      <c r="CT58" s="198"/>
      <c r="CU58" s="198"/>
      <c r="CV58" s="198"/>
      <c r="CW58" s="198"/>
      <c r="CX58" s="198"/>
      <c r="CY58" s="198"/>
      <c r="CZ58" s="198"/>
      <c r="DA58" s="198"/>
      <c r="DB58" s="198"/>
      <c r="DC58" s="198"/>
      <c r="DD58" s="198"/>
      <c r="DE58" s="198"/>
      <c r="DF58" s="198"/>
      <c r="DG58" s="198"/>
      <c r="DH58" s="198"/>
      <c r="DI58" s="198"/>
      <c r="DJ58" s="198"/>
    </row>
    <row r="59" spans="33:114" ht="30" customHeight="1">
      <c r="AG59" s="198"/>
      <c r="AH59" s="198"/>
      <c r="AI59" s="198"/>
      <c r="AJ59" s="198"/>
      <c r="AK59" s="198"/>
      <c r="AL59" s="198"/>
      <c r="AM59" s="198"/>
      <c r="AN59" s="198"/>
      <c r="AO59" s="198"/>
      <c r="AP59" s="198"/>
      <c r="AQ59" s="198"/>
      <c r="AR59" s="198"/>
      <c r="AS59" s="198"/>
      <c r="AT59" s="198"/>
      <c r="AU59" s="198"/>
      <c r="AV59" s="198"/>
      <c r="AW59" s="198"/>
      <c r="AX59" s="198"/>
      <c r="AY59" s="198"/>
      <c r="AZ59" s="198"/>
      <c r="BA59" s="198"/>
      <c r="BB59" s="37"/>
      <c r="BC59" s="37"/>
      <c r="BD59" s="37"/>
      <c r="BE59" s="37"/>
      <c r="BF59" s="37"/>
      <c r="BG59" s="37"/>
      <c r="BH59" s="37"/>
      <c r="BI59" s="37"/>
      <c r="BJ59" s="37"/>
      <c r="BK59" s="37"/>
      <c r="BN59" s="198"/>
      <c r="BO59" s="198"/>
      <c r="BP59" s="198"/>
      <c r="BQ59" s="198"/>
      <c r="BR59" s="198"/>
      <c r="BS59" s="198"/>
      <c r="BT59" s="198"/>
      <c r="BU59" s="198"/>
      <c r="BV59" s="198"/>
      <c r="BW59" s="198"/>
      <c r="BX59" s="198"/>
      <c r="BY59" s="198"/>
      <c r="BZ59" s="198"/>
      <c r="CA59" s="198"/>
      <c r="CB59" s="198"/>
      <c r="CC59" s="198"/>
      <c r="CD59" s="198"/>
      <c r="CE59" s="198"/>
      <c r="CF59" s="198"/>
      <c r="CG59" s="198"/>
      <c r="CH59" s="198"/>
      <c r="CI59" s="198"/>
      <c r="CJ59" s="198"/>
      <c r="CK59" s="198"/>
      <c r="CL59" s="198"/>
      <c r="CM59" s="198"/>
      <c r="CN59" s="198"/>
      <c r="CO59" s="198"/>
      <c r="CP59" s="198"/>
      <c r="CQ59" s="198"/>
      <c r="CR59" s="198"/>
      <c r="CS59" s="198"/>
      <c r="CT59" s="198"/>
      <c r="CU59" s="198"/>
      <c r="CV59" s="198"/>
      <c r="CW59" s="198"/>
      <c r="CX59" s="198"/>
      <c r="CY59" s="198"/>
      <c r="CZ59" s="198"/>
      <c r="DA59" s="198"/>
      <c r="DB59" s="198"/>
      <c r="DC59" s="198"/>
      <c r="DD59" s="198"/>
      <c r="DE59" s="198"/>
      <c r="DF59" s="198"/>
      <c r="DG59" s="198"/>
      <c r="DH59" s="198"/>
      <c r="DI59" s="198"/>
      <c r="DJ59" s="198"/>
    </row>
    <row r="60" spans="33:114" ht="20.100000000000001" customHeight="1">
      <c r="AG60" s="198"/>
      <c r="AH60" s="198"/>
      <c r="AI60" s="198"/>
      <c r="AJ60" s="198"/>
      <c r="AK60" s="198"/>
      <c r="AL60" s="198"/>
      <c r="AM60" s="198"/>
      <c r="AN60" s="198"/>
      <c r="AO60" s="198"/>
      <c r="AP60" s="198"/>
      <c r="AQ60" s="198"/>
      <c r="AR60" s="198"/>
      <c r="AS60" s="198"/>
      <c r="AT60" s="198"/>
      <c r="AU60" s="198"/>
      <c r="AV60" s="198"/>
      <c r="AW60" s="198"/>
      <c r="AX60" s="198"/>
      <c r="AY60" s="198"/>
      <c r="AZ60" s="198"/>
      <c r="BA60" s="198"/>
      <c r="BB60" s="37"/>
      <c r="BC60" s="37"/>
      <c r="BD60" s="37"/>
      <c r="BE60" s="37"/>
      <c r="BF60" s="37"/>
      <c r="BG60" s="37"/>
      <c r="BH60" s="37"/>
      <c r="BI60" s="37"/>
      <c r="BJ60" s="37"/>
      <c r="BK60" s="37"/>
      <c r="BN60" s="198"/>
      <c r="BO60" s="198"/>
      <c r="BP60" s="198"/>
      <c r="BQ60" s="198"/>
      <c r="BR60" s="198"/>
      <c r="BS60" s="198"/>
      <c r="BT60" s="198"/>
      <c r="BU60" s="198"/>
      <c r="BV60" s="198"/>
      <c r="BW60" s="198"/>
      <c r="BX60" s="198"/>
      <c r="BY60" s="198"/>
      <c r="BZ60" s="198"/>
      <c r="CA60" s="198"/>
      <c r="CB60" s="198"/>
      <c r="CC60" s="198"/>
      <c r="CD60" s="198"/>
      <c r="CE60" s="198"/>
      <c r="CF60" s="198"/>
      <c r="CG60" s="198"/>
      <c r="CH60" s="198"/>
      <c r="CI60" s="198"/>
      <c r="CJ60" s="198"/>
      <c r="CK60" s="198"/>
      <c r="CL60" s="198"/>
      <c r="CM60" s="198"/>
      <c r="CN60" s="198"/>
      <c r="CO60" s="198"/>
      <c r="CP60" s="198"/>
      <c r="CQ60" s="198"/>
      <c r="CR60" s="198"/>
      <c r="CS60" s="198"/>
      <c r="CT60" s="198"/>
      <c r="CU60" s="198"/>
      <c r="CV60" s="198"/>
      <c r="CW60" s="198"/>
      <c r="CX60" s="198"/>
      <c r="CY60" s="198"/>
      <c r="CZ60" s="198"/>
      <c r="DA60" s="198"/>
      <c r="DB60" s="198"/>
      <c r="DC60" s="198"/>
      <c r="DD60" s="198"/>
      <c r="DE60" s="198"/>
      <c r="DF60" s="198"/>
      <c r="DG60" s="198"/>
      <c r="DH60" s="198"/>
      <c r="DI60" s="198"/>
      <c r="DJ60" s="198"/>
    </row>
    <row r="61" spans="33:114" ht="80.099999999999994" customHeight="1"/>
    <row r="62" spans="33:114" ht="24.95" customHeight="1"/>
    <row r="63" spans="33:114" ht="24.95" customHeight="1"/>
    <row r="64" spans="33:114" ht="20.100000000000001" customHeight="1">
      <c r="AG64" s="198"/>
      <c r="AH64" s="198"/>
      <c r="AI64" s="198"/>
      <c r="AJ64" s="198"/>
      <c r="AK64" s="198"/>
      <c r="AL64" s="198"/>
      <c r="AM64" s="198"/>
      <c r="AN64" s="198"/>
      <c r="AO64" s="198"/>
      <c r="AP64" s="198"/>
      <c r="AQ64" s="198"/>
      <c r="AR64" s="198"/>
      <c r="AS64" s="198"/>
      <c r="AT64" s="198"/>
      <c r="AU64" s="198"/>
      <c r="AV64" s="198"/>
      <c r="AW64" s="198"/>
      <c r="AX64" s="198"/>
      <c r="AY64" s="198"/>
      <c r="AZ64" s="198"/>
      <c r="BA64" s="198"/>
      <c r="BB64" s="37"/>
      <c r="BC64" s="37"/>
      <c r="BD64" s="37"/>
      <c r="BE64" s="37"/>
      <c r="BF64" s="37"/>
      <c r="BG64" s="37"/>
      <c r="BH64" s="37"/>
      <c r="BI64" s="37"/>
      <c r="BJ64" s="37"/>
      <c r="BK64" s="37"/>
      <c r="BN64" s="198"/>
      <c r="BO64" s="198"/>
      <c r="BP64" s="198"/>
      <c r="BQ64" s="198"/>
      <c r="BR64" s="198"/>
      <c r="BS64" s="198"/>
      <c r="BT64" s="198"/>
      <c r="BU64" s="198"/>
      <c r="BV64" s="198"/>
      <c r="BW64" s="198"/>
      <c r="BX64" s="198"/>
      <c r="BY64" s="198"/>
      <c r="BZ64" s="198"/>
      <c r="CA64" s="198"/>
      <c r="CB64" s="198"/>
      <c r="CC64" s="198"/>
      <c r="CD64" s="198"/>
      <c r="CE64" s="198"/>
      <c r="CF64" s="198"/>
      <c r="CG64" s="198"/>
      <c r="CH64" s="198"/>
      <c r="CI64" s="198"/>
      <c r="CJ64" s="198"/>
      <c r="CK64" s="198"/>
      <c r="CL64" s="198"/>
      <c r="CM64" s="198"/>
      <c r="CN64" s="198"/>
      <c r="CO64" s="198"/>
      <c r="CP64" s="198"/>
      <c r="CQ64" s="198"/>
      <c r="CR64" s="198"/>
      <c r="CS64" s="198"/>
      <c r="CT64" s="198"/>
      <c r="CU64" s="198"/>
      <c r="CV64" s="198"/>
      <c r="CW64" s="198"/>
      <c r="CX64" s="198"/>
      <c r="CY64" s="198"/>
      <c r="CZ64" s="198"/>
      <c r="DA64" s="198"/>
      <c r="DB64" s="198"/>
      <c r="DC64" s="198"/>
      <c r="DD64" s="198"/>
      <c r="DE64" s="198"/>
      <c r="DF64" s="198"/>
      <c r="DG64" s="198"/>
      <c r="DH64" s="198"/>
      <c r="DI64" s="198"/>
      <c r="DJ64" s="198"/>
    </row>
    <row r="65" spans="1:114" ht="30" customHeight="1">
      <c r="AG65" s="198"/>
      <c r="AH65" s="198"/>
      <c r="AI65" s="198"/>
      <c r="AJ65" s="198"/>
      <c r="AK65" s="198"/>
      <c r="AL65" s="198"/>
      <c r="AM65" s="198"/>
      <c r="AN65" s="198"/>
      <c r="AO65" s="198"/>
      <c r="AP65" s="198"/>
      <c r="AQ65" s="198"/>
      <c r="AR65" s="198"/>
      <c r="AS65" s="198"/>
      <c r="AT65" s="198"/>
      <c r="AU65" s="198"/>
      <c r="AV65" s="198"/>
      <c r="AW65" s="198"/>
      <c r="AX65" s="198"/>
      <c r="AY65" s="198"/>
      <c r="AZ65" s="198"/>
      <c r="BA65" s="198"/>
      <c r="BB65" s="37"/>
      <c r="BC65" s="37"/>
      <c r="BD65" s="37"/>
      <c r="BE65" s="37"/>
      <c r="BF65" s="37"/>
      <c r="BG65" s="37"/>
      <c r="BH65" s="37"/>
      <c r="BI65" s="37"/>
      <c r="BJ65" s="37"/>
      <c r="BK65" s="37"/>
      <c r="BN65" s="198"/>
      <c r="BO65" s="198"/>
      <c r="BP65" s="198"/>
      <c r="BQ65" s="198"/>
      <c r="BR65" s="198"/>
      <c r="BS65" s="198"/>
      <c r="BT65" s="198"/>
      <c r="BU65" s="198"/>
      <c r="BV65" s="198"/>
      <c r="BW65" s="198"/>
      <c r="BX65" s="198"/>
      <c r="BY65" s="198"/>
      <c r="BZ65" s="198"/>
      <c r="CA65" s="198"/>
      <c r="CB65" s="198"/>
      <c r="CC65" s="198"/>
      <c r="CD65" s="198"/>
      <c r="CE65" s="198"/>
      <c r="CF65" s="198"/>
      <c r="CG65" s="198"/>
      <c r="CH65" s="198"/>
      <c r="CI65" s="198"/>
      <c r="CJ65" s="198"/>
      <c r="CK65" s="198"/>
      <c r="CL65" s="198"/>
      <c r="CM65" s="198"/>
      <c r="CN65" s="198"/>
      <c r="CO65" s="198"/>
      <c r="CP65" s="198"/>
      <c r="CQ65" s="198"/>
      <c r="CR65" s="198"/>
      <c r="CS65" s="198"/>
      <c r="CT65" s="198"/>
      <c r="CU65" s="198"/>
      <c r="CV65" s="198"/>
      <c r="CW65" s="198"/>
      <c r="CX65" s="198"/>
      <c r="CY65" s="198"/>
      <c r="CZ65" s="198"/>
      <c r="DA65" s="198"/>
      <c r="DB65" s="198"/>
      <c r="DC65" s="198"/>
      <c r="DD65" s="198"/>
      <c r="DE65" s="198"/>
      <c r="DF65" s="198"/>
      <c r="DG65" s="198"/>
      <c r="DH65" s="198"/>
      <c r="DI65" s="198"/>
      <c r="DJ65" s="198"/>
    </row>
    <row r="66" spans="1:114" ht="20.100000000000001" customHeight="1">
      <c r="AG66" s="198"/>
      <c r="AH66" s="198"/>
      <c r="AI66" s="198"/>
      <c r="AJ66" s="198"/>
      <c r="AK66" s="198"/>
      <c r="AL66" s="198"/>
      <c r="AM66" s="198"/>
      <c r="AN66" s="198"/>
      <c r="AO66" s="198"/>
      <c r="AP66" s="198"/>
      <c r="AQ66" s="198"/>
      <c r="AR66" s="198"/>
      <c r="AS66" s="198"/>
      <c r="AT66" s="198"/>
      <c r="AU66" s="198"/>
      <c r="AV66" s="198"/>
      <c r="AW66" s="198"/>
      <c r="AX66" s="198"/>
      <c r="AY66" s="198"/>
      <c r="AZ66" s="198"/>
      <c r="BA66" s="198"/>
      <c r="BB66" s="37"/>
      <c r="BC66" s="37"/>
      <c r="BD66" s="37"/>
      <c r="BE66" s="37"/>
      <c r="BF66" s="37"/>
      <c r="BG66" s="37"/>
      <c r="BH66" s="37"/>
      <c r="BI66" s="37"/>
      <c r="BJ66" s="37"/>
      <c r="BK66" s="37"/>
      <c r="BN66" s="198"/>
      <c r="BO66" s="198"/>
      <c r="BP66" s="198"/>
      <c r="BQ66" s="198"/>
      <c r="BR66" s="198"/>
      <c r="BS66" s="198"/>
      <c r="BT66" s="198"/>
      <c r="BU66" s="198"/>
      <c r="BV66" s="198"/>
      <c r="BW66" s="198"/>
      <c r="BX66" s="198"/>
      <c r="BY66" s="198"/>
      <c r="BZ66" s="198"/>
      <c r="CA66" s="198"/>
      <c r="CB66" s="198"/>
      <c r="CC66" s="198"/>
      <c r="CD66" s="198"/>
      <c r="CE66" s="198"/>
      <c r="CF66" s="198"/>
      <c r="CG66" s="198"/>
      <c r="CH66" s="198"/>
      <c r="CI66" s="198"/>
      <c r="CJ66" s="198"/>
      <c r="CK66" s="198"/>
      <c r="CL66" s="198"/>
      <c r="CM66" s="198"/>
      <c r="CN66" s="198"/>
      <c r="CO66" s="198"/>
      <c r="CP66" s="198"/>
      <c r="CQ66" s="198"/>
      <c r="CR66" s="198"/>
      <c r="CS66" s="198"/>
      <c r="CT66" s="198"/>
      <c r="CU66" s="198"/>
      <c r="CV66" s="198"/>
      <c r="CW66" s="198"/>
      <c r="CX66" s="198"/>
      <c r="CY66" s="198"/>
      <c r="CZ66" s="198"/>
      <c r="DA66" s="198"/>
      <c r="DB66" s="198"/>
      <c r="DC66" s="198"/>
      <c r="DD66" s="198"/>
      <c r="DE66" s="198"/>
      <c r="DF66" s="198"/>
      <c r="DG66" s="198"/>
      <c r="DH66" s="198"/>
      <c r="DI66" s="198"/>
      <c r="DJ66" s="198"/>
    </row>
    <row r="67" spans="1:114" ht="80.099999999999994" customHeight="1"/>
    <row r="68" spans="1:114" ht="24.95" customHeight="1"/>
    <row r="69" spans="1:114" ht="24.95" customHeight="1"/>
    <row r="70" spans="1:114" ht="20.100000000000001" customHeight="1">
      <c r="AG70" s="198"/>
      <c r="AH70" s="198"/>
      <c r="AI70" s="198"/>
      <c r="AJ70" s="198"/>
      <c r="AK70" s="198"/>
      <c r="AL70" s="198"/>
      <c r="AM70" s="198"/>
      <c r="AN70" s="198"/>
      <c r="AO70" s="198"/>
      <c r="AP70" s="198"/>
      <c r="AQ70" s="198"/>
      <c r="AR70" s="198"/>
      <c r="AS70" s="198"/>
      <c r="AT70" s="198"/>
      <c r="AU70" s="198"/>
      <c r="AV70" s="198"/>
      <c r="AW70" s="198"/>
      <c r="AX70" s="198"/>
      <c r="AY70" s="198"/>
      <c r="AZ70" s="198"/>
      <c r="BA70" s="198"/>
      <c r="BB70" s="37"/>
      <c r="BC70" s="37"/>
      <c r="BD70" s="37"/>
      <c r="BE70" s="37"/>
      <c r="BF70" s="37"/>
      <c r="BG70" s="37"/>
      <c r="BH70" s="37"/>
      <c r="BI70" s="37"/>
      <c r="BJ70" s="37"/>
      <c r="BK70" s="37"/>
      <c r="BN70" s="198"/>
      <c r="BO70" s="198"/>
      <c r="BP70" s="198"/>
      <c r="BQ70" s="198"/>
      <c r="BR70" s="198"/>
      <c r="BS70" s="198"/>
      <c r="BT70" s="198"/>
      <c r="BU70" s="198"/>
      <c r="BV70" s="198"/>
      <c r="BW70" s="198"/>
      <c r="BX70" s="198"/>
      <c r="BY70" s="198"/>
      <c r="BZ70" s="198"/>
      <c r="CA70" s="198"/>
      <c r="CB70" s="198"/>
      <c r="CC70" s="198"/>
      <c r="CD70" s="198"/>
      <c r="CE70" s="198"/>
      <c r="CF70" s="198"/>
      <c r="CG70" s="198"/>
      <c r="CH70" s="198"/>
      <c r="CI70" s="198"/>
      <c r="CJ70" s="198"/>
      <c r="CK70" s="198"/>
      <c r="CL70" s="198"/>
      <c r="CM70" s="198"/>
      <c r="CN70" s="198"/>
      <c r="CO70" s="198"/>
      <c r="CP70" s="198"/>
      <c r="CQ70" s="198"/>
      <c r="CR70" s="198"/>
      <c r="CS70" s="198"/>
      <c r="CT70" s="198"/>
      <c r="CU70" s="198"/>
      <c r="CV70" s="198"/>
      <c r="CW70" s="198"/>
      <c r="CX70" s="198"/>
      <c r="CY70" s="198"/>
      <c r="CZ70" s="198"/>
      <c r="DA70" s="198"/>
      <c r="DB70" s="198"/>
      <c r="DC70" s="198"/>
      <c r="DD70" s="198"/>
      <c r="DE70" s="198"/>
      <c r="DF70" s="198"/>
      <c r="DG70" s="198"/>
      <c r="DH70" s="198"/>
      <c r="DI70" s="198"/>
      <c r="DJ70" s="198"/>
    </row>
    <row r="71" spans="1:114" ht="30" customHeight="1">
      <c r="AG71" s="198"/>
      <c r="AH71" s="198"/>
      <c r="AI71" s="198"/>
      <c r="AJ71" s="198"/>
      <c r="AK71" s="198"/>
      <c r="AL71" s="198"/>
      <c r="AM71" s="198"/>
      <c r="AN71" s="198"/>
      <c r="AO71" s="198"/>
      <c r="AP71" s="198"/>
      <c r="AQ71" s="198"/>
      <c r="AR71" s="198"/>
      <c r="AS71" s="198"/>
      <c r="AT71" s="198"/>
      <c r="AU71" s="198"/>
      <c r="AV71" s="198"/>
      <c r="AW71" s="198"/>
      <c r="AX71" s="198"/>
      <c r="AY71" s="198"/>
      <c r="AZ71" s="198"/>
      <c r="BA71" s="198"/>
      <c r="BB71" s="37"/>
      <c r="BC71" s="37"/>
      <c r="BD71" s="37"/>
      <c r="BE71" s="37"/>
      <c r="BF71" s="37"/>
      <c r="BG71" s="37"/>
      <c r="BH71" s="37"/>
      <c r="BI71" s="37"/>
      <c r="BJ71" s="37"/>
      <c r="BK71" s="37"/>
      <c r="BN71" s="198"/>
      <c r="BO71" s="198"/>
      <c r="BP71" s="198"/>
      <c r="BQ71" s="198"/>
      <c r="BR71" s="198"/>
      <c r="BS71" s="198"/>
      <c r="BT71" s="198"/>
      <c r="BU71" s="198"/>
      <c r="BV71" s="198"/>
      <c r="BW71" s="198"/>
      <c r="BX71" s="198"/>
      <c r="BY71" s="198"/>
      <c r="BZ71" s="198"/>
      <c r="CA71" s="198"/>
      <c r="CB71" s="198"/>
      <c r="CC71" s="198"/>
      <c r="CD71" s="198"/>
      <c r="CE71" s="198"/>
      <c r="CF71" s="198"/>
      <c r="CG71" s="198"/>
      <c r="CH71" s="198"/>
      <c r="CI71" s="198"/>
      <c r="CJ71" s="198"/>
      <c r="CK71" s="198"/>
      <c r="CL71" s="198"/>
      <c r="CM71" s="198"/>
      <c r="CN71" s="198"/>
      <c r="CO71" s="198"/>
      <c r="CP71" s="198"/>
      <c r="CQ71" s="198"/>
      <c r="CR71" s="198"/>
      <c r="CS71" s="198"/>
      <c r="CT71" s="198"/>
      <c r="CU71" s="198"/>
      <c r="CV71" s="198"/>
      <c r="CW71" s="198"/>
      <c r="CX71" s="198"/>
      <c r="CY71" s="198"/>
      <c r="CZ71" s="198"/>
      <c r="DA71" s="198"/>
      <c r="DB71" s="198"/>
      <c r="DC71" s="198"/>
      <c r="DD71" s="198"/>
      <c r="DE71" s="198"/>
      <c r="DF71" s="198"/>
      <c r="DG71" s="198"/>
      <c r="DH71" s="198"/>
      <c r="DI71" s="198"/>
      <c r="DJ71" s="198"/>
    </row>
    <row r="72" spans="1:114" ht="20.100000000000001" customHeight="1">
      <c r="AG72" s="198"/>
      <c r="AH72" s="198"/>
      <c r="AI72" s="198"/>
      <c r="AJ72" s="198"/>
      <c r="AK72" s="198"/>
      <c r="AL72" s="198"/>
      <c r="AM72" s="198"/>
      <c r="AN72" s="198"/>
      <c r="AO72" s="198"/>
      <c r="AP72" s="198"/>
      <c r="AQ72" s="198"/>
      <c r="AR72" s="198"/>
      <c r="AS72" s="198"/>
      <c r="AT72" s="198"/>
      <c r="AU72" s="198"/>
      <c r="AV72" s="198"/>
      <c r="AW72" s="198"/>
      <c r="AX72" s="198"/>
      <c r="AY72" s="198"/>
      <c r="AZ72" s="198"/>
      <c r="BA72" s="198"/>
      <c r="BB72" s="37"/>
      <c r="BC72" s="37"/>
      <c r="BD72" s="37"/>
      <c r="BE72" s="37"/>
      <c r="BF72" s="37"/>
      <c r="BG72" s="37"/>
      <c r="BH72" s="37"/>
      <c r="BI72" s="37"/>
      <c r="BJ72" s="37"/>
      <c r="BK72" s="37"/>
      <c r="BN72" s="198"/>
      <c r="BO72" s="198"/>
      <c r="BP72" s="198"/>
      <c r="BQ72" s="198"/>
      <c r="BR72" s="198"/>
      <c r="BS72" s="198"/>
      <c r="BT72" s="198"/>
      <c r="BU72" s="198"/>
      <c r="BV72" s="198"/>
      <c r="BW72" s="198"/>
      <c r="BX72" s="198"/>
      <c r="BY72" s="198"/>
      <c r="BZ72" s="198"/>
      <c r="CA72" s="198"/>
      <c r="CB72" s="198"/>
      <c r="CC72" s="198"/>
      <c r="CD72" s="198"/>
      <c r="CE72" s="198"/>
      <c r="CF72" s="198"/>
      <c r="CG72" s="198"/>
      <c r="CH72" s="198"/>
      <c r="CI72" s="198"/>
      <c r="CJ72" s="198"/>
      <c r="CK72" s="198"/>
      <c r="CL72" s="198"/>
      <c r="CM72" s="198"/>
      <c r="CN72" s="198"/>
      <c r="CO72" s="198"/>
      <c r="CP72" s="198"/>
      <c r="CQ72" s="198"/>
      <c r="CR72" s="198"/>
      <c r="CS72" s="198"/>
      <c r="CT72" s="198"/>
      <c r="CU72" s="198"/>
      <c r="CV72" s="198"/>
      <c r="CW72" s="198"/>
      <c r="CX72" s="198"/>
      <c r="CY72" s="198"/>
      <c r="CZ72" s="198"/>
      <c r="DA72" s="198"/>
      <c r="DB72" s="198"/>
      <c r="DC72" s="198"/>
      <c r="DD72" s="198"/>
      <c r="DE72" s="198"/>
      <c r="DF72" s="198"/>
      <c r="DG72" s="198"/>
      <c r="DH72" s="198"/>
      <c r="DI72" s="198"/>
      <c r="DJ72" s="198"/>
    </row>
    <row r="73" spans="1:114" ht="80.099999999999994" customHeight="1"/>
    <row r="74" spans="1:114" ht="24.95" customHeight="1"/>
    <row r="75" spans="1:114" ht="24.95" customHeight="1"/>
    <row r="76" spans="1:114" ht="24.95" customHeight="1"/>
    <row r="77" spans="1:114" ht="45" customHeight="1"/>
    <row r="78" spans="1:114" s="21" customFormat="1" ht="15" customHeight="1">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row>
    <row r="79" spans="1:114" ht="9.9499999999999993" customHeight="1"/>
    <row r="80" spans="1:114" ht="9.9499999999999993" customHeight="1"/>
    <row r="81" ht="15" customHeight="1"/>
    <row r="83" ht="9.9499999999999993" customHeight="1"/>
    <row r="84" ht="9.9499999999999993" customHeight="1"/>
    <row r="85" ht="24.95" customHeight="1"/>
    <row r="86" ht="15" customHeight="1"/>
  </sheetData>
  <sheetProtection sheet="1"/>
  <mergeCells count="20">
    <mergeCell ref="J5:J6"/>
    <mergeCell ref="L5:M6"/>
    <mergeCell ref="O5:T6"/>
    <mergeCell ref="G5:H5"/>
    <mergeCell ref="G6:H6"/>
    <mergeCell ref="I5:I6"/>
    <mergeCell ref="K5:K6"/>
    <mergeCell ref="N5:N6"/>
    <mergeCell ref="G46:U46"/>
    <mergeCell ref="B9:E9"/>
    <mergeCell ref="I10:AE10"/>
    <mergeCell ref="H15:AC15"/>
    <mergeCell ref="B15:F15"/>
    <mergeCell ref="H23:AC23"/>
    <mergeCell ref="B23:F23"/>
    <mergeCell ref="B29:F29"/>
    <mergeCell ref="H29:AC29"/>
    <mergeCell ref="D25:E25"/>
    <mergeCell ref="D31:E31"/>
    <mergeCell ref="D19:E19"/>
  </mergeCells>
  <conditionalFormatting sqref="T17:U17">
    <cfRule type="iconSet" priority="155">
      <iconSet showValue="0">
        <cfvo type="percent" val="0"/>
        <cfvo type="num" val="5"/>
        <cfvo type="num" val="10"/>
      </iconSet>
    </cfRule>
  </conditionalFormatting>
  <conditionalFormatting sqref="T31:U31">
    <cfRule type="iconSet" priority="65">
      <iconSet showValue="0">
        <cfvo type="percent" val="0"/>
        <cfvo type="num" val="5"/>
        <cfvo type="num" val="10"/>
      </iconSet>
    </cfRule>
  </conditionalFormatting>
  <conditionalFormatting sqref="T25:U25">
    <cfRule type="iconSet" priority="100">
      <iconSet showValue="0">
        <cfvo type="percent" val="0"/>
        <cfvo type="num" val="5"/>
        <cfvo type="num" val="10"/>
      </iconSet>
    </cfRule>
  </conditionalFormatting>
  <conditionalFormatting sqref="P17:S17">
    <cfRule type="containsText" dxfId="7230" priority="151" operator="containsText" text="ggggggggggggggg">
      <formula>NOT(ISERROR(SEARCH("ggggggggggggggg",P17)))</formula>
    </cfRule>
  </conditionalFormatting>
  <conditionalFormatting sqref="P17:S17">
    <cfRule type="containsText" dxfId="7229" priority="152" operator="containsText" text="gggggggggg">
      <formula>NOT(ISERROR(SEARCH("gggggggggg",P17)))</formula>
    </cfRule>
  </conditionalFormatting>
  <conditionalFormatting sqref="P17:S17">
    <cfRule type="containsText" dxfId="7228" priority="153" operator="containsText" text="ggggg">
      <formula>NOT(ISERROR(SEARCH("ggggg",P17)))</formula>
    </cfRule>
  </conditionalFormatting>
  <conditionalFormatting sqref="P17:S17">
    <cfRule type="containsText" dxfId="7227" priority="154" operator="containsText" text="g">
      <formula>NOT(ISERROR(SEARCH("g",P17)))</formula>
    </cfRule>
  </conditionalFormatting>
  <conditionalFormatting sqref="P31:S31">
    <cfRule type="containsText" dxfId="7226" priority="61" operator="containsText" text="ggggggggggggggg">
      <formula>NOT(ISERROR(SEARCH("ggggggggggggggg",P31)))</formula>
    </cfRule>
  </conditionalFormatting>
  <conditionalFormatting sqref="P31:S31">
    <cfRule type="containsText" dxfId="7225" priority="62" operator="containsText" text="gggggggggg">
      <formula>NOT(ISERROR(SEARCH("gggggggggg",P31)))</formula>
    </cfRule>
  </conditionalFormatting>
  <conditionalFormatting sqref="P31:S31">
    <cfRule type="containsText" dxfId="7224" priority="63" operator="containsText" text="ggggg">
      <formula>NOT(ISERROR(SEARCH("ggggg",P31)))</formula>
    </cfRule>
  </conditionalFormatting>
  <conditionalFormatting sqref="P31:S31">
    <cfRule type="containsText" dxfId="7223" priority="64" operator="containsText" text="g">
      <formula>NOT(ISERROR(SEARCH("g",P31)))</formula>
    </cfRule>
  </conditionalFormatting>
  <conditionalFormatting sqref="P25:S25">
    <cfRule type="containsText" dxfId="7222" priority="96" operator="containsText" text="ggggggggggggggg">
      <formula>NOT(ISERROR(SEARCH("ggggggggggggggg",P25)))</formula>
    </cfRule>
  </conditionalFormatting>
  <conditionalFormatting sqref="P25:S25">
    <cfRule type="containsText" dxfId="7221" priority="97" operator="containsText" text="gggggggggg">
      <formula>NOT(ISERROR(SEARCH("gggggggggg",P25)))</formula>
    </cfRule>
  </conditionalFormatting>
  <conditionalFormatting sqref="P25:S25">
    <cfRule type="containsText" dxfId="7220" priority="98" operator="containsText" text="ggggg">
      <formula>NOT(ISERROR(SEARCH("ggggg",P25)))</formula>
    </cfRule>
  </conditionalFormatting>
  <conditionalFormatting sqref="P25:S25">
    <cfRule type="containsText" dxfId="7219" priority="99" operator="containsText" text="g">
      <formula>NOT(ISERROR(SEARCH("g",P25)))</formula>
    </cfRule>
  </conditionalFormatting>
  <conditionalFormatting sqref="D19">
    <cfRule type="beginsWith" dxfId="7218" priority="14" operator="beginsWith" text="?">
      <formula>LEFT(D19,LEN("?"))="?"</formula>
    </cfRule>
  </conditionalFormatting>
  <conditionalFormatting sqref="D25">
    <cfRule type="beginsWith" dxfId="7217" priority="13" operator="beginsWith" text="?">
      <formula>LEFT(D25,LEN("?"))="?"</formula>
    </cfRule>
  </conditionalFormatting>
  <conditionalFormatting sqref="D31">
    <cfRule type="beginsWith" dxfId="7216" priority="12" operator="beginsWith" text="?">
      <formula>LEFT(D31,LEN("?"))="?"</formula>
    </cfRule>
  </conditionalFormatting>
  <conditionalFormatting sqref="G5:H5">
    <cfRule type="beginsWith" dxfId="7215" priority="4" operator="beginsWith" text="?">
      <formula>LEFT(G5,LEN("?"))="?"</formula>
    </cfRule>
  </conditionalFormatting>
  <conditionalFormatting sqref="J5 L5">
    <cfRule type="beginsWith" dxfId="7214" priority="3" operator="beginsWith" text="?">
      <formula>LEFT(J5,LEN("?"))="?"</formula>
    </cfRule>
  </conditionalFormatting>
  <conditionalFormatting sqref="G6:H6">
    <cfRule type="beginsWith" dxfId="7213" priority="2" operator="beginsWith" text="?">
      <formula>LEFT(G6,LEN("?"))="?"</formula>
    </cfRule>
  </conditionalFormatting>
  <conditionalFormatting sqref="O5:T6">
    <cfRule type="beginsWith" dxfId="7212" priority="1" operator="beginsWith" text="?">
      <formula>LEFT(O5,LEN("?"))="?"</formula>
    </cfRule>
  </conditionalFormatting>
  <pageMargins left="0.70866141732283472" right="0.70866141732283472" top="0.74803149606299213" bottom="0.74803149606299213" header="0.31496062992125984" footer="0.31496062992125984"/>
  <pageSetup paperSize="9" scale="38" orientation="landscape"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Données!$T$3:$T$33</xm:f>
          </x14:formula1>
          <xm:sqref>D19:E19 D25:E25 D31:E31</xm:sqref>
        </x14:dataValidation>
        <x14:dataValidation type="list" allowBlank="1" showInputMessage="1">
          <x14:formula1>
            <xm:f>Données!$R$3:$R$16</xm:f>
          </x14:formula1>
          <xm:sqref>H15:AC15 H29:AC29 H23:AC23</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0">
    <tabColor rgb="FF7F26CE"/>
    <pageSetUpPr fitToPage="1"/>
  </sheetPr>
  <dimension ref="A1:DJ80"/>
  <sheetViews>
    <sheetView showGridLines="0" showRowColHeaders="0" topLeftCell="A4" zoomScale="40" workbookViewId="0">
      <selection activeCell="AK42" sqref="AK42"/>
    </sheetView>
  </sheetViews>
  <sheetFormatPr baseColWidth="10" defaultColWidth="10.85546875" defaultRowHeight="15"/>
  <cols>
    <col min="1" max="1" width="1.7109375" style="1" customWidth="1"/>
    <col min="2" max="2" width="2.42578125" style="1" customWidth="1"/>
    <col min="3" max="3" width="1.7109375" style="1" customWidth="1"/>
    <col min="4" max="4" width="10.85546875" style="1" customWidth="1"/>
    <col min="5" max="5" width="7.42578125" style="1" customWidth="1"/>
    <col min="6" max="6" width="1.7109375" style="1" customWidth="1"/>
    <col min="7" max="7" width="5" style="1" customWidth="1"/>
    <col min="8" max="8" width="36.7109375" style="1" customWidth="1"/>
    <col min="9" max="9" width="1.7109375" style="1" customWidth="1"/>
    <col min="10" max="10" width="21.7109375" style="1" customWidth="1"/>
    <col min="11" max="11" width="1.7109375" style="1" customWidth="1"/>
    <col min="12" max="12" width="12.42578125" style="1" customWidth="1"/>
    <col min="13" max="14" width="4.140625" style="1" customWidth="1"/>
    <col min="15" max="15" width="1.7109375" style="1" customWidth="1"/>
    <col min="16" max="16" width="8.85546875" style="1" customWidth="1"/>
    <col min="17" max="17" width="8.28515625" style="1" customWidth="1"/>
    <col min="18" max="18" width="8.42578125" style="1" customWidth="1"/>
    <col min="19" max="19" width="8.85546875" style="1" customWidth="1"/>
    <col min="20" max="20" width="53.85546875" style="1" customWidth="1"/>
    <col min="21" max="21" width="0.85546875" style="1" customWidth="1"/>
    <col min="22" max="22" width="11.7109375" style="1" customWidth="1"/>
    <col min="23" max="23" width="1.7109375" style="1" customWidth="1"/>
    <col min="24" max="24" width="8.28515625" style="1" customWidth="1"/>
    <col min="25" max="25" width="3.28515625" style="1" customWidth="1"/>
    <col min="26" max="27" width="1.7109375" style="1" customWidth="1"/>
    <col min="28" max="28" width="10" style="1" customWidth="1"/>
    <col min="29" max="29" width="3.28515625" style="1" customWidth="1"/>
    <col min="30" max="30" width="1.7109375" style="1" customWidth="1"/>
    <col min="31" max="31" width="2.42578125" style="1" customWidth="1"/>
    <col min="32" max="16384" width="10.85546875" style="1"/>
  </cols>
  <sheetData>
    <row r="1" spans="2:114" ht="9.9499999999999993" customHeight="1"/>
    <row r="2" spans="2:114" ht="15" customHeight="1">
      <c r="B2" s="2"/>
      <c r="C2" s="3"/>
      <c r="D2" s="3"/>
      <c r="E2" s="3"/>
      <c r="F2" s="3"/>
      <c r="G2" s="3"/>
      <c r="H2" s="3"/>
      <c r="I2" s="3"/>
      <c r="J2" s="3"/>
      <c r="K2" s="3"/>
      <c r="L2" s="3"/>
      <c r="M2" s="3"/>
      <c r="N2" s="3"/>
      <c r="O2" s="3"/>
      <c r="P2" s="3"/>
      <c r="Q2" s="3"/>
      <c r="R2" s="3"/>
      <c r="S2" s="3"/>
      <c r="T2" s="3"/>
      <c r="U2" s="3"/>
      <c r="V2" s="3"/>
      <c r="W2" s="3"/>
      <c r="X2" s="3"/>
      <c r="Y2" s="3"/>
      <c r="Z2" s="3"/>
      <c r="AA2" s="3"/>
      <c r="AB2" s="3"/>
      <c r="AC2" s="3"/>
      <c r="AD2" s="3"/>
      <c r="AE2" s="4"/>
    </row>
    <row r="3" spans="2:114" ht="9.9499999999999993" customHeight="1">
      <c r="B3" s="5"/>
      <c r="F3" s="6"/>
      <c r="G3" s="6"/>
      <c r="H3" s="8"/>
      <c r="I3" s="6"/>
      <c r="J3" s="6"/>
      <c r="K3" s="8"/>
      <c r="L3" s="8"/>
      <c r="M3" s="8"/>
      <c r="N3" s="8"/>
      <c r="O3" s="8"/>
      <c r="P3" s="8"/>
      <c r="Q3" s="8"/>
      <c r="AB3" s="9"/>
      <c r="AC3" s="9"/>
      <c r="AD3" s="9"/>
      <c r="AE3" s="10"/>
    </row>
    <row r="4" spans="2:114" ht="9.9499999999999993" customHeight="1">
      <c r="B4" s="5"/>
      <c r="F4" s="6"/>
      <c r="G4" s="6"/>
      <c r="H4" s="8"/>
      <c r="I4" s="6"/>
      <c r="J4" s="6"/>
      <c r="K4" s="8"/>
      <c r="L4" s="8"/>
      <c r="M4" s="8"/>
      <c r="N4" s="8"/>
      <c r="O4" s="8"/>
      <c r="P4" s="8"/>
      <c r="Q4" s="8"/>
      <c r="AD4" s="9"/>
      <c r="AE4" s="10"/>
    </row>
    <row r="5" spans="2:114" s="11" customFormat="1" ht="27.95" customHeight="1">
      <c r="B5" s="12"/>
      <c r="F5" s="13"/>
      <c r="G5" s="1051" t="str">
        <f>IF('Suivi des évaluations'!K5=0,"?",'Suivi des évaluations'!K5)</f>
        <v>?</v>
      </c>
      <c r="H5" s="1051"/>
      <c r="I5" s="1071"/>
      <c r="J5" s="1067" t="str">
        <f>IF('Suivi des évaluations'!K15=0,"?",'Suivi des évaluations'!K15)</f>
        <v>Seconde</v>
      </c>
      <c r="K5" s="1072"/>
      <c r="L5" s="1067" t="str">
        <f>IF('Suivi des évaluations'!S15=0,"?",'Suivi des évaluations'!S15)</f>
        <v>BCP</v>
      </c>
      <c r="M5" s="1067"/>
      <c r="N5" s="1075"/>
      <c r="O5" s="1068" t="str">
        <f>IF('Suivi des évaluations'!AB15=0,"?",'Suivi des évaluations'!AB15)</f>
        <v>Maintenance et efficacité énergétique (MEE)</v>
      </c>
      <c r="P5" s="1068"/>
      <c r="Q5" s="1068"/>
      <c r="R5" s="1068"/>
      <c r="S5" s="1068"/>
      <c r="T5" s="1068"/>
      <c r="U5" s="548"/>
      <c r="Y5" s="19"/>
      <c r="Z5" s="19"/>
      <c r="AA5" s="19"/>
      <c r="AE5" s="20"/>
    </row>
    <row r="6" spans="2:114" s="11" customFormat="1" ht="27.95" customHeight="1">
      <c r="B6" s="12"/>
      <c r="F6" s="13"/>
      <c r="G6" s="1051" t="str">
        <f>IF('Suivi des évaluations'!K7=0,"?",'Suivi des évaluations'!K7)</f>
        <v>?</v>
      </c>
      <c r="H6" s="1051"/>
      <c r="I6" s="1071"/>
      <c r="J6" s="1067"/>
      <c r="K6" s="1072"/>
      <c r="L6" s="1067"/>
      <c r="M6" s="1067"/>
      <c r="N6" s="1075"/>
      <c r="O6" s="1068"/>
      <c r="P6" s="1068"/>
      <c r="Q6" s="1068"/>
      <c r="R6" s="1068"/>
      <c r="S6" s="1068"/>
      <c r="T6" s="1068"/>
      <c r="U6" s="548"/>
      <c r="Y6" s="19"/>
      <c r="Z6" s="19"/>
      <c r="AA6" s="19"/>
      <c r="AE6" s="20"/>
    </row>
    <row r="7" spans="2:114" s="21" customFormat="1" ht="9.9499999999999993" customHeight="1">
      <c r="B7" s="22"/>
      <c r="G7" s="23"/>
      <c r="H7" s="23"/>
      <c r="I7" s="23"/>
      <c r="J7" s="24"/>
      <c r="K7" s="24"/>
      <c r="L7" s="24"/>
      <c r="M7" s="24"/>
      <c r="N7" s="24"/>
      <c r="O7" s="24"/>
      <c r="P7" s="24"/>
      <c r="Q7" s="8"/>
      <c r="R7" s="1"/>
      <c r="S7" s="1"/>
      <c r="T7" s="1"/>
      <c r="U7" s="1"/>
      <c r="V7" s="1"/>
      <c r="W7" s="1"/>
      <c r="X7" s="1"/>
      <c r="Y7" s="25"/>
      <c r="Z7" s="25"/>
      <c r="AA7" s="25"/>
      <c r="AE7" s="26"/>
    </row>
    <row r="8" spans="2:114" ht="9.9499999999999993" customHeight="1">
      <c r="B8" s="5"/>
      <c r="E8" s="27"/>
      <c r="Y8" s="28"/>
      <c r="Z8" s="28"/>
      <c r="AA8" s="28"/>
      <c r="AE8" s="10"/>
      <c r="AF8" s="27"/>
    </row>
    <row r="9" spans="2:114" s="21" customFormat="1" ht="60" customHeight="1">
      <c r="B9" s="1069" t="s">
        <v>0</v>
      </c>
      <c r="C9" s="1070"/>
      <c r="D9" s="1070"/>
      <c r="E9" s="1070"/>
      <c r="F9" s="29"/>
      <c r="G9" s="30"/>
      <c r="H9" s="131" t="s">
        <v>142</v>
      </c>
      <c r="I9" s="132"/>
      <c r="J9" s="132"/>
      <c r="K9" s="506"/>
      <c r="L9" s="506"/>
      <c r="M9" s="506"/>
      <c r="N9" s="506"/>
      <c r="O9" s="133"/>
      <c r="P9" s="133"/>
      <c r="Q9" s="133"/>
      <c r="R9" s="133"/>
      <c r="S9" s="133"/>
      <c r="T9" s="133"/>
      <c r="U9" s="133"/>
      <c r="V9" s="133"/>
      <c r="W9" s="133"/>
      <c r="X9" s="133"/>
      <c r="Y9" s="133"/>
      <c r="Z9" s="29"/>
      <c r="AA9" s="29"/>
      <c r="AB9" s="29"/>
      <c r="AC9" s="29"/>
      <c r="AD9" s="29"/>
      <c r="AE9" s="31"/>
    </row>
    <row r="10" spans="2:114" ht="30" customHeight="1">
      <c r="B10" s="507"/>
      <c r="C10" s="508"/>
      <c r="D10" s="508"/>
      <c r="E10" s="508"/>
      <c r="F10" s="508"/>
      <c r="G10" s="509"/>
      <c r="H10" s="510" t="s">
        <v>92</v>
      </c>
      <c r="I10" s="1161">
        <f ca="1">TODAY()</f>
        <v>44544</v>
      </c>
      <c r="J10" s="1161"/>
      <c r="K10" s="1161"/>
      <c r="L10" s="1161"/>
      <c r="M10" s="1161"/>
      <c r="N10" s="1161"/>
      <c r="O10" s="1161"/>
      <c r="P10" s="1161"/>
      <c r="Q10" s="1161"/>
      <c r="R10" s="1161"/>
      <c r="S10" s="1161"/>
      <c r="T10" s="1161"/>
      <c r="U10" s="1161"/>
      <c r="V10" s="1161"/>
      <c r="W10" s="1161"/>
      <c r="X10" s="1161"/>
      <c r="Y10" s="1161"/>
      <c r="Z10" s="1161"/>
      <c r="AA10" s="1161"/>
      <c r="AB10" s="1161"/>
      <c r="AC10" s="1161"/>
      <c r="AD10" s="1161"/>
      <c r="AE10" s="1162"/>
    </row>
    <row r="11" spans="2:114" ht="5.0999999999999996" customHeight="1">
      <c r="B11" s="5"/>
      <c r="G11" s="37"/>
      <c r="H11" s="38"/>
      <c r="I11" s="387"/>
      <c r="J11" s="387"/>
      <c r="K11" s="387"/>
      <c r="L11" s="387"/>
      <c r="M11" s="387"/>
      <c r="N11" s="387"/>
      <c r="O11" s="387"/>
      <c r="P11" s="387"/>
      <c r="Q11" s="387"/>
      <c r="R11" s="387"/>
      <c r="S11" s="387"/>
      <c r="T11" s="387"/>
      <c r="U11" s="387"/>
      <c r="V11" s="387"/>
      <c r="W11" s="387"/>
      <c r="X11" s="387"/>
      <c r="Y11" s="387"/>
      <c r="Z11" s="387"/>
      <c r="AA11" s="387"/>
      <c r="AB11" s="387"/>
      <c r="AC11" s="387"/>
      <c r="AD11" s="387"/>
      <c r="AE11" s="549"/>
    </row>
    <row r="12" spans="2:114" ht="12" customHeight="1">
      <c r="B12" s="5"/>
      <c r="G12" s="37"/>
      <c r="H12" s="38"/>
      <c r="I12" s="387"/>
      <c r="J12" s="387"/>
      <c r="K12" s="387"/>
      <c r="L12" s="387"/>
      <c r="M12" s="387"/>
      <c r="N12" s="387"/>
      <c r="O12" s="387"/>
      <c r="P12" s="387"/>
      <c r="Q12" s="387"/>
      <c r="R12" s="387"/>
      <c r="S12" s="387"/>
      <c r="T12" s="387"/>
      <c r="U12" s="387"/>
      <c r="V12" s="42"/>
      <c r="W12" s="43"/>
      <c r="X12" s="44"/>
      <c r="Y12" s="45"/>
      <c r="Z12" s="46"/>
      <c r="AA12" s="47"/>
      <c r="AB12" s="46"/>
      <c r="AC12" s="48"/>
      <c r="AD12" s="387"/>
      <c r="AE12" s="549"/>
    </row>
    <row r="13" spans="2:114" ht="5.0999999999999996" customHeight="1">
      <c r="B13" s="5"/>
      <c r="G13" s="37"/>
      <c r="H13" s="37"/>
      <c r="I13" s="37"/>
      <c r="J13" s="37"/>
      <c r="K13" s="37"/>
      <c r="L13" s="138"/>
      <c r="M13" s="40"/>
      <c r="N13" s="40"/>
      <c r="O13" s="40"/>
      <c r="P13" s="511"/>
      <c r="Q13" s="41"/>
      <c r="R13" s="41"/>
      <c r="S13" s="511"/>
      <c r="T13" s="37"/>
      <c r="U13" s="37"/>
      <c r="V13" s="40"/>
      <c r="W13" s="37"/>
      <c r="X13" s="40"/>
      <c r="Y13" s="37"/>
      <c r="Z13" s="37"/>
      <c r="AA13" s="37"/>
      <c r="AB13" s="37"/>
      <c r="AC13" s="37"/>
      <c r="AE13" s="10"/>
    </row>
    <row r="14" spans="2:114" ht="39.950000000000003" customHeight="1">
      <c r="B14" s="5"/>
      <c r="G14" s="37"/>
      <c r="H14" s="37"/>
      <c r="I14" s="37"/>
      <c r="J14" s="37"/>
      <c r="K14" s="37"/>
      <c r="L14" s="37"/>
      <c r="M14" s="37"/>
      <c r="N14" s="37"/>
      <c r="O14" s="37"/>
      <c r="P14" s="37"/>
      <c r="Q14" s="37"/>
      <c r="R14" s="37"/>
      <c r="S14" s="37"/>
      <c r="T14" s="37"/>
      <c r="U14" s="37"/>
      <c r="V14" s="37"/>
      <c r="W14" s="37"/>
      <c r="X14" s="37"/>
      <c r="Y14" s="37"/>
      <c r="Z14" s="37"/>
      <c r="AA14" s="37"/>
      <c r="AB14" s="37"/>
      <c r="AC14" s="37"/>
      <c r="AD14" s="37"/>
      <c r="AE14" s="10"/>
    </row>
    <row r="15" spans="2:114" ht="30" customHeight="1">
      <c r="B15" s="1152" t="s">
        <v>126</v>
      </c>
      <c r="C15" s="1153"/>
      <c r="D15" s="1153"/>
      <c r="E15" s="1153"/>
      <c r="F15" s="1153"/>
      <c r="G15" s="550"/>
      <c r="H15" s="1374" t="s">
        <v>194</v>
      </c>
      <c r="I15" s="1375"/>
      <c r="J15" s="1375"/>
      <c r="K15" s="1375"/>
      <c r="L15" s="1375"/>
      <c r="M15" s="1375"/>
      <c r="N15" s="1375"/>
      <c r="O15" s="1375"/>
      <c r="P15" s="1375"/>
      <c r="Q15" s="1375"/>
      <c r="R15" s="1375"/>
      <c r="S15" s="1375"/>
      <c r="T15" s="1375"/>
      <c r="U15" s="1375"/>
      <c r="V15" s="1375"/>
      <c r="W15" s="1375"/>
      <c r="X15" s="1375"/>
      <c r="Y15" s="1375"/>
      <c r="Z15" s="1375"/>
      <c r="AA15" s="1375"/>
      <c r="AB15" s="1375"/>
      <c r="AC15" s="1375"/>
      <c r="AD15" s="269"/>
      <c r="AE15" s="418"/>
      <c r="AF15" s="198"/>
      <c r="AG15" s="198"/>
      <c r="AH15" s="198"/>
      <c r="AI15" s="198"/>
      <c r="AJ15" s="198"/>
      <c r="AK15" s="198"/>
      <c r="AL15" s="198"/>
      <c r="AM15" s="198"/>
      <c r="AN15" s="198"/>
      <c r="AO15" s="198"/>
      <c r="AP15" s="198"/>
      <c r="AQ15" s="198"/>
      <c r="AR15" s="198"/>
      <c r="AS15" s="198"/>
      <c r="AT15" s="198"/>
      <c r="AU15" s="198"/>
      <c r="AV15" s="198"/>
      <c r="AW15" s="198"/>
      <c r="AX15" s="198"/>
      <c r="AY15" s="198"/>
      <c r="AZ15" s="198"/>
      <c r="BA15" s="198"/>
      <c r="BB15" s="37"/>
      <c r="BC15" s="37"/>
      <c r="BD15" s="37"/>
      <c r="BE15" s="37"/>
      <c r="BF15" s="37"/>
      <c r="BG15" s="37"/>
      <c r="BH15" s="37"/>
      <c r="BI15" s="37"/>
      <c r="BJ15" s="37"/>
      <c r="BK15" s="37"/>
      <c r="BN15" s="198"/>
      <c r="BO15" s="198"/>
      <c r="BP15" s="198"/>
      <c r="BQ15" s="198"/>
      <c r="BR15" s="198"/>
      <c r="BS15" s="198"/>
      <c r="BT15" s="198"/>
      <c r="BU15" s="198"/>
      <c r="BV15" s="198"/>
      <c r="BW15" s="198"/>
      <c r="BX15" s="198"/>
      <c r="BY15" s="198"/>
      <c r="BZ15" s="198"/>
      <c r="CA15" s="198"/>
      <c r="CB15" s="198"/>
      <c r="CC15" s="198"/>
      <c r="CD15" s="198"/>
      <c r="CE15" s="198"/>
      <c r="CF15" s="198"/>
      <c r="CG15" s="198"/>
      <c r="CH15" s="198"/>
      <c r="CI15" s="198"/>
      <c r="CJ15" s="198"/>
      <c r="CK15" s="198"/>
      <c r="CL15" s="198"/>
      <c r="CM15" s="198"/>
      <c r="CN15" s="198"/>
      <c r="CO15" s="198"/>
      <c r="CP15" s="198"/>
      <c r="CQ15" s="198"/>
      <c r="CR15" s="198"/>
      <c r="CS15" s="198"/>
      <c r="CT15" s="198"/>
      <c r="CU15" s="198"/>
      <c r="CV15" s="198"/>
      <c r="CW15" s="198"/>
      <c r="CX15" s="198"/>
      <c r="CY15" s="198"/>
      <c r="CZ15" s="198"/>
      <c r="DA15" s="198"/>
      <c r="DB15" s="198"/>
      <c r="DC15" s="198"/>
      <c r="DD15" s="198"/>
      <c r="DE15" s="198"/>
      <c r="DF15" s="198"/>
      <c r="DG15" s="198"/>
      <c r="DH15" s="198"/>
      <c r="DI15" s="198"/>
      <c r="DJ15" s="198"/>
    </row>
    <row r="16" spans="2:114" ht="20.100000000000001" customHeight="1">
      <c r="B16" s="5"/>
      <c r="G16" s="551"/>
      <c r="H16" s="552"/>
      <c r="I16" s="552"/>
      <c r="J16" s="552"/>
      <c r="K16" s="552"/>
      <c r="L16" s="552"/>
      <c r="M16" s="553"/>
      <c r="N16" s="553"/>
      <c r="O16" s="553"/>
      <c r="P16" s="553"/>
      <c r="Q16" s="553"/>
      <c r="R16" s="553"/>
      <c r="S16" s="553"/>
      <c r="T16" s="553"/>
      <c r="U16" s="553"/>
      <c r="V16" s="553"/>
      <c r="W16" s="553"/>
      <c r="X16" s="553"/>
      <c r="Y16" s="553"/>
      <c r="Z16" s="553"/>
      <c r="AA16" s="553"/>
      <c r="AB16" s="553"/>
      <c r="AC16" s="554"/>
      <c r="AD16" s="37"/>
      <c r="AE16" s="10"/>
    </row>
    <row r="17" spans="2:114" s="21" customFormat="1" ht="24.95" customHeight="1">
      <c r="B17" s="5"/>
      <c r="C17" s="1"/>
      <c r="D17" s="1"/>
      <c r="E17" s="1"/>
      <c r="F17" s="1"/>
      <c r="G17" s="555"/>
      <c r="H17" s="556"/>
      <c r="I17" s="556"/>
      <c r="J17" s="556"/>
      <c r="K17" s="556"/>
      <c r="L17" s="556"/>
      <c r="M17" s="557"/>
      <c r="N17" s="557"/>
      <c r="O17" s="558"/>
      <c r="P17" s="559"/>
      <c r="Q17" s="559"/>
      <c r="R17" s="559"/>
      <c r="S17" s="559"/>
      <c r="T17" s="560"/>
      <c r="U17" s="560"/>
      <c r="V17" s="561"/>
      <c r="W17" s="561"/>
      <c r="X17" s="561"/>
      <c r="Y17" s="558"/>
      <c r="Z17" s="558"/>
      <c r="AA17" s="558"/>
      <c r="AB17" s="558"/>
      <c r="AC17" s="562"/>
      <c r="AD17" s="486"/>
      <c r="AE17" s="99"/>
    </row>
    <row r="18" spans="2:114" ht="20.100000000000001" customHeight="1">
      <c r="B18" s="5"/>
      <c r="G18" s="555"/>
      <c r="H18" s="556"/>
      <c r="I18" s="556"/>
      <c r="J18" s="556"/>
      <c r="K18" s="556"/>
      <c r="L18" s="556"/>
      <c r="M18" s="557"/>
      <c r="N18" s="557"/>
      <c r="O18" s="558"/>
      <c r="P18" s="558"/>
      <c r="Q18" s="558"/>
      <c r="R18" s="558"/>
      <c r="S18" s="558"/>
      <c r="T18" s="558"/>
      <c r="U18" s="558"/>
      <c r="V18" s="561"/>
      <c r="W18" s="561"/>
      <c r="X18" s="561"/>
      <c r="Y18" s="558"/>
      <c r="Z18" s="558"/>
      <c r="AA18" s="558"/>
      <c r="AB18" s="558"/>
      <c r="AC18" s="562"/>
      <c r="AD18" s="37"/>
      <c r="AE18" s="10"/>
    </row>
    <row r="19" spans="2:114" ht="80.099999999999994" customHeight="1">
      <c r="B19" s="5"/>
      <c r="D19" s="1358" t="s">
        <v>143</v>
      </c>
      <c r="E19" s="1359"/>
      <c r="G19" s="563"/>
      <c r="H19" s="556"/>
      <c r="I19" s="556"/>
      <c r="J19" s="556"/>
      <c r="K19" s="556"/>
      <c r="L19" s="556"/>
      <c r="M19" s="557"/>
      <c r="N19" s="557"/>
      <c r="O19" s="558"/>
      <c r="P19" s="558"/>
      <c r="Q19" s="558"/>
      <c r="R19" s="558"/>
      <c r="S19" s="558"/>
      <c r="T19" s="558"/>
      <c r="U19" s="558"/>
      <c r="V19" s="561"/>
      <c r="W19" s="561"/>
      <c r="X19" s="561"/>
      <c r="Y19" s="558"/>
      <c r="Z19" s="558"/>
      <c r="AA19" s="558"/>
      <c r="AB19" s="558"/>
      <c r="AC19" s="562"/>
      <c r="AD19" s="37"/>
      <c r="AE19" s="10"/>
    </row>
    <row r="20" spans="2:114" ht="24.95" customHeight="1">
      <c r="B20" s="5"/>
      <c r="D20" s="521"/>
      <c r="G20" s="555"/>
      <c r="H20" s="556"/>
      <c r="I20" s="556"/>
      <c r="J20" s="556"/>
      <c r="K20" s="556"/>
      <c r="L20" s="556"/>
      <c r="M20" s="557"/>
      <c r="N20" s="557"/>
      <c r="O20" s="558"/>
      <c r="P20" s="558"/>
      <c r="Q20" s="558"/>
      <c r="R20" s="558"/>
      <c r="S20" s="558"/>
      <c r="T20" s="558"/>
      <c r="U20" s="558"/>
      <c r="V20" s="561"/>
      <c r="W20" s="561"/>
      <c r="X20" s="561"/>
      <c r="Y20" s="558"/>
      <c r="Z20" s="558"/>
      <c r="AA20" s="558"/>
      <c r="AB20" s="558"/>
      <c r="AC20" s="564"/>
      <c r="AD20" s="37"/>
      <c r="AE20" s="10"/>
    </row>
    <row r="21" spans="2:114" ht="24.95" customHeight="1">
      <c r="B21" s="5"/>
      <c r="D21" s="521"/>
      <c r="G21" s="565"/>
      <c r="H21" s="566"/>
      <c r="I21" s="567"/>
      <c r="J21" s="567"/>
      <c r="K21" s="568"/>
      <c r="L21" s="569"/>
      <c r="M21" s="570"/>
      <c r="N21" s="570"/>
      <c r="O21" s="571"/>
      <c r="P21" s="571"/>
      <c r="Q21" s="571"/>
      <c r="R21" s="571"/>
      <c r="S21" s="571"/>
      <c r="T21" s="571"/>
      <c r="U21" s="571"/>
      <c r="V21" s="572"/>
      <c r="W21" s="572"/>
      <c r="X21" s="572"/>
      <c r="Y21" s="571"/>
      <c r="Z21" s="571"/>
      <c r="AA21" s="571"/>
      <c r="AB21" s="571"/>
      <c r="AC21" s="573"/>
      <c r="AD21" s="37"/>
      <c r="AE21" s="10"/>
    </row>
    <row r="22" spans="2:114" ht="20.100000000000001" customHeight="1">
      <c r="B22" s="5"/>
      <c r="G22" s="37"/>
      <c r="H22" s="285"/>
      <c r="I22" s="285"/>
      <c r="J22" s="285"/>
      <c r="K22" s="285"/>
      <c r="L22" s="285"/>
      <c r="M22" s="198"/>
      <c r="N22" s="198"/>
      <c r="O22" s="198"/>
      <c r="P22" s="198"/>
      <c r="Q22" s="198"/>
      <c r="R22" s="198"/>
      <c r="S22" s="198"/>
      <c r="T22" s="198"/>
      <c r="U22" s="198"/>
      <c r="V22" s="198"/>
      <c r="W22" s="198"/>
      <c r="X22" s="198"/>
      <c r="Y22" s="198"/>
      <c r="Z22" s="198"/>
      <c r="AA22" s="198"/>
      <c r="AB22" s="198"/>
      <c r="AC22" s="269"/>
      <c r="AD22" s="269"/>
      <c r="AE22" s="418"/>
      <c r="AF22" s="198"/>
      <c r="AG22" s="198"/>
      <c r="AH22" s="198"/>
      <c r="AI22" s="198"/>
      <c r="AJ22" s="198"/>
      <c r="AK22" s="198"/>
      <c r="AL22" s="198"/>
      <c r="AM22" s="198"/>
      <c r="AN22" s="198"/>
      <c r="AO22" s="198"/>
      <c r="AP22" s="198"/>
      <c r="AQ22" s="198"/>
      <c r="AR22" s="198"/>
      <c r="AS22" s="198"/>
      <c r="AT22" s="198"/>
      <c r="AU22" s="198"/>
      <c r="AV22" s="198"/>
      <c r="AW22" s="198"/>
      <c r="AX22" s="198"/>
      <c r="AY22" s="198"/>
      <c r="AZ22" s="198"/>
      <c r="BA22" s="198"/>
      <c r="BB22" s="37"/>
      <c r="BC22" s="37"/>
      <c r="BD22" s="37"/>
      <c r="BE22" s="37"/>
      <c r="BF22" s="37"/>
      <c r="BG22" s="37"/>
      <c r="BH22" s="37"/>
      <c r="BI22" s="37"/>
      <c r="BJ22" s="37"/>
      <c r="BK22" s="37"/>
      <c r="BN22" s="198"/>
      <c r="BO22" s="198"/>
      <c r="BP22" s="198"/>
      <c r="BQ22" s="198"/>
      <c r="BR22" s="198"/>
      <c r="BS22" s="198"/>
      <c r="BT22" s="198"/>
      <c r="BU22" s="198"/>
      <c r="BV22" s="198"/>
      <c r="BW22" s="198"/>
      <c r="BX22" s="198"/>
      <c r="BY22" s="198"/>
      <c r="BZ22" s="198"/>
      <c r="CA22" s="198"/>
      <c r="CB22" s="198"/>
      <c r="CC22" s="198"/>
      <c r="CD22" s="198"/>
      <c r="CE22" s="198"/>
      <c r="CF22" s="198"/>
      <c r="CG22" s="198"/>
      <c r="CH22" s="198"/>
      <c r="CI22" s="198"/>
      <c r="CJ22" s="198"/>
      <c r="CK22" s="198"/>
      <c r="CL22" s="198"/>
      <c r="CM22" s="198"/>
      <c r="CN22" s="198"/>
      <c r="CO22" s="198"/>
      <c r="CP22" s="198"/>
      <c r="CQ22" s="198"/>
      <c r="CR22" s="198"/>
      <c r="CS22" s="198"/>
      <c r="CT22" s="198"/>
      <c r="CU22" s="198"/>
      <c r="CV22" s="198"/>
      <c r="CW22" s="198"/>
      <c r="CX22" s="198"/>
      <c r="CY22" s="198"/>
      <c r="CZ22" s="198"/>
      <c r="DA22" s="198"/>
      <c r="DB22" s="198"/>
      <c r="DC22" s="198"/>
      <c r="DD22" s="198"/>
      <c r="DE22" s="198"/>
      <c r="DF22" s="198"/>
      <c r="DG22" s="198"/>
      <c r="DH22" s="198"/>
      <c r="DI22" s="198"/>
      <c r="DJ22" s="198"/>
    </row>
    <row r="23" spans="2:114" ht="30" customHeight="1">
      <c r="B23" s="1152" t="s">
        <v>126</v>
      </c>
      <c r="C23" s="1153"/>
      <c r="D23" s="1153"/>
      <c r="E23" s="1153"/>
      <c r="F23" s="1153"/>
      <c r="G23" s="550"/>
      <c r="H23" s="1374" t="s">
        <v>197</v>
      </c>
      <c r="I23" s="1375"/>
      <c r="J23" s="1375"/>
      <c r="K23" s="1375"/>
      <c r="L23" s="1375"/>
      <c r="M23" s="1375"/>
      <c r="N23" s="1375"/>
      <c r="O23" s="1375"/>
      <c r="P23" s="1375"/>
      <c r="Q23" s="1375"/>
      <c r="R23" s="1375"/>
      <c r="S23" s="1375"/>
      <c r="T23" s="1375"/>
      <c r="U23" s="1375"/>
      <c r="V23" s="1375"/>
      <c r="W23" s="1375"/>
      <c r="X23" s="1375"/>
      <c r="Y23" s="1375"/>
      <c r="Z23" s="1375"/>
      <c r="AA23" s="1375"/>
      <c r="AB23" s="1375"/>
      <c r="AC23" s="1375"/>
      <c r="AD23" s="269"/>
      <c r="AE23" s="418"/>
      <c r="AF23" s="198"/>
      <c r="AG23" s="198"/>
      <c r="AH23" s="198"/>
      <c r="AI23" s="198"/>
      <c r="AJ23" s="198"/>
      <c r="AK23" s="198"/>
      <c r="AL23" s="198"/>
      <c r="AM23" s="198"/>
      <c r="AN23" s="198"/>
      <c r="AO23" s="198"/>
      <c r="AP23" s="198"/>
      <c r="AQ23" s="198"/>
      <c r="AR23" s="198"/>
      <c r="AS23" s="198"/>
      <c r="AT23" s="198"/>
      <c r="AU23" s="198"/>
      <c r="AV23" s="198"/>
      <c r="AW23" s="198"/>
      <c r="AX23" s="198"/>
      <c r="AY23" s="198"/>
      <c r="AZ23" s="198"/>
      <c r="BA23" s="198"/>
      <c r="BB23" s="37"/>
      <c r="BC23" s="37"/>
      <c r="BD23" s="37"/>
      <c r="BE23" s="37"/>
      <c r="BF23" s="37"/>
      <c r="BG23" s="37"/>
      <c r="BH23" s="37"/>
      <c r="BI23" s="37"/>
      <c r="BJ23" s="37"/>
      <c r="BK23" s="37"/>
      <c r="BN23" s="198"/>
      <c r="BO23" s="198"/>
      <c r="BP23" s="198"/>
      <c r="BQ23" s="198"/>
      <c r="BR23" s="198"/>
      <c r="BS23" s="198"/>
      <c r="BT23" s="198"/>
      <c r="BU23" s="198"/>
      <c r="BV23" s="198"/>
      <c r="BW23" s="198"/>
      <c r="BX23" s="198"/>
      <c r="BY23" s="198"/>
      <c r="BZ23" s="198"/>
      <c r="CA23" s="198"/>
      <c r="CB23" s="198"/>
      <c r="CC23" s="198"/>
      <c r="CD23" s="198"/>
      <c r="CE23" s="198"/>
      <c r="CF23" s="198"/>
      <c r="CG23" s="198"/>
      <c r="CH23" s="198"/>
      <c r="CI23" s="198"/>
      <c r="CJ23" s="198"/>
      <c r="CK23" s="198"/>
      <c r="CL23" s="198"/>
      <c r="CM23" s="198"/>
      <c r="CN23" s="198"/>
      <c r="CO23" s="198"/>
      <c r="CP23" s="198"/>
      <c r="CQ23" s="198"/>
      <c r="CR23" s="198"/>
      <c r="CS23" s="198"/>
      <c r="CT23" s="198"/>
      <c r="CU23" s="198"/>
      <c r="CV23" s="198"/>
      <c r="CW23" s="198"/>
      <c r="CX23" s="198"/>
      <c r="CY23" s="198"/>
      <c r="CZ23" s="198"/>
      <c r="DA23" s="198"/>
      <c r="DB23" s="198"/>
      <c r="DC23" s="198"/>
      <c r="DD23" s="198"/>
      <c r="DE23" s="198"/>
      <c r="DF23" s="198"/>
      <c r="DG23" s="198"/>
      <c r="DH23" s="198"/>
      <c r="DI23" s="198"/>
      <c r="DJ23" s="198"/>
    </row>
    <row r="24" spans="2:114" ht="20.100000000000001" customHeight="1">
      <c r="B24" s="574"/>
      <c r="C24" s="575"/>
      <c r="D24" s="575"/>
      <c r="E24" s="227"/>
      <c r="F24" s="227"/>
      <c r="G24" s="576"/>
      <c r="H24" s="577"/>
      <c r="I24" s="577"/>
      <c r="J24" s="577"/>
      <c r="K24" s="577"/>
      <c r="L24" s="577"/>
      <c r="M24" s="578"/>
      <c r="N24" s="578"/>
      <c r="O24" s="578"/>
      <c r="P24" s="578"/>
      <c r="Q24" s="578"/>
      <c r="R24" s="578"/>
      <c r="S24" s="578"/>
      <c r="T24" s="578"/>
      <c r="U24" s="578"/>
      <c r="V24" s="578"/>
      <c r="W24" s="578"/>
      <c r="X24" s="578"/>
      <c r="Y24" s="578"/>
      <c r="Z24" s="578"/>
      <c r="AA24" s="578"/>
      <c r="AB24" s="578"/>
      <c r="AC24" s="579"/>
      <c r="AD24" s="269"/>
      <c r="AE24" s="418"/>
      <c r="AF24" s="198"/>
      <c r="AG24" s="198"/>
      <c r="AH24" s="198"/>
      <c r="AI24" s="198"/>
      <c r="AJ24" s="198"/>
      <c r="AK24" s="198"/>
      <c r="AL24" s="198"/>
      <c r="AM24" s="198"/>
      <c r="AN24" s="198"/>
      <c r="AO24" s="198"/>
      <c r="AP24" s="198"/>
      <c r="AQ24" s="198"/>
      <c r="AR24" s="198"/>
      <c r="AS24" s="198"/>
      <c r="AT24" s="198"/>
      <c r="AU24" s="198"/>
      <c r="AV24" s="198"/>
      <c r="AW24" s="198"/>
      <c r="AX24" s="198"/>
      <c r="AY24" s="198"/>
      <c r="AZ24" s="198"/>
      <c r="BA24" s="198"/>
      <c r="BB24" s="37"/>
      <c r="BC24" s="37"/>
      <c r="BD24" s="37"/>
      <c r="BE24" s="37"/>
      <c r="BF24" s="37"/>
      <c r="BG24" s="37"/>
      <c r="BH24" s="37"/>
      <c r="BI24" s="37"/>
      <c r="BJ24" s="37"/>
      <c r="BK24" s="37"/>
      <c r="BN24" s="198"/>
      <c r="BO24" s="198"/>
      <c r="BP24" s="198"/>
      <c r="BQ24" s="198"/>
      <c r="BR24" s="198"/>
      <c r="BS24" s="198"/>
      <c r="BT24" s="198"/>
      <c r="BU24" s="198"/>
      <c r="BV24" s="198"/>
      <c r="BW24" s="198"/>
      <c r="BX24" s="198"/>
      <c r="BY24" s="198"/>
      <c r="BZ24" s="198"/>
      <c r="CA24" s="198"/>
      <c r="CB24" s="198"/>
      <c r="CC24" s="198"/>
      <c r="CD24" s="198"/>
      <c r="CE24" s="198"/>
      <c r="CF24" s="198"/>
      <c r="CG24" s="198"/>
      <c r="CH24" s="198"/>
      <c r="CI24" s="198"/>
      <c r="CJ24" s="198"/>
      <c r="CK24" s="198"/>
      <c r="CL24" s="198"/>
      <c r="CM24" s="198"/>
      <c r="CN24" s="198"/>
      <c r="CO24" s="198"/>
      <c r="CP24" s="198"/>
      <c r="CQ24" s="198"/>
      <c r="CR24" s="198"/>
      <c r="CS24" s="198"/>
      <c r="CT24" s="198"/>
      <c r="CU24" s="198"/>
      <c r="CV24" s="198"/>
      <c r="CW24" s="198"/>
      <c r="CX24" s="198"/>
      <c r="CY24" s="198"/>
      <c r="CZ24" s="198"/>
      <c r="DA24" s="198"/>
      <c r="DB24" s="198"/>
      <c r="DC24" s="198"/>
      <c r="DD24" s="198"/>
      <c r="DE24" s="198"/>
      <c r="DF24" s="198"/>
      <c r="DG24" s="198"/>
      <c r="DH24" s="198"/>
      <c r="DI24" s="198"/>
      <c r="DJ24" s="198"/>
    </row>
    <row r="25" spans="2:114" ht="80.099999999999994" customHeight="1">
      <c r="B25" s="580"/>
      <c r="C25" s="227"/>
      <c r="D25" s="1358" t="s">
        <v>144</v>
      </c>
      <c r="E25" s="1359"/>
      <c r="F25" s="227"/>
      <c r="G25" s="581"/>
      <c r="H25" s="582"/>
      <c r="I25" s="582"/>
      <c r="J25" s="582"/>
      <c r="K25" s="582"/>
      <c r="L25" s="582"/>
      <c r="M25" s="583"/>
      <c r="N25" s="583"/>
      <c r="O25" s="584"/>
      <c r="P25" s="585"/>
      <c r="Q25" s="585"/>
      <c r="R25" s="585"/>
      <c r="S25" s="585"/>
      <c r="T25" s="586"/>
      <c r="U25" s="586"/>
      <c r="V25" s="587"/>
      <c r="W25" s="587"/>
      <c r="X25" s="587"/>
      <c r="Y25" s="584"/>
      <c r="Z25" s="584"/>
      <c r="AA25" s="584"/>
      <c r="AB25" s="584"/>
      <c r="AC25" s="588"/>
      <c r="AD25" s="37"/>
      <c r="AE25" s="10"/>
    </row>
    <row r="26" spans="2:114" ht="24.95" customHeight="1">
      <c r="B26" s="580"/>
      <c r="C26" s="227"/>
      <c r="D26" s="183"/>
      <c r="E26" s="227"/>
      <c r="F26" s="227"/>
      <c r="G26" s="581"/>
      <c r="H26" s="582"/>
      <c r="I26" s="582"/>
      <c r="J26" s="582"/>
      <c r="K26" s="582"/>
      <c r="L26" s="582"/>
      <c r="M26" s="583"/>
      <c r="N26" s="583"/>
      <c r="O26" s="584"/>
      <c r="P26" s="584"/>
      <c r="Q26" s="584"/>
      <c r="R26" s="584"/>
      <c r="S26" s="584"/>
      <c r="T26" s="584"/>
      <c r="U26" s="584"/>
      <c r="V26" s="587"/>
      <c r="W26" s="587"/>
      <c r="X26" s="587"/>
      <c r="Y26" s="584"/>
      <c r="Z26" s="584"/>
      <c r="AA26" s="584"/>
      <c r="AB26" s="584"/>
      <c r="AC26" s="588"/>
      <c r="AD26" s="37"/>
      <c r="AE26" s="10"/>
    </row>
    <row r="27" spans="2:114" ht="24.95" customHeight="1">
      <c r="B27" s="580"/>
      <c r="C27" s="227"/>
      <c r="D27" s="183"/>
      <c r="E27" s="227"/>
      <c r="F27" s="227"/>
      <c r="G27" s="589"/>
      <c r="H27" s="590"/>
      <c r="I27" s="590"/>
      <c r="J27" s="590"/>
      <c r="K27" s="590"/>
      <c r="L27" s="590"/>
      <c r="M27" s="591"/>
      <c r="N27" s="591"/>
      <c r="O27" s="592"/>
      <c r="P27" s="592"/>
      <c r="Q27" s="592"/>
      <c r="R27" s="592"/>
      <c r="S27" s="592"/>
      <c r="T27" s="592"/>
      <c r="U27" s="592"/>
      <c r="V27" s="593"/>
      <c r="W27" s="593"/>
      <c r="X27" s="593"/>
      <c r="Y27" s="592"/>
      <c r="Z27" s="592"/>
      <c r="AA27" s="592"/>
      <c r="AB27" s="592"/>
      <c r="AC27" s="594"/>
      <c r="AD27" s="37"/>
      <c r="AE27" s="10"/>
    </row>
    <row r="28" spans="2:114" ht="20.100000000000001" customHeight="1">
      <c r="B28" s="580"/>
      <c r="C28" s="227"/>
      <c r="D28" s="227"/>
      <c r="E28" s="227"/>
      <c r="F28" s="227"/>
      <c r="G28" s="37"/>
      <c r="H28" s="285"/>
      <c r="I28" s="285"/>
      <c r="J28" s="285"/>
      <c r="K28" s="285"/>
      <c r="L28" s="285"/>
      <c r="M28" s="198"/>
      <c r="N28" s="198"/>
      <c r="O28" s="198"/>
      <c r="P28" s="198"/>
      <c r="Q28" s="198"/>
      <c r="R28" s="198"/>
      <c r="S28" s="198"/>
      <c r="T28" s="198"/>
      <c r="U28" s="198"/>
      <c r="V28" s="198"/>
      <c r="W28" s="198"/>
      <c r="X28" s="198"/>
      <c r="Y28" s="198"/>
      <c r="Z28" s="198"/>
      <c r="AA28" s="198"/>
      <c r="AB28" s="198"/>
      <c r="AC28" s="269"/>
      <c r="AD28" s="269"/>
      <c r="AE28" s="418"/>
      <c r="AF28" s="198"/>
      <c r="AG28" s="198"/>
      <c r="AH28" s="198"/>
      <c r="AI28" s="198"/>
      <c r="AJ28" s="198"/>
      <c r="AK28" s="198"/>
      <c r="AL28" s="198"/>
      <c r="AM28" s="198"/>
      <c r="AN28" s="198"/>
      <c r="AO28" s="198"/>
      <c r="AP28" s="198"/>
      <c r="AQ28" s="198"/>
      <c r="AR28" s="198"/>
      <c r="AS28" s="198"/>
      <c r="AT28" s="198"/>
      <c r="AU28" s="198"/>
      <c r="AV28" s="198"/>
      <c r="AW28" s="198"/>
      <c r="AX28" s="198"/>
      <c r="AY28" s="198"/>
      <c r="AZ28" s="198"/>
      <c r="BA28" s="198"/>
      <c r="BB28" s="37"/>
      <c r="BC28" s="37"/>
      <c r="BD28" s="37"/>
      <c r="BE28" s="37"/>
      <c r="BF28" s="37"/>
      <c r="BG28" s="37"/>
      <c r="BH28" s="37"/>
      <c r="BI28" s="37"/>
      <c r="BJ28" s="37"/>
      <c r="BK28" s="37"/>
      <c r="BN28" s="198"/>
      <c r="BO28" s="198"/>
      <c r="BP28" s="198"/>
      <c r="BQ28" s="198"/>
      <c r="BR28" s="198"/>
      <c r="BS28" s="198"/>
      <c r="BT28" s="198"/>
      <c r="BU28" s="198"/>
      <c r="BV28" s="198"/>
      <c r="BW28" s="198"/>
      <c r="BX28" s="198"/>
      <c r="BY28" s="198"/>
      <c r="BZ28" s="198"/>
      <c r="CA28" s="198"/>
      <c r="CB28" s="198"/>
      <c r="CC28" s="198"/>
      <c r="CD28" s="198"/>
      <c r="CE28" s="198"/>
      <c r="CF28" s="198"/>
      <c r="CG28" s="198"/>
      <c r="CH28" s="198"/>
      <c r="CI28" s="198"/>
      <c r="CJ28" s="198"/>
      <c r="CK28" s="198"/>
      <c r="CL28" s="198"/>
      <c r="CM28" s="198"/>
      <c r="CN28" s="198"/>
      <c r="CO28" s="198"/>
      <c r="CP28" s="198"/>
      <c r="CQ28" s="198"/>
      <c r="CR28" s="198"/>
      <c r="CS28" s="198"/>
      <c r="CT28" s="198"/>
      <c r="CU28" s="198"/>
      <c r="CV28" s="198"/>
      <c r="CW28" s="198"/>
      <c r="CX28" s="198"/>
      <c r="CY28" s="198"/>
      <c r="CZ28" s="198"/>
      <c r="DA28" s="198"/>
      <c r="DB28" s="198"/>
      <c r="DC28" s="198"/>
      <c r="DD28" s="198"/>
      <c r="DE28" s="198"/>
      <c r="DF28" s="198"/>
      <c r="DG28" s="198"/>
      <c r="DH28" s="198"/>
      <c r="DI28" s="198"/>
      <c r="DJ28" s="198"/>
    </row>
    <row r="29" spans="2:114" ht="30" customHeight="1">
      <c r="B29" s="1152" t="s">
        <v>126</v>
      </c>
      <c r="C29" s="1153"/>
      <c r="D29" s="1153"/>
      <c r="E29" s="1153"/>
      <c r="F29" s="1153"/>
      <c r="G29" s="550"/>
      <c r="H29" s="1374" t="s">
        <v>198</v>
      </c>
      <c r="I29" s="1375"/>
      <c r="J29" s="1375"/>
      <c r="K29" s="1375"/>
      <c r="L29" s="1375"/>
      <c r="M29" s="1375"/>
      <c r="N29" s="1375"/>
      <c r="O29" s="1375"/>
      <c r="P29" s="1375"/>
      <c r="Q29" s="1375"/>
      <c r="R29" s="1375"/>
      <c r="S29" s="1375"/>
      <c r="T29" s="1375"/>
      <c r="U29" s="1375"/>
      <c r="V29" s="1375"/>
      <c r="W29" s="1375"/>
      <c r="X29" s="1375"/>
      <c r="Y29" s="1375"/>
      <c r="Z29" s="1375"/>
      <c r="AA29" s="1375"/>
      <c r="AB29" s="1375"/>
      <c r="AC29" s="1375"/>
      <c r="AD29" s="269"/>
      <c r="AE29" s="418"/>
      <c r="AF29" s="198"/>
      <c r="AG29" s="198"/>
      <c r="AH29" s="198"/>
      <c r="AI29" s="198"/>
      <c r="AJ29" s="198"/>
      <c r="AK29" s="198"/>
      <c r="AL29" s="198"/>
      <c r="AM29" s="198"/>
      <c r="AN29" s="198"/>
      <c r="AO29" s="198"/>
      <c r="AP29" s="198"/>
      <c r="AQ29" s="198"/>
      <c r="AR29" s="198"/>
      <c r="AS29" s="198"/>
      <c r="AT29" s="198"/>
      <c r="AU29" s="198"/>
      <c r="AV29" s="198"/>
      <c r="AW29" s="198"/>
      <c r="AX29" s="198"/>
      <c r="AY29" s="198"/>
      <c r="AZ29" s="198"/>
      <c r="BA29" s="198"/>
      <c r="BB29" s="37"/>
      <c r="BC29" s="37"/>
      <c r="BD29" s="37"/>
      <c r="BE29" s="37"/>
      <c r="BF29" s="37"/>
      <c r="BG29" s="37"/>
      <c r="BH29" s="37"/>
      <c r="BI29" s="37"/>
      <c r="BJ29" s="37"/>
      <c r="BK29" s="37"/>
      <c r="BN29" s="198"/>
      <c r="BO29" s="198"/>
      <c r="BP29" s="198"/>
      <c r="BQ29" s="198"/>
      <c r="BR29" s="198"/>
      <c r="BS29" s="198"/>
      <c r="BT29" s="198"/>
      <c r="BU29" s="198"/>
      <c r="BV29" s="198"/>
      <c r="BW29" s="198"/>
      <c r="BX29" s="198"/>
      <c r="BY29" s="198"/>
      <c r="BZ29" s="198"/>
      <c r="CA29" s="198"/>
      <c r="CB29" s="198"/>
      <c r="CC29" s="198"/>
      <c r="CD29" s="198"/>
      <c r="CE29" s="198"/>
      <c r="CF29" s="198"/>
      <c r="CG29" s="198"/>
      <c r="CH29" s="198"/>
      <c r="CI29" s="198"/>
      <c r="CJ29" s="198"/>
      <c r="CK29" s="198"/>
      <c r="CL29" s="198"/>
      <c r="CM29" s="198"/>
      <c r="CN29" s="198"/>
      <c r="CO29" s="198"/>
      <c r="CP29" s="198"/>
      <c r="CQ29" s="198"/>
      <c r="CR29" s="198"/>
      <c r="CS29" s="198"/>
      <c r="CT29" s="198"/>
      <c r="CU29" s="198"/>
      <c r="CV29" s="198"/>
      <c r="CW29" s="198"/>
      <c r="CX29" s="198"/>
      <c r="CY29" s="198"/>
      <c r="CZ29" s="198"/>
      <c r="DA29" s="198"/>
      <c r="DB29" s="198"/>
      <c r="DC29" s="198"/>
      <c r="DD29" s="198"/>
      <c r="DE29" s="198"/>
      <c r="DF29" s="198"/>
      <c r="DG29" s="198"/>
      <c r="DH29" s="198"/>
      <c r="DI29" s="198"/>
      <c r="DJ29" s="198"/>
    </row>
    <row r="30" spans="2:114" ht="20.100000000000001" customHeight="1">
      <c r="B30" s="574"/>
      <c r="C30" s="575"/>
      <c r="D30" s="575"/>
      <c r="E30" s="227"/>
      <c r="F30" s="227"/>
      <c r="G30" s="551"/>
      <c r="H30" s="552"/>
      <c r="I30" s="552"/>
      <c r="J30" s="552"/>
      <c r="K30" s="552"/>
      <c r="L30" s="552"/>
      <c r="M30" s="553"/>
      <c r="N30" s="553"/>
      <c r="O30" s="553"/>
      <c r="P30" s="553"/>
      <c r="Q30" s="553"/>
      <c r="R30" s="553"/>
      <c r="S30" s="553"/>
      <c r="T30" s="553"/>
      <c r="U30" s="553"/>
      <c r="V30" s="553"/>
      <c r="W30" s="553"/>
      <c r="X30" s="553"/>
      <c r="Y30" s="553"/>
      <c r="Z30" s="553"/>
      <c r="AA30" s="553"/>
      <c r="AB30" s="553"/>
      <c r="AC30" s="554"/>
      <c r="AD30" s="269"/>
      <c r="AE30" s="418"/>
      <c r="AF30" s="198"/>
      <c r="AG30" s="198"/>
      <c r="AH30" s="198"/>
      <c r="AI30" s="198"/>
      <c r="AJ30" s="198"/>
      <c r="AK30" s="198"/>
      <c r="AL30" s="198"/>
      <c r="AM30" s="198"/>
      <c r="AN30" s="198"/>
      <c r="AO30" s="198"/>
      <c r="AP30" s="198"/>
      <c r="AQ30" s="198"/>
      <c r="AR30" s="198"/>
      <c r="AS30" s="198"/>
      <c r="AT30" s="198"/>
      <c r="AU30" s="198"/>
      <c r="AV30" s="198"/>
      <c r="AW30" s="198"/>
      <c r="AX30" s="198"/>
      <c r="AY30" s="198"/>
      <c r="AZ30" s="198"/>
      <c r="BA30" s="198"/>
      <c r="BB30" s="37"/>
      <c r="BC30" s="37"/>
      <c r="BD30" s="37"/>
      <c r="BE30" s="37"/>
      <c r="BF30" s="37"/>
      <c r="BG30" s="37"/>
      <c r="BH30" s="37"/>
      <c r="BI30" s="37"/>
      <c r="BJ30" s="37"/>
      <c r="BK30" s="37"/>
      <c r="BN30" s="198"/>
      <c r="BO30" s="198"/>
      <c r="BP30" s="198"/>
      <c r="BQ30" s="198"/>
      <c r="BR30" s="198"/>
      <c r="BS30" s="198"/>
      <c r="BT30" s="198"/>
      <c r="BU30" s="198"/>
      <c r="BV30" s="198"/>
      <c r="BW30" s="198"/>
      <c r="BX30" s="198"/>
      <c r="BY30" s="198"/>
      <c r="BZ30" s="198"/>
      <c r="CA30" s="198"/>
      <c r="CB30" s="198"/>
      <c r="CC30" s="198"/>
      <c r="CD30" s="198"/>
      <c r="CE30" s="198"/>
      <c r="CF30" s="198"/>
      <c r="CG30" s="198"/>
      <c r="CH30" s="198"/>
      <c r="CI30" s="198"/>
      <c r="CJ30" s="198"/>
      <c r="CK30" s="198"/>
      <c r="CL30" s="198"/>
      <c r="CM30" s="198"/>
      <c r="CN30" s="198"/>
      <c r="CO30" s="198"/>
      <c r="CP30" s="198"/>
      <c r="CQ30" s="198"/>
      <c r="CR30" s="198"/>
      <c r="CS30" s="198"/>
      <c r="CT30" s="198"/>
      <c r="CU30" s="198"/>
      <c r="CV30" s="198"/>
      <c r="CW30" s="198"/>
      <c r="CX30" s="198"/>
      <c r="CY30" s="198"/>
      <c r="CZ30" s="198"/>
      <c r="DA30" s="198"/>
      <c r="DB30" s="198"/>
      <c r="DC30" s="198"/>
      <c r="DD30" s="198"/>
      <c r="DE30" s="198"/>
      <c r="DF30" s="198"/>
      <c r="DG30" s="198"/>
      <c r="DH30" s="198"/>
      <c r="DI30" s="198"/>
      <c r="DJ30" s="198"/>
    </row>
    <row r="31" spans="2:114" ht="80.099999999999994" customHeight="1">
      <c r="B31" s="580"/>
      <c r="C31" s="227"/>
      <c r="D31" s="1358" t="s">
        <v>145</v>
      </c>
      <c r="E31" s="1359"/>
      <c r="F31" s="227"/>
      <c r="G31" s="555"/>
      <c r="H31" s="556"/>
      <c r="I31" s="556"/>
      <c r="J31" s="556"/>
      <c r="K31" s="556"/>
      <c r="L31" s="556"/>
      <c r="M31" s="557"/>
      <c r="N31" s="557"/>
      <c r="O31" s="558"/>
      <c r="P31" s="559"/>
      <c r="Q31" s="559"/>
      <c r="R31" s="559"/>
      <c r="S31" s="559"/>
      <c r="T31" s="560"/>
      <c r="U31" s="560"/>
      <c r="V31" s="561"/>
      <c r="W31" s="561"/>
      <c r="X31" s="561"/>
      <c r="Y31" s="558"/>
      <c r="Z31" s="558"/>
      <c r="AA31" s="558"/>
      <c r="AB31" s="558"/>
      <c r="AC31" s="562"/>
      <c r="AD31" s="37"/>
      <c r="AE31" s="10"/>
    </row>
    <row r="32" spans="2:114" ht="24.95" customHeight="1">
      <c r="B32" s="580"/>
      <c r="C32" s="227"/>
      <c r="D32" s="183"/>
      <c r="E32" s="227"/>
      <c r="F32" s="227"/>
      <c r="G32" s="555"/>
      <c r="H32" s="556"/>
      <c r="I32" s="556"/>
      <c r="J32" s="556"/>
      <c r="K32" s="556"/>
      <c r="L32" s="556"/>
      <c r="M32" s="557"/>
      <c r="N32" s="557"/>
      <c r="O32" s="558"/>
      <c r="P32" s="558"/>
      <c r="Q32" s="558"/>
      <c r="R32" s="558"/>
      <c r="S32" s="558"/>
      <c r="T32" s="558"/>
      <c r="U32" s="558"/>
      <c r="V32" s="561"/>
      <c r="W32" s="561"/>
      <c r="X32" s="561"/>
      <c r="Y32" s="558"/>
      <c r="Z32" s="558"/>
      <c r="AA32" s="558"/>
      <c r="AB32" s="558"/>
      <c r="AC32" s="562"/>
      <c r="AD32" s="37"/>
      <c r="AE32" s="10"/>
    </row>
    <row r="33" spans="2:114" ht="24.95" customHeight="1">
      <c r="B33" s="580"/>
      <c r="C33" s="227"/>
      <c r="D33" s="183"/>
      <c r="E33" s="227"/>
      <c r="F33" s="227"/>
      <c r="G33" s="565"/>
      <c r="H33" s="595"/>
      <c r="I33" s="595"/>
      <c r="J33" s="595"/>
      <c r="K33" s="595"/>
      <c r="L33" s="595"/>
      <c r="M33" s="570"/>
      <c r="N33" s="570"/>
      <c r="O33" s="571"/>
      <c r="P33" s="571"/>
      <c r="Q33" s="571"/>
      <c r="R33" s="571"/>
      <c r="S33" s="571"/>
      <c r="T33" s="571"/>
      <c r="U33" s="571"/>
      <c r="V33" s="572"/>
      <c r="W33" s="572"/>
      <c r="X33" s="572"/>
      <c r="Y33" s="571"/>
      <c r="Z33" s="571"/>
      <c r="AA33" s="571"/>
      <c r="AB33" s="571"/>
      <c r="AC33" s="596"/>
      <c r="AD33" s="37"/>
      <c r="AE33" s="10"/>
    </row>
    <row r="34" spans="2:114" ht="20.100000000000001" customHeight="1">
      <c r="B34" s="580"/>
      <c r="C34" s="227"/>
      <c r="D34" s="227"/>
      <c r="E34" s="227"/>
      <c r="F34" s="227"/>
      <c r="G34" s="37"/>
      <c r="H34" s="285"/>
      <c r="I34" s="285"/>
      <c r="J34" s="285"/>
      <c r="K34" s="285"/>
      <c r="L34" s="285"/>
      <c r="M34" s="198"/>
      <c r="N34" s="198"/>
      <c r="O34" s="198"/>
      <c r="P34" s="198"/>
      <c r="Q34" s="198"/>
      <c r="R34" s="198"/>
      <c r="S34" s="198"/>
      <c r="T34" s="198"/>
      <c r="U34" s="198"/>
      <c r="V34" s="198"/>
      <c r="W34" s="198"/>
      <c r="X34" s="198"/>
      <c r="Y34" s="198"/>
      <c r="Z34" s="198"/>
      <c r="AA34" s="198"/>
      <c r="AB34" s="198"/>
      <c r="AC34" s="269"/>
      <c r="AD34" s="269"/>
      <c r="AE34" s="418"/>
      <c r="AF34" s="198"/>
      <c r="AG34" s="198"/>
      <c r="AH34" s="198"/>
      <c r="AI34" s="198"/>
      <c r="AJ34" s="198"/>
      <c r="AK34" s="198"/>
      <c r="AL34" s="198"/>
      <c r="AM34" s="198"/>
      <c r="AN34" s="198"/>
      <c r="AO34" s="198"/>
      <c r="AP34" s="198"/>
      <c r="AQ34" s="198"/>
      <c r="AR34" s="198"/>
      <c r="AS34" s="198"/>
      <c r="AT34" s="198"/>
      <c r="AU34" s="198"/>
      <c r="AV34" s="198"/>
      <c r="AW34" s="198"/>
      <c r="AX34" s="198"/>
      <c r="AY34" s="198"/>
      <c r="AZ34" s="198"/>
      <c r="BA34" s="198"/>
      <c r="BB34" s="37"/>
      <c r="BC34" s="37"/>
      <c r="BD34" s="37"/>
      <c r="BE34" s="37"/>
      <c r="BF34" s="37"/>
      <c r="BG34" s="37"/>
      <c r="BH34" s="37"/>
      <c r="BI34" s="37"/>
      <c r="BJ34" s="37"/>
      <c r="BK34" s="37"/>
      <c r="BN34" s="198"/>
      <c r="BO34" s="198"/>
      <c r="BP34" s="198"/>
      <c r="BQ34" s="198"/>
      <c r="BR34" s="198"/>
      <c r="BS34" s="198"/>
      <c r="BT34" s="198"/>
      <c r="BU34" s="198"/>
      <c r="BV34" s="198"/>
      <c r="BW34" s="198"/>
      <c r="BX34" s="198"/>
      <c r="BY34" s="198"/>
      <c r="BZ34" s="198"/>
      <c r="CA34" s="198"/>
      <c r="CB34" s="198"/>
      <c r="CC34" s="198"/>
      <c r="CD34" s="198"/>
      <c r="CE34" s="198"/>
      <c r="CF34" s="198"/>
      <c r="CG34" s="198"/>
      <c r="CH34" s="198"/>
      <c r="CI34" s="198"/>
      <c r="CJ34" s="198"/>
      <c r="CK34" s="198"/>
      <c r="CL34" s="198"/>
      <c r="CM34" s="198"/>
      <c r="CN34" s="198"/>
      <c r="CO34" s="198"/>
      <c r="CP34" s="198"/>
      <c r="CQ34" s="198"/>
      <c r="CR34" s="198"/>
      <c r="CS34" s="198"/>
      <c r="CT34" s="198"/>
      <c r="CU34" s="198"/>
      <c r="CV34" s="198"/>
      <c r="CW34" s="198"/>
      <c r="CX34" s="198"/>
      <c r="CY34" s="198"/>
      <c r="CZ34" s="198"/>
      <c r="DA34" s="198"/>
      <c r="DB34" s="198"/>
      <c r="DC34" s="198"/>
      <c r="DD34" s="198"/>
      <c r="DE34" s="198"/>
      <c r="DF34" s="198"/>
      <c r="DG34" s="198"/>
      <c r="DH34" s="198"/>
      <c r="DI34" s="198"/>
      <c r="DJ34" s="198"/>
    </row>
    <row r="35" spans="2:114" ht="30" customHeight="1">
      <c r="B35" s="597"/>
      <c r="C35" s="598"/>
      <c r="D35" s="598"/>
      <c r="E35" s="598"/>
      <c r="F35" s="598"/>
      <c r="G35" s="598"/>
      <c r="H35" s="598"/>
      <c r="I35" s="598"/>
      <c r="J35" s="598"/>
      <c r="K35" s="598"/>
      <c r="L35" s="598"/>
      <c r="M35" s="598"/>
      <c r="N35" s="598"/>
      <c r="O35" s="598"/>
      <c r="P35" s="598"/>
      <c r="Q35" s="598"/>
      <c r="R35" s="598"/>
      <c r="S35" s="598"/>
      <c r="T35" s="598"/>
      <c r="U35" s="598"/>
      <c r="V35" s="598"/>
      <c r="W35" s="598"/>
      <c r="X35" s="598"/>
      <c r="Y35" s="598"/>
      <c r="Z35" s="598"/>
      <c r="AA35" s="598"/>
      <c r="AB35" s="598"/>
      <c r="AC35" s="598"/>
      <c r="AD35" s="269"/>
      <c r="AE35" s="418"/>
      <c r="AF35" s="198"/>
      <c r="AG35" s="198"/>
      <c r="AH35" s="198"/>
      <c r="AI35" s="198"/>
      <c r="AJ35" s="198"/>
      <c r="AK35" s="198"/>
      <c r="AL35" s="198"/>
      <c r="AM35" s="198"/>
      <c r="AN35" s="198"/>
      <c r="AO35" s="198"/>
      <c r="AP35" s="198"/>
      <c r="AQ35" s="198"/>
      <c r="AR35" s="198"/>
      <c r="AS35" s="198"/>
      <c r="AT35" s="198"/>
      <c r="AU35" s="198"/>
      <c r="AV35" s="198"/>
      <c r="AW35" s="198"/>
      <c r="AX35" s="198"/>
      <c r="AY35" s="198"/>
      <c r="AZ35" s="198"/>
      <c r="BA35" s="198"/>
      <c r="BB35" s="37"/>
      <c r="BC35" s="37"/>
      <c r="BD35" s="37"/>
      <c r="BE35" s="37"/>
      <c r="BF35" s="37"/>
      <c r="BG35" s="37"/>
      <c r="BH35" s="37"/>
      <c r="BI35" s="37"/>
      <c r="BJ35" s="37"/>
      <c r="BK35" s="37"/>
      <c r="BN35" s="198"/>
      <c r="BO35" s="198"/>
      <c r="BP35" s="198"/>
      <c r="BQ35" s="198"/>
      <c r="BR35" s="198"/>
      <c r="BS35" s="198"/>
      <c r="BT35" s="198"/>
      <c r="BU35" s="198"/>
      <c r="BV35" s="198"/>
      <c r="BW35" s="198"/>
      <c r="BX35" s="198"/>
      <c r="BY35" s="198"/>
      <c r="BZ35" s="198"/>
      <c r="CA35" s="198"/>
      <c r="CB35" s="198"/>
      <c r="CC35" s="198"/>
      <c r="CD35" s="198"/>
      <c r="CE35" s="198"/>
      <c r="CF35" s="198"/>
      <c r="CG35" s="198"/>
      <c r="CH35" s="198"/>
      <c r="CI35" s="198"/>
      <c r="CJ35" s="198"/>
      <c r="CK35" s="198"/>
      <c r="CL35" s="198"/>
      <c r="CM35" s="198"/>
      <c r="CN35" s="198"/>
      <c r="CO35" s="198"/>
      <c r="CP35" s="198"/>
      <c r="CQ35" s="198"/>
      <c r="CR35" s="198"/>
      <c r="CS35" s="198"/>
      <c r="CT35" s="198"/>
      <c r="CU35" s="198"/>
      <c r="CV35" s="198"/>
      <c r="CW35" s="198"/>
      <c r="CX35" s="198"/>
      <c r="CY35" s="198"/>
      <c r="CZ35" s="198"/>
      <c r="DA35" s="198"/>
      <c r="DB35" s="198"/>
      <c r="DC35" s="198"/>
      <c r="DD35" s="198"/>
      <c r="DE35" s="198"/>
      <c r="DF35" s="198"/>
      <c r="DG35" s="198"/>
      <c r="DH35" s="198"/>
      <c r="DI35" s="198"/>
      <c r="DJ35" s="198"/>
    </row>
    <row r="36" spans="2:114" ht="20.100000000000001" customHeight="1">
      <c r="B36" s="597"/>
      <c r="C36" s="598"/>
      <c r="D36" s="598"/>
      <c r="E36" s="598"/>
      <c r="F36" s="598"/>
      <c r="G36" s="598"/>
      <c r="H36" s="598"/>
      <c r="I36" s="598"/>
      <c r="J36" s="598"/>
      <c r="K36" s="598"/>
      <c r="L36" s="598"/>
      <c r="M36" s="598"/>
      <c r="N36" s="598"/>
      <c r="O36" s="598"/>
      <c r="P36" s="598"/>
      <c r="Q36" s="598"/>
      <c r="R36" s="598"/>
      <c r="S36" s="598"/>
      <c r="T36" s="598"/>
      <c r="U36" s="598"/>
      <c r="V36" s="598"/>
      <c r="W36" s="598"/>
      <c r="X36" s="598"/>
      <c r="Y36" s="598"/>
      <c r="Z36" s="598"/>
      <c r="AA36" s="598"/>
      <c r="AB36" s="598"/>
      <c r="AC36" s="598"/>
      <c r="AD36" s="37"/>
      <c r="AE36" s="10"/>
      <c r="AH36" s="198"/>
      <c r="AI36" s="198"/>
      <c r="AJ36" s="198"/>
      <c r="AK36" s="198"/>
      <c r="AL36" s="198"/>
      <c r="AM36" s="198"/>
      <c r="AN36" s="198"/>
      <c r="AO36" s="198"/>
      <c r="AP36" s="198"/>
      <c r="AQ36" s="198"/>
      <c r="AR36" s="198"/>
      <c r="AS36" s="198"/>
      <c r="AT36" s="198"/>
      <c r="AU36" s="198"/>
      <c r="AV36" s="198"/>
      <c r="AW36" s="198"/>
      <c r="AX36" s="198"/>
      <c r="AY36" s="198"/>
      <c r="AZ36" s="198"/>
      <c r="BA36" s="198"/>
      <c r="BB36" s="37"/>
      <c r="BC36" s="37"/>
      <c r="BD36" s="37"/>
      <c r="BE36" s="37"/>
      <c r="BF36" s="37"/>
      <c r="BG36" s="37"/>
      <c r="BH36" s="37"/>
      <c r="BI36" s="37"/>
      <c r="BJ36" s="37"/>
      <c r="BK36" s="37"/>
      <c r="BN36" s="198"/>
      <c r="BO36" s="198"/>
      <c r="BP36" s="198"/>
      <c r="BQ36" s="198"/>
      <c r="BR36" s="198"/>
      <c r="BS36" s="198"/>
      <c r="BT36" s="198"/>
      <c r="BU36" s="198"/>
      <c r="BV36" s="198"/>
      <c r="BW36" s="198"/>
      <c r="BX36" s="198"/>
      <c r="BY36" s="198"/>
      <c r="BZ36" s="198"/>
      <c r="CA36" s="198"/>
      <c r="CB36" s="198"/>
      <c r="CC36" s="198"/>
      <c r="CD36" s="198"/>
      <c r="CE36" s="198"/>
      <c r="CF36" s="198"/>
      <c r="CG36" s="198"/>
      <c r="CH36" s="198"/>
      <c r="CI36" s="198"/>
      <c r="CJ36" s="198"/>
      <c r="CK36" s="198"/>
      <c r="CL36" s="198"/>
      <c r="CM36" s="198"/>
      <c r="CN36" s="198"/>
      <c r="CO36" s="198"/>
      <c r="CP36" s="198"/>
      <c r="CQ36" s="198"/>
      <c r="CR36" s="198"/>
      <c r="CS36" s="198"/>
      <c r="CT36" s="198"/>
      <c r="CU36" s="198"/>
      <c r="CV36" s="198"/>
      <c r="CW36" s="198"/>
      <c r="CX36" s="198"/>
      <c r="CY36" s="198"/>
      <c r="CZ36" s="198"/>
      <c r="DA36" s="198"/>
      <c r="DB36" s="198"/>
      <c r="DC36" s="198"/>
      <c r="DD36" s="198"/>
      <c r="DE36" s="198"/>
      <c r="DF36" s="198"/>
      <c r="DG36" s="198"/>
      <c r="DH36" s="198"/>
      <c r="DI36" s="198"/>
      <c r="DJ36" s="198"/>
    </row>
    <row r="37" spans="2:114" ht="80.099999999999994" customHeight="1">
      <c r="B37" s="597"/>
      <c r="C37" s="598"/>
      <c r="D37" s="598"/>
      <c r="E37" s="598"/>
      <c r="F37" s="598"/>
      <c r="G37" s="598"/>
      <c r="H37" s="598"/>
      <c r="I37" s="598"/>
      <c r="J37" s="598"/>
      <c r="K37" s="598"/>
      <c r="L37" s="598"/>
      <c r="M37" s="598"/>
      <c r="N37" s="598"/>
      <c r="O37" s="598"/>
      <c r="P37" s="598"/>
      <c r="Q37" s="598"/>
      <c r="R37" s="598"/>
      <c r="S37" s="598"/>
      <c r="T37" s="598"/>
      <c r="U37" s="598"/>
      <c r="V37" s="598"/>
      <c r="W37" s="598"/>
      <c r="X37" s="598"/>
      <c r="Y37" s="598"/>
      <c r="Z37" s="598"/>
      <c r="AA37" s="598"/>
      <c r="AB37" s="598"/>
      <c r="AC37" s="598"/>
      <c r="AD37" s="269"/>
      <c r="AE37" s="418"/>
      <c r="AF37" s="198"/>
      <c r="AG37" s="198"/>
    </row>
    <row r="38" spans="2:114" ht="24.95" customHeight="1">
      <c r="B38" s="5"/>
      <c r="AD38" s="269"/>
      <c r="AE38" s="418"/>
      <c r="AF38" s="198"/>
      <c r="AG38" s="198"/>
    </row>
    <row r="39" spans="2:114" ht="24.95" customHeight="1">
      <c r="B39" s="109"/>
      <c r="C39" s="21"/>
      <c r="D39" s="21"/>
      <c r="E39" s="21"/>
      <c r="F39" s="96"/>
      <c r="G39" s="37"/>
      <c r="H39" s="110"/>
      <c r="I39" s="110"/>
      <c r="J39" s="110"/>
      <c r="K39" s="110"/>
      <c r="L39" s="110"/>
      <c r="M39" s="110"/>
      <c r="N39" s="110"/>
      <c r="O39" s="110"/>
      <c r="P39" s="110"/>
      <c r="Q39" s="110"/>
      <c r="R39" s="110"/>
      <c r="S39" s="110"/>
      <c r="T39" s="110"/>
      <c r="U39" s="110"/>
      <c r="V39" s="110"/>
      <c r="W39" s="110"/>
      <c r="X39" s="110"/>
      <c r="Y39" s="111"/>
      <c r="Z39" s="37"/>
      <c r="AA39" s="37"/>
      <c r="AB39" s="37"/>
      <c r="AC39" s="37"/>
      <c r="AD39" s="269"/>
      <c r="AE39" s="418"/>
      <c r="AF39" s="198"/>
      <c r="AG39" s="198"/>
    </row>
    <row r="40" spans="2:114" ht="15" customHeight="1">
      <c r="B40" s="5"/>
      <c r="F40" s="112"/>
      <c r="G40" s="37"/>
      <c r="H40" s="37"/>
      <c r="I40" s="37"/>
      <c r="J40" s="37"/>
      <c r="K40" s="37"/>
      <c r="L40" s="37"/>
      <c r="M40" s="37"/>
      <c r="N40" s="37"/>
      <c r="O40" s="37"/>
      <c r="P40" s="37"/>
      <c r="Q40" s="37"/>
      <c r="R40" s="37"/>
      <c r="S40" s="37"/>
      <c r="T40" s="37"/>
      <c r="U40" s="37"/>
      <c r="V40" s="37"/>
      <c r="W40" s="37"/>
      <c r="X40" s="37"/>
      <c r="Y40" s="37"/>
      <c r="Z40" s="37"/>
      <c r="AA40" s="37"/>
      <c r="AB40" s="37"/>
      <c r="AC40" s="37"/>
      <c r="AD40" s="37"/>
      <c r="AE40" s="10"/>
      <c r="AH40" s="198"/>
      <c r="AI40" s="198"/>
      <c r="AJ40" s="198"/>
      <c r="AK40" s="198"/>
      <c r="AL40" s="198"/>
      <c r="AM40" s="198"/>
      <c r="AN40" s="198"/>
      <c r="AO40" s="198"/>
      <c r="AP40" s="198"/>
      <c r="AQ40" s="198"/>
      <c r="AR40" s="198"/>
      <c r="AS40" s="198"/>
      <c r="AT40" s="198"/>
      <c r="AU40" s="198"/>
      <c r="AV40" s="198"/>
      <c r="AW40" s="198"/>
      <c r="AX40" s="198"/>
      <c r="AY40" s="198"/>
      <c r="AZ40" s="198"/>
      <c r="BA40" s="198"/>
      <c r="BB40" s="37"/>
      <c r="BC40" s="37"/>
      <c r="BD40" s="37"/>
      <c r="BE40" s="37"/>
      <c r="BF40" s="37"/>
      <c r="BG40" s="37"/>
      <c r="BH40" s="37"/>
      <c r="BI40" s="37"/>
      <c r="BJ40" s="37"/>
      <c r="BK40" s="37"/>
      <c r="BN40" s="198"/>
      <c r="BO40" s="198"/>
      <c r="BP40" s="198"/>
      <c r="BQ40" s="198"/>
      <c r="BR40" s="198"/>
      <c r="BS40" s="198"/>
      <c r="BT40" s="198"/>
      <c r="BU40" s="198"/>
      <c r="BV40" s="198"/>
      <c r="BW40" s="198"/>
      <c r="BX40" s="198"/>
      <c r="BY40" s="198"/>
      <c r="BZ40" s="198"/>
      <c r="CA40" s="198"/>
      <c r="CB40" s="198"/>
      <c r="CC40" s="198"/>
      <c r="CD40" s="198"/>
      <c r="CE40" s="198"/>
      <c r="CF40" s="198"/>
      <c r="CG40" s="198"/>
      <c r="CH40" s="198"/>
      <c r="CI40" s="198"/>
      <c r="CJ40" s="198"/>
      <c r="CK40" s="198"/>
      <c r="CL40" s="198"/>
      <c r="CM40" s="198"/>
      <c r="CN40" s="198"/>
      <c r="CO40" s="198"/>
      <c r="CP40" s="198"/>
      <c r="CQ40" s="198"/>
      <c r="CR40" s="198"/>
      <c r="CS40" s="198"/>
      <c r="CT40" s="198"/>
      <c r="CU40" s="198"/>
      <c r="CV40" s="198"/>
      <c r="CW40" s="198"/>
      <c r="CX40" s="198"/>
      <c r="CY40" s="198"/>
      <c r="CZ40" s="198"/>
      <c r="DA40" s="198"/>
      <c r="DB40" s="198"/>
      <c r="DC40" s="198"/>
      <c r="DD40" s="198"/>
      <c r="DE40" s="198"/>
      <c r="DF40" s="198"/>
      <c r="DG40" s="198"/>
      <c r="DH40" s="198"/>
      <c r="DI40" s="198"/>
      <c r="DJ40" s="198"/>
    </row>
    <row r="41" spans="2:114" ht="30" customHeight="1">
      <c r="B41" s="5"/>
      <c r="F41" s="112"/>
      <c r="G41" s="112"/>
      <c r="H41" s="112"/>
      <c r="I41" s="112"/>
      <c r="J41" s="112"/>
      <c r="K41" s="112"/>
      <c r="L41" s="115"/>
      <c r="M41" s="115"/>
      <c r="N41" s="115"/>
      <c r="O41" s="115"/>
      <c r="P41" s="115"/>
      <c r="Q41" s="112"/>
      <c r="R41" s="112"/>
      <c r="S41" s="112"/>
      <c r="T41" s="112"/>
      <c r="U41" s="112"/>
      <c r="V41" s="112"/>
      <c r="W41" s="112"/>
      <c r="X41" s="116"/>
      <c r="Y41" s="116"/>
      <c r="Z41" s="116"/>
      <c r="AA41" s="116"/>
      <c r="AB41" s="112"/>
      <c r="AC41" s="112"/>
      <c r="AD41" s="37"/>
      <c r="AE41" s="10"/>
      <c r="AH41" s="198"/>
      <c r="AI41" s="198"/>
      <c r="AJ41" s="198"/>
      <c r="AK41" s="198"/>
      <c r="AL41" s="198"/>
      <c r="AM41" s="198"/>
      <c r="AN41" s="198"/>
      <c r="AO41" s="198"/>
      <c r="AP41" s="198"/>
      <c r="AQ41" s="198"/>
      <c r="AR41" s="198"/>
      <c r="AS41" s="198"/>
      <c r="AT41" s="198"/>
      <c r="AU41" s="198"/>
      <c r="AV41" s="198"/>
      <c r="AW41" s="198"/>
      <c r="AX41" s="198"/>
      <c r="AY41" s="198"/>
      <c r="AZ41" s="198"/>
      <c r="BA41" s="198"/>
      <c r="BB41" s="37"/>
      <c r="BC41" s="37"/>
      <c r="BD41" s="37"/>
      <c r="BE41" s="37"/>
      <c r="BF41" s="37"/>
      <c r="BG41" s="37"/>
      <c r="BH41" s="37"/>
      <c r="BI41" s="37"/>
      <c r="BJ41" s="37"/>
      <c r="BK41" s="37"/>
      <c r="BN41" s="198"/>
      <c r="BO41" s="198"/>
      <c r="BP41" s="198"/>
      <c r="BQ41" s="198"/>
      <c r="BR41" s="198"/>
      <c r="BS41" s="198"/>
      <c r="BT41" s="198"/>
      <c r="BU41" s="198"/>
      <c r="BV41" s="198"/>
      <c r="BW41" s="198"/>
      <c r="BX41" s="198"/>
      <c r="BY41" s="198"/>
      <c r="BZ41" s="198"/>
      <c r="CA41" s="198"/>
      <c r="CB41" s="198"/>
      <c r="CC41" s="198"/>
      <c r="CD41" s="198"/>
      <c r="CE41" s="198"/>
      <c r="CF41" s="198"/>
      <c r="CG41" s="198"/>
      <c r="CH41" s="198"/>
      <c r="CI41" s="198"/>
      <c r="CJ41" s="198"/>
      <c r="CK41" s="198"/>
      <c r="CL41" s="198"/>
      <c r="CM41" s="198"/>
      <c r="CN41" s="198"/>
      <c r="CO41" s="198"/>
      <c r="CP41" s="198"/>
      <c r="CQ41" s="198"/>
      <c r="CR41" s="198"/>
      <c r="CS41" s="198"/>
      <c r="CT41" s="198"/>
      <c r="CU41" s="198"/>
      <c r="CV41" s="198"/>
      <c r="CW41" s="198"/>
      <c r="CX41" s="198"/>
      <c r="CY41" s="198"/>
      <c r="CZ41" s="198"/>
      <c r="DA41" s="198"/>
      <c r="DB41" s="198"/>
      <c r="DC41" s="198"/>
      <c r="DD41" s="198"/>
      <c r="DE41" s="198"/>
      <c r="DF41" s="198"/>
      <c r="DG41" s="198"/>
      <c r="DH41" s="198"/>
      <c r="DI41" s="198"/>
      <c r="DJ41" s="198"/>
    </row>
    <row r="42" spans="2:114" ht="20.100000000000001" customHeight="1">
      <c r="B42" s="5"/>
      <c r="F42" s="112"/>
      <c r="G42" s="117"/>
      <c r="H42" s="117"/>
      <c r="I42" s="117"/>
      <c r="J42" s="117"/>
      <c r="K42" s="117"/>
      <c r="L42" s="117"/>
      <c r="M42" s="117"/>
      <c r="N42" s="117"/>
      <c r="O42" s="117"/>
      <c r="P42" s="117"/>
      <c r="Q42" s="117"/>
      <c r="R42" s="117"/>
      <c r="S42" s="117"/>
      <c r="T42" s="117"/>
      <c r="U42" s="117"/>
      <c r="V42" s="112"/>
      <c r="W42" s="112"/>
      <c r="X42" s="112"/>
      <c r="Y42" s="112"/>
      <c r="Z42" s="112"/>
      <c r="AA42" s="112"/>
      <c r="AB42" s="112"/>
      <c r="AC42" s="112"/>
      <c r="AD42" s="37"/>
      <c r="AE42" s="10"/>
      <c r="AH42" s="198"/>
      <c r="AI42" s="198"/>
      <c r="AJ42" s="198"/>
      <c r="AK42" s="198"/>
      <c r="AL42" s="198"/>
      <c r="AM42" s="198"/>
      <c r="AN42" s="198"/>
      <c r="AO42" s="198"/>
      <c r="AP42" s="198"/>
      <c r="AQ42" s="198"/>
      <c r="AR42" s="198"/>
      <c r="AS42" s="198"/>
      <c r="AT42" s="198"/>
      <c r="AU42" s="198"/>
      <c r="AV42" s="198"/>
      <c r="AW42" s="198"/>
      <c r="AX42" s="198"/>
      <c r="AY42" s="198"/>
      <c r="AZ42" s="198"/>
      <c r="BA42" s="198"/>
      <c r="BB42" s="37"/>
      <c r="BC42" s="37"/>
      <c r="BD42" s="37"/>
      <c r="BE42" s="37"/>
      <c r="BF42" s="37"/>
      <c r="BG42" s="37"/>
      <c r="BH42" s="37"/>
      <c r="BI42" s="37"/>
      <c r="BJ42" s="37"/>
      <c r="BK42" s="37"/>
      <c r="BN42" s="198"/>
      <c r="BO42" s="198"/>
      <c r="BP42" s="198"/>
      <c r="BQ42" s="198"/>
      <c r="BR42" s="198"/>
      <c r="BS42" s="198"/>
      <c r="BT42" s="198"/>
      <c r="BU42" s="198"/>
      <c r="BV42" s="198"/>
      <c r="BW42" s="198"/>
      <c r="BX42" s="198"/>
      <c r="BY42" s="198"/>
      <c r="BZ42" s="198"/>
      <c r="CA42" s="198"/>
      <c r="CB42" s="198"/>
      <c r="CC42" s="198"/>
      <c r="CD42" s="198"/>
      <c r="CE42" s="198"/>
      <c r="CF42" s="198"/>
      <c r="CG42" s="198"/>
      <c r="CH42" s="198"/>
      <c r="CI42" s="198"/>
      <c r="CJ42" s="198"/>
      <c r="CK42" s="198"/>
      <c r="CL42" s="198"/>
      <c r="CM42" s="198"/>
      <c r="CN42" s="198"/>
      <c r="CO42" s="198"/>
      <c r="CP42" s="198"/>
      <c r="CQ42" s="198"/>
      <c r="CR42" s="198"/>
      <c r="CS42" s="198"/>
      <c r="CT42" s="198"/>
      <c r="CU42" s="198"/>
      <c r="CV42" s="198"/>
      <c r="CW42" s="198"/>
      <c r="CX42" s="198"/>
      <c r="CY42" s="198"/>
      <c r="CZ42" s="198"/>
      <c r="DA42" s="198"/>
      <c r="DB42" s="198"/>
      <c r="DC42" s="198"/>
      <c r="DD42" s="198"/>
      <c r="DE42" s="198"/>
      <c r="DF42" s="198"/>
      <c r="DG42" s="198"/>
      <c r="DH42" s="198"/>
      <c r="DI42" s="198"/>
      <c r="DJ42" s="198"/>
    </row>
    <row r="43" spans="2:114" ht="80.099999999999994" customHeight="1">
      <c r="B43" s="5"/>
      <c r="AD43" s="269"/>
      <c r="AE43" s="418"/>
      <c r="AF43" s="198"/>
      <c r="AG43" s="198"/>
    </row>
    <row r="44" spans="2:114" ht="24.95" customHeight="1">
      <c r="B44" s="5"/>
      <c r="C44" s="9"/>
      <c r="F44" s="112"/>
      <c r="G44" s="37"/>
      <c r="H44" s="37"/>
      <c r="I44" s="37"/>
      <c r="J44" s="37"/>
      <c r="K44" s="37"/>
      <c r="L44" s="37"/>
      <c r="M44" s="37"/>
      <c r="N44" s="37"/>
      <c r="O44" s="37"/>
      <c r="P44" s="37"/>
      <c r="Q44" s="37"/>
      <c r="R44" s="37"/>
      <c r="S44" s="37"/>
      <c r="T44" s="37"/>
      <c r="U44" s="37"/>
      <c r="V44" s="37"/>
      <c r="W44" s="37"/>
      <c r="X44" s="37"/>
      <c r="Y44" s="37"/>
      <c r="Z44" s="37"/>
      <c r="AA44" s="37"/>
      <c r="AB44" s="37"/>
      <c r="AC44" s="37"/>
      <c r="AD44" s="269"/>
      <c r="AE44" s="418"/>
      <c r="AF44" s="198"/>
      <c r="AG44" s="198"/>
    </row>
    <row r="45" spans="2:114" ht="24.95" customHeight="1">
      <c r="B45" s="5"/>
      <c r="C45" s="9"/>
      <c r="D45" s="9"/>
      <c r="E45" s="9"/>
      <c r="F45" s="112"/>
      <c r="G45" s="112"/>
      <c r="H45" s="112"/>
      <c r="I45" s="112"/>
      <c r="J45" s="112"/>
      <c r="K45" s="112"/>
      <c r="L45" s="115"/>
      <c r="M45" s="115"/>
      <c r="N45" s="115"/>
      <c r="O45" s="115"/>
      <c r="P45" s="115"/>
      <c r="Q45" s="112"/>
      <c r="R45" s="112"/>
      <c r="S45" s="112"/>
      <c r="T45" s="112"/>
      <c r="U45" s="112"/>
      <c r="V45" s="112"/>
      <c r="W45" s="112"/>
      <c r="X45" s="116"/>
      <c r="Y45" s="116"/>
      <c r="Z45" s="116"/>
      <c r="AA45" s="116"/>
      <c r="AB45" s="112"/>
      <c r="AC45" s="112"/>
      <c r="AD45" s="269"/>
      <c r="AE45" s="418"/>
      <c r="AF45" s="198"/>
      <c r="AG45" s="198"/>
    </row>
    <row r="46" spans="2:114" ht="15" customHeight="1">
      <c r="B46" s="5"/>
      <c r="F46" s="112"/>
      <c r="G46" s="117"/>
      <c r="H46" s="117"/>
      <c r="I46" s="117"/>
      <c r="J46" s="117"/>
      <c r="K46" s="117"/>
      <c r="L46" s="117"/>
      <c r="M46" s="117"/>
      <c r="N46" s="117"/>
      <c r="O46" s="117"/>
      <c r="P46" s="117"/>
      <c r="Q46" s="117"/>
      <c r="R46" s="117"/>
      <c r="S46" s="117"/>
      <c r="T46" s="117"/>
      <c r="U46" s="117"/>
      <c r="V46" s="112"/>
      <c r="W46" s="112"/>
      <c r="X46" s="112"/>
      <c r="Y46" s="112"/>
      <c r="Z46" s="112"/>
      <c r="AA46" s="112"/>
      <c r="AB46" s="112"/>
      <c r="AC46" s="112"/>
      <c r="AD46" s="37"/>
      <c r="AE46" s="10"/>
      <c r="AH46" s="198"/>
      <c r="AI46" s="198"/>
      <c r="AJ46" s="198"/>
      <c r="AK46" s="198"/>
      <c r="AL46" s="198"/>
      <c r="AM46" s="198"/>
      <c r="AN46" s="198"/>
      <c r="AO46" s="198"/>
      <c r="AP46" s="198"/>
      <c r="AQ46" s="198"/>
      <c r="AR46" s="198"/>
      <c r="AS46" s="198"/>
      <c r="AT46" s="198"/>
      <c r="AU46" s="198"/>
      <c r="AV46" s="198"/>
      <c r="AW46" s="198"/>
      <c r="AX46" s="198"/>
      <c r="AY46" s="198"/>
      <c r="AZ46" s="198"/>
      <c r="BA46" s="198"/>
      <c r="BB46" s="37"/>
      <c r="BC46" s="37"/>
      <c r="BD46" s="37"/>
      <c r="BE46" s="37"/>
      <c r="BF46" s="37"/>
      <c r="BG46" s="37"/>
      <c r="BH46" s="37"/>
      <c r="BI46" s="37"/>
      <c r="BJ46" s="37"/>
      <c r="BK46" s="37"/>
      <c r="BN46" s="198"/>
      <c r="BO46" s="198"/>
      <c r="BP46" s="198"/>
      <c r="BQ46" s="198"/>
      <c r="BR46" s="198"/>
      <c r="BS46" s="198"/>
      <c r="BT46" s="198"/>
      <c r="BU46" s="198"/>
      <c r="BV46" s="198"/>
      <c r="BW46" s="198"/>
      <c r="BX46" s="198"/>
      <c r="BY46" s="198"/>
      <c r="BZ46" s="198"/>
      <c r="CA46" s="198"/>
      <c r="CB46" s="198"/>
      <c r="CC46" s="198"/>
      <c r="CD46" s="198"/>
      <c r="CE46" s="198"/>
      <c r="CF46" s="198"/>
      <c r="CG46" s="198"/>
      <c r="CH46" s="198"/>
      <c r="CI46" s="198"/>
      <c r="CJ46" s="198"/>
      <c r="CK46" s="198"/>
      <c r="CL46" s="198"/>
      <c r="CM46" s="198"/>
      <c r="CN46" s="198"/>
      <c r="CO46" s="198"/>
      <c r="CP46" s="198"/>
      <c r="CQ46" s="198"/>
      <c r="CR46" s="198"/>
      <c r="CS46" s="198"/>
      <c r="CT46" s="198"/>
      <c r="CU46" s="198"/>
      <c r="CV46" s="198"/>
      <c r="CW46" s="198"/>
      <c r="CX46" s="198"/>
      <c r="CY46" s="198"/>
      <c r="CZ46" s="198"/>
      <c r="DA46" s="198"/>
      <c r="DB46" s="198"/>
      <c r="DC46" s="198"/>
      <c r="DD46" s="198"/>
      <c r="DE46" s="198"/>
      <c r="DF46" s="198"/>
      <c r="DG46" s="198"/>
      <c r="DH46" s="198"/>
      <c r="DI46" s="198"/>
      <c r="DJ46" s="198"/>
    </row>
    <row r="47" spans="2:114" ht="30" customHeight="1">
      <c r="B47" s="119"/>
      <c r="C47" s="120"/>
      <c r="D47" s="120"/>
      <c r="E47" s="120"/>
      <c r="F47" s="120"/>
      <c r="G47" s="1223" t="str">
        <f>Données!AF3</f>
        <v xml:space="preserve">Conception et réalisation : Thierry GÉRARD IEN-ET STI Design &amp; Métiers d'art - Version 5.2 • Septembre 2020    
Adaptation Equipe Académique Rennes [ 07 83 77 09 55 ] - Version 5.2 • Mars 2021 </v>
      </c>
      <c r="H47" s="1223"/>
      <c r="I47" s="1223"/>
      <c r="J47" s="1223"/>
      <c r="K47" s="1223"/>
      <c r="L47" s="1223"/>
      <c r="M47" s="1223"/>
      <c r="N47" s="1223"/>
      <c r="O47" s="1223"/>
      <c r="P47" s="1223"/>
      <c r="Q47" s="1223"/>
      <c r="R47" s="1223"/>
      <c r="S47" s="1223"/>
      <c r="T47" s="1223"/>
      <c r="U47" s="1223"/>
      <c r="V47" s="122"/>
      <c r="W47" s="122"/>
      <c r="X47" s="122"/>
      <c r="Y47" s="120"/>
      <c r="Z47" s="120"/>
      <c r="AA47" s="120"/>
      <c r="AB47" s="120"/>
      <c r="AC47" s="120"/>
      <c r="AD47" s="120"/>
      <c r="AE47" s="10"/>
      <c r="AH47" s="198"/>
      <c r="AI47" s="198"/>
      <c r="AJ47" s="198"/>
      <c r="AK47" s="198"/>
      <c r="AL47" s="198"/>
      <c r="AM47" s="198"/>
      <c r="AN47" s="198"/>
      <c r="AO47" s="198"/>
      <c r="AP47" s="198"/>
      <c r="AQ47" s="198"/>
      <c r="AR47" s="198"/>
      <c r="AS47" s="198"/>
      <c r="AT47" s="198"/>
      <c r="AU47" s="198"/>
      <c r="AV47" s="198"/>
      <c r="AW47" s="198"/>
      <c r="AX47" s="198"/>
      <c r="AY47" s="198"/>
      <c r="AZ47" s="198"/>
      <c r="BA47" s="198"/>
      <c r="BB47" s="37"/>
      <c r="BC47" s="37"/>
      <c r="BD47" s="37"/>
      <c r="BE47" s="37"/>
      <c r="BF47" s="37"/>
      <c r="BG47" s="37"/>
      <c r="BH47" s="37"/>
      <c r="BI47" s="37"/>
      <c r="BJ47" s="37"/>
      <c r="BK47" s="37"/>
      <c r="BN47" s="198"/>
      <c r="BO47" s="198"/>
      <c r="BP47" s="198"/>
      <c r="BQ47" s="198"/>
      <c r="BR47" s="198"/>
      <c r="BS47" s="198"/>
      <c r="BT47" s="198"/>
      <c r="BU47" s="198"/>
      <c r="BV47" s="198"/>
      <c r="BW47" s="198"/>
      <c r="BX47" s="198"/>
      <c r="BY47" s="198"/>
      <c r="BZ47" s="198"/>
      <c r="CA47" s="198"/>
      <c r="CB47" s="198"/>
      <c r="CC47" s="198"/>
      <c r="CD47" s="198"/>
      <c r="CE47" s="198"/>
      <c r="CF47" s="198"/>
      <c r="CG47" s="198"/>
      <c r="CH47" s="198"/>
      <c r="CI47" s="198"/>
      <c r="CJ47" s="198"/>
      <c r="CK47" s="198"/>
      <c r="CL47" s="198"/>
      <c r="CM47" s="198"/>
      <c r="CN47" s="198"/>
      <c r="CO47" s="198"/>
      <c r="CP47" s="198"/>
      <c r="CQ47" s="198"/>
      <c r="CR47" s="198"/>
      <c r="CS47" s="198"/>
      <c r="CT47" s="198"/>
      <c r="CU47" s="198"/>
      <c r="CV47" s="198"/>
      <c r="CW47" s="198"/>
      <c r="CX47" s="198"/>
      <c r="CY47" s="198"/>
      <c r="CZ47" s="198"/>
      <c r="DA47" s="198"/>
      <c r="DB47" s="198"/>
      <c r="DC47" s="198"/>
      <c r="DD47" s="198"/>
      <c r="DE47" s="198"/>
      <c r="DF47" s="198"/>
      <c r="DG47" s="198"/>
      <c r="DH47" s="198"/>
      <c r="DI47" s="198"/>
      <c r="DJ47" s="198"/>
    </row>
    <row r="48" spans="2:114" ht="20.100000000000001" customHeight="1">
      <c r="AF48" s="198"/>
      <c r="AG48" s="198"/>
      <c r="AH48" s="198"/>
      <c r="AI48" s="198"/>
      <c r="AJ48" s="198"/>
      <c r="AK48" s="198"/>
      <c r="AL48" s="198"/>
      <c r="AM48" s="198"/>
      <c r="AN48" s="198"/>
      <c r="AO48" s="198"/>
      <c r="AP48" s="198"/>
      <c r="AQ48" s="198"/>
      <c r="AR48" s="198"/>
      <c r="AS48" s="198"/>
      <c r="AT48" s="198"/>
      <c r="AU48" s="198"/>
      <c r="AV48" s="198"/>
      <c r="AW48" s="198"/>
      <c r="AX48" s="198"/>
      <c r="AY48" s="198"/>
      <c r="AZ48" s="37"/>
      <c r="BA48" s="37"/>
      <c r="BB48" s="37"/>
      <c r="BC48" s="37"/>
      <c r="BD48" s="37"/>
      <c r="BE48" s="37"/>
      <c r="BF48" s="37"/>
      <c r="BG48" s="37"/>
      <c r="BH48" s="37"/>
      <c r="BI48" s="37"/>
      <c r="BL48" s="198"/>
      <c r="BM48" s="198"/>
      <c r="BN48" s="198"/>
      <c r="BO48" s="198"/>
      <c r="BP48" s="198"/>
      <c r="BQ48" s="198"/>
      <c r="BR48" s="198"/>
      <c r="BS48" s="198"/>
      <c r="BT48" s="198"/>
      <c r="BU48" s="198"/>
      <c r="BV48" s="198"/>
      <c r="BW48" s="198"/>
      <c r="BX48" s="198"/>
      <c r="BY48" s="198"/>
      <c r="BZ48" s="198"/>
      <c r="CA48" s="198"/>
      <c r="CB48" s="198"/>
      <c r="CC48" s="198"/>
      <c r="CD48" s="198"/>
      <c r="CE48" s="198"/>
      <c r="CF48" s="198"/>
      <c r="CG48" s="198"/>
      <c r="CH48" s="198"/>
      <c r="CI48" s="198"/>
      <c r="CJ48" s="198"/>
      <c r="CK48" s="198"/>
      <c r="CL48" s="198"/>
      <c r="CM48" s="198"/>
      <c r="CN48" s="198"/>
      <c r="CO48" s="198"/>
      <c r="CP48" s="198"/>
      <c r="CQ48" s="198"/>
      <c r="CR48" s="198"/>
      <c r="CS48" s="198"/>
      <c r="CT48" s="198"/>
      <c r="CU48" s="198"/>
      <c r="CV48" s="198"/>
      <c r="CW48" s="198"/>
      <c r="CX48" s="198"/>
      <c r="CY48" s="198"/>
      <c r="CZ48" s="198"/>
      <c r="DA48" s="198"/>
      <c r="DB48" s="198"/>
      <c r="DC48" s="198"/>
      <c r="DD48" s="198"/>
      <c r="DE48" s="198"/>
      <c r="DF48" s="198"/>
      <c r="DG48" s="198"/>
      <c r="DH48" s="198"/>
    </row>
    <row r="49" spans="1:112" ht="80.099999999999994" customHeight="1">
      <c r="AD49" s="198"/>
      <c r="AE49" s="198"/>
    </row>
    <row r="50" spans="1:112" ht="24.95" customHeight="1">
      <c r="AD50" s="198"/>
      <c r="AE50" s="198"/>
    </row>
    <row r="51" spans="1:112" ht="24.95" customHeight="1">
      <c r="AD51" s="198"/>
      <c r="AE51" s="198"/>
    </row>
    <row r="52" spans="1:112" ht="15" customHeight="1">
      <c r="AF52" s="198"/>
      <c r="AG52" s="198"/>
      <c r="AH52" s="198"/>
      <c r="AI52" s="198"/>
      <c r="AJ52" s="198"/>
      <c r="AK52" s="198"/>
      <c r="AL52" s="198"/>
      <c r="AM52" s="198"/>
      <c r="AN52" s="198"/>
      <c r="AO52" s="198"/>
      <c r="AP52" s="198"/>
      <c r="AQ52" s="198"/>
      <c r="AR52" s="198"/>
      <c r="AS52" s="198"/>
      <c r="AT52" s="198"/>
      <c r="AU52" s="198"/>
      <c r="AV52" s="198"/>
      <c r="AW52" s="198"/>
      <c r="AX52" s="198"/>
      <c r="AY52" s="198"/>
      <c r="AZ52" s="37"/>
      <c r="BA52" s="37"/>
      <c r="BB52" s="37"/>
      <c r="BC52" s="37"/>
      <c r="BD52" s="37"/>
      <c r="BE52" s="37"/>
      <c r="BF52" s="37"/>
      <c r="BG52" s="37"/>
      <c r="BH52" s="37"/>
      <c r="BI52" s="37"/>
      <c r="BL52" s="198"/>
      <c r="BM52" s="198"/>
      <c r="BN52" s="198"/>
      <c r="BO52" s="198"/>
      <c r="BP52" s="198"/>
      <c r="BQ52" s="198"/>
      <c r="BR52" s="198"/>
      <c r="BS52" s="198"/>
      <c r="BT52" s="198"/>
      <c r="BU52" s="198"/>
      <c r="BV52" s="198"/>
      <c r="BW52" s="198"/>
      <c r="BX52" s="198"/>
      <c r="BY52" s="198"/>
      <c r="BZ52" s="198"/>
      <c r="CA52" s="198"/>
      <c r="CB52" s="198"/>
      <c r="CC52" s="198"/>
      <c r="CD52" s="198"/>
      <c r="CE52" s="198"/>
      <c r="CF52" s="198"/>
      <c r="CG52" s="198"/>
      <c r="CH52" s="198"/>
      <c r="CI52" s="198"/>
      <c r="CJ52" s="198"/>
      <c r="CK52" s="198"/>
      <c r="CL52" s="198"/>
      <c r="CM52" s="198"/>
      <c r="CN52" s="198"/>
      <c r="CO52" s="198"/>
      <c r="CP52" s="198"/>
      <c r="CQ52" s="198"/>
      <c r="CR52" s="198"/>
      <c r="CS52" s="198"/>
      <c r="CT52" s="198"/>
      <c r="CU52" s="198"/>
      <c r="CV52" s="198"/>
      <c r="CW52" s="198"/>
      <c r="CX52" s="198"/>
      <c r="CY52" s="198"/>
      <c r="CZ52" s="198"/>
      <c r="DA52" s="198"/>
      <c r="DB52" s="198"/>
      <c r="DC52" s="198"/>
      <c r="DD52" s="198"/>
      <c r="DE52" s="198"/>
      <c r="DF52" s="198"/>
      <c r="DG52" s="198"/>
      <c r="DH52" s="198"/>
    </row>
    <row r="53" spans="1:112" ht="30" customHeight="1">
      <c r="AF53" s="198"/>
      <c r="AG53" s="198"/>
      <c r="AH53" s="198"/>
      <c r="AI53" s="198"/>
      <c r="AJ53" s="198"/>
      <c r="AK53" s="198"/>
      <c r="AL53" s="198"/>
      <c r="AM53" s="198"/>
      <c r="AN53" s="198"/>
      <c r="AO53" s="198"/>
      <c r="AP53" s="198"/>
      <c r="AQ53" s="198"/>
      <c r="AR53" s="198"/>
      <c r="AS53" s="198"/>
      <c r="AT53" s="198"/>
      <c r="AU53" s="198"/>
      <c r="AV53" s="198"/>
      <c r="AW53" s="198"/>
      <c r="AX53" s="198"/>
      <c r="AY53" s="198"/>
      <c r="AZ53" s="37"/>
      <c r="BA53" s="37"/>
      <c r="BB53" s="37"/>
      <c r="BC53" s="37"/>
      <c r="BD53" s="37"/>
      <c r="BE53" s="37"/>
      <c r="BF53" s="37"/>
      <c r="BG53" s="37"/>
      <c r="BH53" s="37"/>
      <c r="BI53" s="37"/>
      <c r="BL53" s="198"/>
      <c r="BM53" s="198"/>
      <c r="BN53" s="198"/>
      <c r="BO53" s="198"/>
      <c r="BP53" s="198"/>
      <c r="BQ53" s="198"/>
      <c r="BR53" s="198"/>
      <c r="BS53" s="198"/>
      <c r="BT53" s="198"/>
      <c r="BU53" s="198"/>
      <c r="BV53" s="198"/>
      <c r="BW53" s="198"/>
      <c r="BX53" s="198"/>
      <c r="BY53" s="198"/>
      <c r="BZ53" s="198"/>
      <c r="CA53" s="198"/>
      <c r="CB53" s="198"/>
      <c r="CC53" s="198"/>
      <c r="CD53" s="198"/>
      <c r="CE53" s="198"/>
      <c r="CF53" s="198"/>
      <c r="CG53" s="198"/>
      <c r="CH53" s="198"/>
      <c r="CI53" s="198"/>
      <c r="CJ53" s="198"/>
      <c r="CK53" s="198"/>
      <c r="CL53" s="198"/>
      <c r="CM53" s="198"/>
      <c r="CN53" s="198"/>
      <c r="CO53" s="198"/>
      <c r="CP53" s="198"/>
      <c r="CQ53" s="198"/>
      <c r="CR53" s="198"/>
      <c r="CS53" s="198"/>
      <c r="CT53" s="198"/>
      <c r="CU53" s="198"/>
      <c r="CV53" s="198"/>
      <c r="CW53" s="198"/>
      <c r="CX53" s="198"/>
      <c r="CY53" s="198"/>
      <c r="CZ53" s="198"/>
      <c r="DA53" s="198"/>
      <c r="DB53" s="198"/>
      <c r="DC53" s="198"/>
      <c r="DD53" s="198"/>
      <c r="DE53" s="198"/>
      <c r="DF53" s="198"/>
      <c r="DG53" s="198"/>
      <c r="DH53" s="198"/>
    </row>
    <row r="54" spans="1:112" ht="20.100000000000001" customHeight="1">
      <c r="AF54" s="198"/>
      <c r="AG54" s="198"/>
      <c r="AH54" s="198"/>
      <c r="AI54" s="198"/>
      <c r="AJ54" s="198"/>
      <c r="AK54" s="198"/>
      <c r="AL54" s="198"/>
      <c r="AM54" s="198"/>
      <c r="AN54" s="198"/>
      <c r="AO54" s="198"/>
      <c r="AP54" s="198"/>
      <c r="AQ54" s="198"/>
      <c r="AR54" s="198"/>
      <c r="AS54" s="198"/>
      <c r="AT54" s="198"/>
      <c r="AU54" s="198"/>
      <c r="AV54" s="198"/>
      <c r="AW54" s="198"/>
      <c r="AX54" s="198"/>
      <c r="AY54" s="198"/>
      <c r="AZ54" s="37"/>
      <c r="BA54" s="37"/>
      <c r="BB54" s="37"/>
      <c r="BC54" s="37"/>
      <c r="BD54" s="37"/>
      <c r="BE54" s="37"/>
      <c r="BF54" s="37"/>
      <c r="BG54" s="37"/>
      <c r="BH54" s="37"/>
      <c r="BI54" s="37"/>
      <c r="BL54" s="198"/>
      <c r="BM54" s="198"/>
      <c r="BN54" s="198"/>
      <c r="BO54" s="198"/>
      <c r="BP54" s="198"/>
      <c r="BQ54" s="198"/>
      <c r="BR54" s="198"/>
      <c r="BS54" s="198"/>
      <c r="BT54" s="198"/>
      <c r="BU54" s="198"/>
      <c r="BV54" s="198"/>
      <c r="BW54" s="198"/>
      <c r="BX54" s="198"/>
      <c r="BY54" s="198"/>
      <c r="BZ54" s="198"/>
      <c r="CA54" s="198"/>
      <c r="CB54" s="198"/>
      <c r="CC54" s="198"/>
      <c r="CD54" s="198"/>
      <c r="CE54" s="198"/>
      <c r="CF54" s="198"/>
      <c r="CG54" s="198"/>
      <c r="CH54" s="198"/>
      <c r="CI54" s="198"/>
      <c r="CJ54" s="198"/>
      <c r="CK54" s="198"/>
      <c r="CL54" s="198"/>
      <c r="CM54" s="198"/>
      <c r="CN54" s="198"/>
      <c r="CO54" s="198"/>
      <c r="CP54" s="198"/>
      <c r="CQ54" s="198"/>
      <c r="CR54" s="198"/>
      <c r="CS54" s="198"/>
      <c r="CT54" s="198"/>
      <c r="CU54" s="198"/>
      <c r="CV54" s="198"/>
      <c r="CW54" s="198"/>
      <c r="CX54" s="198"/>
      <c r="CY54" s="198"/>
      <c r="CZ54" s="198"/>
      <c r="DA54" s="198"/>
      <c r="DB54" s="198"/>
      <c r="DC54" s="198"/>
      <c r="DD54" s="198"/>
      <c r="DE54" s="198"/>
      <c r="DF54" s="198"/>
      <c r="DG54" s="198"/>
      <c r="DH54" s="198"/>
    </row>
    <row r="55" spans="1:112" ht="80.099999999999994" customHeight="1"/>
    <row r="56" spans="1:112" ht="24.95" customHeight="1"/>
    <row r="57" spans="1:112" ht="24.95" customHeight="1">
      <c r="A57" s="21"/>
      <c r="AD57" s="21"/>
      <c r="AE57" s="21"/>
    </row>
    <row r="58" spans="1:112" ht="15" customHeight="1">
      <c r="AF58" s="198"/>
      <c r="AG58" s="198"/>
      <c r="AH58" s="198"/>
      <c r="AI58" s="198"/>
      <c r="AJ58" s="198"/>
      <c r="AK58" s="198"/>
      <c r="AL58" s="198"/>
      <c r="AM58" s="198"/>
      <c r="AN58" s="198"/>
      <c r="AO58" s="198"/>
      <c r="AP58" s="198"/>
      <c r="AQ58" s="198"/>
      <c r="AR58" s="198"/>
      <c r="AS58" s="198"/>
      <c r="AT58" s="198"/>
      <c r="AU58" s="198"/>
      <c r="AV58" s="198"/>
      <c r="AW58" s="198"/>
      <c r="AX58" s="198"/>
      <c r="AY58" s="198"/>
      <c r="AZ58" s="37"/>
      <c r="BA58" s="37"/>
      <c r="BB58" s="37"/>
      <c r="BC58" s="37"/>
      <c r="BD58" s="37"/>
      <c r="BE58" s="37"/>
      <c r="BF58" s="37"/>
      <c r="BG58" s="37"/>
      <c r="BH58" s="37"/>
      <c r="BI58" s="37"/>
      <c r="BL58" s="198"/>
      <c r="BM58" s="198"/>
      <c r="BN58" s="198"/>
      <c r="BO58" s="198"/>
      <c r="BP58" s="198"/>
      <c r="BQ58" s="198"/>
      <c r="BR58" s="198"/>
      <c r="BS58" s="198"/>
      <c r="BT58" s="198"/>
      <c r="BU58" s="198"/>
      <c r="BV58" s="198"/>
      <c r="BW58" s="198"/>
      <c r="BX58" s="198"/>
      <c r="BY58" s="198"/>
      <c r="BZ58" s="198"/>
      <c r="CA58" s="198"/>
      <c r="CB58" s="198"/>
      <c r="CC58" s="198"/>
      <c r="CD58" s="198"/>
      <c r="CE58" s="198"/>
      <c r="CF58" s="198"/>
      <c r="CG58" s="198"/>
      <c r="CH58" s="198"/>
      <c r="CI58" s="198"/>
      <c r="CJ58" s="198"/>
      <c r="CK58" s="198"/>
      <c r="CL58" s="198"/>
      <c r="CM58" s="198"/>
      <c r="CN58" s="198"/>
      <c r="CO58" s="198"/>
      <c r="CP58" s="198"/>
      <c r="CQ58" s="198"/>
      <c r="CR58" s="198"/>
      <c r="CS58" s="198"/>
      <c r="CT58" s="198"/>
      <c r="CU58" s="198"/>
      <c r="CV58" s="198"/>
      <c r="CW58" s="198"/>
      <c r="CX58" s="198"/>
      <c r="CY58" s="198"/>
      <c r="CZ58" s="198"/>
      <c r="DA58" s="198"/>
      <c r="DB58" s="198"/>
      <c r="DC58" s="198"/>
      <c r="DD58" s="198"/>
      <c r="DE58" s="198"/>
      <c r="DF58" s="198"/>
      <c r="DG58" s="198"/>
      <c r="DH58" s="198"/>
    </row>
    <row r="59" spans="1:112" ht="30" customHeight="1">
      <c r="AF59" s="198"/>
      <c r="AG59" s="198"/>
      <c r="AH59" s="198"/>
      <c r="AI59" s="198"/>
      <c r="AJ59" s="198"/>
      <c r="AK59" s="198"/>
      <c r="AL59" s="198"/>
      <c r="AM59" s="198"/>
      <c r="AN59" s="198"/>
      <c r="AO59" s="198"/>
      <c r="AP59" s="198"/>
      <c r="AQ59" s="198"/>
      <c r="AR59" s="198"/>
      <c r="AS59" s="198"/>
      <c r="AT59" s="198"/>
      <c r="AU59" s="198"/>
      <c r="AV59" s="198"/>
      <c r="AW59" s="198"/>
      <c r="AX59" s="198"/>
      <c r="AY59" s="198"/>
      <c r="AZ59" s="37"/>
      <c r="BA59" s="37"/>
      <c r="BB59" s="37"/>
      <c r="BC59" s="37"/>
      <c r="BD59" s="37"/>
      <c r="BE59" s="37"/>
      <c r="BF59" s="37"/>
      <c r="BG59" s="37"/>
      <c r="BH59" s="37"/>
      <c r="BI59" s="37"/>
      <c r="BL59" s="198"/>
      <c r="BM59" s="198"/>
      <c r="BN59" s="198"/>
      <c r="BO59" s="198"/>
      <c r="BP59" s="198"/>
      <c r="BQ59" s="198"/>
      <c r="BR59" s="198"/>
      <c r="BS59" s="198"/>
      <c r="BT59" s="198"/>
      <c r="BU59" s="198"/>
      <c r="BV59" s="198"/>
      <c r="BW59" s="198"/>
      <c r="BX59" s="198"/>
      <c r="BY59" s="198"/>
      <c r="BZ59" s="198"/>
      <c r="CA59" s="198"/>
      <c r="CB59" s="198"/>
      <c r="CC59" s="198"/>
      <c r="CD59" s="198"/>
      <c r="CE59" s="198"/>
      <c r="CF59" s="198"/>
      <c r="CG59" s="198"/>
      <c r="CH59" s="198"/>
      <c r="CI59" s="198"/>
      <c r="CJ59" s="198"/>
      <c r="CK59" s="198"/>
      <c r="CL59" s="198"/>
      <c r="CM59" s="198"/>
      <c r="CN59" s="198"/>
      <c r="CO59" s="198"/>
      <c r="CP59" s="198"/>
      <c r="CQ59" s="198"/>
      <c r="CR59" s="198"/>
      <c r="CS59" s="198"/>
      <c r="CT59" s="198"/>
      <c r="CU59" s="198"/>
      <c r="CV59" s="198"/>
      <c r="CW59" s="198"/>
      <c r="CX59" s="198"/>
      <c r="CY59" s="198"/>
      <c r="CZ59" s="198"/>
      <c r="DA59" s="198"/>
      <c r="DB59" s="198"/>
      <c r="DC59" s="198"/>
      <c r="DD59" s="198"/>
      <c r="DE59" s="198"/>
      <c r="DF59" s="198"/>
      <c r="DG59" s="198"/>
      <c r="DH59" s="198"/>
    </row>
    <row r="60" spans="1:112" ht="20.100000000000001" customHeight="1">
      <c r="AF60" s="198"/>
      <c r="AG60" s="198"/>
      <c r="AH60" s="198"/>
      <c r="AI60" s="198"/>
      <c r="AJ60" s="198"/>
      <c r="AK60" s="198"/>
      <c r="AL60" s="198"/>
      <c r="AM60" s="198"/>
      <c r="AN60" s="198"/>
      <c r="AO60" s="198"/>
      <c r="AP60" s="198"/>
      <c r="AQ60" s="198"/>
      <c r="AR60" s="198"/>
      <c r="AS60" s="198"/>
      <c r="AT60" s="198"/>
      <c r="AU60" s="198"/>
      <c r="AV60" s="198"/>
      <c r="AW60" s="198"/>
      <c r="AX60" s="198"/>
      <c r="AY60" s="198"/>
      <c r="AZ60" s="37"/>
      <c r="BA60" s="37"/>
      <c r="BB60" s="37"/>
      <c r="BC60" s="37"/>
      <c r="BD60" s="37"/>
      <c r="BE60" s="37"/>
      <c r="BF60" s="37"/>
      <c r="BG60" s="37"/>
      <c r="BH60" s="37"/>
      <c r="BI60" s="37"/>
      <c r="BL60" s="198"/>
      <c r="BM60" s="198"/>
      <c r="BN60" s="198"/>
      <c r="BO60" s="198"/>
      <c r="BP60" s="198"/>
      <c r="BQ60" s="198"/>
      <c r="BR60" s="198"/>
      <c r="BS60" s="198"/>
      <c r="BT60" s="198"/>
      <c r="BU60" s="198"/>
      <c r="BV60" s="198"/>
      <c r="BW60" s="198"/>
      <c r="BX60" s="198"/>
      <c r="BY60" s="198"/>
      <c r="BZ60" s="198"/>
      <c r="CA60" s="198"/>
      <c r="CB60" s="198"/>
      <c r="CC60" s="198"/>
      <c r="CD60" s="198"/>
      <c r="CE60" s="198"/>
      <c r="CF60" s="198"/>
      <c r="CG60" s="198"/>
      <c r="CH60" s="198"/>
      <c r="CI60" s="198"/>
      <c r="CJ60" s="198"/>
      <c r="CK60" s="198"/>
      <c r="CL60" s="198"/>
      <c r="CM60" s="198"/>
      <c r="CN60" s="198"/>
      <c r="CO60" s="198"/>
      <c r="CP60" s="198"/>
      <c r="CQ60" s="198"/>
      <c r="CR60" s="198"/>
      <c r="CS60" s="198"/>
      <c r="CT60" s="198"/>
      <c r="CU60" s="198"/>
      <c r="CV60" s="198"/>
      <c r="CW60" s="198"/>
      <c r="CX60" s="198"/>
      <c r="CY60" s="198"/>
      <c r="CZ60" s="198"/>
      <c r="DA60" s="198"/>
      <c r="DB60" s="198"/>
      <c r="DC60" s="198"/>
      <c r="DD60" s="198"/>
      <c r="DE60" s="198"/>
      <c r="DF60" s="198"/>
      <c r="DG60" s="198"/>
      <c r="DH60" s="198"/>
    </row>
    <row r="61" spans="1:112" ht="80.099999999999994" customHeight="1"/>
    <row r="62" spans="1:112" ht="24.95" customHeight="1"/>
    <row r="63" spans="1:112" ht="24.95" customHeight="1"/>
    <row r="64" spans="1:112" ht="20.100000000000001" customHeight="1">
      <c r="AF64" s="198"/>
      <c r="AG64" s="198"/>
      <c r="AH64" s="198"/>
      <c r="AI64" s="198"/>
      <c r="AJ64" s="198"/>
      <c r="AK64" s="198"/>
      <c r="AL64" s="198"/>
      <c r="AM64" s="198"/>
      <c r="AN64" s="198"/>
      <c r="AO64" s="198"/>
      <c r="AP64" s="198"/>
      <c r="AQ64" s="198"/>
      <c r="AR64" s="198"/>
      <c r="AS64" s="198"/>
      <c r="AT64" s="198"/>
      <c r="AU64" s="198"/>
      <c r="AV64" s="198"/>
      <c r="AW64" s="198"/>
      <c r="AX64" s="198"/>
      <c r="AY64" s="198"/>
      <c r="AZ64" s="37"/>
      <c r="BA64" s="37"/>
      <c r="BB64" s="37"/>
      <c r="BC64" s="37"/>
      <c r="BD64" s="37"/>
      <c r="BE64" s="37"/>
      <c r="BF64" s="37"/>
      <c r="BG64" s="37"/>
      <c r="BH64" s="37"/>
      <c r="BI64" s="37"/>
      <c r="BL64" s="198"/>
      <c r="BM64" s="198"/>
      <c r="BN64" s="198"/>
      <c r="BO64" s="198"/>
      <c r="BP64" s="198"/>
      <c r="BQ64" s="198"/>
      <c r="BR64" s="198"/>
      <c r="BS64" s="198"/>
      <c r="BT64" s="198"/>
      <c r="BU64" s="198"/>
      <c r="BV64" s="198"/>
      <c r="BW64" s="198"/>
      <c r="BX64" s="198"/>
      <c r="BY64" s="198"/>
      <c r="BZ64" s="198"/>
      <c r="CA64" s="198"/>
      <c r="CB64" s="198"/>
      <c r="CC64" s="198"/>
      <c r="CD64" s="198"/>
      <c r="CE64" s="198"/>
      <c r="CF64" s="198"/>
      <c r="CG64" s="198"/>
      <c r="CH64" s="198"/>
      <c r="CI64" s="198"/>
      <c r="CJ64" s="198"/>
      <c r="CK64" s="198"/>
      <c r="CL64" s="198"/>
      <c r="CM64" s="198"/>
      <c r="CN64" s="198"/>
      <c r="CO64" s="198"/>
      <c r="CP64" s="198"/>
      <c r="CQ64" s="198"/>
      <c r="CR64" s="198"/>
      <c r="CS64" s="198"/>
      <c r="CT64" s="198"/>
      <c r="CU64" s="198"/>
      <c r="CV64" s="198"/>
      <c r="CW64" s="198"/>
      <c r="CX64" s="198"/>
      <c r="CY64" s="198"/>
      <c r="CZ64" s="198"/>
      <c r="DA64" s="198"/>
      <c r="DB64" s="198"/>
      <c r="DC64" s="198"/>
      <c r="DD64" s="198"/>
      <c r="DE64" s="198"/>
      <c r="DF64" s="198"/>
      <c r="DG64" s="198"/>
      <c r="DH64" s="198"/>
    </row>
    <row r="65" spans="1:114" ht="30" customHeight="1">
      <c r="AF65" s="198"/>
      <c r="AG65" s="198"/>
      <c r="AH65" s="198"/>
      <c r="AI65" s="198"/>
      <c r="AJ65" s="198"/>
      <c r="AK65" s="198"/>
      <c r="AL65" s="198"/>
      <c r="AM65" s="198"/>
      <c r="AN65" s="198"/>
      <c r="AO65" s="198"/>
      <c r="AP65" s="198"/>
      <c r="AQ65" s="198"/>
      <c r="AR65" s="198"/>
      <c r="AS65" s="198"/>
      <c r="AT65" s="198"/>
      <c r="AU65" s="198"/>
      <c r="AV65" s="198"/>
      <c r="AW65" s="198"/>
      <c r="AX65" s="198"/>
      <c r="AY65" s="198"/>
      <c r="AZ65" s="37"/>
      <c r="BA65" s="37"/>
      <c r="BB65" s="37"/>
      <c r="BC65" s="37"/>
      <c r="BD65" s="37"/>
      <c r="BE65" s="37"/>
      <c r="BF65" s="37"/>
      <c r="BG65" s="37"/>
      <c r="BH65" s="37"/>
      <c r="BI65" s="37"/>
      <c r="BL65" s="198"/>
      <c r="BM65" s="198"/>
      <c r="BN65" s="198"/>
      <c r="BO65" s="198"/>
      <c r="BP65" s="198"/>
      <c r="BQ65" s="198"/>
      <c r="BR65" s="198"/>
      <c r="BS65" s="198"/>
      <c r="BT65" s="198"/>
      <c r="BU65" s="198"/>
      <c r="BV65" s="198"/>
      <c r="BW65" s="198"/>
      <c r="BX65" s="198"/>
      <c r="BY65" s="198"/>
      <c r="BZ65" s="198"/>
      <c r="CA65" s="198"/>
      <c r="CB65" s="198"/>
      <c r="CC65" s="198"/>
      <c r="CD65" s="198"/>
      <c r="CE65" s="198"/>
      <c r="CF65" s="198"/>
      <c r="CG65" s="198"/>
      <c r="CH65" s="198"/>
      <c r="CI65" s="198"/>
      <c r="CJ65" s="198"/>
      <c r="CK65" s="198"/>
      <c r="CL65" s="198"/>
      <c r="CM65" s="198"/>
      <c r="CN65" s="198"/>
      <c r="CO65" s="198"/>
      <c r="CP65" s="198"/>
      <c r="CQ65" s="198"/>
      <c r="CR65" s="198"/>
      <c r="CS65" s="198"/>
      <c r="CT65" s="198"/>
      <c r="CU65" s="198"/>
      <c r="CV65" s="198"/>
      <c r="CW65" s="198"/>
      <c r="CX65" s="198"/>
      <c r="CY65" s="198"/>
      <c r="CZ65" s="198"/>
      <c r="DA65" s="198"/>
      <c r="DB65" s="198"/>
      <c r="DC65" s="198"/>
      <c r="DD65" s="198"/>
      <c r="DE65" s="198"/>
      <c r="DF65" s="198"/>
      <c r="DG65" s="198"/>
      <c r="DH65" s="198"/>
    </row>
    <row r="66" spans="1:114" ht="20.100000000000001" customHeight="1">
      <c r="AH66" s="198"/>
      <c r="AI66" s="198"/>
      <c r="AJ66" s="198"/>
      <c r="AK66" s="198"/>
      <c r="AL66" s="198"/>
      <c r="AM66" s="198"/>
      <c r="AN66" s="198"/>
      <c r="AO66" s="198"/>
      <c r="AP66" s="198"/>
      <c r="AQ66" s="198"/>
      <c r="AR66" s="198"/>
      <c r="AS66" s="198"/>
      <c r="AT66" s="198"/>
      <c r="AU66" s="198"/>
      <c r="AV66" s="198"/>
      <c r="AW66" s="198"/>
      <c r="AX66" s="198"/>
      <c r="AY66" s="198"/>
      <c r="AZ66" s="198"/>
      <c r="BA66" s="198"/>
      <c r="BB66" s="37"/>
      <c r="BC66" s="37"/>
      <c r="BD66" s="37"/>
      <c r="BE66" s="37"/>
      <c r="BF66" s="37"/>
      <c r="BG66" s="37"/>
      <c r="BH66" s="37"/>
      <c r="BI66" s="37"/>
      <c r="BJ66" s="37"/>
      <c r="BK66" s="37"/>
      <c r="BN66" s="198"/>
      <c r="BO66" s="198"/>
      <c r="BP66" s="198"/>
      <c r="BQ66" s="198"/>
      <c r="BR66" s="198"/>
      <c r="BS66" s="198"/>
      <c r="BT66" s="198"/>
      <c r="BU66" s="198"/>
      <c r="BV66" s="198"/>
      <c r="BW66" s="198"/>
      <c r="BX66" s="198"/>
      <c r="BY66" s="198"/>
      <c r="BZ66" s="198"/>
      <c r="CA66" s="198"/>
      <c r="CB66" s="198"/>
      <c r="CC66" s="198"/>
      <c r="CD66" s="198"/>
      <c r="CE66" s="198"/>
      <c r="CF66" s="198"/>
      <c r="CG66" s="198"/>
      <c r="CH66" s="198"/>
      <c r="CI66" s="198"/>
      <c r="CJ66" s="198"/>
      <c r="CK66" s="198"/>
      <c r="CL66" s="198"/>
      <c r="CM66" s="198"/>
      <c r="CN66" s="198"/>
      <c r="CO66" s="198"/>
      <c r="CP66" s="198"/>
      <c r="CQ66" s="198"/>
      <c r="CR66" s="198"/>
      <c r="CS66" s="198"/>
      <c r="CT66" s="198"/>
      <c r="CU66" s="198"/>
      <c r="CV66" s="198"/>
      <c r="CW66" s="198"/>
      <c r="CX66" s="198"/>
      <c r="CY66" s="198"/>
      <c r="CZ66" s="198"/>
      <c r="DA66" s="198"/>
      <c r="DB66" s="198"/>
      <c r="DC66" s="198"/>
      <c r="DD66" s="198"/>
      <c r="DE66" s="198"/>
      <c r="DF66" s="198"/>
      <c r="DG66" s="198"/>
      <c r="DH66" s="198"/>
      <c r="DI66" s="198"/>
      <c r="DJ66" s="198"/>
    </row>
    <row r="67" spans="1:114" ht="80.099999999999994" customHeight="1"/>
    <row r="68" spans="1:114" ht="24.95" customHeight="1"/>
    <row r="69" spans="1:114" ht="24.95" customHeight="1"/>
    <row r="70" spans="1:114" ht="24.95" customHeight="1"/>
    <row r="71" spans="1:114" ht="45" customHeight="1"/>
    <row r="72" spans="1:114" s="21" customFormat="1" ht="15" customHeight="1">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row>
    <row r="73" spans="1:114" ht="9.9499999999999993" customHeight="1"/>
    <row r="74" spans="1:114" ht="9.9499999999999993" customHeight="1"/>
    <row r="75" spans="1:114" ht="15" customHeight="1"/>
    <row r="77" spans="1:114" ht="9.9499999999999993" customHeight="1"/>
    <row r="78" spans="1:114" ht="9.9499999999999993" customHeight="1"/>
    <row r="79" spans="1:114" ht="24.95" customHeight="1"/>
    <row r="80" spans="1:114" ht="15" customHeight="1"/>
  </sheetData>
  <sheetProtection sheet="1"/>
  <mergeCells count="20">
    <mergeCell ref="G47:U47"/>
    <mergeCell ref="B15:F15"/>
    <mergeCell ref="H15:AC15"/>
    <mergeCell ref="B23:F23"/>
    <mergeCell ref="H23:AC23"/>
    <mergeCell ref="B29:F29"/>
    <mergeCell ref="H29:AC29"/>
    <mergeCell ref="D19:E19"/>
    <mergeCell ref="D25:E25"/>
    <mergeCell ref="D31:E31"/>
    <mergeCell ref="G5:H5"/>
    <mergeCell ref="G6:H6"/>
    <mergeCell ref="B9:E9"/>
    <mergeCell ref="I10:AE10"/>
    <mergeCell ref="I5:I6"/>
    <mergeCell ref="K5:K6"/>
    <mergeCell ref="N5:N6"/>
    <mergeCell ref="J5:J6"/>
    <mergeCell ref="L5:M6"/>
    <mergeCell ref="O5:T6"/>
  </mergeCells>
  <conditionalFormatting sqref="T17:U17">
    <cfRule type="iconSet" priority="79">
      <iconSet showValue="0">
        <cfvo type="percent" val="0"/>
        <cfvo type="num" val="5"/>
        <cfvo type="num" val="10"/>
      </iconSet>
    </cfRule>
  </conditionalFormatting>
  <conditionalFormatting sqref="T31:U31">
    <cfRule type="iconSet" priority="69">
      <iconSet showValue="0">
        <cfvo type="percent" val="0"/>
        <cfvo type="num" val="5"/>
        <cfvo type="num" val="10"/>
      </iconSet>
    </cfRule>
  </conditionalFormatting>
  <conditionalFormatting sqref="T25:U25">
    <cfRule type="iconSet" priority="74">
      <iconSet showValue="0">
        <cfvo type="percent" val="0"/>
        <cfvo type="num" val="5"/>
        <cfvo type="num" val="10"/>
      </iconSet>
    </cfRule>
  </conditionalFormatting>
  <conditionalFormatting sqref="P17:S17">
    <cfRule type="containsText" dxfId="7211" priority="75" operator="containsText" text="ggggggggggggggg">
      <formula>NOT(ISERROR(SEARCH("ggggggggggggggg",P17)))</formula>
    </cfRule>
  </conditionalFormatting>
  <conditionalFormatting sqref="P17:S17">
    <cfRule type="containsText" dxfId="7210" priority="76" operator="containsText" text="gggggggggg">
      <formula>NOT(ISERROR(SEARCH("gggggggggg",P17)))</formula>
    </cfRule>
  </conditionalFormatting>
  <conditionalFormatting sqref="P17:S17">
    <cfRule type="containsText" dxfId="7209" priority="77" operator="containsText" text="ggggg">
      <formula>NOT(ISERROR(SEARCH("ggggg",P17)))</formula>
    </cfRule>
  </conditionalFormatting>
  <conditionalFormatting sqref="P17:S17">
    <cfRule type="containsText" dxfId="7208" priority="78" operator="containsText" text="g">
      <formula>NOT(ISERROR(SEARCH("g",P17)))</formula>
    </cfRule>
  </conditionalFormatting>
  <conditionalFormatting sqref="P31:S31">
    <cfRule type="containsText" dxfId="7207" priority="65" operator="containsText" text="ggggggggggggggg">
      <formula>NOT(ISERROR(SEARCH("ggggggggggggggg",P31)))</formula>
    </cfRule>
  </conditionalFormatting>
  <conditionalFormatting sqref="P31:S31">
    <cfRule type="containsText" dxfId="7206" priority="66" operator="containsText" text="gggggggggg">
      <formula>NOT(ISERROR(SEARCH("gggggggggg",P31)))</formula>
    </cfRule>
  </conditionalFormatting>
  <conditionalFormatting sqref="P31:S31">
    <cfRule type="containsText" dxfId="7205" priority="67" operator="containsText" text="ggggg">
      <formula>NOT(ISERROR(SEARCH("ggggg",P31)))</formula>
    </cfRule>
  </conditionalFormatting>
  <conditionalFormatting sqref="P31:S31">
    <cfRule type="containsText" dxfId="7204" priority="68" operator="containsText" text="g">
      <formula>NOT(ISERROR(SEARCH("g",P31)))</formula>
    </cfRule>
  </conditionalFormatting>
  <conditionalFormatting sqref="P25:S25">
    <cfRule type="containsText" dxfId="7203" priority="70" operator="containsText" text="ggggggggggggggg">
      <formula>NOT(ISERROR(SEARCH("ggggggggggggggg",P25)))</formula>
    </cfRule>
  </conditionalFormatting>
  <conditionalFormatting sqref="P25:S25">
    <cfRule type="containsText" dxfId="7202" priority="71" operator="containsText" text="gggggggggg">
      <formula>NOT(ISERROR(SEARCH("gggggggggg",P25)))</formula>
    </cfRule>
  </conditionalFormatting>
  <conditionalFormatting sqref="P25:S25">
    <cfRule type="containsText" dxfId="7201" priority="72" operator="containsText" text="ggggg">
      <formula>NOT(ISERROR(SEARCH("ggggg",P25)))</formula>
    </cfRule>
  </conditionalFormatting>
  <conditionalFormatting sqref="P25:S25">
    <cfRule type="containsText" dxfId="7200" priority="73" operator="containsText" text="g">
      <formula>NOT(ISERROR(SEARCH("g",P25)))</formula>
    </cfRule>
  </conditionalFormatting>
  <conditionalFormatting sqref="G5:H5">
    <cfRule type="beginsWith" dxfId="7199" priority="18" operator="beginsWith" text="?">
      <formula>LEFT(G5,LEN("?"))="?"</formula>
    </cfRule>
  </conditionalFormatting>
  <conditionalFormatting sqref="J5 L5">
    <cfRule type="beginsWith" dxfId="7198" priority="17" operator="beginsWith" text="?">
      <formula>LEFT(J5,LEN("?"))="?"</formula>
    </cfRule>
  </conditionalFormatting>
  <conditionalFormatting sqref="G6:H6">
    <cfRule type="beginsWith" dxfId="7197" priority="16" operator="beginsWith" text="?">
      <formula>LEFT(G6,LEN("?"))="?"</formula>
    </cfRule>
  </conditionalFormatting>
  <conditionalFormatting sqref="O5:T6">
    <cfRule type="beginsWith" dxfId="7196" priority="15" operator="beginsWith" text="?">
      <formula>LEFT(O5,LEN("?"))="?"</formula>
    </cfRule>
  </conditionalFormatting>
  <conditionalFormatting sqref="D19">
    <cfRule type="beginsWith" dxfId="7195" priority="14" operator="beginsWith" text="?">
      <formula>LEFT(D19,LEN("?"))="?"</formula>
    </cfRule>
  </conditionalFormatting>
  <conditionalFormatting sqref="D25">
    <cfRule type="beginsWith" dxfId="7194" priority="5" operator="beginsWith" text="?">
      <formula>LEFT(D25,LEN("?"))="?"</formula>
    </cfRule>
  </conditionalFormatting>
  <conditionalFormatting sqref="D31">
    <cfRule type="beginsWith" dxfId="7193" priority="4" operator="beginsWith" text="?">
      <formula>LEFT(D31,LEN("?"))="?"</formula>
    </cfRule>
  </conditionalFormatting>
  <pageMargins left="0.70866141732283472" right="0.70866141732283472" top="0.74803149606299213" bottom="0.74803149606299213" header="0.31496062992125984" footer="0.31496062992125984"/>
  <pageSetup paperSize="9" scale="26" orientation="landscape"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Données!$T$7:$T$12</xm:f>
          </x14:formula1>
          <xm:sqref>D19:E19 D25:E25 D31:E31</xm:sqref>
        </x14:dataValidation>
        <x14:dataValidation type="list" allowBlank="1" showInputMessage="1">
          <x14:formula1>
            <xm:f>Données!$R$7:$R$12</xm:f>
          </x14:formula1>
          <xm:sqref>H15:AC15 H23:AC23 H29:AC29</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1">
    <tabColor rgb="FF7F26CE"/>
    <pageSetUpPr fitToPage="1"/>
  </sheetPr>
  <dimension ref="A1:DJ119"/>
  <sheetViews>
    <sheetView showGridLines="0" zoomScale="55" workbookViewId="0">
      <selection activeCell="T14" sqref="T14"/>
    </sheetView>
  </sheetViews>
  <sheetFormatPr baseColWidth="10" defaultColWidth="10.85546875" defaultRowHeight="15"/>
  <cols>
    <col min="1" max="1" width="1.7109375" style="1" customWidth="1"/>
    <col min="2" max="2" width="2.42578125" style="1" customWidth="1"/>
    <col min="3" max="3" width="1.7109375" style="1" customWidth="1"/>
    <col min="4" max="4" width="10.85546875" style="1" customWidth="1"/>
    <col min="5" max="5" width="7.42578125" style="1" customWidth="1"/>
    <col min="6" max="6" width="1.7109375" style="1" customWidth="1"/>
    <col min="7" max="7" width="5" style="1" customWidth="1"/>
    <col min="8" max="8" width="36.7109375" style="1" customWidth="1"/>
    <col min="9" max="9" width="1.7109375" style="1" customWidth="1"/>
    <col min="10" max="10" width="21.7109375" style="1" customWidth="1"/>
    <col min="11" max="11" width="1.7109375" style="1" customWidth="1"/>
    <col min="12" max="12" width="12.42578125" style="1" customWidth="1"/>
    <col min="13" max="14" width="4.140625" style="1" customWidth="1"/>
    <col min="15" max="15" width="1.7109375" style="1" customWidth="1"/>
    <col min="16" max="16" width="8.85546875" style="1" customWidth="1"/>
    <col min="17" max="17" width="8.28515625" style="1" customWidth="1"/>
    <col min="18" max="18" width="8.42578125" style="1" customWidth="1"/>
    <col min="19" max="19" width="8.85546875" style="1" customWidth="1"/>
    <col min="20" max="20" width="53.85546875" style="1" customWidth="1"/>
    <col min="21" max="21" width="0.85546875" style="1" customWidth="1"/>
    <col min="22" max="22" width="11.7109375" style="1" customWidth="1"/>
    <col min="23" max="23" width="1.7109375" style="1" customWidth="1"/>
    <col min="24" max="24" width="8.28515625" style="1" customWidth="1"/>
    <col min="25" max="25" width="3.28515625" style="1" customWidth="1"/>
    <col min="26" max="27" width="1.7109375" style="1" customWidth="1"/>
    <col min="28" max="28" width="10" style="1" customWidth="1"/>
    <col min="29" max="29" width="3.28515625" style="1" customWidth="1"/>
    <col min="30" max="30" width="1.7109375" style="1" customWidth="1"/>
    <col min="31" max="31" width="2.42578125" style="1" customWidth="1"/>
    <col min="32" max="16384" width="10.85546875" style="1"/>
  </cols>
  <sheetData>
    <row r="1" spans="1:114" ht="9.9499999999999993" customHeight="1"/>
    <row r="2" spans="1:114" ht="15" customHeight="1">
      <c r="B2" s="2"/>
      <c r="C2" s="3"/>
      <c r="D2" s="3"/>
      <c r="E2" s="3"/>
      <c r="F2" s="3"/>
      <c r="G2" s="3"/>
      <c r="H2" s="3"/>
      <c r="I2" s="3"/>
      <c r="J2" s="3"/>
      <c r="K2" s="3"/>
      <c r="L2" s="3"/>
      <c r="M2" s="3"/>
      <c r="N2" s="3"/>
      <c r="O2" s="3"/>
      <c r="P2" s="3"/>
      <c r="Q2" s="3"/>
      <c r="R2" s="3"/>
      <c r="S2" s="3"/>
      <c r="T2" s="3"/>
      <c r="U2" s="3"/>
      <c r="V2" s="3"/>
      <c r="W2" s="3"/>
      <c r="X2" s="3"/>
      <c r="Y2" s="3"/>
      <c r="Z2" s="3"/>
      <c r="AA2" s="3"/>
      <c r="AB2" s="3"/>
      <c r="AC2" s="3"/>
      <c r="AD2" s="3"/>
      <c r="AE2" s="4"/>
    </row>
    <row r="3" spans="1:114" ht="9.9499999999999993" customHeight="1">
      <c r="B3" s="5"/>
      <c r="F3" s="6"/>
      <c r="G3" s="6"/>
      <c r="H3" s="8"/>
      <c r="I3" s="6"/>
      <c r="J3" s="6"/>
      <c r="K3" s="8"/>
      <c r="L3" s="8"/>
      <c r="M3" s="8"/>
      <c r="N3" s="8"/>
      <c r="O3" s="8"/>
      <c r="P3" s="8"/>
      <c r="Q3" s="8"/>
      <c r="AB3" s="9"/>
      <c r="AC3" s="9"/>
      <c r="AD3" s="9"/>
      <c r="AE3" s="10"/>
    </row>
    <row r="4" spans="1:114" ht="9.9499999999999993" customHeight="1">
      <c r="B4" s="5"/>
      <c r="F4" s="6"/>
      <c r="G4" s="6"/>
      <c r="H4" s="8"/>
      <c r="I4" s="6"/>
      <c r="J4" s="6"/>
      <c r="K4" s="8"/>
      <c r="L4" s="8"/>
      <c r="M4" s="8"/>
      <c r="N4" s="8"/>
      <c r="O4" s="8"/>
      <c r="P4" s="8"/>
      <c r="Q4" s="8"/>
      <c r="AD4" s="9"/>
      <c r="AE4" s="10"/>
    </row>
    <row r="5" spans="1:114" s="11" customFormat="1" ht="27.95" customHeight="1">
      <c r="B5" s="12"/>
      <c r="F5" s="13"/>
      <c r="G5" s="1051" t="str">
        <f>IF('Suivi des évaluations'!K5=0,"?",'Suivi des évaluations'!K5)</f>
        <v>?</v>
      </c>
      <c r="H5" s="1051"/>
      <c r="I5" s="1071"/>
      <c r="J5" s="1067" t="str">
        <f>IF('Suivi des évaluations'!K15=0,"?",'Suivi des évaluations'!K15)</f>
        <v>Seconde</v>
      </c>
      <c r="K5" s="1072"/>
      <c r="L5" s="1067" t="str">
        <f>IF('Suivi des évaluations'!S15=0,"?",'Suivi des évaluations'!S15)</f>
        <v>BCP</v>
      </c>
      <c r="M5" s="1067"/>
      <c r="N5" s="1075"/>
      <c r="O5" s="1068" t="str">
        <f>IF('Suivi des évaluations'!AB15=0,"?",'Suivi des évaluations'!AB15)</f>
        <v>Maintenance et efficacité énergétique (MEE)</v>
      </c>
      <c r="P5" s="1068"/>
      <c r="Q5" s="1068"/>
      <c r="R5" s="1068"/>
      <c r="S5" s="1068"/>
      <c r="T5" s="1068"/>
      <c r="U5" s="548"/>
      <c r="Y5" s="19"/>
      <c r="Z5" s="19"/>
      <c r="AA5" s="19"/>
      <c r="AE5" s="20"/>
    </row>
    <row r="6" spans="1:114" s="11" customFormat="1" ht="27.95" customHeight="1">
      <c r="B6" s="12"/>
      <c r="F6" s="13"/>
      <c r="G6" s="1051" t="str">
        <f>IF('Suivi des évaluations'!K7=0,"?",'Suivi des évaluations'!K7)</f>
        <v>?</v>
      </c>
      <c r="H6" s="1051"/>
      <c r="I6" s="1071"/>
      <c r="J6" s="1067"/>
      <c r="K6" s="1072"/>
      <c r="L6" s="1067"/>
      <c r="M6" s="1067"/>
      <c r="N6" s="1075"/>
      <c r="O6" s="1068"/>
      <c r="P6" s="1068"/>
      <c r="Q6" s="1068"/>
      <c r="R6" s="1068"/>
      <c r="S6" s="1068"/>
      <c r="T6" s="1068"/>
      <c r="U6" s="548"/>
      <c r="Y6" s="19"/>
      <c r="Z6" s="19"/>
      <c r="AA6" s="19"/>
      <c r="AE6" s="20"/>
    </row>
    <row r="7" spans="1:114" s="21" customFormat="1" ht="9.9499999999999993" customHeight="1">
      <c r="B7" s="22"/>
      <c r="G7" s="23"/>
      <c r="H7" s="23"/>
      <c r="I7" s="23"/>
      <c r="J7" s="24"/>
      <c r="K7" s="24"/>
      <c r="L7" s="24"/>
      <c r="M7" s="24"/>
      <c r="N7" s="24"/>
      <c r="O7" s="24"/>
      <c r="P7" s="24"/>
      <c r="Q7" s="8"/>
      <c r="R7" s="1"/>
      <c r="S7" s="1"/>
      <c r="T7" s="1"/>
      <c r="U7" s="1"/>
      <c r="V7" s="1"/>
      <c r="W7" s="1"/>
      <c r="X7" s="1"/>
      <c r="Y7" s="25"/>
      <c r="Z7" s="25"/>
      <c r="AA7" s="25"/>
      <c r="AE7" s="26"/>
    </row>
    <row r="8" spans="1:114" ht="9.9499999999999993" customHeight="1">
      <c r="B8" s="5"/>
      <c r="E8" s="27"/>
      <c r="Y8" s="28"/>
      <c r="Z8" s="28"/>
      <c r="AA8" s="28"/>
      <c r="AE8" s="10"/>
      <c r="AF8" s="27"/>
    </row>
    <row r="9" spans="1:114" s="21" customFormat="1" ht="60" customHeight="1">
      <c r="B9" s="1069" t="s">
        <v>0</v>
      </c>
      <c r="C9" s="1070"/>
      <c r="D9" s="1070"/>
      <c r="E9" s="1070"/>
      <c r="F9" s="29"/>
      <c r="G9" s="30"/>
      <c r="H9" s="131" t="s">
        <v>146</v>
      </c>
      <c r="I9" s="132"/>
      <c r="J9" s="132"/>
      <c r="K9" s="506"/>
      <c r="L9" s="506"/>
      <c r="M9" s="506"/>
      <c r="N9" s="506"/>
      <c r="O9" s="133"/>
      <c r="P9" s="133"/>
      <c r="Q9" s="133"/>
      <c r="R9" s="133"/>
      <c r="S9" s="133"/>
      <c r="T9" s="133"/>
      <c r="U9" s="133"/>
      <c r="V9" s="133"/>
      <c r="W9" s="133"/>
      <c r="X9" s="133"/>
      <c r="Y9" s="133"/>
      <c r="Z9" s="29"/>
      <c r="AA9" s="29"/>
      <c r="AB9" s="29"/>
      <c r="AC9" s="29"/>
      <c r="AD9" s="29"/>
      <c r="AE9" s="31"/>
    </row>
    <row r="10" spans="1:114" ht="30" customHeight="1">
      <c r="B10" s="507"/>
      <c r="C10" s="508"/>
      <c r="D10" s="508"/>
      <c r="E10" s="508"/>
      <c r="F10" s="508"/>
      <c r="G10" s="509"/>
      <c r="H10" s="510" t="s">
        <v>92</v>
      </c>
      <c r="I10" s="1161">
        <f ca="1">TODAY()</f>
        <v>44544</v>
      </c>
      <c r="J10" s="1161"/>
      <c r="K10" s="1161"/>
      <c r="L10" s="1161"/>
      <c r="M10" s="1161"/>
      <c r="N10" s="1161"/>
      <c r="O10" s="1161"/>
      <c r="P10" s="1161"/>
      <c r="Q10" s="1161"/>
      <c r="R10" s="1161"/>
      <c r="S10" s="1161"/>
      <c r="T10" s="1161"/>
      <c r="U10" s="1161"/>
      <c r="V10" s="1161"/>
      <c r="W10" s="1161"/>
      <c r="X10" s="1161"/>
      <c r="Y10" s="1161"/>
      <c r="Z10" s="1161"/>
      <c r="AA10" s="1161"/>
      <c r="AB10" s="1161"/>
      <c r="AC10" s="1161"/>
      <c r="AD10" s="1161"/>
      <c r="AE10" s="1162"/>
    </row>
    <row r="11" spans="1:114" ht="5.0999999999999996" customHeight="1">
      <c r="B11" s="5"/>
      <c r="G11" s="37"/>
      <c r="H11" s="38"/>
      <c r="I11" s="387"/>
      <c r="J11" s="387"/>
      <c r="K11" s="387"/>
      <c r="L11" s="387"/>
      <c r="M11" s="387"/>
      <c r="N11" s="387"/>
      <c r="O11" s="387"/>
      <c r="P11" s="387"/>
      <c r="Q11" s="387"/>
      <c r="R11" s="387"/>
      <c r="S11" s="387"/>
      <c r="T11" s="387"/>
      <c r="U11" s="387"/>
      <c r="V11" s="387"/>
      <c r="W11" s="387"/>
      <c r="X11" s="387"/>
      <c r="Y11" s="387"/>
      <c r="Z11" s="387"/>
      <c r="AA11" s="387"/>
      <c r="AB11" s="387"/>
      <c r="AC11" s="387"/>
      <c r="AD11" s="387"/>
      <c r="AE11" s="549"/>
    </row>
    <row r="12" spans="1:114" ht="12" customHeight="1">
      <c r="B12" s="5"/>
      <c r="G12" s="37"/>
      <c r="H12" s="38"/>
      <c r="I12" s="387"/>
      <c r="J12" s="387"/>
      <c r="K12" s="387"/>
      <c r="L12" s="387"/>
      <c r="M12" s="387"/>
      <c r="N12" s="387"/>
      <c r="O12" s="387"/>
      <c r="P12" s="387"/>
      <c r="Q12" s="387"/>
      <c r="R12" s="387"/>
      <c r="S12" s="387"/>
      <c r="T12" s="387"/>
      <c r="U12" s="387"/>
      <c r="V12" s="42"/>
      <c r="W12" s="43"/>
      <c r="X12" s="44"/>
      <c r="Y12" s="45"/>
      <c r="Z12" s="46"/>
      <c r="AA12" s="47"/>
      <c r="AB12" s="46"/>
      <c r="AC12" s="48"/>
      <c r="AD12" s="387"/>
      <c r="AE12" s="549"/>
    </row>
    <row r="13" spans="1:114" ht="5.0999999999999996" customHeight="1">
      <c r="B13" s="5"/>
      <c r="G13" s="37"/>
      <c r="H13" s="37"/>
      <c r="I13" s="37"/>
      <c r="J13" s="37"/>
      <c r="K13" s="37"/>
      <c r="L13" s="138"/>
      <c r="M13" s="40"/>
      <c r="N13" s="40"/>
      <c r="O13" s="40"/>
      <c r="P13" s="511"/>
      <c r="Q13" s="41"/>
      <c r="R13" s="41"/>
      <c r="S13" s="511"/>
      <c r="T13" s="37"/>
      <c r="U13" s="37"/>
      <c r="V13" s="40"/>
      <c r="W13" s="37"/>
      <c r="X13" s="40"/>
      <c r="Y13" s="37"/>
      <c r="Z13" s="37"/>
      <c r="AA13" s="37"/>
      <c r="AB13" s="37"/>
      <c r="AC13" s="37"/>
      <c r="AE13" s="10"/>
    </row>
    <row r="14" spans="1:114" ht="39.950000000000003" customHeight="1">
      <c r="A14" s="1" t="e">
        <f ca="1">14:64</f>
        <v>#VALUE!</v>
      </c>
      <c r="B14" s="5"/>
      <c r="G14" s="37"/>
      <c r="H14" s="37"/>
      <c r="I14" s="37"/>
      <c r="J14" s="37"/>
      <c r="K14" s="37"/>
      <c r="L14" s="37"/>
      <c r="M14" s="37"/>
      <c r="N14" s="37"/>
      <c r="O14" s="37"/>
      <c r="P14" s="37"/>
      <c r="Q14" s="37"/>
      <c r="R14" s="37"/>
      <c r="S14" s="37"/>
      <c r="T14" s="37"/>
      <c r="U14" s="37"/>
      <c r="V14" s="37"/>
      <c r="W14" s="37"/>
      <c r="X14" s="37"/>
      <c r="Y14" s="37"/>
      <c r="Z14" s="37"/>
      <c r="AA14" s="37"/>
      <c r="AB14" s="37"/>
      <c r="AC14" s="37"/>
      <c r="AD14" s="37"/>
      <c r="AE14" s="10"/>
    </row>
    <row r="15" spans="1:114" ht="30" customHeight="1">
      <c r="B15" s="1152" t="s">
        <v>126</v>
      </c>
      <c r="C15" s="1153"/>
      <c r="D15" s="1153"/>
      <c r="E15" s="1153"/>
      <c r="F15" s="1153"/>
      <c r="G15" s="550"/>
      <c r="H15" s="1374" t="s">
        <v>199</v>
      </c>
      <c r="I15" s="1375"/>
      <c r="J15" s="1375"/>
      <c r="K15" s="1375"/>
      <c r="L15" s="1375"/>
      <c r="M15" s="1375"/>
      <c r="N15" s="1375"/>
      <c r="O15" s="1375"/>
      <c r="P15" s="1375"/>
      <c r="Q15" s="1375"/>
      <c r="R15" s="1375"/>
      <c r="S15" s="1375"/>
      <c r="T15" s="1375"/>
      <c r="U15" s="1375"/>
      <c r="V15" s="1375"/>
      <c r="W15" s="1375"/>
      <c r="X15" s="1375"/>
      <c r="Y15" s="1375"/>
      <c r="Z15" s="1375"/>
      <c r="AA15" s="1375"/>
      <c r="AB15" s="1375"/>
      <c r="AC15" s="1375"/>
      <c r="AD15" s="269"/>
      <c r="AE15" s="418"/>
      <c r="AF15" s="198"/>
      <c r="AG15" s="198"/>
      <c r="AH15" s="198"/>
      <c r="AI15" s="198"/>
      <c r="AJ15" s="198"/>
      <c r="AK15" s="198"/>
      <c r="AL15" s="198"/>
      <c r="AM15" s="198"/>
      <c r="AN15" s="198"/>
      <c r="AO15" s="198"/>
      <c r="AP15" s="198"/>
      <c r="AQ15" s="198"/>
      <c r="AR15" s="198"/>
      <c r="AS15" s="198"/>
      <c r="AT15" s="198"/>
      <c r="AU15" s="198"/>
      <c r="AV15" s="198"/>
      <c r="AW15" s="198"/>
      <c r="AX15" s="198"/>
      <c r="AY15" s="198"/>
      <c r="AZ15" s="198"/>
      <c r="BA15" s="198"/>
      <c r="BB15" s="37"/>
      <c r="BC15" s="37"/>
      <c r="BD15" s="37"/>
      <c r="BE15" s="37"/>
      <c r="BF15" s="37"/>
      <c r="BG15" s="37"/>
      <c r="BH15" s="37"/>
      <c r="BI15" s="37"/>
      <c r="BJ15" s="37"/>
      <c r="BK15" s="37"/>
      <c r="BN15" s="198"/>
      <c r="BO15" s="198"/>
      <c r="BP15" s="198"/>
      <c r="BQ15" s="198"/>
      <c r="BR15" s="198"/>
      <c r="BS15" s="198"/>
      <c r="BT15" s="198"/>
      <c r="BU15" s="198"/>
      <c r="BV15" s="198"/>
      <c r="BW15" s="198"/>
      <c r="BX15" s="198"/>
      <c r="BY15" s="198"/>
      <c r="BZ15" s="198"/>
      <c r="CA15" s="198"/>
      <c r="CB15" s="198"/>
      <c r="CC15" s="198"/>
      <c r="CD15" s="198"/>
      <c r="CE15" s="198"/>
      <c r="CF15" s="198"/>
      <c r="CG15" s="198"/>
      <c r="CH15" s="198"/>
      <c r="CI15" s="198"/>
      <c r="CJ15" s="198"/>
      <c r="CK15" s="198"/>
      <c r="CL15" s="198"/>
      <c r="CM15" s="198"/>
      <c r="CN15" s="198"/>
      <c r="CO15" s="198"/>
      <c r="CP15" s="198"/>
      <c r="CQ15" s="198"/>
      <c r="CR15" s="198"/>
      <c r="CS15" s="198"/>
      <c r="CT15" s="198"/>
      <c r="CU15" s="198"/>
      <c r="CV15" s="198"/>
      <c r="CW15" s="198"/>
      <c r="CX15" s="198"/>
      <c r="CY15" s="198"/>
      <c r="CZ15" s="198"/>
      <c r="DA15" s="198"/>
      <c r="DB15" s="198"/>
      <c r="DC15" s="198"/>
      <c r="DD15" s="198"/>
      <c r="DE15" s="198"/>
      <c r="DF15" s="198"/>
      <c r="DG15" s="198"/>
      <c r="DH15" s="198"/>
      <c r="DI15" s="198"/>
      <c r="DJ15" s="198"/>
    </row>
    <row r="16" spans="1:114" ht="20.100000000000001" customHeight="1">
      <c r="B16" s="5"/>
      <c r="G16" s="551"/>
      <c r="H16" s="552"/>
      <c r="I16" s="552"/>
      <c r="J16" s="552"/>
      <c r="K16" s="552"/>
      <c r="L16" s="552"/>
      <c r="M16" s="553"/>
      <c r="N16" s="553"/>
      <c r="O16" s="553"/>
      <c r="P16" s="553"/>
      <c r="Q16" s="553"/>
      <c r="R16" s="553"/>
      <c r="S16" s="553"/>
      <c r="T16" s="553"/>
      <c r="U16" s="553"/>
      <c r="V16" s="553"/>
      <c r="W16" s="553"/>
      <c r="X16" s="553"/>
      <c r="Y16" s="553"/>
      <c r="Z16" s="553"/>
      <c r="AA16" s="553"/>
      <c r="AB16" s="553"/>
      <c r="AC16" s="554"/>
      <c r="AD16" s="37"/>
      <c r="AE16" s="10"/>
    </row>
    <row r="17" spans="2:114" s="21" customFormat="1" ht="24.95" customHeight="1">
      <c r="B17" s="5"/>
      <c r="C17" s="1"/>
      <c r="D17" s="1"/>
      <c r="E17" s="1"/>
      <c r="F17" s="1"/>
      <c r="G17" s="555"/>
      <c r="H17" s="556"/>
      <c r="I17" s="556"/>
      <c r="J17" s="556"/>
      <c r="K17" s="556"/>
      <c r="L17" s="556"/>
      <c r="M17" s="557"/>
      <c r="N17" s="557"/>
      <c r="O17" s="558"/>
      <c r="P17" s="559"/>
      <c r="Q17" s="559"/>
      <c r="R17" s="559"/>
      <c r="S17" s="559"/>
      <c r="T17" s="560"/>
      <c r="U17" s="560"/>
      <c r="V17" s="561"/>
      <c r="W17" s="561"/>
      <c r="X17" s="561"/>
      <c r="Y17" s="558"/>
      <c r="Z17" s="558"/>
      <c r="AA17" s="558"/>
      <c r="AB17" s="558"/>
      <c r="AC17" s="562"/>
      <c r="AD17" s="486"/>
      <c r="AE17" s="99"/>
    </row>
    <row r="18" spans="2:114" ht="20.100000000000001" customHeight="1">
      <c r="B18" s="5"/>
      <c r="G18" s="555"/>
      <c r="H18" s="556"/>
      <c r="I18" s="556"/>
      <c r="J18" s="556"/>
      <c r="K18" s="556"/>
      <c r="L18" s="556"/>
      <c r="M18" s="557"/>
      <c r="N18" s="557"/>
      <c r="O18" s="558"/>
      <c r="P18" s="558"/>
      <c r="Q18" s="558"/>
      <c r="R18" s="558"/>
      <c r="S18" s="558"/>
      <c r="T18" s="558"/>
      <c r="U18" s="558"/>
      <c r="V18" s="561"/>
      <c r="W18" s="561"/>
      <c r="X18" s="561"/>
      <c r="Y18" s="558"/>
      <c r="Z18" s="558"/>
      <c r="AA18" s="558"/>
      <c r="AB18" s="558"/>
      <c r="AC18" s="562"/>
      <c r="AD18" s="37"/>
      <c r="AE18" s="10"/>
    </row>
    <row r="19" spans="2:114" ht="80.099999999999994" customHeight="1">
      <c r="B19" s="5"/>
      <c r="D19" s="1358" t="s">
        <v>147</v>
      </c>
      <c r="E19" s="1359"/>
      <c r="G19" s="563"/>
      <c r="H19" s="556"/>
      <c r="I19" s="556"/>
      <c r="J19" s="556"/>
      <c r="K19" s="556"/>
      <c r="L19" s="556"/>
      <c r="M19" s="557"/>
      <c r="N19" s="557"/>
      <c r="O19" s="558"/>
      <c r="P19" s="558"/>
      <c r="Q19" s="558"/>
      <c r="R19" s="558"/>
      <c r="S19" s="558"/>
      <c r="T19" s="558"/>
      <c r="U19" s="558"/>
      <c r="V19" s="561"/>
      <c r="W19" s="561"/>
      <c r="X19" s="561"/>
      <c r="Y19" s="558"/>
      <c r="Z19" s="558"/>
      <c r="AA19" s="558"/>
      <c r="AB19" s="558"/>
      <c r="AC19" s="562"/>
      <c r="AD19" s="37"/>
      <c r="AE19" s="10"/>
    </row>
    <row r="20" spans="2:114" ht="24.95" customHeight="1">
      <c r="B20" s="5"/>
      <c r="D20" s="521"/>
      <c r="G20" s="555"/>
      <c r="H20" s="556"/>
      <c r="I20" s="556"/>
      <c r="J20" s="556"/>
      <c r="K20" s="556"/>
      <c r="L20" s="556"/>
      <c r="M20" s="557"/>
      <c r="N20" s="557"/>
      <c r="O20" s="558"/>
      <c r="P20" s="558"/>
      <c r="Q20" s="558"/>
      <c r="R20" s="558"/>
      <c r="S20" s="558"/>
      <c r="T20" s="558"/>
      <c r="U20" s="558"/>
      <c r="V20" s="561"/>
      <c r="W20" s="561"/>
      <c r="X20" s="561"/>
      <c r="Y20" s="558"/>
      <c r="Z20" s="558"/>
      <c r="AA20" s="558"/>
      <c r="AB20" s="558"/>
      <c r="AC20" s="564"/>
      <c r="AD20" s="37"/>
      <c r="AE20" s="10"/>
    </row>
    <row r="21" spans="2:114" ht="24.95" customHeight="1">
      <c r="B21" s="5"/>
      <c r="D21" s="521"/>
      <c r="G21" s="565"/>
      <c r="H21" s="566"/>
      <c r="I21" s="567"/>
      <c r="J21" s="567"/>
      <c r="K21" s="568"/>
      <c r="L21" s="569"/>
      <c r="M21" s="570"/>
      <c r="N21" s="570"/>
      <c r="O21" s="571"/>
      <c r="P21" s="571"/>
      <c r="Q21" s="571"/>
      <c r="R21" s="571"/>
      <c r="S21" s="571"/>
      <c r="T21" s="571"/>
      <c r="U21" s="571"/>
      <c r="V21" s="572"/>
      <c r="W21" s="572"/>
      <c r="X21" s="572"/>
      <c r="Y21" s="571"/>
      <c r="Z21" s="571"/>
      <c r="AA21" s="571"/>
      <c r="AB21" s="571"/>
      <c r="AC21" s="573"/>
      <c r="AD21" s="37"/>
      <c r="AE21" s="10"/>
    </row>
    <row r="22" spans="2:114" ht="20.100000000000001" customHeight="1">
      <c r="B22" s="5"/>
      <c r="G22" s="37"/>
      <c r="H22" s="285"/>
      <c r="I22" s="285"/>
      <c r="J22" s="285"/>
      <c r="K22" s="285"/>
      <c r="L22" s="285"/>
      <c r="M22" s="198"/>
      <c r="N22" s="198"/>
      <c r="O22" s="198"/>
      <c r="P22" s="198"/>
      <c r="Q22" s="198"/>
      <c r="R22" s="198"/>
      <c r="S22" s="198"/>
      <c r="T22" s="198"/>
      <c r="U22" s="198"/>
      <c r="V22" s="198"/>
      <c r="W22" s="198"/>
      <c r="X22" s="198"/>
      <c r="Y22" s="198"/>
      <c r="Z22" s="198"/>
      <c r="AA22" s="198"/>
      <c r="AB22" s="198"/>
      <c r="AC22" s="269"/>
      <c r="AD22" s="269"/>
      <c r="AE22" s="418"/>
      <c r="AF22" s="198"/>
      <c r="AG22" s="198"/>
      <c r="AH22" s="198"/>
      <c r="AI22" s="198"/>
      <c r="AJ22" s="198"/>
      <c r="AK22" s="198"/>
      <c r="AL22" s="198"/>
      <c r="AM22" s="198"/>
      <c r="AN22" s="198"/>
      <c r="AO22" s="198"/>
      <c r="AP22" s="198"/>
      <c r="AQ22" s="198"/>
      <c r="AR22" s="198"/>
      <c r="AS22" s="198"/>
      <c r="AT22" s="198"/>
      <c r="AU22" s="198"/>
      <c r="AV22" s="198"/>
      <c r="AW22" s="198"/>
      <c r="AX22" s="198"/>
      <c r="AY22" s="198"/>
      <c r="AZ22" s="198"/>
      <c r="BA22" s="198"/>
      <c r="BB22" s="37"/>
      <c r="BC22" s="37"/>
      <c r="BD22" s="37"/>
      <c r="BE22" s="37"/>
      <c r="BF22" s="37"/>
      <c r="BG22" s="37"/>
      <c r="BH22" s="37"/>
      <c r="BI22" s="37"/>
      <c r="BJ22" s="37"/>
      <c r="BK22" s="37"/>
      <c r="BN22" s="198"/>
      <c r="BO22" s="198"/>
      <c r="BP22" s="198"/>
      <c r="BQ22" s="198"/>
      <c r="BR22" s="198"/>
      <c r="BS22" s="198"/>
      <c r="BT22" s="198"/>
      <c r="BU22" s="198"/>
      <c r="BV22" s="198"/>
      <c r="BW22" s="198"/>
      <c r="BX22" s="198"/>
      <c r="BY22" s="198"/>
      <c r="BZ22" s="198"/>
      <c r="CA22" s="198"/>
      <c r="CB22" s="198"/>
      <c r="CC22" s="198"/>
      <c r="CD22" s="198"/>
      <c r="CE22" s="198"/>
      <c r="CF22" s="198"/>
      <c r="CG22" s="198"/>
      <c r="CH22" s="198"/>
      <c r="CI22" s="198"/>
      <c r="CJ22" s="198"/>
      <c r="CK22" s="198"/>
      <c r="CL22" s="198"/>
      <c r="CM22" s="198"/>
      <c r="CN22" s="198"/>
      <c r="CO22" s="198"/>
      <c r="CP22" s="198"/>
      <c r="CQ22" s="198"/>
      <c r="CR22" s="198"/>
      <c r="CS22" s="198"/>
      <c r="CT22" s="198"/>
      <c r="CU22" s="198"/>
      <c r="CV22" s="198"/>
      <c r="CW22" s="198"/>
      <c r="CX22" s="198"/>
      <c r="CY22" s="198"/>
      <c r="CZ22" s="198"/>
      <c r="DA22" s="198"/>
      <c r="DB22" s="198"/>
      <c r="DC22" s="198"/>
      <c r="DD22" s="198"/>
      <c r="DE22" s="198"/>
      <c r="DF22" s="198"/>
      <c r="DG22" s="198"/>
      <c r="DH22" s="198"/>
      <c r="DI22" s="198"/>
      <c r="DJ22" s="198"/>
    </row>
    <row r="23" spans="2:114" ht="30" customHeight="1">
      <c r="B23" s="5"/>
      <c r="D23" s="37"/>
      <c r="E23" s="37"/>
      <c r="G23" s="285"/>
      <c r="H23" s="285"/>
      <c r="I23" s="285"/>
      <c r="J23" s="285"/>
      <c r="K23" s="285"/>
      <c r="L23" s="285"/>
      <c r="M23" s="85"/>
      <c r="N23" s="85"/>
      <c r="O23" s="37"/>
      <c r="P23" s="1376"/>
      <c r="Q23" s="1376"/>
      <c r="R23" s="1376"/>
      <c r="S23" s="1376"/>
      <c r="T23" s="287"/>
      <c r="U23" s="287"/>
      <c r="Y23" s="37"/>
      <c r="Z23" s="37"/>
      <c r="AA23" s="37"/>
      <c r="AB23" s="37"/>
      <c r="AC23" s="269"/>
      <c r="AD23" s="269"/>
      <c r="AE23" s="418"/>
      <c r="AF23" s="198"/>
      <c r="AG23" s="198"/>
      <c r="AH23" s="198"/>
      <c r="AI23" s="198"/>
      <c r="AJ23" s="198"/>
      <c r="AK23" s="198"/>
      <c r="AL23" s="198"/>
      <c r="AM23" s="198"/>
      <c r="AN23" s="198"/>
      <c r="AO23" s="198"/>
      <c r="AP23" s="198"/>
      <c r="AQ23" s="198"/>
      <c r="AR23" s="198"/>
      <c r="AS23" s="198"/>
      <c r="AT23" s="198"/>
      <c r="AU23" s="198"/>
      <c r="AV23" s="198"/>
      <c r="AW23" s="198"/>
      <c r="AX23" s="198"/>
      <c r="AY23" s="198"/>
      <c r="AZ23" s="198"/>
      <c r="BA23" s="198"/>
      <c r="BB23" s="37"/>
      <c r="BC23" s="37"/>
      <c r="BD23" s="37"/>
      <c r="BE23" s="37"/>
      <c r="BF23" s="37"/>
      <c r="BG23" s="37"/>
      <c r="BH23" s="37"/>
      <c r="BI23" s="37"/>
      <c r="BJ23" s="37"/>
      <c r="BK23" s="37"/>
      <c r="BN23" s="198"/>
      <c r="BO23" s="198"/>
      <c r="BP23" s="198"/>
      <c r="BQ23" s="198"/>
      <c r="BR23" s="198"/>
      <c r="BS23" s="198"/>
      <c r="BT23" s="198"/>
      <c r="BU23" s="198"/>
      <c r="BV23" s="198"/>
      <c r="BW23" s="198"/>
      <c r="BX23" s="198"/>
      <c r="BY23" s="198"/>
      <c r="BZ23" s="198"/>
      <c r="CA23" s="198"/>
      <c r="CB23" s="198"/>
      <c r="CC23" s="198"/>
      <c r="CD23" s="198"/>
      <c r="CE23" s="198"/>
      <c r="CF23" s="198"/>
      <c r="CG23" s="198"/>
      <c r="CH23" s="198"/>
      <c r="CI23" s="198"/>
      <c r="CJ23" s="198"/>
      <c r="CK23" s="198"/>
      <c r="CL23" s="198"/>
      <c r="CM23" s="198"/>
      <c r="CN23" s="198"/>
      <c r="CO23" s="198"/>
      <c r="CP23" s="198"/>
      <c r="CQ23" s="198"/>
      <c r="CR23" s="198"/>
      <c r="CS23" s="198"/>
      <c r="CT23" s="198"/>
      <c r="CU23" s="198"/>
      <c r="CV23" s="198"/>
      <c r="CW23" s="198"/>
      <c r="CX23" s="198"/>
      <c r="CY23" s="198"/>
      <c r="CZ23" s="198"/>
      <c r="DA23" s="198"/>
      <c r="DB23" s="198"/>
      <c r="DC23" s="198"/>
      <c r="DD23" s="198"/>
      <c r="DE23" s="198"/>
      <c r="DF23" s="198"/>
      <c r="DG23" s="198"/>
      <c r="DH23" s="198"/>
      <c r="DI23" s="198"/>
      <c r="DJ23" s="198"/>
    </row>
    <row r="24" spans="2:114" ht="19.5" customHeight="1">
      <c r="B24" s="5"/>
      <c r="AD24" s="269"/>
      <c r="AE24" s="418"/>
      <c r="AF24" s="198"/>
      <c r="AG24" s="198"/>
      <c r="AH24" s="198"/>
      <c r="AI24" s="198"/>
      <c r="AJ24" s="198"/>
      <c r="AK24" s="198"/>
      <c r="AL24" s="198"/>
      <c r="AM24" s="198"/>
      <c r="AN24" s="198"/>
      <c r="AO24" s="198"/>
      <c r="AP24" s="198"/>
      <c r="AQ24" s="198"/>
      <c r="AR24" s="198"/>
      <c r="AS24" s="198"/>
      <c r="AT24" s="198"/>
      <c r="AU24" s="198"/>
      <c r="AV24" s="198"/>
      <c r="AW24" s="198"/>
      <c r="AX24" s="198"/>
      <c r="AY24" s="198"/>
      <c r="AZ24" s="198"/>
      <c r="BA24" s="198"/>
      <c r="BB24" s="37"/>
      <c r="BC24" s="37"/>
      <c r="BD24" s="37"/>
      <c r="BE24" s="37"/>
      <c r="BF24" s="37"/>
      <c r="BG24" s="37"/>
      <c r="BH24" s="37"/>
      <c r="BI24" s="37"/>
      <c r="BJ24" s="37"/>
      <c r="BK24" s="37"/>
      <c r="BN24" s="198"/>
      <c r="BO24" s="198"/>
      <c r="BP24" s="198"/>
      <c r="BQ24" s="198"/>
      <c r="BR24" s="198"/>
      <c r="BS24" s="198"/>
      <c r="BT24" s="198"/>
      <c r="BU24" s="198"/>
      <c r="BV24" s="198"/>
      <c r="BW24" s="198"/>
      <c r="BX24" s="198"/>
      <c r="BY24" s="198"/>
      <c r="BZ24" s="198"/>
      <c r="CA24" s="198"/>
      <c r="CB24" s="198"/>
      <c r="CC24" s="198"/>
      <c r="CD24" s="198"/>
      <c r="CE24" s="198"/>
      <c r="CF24" s="198"/>
      <c r="CG24" s="198"/>
      <c r="CH24" s="198"/>
      <c r="CI24" s="198"/>
      <c r="CJ24" s="198"/>
      <c r="CK24" s="198"/>
      <c r="CL24" s="198"/>
      <c r="CM24" s="198"/>
      <c r="CN24" s="198"/>
      <c r="CO24" s="198"/>
      <c r="CP24" s="198"/>
      <c r="CQ24" s="198"/>
      <c r="CR24" s="198"/>
      <c r="CS24" s="198"/>
      <c r="CT24" s="198"/>
      <c r="CU24" s="198"/>
      <c r="CV24" s="198"/>
      <c r="CW24" s="198"/>
      <c r="CX24" s="198"/>
      <c r="CY24" s="198"/>
      <c r="CZ24" s="198"/>
      <c r="DA24" s="198"/>
      <c r="DB24" s="198"/>
      <c r="DC24" s="198"/>
      <c r="DD24" s="198"/>
      <c r="DE24" s="198"/>
      <c r="DF24" s="198"/>
      <c r="DG24" s="198"/>
      <c r="DH24" s="198"/>
      <c r="DI24" s="198"/>
      <c r="DJ24" s="198"/>
    </row>
    <row r="25" spans="2:114" ht="80.099999999999994" customHeight="1">
      <c r="B25" s="109"/>
      <c r="C25" s="21"/>
      <c r="D25" s="21"/>
      <c r="E25" s="21"/>
      <c r="F25" s="96"/>
      <c r="G25" s="37"/>
      <c r="H25" s="110"/>
      <c r="I25" s="110"/>
      <c r="J25" s="110"/>
      <c r="K25" s="110"/>
      <c r="L25" s="110"/>
      <c r="M25" s="110"/>
      <c r="N25" s="110"/>
      <c r="O25" s="110"/>
      <c r="P25" s="110"/>
      <c r="Q25" s="110"/>
      <c r="R25" s="110"/>
      <c r="S25" s="110"/>
      <c r="T25" s="110"/>
      <c r="U25" s="110"/>
      <c r="V25" s="110"/>
      <c r="W25" s="110"/>
      <c r="X25" s="110"/>
      <c r="Y25" s="111"/>
      <c r="Z25" s="37"/>
      <c r="AA25" s="37"/>
      <c r="AB25" s="37"/>
      <c r="AC25" s="37"/>
      <c r="AD25" s="37"/>
      <c r="AE25" s="10"/>
    </row>
    <row r="26" spans="2:114" ht="24.95" customHeight="1">
      <c r="B26" s="5"/>
      <c r="F26" s="112"/>
      <c r="G26" s="37"/>
      <c r="H26" s="37"/>
      <c r="I26" s="37"/>
      <c r="J26" s="37"/>
      <c r="K26" s="37"/>
      <c r="L26" s="37"/>
      <c r="M26" s="37"/>
      <c r="N26" s="37"/>
      <c r="O26" s="37"/>
      <c r="P26" s="37"/>
      <c r="Q26" s="37"/>
      <c r="R26" s="37"/>
      <c r="S26" s="37"/>
      <c r="T26" s="37"/>
      <c r="U26" s="37"/>
      <c r="V26" s="37"/>
      <c r="W26" s="37"/>
      <c r="X26" s="37"/>
      <c r="Y26" s="37"/>
      <c r="Z26" s="37"/>
      <c r="AA26" s="37"/>
      <c r="AB26" s="37"/>
      <c r="AC26" s="37"/>
      <c r="AD26" s="37"/>
      <c r="AE26" s="10"/>
    </row>
    <row r="27" spans="2:114" ht="24.95" customHeight="1">
      <c r="B27" s="5"/>
      <c r="F27" s="112"/>
      <c r="G27" s="112"/>
      <c r="H27" s="112"/>
      <c r="I27" s="112"/>
      <c r="J27" s="112"/>
      <c r="K27" s="112"/>
      <c r="L27" s="115"/>
      <c r="M27" s="115"/>
      <c r="N27" s="115"/>
      <c r="O27" s="115"/>
      <c r="P27" s="115"/>
      <c r="Q27" s="112"/>
      <c r="R27" s="112"/>
      <c r="S27" s="112"/>
      <c r="T27" s="112"/>
      <c r="U27" s="112"/>
      <c r="V27" s="112"/>
      <c r="W27" s="112"/>
      <c r="X27" s="116"/>
      <c r="Y27" s="116"/>
      <c r="Z27" s="116"/>
      <c r="AA27" s="116"/>
      <c r="AB27" s="112"/>
      <c r="AC27" s="112"/>
      <c r="AD27" s="37"/>
      <c r="AE27" s="10"/>
    </row>
    <row r="28" spans="2:114" ht="20.100000000000001" customHeight="1">
      <c r="B28" s="5"/>
      <c r="F28" s="112"/>
      <c r="G28" s="117"/>
      <c r="H28" s="117"/>
      <c r="I28" s="117"/>
      <c r="J28" s="117"/>
      <c r="K28" s="117"/>
      <c r="L28" s="117"/>
      <c r="M28" s="117"/>
      <c r="N28" s="117"/>
      <c r="O28" s="117"/>
      <c r="P28" s="117"/>
      <c r="Q28" s="117"/>
      <c r="R28" s="117"/>
      <c r="S28" s="117"/>
      <c r="T28" s="117"/>
      <c r="U28" s="117"/>
      <c r="V28" s="112"/>
      <c r="W28" s="112"/>
      <c r="X28" s="112"/>
      <c r="Y28" s="112"/>
      <c r="Z28" s="112"/>
      <c r="AA28" s="112"/>
      <c r="AB28" s="112"/>
      <c r="AC28" s="112"/>
      <c r="AD28" s="269"/>
      <c r="AE28" s="418"/>
      <c r="AF28" s="198"/>
      <c r="AG28" s="198"/>
      <c r="AH28" s="198"/>
      <c r="AI28" s="198"/>
      <c r="AJ28" s="198"/>
      <c r="AK28" s="198"/>
      <c r="AL28" s="198"/>
      <c r="AM28" s="198"/>
      <c r="AN28" s="198"/>
      <c r="AO28" s="198"/>
      <c r="AP28" s="198"/>
      <c r="AQ28" s="198"/>
      <c r="AR28" s="198"/>
      <c r="AS28" s="198"/>
      <c r="AT28" s="198"/>
      <c r="AU28" s="198"/>
      <c r="AV28" s="198"/>
      <c r="AW28" s="198"/>
      <c r="AX28" s="198"/>
      <c r="AY28" s="198"/>
      <c r="AZ28" s="198"/>
      <c r="BA28" s="198"/>
      <c r="BB28" s="37"/>
      <c r="BC28" s="37"/>
      <c r="BD28" s="37"/>
      <c r="BE28" s="37"/>
      <c r="BF28" s="37"/>
      <c r="BG28" s="37"/>
      <c r="BH28" s="37"/>
      <c r="BI28" s="37"/>
      <c r="BJ28" s="37"/>
      <c r="BK28" s="37"/>
      <c r="BN28" s="198"/>
      <c r="BO28" s="198"/>
      <c r="BP28" s="198"/>
      <c r="BQ28" s="198"/>
      <c r="BR28" s="198"/>
      <c r="BS28" s="198"/>
      <c r="BT28" s="198"/>
      <c r="BU28" s="198"/>
      <c r="BV28" s="198"/>
      <c r="BW28" s="198"/>
      <c r="BX28" s="198"/>
      <c r="BY28" s="198"/>
      <c r="BZ28" s="198"/>
      <c r="CA28" s="198"/>
      <c r="CB28" s="198"/>
      <c r="CC28" s="198"/>
      <c r="CD28" s="198"/>
      <c r="CE28" s="198"/>
      <c r="CF28" s="198"/>
      <c r="CG28" s="198"/>
      <c r="CH28" s="198"/>
      <c r="CI28" s="198"/>
      <c r="CJ28" s="198"/>
      <c r="CK28" s="198"/>
      <c r="CL28" s="198"/>
      <c r="CM28" s="198"/>
      <c r="CN28" s="198"/>
      <c r="CO28" s="198"/>
      <c r="CP28" s="198"/>
      <c r="CQ28" s="198"/>
      <c r="CR28" s="198"/>
      <c r="CS28" s="198"/>
      <c r="CT28" s="198"/>
      <c r="CU28" s="198"/>
      <c r="CV28" s="198"/>
      <c r="CW28" s="198"/>
      <c r="CX28" s="198"/>
      <c r="CY28" s="198"/>
      <c r="CZ28" s="198"/>
      <c r="DA28" s="198"/>
      <c r="DB28" s="198"/>
      <c r="DC28" s="198"/>
      <c r="DD28" s="198"/>
      <c r="DE28" s="198"/>
      <c r="DF28" s="198"/>
      <c r="DG28" s="198"/>
      <c r="DH28" s="198"/>
      <c r="DI28" s="198"/>
      <c r="DJ28" s="198"/>
    </row>
    <row r="29" spans="2:114" ht="30" customHeight="1">
      <c r="B29" s="5"/>
      <c r="AD29" s="269"/>
      <c r="AE29" s="418"/>
      <c r="AF29" s="198"/>
      <c r="AG29" s="198"/>
      <c r="AH29" s="198"/>
      <c r="AI29" s="198"/>
      <c r="AJ29" s="198"/>
      <c r="AK29" s="198"/>
      <c r="AL29" s="198"/>
      <c r="AM29" s="198"/>
      <c r="AN29" s="198"/>
      <c r="AO29" s="198"/>
      <c r="AP29" s="198"/>
      <c r="AQ29" s="198"/>
      <c r="AR29" s="198"/>
      <c r="AS29" s="198"/>
      <c r="AT29" s="198"/>
      <c r="AU29" s="198"/>
      <c r="AV29" s="198"/>
      <c r="AW29" s="198"/>
      <c r="AX29" s="198"/>
      <c r="AY29" s="198"/>
      <c r="AZ29" s="198"/>
      <c r="BA29" s="198"/>
      <c r="BB29" s="37"/>
      <c r="BC29" s="37"/>
      <c r="BD29" s="37"/>
      <c r="BE29" s="37"/>
      <c r="BF29" s="37"/>
      <c r="BG29" s="37"/>
      <c r="BH29" s="37"/>
      <c r="BI29" s="37"/>
      <c r="BJ29" s="37"/>
      <c r="BK29" s="37"/>
      <c r="BN29" s="198"/>
      <c r="BO29" s="198"/>
      <c r="BP29" s="198"/>
      <c r="BQ29" s="198"/>
      <c r="BR29" s="198"/>
      <c r="BS29" s="198"/>
      <c r="BT29" s="198"/>
      <c r="BU29" s="198"/>
      <c r="BV29" s="198"/>
      <c r="BW29" s="198"/>
      <c r="BX29" s="198"/>
      <c r="BY29" s="198"/>
      <c r="BZ29" s="198"/>
      <c r="CA29" s="198"/>
      <c r="CB29" s="198"/>
      <c r="CC29" s="198"/>
      <c r="CD29" s="198"/>
      <c r="CE29" s="198"/>
      <c r="CF29" s="198"/>
      <c r="CG29" s="198"/>
      <c r="CH29" s="198"/>
      <c r="CI29" s="198"/>
      <c r="CJ29" s="198"/>
      <c r="CK29" s="198"/>
      <c r="CL29" s="198"/>
      <c r="CM29" s="198"/>
      <c r="CN29" s="198"/>
      <c r="CO29" s="198"/>
      <c r="CP29" s="198"/>
      <c r="CQ29" s="198"/>
      <c r="CR29" s="198"/>
      <c r="CS29" s="198"/>
      <c r="CT29" s="198"/>
      <c r="CU29" s="198"/>
      <c r="CV29" s="198"/>
      <c r="CW29" s="198"/>
      <c r="CX29" s="198"/>
      <c r="CY29" s="198"/>
      <c r="CZ29" s="198"/>
      <c r="DA29" s="198"/>
      <c r="DB29" s="198"/>
      <c r="DC29" s="198"/>
      <c r="DD29" s="198"/>
      <c r="DE29" s="198"/>
      <c r="DF29" s="198"/>
      <c r="DG29" s="198"/>
      <c r="DH29" s="198"/>
      <c r="DI29" s="198"/>
      <c r="DJ29" s="198"/>
    </row>
    <row r="30" spans="2:114" ht="20.100000000000001" customHeight="1">
      <c r="B30" s="5"/>
      <c r="C30" s="9"/>
      <c r="F30" s="112"/>
      <c r="G30" s="37"/>
      <c r="H30" s="37"/>
      <c r="I30" s="37"/>
      <c r="J30" s="37"/>
      <c r="K30" s="37"/>
      <c r="L30" s="37"/>
      <c r="M30" s="37"/>
      <c r="N30" s="37"/>
      <c r="O30" s="37"/>
      <c r="P30" s="37"/>
      <c r="Q30" s="37"/>
      <c r="R30" s="37"/>
      <c r="S30" s="37"/>
      <c r="T30" s="37"/>
      <c r="U30" s="37"/>
      <c r="V30" s="37"/>
      <c r="W30" s="37"/>
      <c r="X30" s="37"/>
      <c r="Y30" s="37"/>
      <c r="Z30" s="37"/>
      <c r="AA30" s="37"/>
      <c r="AB30" s="37"/>
      <c r="AC30" s="37"/>
      <c r="AD30" s="269"/>
      <c r="AE30" s="418"/>
      <c r="AF30" s="198"/>
      <c r="AG30" s="198"/>
      <c r="AH30" s="198"/>
      <c r="AI30" s="198"/>
      <c r="AJ30" s="198"/>
      <c r="AK30" s="198"/>
      <c r="AL30" s="198"/>
      <c r="AM30" s="198"/>
      <c r="AN30" s="198"/>
      <c r="AO30" s="198"/>
      <c r="AP30" s="198"/>
      <c r="AQ30" s="198"/>
      <c r="AR30" s="198"/>
      <c r="AS30" s="198"/>
      <c r="AT30" s="198"/>
      <c r="AU30" s="198"/>
      <c r="AV30" s="198"/>
      <c r="AW30" s="198"/>
      <c r="AX30" s="198"/>
      <c r="AY30" s="198"/>
      <c r="AZ30" s="198"/>
      <c r="BA30" s="198"/>
      <c r="BB30" s="37"/>
      <c r="BC30" s="37"/>
      <c r="BD30" s="37"/>
      <c r="BE30" s="37"/>
      <c r="BF30" s="37"/>
      <c r="BG30" s="37"/>
      <c r="BH30" s="37"/>
      <c r="BI30" s="37"/>
      <c r="BJ30" s="37"/>
      <c r="BK30" s="37"/>
      <c r="BN30" s="198"/>
      <c r="BO30" s="198"/>
      <c r="BP30" s="198"/>
      <c r="BQ30" s="198"/>
      <c r="BR30" s="198"/>
      <c r="BS30" s="198"/>
      <c r="BT30" s="198"/>
      <c r="BU30" s="198"/>
      <c r="BV30" s="198"/>
      <c r="BW30" s="198"/>
      <c r="BX30" s="198"/>
      <c r="BY30" s="198"/>
      <c r="BZ30" s="198"/>
      <c r="CA30" s="198"/>
      <c r="CB30" s="198"/>
      <c r="CC30" s="198"/>
      <c r="CD30" s="198"/>
      <c r="CE30" s="198"/>
      <c r="CF30" s="198"/>
      <c r="CG30" s="198"/>
      <c r="CH30" s="198"/>
      <c r="CI30" s="198"/>
      <c r="CJ30" s="198"/>
      <c r="CK30" s="198"/>
      <c r="CL30" s="198"/>
      <c r="CM30" s="198"/>
      <c r="CN30" s="198"/>
      <c r="CO30" s="198"/>
      <c r="CP30" s="198"/>
      <c r="CQ30" s="198"/>
      <c r="CR30" s="198"/>
      <c r="CS30" s="198"/>
      <c r="CT30" s="198"/>
      <c r="CU30" s="198"/>
      <c r="CV30" s="198"/>
      <c r="CW30" s="198"/>
      <c r="CX30" s="198"/>
      <c r="CY30" s="198"/>
      <c r="CZ30" s="198"/>
      <c r="DA30" s="198"/>
      <c r="DB30" s="198"/>
      <c r="DC30" s="198"/>
      <c r="DD30" s="198"/>
      <c r="DE30" s="198"/>
      <c r="DF30" s="198"/>
      <c r="DG30" s="198"/>
      <c r="DH30" s="198"/>
      <c r="DI30" s="198"/>
      <c r="DJ30" s="198"/>
    </row>
    <row r="31" spans="2:114" ht="80.099999999999994" customHeight="1">
      <c r="B31" s="5"/>
      <c r="C31" s="9"/>
      <c r="D31" s="9"/>
      <c r="E31" s="9"/>
      <c r="F31" s="112"/>
      <c r="G31" s="112"/>
      <c r="H31" s="112"/>
      <c r="I31" s="112"/>
      <c r="J31" s="112"/>
      <c r="K31" s="112"/>
      <c r="L31" s="115"/>
      <c r="M31" s="115"/>
      <c r="N31" s="115"/>
      <c r="O31" s="115"/>
      <c r="P31" s="115"/>
      <c r="Q31" s="112"/>
      <c r="R31" s="112"/>
      <c r="S31" s="112"/>
      <c r="T31" s="112"/>
      <c r="U31" s="112"/>
      <c r="V31" s="112"/>
      <c r="W31" s="112"/>
      <c r="X31" s="116"/>
      <c r="Y31" s="116"/>
      <c r="Z31" s="116"/>
      <c r="AA31" s="116"/>
      <c r="AB31" s="112"/>
      <c r="AC31" s="112"/>
      <c r="AD31" s="37"/>
      <c r="AE31" s="10"/>
    </row>
    <row r="32" spans="2:114" ht="24.95" customHeight="1">
      <c r="B32" s="5"/>
      <c r="F32" s="112"/>
      <c r="G32" s="117"/>
      <c r="H32" s="117"/>
      <c r="I32" s="117"/>
      <c r="J32" s="117"/>
      <c r="K32" s="117"/>
      <c r="L32" s="117"/>
      <c r="M32" s="117"/>
      <c r="N32" s="117"/>
      <c r="O32" s="117"/>
      <c r="P32" s="117"/>
      <c r="Q32" s="117"/>
      <c r="R32" s="117"/>
      <c r="S32" s="117"/>
      <c r="T32" s="117"/>
      <c r="U32" s="117"/>
      <c r="V32" s="112"/>
      <c r="W32" s="112"/>
      <c r="X32" s="112"/>
      <c r="Y32" s="112"/>
      <c r="Z32" s="112"/>
      <c r="AA32" s="112"/>
      <c r="AB32" s="112"/>
      <c r="AC32" s="112"/>
      <c r="AD32" s="37"/>
      <c r="AE32" s="10"/>
    </row>
    <row r="33" spans="2:114" ht="24.95" customHeight="1">
      <c r="B33" s="119"/>
      <c r="C33" s="120"/>
      <c r="D33" s="120"/>
      <c r="E33" s="120"/>
      <c r="F33" s="120"/>
      <c r="G33" s="1223" t="str">
        <f>Données!AF3</f>
        <v xml:space="preserve">Conception et réalisation : Thierry GÉRARD IEN-ET STI Design &amp; Métiers d'art - Version 5.2 • Septembre 2020    
Adaptation Equipe Académique Rennes [ 07 83 77 09 55 ] - Version 5.2 • Mars 2021 </v>
      </c>
      <c r="H33" s="1223"/>
      <c r="I33" s="1223"/>
      <c r="J33" s="1223"/>
      <c r="K33" s="1223"/>
      <c r="L33" s="1223"/>
      <c r="M33" s="1223"/>
      <c r="N33" s="1223"/>
      <c r="O33" s="1223"/>
      <c r="P33" s="1223"/>
      <c r="Q33" s="1223"/>
      <c r="R33" s="1223"/>
      <c r="S33" s="1223"/>
      <c r="T33" s="1223"/>
      <c r="U33" s="1223"/>
      <c r="V33" s="122"/>
      <c r="W33" s="122"/>
      <c r="X33" s="122"/>
      <c r="Y33" s="120"/>
      <c r="Z33" s="120"/>
      <c r="AA33" s="120"/>
      <c r="AB33" s="120"/>
      <c r="AC33" s="120"/>
      <c r="AD33" s="120"/>
      <c r="AE33" s="120"/>
    </row>
    <row r="34" spans="2:114" ht="20.100000000000001" customHeight="1">
      <c r="AF34" s="198"/>
      <c r="AG34" s="198"/>
      <c r="AH34" s="198"/>
      <c r="AI34" s="198"/>
      <c r="AJ34" s="198"/>
      <c r="AK34" s="198"/>
      <c r="AL34" s="198"/>
      <c r="AM34" s="198"/>
      <c r="AN34" s="198"/>
      <c r="AO34" s="198"/>
      <c r="AP34" s="198"/>
      <c r="AQ34" s="198"/>
      <c r="AR34" s="198"/>
      <c r="AS34" s="198"/>
      <c r="AT34" s="198"/>
      <c r="AU34" s="198"/>
      <c r="AV34" s="198"/>
      <c r="AW34" s="198"/>
      <c r="AX34" s="198"/>
      <c r="AY34" s="198"/>
      <c r="AZ34" s="198"/>
      <c r="BA34" s="198"/>
      <c r="BB34" s="37"/>
      <c r="BC34" s="37"/>
      <c r="BD34" s="37"/>
      <c r="BE34" s="37"/>
      <c r="BF34" s="37"/>
      <c r="BG34" s="37"/>
      <c r="BH34" s="37"/>
      <c r="BI34" s="37"/>
      <c r="BJ34" s="37"/>
      <c r="BK34" s="37"/>
      <c r="BN34" s="198"/>
      <c r="BO34" s="198"/>
      <c r="BP34" s="198"/>
      <c r="BQ34" s="198"/>
      <c r="BR34" s="198"/>
      <c r="BS34" s="198"/>
      <c r="BT34" s="198"/>
      <c r="BU34" s="198"/>
      <c r="BV34" s="198"/>
      <c r="BW34" s="198"/>
      <c r="BX34" s="198"/>
      <c r="BY34" s="198"/>
      <c r="BZ34" s="198"/>
      <c r="CA34" s="198"/>
      <c r="CB34" s="198"/>
      <c r="CC34" s="198"/>
      <c r="CD34" s="198"/>
      <c r="CE34" s="198"/>
      <c r="CF34" s="198"/>
      <c r="CG34" s="198"/>
      <c r="CH34" s="198"/>
      <c r="CI34" s="198"/>
      <c r="CJ34" s="198"/>
      <c r="CK34" s="198"/>
      <c r="CL34" s="198"/>
      <c r="CM34" s="198"/>
      <c r="CN34" s="198"/>
      <c r="CO34" s="198"/>
      <c r="CP34" s="198"/>
      <c r="CQ34" s="198"/>
      <c r="CR34" s="198"/>
      <c r="CS34" s="198"/>
      <c r="CT34" s="198"/>
      <c r="CU34" s="198"/>
      <c r="CV34" s="198"/>
      <c r="CW34" s="198"/>
      <c r="CX34" s="198"/>
      <c r="CY34" s="198"/>
      <c r="CZ34" s="198"/>
      <c r="DA34" s="198"/>
      <c r="DB34" s="198"/>
      <c r="DC34" s="198"/>
      <c r="DD34" s="198"/>
      <c r="DE34" s="198"/>
      <c r="DF34" s="198"/>
      <c r="DG34" s="198"/>
      <c r="DH34" s="198"/>
      <c r="DI34" s="198"/>
      <c r="DJ34" s="198"/>
    </row>
    <row r="35" spans="2:114" ht="30" customHeight="1">
      <c r="AF35" s="198"/>
      <c r="AG35" s="198"/>
      <c r="AH35" s="198"/>
      <c r="AI35" s="198"/>
      <c r="AJ35" s="198"/>
      <c r="AK35" s="198"/>
      <c r="AL35" s="198"/>
      <c r="AM35" s="198"/>
      <c r="AN35" s="198"/>
      <c r="AO35" s="198"/>
      <c r="AP35" s="198"/>
      <c r="AQ35" s="198"/>
      <c r="AR35" s="198"/>
      <c r="AS35" s="198"/>
      <c r="AT35" s="198"/>
      <c r="AU35" s="198"/>
      <c r="AV35" s="198"/>
      <c r="AW35" s="198"/>
      <c r="AX35" s="198"/>
      <c r="AY35" s="198"/>
      <c r="AZ35" s="198"/>
      <c r="BA35" s="198"/>
      <c r="BB35" s="37"/>
      <c r="BC35" s="37"/>
      <c r="BD35" s="37"/>
      <c r="BE35" s="37"/>
      <c r="BF35" s="37"/>
      <c r="BG35" s="37"/>
      <c r="BH35" s="37"/>
      <c r="BI35" s="37"/>
      <c r="BJ35" s="37"/>
      <c r="BK35" s="37"/>
      <c r="BN35" s="198"/>
      <c r="BO35" s="198"/>
      <c r="BP35" s="198"/>
      <c r="BQ35" s="198"/>
      <c r="BR35" s="198"/>
      <c r="BS35" s="198"/>
      <c r="BT35" s="198"/>
      <c r="BU35" s="198"/>
      <c r="BV35" s="198"/>
      <c r="BW35" s="198"/>
      <c r="BX35" s="198"/>
      <c r="BY35" s="198"/>
      <c r="BZ35" s="198"/>
      <c r="CA35" s="198"/>
      <c r="CB35" s="198"/>
      <c r="CC35" s="198"/>
      <c r="CD35" s="198"/>
      <c r="CE35" s="198"/>
      <c r="CF35" s="198"/>
      <c r="CG35" s="198"/>
      <c r="CH35" s="198"/>
      <c r="CI35" s="198"/>
      <c r="CJ35" s="198"/>
      <c r="CK35" s="198"/>
      <c r="CL35" s="198"/>
      <c r="CM35" s="198"/>
      <c r="CN35" s="198"/>
      <c r="CO35" s="198"/>
      <c r="CP35" s="198"/>
      <c r="CQ35" s="198"/>
      <c r="CR35" s="198"/>
      <c r="CS35" s="198"/>
      <c r="CT35" s="198"/>
      <c r="CU35" s="198"/>
      <c r="CV35" s="198"/>
      <c r="CW35" s="198"/>
      <c r="CX35" s="198"/>
      <c r="CY35" s="198"/>
      <c r="CZ35" s="198"/>
      <c r="DA35" s="198"/>
      <c r="DB35" s="198"/>
      <c r="DC35" s="198"/>
      <c r="DD35" s="198"/>
      <c r="DE35" s="198"/>
      <c r="DF35" s="198"/>
      <c r="DG35" s="198"/>
      <c r="DH35" s="198"/>
      <c r="DI35" s="198"/>
      <c r="DJ35" s="198"/>
    </row>
    <row r="36" spans="2:114" ht="20.100000000000001" customHeight="1">
      <c r="AF36" s="198"/>
      <c r="AG36" s="198"/>
      <c r="AH36" s="198"/>
      <c r="AI36" s="198"/>
      <c r="AJ36" s="198"/>
      <c r="AK36" s="198"/>
      <c r="AL36" s="198"/>
      <c r="AM36" s="198"/>
      <c r="AN36" s="198"/>
      <c r="AO36" s="198"/>
      <c r="AP36" s="198"/>
      <c r="AQ36" s="198"/>
      <c r="AR36" s="198"/>
      <c r="AS36" s="198"/>
      <c r="AT36" s="198"/>
      <c r="AU36" s="198"/>
      <c r="AV36" s="198"/>
      <c r="AW36" s="198"/>
      <c r="AX36" s="198"/>
      <c r="AY36" s="198"/>
      <c r="AZ36" s="198"/>
      <c r="BA36" s="198"/>
      <c r="BB36" s="37"/>
      <c r="BC36" s="37"/>
      <c r="BD36" s="37"/>
      <c r="BE36" s="37"/>
      <c r="BF36" s="37"/>
      <c r="BG36" s="37"/>
      <c r="BH36" s="37"/>
      <c r="BI36" s="37"/>
      <c r="BJ36" s="37"/>
      <c r="BK36" s="37"/>
      <c r="BN36" s="198"/>
      <c r="BO36" s="198"/>
      <c r="BP36" s="198"/>
      <c r="BQ36" s="198"/>
      <c r="BR36" s="198"/>
      <c r="BS36" s="198"/>
      <c r="BT36" s="198"/>
      <c r="BU36" s="198"/>
      <c r="BV36" s="198"/>
      <c r="BW36" s="198"/>
      <c r="BX36" s="198"/>
      <c r="BY36" s="198"/>
      <c r="BZ36" s="198"/>
      <c r="CA36" s="198"/>
      <c r="CB36" s="198"/>
      <c r="CC36" s="198"/>
      <c r="CD36" s="198"/>
      <c r="CE36" s="198"/>
      <c r="CF36" s="198"/>
      <c r="CG36" s="198"/>
      <c r="CH36" s="198"/>
      <c r="CI36" s="198"/>
      <c r="CJ36" s="198"/>
      <c r="CK36" s="198"/>
      <c r="CL36" s="198"/>
      <c r="CM36" s="198"/>
      <c r="CN36" s="198"/>
      <c r="CO36" s="198"/>
      <c r="CP36" s="198"/>
      <c r="CQ36" s="198"/>
      <c r="CR36" s="198"/>
      <c r="CS36" s="198"/>
      <c r="CT36" s="198"/>
      <c r="CU36" s="198"/>
      <c r="CV36" s="198"/>
      <c r="CW36" s="198"/>
      <c r="CX36" s="198"/>
      <c r="CY36" s="198"/>
      <c r="CZ36" s="198"/>
      <c r="DA36" s="198"/>
      <c r="DB36" s="198"/>
      <c r="DC36" s="198"/>
      <c r="DD36" s="198"/>
      <c r="DE36" s="198"/>
      <c r="DF36" s="198"/>
      <c r="DG36" s="198"/>
      <c r="DH36" s="198"/>
      <c r="DI36" s="198"/>
      <c r="DJ36" s="198"/>
    </row>
    <row r="37" spans="2:114" ht="80.099999999999994" customHeight="1"/>
    <row r="38" spans="2:114" ht="24.95" customHeight="1"/>
    <row r="39" spans="2:114" ht="24.95" customHeight="1"/>
    <row r="40" spans="2:114" ht="15" customHeight="1">
      <c r="AF40" s="198"/>
      <c r="AG40" s="198"/>
      <c r="AH40" s="198"/>
      <c r="AI40" s="198"/>
      <c r="AJ40" s="198"/>
      <c r="AK40" s="198"/>
      <c r="AL40" s="198"/>
      <c r="AM40" s="198"/>
      <c r="AN40" s="198"/>
      <c r="AO40" s="198"/>
      <c r="AP40" s="198"/>
      <c r="AQ40" s="198"/>
      <c r="AR40" s="198"/>
      <c r="AS40" s="198"/>
      <c r="AT40" s="198"/>
      <c r="AU40" s="198"/>
      <c r="AV40" s="198"/>
      <c r="AW40" s="198"/>
      <c r="AX40" s="198"/>
      <c r="AY40" s="198"/>
      <c r="AZ40" s="198"/>
      <c r="BA40" s="198"/>
      <c r="BB40" s="37"/>
      <c r="BC40" s="37"/>
      <c r="BD40" s="37"/>
      <c r="BE40" s="37"/>
      <c r="BF40" s="37"/>
      <c r="BG40" s="37"/>
      <c r="BH40" s="37"/>
      <c r="BI40" s="37"/>
      <c r="BJ40" s="37"/>
      <c r="BK40" s="37"/>
      <c r="BN40" s="198"/>
      <c r="BO40" s="198"/>
      <c r="BP40" s="198"/>
      <c r="BQ40" s="198"/>
      <c r="BR40" s="198"/>
      <c r="BS40" s="198"/>
      <c r="BT40" s="198"/>
      <c r="BU40" s="198"/>
      <c r="BV40" s="198"/>
      <c r="BW40" s="198"/>
      <c r="BX40" s="198"/>
      <c r="BY40" s="198"/>
      <c r="BZ40" s="198"/>
      <c r="CA40" s="198"/>
      <c r="CB40" s="198"/>
      <c r="CC40" s="198"/>
      <c r="CD40" s="198"/>
      <c r="CE40" s="198"/>
      <c r="CF40" s="198"/>
      <c r="CG40" s="198"/>
      <c r="CH40" s="198"/>
      <c r="CI40" s="198"/>
      <c r="CJ40" s="198"/>
      <c r="CK40" s="198"/>
      <c r="CL40" s="198"/>
      <c r="CM40" s="198"/>
      <c r="CN40" s="198"/>
      <c r="CO40" s="198"/>
      <c r="CP40" s="198"/>
      <c r="CQ40" s="198"/>
      <c r="CR40" s="198"/>
      <c r="CS40" s="198"/>
      <c r="CT40" s="198"/>
      <c r="CU40" s="198"/>
      <c r="CV40" s="198"/>
      <c r="CW40" s="198"/>
      <c r="CX40" s="198"/>
      <c r="CY40" s="198"/>
      <c r="CZ40" s="198"/>
      <c r="DA40" s="198"/>
      <c r="DB40" s="198"/>
      <c r="DC40" s="198"/>
      <c r="DD40" s="198"/>
      <c r="DE40" s="198"/>
      <c r="DF40" s="198"/>
      <c r="DG40" s="198"/>
      <c r="DH40" s="198"/>
      <c r="DI40" s="198"/>
      <c r="DJ40" s="198"/>
    </row>
    <row r="41" spans="2:114" ht="30" customHeight="1">
      <c r="AF41" s="198"/>
      <c r="AG41" s="198"/>
      <c r="AH41" s="198"/>
      <c r="AI41" s="198"/>
      <c r="AJ41" s="198"/>
      <c r="AK41" s="198"/>
      <c r="AL41" s="198"/>
      <c r="AM41" s="198"/>
      <c r="AN41" s="198"/>
      <c r="AO41" s="198"/>
      <c r="AP41" s="198"/>
      <c r="AQ41" s="198"/>
      <c r="AR41" s="198"/>
      <c r="AS41" s="198"/>
      <c r="AT41" s="198"/>
      <c r="AU41" s="198"/>
      <c r="AV41" s="198"/>
      <c r="AW41" s="198"/>
      <c r="AX41" s="198"/>
      <c r="AY41" s="198"/>
      <c r="AZ41" s="198"/>
      <c r="BA41" s="198"/>
      <c r="BB41" s="37"/>
      <c r="BC41" s="37"/>
      <c r="BD41" s="37"/>
      <c r="BE41" s="37"/>
      <c r="BF41" s="37"/>
      <c r="BG41" s="37"/>
      <c r="BH41" s="37"/>
      <c r="BI41" s="37"/>
      <c r="BJ41" s="37"/>
      <c r="BK41" s="37"/>
      <c r="BN41" s="198"/>
      <c r="BO41" s="198"/>
      <c r="BP41" s="198"/>
      <c r="BQ41" s="198"/>
      <c r="BR41" s="198"/>
      <c r="BS41" s="198"/>
      <c r="BT41" s="198"/>
      <c r="BU41" s="198"/>
      <c r="BV41" s="198"/>
      <c r="BW41" s="198"/>
      <c r="BX41" s="198"/>
      <c r="BY41" s="198"/>
      <c r="BZ41" s="198"/>
      <c r="CA41" s="198"/>
      <c r="CB41" s="198"/>
      <c r="CC41" s="198"/>
      <c r="CD41" s="198"/>
      <c r="CE41" s="198"/>
      <c r="CF41" s="198"/>
      <c r="CG41" s="198"/>
      <c r="CH41" s="198"/>
      <c r="CI41" s="198"/>
      <c r="CJ41" s="198"/>
      <c r="CK41" s="198"/>
      <c r="CL41" s="198"/>
      <c r="CM41" s="198"/>
      <c r="CN41" s="198"/>
      <c r="CO41" s="198"/>
      <c r="CP41" s="198"/>
      <c r="CQ41" s="198"/>
      <c r="CR41" s="198"/>
      <c r="CS41" s="198"/>
      <c r="CT41" s="198"/>
      <c r="CU41" s="198"/>
      <c r="CV41" s="198"/>
      <c r="CW41" s="198"/>
      <c r="CX41" s="198"/>
      <c r="CY41" s="198"/>
      <c r="CZ41" s="198"/>
      <c r="DA41" s="198"/>
      <c r="DB41" s="198"/>
      <c r="DC41" s="198"/>
      <c r="DD41" s="198"/>
      <c r="DE41" s="198"/>
      <c r="DF41" s="198"/>
      <c r="DG41" s="198"/>
      <c r="DH41" s="198"/>
      <c r="DI41" s="198"/>
      <c r="DJ41" s="198"/>
    </row>
    <row r="42" spans="2:114" ht="20.100000000000001" customHeight="1">
      <c r="AF42" s="198"/>
      <c r="AG42" s="198"/>
      <c r="AH42" s="198"/>
      <c r="AI42" s="198"/>
      <c r="AJ42" s="198"/>
      <c r="AK42" s="198"/>
      <c r="AL42" s="198"/>
      <c r="AM42" s="198"/>
      <c r="AN42" s="198"/>
      <c r="AO42" s="198"/>
      <c r="AP42" s="198"/>
      <c r="AQ42" s="198"/>
      <c r="AR42" s="198"/>
      <c r="AS42" s="198"/>
      <c r="AT42" s="198"/>
      <c r="AU42" s="198"/>
      <c r="AV42" s="198"/>
      <c r="AW42" s="198"/>
      <c r="AX42" s="198"/>
      <c r="AY42" s="198"/>
      <c r="AZ42" s="198"/>
      <c r="BA42" s="198"/>
      <c r="BB42" s="37"/>
      <c r="BC42" s="37"/>
      <c r="BD42" s="37"/>
      <c r="BE42" s="37"/>
      <c r="BF42" s="37"/>
      <c r="BG42" s="37"/>
      <c r="BH42" s="37"/>
      <c r="BI42" s="37"/>
      <c r="BJ42" s="37"/>
      <c r="BK42" s="37"/>
      <c r="BN42" s="198"/>
      <c r="BO42" s="198"/>
      <c r="BP42" s="198"/>
      <c r="BQ42" s="198"/>
      <c r="BR42" s="198"/>
      <c r="BS42" s="198"/>
      <c r="BT42" s="198"/>
      <c r="BU42" s="198"/>
      <c r="BV42" s="198"/>
      <c r="BW42" s="198"/>
      <c r="BX42" s="198"/>
      <c r="BY42" s="198"/>
      <c r="BZ42" s="198"/>
      <c r="CA42" s="198"/>
      <c r="CB42" s="198"/>
      <c r="CC42" s="198"/>
      <c r="CD42" s="198"/>
      <c r="CE42" s="198"/>
      <c r="CF42" s="198"/>
      <c r="CG42" s="198"/>
      <c r="CH42" s="198"/>
      <c r="CI42" s="198"/>
      <c r="CJ42" s="198"/>
      <c r="CK42" s="198"/>
      <c r="CL42" s="198"/>
      <c r="CM42" s="198"/>
      <c r="CN42" s="198"/>
      <c r="CO42" s="198"/>
      <c r="CP42" s="198"/>
      <c r="CQ42" s="198"/>
      <c r="CR42" s="198"/>
      <c r="CS42" s="198"/>
      <c r="CT42" s="198"/>
      <c r="CU42" s="198"/>
      <c r="CV42" s="198"/>
      <c r="CW42" s="198"/>
      <c r="CX42" s="198"/>
      <c r="CY42" s="198"/>
      <c r="CZ42" s="198"/>
      <c r="DA42" s="198"/>
      <c r="DB42" s="198"/>
      <c r="DC42" s="198"/>
      <c r="DD42" s="198"/>
      <c r="DE42" s="198"/>
      <c r="DF42" s="198"/>
      <c r="DG42" s="198"/>
      <c r="DH42" s="198"/>
      <c r="DI42" s="198"/>
      <c r="DJ42" s="198"/>
    </row>
    <row r="43" spans="2:114" ht="80.099999999999994" customHeight="1"/>
    <row r="44" spans="2:114" ht="24.95" customHeight="1"/>
    <row r="45" spans="2:114" ht="24.95" customHeight="1"/>
    <row r="46" spans="2:114" ht="15" customHeight="1">
      <c r="AF46" s="198"/>
      <c r="AG46" s="198"/>
      <c r="AH46" s="198"/>
      <c r="AI46" s="198"/>
      <c r="AJ46" s="198"/>
      <c r="AK46" s="198"/>
      <c r="AL46" s="198"/>
      <c r="AM46" s="198"/>
      <c r="AN46" s="198"/>
      <c r="AO46" s="198"/>
      <c r="AP46" s="198"/>
      <c r="AQ46" s="198"/>
      <c r="AR46" s="198"/>
      <c r="AS46" s="198"/>
      <c r="AT46" s="198"/>
      <c r="AU46" s="198"/>
      <c r="AV46" s="198"/>
      <c r="AW46" s="198"/>
      <c r="AX46" s="198"/>
      <c r="AY46" s="198"/>
      <c r="AZ46" s="198"/>
      <c r="BA46" s="198"/>
      <c r="BB46" s="37"/>
      <c r="BC46" s="37"/>
      <c r="BD46" s="37"/>
      <c r="BE46" s="37"/>
      <c r="BF46" s="37"/>
      <c r="BG46" s="37"/>
      <c r="BH46" s="37"/>
      <c r="BI46" s="37"/>
      <c r="BJ46" s="37"/>
      <c r="BK46" s="37"/>
      <c r="BN46" s="198"/>
      <c r="BO46" s="198"/>
      <c r="BP46" s="198"/>
      <c r="BQ46" s="198"/>
      <c r="BR46" s="198"/>
      <c r="BS46" s="198"/>
      <c r="BT46" s="198"/>
      <c r="BU46" s="198"/>
      <c r="BV46" s="198"/>
      <c r="BW46" s="198"/>
      <c r="BX46" s="198"/>
      <c r="BY46" s="198"/>
      <c r="BZ46" s="198"/>
      <c r="CA46" s="198"/>
      <c r="CB46" s="198"/>
      <c r="CC46" s="198"/>
      <c r="CD46" s="198"/>
      <c r="CE46" s="198"/>
      <c r="CF46" s="198"/>
      <c r="CG46" s="198"/>
      <c r="CH46" s="198"/>
      <c r="CI46" s="198"/>
      <c r="CJ46" s="198"/>
      <c r="CK46" s="198"/>
      <c r="CL46" s="198"/>
      <c r="CM46" s="198"/>
      <c r="CN46" s="198"/>
      <c r="CO46" s="198"/>
      <c r="CP46" s="198"/>
      <c r="CQ46" s="198"/>
      <c r="CR46" s="198"/>
      <c r="CS46" s="198"/>
      <c r="CT46" s="198"/>
      <c r="CU46" s="198"/>
      <c r="CV46" s="198"/>
      <c r="CW46" s="198"/>
      <c r="CX46" s="198"/>
      <c r="CY46" s="198"/>
      <c r="CZ46" s="198"/>
      <c r="DA46" s="198"/>
      <c r="DB46" s="198"/>
      <c r="DC46" s="198"/>
      <c r="DD46" s="198"/>
      <c r="DE46" s="198"/>
      <c r="DF46" s="198"/>
      <c r="DG46" s="198"/>
      <c r="DH46" s="198"/>
      <c r="DI46" s="198"/>
      <c r="DJ46" s="198"/>
    </row>
    <row r="47" spans="2:114" ht="30" customHeight="1">
      <c r="AF47" s="198"/>
      <c r="AG47" s="198"/>
      <c r="AH47" s="198"/>
      <c r="AI47" s="198"/>
      <c r="AJ47" s="198"/>
      <c r="AK47" s="198"/>
      <c r="AL47" s="198"/>
      <c r="AM47" s="198"/>
      <c r="AN47" s="198"/>
      <c r="AO47" s="198"/>
      <c r="AP47" s="198"/>
      <c r="AQ47" s="198"/>
      <c r="AR47" s="198"/>
      <c r="AS47" s="198"/>
      <c r="AT47" s="198"/>
      <c r="AU47" s="198"/>
      <c r="AV47" s="198"/>
      <c r="AW47" s="198"/>
      <c r="AX47" s="198"/>
      <c r="AY47" s="198"/>
      <c r="AZ47" s="198"/>
      <c r="BA47" s="198"/>
      <c r="BB47" s="37"/>
      <c r="BC47" s="37"/>
      <c r="BD47" s="37"/>
      <c r="BE47" s="37"/>
      <c r="BF47" s="37"/>
      <c r="BG47" s="37"/>
      <c r="BH47" s="37"/>
      <c r="BI47" s="37"/>
      <c r="BJ47" s="37"/>
      <c r="BK47" s="37"/>
      <c r="BN47" s="198"/>
      <c r="BO47" s="198"/>
      <c r="BP47" s="198"/>
      <c r="BQ47" s="198"/>
      <c r="BR47" s="198"/>
      <c r="BS47" s="198"/>
      <c r="BT47" s="198"/>
      <c r="BU47" s="198"/>
      <c r="BV47" s="198"/>
      <c r="BW47" s="198"/>
      <c r="BX47" s="198"/>
      <c r="BY47" s="198"/>
      <c r="BZ47" s="198"/>
      <c r="CA47" s="198"/>
      <c r="CB47" s="198"/>
      <c r="CC47" s="198"/>
      <c r="CD47" s="198"/>
      <c r="CE47" s="198"/>
      <c r="CF47" s="198"/>
      <c r="CG47" s="198"/>
      <c r="CH47" s="198"/>
      <c r="CI47" s="198"/>
      <c r="CJ47" s="198"/>
      <c r="CK47" s="198"/>
      <c r="CL47" s="198"/>
      <c r="CM47" s="198"/>
      <c r="CN47" s="198"/>
      <c r="CO47" s="198"/>
      <c r="CP47" s="198"/>
      <c r="CQ47" s="198"/>
      <c r="CR47" s="198"/>
      <c r="CS47" s="198"/>
      <c r="CT47" s="198"/>
      <c r="CU47" s="198"/>
      <c r="CV47" s="198"/>
      <c r="CW47" s="198"/>
      <c r="CX47" s="198"/>
      <c r="CY47" s="198"/>
      <c r="CZ47" s="198"/>
      <c r="DA47" s="198"/>
      <c r="DB47" s="198"/>
      <c r="DC47" s="198"/>
      <c r="DD47" s="198"/>
      <c r="DE47" s="198"/>
      <c r="DF47" s="198"/>
      <c r="DG47" s="198"/>
      <c r="DH47" s="198"/>
      <c r="DI47" s="198"/>
      <c r="DJ47" s="198"/>
    </row>
    <row r="48" spans="2:114" ht="20.100000000000001" customHeight="1">
      <c r="AF48" s="198"/>
      <c r="AG48" s="198"/>
      <c r="AH48" s="198"/>
      <c r="AI48" s="198"/>
      <c r="AJ48" s="198"/>
      <c r="AK48" s="198"/>
      <c r="AL48" s="198"/>
      <c r="AM48" s="198"/>
      <c r="AN48" s="198"/>
      <c r="AO48" s="198"/>
      <c r="AP48" s="198"/>
      <c r="AQ48" s="198"/>
      <c r="AR48" s="198"/>
      <c r="AS48" s="198"/>
      <c r="AT48" s="198"/>
      <c r="AU48" s="198"/>
      <c r="AV48" s="198"/>
      <c r="AW48" s="198"/>
      <c r="AX48" s="198"/>
      <c r="AY48" s="198"/>
      <c r="AZ48" s="198"/>
      <c r="BA48" s="198"/>
      <c r="BB48" s="37"/>
      <c r="BC48" s="37"/>
      <c r="BD48" s="37"/>
      <c r="BE48" s="37"/>
      <c r="BF48" s="37"/>
      <c r="BG48" s="37"/>
      <c r="BH48" s="37"/>
      <c r="BI48" s="37"/>
      <c r="BJ48" s="37"/>
      <c r="BK48" s="37"/>
      <c r="BN48" s="198"/>
      <c r="BO48" s="198"/>
      <c r="BP48" s="198"/>
      <c r="BQ48" s="198"/>
      <c r="BR48" s="198"/>
      <c r="BS48" s="198"/>
      <c r="BT48" s="198"/>
      <c r="BU48" s="198"/>
      <c r="BV48" s="198"/>
      <c r="BW48" s="198"/>
      <c r="BX48" s="198"/>
      <c r="BY48" s="198"/>
      <c r="BZ48" s="198"/>
      <c r="CA48" s="198"/>
      <c r="CB48" s="198"/>
      <c r="CC48" s="198"/>
      <c r="CD48" s="198"/>
      <c r="CE48" s="198"/>
      <c r="CF48" s="198"/>
      <c r="CG48" s="198"/>
      <c r="CH48" s="198"/>
      <c r="CI48" s="198"/>
      <c r="CJ48" s="198"/>
      <c r="CK48" s="198"/>
      <c r="CL48" s="198"/>
      <c r="CM48" s="198"/>
      <c r="CN48" s="198"/>
      <c r="CO48" s="198"/>
      <c r="CP48" s="198"/>
      <c r="CQ48" s="198"/>
      <c r="CR48" s="198"/>
      <c r="CS48" s="198"/>
      <c r="CT48" s="198"/>
      <c r="CU48" s="198"/>
      <c r="CV48" s="198"/>
      <c r="CW48" s="198"/>
      <c r="CX48" s="198"/>
      <c r="CY48" s="198"/>
      <c r="CZ48" s="198"/>
      <c r="DA48" s="198"/>
      <c r="DB48" s="198"/>
      <c r="DC48" s="198"/>
      <c r="DD48" s="198"/>
      <c r="DE48" s="198"/>
      <c r="DF48" s="198"/>
      <c r="DG48" s="198"/>
      <c r="DH48" s="198"/>
      <c r="DI48" s="198"/>
      <c r="DJ48" s="198"/>
    </row>
    <row r="49" spans="32:114" ht="80.099999999999994" customHeight="1"/>
    <row r="50" spans="32:114" ht="24.75" customHeight="1"/>
    <row r="51" spans="32:114" ht="24.75" customHeight="1"/>
    <row r="52" spans="32:114" ht="15" customHeight="1">
      <c r="AF52" s="198"/>
      <c r="AG52" s="198"/>
      <c r="AH52" s="198"/>
      <c r="AI52" s="198"/>
      <c r="AJ52" s="198"/>
      <c r="AK52" s="198"/>
      <c r="AL52" s="198"/>
      <c r="AM52" s="198"/>
      <c r="AN52" s="198"/>
      <c r="AO52" s="198"/>
      <c r="AP52" s="198"/>
      <c r="AQ52" s="198"/>
      <c r="AR52" s="198"/>
      <c r="AS52" s="198"/>
      <c r="AT52" s="198"/>
      <c r="AU52" s="198"/>
      <c r="AV52" s="198"/>
      <c r="AW52" s="198"/>
      <c r="AX52" s="198"/>
      <c r="AY52" s="198"/>
      <c r="AZ52" s="198"/>
      <c r="BA52" s="198"/>
      <c r="BB52" s="37"/>
      <c r="BC52" s="37"/>
      <c r="BD52" s="37"/>
      <c r="BE52" s="37"/>
      <c r="BF52" s="37"/>
      <c r="BG52" s="37"/>
      <c r="BH52" s="37"/>
      <c r="BI52" s="37"/>
      <c r="BJ52" s="37"/>
      <c r="BK52" s="37"/>
      <c r="BN52" s="198"/>
      <c r="BO52" s="198"/>
      <c r="BP52" s="198"/>
      <c r="BQ52" s="198"/>
      <c r="BR52" s="198"/>
      <c r="BS52" s="198"/>
      <c r="BT52" s="198"/>
      <c r="BU52" s="198"/>
      <c r="BV52" s="198"/>
      <c r="BW52" s="198"/>
      <c r="BX52" s="198"/>
      <c r="BY52" s="198"/>
      <c r="BZ52" s="198"/>
      <c r="CA52" s="198"/>
      <c r="CB52" s="198"/>
      <c r="CC52" s="198"/>
      <c r="CD52" s="198"/>
      <c r="CE52" s="198"/>
      <c r="CF52" s="198"/>
      <c r="CG52" s="198"/>
      <c r="CH52" s="198"/>
      <c r="CI52" s="198"/>
      <c r="CJ52" s="198"/>
      <c r="CK52" s="198"/>
      <c r="CL52" s="198"/>
      <c r="CM52" s="198"/>
      <c r="CN52" s="198"/>
      <c r="CO52" s="198"/>
      <c r="CP52" s="198"/>
      <c r="CQ52" s="198"/>
      <c r="CR52" s="198"/>
      <c r="CS52" s="198"/>
      <c r="CT52" s="198"/>
      <c r="CU52" s="198"/>
      <c r="CV52" s="198"/>
      <c r="CW52" s="198"/>
      <c r="CX52" s="198"/>
      <c r="CY52" s="198"/>
      <c r="CZ52" s="198"/>
      <c r="DA52" s="198"/>
      <c r="DB52" s="198"/>
      <c r="DC52" s="198"/>
      <c r="DD52" s="198"/>
      <c r="DE52" s="198"/>
      <c r="DF52" s="198"/>
      <c r="DG52" s="198"/>
      <c r="DH52" s="198"/>
      <c r="DI52" s="198"/>
      <c r="DJ52" s="198"/>
    </row>
    <row r="53" spans="32:114" ht="30" customHeight="1">
      <c r="AF53" s="198"/>
      <c r="AG53" s="198"/>
      <c r="AH53" s="198"/>
      <c r="AI53" s="198"/>
      <c r="AJ53" s="198"/>
      <c r="AK53" s="198"/>
      <c r="AL53" s="198"/>
      <c r="AM53" s="198"/>
      <c r="AN53" s="198"/>
      <c r="AO53" s="198"/>
      <c r="AP53" s="198"/>
      <c r="AQ53" s="198"/>
      <c r="AR53" s="198"/>
      <c r="AS53" s="198"/>
      <c r="AT53" s="198"/>
      <c r="AU53" s="198"/>
      <c r="AV53" s="198"/>
      <c r="AW53" s="198"/>
      <c r="AX53" s="198"/>
      <c r="AY53" s="198"/>
      <c r="AZ53" s="198"/>
      <c r="BA53" s="198"/>
      <c r="BB53" s="37"/>
      <c r="BC53" s="37"/>
      <c r="BD53" s="37"/>
      <c r="BE53" s="37"/>
      <c r="BF53" s="37"/>
      <c r="BG53" s="37"/>
      <c r="BH53" s="37"/>
      <c r="BI53" s="37"/>
      <c r="BJ53" s="37"/>
      <c r="BK53" s="37"/>
      <c r="BN53" s="198"/>
      <c r="BO53" s="198"/>
      <c r="BP53" s="198"/>
      <c r="BQ53" s="198"/>
      <c r="BR53" s="198"/>
      <c r="BS53" s="198"/>
      <c r="BT53" s="198"/>
      <c r="BU53" s="198"/>
      <c r="BV53" s="198"/>
      <c r="BW53" s="198"/>
      <c r="BX53" s="198"/>
      <c r="BY53" s="198"/>
      <c r="BZ53" s="198"/>
      <c r="CA53" s="198"/>
      <c r="CB53" s="198"/>
      <c r="CC53" s="198"/>
      <c r="CD53" s="198"/>
      <c r="CE53" s="198"/>
      <c r="CF53" s="198"/>
      <c r="CG53" s="198"/>
      <c r="CH53" s="198"/>
      <c r="CI53" s="198"/>
      <c r="CJ53" s="198"/>
      <c r="CK53" s="198"/>
      <c r="CL53" s="198"/>
      <c r="CM53" s="198"/>
      <c r="CN53" s="198"/>
      <c r="CO53" s="198"/>
      <c r="CP53" s="198"/>
      <c r="CQ53" s="198"/>
      <c r="CR53" s="198"/>
      <c r="CS53" s="198"/>
      <c r="CT53" s="198"/>
      <c r="CU53" s="198"/>
      <c r="CV53" s="198"/>
      <c r="CW53" s="198"/>
      <c r="CX53" s="198"/>
      <c r="CY53" s="198"/>
      <c r="CZ53" s="198"/>
      <c r="DA53" s="198"/>
      <c r="DB53" s="198"/>
      <c r="DC53" s="198"/>
      <c r="DD53" s="198"/>
      <c r="DE53" s="198"/>
      <c r="DF53" s="198"/>
      <c r="DG53" s="198"/>
      <c r="DH53" s="198"/>
      <c r="DI53" s="198"/>
      <c r="DJ53" s="198"/>
    </row>
    <row r="54" spans="32:114" ht="20.100000000000001" customHeight="1">
      <c r="AF54" s="198"/>
      <c r="AG54" s="198"/>
      <c r="AH54" s="198"/>
      <c r="AI54" s="198"/>
      <c r="AJ54" s="198"/>
      <c r="AK54" s="198"/>
      <c r="AL54" s="198"/>
      <c r="AM54" s="198"/>
      <c r="AN54" s="198"/>
      <c r="AO54" s="198"/>
      <c r="AP54" s="198"/>
      <c r="AQ54" s="198"/>
      <c r="AR54" s="198"/>
      <c r="AS54" s="198"/>
      <c r="AT54" s="198"/>
      <c r="AU54" s="198"/>
      <c r="AV54" s="198"/>
      <c r="AW54" s="198"/>
      <c r="AX54" s="198"/>
      <c r="AY54" s="198"/>
      <c r="AZ54" s="198"/>
      <c r="BA54" s="198"/>
      <c r="BB54" s="37"/>
      <c r="BC54" s="37"/>
      <c r="BD54" s="37"/>
      <c r="BE54" s="37"/>
      <c r="BF54" s="37"/>
      <c r="BG54" s="37"/>
      <c r="BH54" s="37"/>
      <c r="BI54" s="37"/>
      <c r="BJ54" s="37"/>
      <c r="BK54" s="37"/>
      <c r="BN54" s="198"/>
      <c r="BO54" s="198"/>
      <c r="BP54" s="198"/>
      <c r="BQ54" s="198"/>
      <c r="BR54" s="198"/>
      <c r="BS54" s="198"/>
      <c r="BT54" s="198"/>
      <c r="BU54" s="198"/>
      <c r="BV54" s="198"/>
      <c r="BW54" s="198"/>
      <c r="BX54" s="198"/>
      <c r="BY54" s="198"/>
      <c r="BZ54" s="198"/>
      <c r="CA54" s="198"/>
      <c r="CB54" s="198"/>
      <c r="CC54" s="198"/>
      <c r="CD54" s="198"/>
      <c r="CE54" s="198"/>
      <c r="CF54" s="198"/>
      <c r="CG54" s="198"/>
      <c r="CH54" s="198"/>
      <c r="CI54" s="198"/>
      <c r="CJ54" s="198"/>
      <c r="CK54" s="198"/>
      <c r="CL54" s="198"/>
      <c r="CM54" s="198"/>
      <c r="CN54" s="198"/>
      <c r="CO54" s="198"/>
      <c r="CP54" s="198"/>
      <c r="CQ54" s="198"/>
      <c r="CR54" s="198"/>
      <c r="CS54" s="198"/>
      <c r="CT54" s="198"/>
      <c r="CU54" s="198"/>
      <c r="CV54" s="198"/>
      <c r="CW54" s="198"/>
      <c r="CX54" s="198"/>
      <c r="CY54" s="198"/>
      <c r="CZ54" s="198"/>
      <c r="DA54" s="198"/>
      <c r="DB54" s="198"/>
      <c r="DC54" s="198"/>
      <c r="DD54" s="198"/>
      <c r="DE54" s="198"/>
      <c r="DF54" s="198"/>
      <c r="DG54" s="198"/>
      <c r="DH54" s="198"/>
      <c r="DI54" s="198"/>
      <c r="DJ54" s="198"/>
    </row>
    <row r="55" spans="32:114" ht="80.099999999999994" customHeight="1"/>
    <row r="56" spans="32:114" ht="24.75" customHeight="1"/>
    <row r="57" spans="32:114" ht="24.75" customHeight="1"/>
    <row r="58" spans="32:114" ht="15" customHeight="1">
      <c r="AF58" s="198"/>
      <c r="AG58" s="198"/>
      <c r="AH58" s="198"/>
      <c r="AI58" s="198"/>
      <c r="AJ58" s="198"/>
      <c r="AK58" s="198"/>
      <c r="AL58" s="198"/>
      <c r="AM58" s="198"/>
      <c r="AN58" s="198"/>
      <c r="AO58" s="198"/>
      <c r="AP58" s="198"/>
      <c r="AQ58" s="198"/>
      <c r="AR58" s="198"/>
      <c r="AS58" s="198"/>
      <c r="AT58" s="198"/>
      <c r="AU58" s="198"/>
      <c r="AV58" s="198"/>
      <c r="AW58" s="198"/>
      <c r="AX58" s="198"/>
      <c r="AY58" s="198"/>
      <c r="AZ58" s="198"/>
      <c r="BA58" s="198"/>
      <c r="BB58" s="37"/>
      <c r="BC58" s="37"/>
      <c r="BD58" s="37"/>
      <c r="BE58" s="37"/>
      <c r="BF58" s="37"/>
      <c r="BG58" s="37"/>
      <c r="BH58" s="37"/>
      <c r="BI58" s="37"/>
      <c r="BJ58" s="37"/>
      <c r="BK58" s="37"/>
      <c r="BN58" s="198"/>
      <c r="BO58" s="198"/>
      <c r="BP58" s="198"/>
      <c r="BQ58" s="198"/>
      <c r="BR58" s="198"/>
      <c r="BS58" s="198"/>
      <c r="BT58" s="198"/>
      <c r="BU58" s="198"/>
      <c r="BV58" s="198"/>
      <c r="BW58" s="198"/>
      <c r="BX58" s="198"/>
      <c r="BY58" s="198"/>
      <c r="BZ58" s="198"/>
      <c r="CA58" s="198"/>
      <c r="CB58" s="198"/>
      <c r="CC58" s="198"/>
      <c r="CD58" s="198"/>
      <c r="CE58" s="198"/>
      <c r="CF58" s="198"/>
      <c r="CG58" s="198"/>
      <c r="CH58" s="198"/>
      <c r="CI58" s="198"/>
      <c r="CJ58" s="198"/>
      <c r="CK58" s="198"/>
      <c r="CL58" s="198"/>
      <c r="CM58" s="198"/>
      <c r="CN58" s="198"/>
      <c r="CO58" s="198"/>
      <c r="CP58" s="198"/>
      <c r="CQ58" s="198"/>
      <c r="CR58" s="198"/>
      <c r="CS58" s="198"/>
      <c r="CT58" s="198"/>
      <c r="CU58" s="198"/>
      <c r="CV58" s="198"/>
      <c r="CW58" s="198"/>
      <c r="CX58" s="198"/>
      <c r="CY58" s="198"/>
      <c r="CZ58" s="198"/>
      <c r="DA58" s="198"/>
      <c r="DB58" s="198"/>
      <c r="DC58" s="198"/>
      <c r="DD58" s="198"/>
      <c r="DE58" s="198"/>
      <c r="DF58" s="198"/>
      <c r="DG58" s="198"/>
      <c r="DH58" s="198"/>
      <c r="DI58" s="198"/>
      <c r="DJ58" s="198"/>
    </row>
    <row r="59" spans="32:114" ht="30" customHeight="1">
      <c r="AF59" s="198"/>
      <c r="AG59" s="198"/>
      <c r="AH59" s="198"/>
      <c r="AI59" s="198"/>
      <c r="AJ59" s="198"/>
      <c r="AK59" s="198"/>
      <c r="AL59" s="198"/>
      <c r="AM59" s="198"/>
      <c r="AN59" s="198"/>
      <c r="AO59" s="198"/>
      <c r="AP59" s="198"/>
      <c r="AQ59" s="198"/>
      <c r="AR59" s="198"/>
      <c r="AS59" s="198"/>
      <c r="AT59" s="198"/>
      <c r="AU59" s="198"/>
      <c r="AV59" s="198"/>
      <c r="AW59" s="198"/>
      <c r="AX59" s="198"/>
      <c r="AY59" s="198"/>
      <c r="AZ59" s="198"/>
      <c r="BA59" s="198"/>
      <c r="BB59" s="37"/>
      <c r="BC59" s="37"/>
      <c r="BD59" s="37"/>
      <c r="BE59" s="37"/>
      <c r="BF59" s="37"/>
      <c r="BG59" s="37"/>
      <c r="BH59" s="37"/>
      <c r="BI59" s="37"/>
      <c r="BJ59" s="37"/>
      <c r="BK59" s="37"/>
      <c r="BN59" s="198"/>
      <c r="BO59" s="198"/>
      <c r="BP59" s="198"/>
      <c r="BQ59" s="198"/>
      <c r="BR59" s="198"/>
      <c r="BS59" s="198"/>
      <c r="BT59" s="198"/>
      <c r="BU59" s="198"/>
      <c r="BV59" s="198"/>
      <c r="BW59" s="198"/>
      <c r="BX59" s="198"/>
      <c r="BY59" s="198"/>
      <c r="BZ59" s="198"/>
      <c r="CA59" s="198"/>
      <c r="CB59" s="198"/>
      <c r="CC59" s="198"/>
      <c r="CD59" s="198"/>
      <c r="CE59" s="198"/>
      <c r="CF59" s="198"/>
      <c r="CG59" s="198"/>
      <c r="CH59" s="198"/>
      <c r="CI59" s="198"/>
      <c r="CJ59" s="198"/>
      <c r="CK59" s="198"/>
      <c r="CL59" s="198"/>
      <c r="CM59" s="198"/>
      <c r="CN59" s="198"/>
      <c r="CO59" s="198"/>
      <c r="CP59" s="198"/>
      <c r="CQ59" s="198"/>
      <c r="CR59" s="198"/>
      <c r="CS59" s="198"/>
      <c r="CT59" s="198"/>
      <c r="CU59" s="198"/>
      <c r="CV59" s="198"/>
      <c r="CW59" s="198"/>
      <c r="CX59" s="198"/>
      <c r="CY59" s="198"/>
      <c r="CZ59" s="198"/>
      <c r="DA59" s="198"/>
      <c r="DB59" s="198"/>
      <c r="DC59" s="198"/>
      <c r="DD59" s="198"/>
      <c r="DE59" s="198"/>
      <c r="DF59" s="198"/>
      <c r="DG59" s="198"/>
      <c r="DH59" s="198"/>
      <c r="DI59" s="198"/>
      <c r="DJ59" s="198"/>
    </row>
    <row r="60" spans="32:114" ht="20.100000000000001" customHeight="1">
      <c r="AF60" s="198"/>
      <c r="AG60" s="198"/>
      <c r="AH60" s="198"/>
      <c r="AI60" s="198"/>
      <c r="AJ60" s="198"/>
      <c r="AK60" s="198"/>
      <c r="AL60" s="198"/>
      <c r="AM60" s="198"/>
      <c r="AN60" s="198"/>
      <c r="AO60" s="198"/>
      <c r="AP60" s="198"/>
      <c r="AQ60" s="198"/>
      <c r="AR60" s="198"/>
      <c r="AS60" s="198"/>
      <c r="AT60" s="198"/>
      <c r="AU60" s="198"/>
      <c r="AV60" s="198"/>
      <c r="AW60" s="198"/>
      <c r="AX60" s="198"/>
      <c r="AY60" s="198"/>
      <c r="AZ60" s="198"/>
      <c r="BA60" s="198"/>
      <c r="BB60" s="37"/>
      <c r="BC60" s="37"/>
      <c r="BD60" s="37"/>
      <c r="BE60" s="37"/>
      <c r="BF60" s="37"/>
      <c r="BG60" s="37"/>
      <c r="BH60" s="37"/>
      <c r="BI60" s="37"/>
      <c r="BJ60" s="37"/>
      <c r="BK60" s="37"/>
      <c r="BN60" s="198"/>
      <c r="BO60" s="198"/>
      <c r="BP60" s="198"/>
      <c r="BQ60" s="198"/>
      <c r="BR60" s="198"/>
      <c r="BS60" s="198"/>
      <c r="BT60" s="198"/>
      <c r="BU60" s="198"/>
      <c r="BV60" s="198"/>
      <c r="BW60" s="198"/>
      <c r="BX60" s="198"/>
      <c r="BY60" s="198"/>
      <c r="BZ60" s="198"/>
      <c r="CA60" s="198"/>
      <c r="CB60" s="198"/>
      <c r="CC60" s="198"/>
      <c r="CD60" s="198"/>
      <c r="CE60" s="198"/>
      <c r="CF60" s="198"/>
      <c r="CG60" s="198"/>
      <c r="CH60" s="198"/>
      <c r="CI60" s="198"/>
      <c r="CJ60" s="198"/>
      <c r="CK60" s="198"/>
      <c r="CL60" s="198"/>
      <c r="CM60" s="198"/>
      <c r="CN60" s="198"/>
      <c r="CO60" s="198"/>
      <c r="CP60" s="198"/>
      <c r="CQ60" s="198"/>
      <c r="CR60" s="198"/>
      <c r="CS60" s="198"/>
      <c r="CT60" s="198"/>
      <c r="CU60" s="198"/>
      <c r="CV60" s="198"/>
      <c r="CW60" s="198"/>
      <c r="CX60" s="198"/>
      <c r="CY60" s="198"/>
      <c r="CZ60" s="198"/>
      <c r="DA60" s="198"/>
      <c r="DB60" s="198"/>
      <c r="DC60" s="198"/>
      <c r="DD60" s="198"/>
      <c r="DE60" s="198"/>
      <c r="DF60" s="198"/>
      <c r="DG60" s="198"/>
      <c r="DH60" s="198"/>
      <c r="DI60" s="198"/>
      <c r="DJ60" s="198"/>
    </row>
    <row r="61" spans="32:114" ht="80.099999999999994" customHeight="1"/>
    <row r="62" spans="32:114" ht="24.75" customHeight="1"/>
    <row r="63" spans="32:114" ht="24.75" customHeight="1"/>
    <row r="64" spans="32:114" ht="15" customHeight="1"/>
    <row r="65" spans="2:31" ht="30" customHeight="1"/>
    <row r="66" spans="2:31" s="21" customFormat="1" ht="15" customHeight="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row>
    <row r="67" spans="2:31" ht="19.5" customHeight="1"/>
    <row r="68" spans="2:31" ht="24" customHeight="1"/>
    <row r="69" spans="2:31" ht="80.099999999999994" customHeight="1"/>
    <row r="70" spans="2:31" ht="24.75" customHeight="1"/>
    <row r="71" spans="2:31" ht="24.75" customHeight="1"/>
    <row r="72" spans="2:31" ht="15" customHeight="1"/>
    <row r="73" spans="2:31" ht="30" customHeight="1"/>
    <row r="74" spans="2:31" ht="15" customHeight="1"/>
    <row r="75" spans="2:31" ht="80.099999999999994" customHeight="1"/>
    <row r="76" spans="2:31" ht="24.75" customHeight="1"/>
    <row r="77" spans="2:31" ht="24.75" customHeight="1"/>
    <row r="78" spans="2:31" ht="15" customHeight="1"/>
    <row r="79" spans="2:31" ht="30" customHeight="1"/>
    <row r="81" ht="80.099999999999994" customHeight="1"/>
    <row r="82" ht="24.75" customHeight="1"/>
    <row r="83" ht="24.75" customHeight="1"/>
    <row r="84" ht="15" customHeight="1"/>
    <row r="85" ht="30" customHeight="1"/>
    <row r="87" ht="80.099999999999994" customHeight="1"/>
    <row r="88" ht="24.75" customHeight="1"/>
    <row r="89" ht="24.75" customHeight="1"/>
    <row r="90" ht="15" customHeight="1"/>
    <row r="91" ht="30" customHeight="1"/>
    <row r="93" ht="80.099999999999994" customHeight="1"/>
    <row r="94" ht="24.75" customHeight="1"/>
    <row r="95" ht="24.75" customHeight="1"/>
    <row r="96" ht="15" customHeight="1"/>
    <row r="97" ht="30" customHeight="1"/>
    <row r="99" ht="80.099999999999994" customHeight="1"/>
    <row r="100" ht="24.75" customHeight="1"/>
    <row r="101" ht="24.75" customHeight="1"/>
    <row r="102" ht="15" customHeight="1"/>
    <row r="103" ht="30" customHeight="1"/>
    <row r="105" ht="80.099999999999994" customHeight="1"/>
    <row r="106" ht="24.75" customHeight="1"/>
    <row r="107" ht="24.75" customHeight="1"/>
    <row r="108" ht="15" customHeight="1"/>
    <row r="109" ht="30" customHeight="1"/>
    <row r="111" ht="80.099999999999994" customHeight="1"/>
    <row r="112" ht="24.75" customHeight="1"/>
    <row r="113" ht="24.75" customHeight="1"/>
    <row r="114" ht="15" customHeight="1"/>
    <row r="115" ht="30" customHeight="1"/>
    <row r="117" ht="80.099999999999994" customHeight="1"/>
    <row r="118" ht="24.75" customHeight="1"/>
    <row r="119" ht="24.75" customHeight="1"/>
  </sheetData>
  <sheetProtection sheet="1"/>
  <mergeCells count="15">
    <mergeCell ref="G33:U33"/>
    <mergeCell ref="P23:S23"/>
    <mergeCell ref="N5:N6"/>
    <mergeCell ref="B15:F15"/>
    <mergeCell ref="H15:AC15"/>
    <mergeCell ref="G5:H5"/>
    <mergeCell ref="G6:H6"/>
    <mergeCell ref="B9:E9"/>
    <mergeCell ref="I5:I6"/>
    <mergeCell ref="K5:K6"/>
    <mergeCell ref="J5:J6"/>
    <mergeCell ref="L5:M6"/>
    <mergeCell ref="O5:T6"/>
    <mergeCell ref="I10:AE10"/>
    <mergeCell ref="D19:E19"/>
  </mergeCells>
  <conditionalFormatting sqref="T23:U23">
    <cfRule type="iconSet" priority="143">
      <iconSet showValue="0">
        <cfvo type="percent" val="0"/>
        <cfvo type="num" val="5"/>
        <cfvo type="num" val="10"/>
      </iconSet>
    </cfRule>
  </conditionalFormatting>
  <conditionalFormatting sqref="T17:U17">
    <cfRule type="iconSet" priority="138">
      <iconSet showValue="0">
        <cfvo type="percent" val="0"/>
        <cfvo type="num" val="5"/>
        <cfvo type="num" val="10"/>
      </iconSet>
    </cfRule>
  </conditionalFormatting>
  <conditionalFormatting sqref="P23:S23">
    <cfRule type="containsText" dxfId="7192" priority="139" operator="containsText" text="ggggggggggggggg">
      <formula>NOT(ISERROR(SEARCH("ggggggggggggggg",P23)))</formula>
    </cfRule>
  </conditionalFormatting>
  <conditionalFormatting sqref="P23:S23">
    <cfRule type="containsText" dxfId="7191" priority="140" operator="containsText" text="gggggggggg">
      <formula>NOT(ISERROR(SEARCH("gggggggggg",P23)))</formula>
    </cfRule>
  </conditionalFormatting>
  <conditionalFormatting sqref="P23:S23">
    <cfRule type="containsText" dxfId="7190" priority="141" operator="containsText" text="ggggg">
      <formula>NOT(ISERROR(SEARCH("ggggg",P23)))</formula>
    </cfRule>
  </conditionalFormatting>
  <conditionalFormatting sqref="P23:S23">
    <cfRule type="containsText" dxfId="7189" priority="142" operator="containsText" text="g">
      <formula>NOT(ISERROR(SEARCH("g",P23)))</formula>
    </cfRule>
  </conditionalFormatting>
  <conditionalFormatting sqref="P17:S17">
    <cfRule type="containsText" dxfId="7188" priority="134" operator="containsText" text="ggggggggggggggg">
      <formula>NOT(ISERROR(SEARCH("ggggggggggggggg",P17)))</formula>
    </cfRule>
  </conditionalFormatting>
  <conditionalFormatting sqref="P17:S17">
    <cfRule type="containsText" dxfId="7187" priority="135" operator="containsText" text="gggggggggg">
      <formula>NOT(ISERROR(SEARCH("gggggggggg",P17)))</formula>
    </cfRule>
  </conditionalFormatting>
  <conditionalFormatting sqref="P17:S17">
    <cfRule type="containsText" dxfId="7186" priority="136" operator="containsText" text="ggggg">
      <formula>NOT(ISERROR(SEARCH("ggggg",P17)))</formula>
    </cfRule>
  </conditionalFormatting>
  <conditionalFormatting sqref="P17:S17">
    <cfRule type="containsText" dxfId="7185" priority="137" operator="containsText" text="g">
      <formula>NOT(ISERROR(SEARCH("g",P17)))</formula>
    </cfRule>
  </conditionalFormatting>
  <conditionalFormatting sqref="D19">
    <cfRule type="beginsWith" dxfId="7184" priority="82" operator="beginsWith" text="?">
      <formula>LEFT(D19,LEN("?"))="?"</formula>
    </cfRule>
  </conditionalFormatting>
  <conditionalFormatting sqref="G5:H5">
    <cfRule type="beginsWith" dxfId="7183" priority="74" operator="beginsWith" text="?">
      <formula>LEFT(G5,LEN("?"))="?"</formula>
    </cfRule>
  </conditionalFormatting>
  <conditionalFormatting sqref="J5 L5">
    <cfRule type="beginsWith" dxfId="7182" priority="73" operator="beginsWith" text="?">
      <formula>LEFT(J5,LEN("?"))="?"</formula>
    </cfRule>
  </conditionalFormatting>
  <conditionalFormatting sqref="G6:H6">
    <cfRule type="beginsWith" dxfId="7181" priority="72" operator="beginsWith" text="?">
      <formula>LEFT(G6,LEN("?"))="?"</formula>
    </cfRule>
  </conditionalFormatting>
  <conditionalFormatting sqref="O5:T6">
    <cfRule type="beginsWith" dxfId="7180" priority="71" operator="beginsWith" text="?">
      <formula>LEFT(O5,LEN("?"))="?"</formula>
    </cfRule>
  </conditionalFormatting>
  <pageMargins left="0.70866141732283472" right="0.70866141732283472" top="0.74803149606299213" bottom="0.74803149606299213" header="0.31496062992125984" footer="0.31496062992125984"/>
  <pageSetup paperSize="9" scale="13" orientation="landscape" r:id="rId1"/>
  <drawing r:id="rId2"/>
  <extLst>
    <ext xmlns:x14="http://schemas.microsoft.com/office/spreadsheetml/2009/9/main" uri="{CCE6A557-97BC-4b89-ADB6-D9C93CAAB3DF}">
      <x14:dataValidations xmlns:xm="http://schemas.microsoft.com/office/excel/2006/main" count="2">
        <x14:dataValidation type="list" allowBlank="1" showInputMessage="1">
          <x14:formula1>
            <xm:f>Données!$R$10</xm:f>
          </x14:formula1>
          <xm:sqref>H15:AC15</xm:sqref>
        </x14:dataValidation>
        <x14:dataValidation type="list" allowBlank="1" showInputMessage="1" showErrorMessage="1">
          <x14:formula1>
            <xm:f>Données!$T$10</xm:f>
          </x14:formula1>
          <xm:sqref>D19:E19</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2">
    <tabColor rgb="FF7F26CE"/>
    <pageSetUpPr fitToPage="1"/>
  </sheetPr>
  <dimension ref="B1:DJ88"/>
  <sheetViews>
    <sheetView showGridLines="0" zoomScale="70" workbookViewId="0">
      <selection activeCell="D19" sqref="D19:E19"/>
    </sheetView>
  </sheetViews>
  <sheetFormatPr baseColWidth="10" defaultColWidth="10.85546875" defaultRowHeight="15"/>
  <cols>
    <col min="1" max="1" width="1.7109375" style="1" customWidth="1"/>
    <col min="2" max="2" width="2.42578125" style="1" customWidth="1"/>
    <col min="3" max="3" width="1.7109375" style="1" customWidth="1"/>
    <col min="4" max="4" width="10.85546875" style="1" customWidth="1"/>
    <col min="5" max="5" width="7.42578125" style="1" customWidth="1"/>
    <col min="6" max="6" width="1.7109375" style="1" customWidth="1"/>
    <col min="7" max="7" width="5" style="1" customWidth="1"/>
    <col min="8" max="8" width="36.7109375" style="1" customWidth="1"/>
    <col min="9" max="9" width="1.7109375" style="1" customWidth="1"/>
    <col min="10" max="10" width="21.7109375" style="1" customWidth="1"/>
    <col min="11" max="11" width="1.7109375" style="1" customWidth="1"/>
    <col min="12" max="12" width="12.42578125" style="1" customWidth="1"/>
    <col min="13" max="14" width="4.140625" style="1" customWidth="1"/>
    <col min="15" max="15" width="1.7109375" style="1" customWidth="1"/>
    <col min="16" max="16" width="8.85546875" style="1" customWidth="1"/>
    <col min="17" max="17" width="8.28515625" style="1" customWidth="1"/>
    <col min="18" max="18" width="8.42578125" style="1" customWidth="1"/>
    <col min="19" max="19" width="8.85546875" style="1" customWidth="1"/>
    <col min="20" max="20" width="53.85546875" style="1" customWidth="1"/>
    <col min="21" max="21" width="0.85546875" style="1" customWidth="1"/>
    <col min="22" max="22" width="11.7109375" style="1" customWidth="1"/>
    <col min="23" max="23" width="1.7109375" style="1" customWidth="1"/>
    <col min="24" max="24" width="8.28515625" style="1" customWidth="1"/>
    <col min="25" max="25" width="3.28515625" style="1" customWidth="1"/>
    <col min="26" max="27" width="1.7109375" style="1" customWidth="1"/>
    <col min="28" max="28" width="10" style="1" customWidth="1"/>
    <col min="29" max="29" width="3.28515625" style="1" customWidth="1"/>
    <col min="30" max="30" width="1.7109375" style="1" customWidth="1"/>
    <col min="31" max="31" width="2.42578125" style="1" customWidth="1"/>
    <col min="32" max="16384" width="10.85546875" style="1"/>
  </cols>
  <sheetData>
    <row r="1" spans="2:114" ht="9.9499999999999993" customHeight="1"/>
    <row r="2" spans="2:114" ht="15" customHeight="1">
      <c r="B2" s="2"/>
      <c r="C2" s="3"/>
      <c r="D2" s="3"/>
      <c r="E2" s="3"/>
      <c r="F2" s="3"/>
      <c r="G2" s="3"/>
      <c r="H2" s="3"/>
      <c r="I2" s="3"/>
      <c r="J2" s="3"/>
      <c r="K2" s="3"/>
      <c r="L2" s="3"/>
      <c r="M2" s="3"/>
      <c r="N2" s="3"/>
      <c r="O2" s="3"/>
      <c r="P2" s="3"/>
      <c r="Q2" s="3"/>
      <c r="R2" s="3"/>
      <c r="S2" s="3"/>
      <c r="T2" s="3"/>
      <c r="U2" s="3"/>
      <c r="V2" s="3"/>
      <c r="W2" s="3"/>
      <c r="X2" s="3"/>
      <c r="Y2" s="3"/>
      <c r="Z2" s="3"/>
      <c r="AA2" s="3"/>
      <c r="AB2" s="3"/>
      <c r="AC2" s="3"/>
      <c r="AD2" s="3"/>
      <c r="AE2" s="4"/>
    </row>
    <row r="3" spans="2:114" ht="9.9499999999999993" customHeight="1">
      <c r="B3" s="5"/>
      <c r="F3" s="6"/>
      <c r="G3" s="6"/>
      <c r="H3" s="8"/>
      <c r="I3" s="6"/>
      <c r="J3" s="6"/>
      <c r="K3" s="8"/>
      <c r="L3" s="8"/>
      <c r="M3" s="8"/>
      <c r="N3" s="8"/>
      <c r="O3" s="8"/>
      <c r="P3" s="8"/>
      <c r="Q3" s="8"/>
      <c r="AB3" s="9"/>
      <c r="AC3" s="9"/>
      <c r="AD3" s="9"/>
      <c r="AE3" s="10"/>
    </row>
    <row r="4" spans="2:114" ht="9.9499999999999993" customHeight="1">
      <c r="B4" s="5"/>
      <c r="F4" s="6"/>
      <c r="G4" s="6"/>
      <c r="H4" s="8"/>
      <c r="I4" s="6"/>
      <c r="J4" s="6"/>
      <c r="K4" s="8"/>
      <c r="L4" s="8"/>
      <c r="M4" s="8"/>
      <c r="N4" s="8"/>
      <c r="O4" s="8"/>
      <c r="P4" s="8"/>
      <c r="Q4" s="8"/>
      <c r="AD4" s="9"/>
      <c r="AE4" s="10"/>
    </row>
    <row r="5" spans="2:114" s="11" customFormat="1" ht="27.95" customHeight="1">
      <c r="B5" s="12"/>
      <c r="F5" s="13"/>
      <c r="G5" s="1051" t="str">
        <f>IF('Suivi des évaluations'!K5=0,"?",'Suivi des évaluations'!K5)</f>
        <v>?</v>
      </c>
      <c r="H5" s="1051"/>
      <c r="I5" s="1071"/>
      <c r="J5" s="1067" t="str">
        <f>IF('Suivi des évaluations'!K15=0,"?",'Suivi des évaluations'!K15)</f>
        <v>Seconde</v>
      </c>
      <c r="K5" s="1072"/>
      <c r="L5" s="1067" t="str">
        <f>IF('Suivi des évaluations'!S15=0,"?",'Suivi des évaluations'!S15)</f>
        <v>BCP</v>
      </c>
      <c r="M5" s="1067"/>
      <c r="N5" s="1075"/>
      <c r="O5" s="1068" t="str">
        <f>IF('Suivi des évaluations'!AB15=0,"?",'Suivi des évaluations'!AB15)</f>
        <v>Maintenance et efficacité énergétique (MEE)</v>
      </c>
      <c r="P5" s="1068"/>
      <c r="Q5" s="1068"/>
      <c r="R5" s="1068"/>
      <c r="S5" s="1068"/>
      <c r="T5" s="1068"/>
      <c r="U5" s="548"/>
      <c r="Y5" s="19"/>
      <c r="Z5" s="19"/>
      <c r="AA5" s="19"/>
      <c r="AE5" s="20"/>
    </row>
    <row r="6" spans="2:114" s="11" customFormat="1" ht="27.95" customHeight="1">
      <c r="B6" s="12"/>
      <c r="F6" s="13"/>
      <c r="G6" s="1051" t="str">
        <f>IF('Suivi des évaluations'!K7=0,"?",'Suivi des évaluations'!K7)</f>
        <v>?</v>
      </c>
      <c r="H6" s="1051"/>
      <c r="I6" s="1071"/>
      <c r="J6" s="1067"/>
      <c r="K6" s="1072"/>
      <c r="L6" s="1067"/>
      <c r="M6" s="1067"/>
      <c r="N6" s="1075"/>
      <c r="O6" s="1068"/>
      <c r="P6" s="1068"/>
      <c r="Q6" s="1068"/>
      <c r="R6" s="1068"/>
      <c r="S6" s="1068"/>
      <c r="T6" s="1068"/>
      <c r="U6" s="548"/>
      <c r="Y6" s="19"/>
      <c r="Z6" s="19"/>
      <c r="AA6" s="19"/>
      <c r="AE6" s="20"/>
    </row>
    <row r="7" spans="2:114" s="21" customFormat="1" ht="9.9499999999999993" customHeight="1">
      <c r="B7" s="22"/>
      <c r="G7" s="23"/>
      <c r="H7" s="23"/>
      <c r="I7" s="23"/>
      <c r="J7" s="24"/>
      <c r="K7" s="24"/>
      <c r="L7" s="24"/>
      <c r="M7" s="24"/>
      <c r="N7" s="24"/>
      <c r="O7" s="24"/>
      <c r="P7" s="24"/>
      <c r="Q7" s="8"/>
      <c r="R7" s="1"/>
      <c r="S7" s="1"/>
      <c r="T7" s="1"/>
      <c r="U7" s="1"/>
      <c r="V7" s="1"/>
      <c r="W7" s="1"/>
      <c r="X7" s="1"/>
      <c r="Y7" s="25"/>
      <c r="Z7" s="25"/>
      <c r="AA7" s="25"/>
      <c r="AE7" s="26"/>
    </row>
    <row r="8" spans="2:114" ht="9.9499999999999993" customHeight="1">
      <c r="B8" s="5"/>
      <c r="E8" s="27"/>
      <c r="Y8" s="28"/>
      <c r="Z8" s="28"/>
      <c r="AA8" s="28"/>
      <c r="AE8" s="10"/>
      <c r="AF8" s="27"/>
    </row>
    <row r="9" spans="2:114" s="21" customFormat="1" ht="60" customHeight="1">
      <c r="B9" s="1069" t="s">
        <v>0</v>
      </c>
      <c r="C9" s="1070"/>
      <c r="D9" s="1070"/>
      <c r="E9" s="1070"/>
      <c r="F9" s="29"/>
      <c r="G9" s="30"/>
      <c r="H9" s="1280" t="s">
        <v>148</v>
      </c>
      <c r="I9" s="1280"/>
      <c r="J9" s="1280"/>
      <c r="K9" s="1280"/>
      <c r="L9" s="1280"/>
      <c r="M9" s="1280"/>
      <c r="N9" s="1280"/>
      <c r="O9" s="1280"/>
      <c r="P9" s="1280"/>
      <c r="Q9" s="1280"/>
      <c r="R9" s="1280"/>
      <c r="S9" s="1280"/>
      <c r="T9" s="1280"/>
      <c r="U9" s="133"/>
      <c r="V9" s="133"/>
      <c r="W9" s="133"/>
      <c r="X9" s="133"/>
      <c r="Y9" s="133"/>
      <c r="Z9" s="29"/>
      <c r="AA9" s="29"/>
      <c r="AB9" s="29"/>
      <c r="AC9" s="29"/>
      <c r="AD9" s="29"/>
      <c r="AE9" s="31"/>
    </row>
    <row r="10" spans="2:114" ht="30" customHeight="1">
      <c r="B10" s="507"/>
      <c r="C10" s="508"/>
      <c r="D10" s="508"/>
      <c r="E10" s="508"/>
      <c r="F10" s="508"/>
      <c r="G10" s="509"/>
      <c r="H10" s="510" t="s">
        <v>92</v>
      </c>
      <c r="I10" s="1161">
        <f ca="1">TODAY()</f>
        <v>44544</v>
      </c>
      <c r="J10" s="1161"/>
      <c r="K10" s="1161"/>
      <c r="L10" s="1161"/>
      <c r="M10" s="1161"/>
      <c r="N10" s="1161"/>
      <c r="O10" s="1161"/>
      <c r="P10" s="1161"/>
      <c r="Q10" s="1161"/>
      <c r="R10" s="1161"/>
      <c r="S10" s="1161"/>
      <c r="T10" s="1161"/>
      <c r="U10" s="1161"/>
      <c r="V10" s="1161"/>
      <c r="W10" s="1161"/>
      <c r="X10" s="1161"/>
      <c r="Y10" s="1161"/>
      <c r="Z10" s="1161"/>
      <c r="AA10" s="1161"/>
      <c r="AB10" s="1161"/>
      <c r="AC10" s="1161"/>
      <c r="AD10" s="1161"/>
      <c r="AE10" s="1162"/>
    </row>
    <row r="11" spans="2:114" ht="5.0999999999999996" customHeight="1">
      <c r="B11" s="5"/>
      <c r="G11" s="37"/>
      <c r="H11" s="38"/>
      <c r="I11" s="387"/>
      <c r="J11" s="387"/>
      <c r="K11" s="387"/>
      <c r="L11" s="387"/>
      <c r="M11" s="387"/>
      <c r="N11" s="387"/>
      <c r="O11" s="387"/>
      <c r="P11" s="387"/>
      <c r="Q11" s="387"/>
      <c r="R11" s="387"/>
      <c r="S11" s="387"/>
      <c r="T11" s="387"/>
      <c r="U11" s="387"/>
      <c r="V11" s="387"/>
      <c r="W11" s="387"/>
      <c r="X11" s="387"/>
      <c r="Y11" s="387"/>
      <c r="Z11" s="387"/>
      <c r="AA11" s="387"/>
      <c r="AB11" s="387"/>
      <c r="AC11" s="387"/>
      <c r="AD11" s="387"/>
      <c r="AE11" s="549"/>
    </row>
    <row r="12" spans="2:114" ht="12" customHeight="1">
      <c r="B12" s="5"/>
      <c r="G12" s="37"/>
      <c r="H12" s="38"/>
      <c r="I12" s="387"/>
      <c r="J12" s="387"/>
      <c r="K12" s="387"/>
      <c r="L12" s="387"/>
      <c r="M12" s="387"/>
      <c r="N12" s="387"/>
      <c r="O12" s="387"/>
      <c r="P12" s="387"/>
      <c r="Q12" s="387"/>
      <c r="R12" s="387"/>
      <c r="S12" s="387"/>
      <c r="T12" s="387"/>
      <c r="U12" s="387"/>
      <c r="V12" s="42"/>
      <c r="W12" s="43"/>
      <c r="X12" s="44"/>
      <c r="Y12" s="45"/>
      <c r="Z12" s="46"/>
      <c r="AA12" s="47"/>
      <c r="AB12" s="46"/>
      <c r="AC12" s="48"/>
      <c r="AD12" s="387"/>
      <c r="AE12" s="549"/>
    </row>
    <row r="13" spans="2:114" ht="5.0999999999999996" customHeight="1">
      <c r="B13" s="5"/>
      <c r="G13" s="37"/>
      <c r="H13" s="37"/>
      <c r="I13" s="37"/>
      <c r="J13" s="37"/>
      <c r="K13" s="37"/>
      <c r="L13" s="138"/>
      <c r="M13" s="40"/>
      <c r="N13" s="40"/>
      <c r="O13" s="40"/>
      <c r="P13" s="511"/>
      <c r="Q13" s="41"/>
      <c r="R13" s="41"/>
      <c r="S13" s="511"/>
      <c r="T13" s="37"/>
      <c r="U13" s="37"/>
      <c r="V13" s="40"/>
      <c r="W13" s="37"/>
      <c r="X13" s="40"/>
      <c r="Y13" s="37"/>
      <c r="Z13" s="37"/>
      <c r="AA13" s="37"/>
      <c r="AB13" s="37"/>
      <c r="AC13" s="37"/>
      <c r="AE13" s="10"/>
    </row>
    <row r="14" spans="2:114" ht="39.75" customHeight="1">
      <c r="B14" s="5"/>
      <c r="G14" s="37"/>
      <c r="H14" s="37"/>
      <c r="I14" s="37"/>
      <c r="J14" s="37"/>
      <c r="K14" s="37"/>
      <c r="L14" s="37"/>
      <c r="M14" s="37"/>
      <c r="N14" s="37"/>
      <c r="O14" s="37"/>
      <c r="P14" s="37"/>
      <c r="Q14" s="37"/>
      <c r="R14" s="37"/>
      <c r="S14" s="37"/>
      <c r="T14" s="37"/>
      <c r="U14" s="37"/>
      <c r="V14" s="37"/>
      <c r="W14" s="37"/>
      <c r="X14" s="37"/>
      <c r="Y14" s="37"/>
      <c r="Z14" s="37"/>
      <c r="AA14" s="37"/>
      <c r="AB14" s="37"/>
      <c r="AC14" s="37"/>
      <c r="AD14" s="37"/>
      <c r="AE14" s="10"/>
    </row>
    <row r="15" spans="2:114" ht="30" customHeight="1">
      <c r="B15" s="1152" t="s">
        <v>126</v>
      </c>
      <c r="C15" s="1153"/>
      <c r="D15" s="1153"/>
      <c r="E15" s="1153"/>
      <c r="F15" s="1153"/>
      <c r="G15" s="550"/>
      <c r="H15" s="1374" t="s">
        <v>200</v>
      </c>
      <c r="I15" s="1375"/>
      <c r="J15" s="1375"/>
      <c r="K15" s="1375"/>
      <c r="L15" s="1375"/>
      <c r="M15" s="1375"/>
      <c r="N15" s="1375"/>
      <c r="O15" s="1375"/>
      <c r="P15" s="1375"/>
      <c r="Q15" s="1375"/>
      <c r="R15" s="1375"/>
      <c r="S15" s="1375"/>
      <c r="T15" s="1375"/>
      <c r="U15" s="1375"/>
      <c r="V15" s="1375"/>
      <c r="W15" s="1375"/>
      <c r="X15" s="1375"/>
      <c r="Y15" s="1375"/>
      <c r="Z15" s="1375"/>
      <c r="AA15" s="1375"/>
      <c r="AB15" s="1375"/>
      <c r="AC15" s="1375"/>
      <c r="AD15" s="269"/>
      <c r="AE15" s="418"/>
      <c r="AF15" s="198"/>
      <c r="AG15" s="198"/>
      <c r="AH15" s="198"/>
      <c r="AI15" s="198"/>
      <c r="AJ15" s="198"/>
      <c r="AK15" s="198"/>
      <c r="AL15" s="198"/>
      <c r="AM15" s="198"/>
      <c r="AN15" s="198"/>
      <c r="AO15" s="198"/>
      <c r="AP15" s="198"/>
      <c r="AQ15" s="198"/>
      <c r="AR15" s="198"/>
      <c r="AS15" s="198"/>
      <c r="AT15" s="198"/>
      <c r="AU15" s="198"/>
      <c r="AV15" s="198"/>
      <c r="AW15" s="198"/>
      <c r="AX15" s="198"/>
      <c r="AY15" s="198"/>
      <c r="AZ15" s="198"/>
      <c r="BA15" s="198"/>
      <c r="BB15" s="37"/>
      <c r="BC15" s="37"/>
      <c r="BD15" s="37"/>
      <c r="BE15" s="37"/>
      <c r="BF15" s="37"/>
      <c r="BG15" s="37"/>
      <c r="BH15" s="37"/>
      <c r="BI15" s="37"/>
      <c r="BJ15" s="37"/>
      <c r="BK15" s="37"/>
      <c r="BN15" s="198"/>
      <c r="BO15" s="198"/>
      <c r="BP15" s="198"/>
      <c r="BQ15" s="198"/>
      <c r="BR15" s="198"/>
      <c r="BS15" s="198"/>
      <c r="BT15" s="198"/>
      <c r="BU15" s="198"/>
      <c r="BV15" s="198"/>
      <c r="BW15" s="198"/>
      <c r="BX15" s="198"/>
      <c r="BY15" s="198"/>
      <c r="BZ15" s="198"/>
      <c r="CA15" s="198"/>
      <c r="CB15" s="198"/>
      <c r="CC15" s="198"/>
      <c r="CD15" s="198"/>
      <c r="CE15" s="198"/>
      <c r="CF15" s="198"/>
      <c r="CG15" s="198"/>
      <c r="CH15" s="198"/>
      <c r="CI15" s="198"/>
      <c r="CJ15" s="198"/>
      <c r="CK15" s="198"/>
      <c r="CL15" s="198"/>
      <c r="CM15" s="198"/>
      <c r="CN15" s="198"/>
      <c r="CO15" s="198"/>
      <c r="CP15" s="198"/>
      <c r="CQ15" s="198"/>
      <c r="CR15" s="198"/>
      <c r="CS15" s="198"/>
      <c r="CT15" s="198"/>
      <c r="CU15" s="198"/>
      <c r="CV15" s="198"/>
      <c r="CW15" s="198"/>
      <c r="CX15" s="198"/>
      <c r="CY15" s="198"/>
      <c r="CZ15" s="198"/>
      <c r="DA15" s="198"/>
      <c r="DB15" s="198"/>
      <c r="DC15" s="198"/>
      <c r="DD15" s="198"/>
      <c r="DE15" s="198"/>
      <c r="DF15" s="198"/>
      <c r="DG15" s="198"/>
      <c r="DH15" s="198"/>
      <c r="DI15" s="198"/>
      <c r="DJ15" s="198"/>
    </row>
    <row r="16" spans="2:114" ht="20.100000000000001" customHeight="1">
      <c r="B16" s="5"/>
      <c r="G16" s="551"/>
      <c r="H16" s="552"/>
      <c r="I16" s="552"/>
      <c r="J16" s="552"/>
      <c r="K16" s="552"/>
      <c r="L16" s="552"/>
      <c r="M16" s="553"/>
      <c r="N16" s="553"/>
      <c r="O16" s="553"/>
      <c r="P16" s="553"/>
      <c r="Q16" s="553"/>
      <c r="R16" s="553"/>
      <c r="S16" s="553"/>
      <c r="T16" s="553"/>
      <c r="U16" s="553"/>
      <c r="V16" s="553"/>
      <c r="W16" s="553"/>
      <c r="X16" s="553"/>
      <c r="Y16" s="553"/>
      <c r="Z16" s="553"/>
      <c r="AA16" s="553"/>
      <c r="AB16" s="553"/>
      <c r="AC16" s="554"/>
      <c r="AD16" s="37"/>
      <c r="AE16" s="10"/>
    </row>
    <row r="17" spans="2:114" s="21" customFormat="1" ht="24.95" customHeight="1">
      <c r="B17" s="5"/>
      <c r="C17" s="1"/>
      <c r="D17" s="1"/>
      <c r="E17" s="1"/>
      <c r="F17" s="1"/>
      <c r="G17" s="555"/>
      <c r="H17" s="556"/>
      <c r="I17" s="556"/>
      <c r="J17" s="556"/>
      <c r="K17" s="556"/>
      <c r="L17" s="556"/>
      <c r="M17" s="557"/>
      <c r="N17" s="557"/>
      <c r="O17" s="558"/>
      <c r="P17" s="559"/>
      <c r="Q17" s="559"/>
      <c r="R17" s="559"/>
      <c r="S17" s="559"/>
      <c r="T17" s="560"/>
      <c r="U17" s="560"/>
      <c r="V17" s="561"/>
      <c r="W17" s="561"/>
      <c r="X17" s="561"/>
      <c r="Y17" s="558"/>
      <c r="Z17" s="558"/>
      <c r="AA17" s="558"/>
      <c r="AB17" s="558"/>
      <c r="AC17" s="562"/>
      <c r="AD17" s="486"/>
      <c r="AE17" s="99"/>
    </row>
    <row r="18" spans="2:114" ht="20.100000000000001" customHeight="1">
      <c r="B18" s="5"/>
      <c r="G18" s="555"/>
      <c r="H18" s="556"/>
      <c r="I18" s="556"/>
      <c r="J18" s="556"/>
      <c r="K18" s="556"/>
      <c r="L18" s="556"/>
      <c r="M18" s="557"/>
      <c r="N18" s="557"/>
      <c r="O18" s="558"/>
      <c r="P18" s="558"/>
      <c r="Q18" s="558"/>
      <c r="R18" s="558"/>
      <c r="S18" s="558"/>
      <c r="T18" s="558"/>
      <c r="U18" s="558"/>
      <c r="V18" s="561"/>
      <c r="W18" s="561"/>
      <c r="X18" s="561"/>
      <c r="Y18" s="558"/>
      <c r="Z18" s="558"/>
      <c r="AA18" s="558"/>
      <c r="AB18" s="558"/>
      <c r="AC18" s="562"/>
      <c r="AD18" s="37"/>
      <c r="AE18" s="10"/>
    </row>
    <row r="19" spans="2:114" ht="80.099999999999994" customHeight="1">
      <c r="B19" s="5"/>
      <c r="D19" s="1358" t="s">
        <v>149</v>
      </c>
      <c r="E19" s="1359"/>
      <c r="G19" s="563"/>
      <c r="H19" s="556"/>
      <c r="I19" s="556"/>
      <c r="J19" s="556"/>
      <c r="K19" s="556"/>
      <c r="L19" s="556"/>
      <c r="M19" s="557"/>
      <c r="N19" s="557"/>
      <c r="O19" s="558"/>
      <c r="P19" s="558"/>
      <c r="Q19" s="558"/>
      <c r="R19" s="558"/>
      <c r="S19" s="558"/>
      <c r="T19" s="558"/>
      <c r="U19" s="558"/>
      <c r="V19" s="561"/>
      <c r="W19" s="561"/>
      <c r="X19" s="561"/>
      <c r="Y19" s="558"/>
      <c r="Z19" s="558"/>
      <c r="AA19" s="558"/>
      <c r="AB19" s="558"/>
      <c r="AC19" s="562"/>
      <c r="AD19" s="37"/>
      <c r="AE19" s="10"/>
    </row>
    <row r="20" spans="2:114" ht="24.95" customHeight="1">
      <c r="B20" s="5"/>
      <c r="D20" s="521"/>
      <c r="G20" s="555"/>
      <c r="H20" s="556"/>
      <c r="I20" s="556"/>
      <c r="J20" s="556"/>
      <c r="K20" s="556"/>
      <c r="L20" s="556"/>
      <c r="M20" s="557"/>
      <c r="N20" s="557"/>
      <c r="O20" s="558"/>
      <c r="P20" s="558"/>
      <c r="Q20" s="558"/>
      <c r="R20" s="558"/>
      <c r="S20" s="558"/>
      <c r="T20" s="558"/>
      <c r="U20" s="558"/>
      <c r="V20" s="561"/>
      <c r="W20" s="561"/>
      <c r="X20" s="561"/>
      <c r="Y20" s="558"/>
      <c r="Z20" s="558"/>
      <c r="AA20" s="558"/>
      <c r="AB20" s="558"/>
      <c r="AC20" s="564"/>
      <c r="AD20" s="37"/>
      <c r="AE20" s="10"/>
    </row>
    <row r="21" spans="2:114" ht="24.95" customHeight="1">
      <c r="B21" s="5"/>
      <c r="D21" s="521"/>
      <c r="G21" s="565"/>
      <c r="H21" s="566"/>
      <c r="I21" s="567"/>
      <c r="J21" s="567"/>
      <c r="K21" s="568"/>
      <c r="L21" s="569"/>
      <c r="M21" s="570"/>
      <c r="N21" s="570"/>
      <c r="O21" s="571"/>
      <c r="P21" s="571"/>
      <c r="Q21" s="571"/>
      <c r="R21" s="571"/>
      <c r="S21" s="571"/>
      <c r="T21" s="571"/>
      <c r="U21" s="571"/>
      <c r="V21" s="572"/>
      <c r="W21" s="572"/>
      <c r="X21" s="572"/>
      <c r="Y21" s="571"/>
      <c r="Z21" s="571"/>
      <c r="AA21" s="571"/>
      <c r="AB21" s="571"/>
      <c r="AC21" s="573"/>
      <c r="AD21" s="37"/>
      <c r="AE21" s="10"/>
    </row>
    <row r="22" spans="2:114" ht="20.100000000000001" customHeight="1">
      <c r="B22" s="5"/>
      <c r="G22" s="37"/>
      <c r="H22" s="285"/>
      <c r="I22" s="285"/>
      <c r="J22" s="285"/>
      <c r="K22" s="285"/>
      <c r="L22" s="285"/>
      <c r="M22" s="198"/>
      <c r="N22" s="198"/>
      <c r="O22" s="198"/>
      <c r="P22" s="198"/>
      <c r="Q22" s="198"/>
      <c r="R22" s="198"/>
      <c r="S22" s="198"/>
      <c r="T22" s="198"/>
      <c r="U22" s="198"/>
      <c r="V22" s="198"/>
      <c r="W22" s="198"/>
      <c r="X22" s="198"/>
      <c r="Y22" s="198"/>
      <c r="Z22" s="198"/>
      <c r="AA22" s="198"/>
      <c r="AB22" s="198"/>
      <c r="AC22" s="269"/>
      <c r="AD22" s="269"/>
      <c r="AE22" s="418"/>
      <c r="AF22" s="198"/>
      <c r="AG22" s="198"/>
      <c r="AH22" s="198"/>
      <c r="AI22" s="198"/>
      <c r="AJ22" s="198"/>
      <c r="AK22" s="198"/>
      <c r="AL22" s="198"/>
      <c r="AM22" s="198"/>
      <c r="AN22" s="198"/>
      <c r="AO22" s="198"/>
      <c r="AP22" s="198"/>
      <c r="AQ22" s="198"/>
      <c r="AR22" s="198"/>
      <c r="AS22" s="198"/>
      <c r="AT22" s="198"/>
      <c r="AU22" s="198"/>
      <c r="AV22" s="198"/>
      <c r="AW22" s="198"/>
      <c r="AX22" s="198"/>
      <c r="AY22" s="198"/>
      <c r="AZ22" s="198"/>
      <c r="BA22" s="198"/>
      <c r="BB22" s="37"/>
      <c r="BC22" s="37"/>
      <c r="BD22" s="37"/>
      <c r="BE22" s="37"/>
      <c r="BF22" s="37"/>
      <c r="BG22" s="37"/>
      <c r="BH22" s="37"/>
      <c r="BI22" s="37"/>
      <c r="BJ22" s="37"/>
      <c r="BK22" s="37"/>
      <c r="BN22" s="198"/>
      <c r="BO22" s="198"/>
      <c r="BP22" s="198"/>
      <c r="BQ22" s="198"/>
      <c r="BR22" s="198"/>
      <c r="BS22" s="198"/>
      <c r="BT22" s="198"/>
      <c r="BU22" s="198"/>
      <c r="BV22" s="198"/>
      <c r="BW22" s="198"/>
      <c r="BX22" s="198"/>
      <c r="BY22" s="198"/>
      <c r="BZ22" s="198"/>
      <c r="CA22" s="198"/>
      <c r="CB22" s="198"/>
      <c r="CC22" s="198"/>
      <c r="CD22" s="198"/>
      <c r="CE22" s="198"/>
      <c r="CF22" s="198"/>
      <c r="CG22" s="198"/>
      <c r="CH22" s="198"/>
      <c r="CI22" s="198"/>
      <c r="CJ22" s="198"/>
      <c r="CK22" s="198"/>
      <c r="CL22" s="198"/>
      <c r="CM22" s="198"/>
      <c r="CN22" s="198"/>
      <c r="CO22" s="198"/>
      <c r="CP22" s="198"/>
      <c r="CQ22" s="198"/>
      <c r="CR22" s="198"/>
      <c r="CS22" s="198"/>
      <c r="CT22" s="198"/>
      <c r="CU22" s="198"/>
      <c r="CV22" s="198"/>
      <c r="CW22" s="198"/>
      <c r="CX22" s="198"/>
      <c r="CY22" s="198"/>
      <c r="CZ22" s="198"/>
      <c r="DA22" s="198"/>
      <c r="DB22" s="198"/>
      <c r="DC22" s="198"/>
      <c r="DD22" s="198"/>
      <c r="DE22" s="198"/>
      <c r="DF22" s="198"/>
      <c r="DG22" s="198"/>
      <c r="DH22" s="198"/>
      <c r="DI22" s="198"/>
      <c r="DJ22" s="198"/>
    </row>
    <row r="23" spans="2:114" ht="30" customHeight="1">
      <c r="B23" s="1152" t="s">
        <v>126</v>
      </c>
      <c r="C23" s="1153"/>
      <c r="D23" s="1153"/>
      <c r="E23" s="1153"/>
      <c r="F23" s="1153"/>
      <c r="G23" s="550"/>
      <c r="H23" s="1374" t="s">
        <v>201</v>
      </c>
      <c r="I23" s="1375"/>
      <c r="J23" s="1375"/>
      <c r="K23" s="1375"/>
      <c r="L23" s="1375"/>
      <c r="M23" s="1375"/>
      <c r="N23" s="1375"/>
      <c r="O23" s="1375"/>
      <c r="P23" s="1375"/>
      <c r="Q23" s="1375"/>
      <c r="R23" s="1375"/>
      <c r="S23" s="1375"/>
      <c r="T23" s="1375"/>
      <c r="U23" s="1375"/>
      <c r="V23" s="1375"/>
      <c r="W23" s="1375"/>
      <c r="X23" s="1375"/>
      <c r="Y23" s="1375"/>
      <c r="Z23" s="1375"/>
      <c r="AA23" s="1375"/>
      <c r="AB23" s="1375"/>
      <c r="AC23" s="1375"/>
      <c r="AD23" s="269"/>
      <c r="AE23" s="418"/>
      <c r="AF23" s="198"/>
      <c r="AG23" s="198"/>
      <c r="AH23" s="198"/>
      <c r="AI23" s="198"/>
      <c r="AJ23" s="198"/>
      <c r="AK23" s="198"/>
      <c r="AL23" s="198"/>
      <c r="AM23" s="198"/>
      <c r="AN23" s="198"/>
      <c r="AO23" s="198"/>
      <c r="AP23" s="198"/>
      <c r="AQ23" s="198"/>
      <c r="AR23" s="198"/>
      <c r="AS23" s="198"/>
      <c r="AT23" s="198"/>
      <c r="AU23" s="198"/>
      <c r="AV23" s="198"/>
      <c r="AW23" s="198"/>
      <c r="AX23" s="198"/>
      <c r="AY23" s="198"/>
      <c r="AZ23" s="198"/>
      <c r="BA23" s="198"/>
      <c r="BB23" s="37"/>
      <c r="BC23" s="37"/>
      <c r="BD23" s="37"/>
      <c r="BE23" s="37"/>
      <c r="BF23" s="37"/>
      <c r="BG23" s="37"/>
      <c r="BH23" s="37"/>
      <c r="BI23" s="37"/>
      <c r="BJ23" s="37"/>
      <c r="BK23" s="37"/>
      <c r="BN23" s="198"/>
      <c r="BO23" s="198"/>
      <c r="BP23" s="198"/>
      <c r="BQ23" s="198"/>
      <c r="BR23" s="198"/>
      <c r="BS23" s="198"/>
      <c r="BT23" s="198"/>
      <c r="BU23" s="198"/>
      <c r="BV23" s="198"/>
      <c r="BW23" s="198"/>
      <c r="BX23" s="198"/>
      <c r="BY23" s="198"/>
      <c r="BZ23" s="198"/>
      <c r="CA23" s="198"/>
      <c r="CB23" s="198"/>
      <c r="CC23" s="198"/>
      <c r="CD23" s="198"/>
      <c r="CE23" s="198"/>
      <c r="CF23" s="198"/>
      <c r="CG23" s="198"/>
      <c r="CH23" s="198"/>
      <c r="CI23" s="198"/>
      <c r="CJ23" s="198"/>
      <c r="CK23" s="198"/>
      <c r="CL23" s="198"/>
      <c r="CM23" s="198"/>
      <c r="CN23" s="198"/>
      <c r="CO23" s="198"/>
      <c r="CP23" s="198"/>
      <c r="CQ23" s="198"/>
      <c r="CR23" s="198"/>
      <c r="CS23" s="198"/>
      <c r="CT23" s="198"/>
      <c r="CU23" s="198"/>
      <c r="CV23" s="198"/>
      <c r="CW23" s="198"/>
      <c r="CX23" s="198"/>
      <c r="CY23" s="198"/>
      <c r="CZ23" s="198"/>
      <c r="DA23" s="198"/>
      <c r="DB23" s="198"/>
      <c r="DC23" s="198"/>
      <c r="DD23" s="198"/>
      <c r="DE23" s="198"/>
      <c r="DF23" s="198"/>
      <c r="DG23" s="198"/>
      <c r="DH23" s="198"/>
      <c r="DI23" s="198"/>
      <c r="DJ23" s="198"/>
    </row>
    <row r="24" spans="2:114" ht="20.100000000000001" customHeight="1">
      <c r="B24" s="574"/>
      <c r="C24" s="575"/>
      <c r="D24" s="575"/>
      <c r="E24" s="227"/>
      <c r="F24" s="227"/>
      <c r="G24" s="576"/>
      <c r="H24" s="577"/>
      <c r="I24" s="577"/>
      <c r="J24" s="577"/>
      <c r="K24" s="577"/>
      <c r="L24" s="577"/>
      <c r="M24" s="578"/>
      <c r="N24" s="578"/>
      <c r="O24" s="578"/>
      <c r="P24" s="578"/>
      <c r="Q24" s="578"/>
      <c r="R24" s="578"/>
      <c r="S24" s="578"/>
      <c r="T24" s="578"/>
      <c r="U24" s="578"/>
      <c r="V24" s="578"/>
      <c r="W24" s="578"/>
      <c r="X24" s="578"/>
      <c r="Y24" s="578"/>
      <c r="Z24" s="578"/>
      <c r="AA24" s="578"/>
      <c r="AB24" s="578"/>
      <c r="AC24" s="579"/>
      <c r="AD24" s="269"/>
      <c r="AE24" s="418"/>
      <c r="AF24" s="198"/>
      <c r="AG24" s="198"/>
      <c r="AH24" s="198"/>
      <c r="AI24" s="198"/>
      <c r="AJ24" s="198"/>
      <c r="AK24" s="198"/>
      <c r="AL24" s="198"/>
      <c r="AM24" s="198"/>
      <c r="AN24" s="198"/>
      <c r="AO24" s="198"/>
      <c r="AP24" s="198"/>
      <c r="AQ24" s="198"/>
      <c r="AR24" s="198"/>
      <c r="AS24" s="198"/>
      <c r="AT24" s="198"/>
      <c r="AU24" s="198"/>
      <c r="AV24" s="198"/>
      <c r="AW24" s="198"/>
      <c r="AX24" s="198"/>
      <c r="AY24" s="198"/>
      <c r="AZ24" s="198"/>
      <c r="BA24" s="198"/>
      <c r="BB24" s="37"/>
      <c r="BC24" s="37"/>
      <c r="BD24" s="37"/>
      <c r="BE24" s="37"/>
      <c r="BF24" s="37"/>
      <c r="BG24" s="37"/>
      <c r="BH24" s="37"/>
      <c r="BI24" s="37"/>
      <c r="BJ24" s="37"/>
      <c r="BK24" s="37"/>
      <c r="BN24" s="198"/>
      <c r="BO24" s="198"/>
      <c r="BP24" s="198"/>
      <c r="BQ24" s="198"/>
      <c r="BR24" s="198"/>
      <c r="BS24" s="198"/>
      <c r="BT24" s="198"/>
      <c r="BU24" s="198"/>
      <c r="BV24" s="198"/>
      <c r="BW24" s="198"/>
      <c r="BX24" s="198"/>
      <c r="BY24" s="198"/>
      <c r="BZ24" s="198"/>
      <c r="CA24" s="198"/>
      <c r="CB24" s="198"/>
      <c r="CC24" s="198"/>
      <c r="CD24" s="198"/>
      <c r="CE24" s="198"/>
      <c r="CF24" s="198"/>
      <c r="CG24" s="198"/>
      <c r="CH24" s="198"/>
      <c r="CI24" s="198"/>
      <c r="CJ24" s="198"/>
      <c r="CK24" s="198"/>
      <c r="CL24" s="198"/>
      <c r="CM24" s="198"/>
      <c r="CN24" s="198"/>
      <c r="CO24" s="198"/>
      <c r="CP24" s="198"/>
      <c r="CQ24" s="198"/>
      <c r="CR24" s="198"/>
      <c r="CS24" s="198"/>
      <c r="CT24" s="198"/>
      <c r="CU24" s="198"/>
      <c r="CV24" s="198"/>
      <c r="CW24" s="198"/>
      <c r="CX24" s="198"/>
      <c r="CY24" s="198"/>
      <c r="CZ24" s="198"/>
      <c r="DA24" s="198"/>
      <c r="DB24" s="198"/>
      <c r="DC24" s="198"/>
      <c r="DD24" s="198"/>
      <c r="DE24" s="198"/>
      <c r="DF24" s="198"/>
      <c r="DG24" s="198"/>
      <c r="DH24" s="198"/>
      <c r="DI24" s="198"/>
      <c r="DJ24" s="198"/>
    </row>
    <row r="25" spans="2:114" ht="80.099999999999994" customHeight="1">
      <c r="B25" s="580"/>
      <c r="C25" s="227"/>
      <c r="D25" s="1358" t="s">
        <v>150</v>
      </c>
      <c r="E25" s="1359"/>
      <c r="F25" s="227"/>
      <c r="G25" s="581"/>
      <c r="H25" s="582"/>
      <c r="I25" s="582"/>
      <c r="J25" s="582"/>
      <c r="K25" s="582"/>
      <c r="L25" s="582"/>
      <c r="M25" s="583"/>
      <c r="N25" s="583"/>
      <c r="O25" s="584"/>
      <c r="P25" s="585"/>
      <c r="Q25" s="585"/>
      <c r="R25" s="585"/>
      <c r="S25" s="585"/>
      <c r="T25" s="586"/>
      <c r="U25" s="586"/>
      <c r="V25" s="587"/>
      <c r="W25" s="587"/>
      <c r="X25" s="587"/>
      <c r="Y25" s="584"/>
      <c r="Z25" s="584"/>
      <c r="AA25" s="584"/>
      <c r="AB25" s="584"/>
      <c r="AC25" s="588"/>
      <c r="AD25" s="37"/>
      <c r="AE25" s="10"/>
    </row>
    <row r="26" spans="2:114" ht="24.95" customHeight="1">
      <c r="B26" s="580"/>
      <c r="C26" s="227"/>
      <c r="D26" s="183"/>
      <c r="E26" s="227"/>
      <c r="F26" s="227"/>
      <c r="G26" s="581"/>
      <c r="H26" s="582"/>
      <c r="I26" s="582"/>
      <c r="J26" s="582"/>
      <c r="K26" s="582"/>
      <c r="L26" s="582"/>
      <c r="M26" s="583"/>
      <c r="N26" s="583"/>
      <c r="O26" s="584"/>
      <c r="P26" s="584"/>
      <c r="Q26" s="584"/>
      <c r="R26" s="584"/>
      <c r="S26" s="584"/>
      <c r="T26" s="584"/>
      <c r="U26" s="584"/>
      <c r="V26" s="587"/>
      <c r="W26" s="587"/>
      <c r="X26" s="587"/>
      <c r="Y26" s="584"/>
      <c r="Z26" s="584"/>
      <c r="AA26" s="584"/>
      <c r="AB26" s="584"/>
      <c r="AC26" s="588"/>
      <c r="AD26" s="37"/>
      <c r="AE26" s="10"/>
    </row>
    <row r="27" spans="2:114" ht="24.95" customHeight="1">
      <c r="B27" s="580"/>
      <c r="C27" s="227"/>
      <c r="D27" s="183"/>
      <c r="E27" s="227"/>
      <c r="F27" s="227"/>
      <c r="G27" s="589"/>
      <c r="H27" s="590"/>
      <c r="I27" s="590"/>
      <c r="J27" s="590"/>
      <c r="K27" s="590"/>
      <c r="L27" s="590"/>
      <c r="M27" s="591"/>
      <c r="N27" s="591"/>
      <c r="O27" s="592"/>
      <c r="P27" s="592"/>
      <c r="Q27" s="592"/>
      <c r="R27" s="592"/>
      <c r="S27" s="592"/>
      <c r="T27" s="592"/>
      <c r="U27" s="592"/>
      <c r="V27" s="593"/>
      <c r="W27" s="593"/>
      <c r="X27" s="593"/>
      <c r="Y27" s="592"/>
      <c r="Z27" s="592"/>
      <c r="AA27" s="592"/>
      <c r="AB27" s="592"/>
      <c r="AC27" s="594"/>
      <c r="AD27" s="37"/>
      <c r="AE27" s="10"/>
    </row>
    <row r="28" spans="2:114" ht="20.100000000000001" customHeight="1">
      <c r="B28" s="5"/>
      <c r="G28" s="37"/>
      <c r="H28" s="285"/>
      <c r="I28" s="285"/>
      <c r="J28" s="285"/>
      <c r="K28" s="285"/>
      <c r="L28" s="285"/>
      <c r="M28" s="198"/>
      <c r="N28" s="198"/>
      <c r="O28" s="198"/>
      <c r="P28" s="198"/>
      <c r="Q28" s="198"/>
      <c r="R28" s="198"/>
      <c r="S28" s="198"/>
      <c r="T28" s="198"/>
      <c r="U28" s="198"/>
      <c r="V28" s="198"/>
      <c r="W28" s="198"/>
      <c r="X28" s="198"/>
      <c r="Y28" s="198"/>
      <c r="Z28" s="198"/>
      <c r="AA28" s="198"/>
      <c r="AB28" s="198"/>
      <c r="AC28" s="269"/>
      <c r="AD28" s="269"/>
      <c r="AE28" s="418"/>
      <c r="AF28" s="198"/>
      <c r="AG28" s="198"/>
      <c r="AH28" s="198"/>
      <c r="AI28" s="198"/>
      <c r="AJ28" s="198"/>
      <c r="AK28" s="198"/>
      <c r="AL28" s="198"/>
      <c r="AM28" s="198"/>
      <c r="AN28" s="198"/>
      <c r="AO28" s="198"/>
      <c r="AP28" s="198"/>
      <c r="AQ28" s="198"/>
      <c r="AR28" s="198"/>
      <c r="AS28" s="198"/>
      <c r="AT28" s="198"/>
      <c r="AU28" s="198"/>
      <c r="AV28" s="198"/>
      <c r="AW28" s="198"/>
      <c r="AX28" s="198"/>
      <c r="AY28" s="198"/>
      <c r="AZ28" s="198"/>
      <c r="BA28" s="198"/>
      <c r="BB28" s="37"/>
      <c r="BC28" s="37"/>
      <c r="BD28" s="37"/>
      <c r="BE28" s="37"/>
      <c r="BF28" s="37"/>
      <c r="BG28" s="37"/>
      <c r="BH28" s="37"/>
      <c r="BI28" s="37"/>
      <c r="BJ28" s="37"/>
      <c r="BK28" s="37"/>
      <c r="BN28" s="198"/>
      <c r="BO28" s="198"/>
      <c r="BP28" s="198"/>
      <c r="BQ28" s="198"/>
      <c r="BR28" s="198"/>
      <c r="BS28" s="198"/>
      <c r="BT28" s="198"/>
      <c r="BU28" s="198"/>
      <c r="BV28" s="198"/>
      <c r="BW28" s="198"/>
      <c r="BX28" s="198"/>
      <c r="BY28" s="198"/>
      <c r="BZ28" s="198"/>
      <c r="CA28" s="198"/>
      <c r="CB28" s="198"/>
      <c r="CC28" s="198"/>
      <c r="CD28" s="198"/>
      <c r="CE28" s="198"/>
      <c r="CF28" s="198"/>
      <c r="CG28" s="198"/>
      <c r="CH28" s="198"/>
      <c r="CI28" s="198"/>
      <c r="CJ28" s="198"/>
      <c r="CK28" s="198"/>
      <c r="CL28" s="198"/>
      <c r="CM28" s="198"/>
      <c r="CN28" s="198"/>
      <c r="CO28" s="198"/>
      <c r="CP28" s="198"/>
      <c r="CQ28" s="198"/>
      <c r="CR28" s="198"/>
      <c r="CS28" s="198"/>
      <c r="CT28" s="198"/>
      <c r="CU28" s="198"/>
      <c r="CV28" s="198"/>
      <c r="CW28" s="198"/>
      <c r="CX28" s="198"/>
      <c r="CY28" s="198"/>
      <c r="CZ28" s="198"/>
      <c r="DA28" s="198"/>
      <c r="DB28" s="198"/>
      <c r="DC28" s="198"/>
      <c r="DD28" s="198"/>
      <c r="DE28" s="198"/>
      <c r="DF28" s="198"/>
      <c r="DG28" s="198"/>
      <c r="DH28" s="198"/>
      <c r="DI28" s="198"/>
      <c r="DJ28" s="198"/>
    </row>
    <row r="29" spans="2:114" ht="30" customHeight="1">
      <c r="B29" s="5"/>
      <c r="AE29" s="10"/>
      <c r="AG29" s="198"/>
      <c r="AH29" s="198"/>
      <c r="AI29" s="198"/>
      <c r="AJ29" s="198"/>
      <c r="AK29" s="198"/>
      <c r="AL29" s="198"/>
      <c r="AM29" s="198"/>
      <c r="AN29" s="198"/>
      <c r="AO29" s="198"/>
      <c r="AP29" s="198"/>
      <c r="AQ29" s="198"/>
      <c r="AR29" s="198"/>
      <c r="AS29" s="198"/>
      <c r="AT29" s="198"/>
      <c r="AU29" s="198"/>
      <c r="AV29" s="198"/>
      <c r="AW29" s="198"/>
      <c r="AX29" s="198"/>
      <c r="AY29" s="198"/>
      <c r="AZ29" s="198"/>
      <c r="BA29" s="198"/>
      <c r="BB29" s="37"/>
      <c r="BC29" s="37"/>
      <c r="BD29" s="37"/>
      <c r="BE29" s="37"/>
      <c r="BF29" s="37"/>
      <c r="BG29" s="37"/>
      <c r="BH29" s="37"/>
      <c r="BI29" s="37"/>
      <c r="BJ29" s="37"/>
      <c r="BK29" s="37"/>
      <c r="BN29" s="198"/>
      <c r="BO29" s="198"/>
      <c r="BP29" s="198"/>
      <c r="BQ29" s="198"/>
      <c r="BR29" s="198"/>
      <c r="BS29" s="198"/>
      <c r="BT29" s="198"/>
      <c r="BU29" s="198"/>
      <c r="BV29" s="198"/>
      <c r="BW29" s="198"/>
      <c r="BX29" s="198"/>
      <c r="BY29" s="198"/>
      <c r="BZ29" s="198"/>
      <c r="CA29" s="198"/>
      <c r="CB29" s="198"/>
      <c r="CC29" s="198"/>
      <c r="CD29" s="198"/>
      <c r="CE29" s="198"/>
      <c r="CF29" s="198"/>
      <c r="CG29" s="198"/>
      <c r="CH29" s="198"/>
      <c r="CI29" s="198"/>
      <c r="CJ29" s="198"/>
      <c r="CK29" s="198"/>
      <c r="CL29" s="198"/>
      <c r="CM29" s="198"/>
      <c r="CN29" s="198"/>
      <c r="CO29" s="198"/>
      <c r="CP29" s="198"/>
      <c r="CQ29" s="198"/>
      <c r="CR29" s="198"/>
      <c r="CS29" s="198"/>
      <c r="CT29" s="198"/>
      <c r="CU29" s="198"/>
      <c r="CV29" s="198"/>
      <c r="CW29" s="198"/>
      <c r="CX29" s="198"/>
      <c r="CY29" s="198"/>
      <c r="CZ29" s="198"/>
      <c r="DA29" s="198"/>
      <c r="DB29" s="198"/>
      <c r="DC29" s="198"/>
      <c r="DD29" s="198"/>
      <c r="DE29" s="198"/>
      <c r="DF29" s="198"/>
      <c r="DG29" s="198"/>
      <c r="DH29" s="198"/>
      <c r="DI29" s="198"/>
      <c r="DJ29" s="198"/>
    </row>
    <row r="30" spans="2:114" ht="20.100000000000001" customHeight="1">
      <c r="B30" s="5"/>
      <c r="F30" s="112"/>
      <c r="G30" s="37"/>
      <c r="H30" s="37"/>
      <c r="I30" s="37"/>
      <c r="J30" s="37"/>
      <c r="K30" s="37"/>
      <c r="L30" s="37"/>
      <c r="M30" s="37"/>
      <c r="N30" s="37"/>
      <c r="O30" s="37"/>
      <c r="P30" s="37"/>
      <c r="Q30" s="37"/>
      <c r="R30" s="37"/>
      <c r="S30" s="37"/>
      <c r="T30" s="37"/>
      <c r="U30" s="37"/>
      <c r="V30" s="37"/>
      <c r="W30" s="37"/>
      <c r="X30" s="37"/>
      <c r="Y30" s="37"/>
      <c r="Z30" s="37"/>
      <c r="AA30" s="37"/>
      <c r="AB30" s="37"/>
      <c r="AC30" s="37"/>
      <c r="AD30" s="112"/>
      <c r="AE30" s="114"/>
      <c r="AG30" s="198"/>
      <c r="AH30" s="198"/>
      <c r="AI30" s="198"/>
      <c r="AJ30" s="198"/>
      <c r="AK30" s="198"/>
      <c r="AL30" s="198"/>
      <c r="AM30" s="198"/>
      <c r="AN30" s="198"/>
      <c r="AO30" s="198"/>
      <c r="AP30" s="198"/>
      <c r="AQ30" s="198"/>
      <c r="AR30" s="198"/>
      <c r="AS30" s="198"/>
      <c r="AT30" s="198"/>
      <c r="AU30" s="198"/>
      <c r="AV30" s="198"/>
      <c r="AW30" s="198"/>
      <c r="AX30" s="198"/>
      <c r="AY30" s="198"/>
      <c r="AZ30" s="198"/>
      <c r="BA30" s="198"/>
      <c r="BB30" s="37"/>
      <c r="BC30" s="37"/>
      <c r="BD30" s="37"/>
      <c r="BE30" s="37"/>
      <c r="BF30" s="37"/>
      <c r="BG30" s="37"/>
      <c r="BH30" s="37"/>
      <c r="BI30" s="37"/>
      <c r="BJ30" s="37"/>
      <c r="BK30" s="37"/>
      <c r="BN30" s="198"/>
      <c r="BO30" s="198"/>
      <c r="BP30" s="198"/>
      <c r="BQ30" s="198"/>
      <c r="BR30" s="198"/>
      <c r="BS30" s="198"/>
      <c r="BT30" s="198"/>
      <c r="BU30" s="198"/>
      <c r="BV30" s="198"/>
      <c r="BW30" s="198"/>
      <c r="BX30" s="198"/>
      <c r="BY30" s="198"/>
      <c r="BZ30" s="198"/>
      <c r="CA30" s="198"/>
      <c r="CB30" s="198"/>
      <c r="CC30" s="198"/>
      <c r="CD30" s="198"/>
      <c r="CE30" s="198"/>
      <c r="CF30" s="198"/>
      <c r="CG30" s="198"/>
      <c r="CH30" s="198"/>
      <c r="CI30" s="198"/>
      <c r="CJ30" s="198"/>
      <c r="CK30" s="198"/>
      <c r="CL30" s="198"/>
      <c r="CM30" s="198"/>
      <c r="CN30" s="198"/>
      <c r="CO30" s="198"/>
      <c r="CP30" s="198"/>
      <c r="CQ30" s="198"/>
      <c r="CR30" s="198"/>
      <c r="CS30" s="198"/>
      <c r="CT30" s="198"/>
      <c r="CU30" s="198"/>
      <c r="CV30" s="198"/>
      <c r="CW30" s="198"/>
      <c r="CX30" s="198"/>
      <c r="CY30" s="198"/>
      <c r="CZ30" s="198"/>
      <c r="DA30" s="198"/>
      <c r="DB30" s="198"/>
      <c r="DC30" s="198"/>
      <c r="DD30" s="198"/>
      <c r="DE30" s="198"/>
      <c r="DF30" s="198"/>
      <c r="DG30" s="198"/>
      <c r="DH30" s="198"/>
      <c r="DI30" s="198"/>
      <c r="DJ30" s="198"/>
    </row>
    <row r="31" spans="2:114" ht="80.099999999999994" customHeight="1">
      <c r="B31" s="5"/>
      <c r="F31" s="112"/>
      <c r="G31" s="112"/>
      <c r="H31" s="112"/>
      <c r="I31" s="112"/>
      <c r="J31" s="112"/>
      <c r="K31" s="112"/>
      <c r="L31" s="115"/>
      <c r="M31" s="115"/>
      <c r="N31" s="115"/>
      <c r="O31" s="115"/>
      <c r="P31" s="115"/>
      <c r="Q31" s="112"/>
      <c r="R31" s="112"/>
      <c r="S31" s="112"/>
      <c r="T31" s="112"/>
      <c r="U31" s="112"/>
      <c r="V31" s="112"/>
      <c r="W31" s="112"/>
      <c r="X31" s="116"/>
      <c r="Y31" s="116"/>
      <c r="Z31" s="116"/>
      <c r="AA31" s="116"/>
      <c r="AB31" s="112"/>
      <c r="AC31" s="112"/>
      <c r="AD31" s="112"/>
      <c r="AE31" s="114"/>
    </row>
    <row r="32" spans="2:114" ht="24.95" customHeight="1">
      <c r="B32" s="5"/>
      <c r="F32" s="112"/>
      <c r="G32" s="117"/>
      <c r="H32" s="117"/>
      <c r="I32" s="117"/>
      <c r="J32" s="117"/>
      <c r="K32" s="117"/>
      <c r="L32" s="117"/>
      <c r="M32" s="117"/>
      <c r="N32" s="117"/>
      <c r="O32" s="117"/>
      <c r="P32" s="117"/>
      <c r="Q32" s="117"/>
      <c r="R32" s="117"/>
      <c r="S32" s="117"/>
      <c r="T32" s="117"/>
      <c r="U32" s="117"/>
      <c r="V32" s="112"/>
      <c r="W32" s="112"/>
      <c r="X32" s="112"/>
      <c r="Y32" s="112"/>
      <c r="Z32" s="112"/>
      <c r="AA32" s="112"/>
      <c r="AB32" s="112"/>
      <c r="AC32" s="112"/>
      <c r="AD32" s="112"/>
      <c r="AE32" s="114"/>
    </row>
    <row r="33" spans="2:114" ht="24.95" customHeight="1">
      <c r="B33" s="5"/>
      <c r="C33" s="9"/>
      <c r="F33" s="112"/>
      <c r="G33" s="117"/>
      <c r="H33" s="117"/>
      <c r="I33" s="117"/>
      <c r="J33" s="117"/>
      <c r="K33" s="117"/>
      <c r="L33" s="117"/>
      <c r="M33" s="117"/>
      <c r="N33" s="117"/>
      <c r="O33" s="117"/>
      <c r="P33" s="117"/>
      <c r="Q33" s="117"/>
      <c r="R33" s="117"/>
      <c r="S33" s="117"/>
      <c r="T33" s="117"/>
      <c r="U33" s="117"/>
      <c r="V33" s="112"/>
      <c r="W33" s="112"/>
      <c r="X33" s="112"/>
      <c r="Y33" s="112"/>
      <c r="Z33" s="112"/>
      <c r="AA33" s="112"/>
      <c r="AB33" s="112"/>
      <c r="AC33" s="112"/>
      <c r="AD33" s="112"/>
      <c r="AE33" s="114"/>
    </row>
    <row r="34" spans="2:114" ht="20.100000000000001" customHeight="1">
      <c r="B34" s="119"/>
      <c r="C34" s="9"/>
      <c r="D34" s="9"/>
      <c r="E34" s="9"/>
      <c r="F34" s="120"/>
      <c r="G34" s="1223" t="str">
        <f>Données!AF3</f>
        <v xml:space="preserve">Conception et réalisation : Thierry GÉRARD IEN-ET STI Design &amp; Métiers d'art - Version 5.2 • Septembre 2020    
Adaptation Equipe Académique Rennes [ 07 83 77 09 55 ] - Version 5.2 • Mars 2021 </v>
      </c>
      <c r="H34" s="1223"/>
      <c r="I34" s="1223"/>
      <c r="J34" s="1223"/>
      <c r="K34" s="1223"/>
      <c r="L34" s="1223"/>
      <c r="M34" s="1223"/>
      <c r="N34" s="1223"/>
      <c r="O34" s="1223"/>
      <c r="P34" s="1223"/>
      <c r="Q34" s="1223"/>
      <c r="R34" s="1223"/>
      <c r="S34" s="1223"/>
      <c r="T34" s="1223"/>
      <c r="U34" s="1223"/>
      <c r="V34" s="122"/>
      <c r="W34" s="122"/>
      <c r="X34" s="122"/>
      <c r="Y34" s="120"/>
      <c r="Z34" s="120"/>
      <c r="AA34" s="120"/>
      <c r="AB34" s="120"/>
      <c r="AC34" s="120"/>
      <c r="AD34" s="120"/>
      <c r="AE34" s="123"/>
      <c r="AG34" s="198"/>
      <c r="AH34" s="198"/>
      <c r="AI34" s="198"/>
      <c r="AJ34" s="198"/>
      <c r="AK34" s="198"/>
      <c r="AL34" s="198"/>
      <c r="AM34" s="198"/>
      <c r="AN34" s="198"/>
      <c r="AO34" s="198"/>
      <c r="AP34" s="198"/>
      <c r="AQ34" s="198"/>
      <c r="AR34" s="198"/>
      <c r="AS34" s="198"/>
      <c r="AT34" s="198"/>
      <c r="AU34" s="198"/>
      <c r="AV34" s="198"/>
      <c r="AW34" s="198"/>
      <c r="AX34" s="198"/>
      <c r="AY34" s="198"/>
      <c r="AZ34" s="198"/>
      <c r="BA34" s="198"/>
      <c r="BB34" s="37"/>
      <c r="BC34" s="37"/>
      <c r="BD34" s="37"/>
      <c r="BE34" s="37"/>
      <c r="BF34" s="37"/>
      <c r="BG34" s="37"/>
      <c r="BH34" s="37"/>
      <c r="BI34" s="37"/>
      <c r="BJ34" s="37"/>
      <c r="BK34" s="37"/>
      <c r="BN34" s="198"/>
      <c r="BO34" s="198"/>
      <c r="BP34" s="198"/>
      <c r="BQ34" s="198"/>
      <c r="BR34" s="198"/>
      <c r="BS34" s="198"/>
      <c r="BT34" s="198"/>
      <c r="BU34" s="198"/>
      <c r="BV34" s="198"/>
      <c r="BW34" s="198"/>
      <c r="BX34" s="198"/>
      <c r="BY34" s="198"/>
      <c r="BZ34" s="198"/>
      <c r="CA34" s="198"/>
      <c r="CB34" s="198"/>
      <c r="CC34" s="198"/>
      <c r="CD34" s="198"/>
      <c r="CE34" s="198"/>
      <c r="CF34" s="198"/>
      <c r="CG34" s="198"/>
      <c r="CH34" s="198"/>
      <c r="CI34" s="198"/>
      <c r="CJ34" s="198"/>
      <c r="CK34" s="198"/>
      <c r="CL34" s="198"/>
      <c r="CM34" s="198"/>
      <c r="CN34" s="198"/>
      <c r="CO34" s="198"/>
      <c r="CP34" s="198"/>
      <c r="CQ34" s="198"/>
      <c r="CR34" s="198"/>
      <c r="CS34" s="198"/>
      <c r="CT34" s="198"/>
      <c r="CU34" s="198"/>
      <c r="CV34" s="198"/>
      <c r="CW34" s="198"/>
      <c r="CX34" s="198"/>
      <c r="CY34" s="198"/>
      <c r="CZ34" s="198"/>
      <c r="DA34" s="198"/>
      <c r="DB34" s="198"/>
      <c r="DC34" s="198"/>
      <c r="DD34" s="198"/>
      <c r="DE34" s="198"/>
      <c r="DF34" s="198"/>
      <c r="DG34" s="198"/>
      <c r="DH34" s="198"/>
      <c r="DI34" s="198"/>
      <c r="DJ34" s="198"/>
    </row>
    <row r="35" spans="2:114" ht="30" customHeight="1">
      <c r="AG35" s="198"/>
      <c r="AH35" s="198"/>
      <c r="AI35" s="198"/>
      <c r="AJ35" s="198"/>
      <c r="AK35" s="198"/>
      <c r="AL35" s="198"/>
      <c r="AM35" s="198"/>
      <c r="AN35" s="198"/>
      <c r="AO35" s="198"/>
      <c r="AP35" s="198"/>
      <c r="AQ35" s="198"/>
      <c r="AR35" s="198"/>
      <c r="AS35" s="198"/>
      <c r="AT35" s="198"/>
      <c r="AU35" s="198"/>
      <c r="AV35" s="198"/>
      <c r="AW35" s="198"/>
      <c r="AX35" s="198"/>
      <c r="AY35" s="198"/>
      <c r="AZ35" s="198"/>
      <c r="BA35" s="198"/>
      <c r="BB35" s="37"/>
      <c r="BC35" s="37"/>
      <c r="BD35" s="37"/>
      <c r="BE35" s="37"/>
      <c r="BF35" s="37"/>
      <c r="BG35" s="37"/>
      <c r="BH35" s="37"/>
      <c r="BI35" s="37"/>
      <c r="BJ35" s="37"/>
      <c r="BK35" s="37"/>
      <c r="BN35" s="198"/>
      <c r="BO35" s="198"/>
      <c r="BP35" s="198"/>
      <c r="BQ35" s="198"/>
      <c r="BR35" s="198"/>
      <c r="BS35" s="198"/>
      <c r="BT35" s="198"/>
      <c r="BU35" s="198"/>
      <c r="BV35" s="198"/>
      <c r="BW35" s="198"/>
      <c r="BX35" s="198"/>
      <c r="BY35" s="198"/>
      <c r="BZ35" s="198"/>
      <c r="CA35" s="198"/>
      <c r="CB35" s="198"/>
      <c r="CC35" s="198"/>
      <c r="CD35" s="198"/>
      <c r="CE35" s="198"/>
      <c r="CF35" s="198"/>
      <c r="CG35" s="198"/>
      <c r="CH35" s="198"/>
      <c r="CI35" s="198"/>
      <c r="CJ35" s="198"/>
      <c r="CK35" s="198"/>
      <c r="CL35" s="198"/>
      <c r="CM35" s="198"/>
      <c r="CN35" s="198"/>
      <c r="CO35" s="198"/>
      <c r="CP35" s="198"/>
      <c r="CQ35" s="198"/>
      <c r="CR35" s="198"/>
      <c r="CS35" s="198"/>
      <c r="CT35" s="198"/>
      <c r="CU35" s="198"/>
      <c r="CV35" s="198"/>
      <c r="CW35" s="198"/>
      <c r="CX35" s="198"/>
      <c r="CY35" s="198"/>
      <c r="CZ35" s="198"/>
      <c r="DA35" s="198"/>
      <c r="DB35" s="198"/>
      <c r="DC35" s="198"/>
      <c r="DD35" s="198"/>
      <c r="DE35" s="198"/>
      <c r="DF35" s="198"/>
      <c r="DG35" s="198"/>
      <c r="DH35" s="198"/>
      <c r="DI35" s="198"/>
      <c r="DJ35" s="198"/>
    </row>
    <row r="36" spans="2:114" ht="20.100000000000001" customHeight="1">
      <c r="AG36" s="198"/>
      <c r="AH36" s="198"/>
      <c r="AI36" s="198"/>
      <c r="AJ36" s="198"/>
      <c r="AK36" s="198"/>
      <c r="AL36" s="198"/>
      <c r="AM36" s="198"/>
      <c r="AN36" s="198"/>
      <c r="AO36" s="198"/>
      <c r="AP36" s="198"/>
      <c r="AQ36" s="198"/>
      <c r="AR36" s="198"/>
      <c r="AS36" s="198"/>
      <c r="AT36" s="198"/>
      <c r="AU36" s="198"/>
      <c r="AV36" s="198"/>
      <c r="AW36" s="198"/>
      <c r="AX36" s="198"/>
      <c r="AY36" s="198"/>
      <c r="AZ36" s="198"/>
      <c r="BA36" s="198"/>
      <c r="BB36" s="37"/>
      <c r="BC36" s="37"/>
      <c r="BD36" s="37"/>
      <c r="BE36" s="37"/>
      <c r="BF36" s="37"/>
      <c r="BG36" s="37"/>
      <c r="BH36" s="37"/>
      <c r="BI36" s="37"/>
      <c r="BJ36" s="37"/>
      <c r="BK36" s="37"/>
      <c r="BN36" s="198"/>
      <c r="BO36" s="198"/>
      <c r="BP36" s="198"/>
      <c r="BQ36" s="198"/>
      <c r="BR36" s="198"/>
      <c r="BS36" s="198"/>
      <c r="BT36" s="198"/>
      <c r="BU36" s="198"/>
      <c r="BV36" s="198"/>
      <c r="BW36" s="198"/>
      <c r="BX36" s="198"/>
      <c r="BY36" s="198"/>
      <c r="BZ36" s="198"/>
      <c r="CA36" s="198"/>
      <c r="CB36" s="198"/>
      <c r="CC36" s="198"/>
      <c r="CD36" s="198"/>
      <c r="CE36" s="198"/>
      <c r="CF36" s="198"/>
      <c r="CG36" s="198"/>
      <c r="CH36" s="198"/>
      <c r="CI36" s="198"/>
      <c r="CJ36" s="198"/>
      <c r="CK36" s="198"/>
      <c r="CL36" s="198"/>
      <c r="CM36" s="198"/>
      <c r="CN36" s="198"/>
      <c r="CO36" s="198"/>
      <c r="CP36" s="198"/>
      <c r="CQ36" s="198"/>
      <c r="CR36" s="198"/>
      <c r="CS36" s="198"/>
      <c r="CT36" s="198"/>
      <c r="CU36" s="198"/>
      <c r="CV36" s="198"/>
      <c r="CW36" s="198"/>
      <c r="CX36" s="198"/>
      <c r="CY36" s="198"/>
      <c r="CZ36" s="198"/>
      <c r="DA36" s="198"/>
      <c r="DB36" s="198"/>
      <c r="DC36" s="198"/>
      <c r="DD36" s="198"/>
      <c r="DE36" s="198"/>
      <c r="DF36" s="198"/>
      <c r="DG36" s="198"/>
      <c r="DH36" s="198"/>
      <c r="DI36" s="198"/>
      <c r="DJ36" s="198"/>
    </row>
    <row r="37" spans="2:114" ht="80.099999999999994" customHeight="1"/>
    <row r="38" spans="2:114" ht="24.95" customHeight="1"/>
    <row r="39" spans="2:114" ht="24.95" customHeight="1"/>
    <row r="40" spans="2:114" ht="20.100000000000001" customHeight="1">
      <c r="AG40" s="198"/>
      <c r="AH40" s="198"/>
      <c r="AI40" s="198"/>
      <c r="AJ40" s="198"/>
      <c r="AK40" s="198"/>
      <c r="AL40" s="198"/>
      <c r="AM40" s="198"/>
      <c r="AN40" s="198"/>
      <c r="AO40" s="198"/>
      <c r="AP40" s="198"/>
      <c r="AQ40" s="198"/>
      <c r="AR40" s="198"/>
      <c r="AS40" s="198"/>
      <c r="AT40" s="198"/>
      <c r="AU40" s="198"/>
      <c r="AV40" s="198"/>
      <c r="AW40" s="198"/>
      <c r="AX40" s="198"/>
      <c r="AY40" s="198"/>
      <c r="AZ40" s="198"/>
      <c r="BA40" s="198"/>
      <c r="BB40" s="37"/>
      <c r="BC40" s="37"/>
      <c r="BD40" s="37"/>
      <c r="BE40" s="37"/>
      <c r="BF40" s="37"/>
      <c r="BG40" s="37"/>
      <c r="BH40" s="37"/>
      <c r="BI40" s="37"/>
      <c r="BJ40" s="37"/>
      <c r="BK40" s="37"/>
      <c r="BN40" s="198"/>
      <c r="BO40" s="198"/>
      <c r="BP40" s="198"/>
      <c r="BQ40" s="198"/>
      <c r="BR40" s="198"/>
      <c r="BS40" s="198"/>
      <c r="BT40" s="198"/>
      <c r="BU40" s="198"/>
      <c r="BV40" s="198"/>
      <c r="BW40" s="198"/>
      <c r="BX40" s="198"/>
      <c r="BY40" s="198"/>
      <c r="BZ40" s="198"/>
      <c r="CA40" s="198"/>
      <c r="CB40" s="198"/>
      <c r="CC40" s="198"/>
      <c r="CD40" s="198"/>
      <c r="CE40" s="198"/>
      <c r="CF40" s="198"/>
      <c r="CG40" s="198"/>
      <c r="CH40" s="198"/>
      <c r="CI40" s="198"/>
      <c r="CJ40" s="198"/>
      <c r="CK40" s="198"/>
      <c r="CL40" s="198"/>
      <c r="CM40" s="198"/>
      <c r="CN40" s="198"/>
      <c r="CO40" s="198"/>
      <c r="CP40" s="198"/>
      <c r="CQ40" s="198"/>
      <c r="CR40" s="198"/>
      <c r="CS40" s="198"/>
      <c r="CT40" s="198"/>
      <c r="CU40" s="198"/>
      <c r="CV40" s="198"/>
      <c r="CW40" s="198"/>
      <c r="CX40" s="198"/>
      <c r="CY40" s="198"/>
      <c r="CZ40" s="198"/>
      <c r="DA40" s="198"/>
      <c r="DB40" s="198"/>
      <c r="DC40" s="198"/>
      <c r="DD40" s="198"/>
      <c r="DE40" s="198"/>
      <c r="DF40" s="198"/>
      <c r="DG40" s="198"/>
      <c r="DH40" s="198"/>
      <c r="DI40" s="198"/>
      <c r="DJ40" s="198"/>
    </row>
    <row r="41" spans="2:114" ht="30" customHeight="1">
      <c r="AG41" s="198"/>
      <c r="AH41" s="198"/>
      <c r="AI41" s="198"/>
      <c r="AJ41" s="198"/>
      <c r="AK41" s="198"/>
      <c r="AL41" s="198"/>
      <c r="AM41" s="198"/>
      <c r="AN41" s="198"/>
      <c r="AO41" s="198"/>
      <c r="AP41" s="198"/>
      <c r="AQ41" s="198"/>
      <c r="AR41" s="198"/>
      <c r="AS41" s="198"/>
      <c r="AT41" s="198"/>
      <c r="AU41" s="198"/>
      <c r="AV41" s="198"/>
      <c r="AW41" s="198"/>
      <c r="AX41" s="198"/>
      <c r="AY41" s="198"/>
      <c r="AZ41" s="198"/>
      <c r="BA41" s="198"/>
      <c r="BB41" s="37"/>
      <c r="BC41" s="37"/>
      <c r="BD41" s="37"/>
      <c r="BE41" s="37"/>
      <c r="BF41" s="37"/>
      <c r="BG41" s="37"/>
      <c r="BH41" s="37"/>
      <c r="BI41" s="37"/>
      <c r="BJ41" s="37"/>
      <c r="BK41" s="37"/>
      <c r="BN41" s="198"/>
      <c r="BO41" s="198"/>
      <c r="BP41" s="198"/>
      <c r="BQ41" s="198"/>
      <c r="BR41" s="198"/>
      <c r="BS41" s="198"/>
      <c r="BT41" s="198"/>
      <c r="BU41" s="198"/>
      <c r="BV41" s="198"/>
      <c r="BW41" s="198"/>
      <c r="BX41" s="198"/>
      <c r="BY41" s="198"/>
      <c r="BZ41" s="198"/>
      <c r="CA41" s="198"/>
      <c r="CB41" s="198"/>
      <c r="CC41" s="198"/>
      <c r="CD41" s="198"/>
      <c r="CE41" s="198"/>
      <c r="CF41" s="198"/>
      <c r="CG41" s="198"/>
      <c r="CH41" s="198"/>
      <c r="CI41" s="198"/>
      <c r="CJ41" s="198"/>
      <c r="CK41" s="198"/>
      <c r="CL41" s="198"/>
      <c r="CM41" s="198"/>
      <c r="CN41" s="198"/>
      <c r="CO41" s="198"/>
      <c r="CP41" s="198"/>
      <c r="CQ41" s="198"/>
      <c r="CR41" s="198"/>
      <c r="CS41" s="198"/>
      <c r="CT41" s="198"/>
      <c r="CU41" s="198"/>
      <c r="CV41" s="198"/>
      <c r="CW41" s="198"/>
      <c r="CX41" s="198"/>
      <c r="CY41" s="198"/>
      <c r="CZ41" s="198"/>
      <c r="DA41" s="198"/>
      <c r="DB41" s="198"/>
      <c r="DC41" s="198"/>
      <c r="DD41" s="198"/>
      <c r="DE41" s="198"/>
      <c r="DF41" s="198"/>
      <c r="DG41" s="198"/>
      <c r="DH41" s="198"/>
      <c r="DI41" s="198"/>
      <c r="DJ41" s="198"/>
    </row>
    <row r="42" spans="2:114" ht="20.100000000000001" customHeight="1">
      <c r="AG42" s="198"/>
      <c r="AH42" s="198"/>
      <c r="AI42" s="198"/>
      <c r="AJ42" s="198"/>
      <c r="AK42" s="198"/>
      <c r="AL42" s="198"/>
      <c r="AM42" s="198"/>
      <c r="AN42" s="198"/>
      <c r="AO42" s="198"/>
      <c r="AP42" s="198"/>
      <c r="AQ42" s="198"/>
      <c r="AR42" s="198"/>
      <c r="AS42" s="198"/>
      <c r="AT42" s="198"/>
      <c r="AU42" s="198"/>
      <c r="AV42" s="198"/>
      <c r="AW42" s="198"/>
      <c r="AX42" s="198"/>
      <c r="AY42" s="198"/>
      <c r="AZ42" s="198"/>
      <c r="BA42" s="198"/>
      <c r="BB42" s="37"/>
      <c r="BC42" s="37"/>
      <c r="BD42" s="37"/>
      <c r="BE42" s="37"/>
      <c r="BF42" s="37"/>
      <c r="BG42" s="37"/>
      <c r="BH42" s="37"/>
      <c r="BI42" s="37"/>
      <c r="BJ42" s="37"/>
      <c r="BK42" s="37"/>
      <c r="BN42" s="198"/>
      <c r="BO42" s="198"/>
      <c r="BP42" s="198"/>
      <c r="BQ42" s="198"/>
      <c r="BR42" s="198"/>
      <c r="BS42" s="198"/>
      <c r="BT42" s="198"/>
      <c r="BU42" s="198"/>
      <c r="BV42" s="198"/>
      <c r="BW42" s="198"/>
      <c r="BX42" s="198"/>
      <c r="BY42" s="198"/>
      <c r="BZ42" s="198"/>
      <c r="CA42" s="198"/>
      <c r="CB42" s="198"/>
      <c r="CC42" s="198"/>
      <c r="CD42" s="198"/>
      <c r="CE42" s="198"/>
      <c r="CF42" s="198"/>
      <c r="CG42" s="198"/>
      <c r="CH42" s="198"/>
      <c r="CI42" s="198"/>
      <c r="CJ42" s="198"/>
      <c r="CK42" s="198"/>
      <c r="CL42" s="198"/>
      <c r="CM42" s="198"/>
      <c r="CN42" s="198"/>
      <c r="CO42" s="198"/>
      <c r="CP42" s="198"/>
      <c r="CQ42" s="198"/>
      <c r="CR42" s="198"/>
      <c r="CS42" s="198"/>
      <c r="CT42" s="198"/>
      <c r="CU42" s="198"/>
      <c r="CV42" s="198"/>
      <c r="CW42" s="198"/>
      <c r="CX42" s="198"/>
      <c r="CY42" s="198"/>
      <c r="CZ42" s="198"/>
      <c r="DA42" s="198"/>
      <c r="DB42" s="198"/>
      <c r="DC42" s="198"/>
      <c r="DD42" s="198"/>
      <c r="DE42" s="198"/>
      <c r="DF42" s="198"/>
      <c r="DG42" s="198"/>
      <c r="DH42" s="198"/>
      <c r="DI42" s="198"/>
      <c r="DJ42" s="198"/>
    </row>
    <row r="43" spans="2:114" ht="80.099999999999994" customHeight="1"/>
    <row r="44" spans="2:114" ht="24.95" customHeight="1"/>
    <row r="45" spans="2:114" ht="24.95" customHeight="1"/>
    <row r="46" spans="2:114" ht="20.100000000000001" customHeight="1">
      <c r="AG46" s="198"/>
      <c r="AH46" s="198"/>
      <c r="AI46" s="198"/>
      <c r="AJ46" s="198"/>
      <c r="AK46" s="198"/>
      <c r="AL46" s="198"/>
      <c r="AM46" s="198"/>
      <c r="AN46" s="198"/>
      <c r="AO46" s="198"/>
      <c r="AP46" s="198"/>
      <c r="AQ46" s="198"/>
      <c r="AR46" s="198"/>
      <c r="AS46" s="198"/>
      <c r="AT46" s="198"/>
      <c r="AU46" s="198"/>
      <c r="AV46" s="198"/>
      <c r="AW46" s="198"/>
      <c r="AX46" s="198"/>
      <c r="AY46" s="198"/>
      <c r="AZ46" s="198"/>
      <c r="BA46" s="198"/>
      <c r="BB46" s="37"/>
      <c r="BC46" s="37"/>
      <c r="BD46" s="37"/>
      <c r="BE46" s="37"/>
      <c r="BF46" s="37"/>
      <c r="BG46" s="37"/>
      <c r="BH46" s="37"/>
      <c r="BI46" s="37"/>
      <c r="BJ46" s="37"/>
      <c r="BK46" s="37"/>
      <c r="BN46" s="198"/>
      <c r="BO46" s="198"/>
      <c r="BP46" s="198"/>
      <c r="BQ46" s="198"/>
      <c r="BR46" s="198"/>
      <c r="BS46" s="198"/>
      <c r="BT46" s="198"/>
      <c r="BU46" s="198"/>
      <c r="BV46" s="198"/>
      <c r="BW46" s="198"/>
      <c r="BX46" s="198"/>
      <c r="BY46" s="198"/>
      <c r="BZ46" s="198"/>
      <c r="CA46" s="198"/>
      <c r="CB46" s="198"/>
      <c r="CC46" s="198"/>
      <c r="CD46" s="198"/>
      <c r="CE46" s="198"/>
      <c r="CF46" s="198"/>
      <c r="CG46" s="198"/>
      <c r="CH46" s="198"/>
      <c r="CI46" s="198"/>
      <c r="CJ46" s="198"/>
      <c r="CK46" s="198"/>
      <c r="CL46" s="198"/>
      <c r="CM46" s="198"/>
      <c r="CN46" s="198"/>
      <c r="CO46" s="198"/>
      <c r="CP46" s="198"/>
      <c r="CQ46" s="198"/>
      <c r="CR46" s="198"/>
      <c r="CS46" s="198"/>
      <c r="CT46" s="198"/>
      <c r="CU46" s="198"/>
      <c r="CV46" s="198"/>
      <c r="CW46" s="198"/>
      <c r="CX46" s="198"/>
      <c r="CY46" s="198"/>
      <c r="CZ46" s="198"/>
      <c r="DA46" s="198"/>
      <c r="DB46" s="198"/>
      <c r="DC46" s="198"/>
      <c r="DD46" s="198"/>
      <c r="DE46" s="198"/>
      <c r="DF46" s="198"/>
      <c r="DG46" s="198"/>
      <c r="DH46" s="198"/>
      <c r="DI46" s="198"/>
      <c r="DJ46" s="198"/>
    </row>
    <row r="47" spans="2:114" ht="30" customHeight="1">
      <c r="AG47" s="198"/>
      <c r="AH47" s="198"/>
      <c r="AI47" s="198"/>
      <c r="AJ47" s="198"/>
      <c r="AK47" s="198"/>
      <c r="AL47" s="198"/>
      <c r="AM47" s="198"/>
      <c r="AN47" s="198"/>
      <c r="AO47" s="198"/>
      <c r="AP47" s="198"/>
      <c r="AQ47" s="198"/>
      <c r="AR47" s="198"/>
      <c r="AS47" s="198"/>
      <c r="AT47" s="198"/>
      <c r="AU47" s="198"/>
      <c r="AV47" s="198"/>
      <c r="AW47" s="198"/>
      <c r="AX47" s="198"/>
      <c r="AY47" s="198"/>
      <c r="AZ47" s="198"/>
      <c r="BA47" s="198"/>
      <c r="BB47" s="37"/>
      <c r="BC47" s="37"/>
      <c r="BD47" s="37"/>
      <c r="BE47" s="37"/>
      <c r="BF47" s="37"/>
      <c r="BG47" s="37"/>
      <c r="BH47" s="37"/>
      <c r="BI47" s="37"/>
      <c r="BJ47" s="37"/>
      <c r="BK47" s="37"/>
      <c r="BN47" s="198"/>
      <c r="BO47" s="198"/>
      <c r="BP47" s="198"/>
      <c r="BQ47" s="198"/>
      <c r="BR47" s="198"/>
      <c r="BS47" s="198"/>
      <c r="BT47" s="198"/>
      <c r="BU47" s="198"/>
      <c r="BV47" s="198"/>
      <c r="BW47" s="198"/>
      <c r="BX47" s="198"/>
      <c r="BY47" s="198"/>
      <c r="BZ47" s="198"/>
      <c r="CA47" s="198"/>
      <c r="CB47" s="198"/>
      <c r="CC47" s="198"/>
      <c r="CD47" s="198"/>
      <c r="CE47" s="198"/>
      <c r="CF47" s="198"/>
      <c r="CG47" s="198"/>
      <c r="CH47" s="198"/>
      <c r="CI47" s="198"/>
      <c r="CJ47" s="198"/>
      <c r="CK47" s="198"/>
      <c r="CL47" s="198"/>
      <c r="CM47" s="198"/>
      <c r="CN47" s="198"/>
      <c r="CO47" s="198"/>
      <c r="CP47" s="198"/>
      <c r="CQ47" s="198"/>
      <c r="CR47" s="198"/>
      <c r="CS47" s="198"/>
      <c r="CT47" s="198"/>
      <c r="CU47" s="198"/>
      <c r="CV47" s="198"/>
      <c r="CW47" s="198"/>
      <c r="CX47" s="198"/>
      <c r="CY47" s="198"/>
      <c r="CZ47" s="198"/>
      <c r="DA47" s="198"/>
      <c r="DB47" s="198"/>
      <c r="DC47" s="198"/>
      <c r="DD47" s="198"/>
      <c r="DE47" s="198"/>
      <c r="DF47" s="198"/>
      <c r="DG47" s="198"/>
      <c r="DH47" s="198"/>
      <c r="DI47" s="198"/>
      <c r="DJ47" s="198"/>
    </row>
    <row r="48" spans="2:114" ht="20.100000000000001" customHeight="1">
      <c r="AG48" s="198"/>
      <c r="AH48" s="198"/>
      <c r="AI48" s="198"/>
      <c r="AJ48" s="198"/>
      <c r="AK48" s="198"/>
      <c r="AL48" s="198"/>
      <c r="AM48" s="198"/>
      <c r="AN48" s="198"/>
      <c r="AO48" s="198"/>
      <c r="AP48" s="198"/>
      <c r="AQ48" s="198"/>
      <c r="AR48" s="198"/>
      <c r="AS48" s="198"/>
      <c r="AT48" s="198"/>
      <c r="AU48" s="198"/>
      <c r="AV48" s="198"/>
      <c r="AW48" s="198"/>
      <c r="AX48" s="198"/>
      <c r="AY48" s="198"/>
      <c r="AZ48" s="198"/>
      <c r="BA48" s="198"/>
      <c r="BB48" s="37"/>
      <c r="BC48" s="37"/>
      <c r="BD48" s="37"/>
      <c r="BE48" s="37"/>
      <c r="BF48" s="37"/>
      <c r="BG48" s="37"/>
      <c r="BH48" s="37"/>
      <c r="BI48" s="37"/>
      <c r="BJ48" s="37"/>
      <c r="BK48" s="37"/>
      <c r="BN48" s="198"/>
      <c r="BO48" s="198"/>
      <c r="BP48" s="198"/>
      <c r="BQ48" s="198"/>
      <c r="BR48" s="198"/>
      <c r="BS48" s="198"/>
      <c r="BT48" s="198"/>
      <c r="BU48" s="198"/>
      <c r="BV48" s="198"/>
      <c r="BW48" s="198"/>
      <c r="BX48" s="198"/>
      <c r="BY48" s="198"/>
      <c r="BZ48" s="198"/>
      <c r="CA48" s="198"/>
      <c r="CB48" s="198"/>
      <c r="CC48" s="198"/>
      <c r="CD48" s="198"/>
      <c r="CE48" s="198"/>
      <c r="CF48" s="198"/>
      <c r="CG48" s="198"/>
      <c r="CH48" s="198"/>
      <c r="CI48" s="198"/>
      <c r="CJ48" s="198"/>
      <c r="CK48" s="198"/>
      <c r="CL48" s="198"/>
      <c r="CM48" s="198"/>
      <c r="CN48" s="198"/>
      <c r="CO48" s="198"/>
      <c r="CP48" s="198"/>
      <c r="CQ48" s="198"/>
      <c r="CR48" s="198"/>
      <c r="CS48" s="198"/>
      <c r="CT48" s="198"/>
      <c r="CU48" s="198"/>
      <c r="CV48" s="198"/>
      <c r="CW48" s="198"/>
      <c r="CX48" s="198"/>
      <c r="CY48" s="198"/>
      <c r="CZ48" s="198"/>
      <c r="DA48" s="198"/>
      <c r="DB48" s="198"/>
      <c r="DC48" s="198"/>
      <c r="DD48" s="198"/>
      <c r="DE48" s="198"/>
      <c r="DF48" s="198"/>
      <c r="DG48" s="198"/>
      <c r="DH48" s="198"/>
      <c r="DI48" s="198"/>
      <c r="DJ48" s="198"/>
    </row>
    <row r="49" spans="33:114" ht="80.099999999999994" customHeight="1"/>
    <row r="50" spans="33:114" ht="24.95" customHeight="1"/>
    <row r="51" spans="33:114" ht="24.95" customHeight="1"/>
    <row r="52" spans="33:114" ht="20.100000000000001" customHeight="1">
      <c r="AG52" s="198"/>
      <c r="AH52" s="198"/>
      <c r="AI52" s="198"/>
      <c r="AJ52" s="198"/>
      <c r="AK52" s="198"/>
      <c r="AL52" s="198"/>
      <c r="AM52" s="198"/>
      <c r="AN52" s="198"/>
      <c r="AO52" s="198"/>
      <c r="AP52" s="198"/>
      <c r="AQ52" s="198"/>
      <c r="AR52" s="198"/>
      <c r="AS52" s="198"/>
      <c r="AT52" s="198"/>
      <c r="AU52" s="198"/>
      <c r="AV52" s="198"/>
      <c r="AW52" s="198"/>
      <c r="AX52" s="198"/>
      <c r="AY52" s="198"/>
      <c r="AZ52" s="198"/>
      <c r="BA52" s="198"/>
      <c r="BB52" s="37"/>
      <c r="BC52" s="37"/>
      <c r="BD52" s="37"/>
      <c r="BE52" s="37"/>
      <c r="BF52" s="37"/>
      <c r="BG52" s="37"/>
      <c r="BH52" s="37"/>
      <c r="BI52" s="37"/>
      <c r="BJ52" s="37"/>
      <c r="BK52" s="37"/>
      <c r="BN52" s="198"/>
      <c r="BO52" s="198"/>
      <c r="BP52" s="198"/>
      <c r="BQ52" s="198"/>
      <c r="BR52" s="198"/>
      <c r="BS52" s="198"/>
      <c r="BT52" s="198"/>
      <c r="BU52" s="198"/>
      <c r="BV52" s="198"/>
      <c r="BW52" s="198"/>
      <c r="BX52" s="198"/>
      <c r="BY52" s="198"/>
      <c r="BZ52" s="198"/>
      <c r="CA52" s="198"/>
      <c r="CB52" s="198"/>
      <c r="CC52" s="198"/>
      <c r="CD52" s="198"/>
      <c r="CE52" s="198"/>
      <c r="CF52" s="198"/>
      <c r="CG52" s="198"/>
      <c r="CH52" s="198"/>
      <c r="CI52" s="198"/>
      <c r="CJ52" s="198"/>
      <c r="CK52" s="198"/>
      <c r="CL52" s="198"/>
      <c r="CM52" s="198"/>
      <c r="CN52" s="198"/>
      <c r="CO52" s="198"/>
      <c r="CP52" s="198"/>
      <c r="CQ52" s="198"/>
      <c r="CR52" s="198"/>
      <c r="CS52" s="198"/>
      <c r="CT52" s="198"/>
      <c r="CU52" s="198"/>
      <c r="CV52" s="198"/>
      <c r="CW52" s="198"/>
      <c r="CX52" s="198"/>
      <c r="CY52" s="198"/>
      <c r="CZ52" s="198"/>
      <c r="DA52" s="198"/>
      <c r="DB52" s="198"/>
      <c r="DC52" s="198"/>
      <c r="DD52" s="198"/>
      <c r="DE52" s="198"/>
      <c r="DF52" s="198"/>
      <c r="DG52" s="198"/>
      <c r="DH52" s="198"/>
      <c r="DI52" s="198"/>
      <c r="DJ52" s="198"/>
    </row>
    <row r="53" spans="33:114" ht="30" customHeight="1">
      <c r="AG53" s="198"/>
      <c r="AH53" s="198"/>
      <c r="AI53" s="198"/>
      <c r="AJ53" s="198"/>
      <c r="AK53" s="198"/>
      <c r="AL53" s="198"/>
      <c r="AM53" s="198"/>
      <c r="AN53" s="198"/>
      <c r="AO53" s="198"/>
      <c r="AP53" s="198"/>
      <c r="AQ53" s="198"/>
      <c r="AR53" s="198"/>
      <c r="AS53" s="198"/>
      <c r="AT53" s="198"/>
      <c r="AU53" s="198"/>
      <c r="AV53" s="198"/>
      <c r="AW53" s="198"/>
      <c r="AX53" s="198"/>
      <c r="AY53" s="198"/>
      <c r="AZ53" s="198"/>
      <c r="BA53" s="198"/>
      <c r="BB53" s="37"/>
      <c r="BC53" s="37"/>
      <c r="BD53" s="37"/>
      <c r="BE53" s="37"/>
      <c r="BF53" s="37"/>
      <c r="BG53" s="37"/>
      <c r="BH53" s="37"/>
      <c r="BI53" s="37"/>
      <c r="BJ53" s="37"/>
      <c r="BK53" s="37"/>
      <c r="BN53" s="198"/>
      <c r="BO53" s="198"/>
      <c r="BP53" s="198"/>
      <c r="BQ53" s="198"/>
      <c r="BR53" s="198"/>
      <c r="BS53" s="198"/>
      <c r="BT53" s="198"/>
      <c r="BU53" s="198"/>
      <c r="BV53" s="198"/>
      <c r="BW53" s="198"/>
      <c r="BX53" s="198"/>
      <c r="BY53" s="198"/>
      <c r="BZ53" s="198"/>
      <c r="CA53" s="198"/>
      <c r="CB53" s="198"/>
      <c r="CC53" s="198"/>
      <c r="CD53" s="198"/>
      <c r="CE53" s="198"/>
      <c r="CF53" s="198"/>
      <c r="CG53" s="198"/>
      <c r="CH53" s="198"/>
      <c r="CI53" s="198"/>
      <c r="CJ53" s="198"/>
      <c r="CK53" s="198"/>
      <c r="CL53" s="198"/>
      <c r="CM53" s="198"/>
      <c r="CN53" s="198"/>
      <c r="CO53" s="198"/>
      <c r="CP53" s="198"/>
      <c r="CQ53" s="198"/>
      <c r="CR53" s="198"/>
      <c r="CS53" s="198"/>
      <c r="CT53" s="198"/>
      <c r="CU53" s="198"/>
      <c r="CV53" s="198"/>
      <c r="CW53" s="198"/>
      <c r="CX53" s="198"/>
      <c r="CY53" s="198"/>
      <c r="CZ53" s="198"/>
      <c r="DA53" s="198"/>
      <c r="DB53" s="198"/>
      <c r="DC53" s="198"/>
      <c r="DD53" s="198"/>
      <c r="DE53" s="198"/>
      <c r="DF53" s="198"/>
      <c r="DG53" s="198"/>
      <c r="DH53" s="198"/>
      <c r="DI53" s="198"/>
      <c r="DJ53" s="198"/>
    </row>
    <row r="54" spans="33:114" ht="20.100000000000001" customHeight="1">
      <c r="AG54" s="198"/>
      <c r="AH54" s="198"/>
      <c r="AI54" s="198"/>
      <c r="AJ54" s="198"/>
      <c r="AK54" s="198"/>
      <c r="AL54" s="198"/>
      <c r="AM54" s="198"/>
      <c r="AN54" s="198"/>
      <c r="AO54" s="198"/>
      <c r="AP54" s="198"/>
      <c r="AQ54" s="198"/>
      <c r="AR54" s="198"/>
      <c r="AS54" s="198"/>
      <c r="AT54" s="198"/>
      <c r="AU54" s="198"/>
      <c r="AV54" s="198"/>
      <c r="AW54" s="198"/>
      <c r="AX54" s="198"/>
      <c r="AY54" s="198"/>
      <c r="AZ54" s="198"/>
      <c r="BA54" s="198"/>
      <c r="BB54" s="37"/>
      <c r="BC54" s="37"/>
      <c r="BD54" s="37"/>
      <c r="BE54" s="37"/>
      <c r="BF54" s="37"/>
      <c r="BG54" s="37"/>
      <c r="BH54" s="37"/>
      <c r="BI54" s="37"/>
      <c r="BJ54" s="37"/>
      <c r="BK54" s="37"/>
      <c r="BN54" s="198"/>
      <c r="BO54" s="198"/>
      <c r="BP54" s="198"/>
      <c r="BQ54" s="198"/>
      <c r="BR54" s="198"/>
      <c r="BS54" s="198"/>
      <c r="BT54" s="198"/>
      <c r="BU54" s="198"/>
      <c r="BV54" s="198"/>
      <c r="BW54" s="198"/>
      <c r="BX54" s="198"/>
      <c r="BY54" s="198"/>
      <c r="BZ54" s="198"/>
      <c r="CA54" s="198"/>
      <c r="CB54" s="198"/>
      <c r="CC54" s="198"/>
      <c r="CD54" s="198"/>
      <c r="CE54" s="198"/>
      <c r="CF54" s="198"/>
      <c r="CG54" s="198"/>
      <c r="CH54" s="198"/>
      <c r="CI54" s="198"/>
      <c r="CJ54" s="198"/>
      <c r="CK54" s="198"/>
      <c r="CL54" s="198"/>
      <c r="CM54" s="198"/>
      <c r="CN54" s="198"/>
      <c r="CO54" s="198"/>
      <c r="CP54" s="198"/>
      <c r="CQ54" s="198"/>
      <c r="CR54" s="198"/>
      <c r="CS54" s="198"/>
      <c r="CT54" s="198"/>
      <c r="CU54" s="198"/>
      <c r="CV54" s="198"/>
      <c r="CW54" s="198"/>
      <c r="CX54" s="198"/>
      <c r="CY54" s="198"/>
      <c r="CZ54" s="198"/>
      <c r="DA54" s="198"/>
      <c r="DB54" s="198"/>
      <c r="DC54" s="198"/>
      <c r="DD54" s="198"/>
      <c r="DE54" s="198"/>
      <c r="DF54" s="198"/>
      <c r="DG54" s="198"/>
      <c r="DH54" s="198"/>
      <c r="DI54" s="198"/>
      <c r="DJ54" s="198"/>
    </row>
    <row r="55" spans="33:114" ht="80.099999999999994" customHeight="1"/>
    <row r="56" spans="33:114" ht="24.95" customHeight="1"/>
    <row r="57" spans="33:114" ht="24.95" customHeight="1"/>
    <row r="58" spans="33:114" ht="20.100000000000001" customHeight="1">
      <c r="AG58" s="198"/>
      <c r="AH58" s="198"/>
      <c r="AI58" s="198"/>
      <c r="AJ58" s="198"/>
      <c r="AK58" s="198"/>
      <c r="AL58" s="198"/>
      <c r="AM58" s="198"/>
      <c r="AN58" s="198"/>
      <c r="AO58" s="198"/>
      <c r="AP58" s="198"/>
      <c r="AQ58" s="198"/>
      <c r="AR58" s="198"/>
      <c r="AS58" s="198"/>
      <c r="AT58" s="198"/>
      <c r="AU58" s="198"/>
      <c r="AV58" s="198"/>
      <c r="AW58" s="198"/>
      <c r="AX58" s="198"/>
      <c r="AY58" s="198"/>
      <c r="AZ58" s="198"/>
      <c r="BA58" s="198"/>
      <c r="BB58" s="37"/>
      <c r="BC58" s="37"/>
      <c r="BD58" s="37"/>
      <c r="BE58" s="37"/>
      <c r="BF58" s="37"/>
      <c r="BG58" s="37"/>
      <c r="BH58" s="37"/>
      <c r="BI58" s="37"/>
      <c r="BJ58" s="37"/>
      <c r="BK58" s="37"/>
      <c r="BN58" s="198"/>
      <c r="BO58" s="198"/>
      <c r="BP58" s="198"/>
      <c r="BQ58" s="198"/>
      <c r="BR58" s="198"/>
      <c r="BS58" s="198"/>
      <c r="BT58" s="198"/>
      <c r="BU58" s="198"/>
      <c r="BV58" s="198"/>
      <c r="BW58" s="198"/>
      <c r="BX58" s="198"/>
      <c r="BY58" s="198"/>
      <c r="BZ58" s="198"/>
      <c r="CA58" s="198"/>
      <c r="CB58" s="198"/>
      <c r="CC58" s="198"/>
      <c r="CD58" s="198"/>
      <c r="CE58" s="198"/>
      <c r="CF58" s="198"/>
      <c r="CG58" s="198"/>
      <c r="CH58" s="198"/>
      <c r="CI58" s="198"/>
      <c r="CJ58" s="198"/>
      <c r="CK58" s="198"/>
      <c r="CL58" s="198"/>
      <c r="CM58" s="198"/>
      <c r="CN58" s="198"/>
      <c r="CO58" s="198"/>
      <c r="CP58" s="198"/>
      <c r="CQ58" s="198"/>
      <c r="CR58" s="198"/>
      <c r="CS58" s="198"/>
      <c r="CT58" s="198"/>
      <c r="CU58" s="198"/>
      <c r="CV58" s="198"/>
      <c r="CW58" s="198"/>
      <c r="CX58" s="198"/>
      <c r="CY58" s="198"/>
      <c r="CZ58" s="198"/>
      <c r="DA58" s="198"/>
      <c r="DB58" s="198"/>
      <c r="DC58" s="198"/>
      <c r="DD58" s="198"/>
      <c r="DE58" s="198"/>
      <c r="DF58" s="198"/>
      <c r="DG58" s="198"/>
      <c r="DH58" s="198"/>
      <c r="DI58" s="198"/>
      <c r="DJ58" s="198"/>
    </row>
    <row r="59" spans="33:114" ht="30" customHeight="1">
      <c r="AG59" s="198"/>
      <c r="AH59" s="198"/>
      <c r="AI59" s="198"/>
      <c r="AJ59" s="198"/>
      <c r="AK59" s="198"/>
      <c r="AL59" s="198"/>
      <c r="AM59" s="198"/>
      <c r="AN59" s="198"/>
      <c r="AO59" s="198"/>
      <c r="AP59" s="198"/>
      <c r="AQ59" s="198"/>
      <c r="AR59" s="198"/>
      <c r="AS59" s="198"/>
      <c r="AT59" s="198"/>
      <c r="AU59" s="198"/>
      <c r="AV59" s="198"/>
      <c r="AW59" s="198"/>
      <c r="AX59" s="198"/>
      <c r="AY59" s="198"/>
      <c r="AZ59" s="198"/>
      <c r="BA59" s="198"/>
      <c r="BB59" s="37"/>
      <c r="BC59" s="37"/>
      <c r="BD59" s="37"/>
      <c r="BE59" s="37"/>
      <c r="BF59" s="37"/>
      <c r="BG59" s="37"/>
      <c r="BH59" s="37"/>
      <c r="BI59" s="37"/>
      <c r="BJ59" s="37"/>
      <c r="BK59" s="37"/>
      <c r="BN59" s="198"/>
      <c r="BO59" s="198"/>
      <c r="BP59" s="198"/>
      <c r="BQ59" s="198"/>
      <c r="BR59" s="198"/>
      <c r="BS59" s="198"/>
      <c r="BT59" s="198"/>
      <c r="BU59" s="198"/>
      <c r="BV59" s="198"/>
      <c r="BW59" s="198"/>
      <c r="BX59" s="198"/>
      <c r="BY59" s="198"/>
      <c r="BZ59" s="198"/>
      <c r="CA59" s="198"/>
      <c r="CB59" s="198"/>
      <c r="CC59" s="198"/>
      <c r="CD59" s="198"/>
      <c r="CE59" s="198"/>
      <c r="CF59" s="198"/>
      <c r="CG59" s="198"/>
      <c r="CH59" s="198"/>
      <c r="CI59" s="198"/>
      <c r="CJ59" s="198"/>
      <c r="CK59" s="198"/>
      <c r="CL59" s="198"/>
      <c r="CM59" s="198"/>
      <c r="CN59" s="198"/>
      <c r="CO59" s="198"/>
      <c r="CP59" s="198"/>
      <c r="CQ59" s="198"/>
      <c r="CR59" s="198"/>
      <c r="CS59" s="198"/>
      <c r="CT59" s="198"/>
      <c r="CU59" s="198"/>
      <c r="CV59" s="198"/>
      <c r="CW59" s="198"/>
      <c r="CX59" s="198"/>
      <c r="CY59" s="198"/>
      <c r="CZ59" s="198"/>
      <c r="DA59" s="198"/>
      <c r="DB59" s="198"/>
      <c r="DC59" s="198"/>
      <c r="DD59" s="198"/>
      <c r="DE59" s="198"/>
      <c r="DF59" s="198"/>
      <c r="DG59" s="198"/>
      <c r="DH59" s="198"/>
      <c r="DI59" s="198"/>
      <c r="DJ59" s="198"/>
    </row>
    <row r="60" spans="33:114" ht="20.100000000000001" customHeight="1">
      <c r="AG60" s="198"/>
      <c r="AH60" s="198"/>
      <c r="AI60" s="198"/>
      <c r="AJ60" s="198"/>
      <c r="AK60" s="198"/>
      <c r="AL60" s="198"/>
      <c r="AM60" s="198"/>
      <c r="AN60" s="198"/>
      <c r="AO60" s="198"/>
      <c r="AP60" s="198"/>
      <c r="AQ60" s="198"/>
      <c r="AR60" s="198"/>
      <c r="AS60" s="198"/>
      <c r="AT60" s="198"/>
      <c r="AU60" s="198"/>
      <c r="AV60" s="198"/>
      <c r="AW60" s="198"/>
      <c r="AX60" s="198"/>
      <c r="AY60" s="198"/>
      <c r="AZ60" s="198"/>
      <c r="BA60" s="198"/>
      <c r="BB60" s="37"/>
      <c r="BC60" s="37"/>
      <c r="BD60" s="37"/>
      <c r="BE60" s="37"/>
      <c r="BF60" s="37"/>
      <c r="BG60" s="37"/>
      <c r="BH60" s="37"/>
      <c r="BI60" s="37"/>
      <c r="BJ60" s="37"/>
      <c r="BK60" s="37"/>
      <c r="BN60" s="198"/>
      <c r="BO60" s="198"/>
      <c r="BP60" s="198"/>
      <c r="BQ60" s="198"/>
      <c r="BR60" s="198"/>
      <c r="BS60" s="198"/>
      <c r="BT60" s="198"/>
      <c r="BU60" s="198"/>
      <c r="BV60" s="198"/>
      <c r="BW60" s="198"/>
      <c r="BX60" s="198"/>
      <c r="BY60" s="198"/>
      <c r="BZ60" s="198"/>
      <c r="CA60" s="198"/>
      <c r="CB60" s="198"/>
      <c r="CC60" s="198"/>
      <c r="CD60" s="198"/>
      <c r="CE60" s="198"/>
      <c r="CF60" s="198"/>
      <c r="CG60" s="198"/>
      <c r="CH60" s="198"/>
      <c r="CI60" s="198"/>
      <c r="CJ60" s="198"/>
      <c r="CK60" s="198"/>
      <c r="CL60" s="198"/>
      <c r="CM60" s="198"/>
      <c r="CN60" s="198"/>
      <c r="CO60" s="198"/>
      <c r="CP60" s="198"/>
      <c r="CQ60" s="198"/>
      <c r="CR60" s="198"/>
      <c r="CS60" s="198"/>
      <c r="CT60" s="198"/>
      <c r="CU60" s="198"/>
      <c r="CV60" s="198"/>
      <c r="CW60" s="198"/>
      <c r="CX60" s="198"/>
      <c r="CY60" s="198"/>
      <c r="CZ60" s="198"/>
      <c r="DA60" s="198"/>
      <c r="DB60" s="198"/>
      <c r="DC60" s="198"/>
      <c r="DD60" s="198"/>
      <c r="DE60" s="198"/>
      <c r="DF60" s="198"/>
      <c r="DG60" s="198"/>
      <c r="DH60" s="198"/>
      <c r="DI60" s="198"/>
      <c r="DJ60" s="198"/>
    </row>
    <row r="61" spans="33:114" ht="80.099999999999994" customHeight="1"/>
    <row r="62" spans="33:114" ht="24.95" customHeight="1"/>
    <row r="63" spans="33:114" ht="24.95" customHeight="1"/>
    <row r="64" spans="33:114" ht="20.100000000000001" customHeight="1">
      <c r="AG64" s="198"/>
      <c r="AH64" s="198"/>
      <c r="AI64" s="198"/>
      <c r="AJ64" s="198"/>
      <c r="AK64" s="198"/>
      <c r="AL64" s="198"/>
      <c r="AM64" s="198"/>
      <c r="AN64" s="198"/>
      <c r="AO64" s="198"/>
      <c r="AP64" s="198"/>
      <c r="AQ64" s="198"/>
      <c r="AR64" s="198"/>
      <c r="AS64" s="198"/>
      <c r="AT64" s="198"/>
      <c r="AU64" s="198"/>
      <c r="AV64" s="198"/>
      <c r="AW64" s="198"/>
      <c r="AX64" s="198"/>
      <c r="AY64" s="198"/>
      <c r="AZ64" s="198"/>
      <c r="BA64" s="198"/>
      <c r="BB64" s="37"/>
      <c r="BC64" s="37"/>
      <c r="BD64" s="37"/>
      <c r="BE64" s="37"/>
      <c r="BF64" s="37"/>
      <c r="BG64" s="37"/>
      <c r="BH64" s="37"/>
      <c r="BI64" s="37"/>
      <c r="BJ64" s="37"/>
      <c r="BK64" s="37"/>
      <c r="BN64" s="198"/>
      <c r="BO64" s="198"/>
      <c r="BP64" s="198"/>
      <c r="BQ64" s="198"/>
      <c r="BR64" s="198"/>
      <c r="BS64" s="198"/>
      <c r="BT64" s="198"/>
      <c r="BU64" s="198"/>
      <c r="BV64" s="198"/>
      <c r="BW64" s="198"/>
      <c r="BX64" s="198"/>
      <c r="BY64" s="198"/>
      <c r="BZ64" s="198"/>
      <c r="CA64" s="198"/>
      <c r="CB64" s="198"/>
      <c r="CC64" s="198"/>
      <c r="CD64" s="198"/>
      <c r="CE64" s="198"/>
      <c r="CF64" s="198"/>
      <c r="CG64" s="198"/>
      <c r="CH64" s="198"/>
      <c r="CI64" s="198"/>
      <c r="CJ64" s="198"/>
      <c r="CK64" s="198"/>
      <c r="CL64" s="198"/>
      <c r="CM64" s="198"/>
      <c r="CN64" s="198"/>
      <c r="CO64" s="198"/>
      <c r="CP64" s="198"/>
      <c r="CQ64" s="198"/>
      <c r="CR64" s="198"/>
      <c r="CS64" s="198"/>
      <c r="CT64" s="198"/>
      <c r="CU64" s="198"/>
      <c r="CV64" s="198"/>
      <c r="CW64" s="198"/>
      <c r="CX64" s="198"/>
      <c r="CY64" s="198"/>
      <c r="CZ64" s="198"/>
      <c r="DA64" s="198"/>
      <c r="DB64" s="198"/>
      <c r="DC64" s="198"/>
      <c r="DD64" s="198"/>
      <c r="DE64" s="198"/>
      <c r="DF64" s="198"/>
      <c r="DG64" s="198"/>
      <c r="DH64" s="198"/>
      <c r="DI64" s="198"/>
      <c r="DJ64" s="198"/>
    </row>
    <row r="65" spans="33:114" ht="30" customHeight="1">
      <c r="AG65" s="198"/>
      <c r="AH65" s="198"/>
      <c r="AI65" s="198"/>
      <c r="AJ65" s="198"/>
      <c r="AK65" s="198"/>
      <c r="AL65" s="198"/>
      <c r="AM65" s="198"/>
      <c r="AN65" s="198"/>
      <c r="AO65" s="198"/>
      <c r="AP65" s="198"/>
      <c r="AQ65" s="198"/>
      <c r="AR65" s="198"/>
      <c r="AS65" s="198"/>
      <c r="AT65" s="198"/>
      <c r="AU65" s="198"/>
      <c r="AV65" s="198"/>
      <c r="AW65" s="198"/>
      <c r="AX65" s="198"/>
      <c r="AY65" s="198"/>
      <c r="AZ65" s="198"/>
      <c r="BA65" s="198"/>
      <c r="BB65" s="37"/>
      <c r="BC65" s="37"/>
      <c r="BD65" s="37"/>
      <c r="BE65" s="37"/>
      <c r="BF65" s="37"/>
      <c r="BG65" s="37"/>
      <c r="BH65" s="37"/>
      <c r="BI65" s="37"/>
      <c r="BJ65" s="37"/>
      <c r="BK65" s="37"/>
      <c r="BN65" s="198"/>
      <c r="BO65" s="198"/>
      <c r="BP65" s="198"/>
      <c r="BQ65" s="198"/>
      <c r="BR65" s="198"/>
      <c r="BS65" s="198"/>
      <c r="BT65" s="198"/>
      <c r="BU65" s="198"/>
      <c r="BV65" s="198"/>
      <c r="BW65" s="198"/>
      <c r="BX65" s="198"/>
      <c r="BY65" s="198"/>
      <c r="BZ65" s="198"/>
      <c r="CA65" s="198"/>
      <c r="CB65" s="198"/>
      <c r="CC65" s="198"/>
      <c r="CD65" s="198"/>
      <c r="CE65" s="198"/>
      <c r="CF65" s="198"/>
      <c r="CG65" s="198"/>
      <c r="CH65" s="198"/>
      <c r="CI65" s="198"/>
      <c r="CJ65" s="198"/>
      <c r="CK65" s="198"/>
      <c r="CL65" s="198"/>
      <c r="CM65" s="198"/>
      <c r="CN65" s="198"/>
      <c r="CO65" s="198"/>
      <c r="CP65" s="198"/>
      <c r="CQ65" s="198"/>
      <c r="CR65" s="198"/>
      <c r="CS65" s="198"/>
      <c r="CT65" s="198"/>
      <c r="CU65" s="198"/>
      <c r="CV65" s="198"/>
      <c r="CW65" s="198"/>
      <c r="CX65" s="198"/>
      <c r="CY65" s="198"/>
      <c r="CZ65" s="198"/>
      <c r="DA65" s="198"/>
      <c r="DB65" s="198"/>
      <c r="DC65" s="198"/>
      <c r="DD65" s="198"/>
      <c r="DE65" s="198"/>
      <c r="DF65" s="198"/>
      <c r="DG65" s="198"/>
      <c r="DH65" s="198"/>
      <c r="DI65" s="198"/>
      <c r="DJ65" s="198"/>
    </row>
    <row r="66" spans="33:114" ht="20.100000000000001" customHeight="1">
      <c r="AG66" s="198"/>
      <c r="AH66" s="198"/>
      <c r="AI66" s="198"/>
      <c r="AJ66" s="198"/>
      <c r="AK66" s="198"/>
      <c r="AL66" s="198"/>
      <c r="AM66" s="198"/>
      <c r="AN66" s="198"/>
      <c r="AO66" s="198"/>
      <c r="AP66" s="198"/>
      <c r="AQ66" s="198"/>
      <c r="AR66" s="198"/>
      <c r="AS66" s="198"/>
      <c r="AT66" s="198"/>
      <c r="AU66" s="198"/>
      <c r="AV66" s="198"/>
      <c r="AW66" s="198"/>
      <c r="AX66" s="198"/>
      <c r="AY66" s="198"/>
      <c r="AZ66" s="198"/>
      <c r="BA66" s="198"/>
      <c r="BB66" s="37"/>
      <c r="BC66" s="37"/>
      <c r="BD66" s="37"/>
      <c r="BE66" s="37"/>
      <c r="BF66" s="37"/>
      <c r="BG66" s="37"/>
      <c r="BH66" s="37"/>
      <c r="BI66" s="37"/>
      <c r="BJ66" s="37"/>
      <c r="BK66" s="37"/>
      <c r="BN66" s="198"/>
      <c r="BO66" s="198"/>
      <c r="BP66" s="198"/>
      <c r="BQ66" s="198"/>
      <c r="BR66" s="198"/>
      <c r="BS66" s="198"/>
      <c r="BT66" s="198"/>
      <c r="BU66" s="198"/>
      <c r="BV66" s="198"/>
      <c r="BW66" s="198"/>
      <c r="BX66" s="198"/>
      <c r="BY66" s="198"/>
      <c r="BZ66" s="198"/>
      <c r="CA66" s="198"/>
      <c r="CB66" s="198"/>
      <c r="CC66" s="198"/>
      <c r="CD66" s="198"/>
      <c r="CE66" s="198"/>
      <c r="CF66" s="198"/>
      <c r="CG66" s="198"/>
      <c r="CH66" s="198"/>
      <c r="CI66" s="198"/>
      <c r="CJ66" s="198"/>
      <c r="CK66" s="198"/>
      <c r="CL66" s="198"/>
      <c r="CM66" s="198"/>
      <c r="CN66" s="198"/>
      <c r="CO66" s="198"/>
      <c r="CP66" s="198"/>
      <c r="CQ66" s="198"/>
      <c r="CR66" s="198"/>
      <c r="CS66" s="198"/>
      <c r="CT66" s="198"/>
      <c r="CU66" s="198"/>
      <c r="CV66" s="198"/>
      <c r="CW66" s="198"/>
      <c r="CX66" s="198"/>
      <c r="CY66" s="198"/>
      <c r="CZ66" s="198"/>
      <c r="DA66" s="198"/>
      <c r="DB66" s="198"/>
      <c r="DC66" s="198"/>
      <c r="DD66" s="198"/>
      <c r="DE66" s="198"/>
      <c r="DF66" s="198"/>
      <c r="DG66" s="198"/>
      <c r="DH66" s="198"/>
      <c r="DI66" s="198"/>
      <c r="DJ66" s="198"/>
    </row>
    <row r="67" spans="33:114" ht="80.099999999999994" customHeight="1"/>
    <row r="68" spans="33:114" ht="24.95" customHeight="1"/>
    <row r="69" spans="33:114" ht="24.95" customHeight="1"/>
    <row r="70" spans="33:114" ht="20.100000000000001" customHeight="1">
      <c r="AG70" s="198"/>
      <c r="AH70" s="198"/>
      <c r="AI70" s="198"/>
      <c r="AJ70" s="198"/>
      <c r="AK70" s="198"/>
      <c r="AL70" s="198"/>
      <c r="AM70" s="198"/>
      <c r="AN70" s="198"/>
      <c r="AO70" s="198"/>
      <c r="AP70" s="198"/>
      <c r="AQ70" s="198"/>
      <c r="AR70" s="198"/>
      <c r="AS70" s="198"/>
      <c r="AT70" s="198"/>
      <c r="AU70" s="198"/>
      <c r="AV70" s="198"/>
      <c r="AW70" s="198"/>
      <c r="AX70" s="198"/>
      <c r="AY70" s="198"/>
      <c r="AZ70" s="198"/>
      <c r="BA70" s="198"/>
      <c r="BB70" s="37"/>
      <c r="BC70" s="37"/>
      <c r="BD70" s="37"/>
      <c r="BE70" s="37"/>
      <c r="BF70" s="37"/>
      <c r="BG70" s="37"/>
      <c r="BH70" s="37"/>
      <c r="BI70" s="37"/>
      <c r="BJ70" s="37"/>
      <c r="BK70" s="37"/>
      <c r="BN70" s="198"/>
      <c r="BO70" s="198"/>
      <c r="BP70" s="198"/>
      <c r="BQ70" s="198"/>
      <c r="BR70" s="198"/>
      <c r="BS70" s="198"/>
      <c r="BT70" s="198"/>
      <c r="BU70" s="198"/>
      <c r="BV70" s="198"/>
      <c r="BW70" s="198"/>
      <c r="BX70" s="198"/>
      <c r="BY70" s="198"/>
      <c r="BZ70" s="198"/>
      <c r="CA70" s="198"/>
      <c r="CB70" s="198"/>
      <c r="CC70" s="198"/>
      <c r="CD70" s="198"/>
      <c r="CE70" s="198"/>
      <c r="CF70" s="198"/>
      <c r="CG70" s="198"/>
      <c r="CH70" s="198"/>
      <c r="CI70" s="198"/>
      <c r="CJ70" s="198"/>
      <c r="CK70" s="198"/>
      <c r="CL70" s="198"/>
      <c r="CM70" s="198"/>
      <c r="CN70" s="198"/>
      <c r="CO70" s="198"/>
      <c r="CP70" s="198"/>
      <c r="CQ70" s="198"/>
      <c r="CR70" s="198"/>
      <c r="CS70" s="198"/>
      <c r="CT70" s="198"/>
      <c r="CU70" s="198"/>
      <c r="CV70" s="198"/>
      <c r="CW70" s="198"/>
      <c r="CX70" s="198"/>
      <c r="CY70" s="198"/>
      <c r="CZ70" s="198"/>
      <c r="DA70" s="198"/>
      <c r="DB70" s="198"/>
      <c r="DC70" s="198"/>
      <c r="DD70" s="198"/>
      <c r="DE70" s="198"/>
      <c r="DF70" s="198"/>
      <c r="DG70" s="198"/>
      <c r="DH70" s="198"/>
      <c r="DI70" s="198"/>
      <c r="DJ70" s="198"/>
    </row>
    <row r="71" spans="33:114" ht="30" customHeight="1">
      <c r="AG71" s="198"/>
      <c r="AH71" s="198"/>
      <c r="AI71" s="198"/>
      <c r="AJ71" s="198"/>
      <c r="AK71" s="198"/>
      <c r="AL71" s="198"/>
      <c r="AM71" s="198"/>
      <c r="AN71" s="198"/>
      <c r="AO71" s="198"/>
      <c r="AP71" s="198"/>
      <c r="AQ71" s="198"/>
      <c r="AR71" s="198"/>
      <c r="AS71" s="198"/>
      <c r="AT71" s="198"/>
      <c r="AU71" s="198"/>
      <c r="AV71" s="198"/>
      <c r="AW71" s="198"/>
      <c r="AX71" s="198"/>
      <c r="AY71" s="198"/>
      <c r="AZ71" s="198"/>
      <c r="BA71" s="198"/>
      <c r="BB71" s="37"/>
      <c r="BC71" s="37"/>
      <c r="BD71" s="37"/>
      <c r="BE71" s="37"/>
      <c r="BF71" s="37"/>
      <c r="BG71" s="37"/>
      <c r="BH71" s="37"/>
      <c r="BI71" s="37"/>
      <c r="BJ71" s="37"/>
      <c r="BK71" s="37"/>
      <c r="BN71" s="198"/>
      <c r="BO71" s="198"/>
      <c r="BP71" s="198"/>
      <c r="BQ71" s="198"/>
      <c r="BR71" s="198"/>
      <c r="BS71" s="198"/>
      <c r="BT71" s="198"/>
      <c r="BU71" s="198"/>
      <c r="BV71" s="198"/>
      <c r="BW71" s="198"/>
      <c r="BX71" s="198"/>
      <c r="BY71" s="198"/>
      <c r="BZ71" s="198"/>
      <c r="CA71" s="198"/>
      <c r="CB71" s="198"/>
      <c r="CC71" s="198"/>
      <c r="CD71" s="198"/>
      <c r="CE71" s="198"/>
      <c r="CF71" s="198"/>
      <c r="CG71" s="198"/>
      <c r="CH71" s="198"/>
      <c r="CI71" s="198"/>
      <c r="CJ71" s="198"/>
      <c r="CK71" s="198"/>
      <c r="CL71" s="198"/>
      <c r="CM71" s="198"/>
      <c r="CN71" s="198"/>
      <c r="CO71" s="198"/>
      <c r="CP71" s="198"/>
      <c r="CQ71" s="198"/>
      <c r="CR71" s="198"/>
      <c r="CS71" s="198"/>
      <c r="CT71" s="198"/>
      <c r="CU71" s="198"/>
      <c r="CV71" s="198"/>
      <c r="CW71" s="198"/>
      <c r="CX71" s="198"/>
      <c r="CY71" s="198"/>
      <c r="CZ71" s="198"/>
      <c r="DA71" s="198"/>
      <c r="DB71" s="198"/>
      <c r="DC71" s="198"/>
      <c r="DD71" s="198"/>
      <c r="DE71" s="198"/>
      <c r="DF71" s="198"/>
      <c r="DG71" s="198"/>
      <c r="DH71" s="198"/>
      <c r="DI71" s="198"/>
      <c r="DJ71" s="198"/>
    </row>
    <row r="72" spans="33:114" ht="20.100000000000001" customHeight="1">
      <c r="AG72" s="198"/>
      <c r="AH72" s="198"/>
      <c r="AI72" s="198"/>
      <c r="AJ72" s="198"/>
      <c r="AK72" s="198"/>
      <c r="AL72" s="198"/>
      <c r="AM72" s="198"/>
      <c r="AN72" s="198"/>
      <c r="AO72" s="198"/>
      <c r="AP72" s="198"/>
      <c r="AQ72" s="198"/>
      <c r="AR72" s="198"/>
      <c r="AS72" s="198"/>
      <c r="AT72" s="198"/>
      <c r="AU72" s="198"/>
      <c r="AV72" s="198"/>
      <c r="AW72" s="198"/>
      <c r="AX72" s="198"/>
      <c r="AY72" s="198"/>
      <c r="AZ72" s="198"/>
      <c r="BA72" s="198"/>
      <c r="BB72" s="37"/>
      <c r="BC72" s="37"/>
      <c r="BD72" s="37"/>
      <c r="BE72" s="37"/>
      <c r="BF72" s="37"/>
      <c r="BG72" s="37"/>
      <c r="BH72" s="37"/>
      <c r="BI72" s="37"/>
      <c r="BJ72" s="37"/>
      <c r="BK72" s="37"/>
      <c r="BN72" s="198"/>
      <c r="BO72" s="198"/>
      <c r="BP72" s="198"/>
      <c r="BQ72" s="198"/>
      <c r="BR72" s="198"/>
      <c r="BS72" s="198"/>
      <c r="BT72" s="198"/>
      <c r="BU72" s="198"/>
      <c r="BV72" s="198"/>
      <c r="BW72" s="198"/>
      <c r="BX72" s="198"/>
      <c r="BY72" s="198"/>
      <c r="BZ72" s="198"/>
      <c r="CA72" s="198"/>
      <c r="CB72" s="198"/>
      <c r="CC72" s="198"/>
      <c r="CD72" s="198"/>
      <c r="CE72" s="198"/>
      <c r="CF72" s="198"/>
      <c r="CG72" s="198"/>
      <c r="CH72" s="198"/>
      <c r="CI72" s="198"/>
      <c r="CJ72" s="198"/>
      <c r="CK72" s="198"/>
      <c r="CL72" s="198"/>
      <c r="CM72" s="198"/>
      <c r="CN72" s="198"/>
      <c r="CO72" s="198"/>
      <c r="CP72" s="198"/>
      <c r="CQ72" s="198"/>
      <c r="CR72" s="198"/>
      <c r="CS72" s="198"/>
      <c r="CT72" s="198"/>
      <c r="CU72" s="198"/>
      <c r="CV72" s="198"/>
      <c r="CW72" s="198"/>
      <c r="CX72" s="198"/>
      <c r="CY72" s="198"/>
      <c r="CZ72" s="198"/>
      <c r="DA72" s="198"/>
      <c r="DB72" s="198"/>
      <c r="DC72" s="198"/>
      <c r="DD72" s="198"/>
      <c r="DE72" s="198"/>
      <c r="DF72" s="198"/>
      <c r="DG72" s="198"/>
      <c r="DH72" s="198"/>
      <c r="DI72" s="198"/>
      <c r="DJ72" s="198"/>
    </row>
    <row r="73" spans="33:114" ht="80.099999999999994" customHeight="1"/>
    <row r="74" spans="33:114" ht="24.95" customHeight="1"/>
    <row r="75" spans="33:114" ht="24.95" customHeight="1"/>
    <row r="76" spans="33:114" ht="20.100000000000001" customHeight="1">
      <c r="AG76" s="198"/>
      <c r="AH76" s="198"/>
      <c r="AI76" s="198"/>
      <c r="AJ76" s="198"/>
      <c r="AK76" s="198"/>
      <c r="AL76" s="198"/>
      <c r="AM76" s="198"/>
      <c r="AN76" s="198"/>
      <c r="AO76" s="198"/>
      <c r="AP76" s="198"/>
      <c r="AQ76" s="198"/>
      <c r="AR76" s="198"/>
      <c r="AS76" s="198"/>
      <c r="AT76" s="198"/>
      <c r="AU76" s="198"/>
      <c r="AV76" s="198"/>
      <c r="AW76" s="198"/>
      <c r="AX76" s="198"/>
      <c r="AY76" s="198"/>
      <c r="AZ76" s="198"/>
      <c r="BA76" s="198"/>
      <c r="BB76" s="37"/>
      <c r="BC76" s="37"/>
      <c r="BD76" s="37"/>
      <c r="BE76" s="37"/>
      <c r="BF76" s="37"/>
      <c r="BG76" s="37"/>
      <c r="BH76" s="37"/>
      <c r="BI76" s="37"/>
      <c r="BJ76" s="37"/>
      <c r="BK76" s="37"/>
      <c r="BN76" s="198"/>
      <c r="BO76" s="198"/>
      <c r="BP76" s="198"/>
      <c r="BQ76" s="198"/>
      <c r="BR76" s="198"/>
      <c r="BS76" s="198"/>
      <c r="BT76" s="198"/>
      <c r="BU76" s="198"/>
      <c r="BV76" s="198"/>
      <c r="BW76" s="198"/>
      <c r="BX76" s="198"/>
      <c r="BY76" s="198"/>
      <c r="BZ76" s="198"/>
      <c r="CA76" s="198"/>
      <c r="CB76" s="198"/>
      <c r="CC76" s="198"/>
      <c r="CD76" s="198"/>
      <c r="CE76" s="198"/>
      <c r="CF76" s="198"/>
      <c r="CG76" s="198"/>
      <c r="CH76" s="198"/>
      <c r="CI76" s="198"/>
      <c r="CJ76" s="198"/>
      <c r="CK76" s="198"/>
      <c r="CL76" s="198"/>
      <c r="CM76" s="198"/>
      <c r="CN76" s="198"/>
      <c r="CO76" s="198"/>
      <c r="CP76" s="198"/>
      <c r="CQ76" s="198"/>
      <c r="CR76" s="198"/>
      <c r="CS76" s="198"/>
      <c r="CT76" s="198"/>
      <c r="CU76" s="198"/>
      <c r="CV76" s="198"/>
      <c r="CW76" s="198"/>
      <c r="CX76" s="198"/>
      <c r="CY76" s="198"/>
      <c r="CZ76" s="198"/>
      <c r="DA76" s="198"/>
      <c r="DB76" s="198"/>
      <c r="DC76" s="198"/>
      <c r="DD76" s="198"/>
      <c r="DE76" s="198"/>
      <c r="DF76" s="198"/>
      <c r="DG76" s="198"/>
      <c r="DH76" s="198"/>
      <c r="DI76" s="198"/>
      <c r="DJ76" s="198"/>
    </row>
    <row r="77" spans="33:114" ht="30" customHeight="1">
      <c r="AG77" s="198"/>
      <c r="AH77" s="198"/>
      <c r="AI77" s="198"/>
      <c r="AJ77" s="198"/>
      <c r="AK77" s="198"/>
      <c r="AL77" s="198"/>
      <c r="AM77" s="198"/>
      <c r="AN77" s="198"/>
      <c r="AO77" s="198"/>
      <c r="AP77" s="198"/>
      <c r="AQ77" s="198"/>
      <c r="AR77" s="198"/>
      <c r="AS77" s="198"/>
      <c r="AT77" s="198"/>
      <c r="AU77" s="198"/>
      <c r="AV77" s="198"/>
      <c r="AW77" s="198"/>
      <c r="AX77" s="198"/>
      <c r="AY77" s="198"/>
      <c r="AZ77" s="198"/>
      <c r="BA77" s="198"/>
      <c r="BB77" s="37"/>
      <c r="BC77" s="37"/>
      <c r="BD77" s="37"/>
      <c r="BE77" s="37"/>
      <c r="BF77" s="37"/>
      <c r="BG77" s="37"/>
      <c r="BH77" s="37"/>
      <c r="BI77" s="37"/>
      <c r="BJ77" s="37"/>
      <c r="BK77" s="37"/>
      <c r="BN77" s="198"/>
      <c r="BO77" s="198"/>
      <c r="BP77" s="198"/>
      <c r="BQ77" s="198"/>
      <c r="BR77" s="198"/>
      <c r="BS77" s="198"/>
      <c r="BT77" s="198"/>
      <c r="BU77" s="198"/>
      <c r="BV77" s="198"/>
      <c r="BW77" s="198"/>
      <c r="BX77" s="198"/>
      <c r="BY77" s="198"/>
      <c r="BZ77" s="198"/>
      <c r="CA77" s="198"/>
      <c r="CB77" s="198"/>
      <c r="CC77" s="198"/>
      <c r="CD77" s="198"/>
      <c r="CE77" s="198"/>
      <c r="CF77" s="198"/>
      <c r="CG77" s="198"/>
      <c r="CH77" s="198"/>
      <c r="CI77" s="198"/>
      <c r="CJ77" s="198"/>
      <c r="CK77" s="198"/>
      <c r="CL77" s="198"/>
      <c r="CM77" s="198"/>
      <c r="CN77" s="198"/>
      <c r="CO77" s="198"/>
      <c r="CP77" s="198"/>
      <c r="CQ77" s="198"/>
      <c r="CR77" s="198"/>
      <c r="CS77" s="198"/>
      <c r="CT77" s="198"/>
      <c r="CU77" s="198"/>
      <c r="CV77" s="198"/>
      <c r="CW77" s="198"/>
      <c r="CX77" s="198"/>
      <c r="CY77" s="198"/>
      <c r="CZ77" s="198"/>
      <c r="DA77" s="198"/>
      <c r="DB77" s="198"/>
      <c r="DC77" s="198"/>
      <c r="DD77" s="198"/>
      <c r="DE77" s="198"/>
      <c r="DF77" s="198"/>
      <c r="DG77" s="198"/>
      <c r="DH77" s="198"/>
      <c r="DI77" s="198"/>
      <c r="DJ77" s="198"/>
    </row>
    <row r="78" spans="33:114" ht="20.100000000000001" customHeight="1">
      <c r="AG78" s="198"/>
      <c r="AH78" s="198"/>
      <c r="AI78" s="198"/>
      <c r="AJ78" s="198"/>
      <c r="AK78" s="198"/>
      <c r="AL78" s="198"/>
      <c r="AM78" s="198"/>
      <c r="AN78" s="198"/>
      <c r="AO78" s="198"/>
      <c r="AP78" s="198"/>
      <c r="AQ78" s="198"/>
      <c r="AR78" s="198"/>
      <c r="AS78" s="198"/>
      <c r="AT78" s="198"/>
      <c r="AU78" s="198"/>
      <c r="AV78" s="198"/>
      <c r="AW78" s="198"/>
      <c r="AX78" s="198"/>
      <c r="AY78" s="198"/>
      <c r="AZ78" s="198"/>
      <c r="BA78" s="198"/>
      <c r="BB78" s="37"/>
      <c r="BC78" s="37"/>
      <c r="BD78" s="37"/>
      <c r="BE78" s="37"/>
      <c r="BF78" s="37"/>
      <c r="BG78" s="37"/>
      <c r="BH78" s="37"/>
      <c r="BI78" s="37"/>
      <c r="BJ78" s="37"/>
      <c r="BK78" s="37"/>
      <c r="BN78" s="198"/>
      <c r="BO78" s="198"/>
      <c r="BP78" s="198"/>
      <c r="BQ78" s="198"/>
      <c r="BR78" s="198"/>
      <c r="BS78" s="198"/>
      <c r="BT78" s="198"/>
      <c r="BU78" s="198"/>
      <c r="BV78" s="198"/>
      <c r="BW78" s="198"/>
      <c r="BX78" s="198"/>
      <c r="BY78" s="198"/>
      <c r="BZ78" s="198"/>
      <c r="CA78" s="198"/>
      <c r="CB78" s="198"/>
      <c r="CC78" s="198"/>
      <c r="CD78" s="198"/>
      <c r="CE78" s="198"/>
      <c r="CF78" s="198"/>
      <c r="CG78" s="198"/>
      <c r="CH78" s="198"/>
      <c r="CI78" s="198"/>
      <c r="CJ78" s="198"/>
      <c r="CK78" s="198"/>
      <c r="CL78" s="198"/>
      <c r="CM78" s="198"/>
      <c r="CN78" s="198"/>
      <c r="CO78" s="198"/>
      <c r="CP78" s="198"/>
      <c r="CQ78" s="198"/>
      <c r="CR78" s="198"/>
      <c r="CS78" s="198"/>
      <c r="CT78" s="198"/>
      <c r="CU78" s="198"/>
      <c r="CV78" s="198"/>
      <c r="CW78" s="198"/>
      <c r="CX78" s="198"/>
      <c r="CY78" s="198"/>
      <c r="CZ78" s="198"/>
      <c r="DA78" s="198"/>
      <c r="DB78" s="198"/>
      <c r="DC78" s="198"/>
      <c r="DD78" s="198"/>
      <c r="DE78" s="198"/>
      <c r="DF78" s="198"/>
      <c r="DG78" s="198"/>
      <c r="DH78" s="198"/>
      <c r="DI78" s="198"/>
      <c r="DJ78" s="198"/>
    </row>
    <row r="79" spans="33:114" ht="80.099999999999994" customHeight="1"/>
    <row r="80" spans="33:114" ht="24.95" customHeight="1"/>
    <row r="81" ht="24.95" customHeight="1"/>
    <row r="82" ht="15" customHeight="1"/>
    <row r="84" ht="9.9499999999999993" customHeight="1"/>
    <row r="85" ht="9.9499999999999993" customHeight="1"/>
    <row r="86" ht="24.95" customHeight="1"/>
    <row r="87" ht="53.25" customHeight="1"/>
    <row r="88" ht="15" customHeight="1"/>
  </sheetData>
  <sheetProtection sheet="1"/>
  <mergeCells count="18">
    <mergeCell ref="K5:K6"/>
    <mergeCell ref="G34:U34"/>
    <mergeCell ref="I10:AE10"/>
    <mergeCell ref="H9:T9"/>
    <mergeCell ref="H15:AC15"/>
    <mergeCell ref="H23:AC23"/>
    <mergeCell ref="N5:N6"/>
    <mergeCell ref="J5:J6"/>
    <mergeCell ref="L5:M6"/>
    <mergeCell ref="O5:T6"/>
    <mergeCell ref="G5:H5"/>
    <mergeCell ref="G6:H6"/>
    <mergeCell ref="D19:E19"/>
    <mergeCell ref="D25:E25"/>
    <mergeCell ref="B9:E9"/>
    <mergeCell ref="I5:I6"/>
    <mergeCell ref="B15:F15"/>
    <mergeCell ref="B23:F23"/>
  </mergeCells>
  <conditionalFormatting sqref="T17:U17">
    <cfRule type="iconSet" priority="127">
      <iconSet showValue="0">
        <cfvo type="percent" val="0"/>
        <cfvo type="num" val="5"/>
        <cfvo type="num" val="10"/>
      </iconSet>
    </cfRule>
  </conditionalFormatting>
  <conditionalFormatting sqref="T25:U25">
    <cfRule type="iconSet" priority="122">
      <iconSet showValue="0">
        <cfvo type="percent" val="0"/>
        <cfvo type="num" val="5"/>
        <cfvo type="num" val="10"/>
      </iconSet>
    </cfRule>
  </conditionalFormatting>
  <conditionalFormatting sqref="P17:S17">
    <cfRule type="containsText" dxfId="7179" priority="123" operator="containsText" text="ggggggggggggggg">
      <formula>NOT(ISERROR(SEARCH("ggggggggggggggg",P17)))</formula>
    </cfRule>
  </conditionalFormatting>
  <conditionalFormatting sqref="P17:S17">
    <cfRule type="containsText" dxfId="7178" priority="124" operator="containsText" text="gggggggggg">
      <formula>NOT(ISERROR(SEARCH("gggggggggg",P17)))</formula>
    </cfRule>
  </conditionalFormatting>
  <conditionalFormatting sqref="P17:S17">
    <cfRule type="containsText" dxfId="7177" priority="125" operator="containsText" text="ggggg">
      <formula>NOT(ISERROR(SEARCH("ggggg",P17)))</formula>
    </cfRule>
  </conditionalFormatting>
  <conditionalFormatting sqref="P17:S17">
    <cfRule type="containsText" dxfId="7176" priority="126" operator="containsText" text="g">
      <formula>NOT(ISERROR(SEARCH("g",P17)))</formula>
    </cfRule>
  </conditionalFormatting>
  <conditionalFormatting sqref="P25:S25">
    <cfRule type="containsText" dxfId="7175" priority="118" operator="containsText" text="ggggggggggggggg">
      <formula>NOT(ISERROR(SEARCH("ggggggggggggggg",P25)))</formula>
    </cfRule>
  </conditionalFormatting>
  <conditionalFormatting sqref="P25:S25">
    <cfRule type="containsText" dxfId="7174" priority="119" operator="containsText" text="gggggggggg">
      <formula>NOT(ISERROR(SEARCH("gggggggggg",P25)))</formula>
    </cfRule>
  </conditionalFormatting>
  <conditionalFormatting sqref="P25:S25">
    <cfRule type="containsText" dxfId="7173" priority="120" operator="containsText" text="ggggg">
      <formula>NOT(ISERROR(SEARCH("ggggg",P25)))</formula>
    </cfRule>
  </conditionalFormatting>
  <conditionalFormatting sqref="P25:S25">
    <cfRule type="containsText" dxfId="7172" priority="121" operator="containsText" text="g">
      <formula>NOT(ISERROR(SEARCH("g",P25)))</formula>
    </cfRule>
  </conditionalFormatting>
  <conditionalFormatting sqref="D19">
    <cfRule type="beginsWith" dxfId="7171" priority="71" operator="beginsWith" text="?">
      <formula>LEFT(D19,LEN("?"))="?"</formula>
    </cfRule>
  </conditionalFormatting>
  <conditionalFormatting sqref="G5:H5">
    <cfRule type="beginsWith" dxfId="7170" priority="69" operator="beginsWith" text="?">
      <formula>LEFT(G5,LEN("?"))="?"</formula>
    </cfRule>
  </conditionalFormatting>
  <conditionalFormatting sqref="J5 L5">
    <cfRule type="beginsWith" dxfId="7169" priority="68" operator="beginsWith" text="?">
      <formula>LEFT(J5,LEN("?"))="?"</formula>
    </cfRule>
  </conditionalFormatting>
  <conditionalFormatting sqref="G6:H6">
    <cfRule type="beginsWith" dxfId="7168" priority="67" operator="beginsWith" text="?">
      <formula>LEFT(G6,LEN("?"))="?"</formula>
    </cfRule>
  </conditionalFormatting>
  <conditionalFormatting sqref="O5:T6">
    <cfRule type="beginsWith" dxfId="7167" priority="66" operator="beginsWith" text="?">
      <formula>LEFT(O5,LEN("?"))="?"</formula>
    </cfRule>
  </conditionalFormatting>
  <conditionalFormatting sqref="D25">
    <cfRule type="beginsWith" dxfId="7166" priority="1" operator="beginsWith" text="?">
      <formula>LEFT(D25,LEN("?"))="?"</formula>
    </cfRule>
  </conditionalFormatting>
  <pageMargins left="0.70866141732283472" right="0.70866141732283472" top="0.74803149606299213" bottom="0.74803149606299213" header="0.31496062992125984" footer="0.31496062992125984"/>
  <pageSetup paperSize="9" scale="52" orientation="landscape" r:id="rId1"/>
  <drawing r:id="rId2"/>
  <extLst>
    <ext xmlns:x14="http://schemas.microsoft.com/office/spreadsheetml/2009/9/main" uri="{CCE6A557-97BC-4b89-ADB6-D9C93CAAB3DF}">
      <x14:dataValidations xmlns:xm="http://schemas.microsoft.com/office/excel/2006/main" count="2">
        <x14:dataValidation type="list" allowBlank="1" showInputMessage="1">
          <x14:formula1>
            <xm:f>Données!$R$11:$R$12</xm:f>
          </x14:formula1>
          <xm:sqref>H15:AC15 H23:AC23</xm:sqref>
        </x14:dataValidation>
        <x14:dataValidation type="list" allowBlank="1" showInputMessage="1" showErrorMessage="1">
          <x14:formula1>
            <xm:f>Données!$T$11:$T$12</xm:f>
          </x14:formula1>
          <xm:sqref>D19:E19 D25:E25</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9">
    <tabColor rgb="FF7F26CE"/>
    <pageSetUpPr fitToPage="1"/>
  </sheetPr>
  <dimension ref="B1:DJ88"/>
  <sheetViews>
    <sheetView showGridLines="0" zoomScale="85" zoomScaleNormal="85" workbookViewId="0">
      <selection activeCell="H15" sqref="H15:AC15"/>
    </sheetView>
  </sheetViews>
  <sheetFormatPr baseColWidth="10" defaultColWidth="10.85546875" defaultRowHeight="15"/>
  <cols>
    <col min="1" max="1" width="1.7109375" style="1" customWidth="1"/>
    <col min="2" max="2" width="2.42578125" style="1" customWidth="1"/>
    <col min="3" max="3" width="1.7109375" style="1" customWidth="1"/>
    <col min="4" max="4" width="10.85546875" style="1" customWidth="1"/>
    <col min="5" max="5" width="7.42578125" style="1" customWidth="1"/>
    <col min="6" max="6" width="1.7109375" style="1" customWidth="1"/>
    <col min="7" max="7" width="5" style="1" customWidth="1"/>
    <col min="8" max="8" width="36.7109375" style="1" customWidth="1"/>
    <col min="9" max="9" width="1.7109375" style="1" customWidth="1"/>
    <col min="10" max="10" width="21.7109375" style="1" customWidth="1"/>
    <col min="11" max="11" width="1.7109375" style="1" customWidth="1"/>
    <col min="12" max="12" width="12.42578125" style="1" customWidth="1"/>
    <col min="13" max="14" width="4.140625" style="1" customWidth="1"/>
    <col min="15" max="15" width="1.7109375" style="1" customWidth="1"/>
    <col min="16" max="16" width="8.85546875" style="1" customWidth="1"/>
    <col min="17" max="17" width="8.28515625" style="1" customWidth="1"/>
    <col min="18" max="18" width="8.42578125" style="1" customWidth="1"/>
    <col min="19" max="19" width="8.85546875" style="1" customWidth="1"/>
    <col min="20" max="20" width="53.85546875" style="1" customWidth="1"/>
    <col min="21" max="21" width="0.85546875" style="1" customWidth="1"/>
    <col min="22" max="22" width="11.7109375" style="1" customWidth="1"/>
    <col min="23" max="23" width="1.7109375" style="1" customWidth="1"/>
    <col min="24" max="24" width="8.28515625" style="1" customWidth="1"/>
    <col min="25" max="25" width="3.28515625" style="1" customWidth="1"/>
    <col min="26" max="27" width="1.7109375" style="1" customWidth="1"/>
    <col min="28" max="28" width="10" style="1" customWidth="1"/>
    <col min="29" max="29" width="3.28515625" style="1" customWidth="1"/>
    <col min="30" max="30" width="1.7109375" style="1" customWidth="1"/>
    <col min="31" max="31" width="2.42578125" style="1" customWidth="1"/>
    <col min="32" max="16384" width="10.85546875" style="1"/>
  </cols>
  <sheetData>
    <row r="1" spans="2:114" ht="9.9499999999999993" customHeight="1"/>
    <row r="2" spans="2:114" ht="15" customHeight="1">
      <c r="B2" s="2"/>
      <c r="C2" s="3"/>
      <c r="D2" s="3"/>
      <c r="E2" s="3"/>
      <c r="F2" s="3"/>
      <c r="G2" s="3"/>
      <c r="H2" s="3"/>
      <c r="I2" s="3"/>
      <c r="J2" s="3"/>
      <c r="K2" s="3"/>
      <c r="L2" s="3"/>
      <c r="M2" s="3"/>
      <c r="N2" s="3"/>
      <c r="O2" s="3"/>
      <c r="P2" s="3"/>
      <c r="Q2" s="3"/>
      <c r="R2" s="3"/>
      <c r="S2" s="3"/>
      <c r="T2" s="3"/>
      <c r="U2" s="3"/>
      <c r="V2" s="3"/>
      <c r="W2" s="3"/>
      <c r="X2" s="3"/>
      <c r="Y2" s="3"/>
      <c r="Z2" s="3"/>
      <c r="AA2" s="3"/>
      <c r="AB2" s="3"/>
      <c r="AC2" s="3"/>
      <c r="AD2" s="3"/>
      <c r="AE2" s="4"/>
    </row>
    <row r="3" spans="2:114" ht="9.9499999999999993" customHeight="1">
      <c r="B3" s="5"/>
      <c r="F3" s="6"/>
      <c r="G3" s="6"/>
      <c r="H3" s="8"/>
      <c r="I3" s="6"/>
      <c r="J3" s="6"/>
      <c r="K3" s="8"/>
      <c r="L3" s="8"/>
      <c r="M3" s="8"/>
      <c r="N3" s="8"/>
      <c r="O3" s="8"/>
      <c r="P3" s="8"/>
      <c r="Q3" s="8"/>
      <c r="AB3" s="9"/>
      <c r="AC3" s="9"/>
      <c r="AD3" s="9"/>
      <c r="AE3" s="10"/>
    </row>
    <row r="4" spans="2:114" ht="9.9499999999999993" customHeight="1">
      <c r="B4" s="5"/>
      <c r="F4" s="6"/>
      <c r="G4" s="6"/>
      <c r="H4" s="8"/>
      <c r="I4" s="6"/>
      <c r="J4" s="6"/>
      <c r="K4" s="8"/>
      <c r="L4" s="8"/>
      <c r="M4" s="8"/>
      <c r="N4" s="8"/>
      <c r="O4" s="8"/>
      <c r="P4" s="8"/>
      <c r="Q4" s="8"/>
      <c r="AD4" s="9"/>
      <c r="AE4" s="10"/>
    </row>
    <row r="5" spans="2:114" s="11" customFormat="1" ht="27.95" customHeight="1">
      <c r="B5" s="12"/>
      <c r="F5" s="13"/>
      <c r="G5" s="1051" t="str">
        <f>IF('Suivi des évaluations'!K5=0,"?",'Suivi des évaluations'!K5)</f>
        <v>?</v>
      </c>
      <c r="H5" s="1051"/>
      <c r="I5" s="1071"/>
      <c r="J5" s="1067" t="str">
        <f>IF('Suivi des évaluations'!K15=0,"?",'Suivi des évaluations'!K15)</f>
        <v>Seconde</v>
      </c>
      <c r="K5" s="1072"/>
      <c r="L5" s="1067" t="str">
        <f>IF('Suivi des évaluations'!S15=0,"?",'Suivi des évaluations'!S15)</f>
        <v>BCP</v>
      </c>
      <c r="M5" s="1067"/>
      <c r="N5" s="1075"/>
      <c r="O5" s="1068" t="str">
        <f>IF('Suivi des évaluations'!AB15=0,"?",'Suivi des évaluations'!AB15)</f>
        <v>Maintenance et efficacité énergétique (MEE)</v>
      </c>
      <c r="P5" s="1068"/>
      <c r="Q5" s="1068"/>
      <c r="R5" s="1068"/>
      <c r="S5" s="1068"/>
      <c r="T5" s="1068"/>
      <c r="U5" s="548"/>
      <c r="Y5" s="19"/>
      <c r="Z5" s="19"/>
      <c r="AA5" s="19"/>
      <c r="AE5" s="20"/>
    </row>
    <row r="6" spans="2:114" s="11" customFormat="1" ht="27.95" customHeight="1">
      <c r="B6" s="12"/>
      <c r="F6" s="13"/>
      <c r="G6" s="1051" t="str">
        <f>IF('Suivi des évaluations'!K7=0,"?",'Suivi des évaluations'!K7)</f>
        <v>?</v>
      </c>
      <c r="H6" s="1051"/>
      <c r="I6" s="1071"/>
      <c r="J6" s="1067"/>
      <c r="K6" s="1072"/>
      <c r="L6" s="1067"/>
      <c r="M6" s="1067"/>
      <c r="N6" s="1075"/>
      <c r="O6" s="1068"/>
      <c r="P6" s="1068"/>
      <c r="Q6" s="1068"/>
      <c r="R6" s="1068"/>
      <c r="S6" s="1068"/>
      <c r="T6" s="1068"/>
      <c r="U6" s="548"/>
      <c r="Y6" s="19"/>
      <c r="Z6" s="19"/>
      <c r="AA6" s="19"/>
      <c r="AE6" s="20"/>
    </row>
    <row r="7" spans="2:114" s="21" customFormat="1" ht="9.9499999999999993" customHeight="1">
      <c r="B7" s="22"/>
      <c r="G7" s="23"/>
      <c r="H7" s="23"/>
      <c r="I7" s="23"/>
      <c r="J7" s="24"/>
      <c r="K7" s="24"/>
      <c r="L7" s="24"/>
      <c r="M7" s="24"/>
      <c r="N7" s="24"/>
      <c r="O7" s="24"/>
      <c r="P7" s="24"/>
      <c r="Q7" s="8"/>
      <c r="R7" s="1"/>
      <c r="S7" s="1"/>
      <c r="T7" s="1"/>
      <c r="U7" s="1"/>
      <c r="V7" s="1"/>
      <c r="W7" s="1"/>
      <c r="X7" s="1"/>
      <c r="Y7" s="25"/>
      <c r="Z7" s="25"/>
      <c r="AA7" s="25"/>
      <c r="AE7" s="26"/>
    </row>
    <row r="8" spans="2:114" ht="9.9499999999999993" customHeight="1">
      <c r="B8" s="5"/>
      <c r="E8" s="27"/>
      <c r="Y8" s="28"/>
      <c r="Z8" s="28"/>
      <c r="AA8" s="28"/>
      <c r="AE8" s="10"/>
      <c r="AF8" s="27"/>
    </row>
    <row r="9" spans="2:114" s="21" customFormat="1" ht="60" customHeight="1">
      <c r="B9" s="1069" t="s">
        <v>0</v>
      </c>
      <c r="C9" s="1070"/>
      <c r="D9" s="1070"/>
      <c r="E9" s="1070"/>
      <c r="F9" s="29"/>
      <c r="G9" s="30"/>
      <c r="H9" s="1280" t="s">
        <v>148</v>
      </c>
      <c r="I9" s="1280"/>
      <c r="J9" s="1280"/>
      <c r="K9" s="1280"/>
      <c r="L9" s="1280"/>
      <c r="M9" s="1280"/>
      <c r="N9" s="1280"/>
      <c r="O9" s="1280"/>
      <c r="P9" s="1280"/>
      <c r="Q9" s="1280"/>
      <c r="R9" s="1280"/>
      <c r="S9" s="1280"/>
      <c r="T9" s="1280"/>
      <c r="U9" s="133"/>
      <c r="V9" s="133"/>
      <c r="W9" s="133"/>
      <c r="X9" s="133"/>
      <c r="Y9" s="133"/>
      <c r="Z9" s="29"/>
      <c r="AA9" s="29"/>
      <c r="AB9" s="29"/>
      <c r="AC9" s="29"/>
      <c r="AD9" s="29"/>
      <c r="AE9" s="31"/>
    </row>
    <row r="10" spans="2:114" ht="30" customHeight="1">
      <c r="B10" s="507"/>
      <c r="C10" s="508"/>
      <c r="D10" s="508"/>
      <c r="E10" s="508"/>
      <c r="F10" s="508"/>
      <c r="G10" s="509"/>
      <c r="H10" s="510" t="s">
        <v>92</v>
      </c>
      <c r="I10" s="1161">
        <f ca="1">TODAY()</f>
        <v>44544</v>
      </c>
      <c r="J10" s="1161"/>
      <c r="K10" s="1161"/>
      <c r="L10" s="1161"/>
      <c r="M10" s="1161"/>
      <c r="N10" s="1161"/>
      <c r="O10" s="1161"/>
      <c r="P10" s="1161"/>
      <c r="Q10" s="1161"/>
      <c r="R10" s="1161"/>
      <c r="S10" s="1161"/>
      <c r="T10" s="1161"/>
      <c r="U10" s="1161"/>
      <c r="V10" s="1161"/>
      <c r="W10" s="1161"/>
      <c r="X10" s="1161"/>
      <c r="Y10" s="1161"/>
      <c r="Z10" s="1161"/>
      <c r="AA10" s="1161"/>
      <c r="AB10" s="1161"/>
      <c r="AC10" s="1161"/>
      <c r="AD10" s="1161"/>
      <c r="AE10" s="1162"/>
    </row>
    <row r="11" spans="2:114" ht="5.0999999999999996" customHeight="1">
      <c r="B11" s="5"/>
      <c r="G11" s="37"/>
      <c r="H11" s="38"/>
      <c r="I11" s="387"/>
      <c r="J11" s="387"/>
      <c r="K11" s="387"/>
      <c r="L11" s="387"/>
      <c r="M11" s="387"/>
      <c r="N11" s="387"/>
      <c r="O11" s="387"/>
      <c r="P11" s="387"/>
      <c r="Q11" s="387"/>
      <c r="R11" s="387"/>
      <c r="S11" s="387"/>
      <c r="T11" s="387"/>
      <c r="U11" s="387"/>
      <c r="V11" s="387"/>
      <c r="W11" s="387"/>
      <c r="X11" s="387"/>
      <c r="Y11" s="387"/>
      <c r="Z11" s="387"/>
      <c r="AA11" s="387"/>
      <c r="AB11" s="387"/>
      <c r="AC11" s="387"/>
      <c r="AD11" s="387"/>
      <c r="AE11" s="549"/>
    </row>
    <row r="12" spans="2:114" ht="12" customHeight="1">
      <c r="B12" s="5"/>
      <c r="G12" s="37"/>
      <c r="H12" s="38"/>
      <c r="I12" s="387"/>
      <c r="J12" s="387"/>
      <c r="K12" s="387"/>
      <c r="L12" s="387"/>
      <c r="M12" s="387"/>
      <c r="N12" s="387"/>
      <c r="O12" s="387"/>
      <c r="P12" s="387"/>
      <c r="Q12" s="387"/>
      <c r="R12" s="387"/>
      <c r="S12" s="387"/>
      <c r="T12" s="387"/>
      <c r="U12" s="387"/>
      <c r="V12" s="42"/>
      <c r="W12" s="43"/>
      <c r="X12" s="44"/>
      <c r="Y12" s="45"/>
      <c r="Z12" s="46"/>
      <c r="AA12" s="47"/>
      <c r="AB12" s="46"/>
      <c r="AC12" s="48"/>
      <c r="AD12" s="387"/>
      <c r="AE12" s="549"/>
    </row>
    <row r="13" spans="2:114" ht="5.0999999999999996" customHeight="1">
      <c r="B13" s="5"/>
      <c r="G13" s="37"/>
      <c r="H13" s="37"/>
      <c r="I13" s="37"/>
      <c r="J13" s="37"/>
      <c r="K13" s="37"/>
      <c r="L13" s="138"/>
      <c r="M13" s="40"/>
      <c r="N13" s="40"/>
      <c r="O13" s="40"/>
      <c r="P13" s="511"/>
      <c r="Q13" s="41"/>
      <c r="R13" s="41"/>
      <c r="S13" s="511"/>
      <c r="T13" s="37"/>
      <c r="U13" s="37"/>
      <c r="V13" s="40"/>
      <c r="W13" s="37"/>
      <c r="X13" s="40"/>
      <c r="Y13" s="37"/>
      <c r="Z13" s="37"/>
      <c r="AA13" s="37"/>
      <c r="AB13" s="37"/>
      <c r="AC13" s="37"/>
      <c r="AE13" s="10"/>
    </row>
    <row r="14" spans="2:114" ht="39.75" customHeight="1">
      <c r="B14" s="5"/>
      <c r="G14" s="37"/>
      <c r="H14" s="37"/>
      <c r="I14" s="37"/>
      <c r="J14" s="37"/>
      <c r="K14" s="37"/>
      <c r="L14" s="37"/>
      <c r="M14" s="37"/>
      <c r="N14" s="37"/>
      <c r="O14" s="37"/>
      <c r="P14" s="37"/>
      <c r="Q14" s="37"/>
      <c r="R14" s="37"/>
      <c r="S14" s="37"/>
      <c r="T14" s="37"/>
      <c r="U14" s="37"/>
      <c r="V14" s="37"/>
      <c r="W14" s="37"/>
      <c r="X14" s="37"/>
      <c r="Y14" s="37"/>
      <c r="Z14" s="37"/>
      <c r="AA14" s="37"/>
      <c r="AB14" s="37"/>
      <c r="AC14" s="37"/>
      <c r="AD14" s="37"/>
      <c r="AE14" s="10"/>
    </row>
    <row r="15" spans="2:114" ht="30" customHeight="1">
      <c r="B15" s="1152" t="s">
        <v>126</v>
      </c>
      <c r="C15" s="1153"/>
      <c r="D15" s="1153"/>
      <c r="E15" s="1153"/>
      <c r="F15" s="1153"/>
      <c r="G15" s="550"/>
      <c r="H15" s="1374" t="s">
        <v>203</v>
      </c>
      <c r="I15" s="1375"/>
      <c r="J15" s="1375"/>
      <c r="K15" s="1375"/>
      <c r="L15" s="1375"/>
      <c r="M15" s="1375"/>
      <c r="N15" s="1375"/>
      <c r="O15" s="1375"/>
      <c r="P15" s="1375"/>
      <c r="Q15" s="1375"/>
      <c r="R15" s="1375"/>
      <c r="S15" s="1375"/>
      <c r="T15" s="1375"/>
      <c r="U15" s="1375"/>
      <c r="V15" s="1375"/>
      <c r="W15" s="1375"/>
      <c r="X15" s="1375"/>
      <c r="Y15" s="1375"/>
      <c r="Z15" s="1375"/>
      <c r="AA15" s="1375"/>
      <c r="AB15" s="1375"/>
      <c r="AC15" s="1375"/>
      <c r="AD15" s="269"/>
      <c r="AE15" s="418"/>
      <c r="AF15" s="198"/>
      <c r="AG15" s="198"/>
      <c r="AH15" s="198"/>
      <c r="AI15" s="198"/>
      <c r="AJ15" s="198"/>
      <c r="AK15" s="198"/>
      <c r="AL15" s="198"/>
      <c r="AM15" s="198"/>
      <c r="AN15" s="198"/>
      <c r="AO15" s="198"/>
      <c r="AP15" s="198"/>
      <c r="AQ15" s="198"/>
      <c r="AR15" s="198"/>
      <c r="AS15" s="198"/>
      <c r="AT15" s="198"/>
      <c r="AU15" s="198"/>
      <c r="AV15" s="198"/>
      <c r="AW15" s="198"/>
      <c r="AX15" s="198"/>
      <c r="AY15" s="198"/>
      <c r="AZ15" s="198"/>
      <c r="BA15" s="198"/>
      <c r="BB15" s="37"/>
      <c r="BC15" s="37"/>
      <c r="BD15" s="37"/>
      <c r="BE15" s="37"/>
      <c r="BF15" s="37"/>
      <c r="BG15" s="37"/>
      <c r="BH15" s="37"/>
      <c r="BI15" s="37"/>
      <c r="BJ15" s="37"/>
      <c r="BK15" s="37"/>
      <c r="BN15" s="198"/>
      <c r="BO15" s="198"/>
      <c r="BP15" s="198"/>
      <c r="BQ15" s="198"/>
      <c r="BR15" s="198"/>
      <c r="BS15" s="198"/>
      <c r="BT15" s="198"/>
      <c r="BU15" s="198"/>
      <c r="BV15" s="198"/>
      <c r="BW15" s="198"/>
      <c r="BX15" s="198"/>
      <c r="BY15" s="198"/>
      <c r="BZ15" s="198"/>
      <c r="CA15" s="198"/>
      <c r="CB15" s="198"/>
      <c r="CC15" s="198"/>
      <c r="CD15" s="198"/>
      <c r="CE15" s="198"/>
      <c r="CF15" s="198"/>
      <c r="CG15" s="198"/>
      <c r="CH15" s="198"/>
      <c r="CI15" s="198"/>
      <c r="CJ15" s="198"/>
      <c r="CK15" s="198"/>
      <c r="CL15" s="198"/>
      <c r="CM15" s="198"/>
      <c r="CN15" s="198"/>
      <c r="CO15" s="198"/>
      <c r="CP15" s="198"/>
      <c r="CQ15" s="198"/>
      <c r="CR15" s="198"/>
      <c r="CS15" s="198"/>
      <c r="CT15" s="198"/>
      <c r="CU15" s="198"/>
      <c r="CV15" s="198"/>
      <c r="CW15" s="198"/>
      <c r="CX15" s="198"/>
      <c r="CY15" s="198"/>
      <c r="CZ15" s="198"/>
      <c r="DA15" s="198"/>
      <c r="DB15" s="198"/>
      <c r="DC15" s="198"/>
      <c r="DD15" s="198"/>
      <c r="DE15" s="198"/>
      <c r="DF15" s="198"/>
      <c r="DG15" s="198"/>
      <c r="DH15" s="198"/>
      <c r="DI15" s="198"/>
      <c r="DJ15" s="198"/>
    </row>
    <row r="16" spans="2:114" ht="20.100000000000001" customHeight="1">
      <c r="B16" s="5"/>
      <c r="G16" s="551"/>
      <c r="H16" s="552"/>
      <c r="I16" s="552"/>
      <c r="J16" s="552"/>
      <c r="K16" s="552"/>
      <c r="L16" s="552"/>
      <c r="M16" s="553"/>
      <c r="N16" s="553"/>
      <c r="O16" s="553"/>
      <c r="P16" s="553"/>
      <c r="Q16" s="553"/>
      <c r="R16" s="553"/>
      <c r="S16" s="553"/>
      <c r="T16" s="553"/>
      <c r="U16" s="553"/>
      <c r="V16" s="553"/>
      <c r="W16" s="553"/>
      <c r="X16" s="553"/>
      <c r="Y16" s="553"/>
      <c r="Z16" s="553"/>
      <c r="AA16" s="553"/>
      <c r="AB16" s="553"/>
      <c r="AC16" s="554"/>
      <c r="AD16" s="37"/>
      <c r="AE16" s="10"/>
    </row>
    <row r="17" spans="2:114" s="21" customFormat="1" ht="24.95" customHeight="1">
      <c r="B17" s="5"/>
      <c r="C17" s="1"/>
      <c r="D17" s="1"/>
      <c r="E17" s="1"/>
      <c r="F17" s="1"/>
      <c r="G17" s="555"/>
      <c r="H17" s="556"/>
      <c r="I17" s="556"/>
      <c r="J17" s="556"/>
      <c r="K17" s="556"/>
      <c r="L17" s="556"/>
      <c r="M17" s="557"/>
      <c r="N17" s="557"/>
      <c r="O17" s="558"/>
      <c r="P17" s="559"/>
      <c r="Q17" s="559"/>
      <c r="R17" s="559"/>
      <c r="S17" s="559"/>
      <c r="T17" s="560"/>
      <c r="U17" s="560"/>
      <c r="V17" s="561"/>
      <c r="W17" s="561"/>
      <c r="X17" s="561"/>
      <c r="Y17" s="558"/>
      <c r="Z17" s="558"/>
      <c r="AA17" s="558"/>
      <c r="AB17" s="558"/>
      <c r="AC17" s="562"/>
      <c r="AD17" s="486"/>
      <c r="AE17" s="99"/>
    </row>
    <row r="18" spans="2:114" ht="20.100000000000001" customHeight="1">
      <c r="B18" s="5"/>
      <c r="G18" s="555"/>
      <c r="H18" s="556"/>
      <c r="I18" s="556"/>
      <c r="J18" s="556"/>
      <c r="K18" s="556"/>
      <c r="L18" s="556"/>
      <c r="M18" s="557"/>
      <c r="N18" s="557"/>
      <c r="O18" s="558"/>
      <c r="P18" s="558"/>
      <c r="Q18" s="558"/>
      <c r="R18" s="558"/>
      <c r="S18" s="558"/>
      <c r="T18" s="558"/>
      <c r="U18" s="558"/>
      <c r="V18" s="561"/>
      <c r="W18" s="561"/>
      <c r="X18" s="561"/>
      <c r="Y18" s="558"/>
      <c r="Z18" s="558"/>
      <c r="AA18" s="558"/>
      <c r="AB18" s="558"/>
      <c r="AC18" s="562"/>
      <c r="AD18" s="37"/>
      <c r="AE18" s="10"/>
    </row>
    <row r="19" spans="2:114" ht="80.099999999999994" customHeight="1">
      <c r="B19" s="5"/>
      <c r="D19" s="1358">
        <v>7</v>
      </c>
      <c r="E19" s="1359"/>
      <c r="G19" s="563"/>
      <c r="H19" s="556"/>
      <c r="I19" s="556"/>
      <c r="J19" s="556"/>
      <c r="K19" s="556"/>
      <c r="L19" s="556"/>
      <c r="M19" s="557"/>
      <c r="N19" s="557"/>
      <c r="O19" s="558"/>
      <c r="P19" s="558"/>
      <c r="Q19" s="558"/>
      <c r="R19" s="558"/>
      <c r="S19" s="558"/>
      <c r="T19" s="558"/>
      <c r="U19" s="558"/>
      <c r="V19" s="561"/>
      <c r="W19" s="561"/>
      <c r="X19" s="561"/>
      <c r="Y19" s="558"/>
      <c r="Z19" s="558"/>
      <c r="AA19" s="558"/>
      <c r="AB19" s="558"/>
      <c r="AC19" s="562"/>
      <c r="AD19" s="37"/>
      <c r="AE19" s="10"/>
    </row>
    <row r="20" spans="2:114" ht="24.95" customHeight="1">
      <c r="B20" s="5"/>
      <c r="D20" s="521"/>
      <c r="G20" s="555"/>
      <c r="H20" s="556"/>
      <c r="I20" s="556"/>
      <c r="J20" s="556"/>
      <c r="K20" s="556"/>
      <c r="L20" s="556"/>
      <c r="M20" s="557"/>
      <c r="N20" s="557"/>
      <c r="O20" s="558"/>
      <c r="P20" s="558"/>
      <c r="Q20" s="558"/>
      <c r="R20" s="558"/>
      <c r="S20" s="558"/>
      <c r="T20" s="558"/>
      <c r="U20" s="558"/>
      <c r="V20" s="561"/>
      <c r="W20" s="561"/>
      <c r="X20" s="561"/>
      <c r="Y20" s="558"/>
      <c r="Z20" s="558"/>
      <c r="AA20" s="558"/>
      <c r="AB20" s="558"/>
      <c r="AC20" s="564"/>
      <c r="AD20" s="37"/>
      <c r="AE20" s="10"/>
    </row>
    <row r="21" spans="2:114" ht="24.95" customHeight="1">
      <c r="B21" s="5"/>
      <c r="D21" s="521"/>
      <c r="G21" s="565"/>
      <c r="H21" s="566"/>
      <c r="I21" s="567"/>
      <c r="J21" s="567"/>
      <c r="K21" s="568"/>
      <c r="L21" s="569"/>
      <c r="M21" s="570"/>
      <c r="N21" s="570"/>
      <c r="O21" s="571"/>
      <c r="P21" s="571"/>
      <c r="Q21" s="571"/>
      <c r="R21" s="571"/>
      <c r="S21" s="571"/>
      <c r="T21" s="571"/>
      <c r="U21" s="571"/>
      <c r="V21" s="572"/>
      <c r="W21" s="572"/>
      <c r="X21" s="572"/>
      <c r="Y21" s="571"/>
      <c r="Z21" s="571"/>
      <c r="AA21" s="571"/>
      <c r="AB21" s="571"/>
      <c r="AC21" s="573"/>
      <c r="AD21" s="37"/>
      <c r="AE21" s="10"/>
    </row>
    <row r="22" spans="2:114" ht="20.100000000000001" customHeight="1">
      <c r="B22" s="5"/>
      <c r="G22" s="37"/>
      <c r="H22" s="285"/>
      <c r="I22" s="285"/>
      <c r="J22" s="285"/>
      <c r="K22" s="285"/>
      <c r="L22" s="285"/>
      <c r="M22" s="198"/>
      <c r="N22" s="198"/>
      <c r="O22" s="198"/>
      <c r="P22" s="198"/>
      <c r="Q22" s="198"/>
      <c r="R22" s="198"/>
      <c r="S22" s="198"/>
      <c r="T22" s="198"/>
      <c r="U22" s="198"/>
      <c r="V22" s="198"/>
      <c r="W22" s="198"/>
      <c r="X22" s="198"/>
      <c r="Y22" s="198"/>
      <c r="Z22" s="198"/>
      <c r="AA22" s="198"/>
      <c r="AB22" s="198"/>
      <c r="AC22" s="269"/>
      <c r="AD22" s="269"/>
      <c r="AE22" s="418"/>
      <c r="AF22" s="198"/>
      <c r="AG22" s="198"/>
      <c r="AH22" s="198"/>
      <c r="AI22" s="198"/>
      <c r="AJ22" s="198"/>
      <c r="AK22" s="198"/>
      <c r="AL22" s="198"/>
      <c r="AM22" s="198"/>
      <c r="AN22" s="198"/>
      <c r="AO22" s="198"/>
      <c r="AP22" s="198"/>
      <c r="AQ22" s="198"/>
      <c r="AR22" s="198"/>
      <c r="AS22" s="198"/>
      <c r="AT22" s="198"/>
      <c r="AU22" s="198"/>
      <c r="AV22" s="198"/>
      <c r="AW22" s="198"/>
      <c r="AX22" s="198"/>
      <c r="AY22" s="198"/>
      <c r="AZ22" s="198"/>
      <c r="BA22" s="198"/>
      <c r="BB22" s="37"/>
      <c r="BC22" s="37"/>
      <c r="BD22" s="37"/>
      <c r="BE22" s="37"/>
      <c r="BF22" s="37"/>
      <c r="BG22" s="37"/>
      <c r="BH22" s="37"/>
      <c r="BI22" s="37"/>
      <c r="BJ22" s="37"/>
      <c r="BK22" s="37"/>
      <c r="BN22" s="198"/>
      <c r="BO22" s="198"/>
      <c r="BP22" s="198"/>
      <c r="BQ22" s="198"/>
      <c r="BR22" s="198"/>
      <c r="BS22" s="198"/>
      <c r="BT22" s="198"/>
      <c r="BU22" s="198"/>
      <c r="BV22" s="198"/>
      <c r="BW22" s="198"/>
      <c r="BX22" s="198"/>
      <c r="BY22" s="198"/>
      <c r="BZ22" s="198"/>
      <c r="CA22" s="198"/>
      <c r="CB22" s="198"/>
      <c r="CC22" s="198"/>
      <c r="CD22" s="198"/>
      <c r="CE22" s="198"/>
      <c r="CF22" s="198"/>
      <c r="CG22" s="198"/>
      <c r="CH22" s="198"/>
      <c r="CI22" s="198"/>
      <c r="CJ22" s="198"/>
      <c r="CK22" s="198"/>
      <c r="CL22" s="198"/>
      <c r="CM22" s="198"/>
      <c r="CN22" s="198"/>
      <c r="CO22" s="198"/>
      <c r="CP22" s="198"/>
      <c r="CQ22" s="198"/>
      <c r="CR22" s="198"/>
      <c r="CS22" s="198"/>
      <c r="CT22" s="198"/>
      <c r="CU22" s="198"/>
      <c r="CV22" s="198"/>
      <c r="CW22" s="198"/>
      <c r="CX22" s="198"/>
      <c r="CY22" s="198"/>
      <c r="CZ22" s="198"/>
      <c r="DA22" s="198"/>
      <c r="DB22" s="198"/>
      <c r="DC22" s="198"/>
      <c r="DD22" s="198"/>
      <c r="DE22" s="198"/>
      <c r="DF22" s="198"/>
      <c r="DG22" s="198"/>
      <c r="DH22" s="198"/>
      <c r="DI22" s="198"/>
      <c r="DJ22" s="198"/>
    </row>
    <row r="23" spans="2:114" ht="30" customHeight="1">
      <c r="B23" s="1152" t="s">
        <v>126</v>
      </c>
      <c r="C23" s="1153"/>
      <c r="D23" s="1153"/>
      <c r="E23" s="1153"/>
      <c r="F23" s="1153"/>
      <c r="G23" s="550"/>
      <c r="H23" s="1374" t="s">
        <v>204</v>
      </c>
      <c r="I23" s="1375"/>
      <c r="J23" s="1375"/>
      <c r="K23" s="1375"/>
      <c r="L23" s="1375"/>
      <c r="M23" s="1375"/>
      <c r="N23" s="1375"/>
      <c r="O23" s="1375"/>
      <c r="P23" s="1375"/>
      <c r="Q23" s="1375"/>
      <c r="R23" s="1375"/>
      <c r="S23" s="1375"/>
      <c r="T23" s="1375"/>
      <c r="U23" s="1375"/>
      <c r="V23" s="1375"/>
      <c r="W23" s="1375"/>
      <c r="X23" s="1375"/>
      <c r="Y23" s="1375"/>
      <c r="Z23" s="1375"/>
      <c r="AA23" s="1375"/>
      <c r="AB23" s="1375"/>
      <c r="AC23" s="1375"/>
      <c r="AD23" s="269"/>
      <c r="AE23" s="418"/>
      <c r="AF23" s="198"/>
      <c r="AG23" s="198"/>
      <c r="AH23" s="198"/>
      <c r="AI23" s="198"/>
      <c r="AJ23" s="198"/>
      <c r="AK23" s="198"/>
      <c r="AL23" s="198"/>
      <c r="AM23" s="198"/>
      <c r="AN23" s="198"/>
      <c r="AO23" s="198"/>
      <c r="AP23" s="198"/>
      <c r="AQ23" s="198"/>
      <c r="AR23" s="198"/>
      <c r="AS23" s="198"/>
      <c r="AT23" s="198"/>
      <c r="AU23" s="198"/>
      <c r="AV23" s="198"/>
      <c r="AW23" s="198"/>
      <c r="AX23" s="198"/>
      <c r="AY23" s="198"/>
      <c r="AZ23" s="198"/>
      <c r="BA23" s="198"/>
      <c r="BB23" s="37"/>
      <c r="BC23" s="37"/>
      <c r="BD23" s="37"/>
      <c r="BE23" s="37"/>
      <c r="BF23" s="37"/>
      <c r="BG23" s="37"/>
      <c r="BH23" s="37"/>
      <c r="BI23" s="37"/>
      <c r="BJ23" s="37"/>
      <c r="BK23" s="37"/>
      <c r="BN23" s="198"/>
      <c r="BO23" s="198"/>
      <c r="BP23" s="198"/>
      <c r="BQ23" s="198"/>
      <c r="BR23" s="198"/>
      <c r="BS23" s="198"/>
      <c r="BT23" s="198"/>
      <c r="BU23" s="198"/>
      <c r="BV23" s="198"/>
      <c r="BW23" s="198"/>
      <c r="BX23" s="198"/>
      <c r="BY23" s="198"/>
      <c r="BZ23" s="198"/>
      <c r="CA23" s="198"/>
      <c r="CB23" s="198"/>
      <c r="CC23" s="198"/>
      <c r="CD23" s="198"/>
      <c r="CE23" s="198"/>
      <c r="CF23" s="198"/>
      <c r="CG23" s="198"/>
      <c r="CH23" s="198"/>
      <c r="CI23" s="198"/>
      <c r="CJ23" s="198"/>
      <c r="CK23" s="198"/>
      <c r="CL23" s="198"/>
      <c r="CM23" s="198"/>
      <c r="CN23" s="198"/>
      <c r="CO23" s="198"/>
      <c r="CP23" s="198"/>
      <c r="CQ23" s="198"/>
      <c r="CR23" s="198"/>
      <c r="CS23" s="198"/>
      <c r="CT23" s="198"/>
      <c r="CU23" s="198"/>
      <c r="CV23" s="198"/>
      <c r="CW23" s="198"/>
      <c r="CX23" s="198"/>
      <c r="CY23" s="198"/>
      <c r="CZ23" s="198"/>
      <c r="DA23" s="198"/>
      <c r="DB23" s="198"/>
      <c r="DC23" s="198"/>
      <c r="DD23" s="198"/>
      <c r="DE23" s="198"/>
      <c r="DF23" s="198"/>
      <c r="DG23" s="198"/>
      <c r="DH23" s="198"/>
      <c r="DI23" s="198"/>
      <c r="DJ23" s="198"/>
    </row>
    <row r="24" spans="2:114" ht="20.100000000000001" customHeight="1">
      <c r="B24" s="574"/>
      <c r="C24" s="575"/>
      <c r="D24" s="575"/>
      <c r="E24" s="227"/>
      <c r="F24" s="227"/>
      <c r="G24" s="576"/>
      <c r="H24" s="577"/>
      <c r="I24" s="577"/>
      <c r="J24" s="577"/>
      <c r="K24" s="577"/>
      <c r="L24" s="577"/>
      <c r="M24" s="578"/>
      <c r="N24" s="578"/>
      <c r="O24" s="578"/>
      <c r="P24" s="578"/>
      <c r="Q24" s="578"/>
      <c r="R24" s="578"/>
      <c r="S24" s="578"/>
      <c r="T24" s="578"/>
      <c r="U24" s="578"/>
      <c r="V24" s="578"/>
      <c r="W24" s="578"/>
      <c r="X24" s="578"/>
      <c r="Y24" s="578"/>
      <c r="Z24" s="578"/>
      <c r="AA24" s="578"/>
      <c r="AB24" s="578"/>
      <c r="AC24" s="579"/>
      <c r="AD24" s="269"/>
      <c r="AE24" s="418"/>
      <c r="AF24" s="198"/>
      <c r="AG24" s="198"/>
      <c r="AH24" s="198"/>
      <c r="AI24" s="198"/>
      <c r="AJ24" s="198"/>
      <c r="AK24" s="198"/>
      <c r="AL24" s="198"/>
      <c r="AM24" s="198"/>
      <c r="AN24" s="198"/>
      <c r="AO24" s="198"/>
      <c r="AP24" s="198"/>
      <c r="AQ24" s="198"/>
      <c r="AR24" s="198"/>
      <c r="AS24" s="198"/>
      <c r="AT24" s="198"/>
      <c r="AU24" s="198"/>
      <c r="AV24" s="198"/>
      <c r="AW24" s="198"/>
      <c r="AX24" s="198"/>
      <c r="AY24" s="198"/>
      <c r="AZ24" s="198"/>
      <c r="BA24" s="198"/>
      <c r="BB24" s="37"/>
      <c r="BC24" s="37"/>
      <c r="BD24" s="37"/>
      <c r="BE24" s="37"/>
      <c r="BF24" s="37"/>
      <c r="BG24" s="37"/>
      <c r="BH24" s="37"/>
      <c r="BI24" s="37"/>
      <c r="BJ24" s="37"/>
      <c r="BK24" s="37"/>
      <c r="BN24" s="198"/>
      <c r="BO24" s="198"/>
      <c r="BP24" s="198"/>
      <c r="BQ24" s="198"/>
      <c r="BR24" s="198"/>
      <c r="BS24" s="198"/>
      <c r="BT24" s="198"/>
      <c r="BU24" s="198"/>
      <c r="BV24" s="198"/>
      <c r="BW24" s="198"/>
      <c r="BX24" s="198"/>
      <c r="BY24" s="198"/>
      <c r="BZ24" s="198"/>
      <c r="CA24" s="198"/>
      <c r="CB24" s="198"/>
      <c r="CC24" s="198"/>
      <c r="CD24" s="198"/>
      <c r="CE24" s="198"/>
      <c r="CF24" s="198"/>
      <c r="CG24" s="198"/>
      <c r="CH24" s="198"/>
      <c r="CI24" s="198"/>
      <c r="CJ24" s="198"/>
      <c r="CK24" s="198"/>
      <c r="CL24" s="198"/>
      <c r="CM24" s="198"/>
      <c r="CN24" s="198"/>
      <c r="CO24" s="198"/>
      <c r="CP24" s="198"/>
      <c r="CQ24" s="198"/>
      <c r="CR24" s="198"/>
      <c r="CS24" s="198"/>
      <c r="CT24" s="198"/>
      <c r="CU24" s="198"/>
      <c r="CV24" s="198"/>
      <c r="CW24" s="198"/>
      <c r="CX24" s="198"/>
      <c r="CY24" s="198"/>
      <c r="CZ24" s="198"/>
      <c r="DA24" s="198"/>
      <c r="DB24" s="198"/>
      <c r="DC24" s="198"/>
      <c r="DD24" s="198"/>
      <c r="DE24" s="198"/>
      <c r="DF24" s="198"/>
      <c r="DG24" s="198"/>
      <c r="DH24" s="198"/>
      <c r="DI24" s="198"/>
      <c r="DJ24" s="198"/>
    </row>
    <row r="25" spans="2:114" ht="80.099999999999994" customHeight="1">
      <c r="B25" s="580"/>
      <c r="C25" s="227"/>
      <c r="D25" s="1358">
        <v>8</v>
      </c>
      <c r="E25" s="1359"/>
      <c r="F25" s="227"/>
      <c r="G25" s="581"/>
      <c r="H25" s="582"/>
      <c r="I25" s="582"/>
      <c r="J25" s="582"/>
      <c r="K25" s="582"/>
      <c r="L25" s="582"/>
      <c r="M25" s="583"/>
      <c r="N25" s="583"/>
      <c r="O25" s="584"/>
      <c r="P25" s="585"/>
      <c r="Q25" s="585"/>
      <c r="R25" s="585"/>
      <c r="S25" s="585"/>
      <c r="T25" s="586"/>
      <c r="U25" s="586"/>
      <c r="V25" s="587"/>
      <c r="W25" s="587"/>
      <c r="X25" s="587"/>
      <c r="Y25" s="584"/>
      <c r="Z25" s="584"/>
      <c r="AA25" s="584"/>
      <c r="AB25" s="584"/>
      <c r="AC25" s="588"/>
      <c r="AD25" s="37"/>
      <c r="AE25" s="10"/>
    </row>
    <row r="26" spans="2:114" ht="24.95" customHeight="1">
      <c r="B26" s="580"/>
      <c r="C26" s="227"/>
      <c r="D26" s="183"/>
      <c r="E26" s="227"/>
      <c r="F26" s="227"/>
      <c r="G26" s="581"/>
      <c r="H26" s="582"/>
      <c r="I26" s="582"/>
      <c r="J26" s="582"/>
      <c r="K26" s="582"/>
      <c r="L26" s="582"/>
      <c r="M26" s="583"/>
      <c r="N26" s="583"/>
      <c r="O26" s="584"/>
      <c r="P26" s="584"/>
      <c r="Q26" s="584"/>
      <c r="R26" s="584"/>
      <c r="S26" s="584"/>
      <c r="T26" s="584"/>
      <c r="U26" s="584"/>
      <c r="V26" s="587"/>
      <c r="W26" s="587"/>
      <c r="X26" s="587"/>
      <c r="Y26" s="584"/>
      <c r="Z26" s="584"/>
      <c r="AA26" s="584"/>
      <c r="AB26" s="584"/>
      <c r="AC26" s="588"/>
      <c r="AD26" s="37"/>
      <c r="AE26" s="10"/>
    </row>
    <row r="27" spans="2:114" ht="24.95" customHeight="1">
      <c r="B27" s="580"/>
      <c r="C27" s="227"/>
      <c r="D27" s="183"/>
      <c r="E27" s="227"/>
      <c r="F27" s="227"/>
      <c r="G27" s="589"/>
      <c r="H27" s="590"/>
      <c r="I27" s="590"/>
      <c r="J27" s="590"/>
      <c r="K27" s="590"/>
      <c r="L27" s="590"/>
      <c r="M27" s="591"/>
      <c r="N27" s="591"/>
      <c r="O27" s="592"/>
      <c r="P27" s="592"/>
      <c r="Q27" s="592"/>
      <c r="R27" s="592"/>
      <c r="S27" s="592"/>
      <c r="T27" s="592"/>
      <c r="U27" s="592"/>
      <c r="V27" s="593"/>
      <c r="W27" s="593"/>
      <c r="X27" s="593"/>
      <c r="Y27" s="592"/>
      <c r="Z27" s="592"/>
      <c r="AA27" s="592"/>
      <c r="AB27" s="592"/>
      <c r="AC27" s="594"/>
      <c r="AD27" s="37"/>
      <c r="AE27" s="10"/>
    </row>
    <row r="28" spans="2:114" ht="20.100000000000001" customHeight="1">
      <c r="B28" s="5"/>
      <c r="G28" s="37"/>
      <c r="H28" s="285"/>
      <c r="I28" s="285"/>
      <c r="J28" s="285"/>
      <c r="K28" s="285"/>
      <c r="L28" s="285"/>
      <c r="M28" s="198"/>
      <c r="N28" s="198"/>
      <c r="O28" s="198"/>
      <c r="P28" s="198"/>
      <c r="Q28" s="198"/>
      <c r="R28" s="198"/>
      <c r="S28" s="198"/>
      <c r="T28" s="198"/>
      <c r="U28" s="198"/>
      <c r="V28" s="198"/>
      <c r="W28" s="198"/>
      <c r="X28" s="198"/>
      <c r="Y28" s="198"/>
      <c r="Z28" s="198"/>
      <c r="AA28" s="198"/>
      <c r="AB28" s="198"/>
      <c r="AC28" s="269"/>
      <c r="AD28" s="269"/>
      <c r="AE28" s="418"/>
      <c r="AF28" s="198"/>
      <c r="AG28" s="198"/>
      <c r="AH28" s="198"/>
      <c r="AI28" s="198"/>
      <c r="AJ28" s="198"/>
      <c r="AK28" s="198"/>
      <c r="AL28" s="198"/>
      <c r="AM28" s="198"/>
      <c r="AN28" s="198"/>
      <c r="AO28" s="198"/>
      <c r="AP28" s="198"/>
      <c r="AQ28" s="198"/>
      <c r="AR28" s="198"/>
      <c r="AS28" s="198"/>
      <c r="AT28" s="198"/>
      <c r="AU28" s="198"/>
      <c r="AV28" s="198"/>
      <c r="AW28" s="198"/>
      <c r="AX28" s="198"/>
      <c r="AY28" s="198"/>
      <c r="AZ28" s="198"/>
      <c r="BA28" s="198"/>
      <c r="BB28" s="37"/>
      <c r="BC28" s="37"/>
      <c r="BD28" s="37"/>
      <c r="BE28" s="37"/>
      <c r="BF28" s="37"/>
      <c r="BG28" s="37"/>
      <c r="BH28" s="37"/>
      <c r="BI28" s="37"/>
      <c r="BJ28" s="37"/>
      <c r="BK28" s="37"/>
      <c r="BN28" s="198"/>
      <c r="BO28" s="198"/>
      <c r="BP28" s="198"/>
      <c r="BQ28" s="198"/>
      <c r="BR28" s="198"/>
      <c r="BS28" s="198"/>
      <c r="BT28" s="198"/>
      <c r="BU28" s="198"/>
      <c r="BV28" s="198"/>
      <c r="BW28" s="198"/>
      <c r="BX28" s="198"/>
      <c r="BY28" s="198"/>
      <c r="BZ28" s="198"/>
      <c r="CA28" s="198"/>
      <c r="CB28" s="198"/>
      <c r="CC28" s="198"/>
      <c r="CD28" s="198"/>
      <c r="CE28" s="198"/>
      <c r="CF28" s="198"/>
      <c r="CG28" s="198"/>
      <c r="CH28" s="198"/>
      <c r="CI28" s="198"/>
      <c r="CJ28" s="198"/>
      <c r="CK28" s="198"/>
      <c r="CL28" s="198"/>
      <c r="CM28" s="198"/>
      <c r="CN28" s="198"/>
      <c r="CO28" s="198"/>
      <c r="CP28" s="198"/>
      <c r="CQ28" s="198"/>
      <c r="CR28" s="198"/>
      <c r="CS28" s="198"/>
      <c r="CT28" s="198"/>
      <c r="CU28" s="198"/>
      <c r="CV28" s="198"/>
      <c r="CW28" s="198"/>
      <c r="CX28" s="198"/>
      <c r="CY28" s="198"/>
      <c r="CZ28" s="198"/>
      <c r="DA28" s="198"/>
      <c r="DB28" s="198"/>
      <c r="DC28" s="198"/>
      <c r="DD28" s="198"/>
      <c r="DE28" s="198"/>
      <c r="DF28" s="198"/>
      <c r="DG28" s="198"/>
      <c r="DH28" s="198"/>
      <c r="DI28" s="198"/>
      <c r="DJ28" s="198"/>
    </row>
    <row r="29" spans="2:114" ht="30" customHeight="1">
      <c r="B29" s="5"/>
      <c r="AE29" s="10"/>
      <c r="AG29" s="198"/>
      <c r="AH29" s="198"/>
      <c r="AI29" s="198"/>
      <c r="AJ29" s="198"/>
      <c r="AK29" s="198"/>
      <c r="AL29" s="198"/>
      <c r="AM29" s="198"/>
      <c r="AN29" s="198"/>
      <c r="AO29" s="198"/>
      <c r="AP29" s="198"/>
      <c r="AQ29" s="198"/>
      <c r="AR29" s="198"/>
      <c r="AS29" s="198"/>
      <c r="AT29" s="198"/>
      <c r="AU29" s="198"/>
      <c r="AV29" s="198"/>
      <c r="AW29" s="198"/>
      <c r="AX29" s="198"/>
      <c r="AY29" s="198"/>
      <c r="AZ29" s="198"/>
      <c r="BA29" s="198"/>
      <c r="BB29" s="37"/>
      <c r="BC29" s="37"/>
      <c r="BD29" s="37"/>
      <c r="BE29" s="37"/>
      <c r="BF29" s="37"/>
      <c r="BG29" s="37"/>
      <c r="BH29" s="37"/>
      <c r="BI29" s="37"/>
      <c r="BJ29" s="37"/>
      <c r="BK29" s="37"/>
      <c r="BN29" s="198"/>
      <c r="BO29" s="198"/>
      <c r="BP29" s="198"/>
      <c r="BQ29" s="198"/>
      <c r="BR29" s="198"/>
      <c r="BS29" s="198"/>
      <c r="BT29" s="198"/>
      <c r="BU29" s="198"/>
      <c r="BV29" s="198"/>
      <c r="BW29" s="198"/>
      <c r="BX29" s="198"/>
      <c r="BY29" s="198"/>
      <c r="BZ29" s="198"/>
      <c r="CA29" s="198"/>
      <c r="CB29" s="198"/>
      <c r="CC29" s="198"/>
      <c r="CD29" s="198"/>
      <c r="CE29" s="198"/>
      <c r="CF29" s="198"/>
      <c r="CG29" s="198"/>
      <c r="CH29" s="198"/>
      <c r="CI29" s="198"/>
      <c r="CJ29" s="198"/>
      <c r="CK29" s="198"/>
      <c r="CL29" s="198"/>
      <c r="CM29" s="198"/>
      <c r="CN29" s="198"/>
      <c r="CO29" s="198"/>
      <c r="CP29" s="198"/>
      <c r="CQ29" s="198"/>
      <c r="CR29" s="198"/>
      <c r="CS29" s="198"/>
      <c r="CT29" s="198"/>
      <c r="CU29" s="198"/>
      <c r="CV29" s="198"/>
      <c r="CW29" s="198"/>
      <c r="CX29" s="198"/>
      <c r="CY29" s="198"/>
      <c r="CZ29" s="198"/>
      <c r="DA29" s="198"/>
      <c r="DB29" s="198"/>
      <c r="DC29" s="198"/>
      <c r="DD29" s="198"/>
      <c r="DE29" s="198"/>
      <c r="DF29" s="198"/>
      <c r="DG29" s="198"/>
      <c r="DH29" s="198"/>
      <c r="DI29" s="198"/>
      <c r="DJ29" s="198"/>
    </row>
    <row r="30" spans="2:114" ht="20.100000000000001" customHeight="1">
      <c r="B30" s="5"/>
      <c r="F30" s="112"/>
      <c r="G30" s="37"/>
      <c r="H30" s="37"/>
      <c r="I30" s="37"/>
      <c r="J30" s="37"/>
      <c r="K30" s="37"/>
      <c r="L30" s="37"/>
      <c r="M30" s="37"/>
      <c r="N30" s="37"/>
      <c r="O30" s="37"/>
      <c r="P30" s="37"/>
      <c r="Q30" s="37"/>
      <c r="R30" s="37"/>
      <c r="S30" s="37"/>
      <c r="T30" s="37"/>
      <c r="U30" s="37"/>
      <c r="V30" s="37"/>
      <c r="W30" s="37"/>
      <c r="X30" s="37"/>
      <c r="Y30" s="37"/>
      <c r="Z30" s="37"/>
      <c r="AA30" s="37"/>
      <c r="AB30" s="37"/>
      <c r="AC30" s="37"/>
      <c r="AD30" s="112"/>
      <c r="AE30" s="114"/>
      <c r="AG30" s="198"/>
      <c r="AH30" s="198"/>
      <c r="AI30" s="198"/>
      <c r="AJ30" s="198"/>
      <c r="AK30" s="198"/>
      <c r="AL30" s="198"/>
      <c r="AM30" s="198"/>
      <c r="AN30" s="198"/>
      <c r="AO30" s="198"/>
      <c r="AP30" s="198"/>
      <c r="AQ30" s="198"/>
      <c r="AR30" s="198"/>
      <c r="AS30" s="198"/>
      <c r="AT30" s="198"/>
      <c r="AU30" s="198"/>
      <c r="AV30" s="198"/>
      <c r="AW30" s="198"/>
      <c r="AX30" s="198"/>
      <c r="AY30" s="198"/>
      <c r="AZ30" s="198"/>
      <c r="BA30" s="198"/>
      <c r="BB30" s="37"/>
      <c r="BC30" s="37"/>
      <c r="BD30" s="37"/>
      <c r="BE30" s="37"/>
      <c r="BF30" s="37"/>
      <c r="BG30" s="37"/>
      <c r="BH30" s="37"/>
      <c r="BI30" s="37"/>
      <c r="BJ30" s="37"/>
      <c r="BK30" s="37"/>
      <c r="BN30" s="198"/>
      <c r="BO30" s="198"/>
      <c r="BP30" s="198"/>
      <c r="BQ30" s="198"/>
      <c r="BR30" s="198"/>
      <c r="BS30" s="198"/>
      <c r="BT30" s="198"/>
      <c r="BU30" s="198"/>
      <c r="BV30" s="198"/>
      <c r="BW30" s="198"/>
      <c r="BX30" s="198"/>
      <c r="BY30" s="198"/>
      <c r="BZ30" s="198"/>
      <c r="CA30" s="198"/>
      <c r="CB30" s="198"/>
      <c r="CC30" s="198"/>
      <c r="CD30" s="198"/>
      <c r="CE30" s="198"/>
      <c r="CF30" s="198"/>
      <c r="CG30" s="198"/>
      <c r="CH30" s="198"/>
      <c r="CI30" s="198"/>
      <c r="CJ30" s="198"/>
      <c r="CK30" s="198"/>
      <c r="CL30" s="198"/>
      <c r="CM30" s="198"/>
      <c r="CN30" s="198"/>
      <c r="CO30" s="198"/>
      <c r="CP30" s="198"/>
      <c r="CQ30" s="198"/>
      <c r="CR30" s="198"/>
      <c r="CS30" s="198"/>
      <c r="CT30" s="198"/>
      <c r="CU30" s="198"/>
      <c r="CV30" s="198"/>
      <c r="CW30" s="198"/>
      <c r="CX30" s="198"/>
      <c r="CY30" s="198"/>
      <c r="CZ30" s="198"/>
      <c r="DA30" s="198"/>
      <c r="DB30" s="198"/>
      <c r="DC30" s="198"/>
      <c r="DD30" s="198"/>
      <c r="DE30" s="198"/>
      <c r="DF30" s="198"/>
      <c r="DG30" s="198"/>
      <c r="DH30" s="198"/>
      <c r="DI30" s="198"/>
      <c r="DJ30" s="198"/>
    </row>
    <row r="31" spans="2:114" ht="80.099999999999994" customHeight="1">
      <c r="B31" s="5"/>
      <c r="F31" s="112"/>
      <c r="G31" s="112"/>
      <c r="H31" s="112"/>
      <c r="I31" s="112"/>
      <c r="J31" s="112"/>
      <c r="K31" s="112"/>
      <c r="L31" s="115"/>
      <c r="M31" s="115"/>
      <c r="N31" s="115"/>
      <c r="O31" s="115"/>
      <c r="P31" s="115"/>
      <c r="Q31" s="112"/>
      <c r="R31" s="112"/>
      <c r="S31" s="112"/>
      <c r="T31" s="112"/>
      <c r="U31" s="112"/>
      <c r="V31" s="112"/>
      <c r="W31" s="112"/>
      <c r="X31" s="116"/>
      <c r="Y31" s="116"/>
      <c r="Z31" s="116"/>
      <c r="AA31" s="116"/>
      <c r="AB31" s="112"/>
      <c r="AC31" s="112"/>
      <c r="AD31" s="112"/>
      <c r="AE31" s="114"/>
    </row>
    <row r="32" spans="2:114" ht="24.95" customHeight="1">
      <c r="B32" s="5"/>
      <c r="F32" s="112"/>
      <c r="G32" s="117"/>
      <c r="H32" s="117"/>
      <c r="I32" s="117"/>
      <c r="J32" s="117"/>
      <c r="K32" s="117"/>
      <c r="L32" s="117"/>
      <c r="M32" s="117"/>
      <c r="N32" s="117"/>
      <c r="O32" s="117"/>
      <c r="P32" s="117"/>
      <c r="Q32" s="117"/>
      <c r="R32" s="117"/>
      <c r="S32" s="117"/>
      <c r="T32" s="117"/>
      <c r="U32" s="117"/>
      <c r="V32" s="112"/>
      <c r="W32" s="112"/>
      <c r="X32" s="112"/>
      <c r="Y32" s="112"/>
      <c r="Z32" s="112"/>
      <c r="AA32" s="112"/>
      <c r="AB32" s="112"/>
      <c r="AC32" s="112"/>
      <c r="AD32" s="112"/>
      <c r="AE32" s="114"/>
    </row>
    <row r="33" spans="2:114" ht="24.95" customHeight="1">
      <c r="B33" s="5"/>
      <c r="C33" s="9"/>
      <c r="F33" s="112"/>
      <c r="G33" s="117"/>
      <c r="H33" s="117"/>
      <c r="I33" s="117"/>
      <c r="J33" s="117"/>
      <c r="K33" s="117"/>
      <c r="L33" s="117"/>
      <c r="M33" s="117"/>
      <c r="N33" s="117"/>
      <c r="O33" s="117"/>
      <c r="P33" s="117"/>
      <c r="Q33" s="117"/>
      <c r="R33" s="117"/>
      <c r="S33" s="117"/>
      <c r="T33" s="117"/>
      <c r="U33" s="117"/>
      <c r="V33" s="112"/>
      <c r="W33" s="112"/>
      <c r="X33" s="112"/>
      <c r="Y33" s="112"/>
      <c r="Z33" s="112"/>
      <c r="AA33" s="112"/>
      <c r="AB33" s="112"/>
      <c r="AC33" s="112"/>
      <c r="AD33" s="112"/>
      <c r="AE33" s="114"/>
    </row>
    <row r="34" spans="2:114" ht="20.100000000000001" customHeight="1">
      <c r="B34" s="119"/>
      <c r="C34" s="9"/>
      <c r="D34" s="9"/>
      <c r="E34" s="9"/>
      <c r="F34" s="120"/>
      <c r="G34" s="1223" t="str">
        <f>Données!AF3</f>
        <v xml:space="preserve">Conception et réalisation : Thierry GÉRARD IEN-ET STI Design &amp; Métiers d'art - Version 5.2 • Septembre 2020    
Adaptation Equipe Académique Rennes [ 07 83 77 09 55 ] - Version 5.2 • Mars 2021 </v>
      </c>
      <c r="H34" s="1223"/>
      <c r="I34" s="1223"/>
      <c r="J34" s="1223"/>
      <c r="K34" s="1223"/>
      <c r="L34" s="1223"/>
      <c r="M34" s="1223"/>
      <c r="N34" s="1223"/>
      <c r="O34" s="1223"/>
      <c r="P34" s="1223"/>
      <c r="Q34" s="1223"/>
      <c r="R34" s="1223"/>
      <c r="S34" s="1223"/>
      <c r="T34" s="1223"/>
      <c r="U34" s="1223"/>
      <c r="V34" s="122"/>
      <c r="W34" s="122"/>
      <c r="X34" s="122"/>
      <c r="Y34" s="120"/>
      <c r="Z34" s="120"/>
      <c r="AA34" s="120"/>
      <c r="AB34" s="120"/>
      <c r="AC34" s="120"/>
      <c r="AD34" s="120"/>
      <c r="AE34" s="123"/>
      <c r="AG34" s="198"/>
      <c r="AH34" s="198"/>
      <c r="AI34" s="198"/>
      <c r="AJ34" s="198"/>
      <c r="AK34" s="198"/>
      <c r="AL34" s="198"/>
      <c r="AM34" s="198"/>
      <c r="AN34" s="198"/>
      <c r="AO34" s="198"/>
      <c r="AP34" s="198"/>
      <c r="AQ34" s="198"/>
      <c r="AR34" s="198"/>
      <c r="AS34" s="198"/>
      <c r="AT34" s="198"/>
      <c r="AU34" s="198"/>
      <c r="AV34" s="198"/>
      <c r="AW34" s="198"/>
      <c r="AX34" s="198"/>
      <c r="AY34" s="198"/>
      <c r="AZ34" s="198"/>
      <c r="BA34" s="198"/>
      <c r="BB34" s="37"/>
      <c r="BC34" s="37"/>
      <c r="BD34" s="37"/>
      <c r="BE34" s="37"/>
      <c r="BF34" s="37"/>
      <c r="BG34" s="37"/>
      <c r="BH34" s="37"/>
      <c r="BI34" s="37"/>
      <c r="BJ34" s="37"/>
      <c r="BK34" s="37"/>
      <c r="BN34" s="198"/>
      <c r="BO34" s="198"/>
      <c r="BP34" s="198"/>
      <c r="BQ34" s="198"/>
      <c r="BR34" s="198"/>
      <c r="BS34" s="198"/>
      <c r="BT34" s="198"/>
      <c r="BU34" s="198"/>
      <c r="BV34" s="198"/>
      <c r="BW34" s="198"/>
      <c r="BX34" s="198"/>
      <c r="BY34" s="198"/>
      <c r="BZ34" s="198"/>
      <c r="CA34" s="198"/>
      <c r="CB34" s="198"/>
      <c r="CC34" s="198"/>
      <c r="CD34" s="198"/>
      <c r="CE34" s="198"/>
      <c r="CF34" s="198"/>
      <c r="CG34" s="198"/>
      <c r="CH34" s="198"/>
      <c r="CI34" s="198"/>
      <c r="CJ34" s="198"/>
      <c r="CK34" s="198"/>
      <c r="CL34" s="198"/>
      <c r="CM34" s="198"/>
      <c r="CN34" s="198"/>
      <c r="CO34" s="198"/>
      <c r="CP34" s="198"/>
      <c r="CQ34" s="198"/>
      <c r="CR34" s="198"/>
      <c r="CS34" s="198"/>
      <c r="CT34" s="198"/>
      <c r="CU34" s="198"/>
      <c r="CV34" s="198"/>
      <c r="CW34" s="198"/>
      <c r="CX34" s="198"/>
      <c r="CY34" s="198"/>
      <c r="CZ34" s="198"/>
      <c r="DA34" s="198"/>
      <c r="DB34" s="198"/>
      <c r="DC34" s="198"/>
      <c r="DD34" s="198"/>
      <c r="DE34" s="198"/>
      <c r="DF34" s="198"/>
      <c r="DG34" s="198"/>
      <c r="DH34" s="198"/>
      <c r="DI34" s="198"/>
      <c r="DJ34" s="198"/>
    </row>
    <row r="35" spans="2:114" ht="30" customHeight="1">
      <c r="AG35" s="198"/>
      <c r="AH35" s="198"/>
      <c r="AI35" s="198"/>
      <c r="AJ35" s="198"/>
      <c r="AK35" s="198"/>
      <c r="AL35" s="198"/>
      <c r="AM35" s="198"/>
      <c r="AN35" s="198"/>
      <c r="AO35" s="198"/>
      <c r="AP35" s="198"/>
      <c r="AQ35" s="198"/>
      <c r="AR35" s="198"/>
      <c r="AS35" s="198"/>
      <c r="AT35" s="198"/>
      <c r="AU35" s="198"/>
      <c r="AV35" s="198"/>
      <c r="AW35" s="198"/>
      <c r="AX35" s="198"/>
      <c r="AY35" s="198"/>
      <c r="AZ35" s="198"/>
      <c r="BA35" s="198"/>
      <c r="BB35" s="37"/>
      <c r="BC35" s="37"/>
      <c r="BD35" s="37"/>
      <c r="BE35" s="37"/>
      <c r="BF35" s="37"/>
      <c r="BG35" s="37"/>
      <c r="BH35" s="37"/>
      <c r="BI35" s="37"/>
      <c r="BJ35" s="37"/>
      <c r="BK35" s="37"/>
      <c r="BN35" s="198"/>
      <c r="BO35" s="198"/>
      <c r="BP35" s="198"/>
      <c r="BQ35" s="198"/>
      <c r="BR35" s="198"/>
      <c r="BS35" s="198"/>
      <c r="BT35" s="198"/>
      <c r="BU35" s="198"/>
      <c r="BV35" s="198"/>
      <c r="BW35" s="198"/>
      <c r="BX35" s="198"/>
      <c r="BY35" s="198"/>
      <c r="BZ35" s="198"/>
      <c r="CA35" s="198"/>
      <c r="CB35" s="198"/>
      <c r="CC35" s="198"/>
      <c r="CD35" s="198"/>
      <c r="CE35" s="198"/>
      <c r="CF35" s="198"/>
      <c r="CG35" s="198"/>
      <c r="CH35" s="198"/>
      <c r="CI35" s="198"/>
      <c r="CJ35" s="198"/>
      <c r="CK35" s="198"/>
      <c r="CL35" s="198"/>
      <c r="CM35" s="198"/>
      <c r="CN35" s="198"/>
      <c r="CO35" s="198"/>
      <c r="CP35" s="198"/>
      <c r="CQ35" s="198"/>
      <c r="CR35" s="198"/>
      <c r="CS35" s="198"/>
      <c r="CT35" s="198"/>
      <c r="CU35" s="198"/>
      <c r="CV35" s="198"/>
      <c r="CW35" s="198"/>
      <c r="CX35" s="198"/>
      <c r="CY35" s="198"/>
      <c r="CZ35" s="198"/>
      <c r="DA35" s="198"/>
      <c r="DB35" s="198"/>
      <c r="DC35" s="198"/>
      <c r="DD35" s="198"/>
      <c r="DE35" s="198"/>
      <c r="DF35" s="198"/>
      <c r="DG35" s="198"/>
      <c r="DH35" s="198"/>
      <c r="DI35" s="198"/>
      <c r="DJ35" s="198"/>
    </row>
    <row r="36" spans="2:114" ht="20.100000000000001" customHeight="1">
      <c r="AG36" s="198"/>
      <c r="AH36" s="198"/>
      <c r="AI36" s="198"/>
      <c r="AJ36" s="198"/>
      <c r="AK36" s="198"/>
      <c r="AL36" s="198"/>
      <c r="AM36" s="198"/>
      <c r="AN36" s="198"/>
      <c r="AO36" s="198"/>
      <c r="AP36" s="198"/>
      <c r="AQ36" s="198"/>
      <c r="AR36" s="198"/>
      <c r="AS36" s="198"/>
      <c r="AT36" s="198"/>
      <c r="AU36" s="198"/>
      <c r="AV36" s="198"/>
      <c r="AW36" s="198"/>
      <c r="AX36" s="198"/>
      <c r="AY36" s="198"/>
      <c r="AZ36" s="198"/>
      <c r="BA36" s="198"/>
      <c r="BB36" s="37"/>
      <c r="BC36" s="37"/>
      <c r="BD36" s="37"/>
      <c r="BE36" s="37"/>
      <c r="BF36" s="37"/>
      <c r="BG36" s="37"/>
      <c r="BH36" s="37"/>
      <c r="BI36" s="37"/>
      <c r="BJ36" s="37"/>
      <c r="BK36" s="37"/>
      <c r="BN36" s="198"/>
      <c r="BO36" s="198"/>
      <c r="BP36" s="198"/>
      <c r="BQ36" s="198"/>
      <c r="BR36" s="198"/>
      <c r="BS36" s="198"/>
      <c r="BT36" s="198"/>
      <c r="BU36" s="198"/>
      <c r="BV36" s="198"/>
      <c r="BW36" s="198"/>
      <c r="BX36" s="198"/>
      <c r="BY36" s="198"/>
      <c r="BZ36" s="198"/>
      <c r="CA36" s="198"/>
      <c r="CB36" s="198"/>
      <c r="CC36" s="198"/>
      <c r="CD36" s="198"/>
      <c r="CE36" s="198"/>
      <c r="CF36" s="198"/>
      <c r="CG36" s="198"/>
      <c r="CH36" s="198"/>
      <c r="CI36" s="198"/>
      <c r="CJ36" s="198"/>
      <c r="CK36" s="198"/>
      <c r="CL36" s="198"/>
      <c r="CM36" s="198"/>
      <c r="CN36" s="198"/>
      <c r="CO36" s="198"/>
      <c r="CP36" s="198"/>
      <c r="CQ36" s="198"/>
      <c r="CR36" s="198"/>
      <c r="CS36" s="198"/>
      <c r="CT36" s="198"/>
      <c r="CU36" s="198"/>
      <c r="CV36" s="198"/>
      <c r="CW36" s="198"/>
      <c r="CX36" s="198"/>
      <c r="CY36" s="198"/>
      <c r="CZ36" s="198"/>
      <c r="DA36" s="198"/>
      <c r="DB36" s="198"/>
      <c r="DC36" s="198"/>
      <c r="DD36" s="198"/>
      <c r="DE36" s="198"/>
      <c r="DF36" s="198"/>
      <c r="DG36" s="198"/>
      <c r="DH36" s="198"/>
      <c r="DI36" s="198"/>
      <c r="DJ36" s="198"/>
    </row>
    <row r="37" spans="2:114" ht="80.099999999999994" customHeight="1"/>
    <row r="38" spans="2:114" ht="24.95" customHeight="1"/>
    <row r="39" spans="2:114" ht="24.95" customHeight="1"/>
    <row r="40" spans="2:114" ht="20.100000000000001" customHeight="1">
      <c r="AG40" s="198"/>
      <c r="AH40" s="198"/>
      <c r="AI40" s="198"/>
      <c r="AJ40" s="198"/>
      <c r="AK40" s="198"/>
      <c r="AL40" s="198"/>
      <c r="AM40" s="198"/>
      <c r="AN40" s="198"/>
      <c r="AO40" s="198"/>
      <c r="AP40" s="198"/>
      <c r="AQ40" s="198"/>
      <c r="AR40" s="198"/>
      <c r="AS40" s="198"/>
      <c r="AT40" s="198"/>
      <c r="AU40" s="198"/>
      <c r="AV40" s="198"/>
      <c r="AW40" s="198"/>
      <c r="AX40" s="198"/>
      <c r="AY40" s="198"/>
      <c r="AZ40" s="198"/>
      <c r="BA40" s="198"/>
      <c r="BB40" s="37"/>
      <c r="BC40" s="37"/>
      <c r="BD40" s="37"/>
      <c r="BE40" s="37"/>
      <c r="BF40" s="37"/>
      <c r="BG40" s="37"/>
      <c r="BH40" s="37"/>
      <c r="BI40" s="37"/>
      <c r="BJ40" s="37"/>
      <c r="BK40" s="37"/>
      <c r="BN40" s="198"/>
      <c r="BO40" s="198"/>
      <c r="BP40" s="198"/>
      <c r="BQ40" s="198"/>
      <c r="BR40" s="198"/>
      <c r="BS40" s="198"/>
      <c r="BT40" s="198"/>
      <c r="BU40" s="198"/>
      <c r="BV40" s="198"/>
      <c r="BW40" s="198"/>
      <c r="BX40" s="198"/>
      <c r="BY40" s="198"/>
      <c r="BZ40" s="198"/>
      <c r="CA40" s="198"/>
      <c r="CB40" s="198"/>
      <c r="CC40" s="198"/>
      <c r="CD40" s="198"/>
      <c r="CE40" s="198"/>
      <c r="CF40" s="198"/>
      <c r="CG40" s="198"/>
      <c r="CH40" s="198"/>
      <c r="CI40" s="198"/>
      <c r="CJ40" s="198"/>
      <c r="CK40" s="198"/>
      <c r="CL40" s="198"/>
      <c r="CM40" s="198"/>
      <c r="CN40" s="198"/>
      <c r="CO40" s="198"/>
      <c r="CP40" s="198"/>
      <c r="CQ40" s="198"/>
      <c r="CR40" s="198"/>
      <c r="CS40" s="198"/>
      <c r="CT40" s="198"/>
      <c r="CU40" s="198"/>
      <c r="CV40" s="198"/>
      <c r="CW40" s="198"/>
      <c r="CX40" s="198"/>
      <c r="CY40" s="198"/>
      <c r="CZ40" s="198"/>
      <c r="DA40" s="198"/>
      <c r="DB40" s="198"/>
      <c r="DC40" s="198"/>
      <c r="DD40" s="198"/>
      <c r="DE40" s="198"/>
      <c r="DF40" s="198"/>
      <c r="DG40" s="198"/>
      <c r="DH40" s="198"/>
      <c r="DI40" s="198"/>
      <c r="DJ40" s="198"/>
    </row>
    <row r="41" spans="2:114" ht="30" customHeight="1">
      <c r="AG41" s="198"/>
      <c r="AH41" s="198"/>
      <c r="AI41" s="198"/>
      <c r="AJ41" s="198"/>
      <c r="AK41" s="198"/>
      <c r="AL41" s="198"/>
      <c r="AM41" s="198"/>
      <c r="AN41" s="198"/>
      <c r="AO41" s="198"/>
      <c r="AP41" s="198"/>
      <c r="AQ41" s="198"/>
      <c r="AR41" s="198"/>
      <c r="AS41" s="198"/>
      <c r="AT41" s="198"/>
      <c r="AU41" s="198"/>
      <c r="AV41" s="198"/>
      <c r="AW41" s="198"/>
      <c r="AX41" s="198"/>
      <c r="AY41" s="198"/>
      <c r="AZ41" s="198"/>
      <c r="BA41" s="198"/>
      <c r="BB41" s="37"/>
      <c r="BC41" s="37"/>
      <c r="BD41" s="37"/>
      <c r="BE41" s="37"/>
      <c r="BF41" s="37"/>
      <c r="BG41" s="37"/>
      <c r="BH41" s="37"/>
      <c r="BI41" s="37"/>
      <c r="BJ41" s="37"/>
      <c r="BK41" s="37"/>
      <c r="BN41" s="198"/>
      <c r="BO41" s="198"/>
      <c r="BP41" s="198"/>
      <c r="BQ41" s="198"/>
      <c r="BR41" s="198"/>
      <c r="BS41" s="198"/>
      <c r="BT41" s="198"/>
      <c r="BU41" s="198"/>
      <c r="BV41" s="198"/>
      <c r="BW41" s="198"/>
      <c r="BX41" s="198"/>
      <c r="BY41" s="198"/>
      <c r="BZ41" s="198"/>
      <c r="CA41" s="198"/>
      <c r="CB41" s="198"/>
      <c r="CC41" s="198"/>
      <c r="CD41" s="198"/>
      <c r="CE41" s="198"/>
      <c r="CF41" s="198"/>
      <c r="CG41" s="198"/>
      <c r="CH41" s="198"/>
      <c r="CI41" s="198"/>
      <c r="CJ41" s="198"/>
      <c r="CK41" s="198"/>
      <c r="CL41" s="198"/>
      <c r="CM41" s="198"/>
      <c r="CN41" s="198"/>
      <c r="CO41" s="198"/>
      <c r="CP41" s="198"/>
      <c r="CQ41" s="198"/>
      <c r="CR41" s="198"/>
      <c r="CS41" s="198"/>
      <c r="CT41" s="198"/>
      <c r="CU41" s="198"/>
      <c r="CV41" s="198"/>
      <c r="CW41" s="198"/>
      <c r="CX41" s="198"/>
      <c r="CY41" s="198"/>
      <c r="CZ41" s="198"/>
      <c r="DA41" s="198"/>
      <c r="DB41" s="198"/>
      <c r="DC41" s="198"/>
      <c r="DD41" s="198"/>
      <c r="DE41" s="198"/>
      <c r="DF41" s="198"/>
      <c r="DG41" s="198"/>
      <c r="DH41" s="198"/>
      <c r="DI41" s="198"/>
      <c r="DJ41" s="198"/>
    </row>
    <row r="42" spans="2:114" ht="20.100000000000001" customHeight="1">
      <c r="AG42" s="198"/>
      <c r="AH42" s="198"/>
      <c r="AI42" s="198"/>
      <c r="AJ42" s="198"/>
      <c r="AK42" s="198"/>
      <c r="AL42" s="198"/>
      <c r="AM42" s="198"/>
      <c r="AN42" s="198"/>
      <c r="AO42" s="198"/>
      <c r="AP42" s="198"/>
      <c r="AQ42" s="198"/>
      <c r="AR42" s="198"/>
      <c r="AS42" s="198"/>
      <c r="AT42" s="198"/>
      <c r="AU42" s="198"/>
      <c r="AV42" s="198"/>
      <c r="AW42" s="198"/>
      <c r="AX42" s="198"/>
      <c r="AY42" s="198"/>
      <c r="AZ42" s="198"/>
      <c r="BA42" s="198"/>
      <c r="BB42" s="37"/>
      <c r="BC42" s="37"/>
      <c r="BD42" s="37"/>
      <c r="BE42" s="37"/>
      <c r="BF42" s="37"/>
      <c r="BG42" s="37"/>
      <c r="BH42" s="37"/>
      <c r="BI42" s="37"/>
      <c r="BJ42" s="37"/>
      <c r="BK42" s="37"/>
      <c r="BN42" s="198"/>
      <c r="BO42" s="198"/>
      <c r="BP42" s="198"/>
      <c r="BQ42" s="198"/>
      <c r="BR42" s="198"/>
      <c r="BS42" s="198"/>
      <c r="BT42" s="198"/>
      <c r="BU42" s="198"/>
      <c r="BV42" s="198"/>
      <c r="BW42" s="198"/>
      <c r="BX42" s="198"/>
      <c r="BY42" s="198"/>
      <c r="BZ42" s="198"/>
      <c r="CA42" s="198"/>
      <c r="CB42" s="198"/>
      <c r="CC42" s="198"/>
      <c r="CD42" s="198"/>
      <c r="CE42" s="198"/>
      <c r="CF42" s="198"/>
      <c r="CG42" s="198"/>
      <c r="CH42" s="198"/>
      <c r="CI42" s="198"/>
      <c r="CJ42" s="198"/>
      <c r="CK42" s="198"/>
      <c r="CL42" s="198"/>
      <c r="CM42" s="198"/>
      <c r="CN42" s="198"/>
      <c r="CO42" s="198"/>
      <c r="CP42" s="198"/>
      <c r="CQ42" s="198"/>
      <c r="CR42" s="198"/>
      <c r="CS42" s="198"/>
      <c r="CT42" s="198"/>
      <c r="CU42" s="198"/>
      <c r="CV42" s="198"/>
      <c r="CW42" s="198"/>
      <c r="CX42" s="198"/>
      <c r="CY42" s="198"/>
      <c r="CZ42" s="198"/>
      <c r="DA42" s="198"/>
      <c r="DB42" s="198"/>
      <c r="DC42" s="198"/>
      <c r="DD42" s="198"/>
      <c r="DE42" s="198"/>
      <c r="DF42" s="198"/>
      <c r="DG42" s="198"/>
      <c r="DH42" s="198"/>
      <c r="DI42" s="198"/>
      <c r="DJ42" s="198"/>
    </row>
    <row r="43" spans="2:114" ht="80.099999999999994" customHeight="1"/>
    <row r="44" spans="2:114" ht="24.95" customHeight="1"/>
    <row r="45" spans="2:114" ht="24.95" customHeight="1"/>
    <row r="46" spans="2:114" ht="20.100000000000001" customHeight="1">
      <c r="AG46" s="198"/>
      <c r="AH46" s="198"/>
      <c r="AI46" s="198"/>
      <c r="AJ46" s="198"/>
      <c r="AK46" s="198"/>
      <c r="AL46" s="198"/>
      <c r="AM46" s="198"/>
      <c r="AN46" s="198"/>
      <c r="AO46" s="198"/>
      <c r="AP46" s="198"/>
      <c r="AQ46" s="198"/>
      <c r="AR46" s="198"/>
      <c r="AS46" s="198"/>
      <c r="AT46" s="198"/>
      <c r="AU46" s="198"/>
      <c r="AV46" s="198"/>
      <c r="AW46" s="198"/>
      <c r="AX46" s="198"/>
      <c r="AY46" s="198"/>
      <c r="AZ46" s="198"/>
      <c r="BA46" s="198"/>
      <c r="BB46" s="37"/>
      <c r="BC46" s="37"/>
      <c r="BD46" s="37"/>
      <c r="BE46" s="37"/>
      <c r="BF46" s="37"/>
      <c r="BG46" s="37"/>
      <c r="BH46" s="37"/>
      <c r="BI46" s="37"/>
      <c r="BJ46" s="37"/>
      <c r="BK46" s="37"/>
      <c r="BN46" s="198"/>
      <c r="BO46" s="198"/>
      <c r="BP46" s="198"/>
      <c r="BQ46" s="198"/>
      <c r="BR46" s="198"/>
      <c r="BS46" s="198"/>
      <c r="BT46" s="198"/>
      <c r="BU46" s="198"/>
      <c r="BV46" s="198"/>
      <c r="BW46" s="198"/>
      <c r="BX46" s="198"/>
      <c r="BY46" s="198"/>
      <c r="BZ46" s="198"/>
      <c r="CA46" s="198"/>
      <c r="CB46" s="198"/>
      <c r="CC46" s="198"/>
      <c r="CD46" s="198"/>
      <c r="CE46" s="198"/>
      <c r="CF46" s="198"/>
      <c r="CG46" s="198"/>
      <c r="CH46" s="198"/>
      <c r="CI46" s="198"/>
      <c r="CJ46" s="198"/>
      <c r="CK46" s="198"/>
      <c r="CL46" s="198"/>
      <c r="CM46" s="198"/>
      <c r="CN46" s="198"/>
      <c r="CO46" s="198"/>
      <c r="CP46" s="198"/>
      <c r="CQ46" s="198"/>
      <c r="CR46" s="198"/>
      <c r="CS46" s="198"/>
      <c r="CT46" s="198"/>
      <c r="CU46" s="198"/>
      <c r="CV46" s="198"/>
      <c r="CW46" s="198"/>
      <c r="CX46" s="198"/>
      <c r="CY46" s="198"/>
      <c r="CZ46" s="198"/>
      <c r="DA46" s="198"/>
      <c r="DB46" s="198"/>
      <c r="DC46" s="198"/>
      <c r="DD46" s="198"/>
      <c r="DE46" s="198"/>
      <c r="DF46" s="198"/>
      <c r="DG46" s="198"/>
      <c r="DH46" s="198"/>
      <c r="DI46" s="198"/>
      <c r="DJ46" s="198"/>
    </row>
    <row r="47" spans="2:114" ht="30" customHeight="1">
      <c r="AG47" s="198"/>
      <c r="AH47" s="198"/>
      <c r="AI47" s="198"/>
      <c r="AJ47" s="198"/>
      <c r="AK47" s="198"/>
      <c r="AL47" s="198"/>
      <c r="AM47" s="198"/>
      <c r="AN47" s="198"/>
      <c r="AO47" s="198"/>
      <c r="AP47" s="198"/>
      <c r="AQ47" s="198"/>
      <c r="AR47" s="198"/>
      <c r="AS47" s="198"/>
      <c r="AT47" s="198"/>
      <c r="AU47" s="198"/>
      <c r="AV47" s="198"/>
      <c r="AW47" s="198"/>
      <c r="AX47" s="198"/>
      <c r="AY47" s="198"/>
      <c r="AZ47" s="198"/>
      <c r="BA47" s="198"/>
      <c r="BB47" s="37"/>
      <c r="BC47" s="37"/>
      <c r="BD47" s="37"/>
      <c r="BE47" s="37"/>
      <c r="BF47" s="37"/>
      <c r="BG47" s="37"/>
      <c r="BH47" s="37"/>
      <c r="BI47" s="37"/>
      <c r="BJ47" s="37"/>
      <c r="BK47" s="37"/>
      <c r="BN47" s="198"/>
      <c r="BO47" s="198"/>
      <c r="BP47" s="198"/>
      <c r="BQ47" s="198"/>
      <c r="BR47" s="198"/>
      <c r="BS47" s="198"/>
      <c r="BT47" s="198"/>
      <c r="BU47" s="198"/>
      <c r="BV47" s="198"/>
      <c r="BW47" s="198"/>
      <c r="BX47" s="198"/>
      <c r="BY47" s="198"/>
      <c r="BZ47" s="198"/>
      <c r="CA47" s="198"/>
      <c r="CB47" s="198"/>
      <c r="CC47" s="198"/>
      <c r="CD47" s="198"/>
      <c r="CE47" s="198"/>
      <c r="CF47" s="198"/>
      <c r="CG47" s="198"/>
      <c r="CH47" s="198"/>
      <c r="CI47" s="198"/>
      <c r="CJ47" s="198"/>
      <c r="CK47" s="198"/>
      <c r="CL47" s="198"/>
      <c r="CM47" s="198"/>
      <c r="CN47" s="198"/>
      <c r="CO47" s="198"/>
      <c r="CP47" s="198"/>
      <c r="CQ47" s="198"/>
      <c r="CR47" s="198"/>
      <c r="CS47" s="198"/>
      <c r="CT47" s="198"/>
      <c r="CU47" s="198"/>
      <c r="CV47" s="198"/>
      <c r="CW47" s="198"/>
      <c r="CX47" s="198"/>
      <c r="CY47" s="198"/>
      <c r="CZ47" s="198"/>
      <c r="DA47" s="198"/>
      <c r="DB47" s="198"/>
      <c r="DC47" s="198"/>
      <c r="DD47" s="198"/>
      <c r="DE47" s="198"/>
      <c r="DF47" s="198"/>
      <c r="DG47" s="198"/>
      <c r="DH47" s="198"/>
      <c r="DI47" s="198"/>
      <c r="DJ47" s="198"/>
    </row>
    <row r="48" spans="2:114" ht="20.100000000000001" customHeight="1">
      <c r="AG48" s="198"/>
      <c r="AH48" s="198"/>
      <c r="AI48" s="198"/>
      <c r="AJ48" s="198"/>
      <c r="AK48" s="198"/>
      <c r="AL48" s="198"/>
      <c r="AM48" s="198"/>
      <c r="AN48" s="198"/>
      <c r="AO48" s="198"/>
      <c r="AP48" s="198"/>
      <c r="AQ48" s="198"/>
      <c r="AR48" s="198"/>
      <c r="AS48" s="198"/>
      <c r="AT48" s="198"/>
      <c r="AU48" s="198"/>
      <c r="AV48" s="198"/>
      <c r="AW48" s="198"/>
      <c r="AX48" s="198"/>
      <c r="AY48" s="198"/>
      <c r="AZ48" s="198"/>
      <c r="BA48" s="198"/>
      <c r="BB48" s="37"/>
      <c r="BC48" s="37"/>
      <c r="BD48" s="37"/>
      <c r="BE48" s="37"/>
      <c r="BF48" s="37"/>
      <c r="BG48" s="37"/>
      <c r="BH48" s="37"/>
      <c r="BI48" s="37"/>
      <c r="BJ48" s="37"/>
      <c r="BK48" s="37"/>
      <c r="BN48" s="198"/>
      <c r="BO48" s="198"/>
      <c r="BP48" s="198"/>
      <c r="BQ48" s="198"/>
      <c r="BR48" s="198"/>
      <c r="BS48" s="198"/>
      <c r="BT48" s="198"/>
      <c r="BU48" s="198"/>
      <c r="BV48" s="198"/>
      <c r="BW48" s="198"/>
      <c r="BX48" s="198"/>
      <c r="BY48" s="198"/>
      <c r="BZ48" s="198"/>
      <c r="CA48" s="198"/>
      <c r="CB48" s="198"/>
      <c r="CC48" s="198"/>
      <c r="CD48" s="198"/>
      <c r="CE48" s="198"/>
      <c r="CF48" s="198"/>
      <c r="CG48" s="198"/>
      <c r="CH48" s="198"/>
      <c r="CI48" s="198"/>
      <c r="CJ48" s="198"/>
      <c r="CK48" s="198"/>
      <c r="CL48" s="198"/>
      <c r="CM48" s="198"/>
      <c r="CN48" s="198"/>
      <c r="CO48" s="198"/>
      <c r="CP48" s="198"/>
      <c r="CQ48" s="198"/>
      <c r="CR48" s="198"/>
      <c r="CS48" s="198"/>
      <c r="CT48" s="198"/>
      <c r="CU48" s="198"/>
      <c r="CV48" s="198"/>
      <c r="CW48" s="198"/>
      <c r="CX48" s="198"/>
      <c r="CY48" s="198"/>
      <c r="CZ48" s="198"/>
      <c r="DA48" s="198"/>
      <c r="DB48" s="198"/>
      <c r="DC48" s="198"/>
      <c r="DD48" s="198"/>
      <c r="DE48" s="198"/>
      <c r="DF48" s="198"/>
      <c r="DG48" s="198"/>
      <c r="DH48" s="198"/>
      <c r="DI48" s="198"/>
      <c r="DJ48" s="198"/>
    </row>
    <row r="49" spans="33:114" ht="80.099999999999994" customHeight="1"/>
    <row r="50" spans="33:114" ht="24.95" customHeight="1"/>
    <row r="51" spans="33:114" ht="24.95" customHeight="1"/>
    <row r="52" spans="33:114" ht="20.100000000000001" customHeight="1">
      <c r="AG52" s="198"/>
      <c r="AH52" s="198"/>
      <c r="AI52" s="198"/>
      <c r="AJ52" s="198"/>
      <c r="AK52" s="198"/>
      <c r="AL52" s="198"/>
      <c r="AM52" s="198"/>
      <c r="AN52" s="198"/>
      <c r="AO52" s="198"/>
      <c r="AP52" s="198"/>
      <c r="AQ52" s="198"/>
      <c r="AR52" s="198"/>
      <c r="AS52" s="198"/>
      <c r="AT52" s="198"/>
      <c r="AU52" s="198"/>
      <c r="AV52" s="198"/>
      <c r="AW52" s="198"/>
      <c r="AX52" s="198"/>
      <c r="AY52" s="198"/>
      <c r="AZ52" s="198"/>
      <c r="BA52" s="198"/>
      <c r="BB52" s="37"/>
      <c r="BC52" s="37"/>
      <c r="BD52" s="37"/>
      <c r="BE52" s="37"/>
      <c r="BF52" s="37"/>
      <c r="BG52" s="37"/>
      <c r="BH52" s="37"/>
      <c r="BI52" s="37"/>
      <c r="BJ52" s="37"/>
      <c r="BK52" s="37"/>
      <c r="BN52" s="198"/>
      <c r="BO52" s="198"/>
      <c r="BP52" s="198"/>
      <c r="BQ52" s="198"/>
      <c r="BR52" s="198"/>
      <c r="BS52" s="198"/>
      <c r="BT52" s="198"/>
      <c r="BU52" s="198"/>
      <c r="BV52" s="198"/>
      <c r="BW52" s="198"/>
      <c r="BX52" s="198"/>
      <c r="BY52" s="198"/>
      <c r="BZ52" s="198"/>
      <c r="CA52" s="198"/>
      <c r="CB52" s="198"/>
      <c r="CC52" s="198"/>
      <c r="CD52" s="198"/>
      <c r="CE52" s="198"/>
      <c r="CF52" s="198"/>
      <c r="CG52" s="198"/>
      <c r="CH52" s="198"/>
      <c r="CI52" s="198"/>
      <c r="CJ52" s="198"/>
      <c r="CK52" s="198"/>
      <c r="CL52" s="198"/>
      <c r="CM52" s="198"/>
      <c r="CN52" s="198"/>
      <c r="CO52" s="198"/>
      <c r="CP52" s="198"/>
      <c r="CQ52" s="198"/>
      <c r="CR52" s="198"/>
      <c r="CS52" s="198"/>
      <c r="CT52" s="198"/>
      <c r="CU52" s="198"/>
      <c r="CV52" s="198"/>
      <c r="CW52" s="198"/>
      <c r="CX52" s="198"/>
      <c r="CY52" s="198"/>
      <c r="CZ52" s="198"/>
      <c r="DA52" s="198"/>
      <c r="DB52" s="198"/>
      <c r="DC52" s="198"/>
      <c r="DD52" s="198"/>
      <c r="DE52" s="198"/>
      <c r="DF52" s="198"/>
      <c r="DG52" s="198"/>
      <c r="DH52" s="198"/>
      <c r="DI52" s="198"/>
      <c r="DJ52" s="198"/>
    </row>
    <row r="53" spans="33:114" ht="30" customHeight="1">
      <c r="AG53" s="198"/>
      <c r="AH53" s="198"/>
      <c r="AI53" s="198"/>
      <c r="AJ53" s="198"/>
      <c r="AK53" s="198"/>
      <c r="AL53" s="198"/>
      <c r="AM53" s="198"/>
      <c r="AN53" s="198"/>
      <c r="AO53" s="198"/>
      <c r="AP53" s="198"/>
      <c r="AQ53" s="198"/>
      <c r="AR53" s="198"/>
      <c r="AS53" s="198"/>
      <c r="AT53" s="198"/>
      <c r="AU53" s="198"/>
      <c r="AV53" s="198"/>
      <c r="AW53" s="198"/>
      <c r="AX53" s="198"/>
      <c r="AY53" s="198"/>
      <c r="AZ53" s="198"/>
      <c r="BA53" s="198"/>
      <c r="BB53" s="37"/>
      <c r="BC53" s="37"/>
      <c r="BD53" s="37"/>
      <c r="BE53" s="37"/>
      <c r="BF53" s="37"/>
      <c r="BG53" s="37"/>
      <c r="BH53" s="37"/>
      <c r="BI53" s="37"/>
      <c r="BJ53" s="37"/>
      <c r="BK53" s="37"/>
      <c r="BN53" s="198"/>
      <c r="BO53" s="198"/>
      <c r="BP53" s="198"/>
      <c r="BQ53" s="198"/>
      <c r="BR53" s="198"/>
      <c r="BS53" s="198"/>
      <c r="BT53" s="198"/>
      <c r="BU53" s="198"/>
      <c r="BV53" s="198"/>
      <c r="BW53" s="198"/>
      <c r="BX53" s="198"/>
      <c r="BY53" s="198"/>
      <c r="BZ53" s="198"/>
      <c r="CA53" s="198"/>
      <c r="CB53" s="198"/>
      <c r="CC53" s="198"/>
      <c r="CD53" s="198"/>
      <c r="CE53" s="198"/>
      <c r="CF53" s="198"/>
      <c r="CG53" s="198"/>
      <c r="CH53" s="198"/>
      <c r="CI53" s="198"/>
      <c r="CJ53" s="198"/>
      <c r="CK53" s="198"/>
      <c r="CL53" s="198"/>
      <c r="CM53" s="198"/>
      <c r="CN53" s="198"/>
      <c r="CO53" s="198"/>
      <c r="CP53" s="198"/>
      <c r="CQ53" s="198"/>
      <c r="CR53" s="198"/>
      <c r="CS53" s="198"/>
      <c r="CT53" s="198"/>
      <c r="CU53" s="198"/>
      <c r="CV53" s="198"/>
      <c r="CW53" s="198"/>
      <c r="CX53" s="198"/>
      <c r="CY53" s="198"/>
      <c r="CZ53" s="198"/>
      <c r="DA53" s="198"/>
      <c r="DB53" s="198"/>
      <c r="DC53" s="198"/>
      <c r="DD53" s="198"/>
      <c r="DE53" s="198"/>
      <c r="DF53" s="198"/>
      <c r="DG53" s="198"/>
      <c r="DH53" s="198"/>
      <c r="DI53" s="198"/>
      <c r="DJ53" s="198"/>
    </row>
    <row r="54" spans="33:114" ht="20.100000000000001" customHeight="1">
      <c r="AG54" s="198"/>
      <c r="AH54" s="198"/>
      <c r="AI54" s="198"/>
      <c r="AJ54" s="198"/>
      <c r="AK54" s="198"/>
      <c r="AL54" s="198"/>
      <c r="AM54" s="198"/>
      <c r="AN54" s="198"/>
      <c r="AO54" s="198"/>
      <c r="AP54" s="198"/>
      <c r="AQ54" s="198"/>
      <c r="AR54" s="198"/>
      <c r="AS54" s="198"/>
      <c r="AT54" s="198"/>
      <c r="AU54" s="198"/>
      <c r="AV54" s="198"/>
      <c r="AW54" s="198"/>
      <c r="AX54" s="198"/>
      <c r="AY54" s="198"/>
      <c r="AZ54" s="198"/>
      <c r="BA54" s="198"/>
      <c r="BB54" s="37"/>
      <c r="BC54" s="37"/>
      <c r="BD54" s="37"/>
      <c r="BE54" s="37"/>
      <c r="BF54" s="37"/>
      <c r="BG54" s="37"/>
      <c r="BH54" s="37"/>
      <c r="BI54" s="37"/>
      <c r="BJ54" s="37"/>
      <c r="BK54" s="37"/>
      <c r="BN54" s="198"/>
      <c r="BO54" s="198"/>
      <c r="BP54" s="198"/>
      <c r="BQ54" s="198"/>
      <c r="BR54" s="198"/>
      <c r="BS54" s="198"/>
      <c r="BT54" s="198"/>
      <c r="BU54" s="198"/>
      <c r="BV54" s="198"/>
      <c r="BW54" s="198"/>
      <c r="BX54" s="198"/>
      <c r="BY54" s="198"/>
      <c r="BZ54" s="198"/>
      <c r="CA54" s="198"/>
      <c r="CB54" s="198"/>
      <c r="CC54" s="198"/>
      <c r="CD54" s="198"/>
      <c r="CE54" s="198"/>
      <c r="CF54" s="198"/>
      <c r="CG54" s="198"/>
      <c r="CH54" s="198"/>
      <c r="CI54" s="198"/>
      <c r="CJ54" s="198"/>
      <c r="CK54" s="198"/>
      <c r="CL54" s="198"/>
      <c r="CM54" s="198"/>
      <c r="CN54" s="198"/>
      <c r="CO54" s="198"/>
      <c r="CP54" s="198"/>
      <c r="CQ54" s="198"/>
      <c r="CR54" s="198"/>
      <c r="CS54" s="198"/>
      <c r="CT54" s="198"/>
      <c r="CU54" s="198"/>
      <c r="CV54" s="198"/>
      <c r="CW54" s="198"/>
      <c r="CX54" s="198"/>
      <c r="CY54" s="198"/>
      <c r="CZ54" s="198"/>
      <c r="DA54" s="198"/>
      <c r="DB54" s="198"/>
      <c r="DC54" s="198"/>
      <c r="DD54" s="198"/>
      <c r="DE54" s="198"/>
      <c r="DF54" s="198"/>
      <c r="DG54" s="198"/>
      <c r="DH54" s="198"/>
      <c r="DI54" s="198"/>
      <c r="DJ54" s="198"/>
    </row>
    <row r="55" spans="33:114" ht="80.099999999999994" customHeight="1"/>
    <row r="56" spans="33:114" ht="24.95" customHeight="1"/>
    <row r="57" spans="33:114" ht="24.95" customHeight="1"/>
    <row r="58" spans="33:114" ht="20.100000000000001" customHeight="1">
      <c r="AG58" s="198"/>
      <c r="AH58" s="198"/>
      <c r="AI58" s="198"/>
      <c r="AJ58" s="198"/>
      <c r="AK58" s="198"/>
      <c r="AL58" s="198"/>
      <c r="AM58" s="198"/>
      <c r="AN58" s="198"/>
      <c r="AO58" s="198"/>
      <c r="AP58" s="198"/>
      <c r="AQ58" s="198"/>
      <c r="AR58" s="198"/>
      <c r="AS58" s="198"/>
      <c r="AT58" s="198"/>
      <c r="AU58" s="198"/>
      <c r="AV58" s="198"/>
      <c r="AW58" s="198"/>
      <c r="AX58" s="198"/>
      <c r="AY58" s="198"/>
      <c r="AZ58" s="198"/>
      <c r="BA58" s="198"/>
      <c r="BB58" s="37"/>
      <c r="BC58" s="37"/>
      <c r="BD58" s="37"/>
      <c r="BE58" s="37"/>
      <c r="BF58" s="37"/>
      <c r="BG58" s="37"/>
      <c r="BH58" s="37"/>
      <c r="BI58" s="37"/>
      <c r="BJ58" s="37"/>
      <c r="BK58" s="37"/>
      <c r="BN58" s="198"/>
      <c r="BO58" s="198"/>
      <c r="BP58" s="198"/>
      <c r="BQ58" s="198"/>
      <c r="BR58" s="198"/>
      <c r="BS58" s="198"/>
      <c r="BT58" s="198"/>
      <c r="BU58" s="198"/>
      <c r="BV58" s="198"/>
      <c r="BW58" s="198"/>
      <c r="BX58" s="198"/>
      <c r="BY58" s="198"/>
      <c r="BZ58" s="198"/>
      <c r="CA58" s="198"/>
      <c r="CB58" s="198"/>
      <c r="CC58" s="198"/>
      <c r="CD58" s="198"/>
      <c r="CE58" s="198"/>
      <c r="CF58" s="198"/>
      <c r="CG58" s="198"/>
      <c r="CH58" s="198"/>
      <c r="CI58" s="198"/>
      <c r="CJ58" s="198"/>
      <c r="CK58" s="198"/>
      <c r="CL58" s="198"/>
      <c r="CM58" s="198"/>
      <c r="CN58" s="198"/>
      <c r="CO58" s="198"/>
      <c r="CP58" s="198"/>
      <c r="CQ58" s="198"/>
      <c r="CR58" s="198"/>
      <c r="CS58" s="198"/>
      <c r="CT58" s="198"/>
      <c r="CU58" s="198"/>
      <c r="CV58" s="198"/>
      <c r="CW58" s="198"/>
      <c r="CX58" s="198"/>
      <c r="CY58" s="198"/>
      <c r="CZ58" s="198"/>
      <c r="DA58" s="198"/>
      <c r="DB58" s="198"/>
      <c r="DC58" s="198"/>
      <c r="DD58" s="198"/>
      <c r="DE58" s="198"/>
      <c r="DF58" s="198"/>
      <c r="DG58" s="198"/>
      <c r="DH58" s="198"/>
      <c r="DI58" s="198"/>
      <c r="DJ58" s="198"/>
    </row>
    <row r="59" spans="33:114" ht="30" customHeight="1">
      <c r="AG59" s="198"/>
      <c r="AH59" s="198"/>
      <c r="AI59" s="198"/>
      <c r="AJ59" s="198"/>
      <c r="AK59" s="198"/>
      <c r="AL59" s="198"/>
      <c r="AM59" s="198"/>
      <c r="AN59" s="198"/>
      <c r="AO59" s="198"/>
      <c r="AP59" s="198"/>
      <c r="AQ59" s="198"/>
      <c r="AR59" s="198"/>
      <c r="AS59" s="198"/>
      <c r="AT59" s="198"/>
      <c r="AU59" s="198"/>
      <c r="AV59" s="198"/>
      <c r="AW59" s="198"/>
      <c r="AX59" s="198"/>
      <c r="AY59" s="198"/>
      <c r="AZ59" s="198"/>
      <c r="BA59" s="198"/>
      <c r="BB59" s="37"/>
      <c r="BC59" s="37"/>
      <c r="BD59" s="37"/>
      <c r="BE59" s="37"/>
      <c r="BF59" s="37"/>
      <c r="BG59" s="37"/>
      <c r="BH59" s="37"/>
      <c r="BI59" s="37"/>
      <c r="BJ59" s="37"/>
      <c r="BK59" s="37"/>
      <c r="BN59" s="198"/>
      <c r="BO59" s="198"/>
      <c r="BP59" s="198"/>
      <c r="BQ59" s="198"/>
      <c r="BR59" s="198"/>
      <c r="BS59" s="198"/>
      <c r="BT59" s="198"/>
      <c r="BU59" s="198"/>
      <c r="BV59" s="198"/>
      <c r="BW59" s="198"/>
      <c r="BX59" s="198"/>
      <c r="BY59" s="198"/>
      <c r="BZ59" s="198"/>
      <c r="CA59" s="198"/>
      <c r="CB59" s="198"/>
      <c r="CC59" s="198"/>
      <c r="CD59" s="198"/>
      <c r="CE59" s="198"/>
      <c r="CF59" s="198"/>
      <c r="CG59" s="198"/>
      <c r="CH59" s="198"/>
      <c r="CI59" s="198"/>
      <c r="CJ59" s="198"/>
      <c r="CK59" s="198"/>
      <c r="CL59" s="198"/>
      <c r="CM59" s="198"/>
      <c r="CN59" s="198"/>
      <c r="CO59" s="198"/>
      <c r="CP59" s="198"/>
      <c r="CQ59" s="198"/>
      <c r="CR59" s="198"/>
      <c r="CS59" s="198"/>
      <c r="CT59" s="198"/>
      <c r="CU59" s="198"/>
      <c r="CV59" s="198"/>
      <c r="CW59" s="198"/>
      <c r="CX59" s="198"/>
      <c r="CY59" s="198"/>
      <c r="CZ59" s="198"/>
      <c r="DA59" s="198"/>
      <c r="DB59" s="198"/>
      <c r="DC59" s="198"/>
      <c r="DD59" s="198"/>
      <c r="DE59" s="198"/>
      <c r="DF59" s="198"/>
      <c r="DG59" s="198"/>
      <c r="DH59" s="198"/>
      <c r="DI59" s="198"/>
      <c r="DJ59" s="198"/>
    </row>
    <row r="60" spans="33:114" ht="20.100000000000001" customHeight="1">
      <c r="AG60" s="198"/>
      <c r="AH60" s="198"/>
      <c r="AI60" s="198"/>
      <c r="AJ60" s="198"/>
      <c r="AK60" s="198"/>
      <c r="AL60" s="198"/>
      <c r="AM60" s="198"/>
      <c r="AN60" s="198"/>
      <c r="AO60" s="198"/>
      <c r="AP60" s="198"/>
      <c r="AQ60" s="198"/>
      <c r="AR60" s="198"/>
      <c r="AS60" s="198"/>
      <c r="AT60" s="198"/>
      <c r="AU60" s="198"/>
      <c r="AV60" s="198"/>
      <c r="AW60" s="198"/>
      <c r="AX60" s="198"/>
      <c r="AY60" s="198"/>
      <c r="AZ60" s="198"/>
      <c r="BA60" s="198"/>
      <c r="BB60" s="37"/>
      <c r="BC60" s="37"/>
      <c r="BD60" s="37"/>
      <c r="BE60" s="37"/>
      <c r="BF60" s="37"/>
      <c r="BG60" s="37"/>
      <c r="BH60" s="37"/>
      <c r="BI60" s="37"/>
      <c r="BJ60" s="37"/>
      <c r="BK60" s="37"/>
      <c r="BN60" s="198"/>
      <c r="BO60" s="198"/>
      <c r="BP60" s="198"/>
      <c r="BQ60" s="198"/>
      <c r="BR60" s="198"/>
      <c r="BS60" s="198"/>
      <c r="BT60" s="198"/>
      <c r="BU60" s="198"/>
      <c r="BV60" s="198"/>
      <c r="BW60" s="198"/>
      <c r="BX60" s="198"/>
      <c r="BY60" s="198"/>
      <c r="BZ60" s="198"/>
      <c r="CA60" s="198"/>
      <c r="CB60" s="198"/>
      <c r="CC60" s="198"/>
      <c r="CD60" s="198"/>
      <c r="CE60" s="198"/>
      <c r="CF60" s="198"/>
      <c r="CG60" s="198"/>
      <c r="CH60" s="198"/>
      <c r="CI60" s="198"/>
      <c r="CJ60" s="198"/>
      <c r="CK60" s="198"/>
      <c r="CL60" s="198"/>
      <c r="CM60" s="198"/>
      <c r="CN60" s="198"/>
      <c r="CO60" s="198"/>
      <c r="CP60" s="198"/>
      <c r="CQ60" s="198"/>
      <c r="CR60" s="198"/>
      <c r="CS60" s="198"/>
      <c r="CT60" s="198"/>
      <c r="CU60" s="198"/>
      <c r="CV60" s="198"/>
      <c r="CW60" s="198"/>
      <c r="CX60" s="198"/>
      <c r="CY60" s="198"/>
      <c r="CZ60" s="198"/>
      <c r="DA60" s="198"/>
      <c r="DB60" s="198"/>
      <c r="DC60" s="198"/>
      <c r="DD60" s="198"/>
      <c r="DE60" s="198"/>
      <c r="DF60" s="198"/>
      <c r="DG60" s="198"/>
      <c r="DH60" s="198"/>
      <c r="DI60" s="198"/>
      <c r="DJ60" s="198"/>
    </row>
    <row r="61" spans="33:114" ht="80.099999999999994" customHeight="1"/>
    <row r="62" spans="33:114" ht="24.95" customHeight="1"/>
    <row r="63" spans="33:114" ht="24.95" customHeight="1"/>
    <row r="64" spans="33:114" ht="20.100000000000001" customHeight="1">
      <c r="AG64" s="198"/>
      <c r="AH64" s="198"/>
      <c r="AI64" s="198"/>
      <c r="AJ64" s="198"/>
      <c r="AK64" s="198"/>
      <c r="AL64" s="198"/>
      <c r="AM64" s="198"/>
      <c r="AN64" s="198"/>
      <c r="AO64" s="198"/>
      <c r="AP64" s="198"/>
      <c r="AQ64" s="198"/>
      <c r="AR64" s="198"/>
      <c r="AS64" s="198"/>
      <c r="AT64" s="198"/>
      <c r="AU64" s="198"/>
      <c r="AV64" s="198"/>
      <c r="AW64" s="198"/>
      <c r="AX64" s="198"/>
      <c r="AY64" s="198"/>
      <c r="AZ64" s="198"/>
      <c r="BA64" s="198"/>
      <c r="BB64" s="37"/>
      <c r="BC64" s="37"/>
      <c r="BD64" s="37"/>
      <c r="BE64" s="37"/>
      <c r="BF64" s="37"/>
      <c r="BG64" s="37"/>
      <c r="BH64" s="37"/>
      <c r="BI64" s="37"/>
      <c r="BJ64" s="37"/>
      <c r="BK64" s="37"/>
      <c r="BN64" s="198"/>
      <c r="BO64" s="198"/>
      <c r="BP64" s="198"/>
      <c r="BQ64" s="198"/>
      <c r="BR64" s="198"/>
      <c r="BS64" s="198"/>
      <c r="BT64" s="198"/>
      <c r="BU64" s="198"/>
      <c r="BV64" s="198"/>
      <c r="BW64" s="198"/>
      <c r="BX64" s="198"/>
      <c r="BY64" s="198"/>
      <c r="BZ64" s="198"/>
      <c r="CA64" s="198"/>
      <c r="CB64" s="198"/>
      <c r="CC64" s="198"/>
      <c r="CD64" s="198"/>
      <c r="CE64" s="198"/>
      <c r="CF64" s="198"/>
      <c r="CG64" s="198"/>
      <c r="CH64" s="198"/>
      <c r="CI64" s="198"/>
      <c r="CJ64" s="198"/>
      <c r="CK64" s="198"/>
      <c r="CL64" s="198"/>
      <c r="CM64" s="198"/>
      <c r="CN64" s="198"/>
      <c r="CO64" s="198"/>
      <c r="CP64" s="198"/>
      <c r="CQ64" s="198"/>
      <c r="CR64" s="198"/>
      <c r="CS64" s="198"/>
      <c r="CT64" s="198"/>
      <c r="CU64" s="198"/>
      <c r="CV64" s="198"/>
      <c r="CW64" s="198"/>
      <c r="CX64" s="198"/>
      <c r="CY64" s="198"/>
      <c r="CZ64" s="198"/>
      <c r="DA64" s="198"/>
      <c r="DB64" s="198"/>
      <c r="DC64" s="198"/>
      <c r="DD64" s="198"/>
      <c r="DE64" s="198"/>
      <c r="DF64" s="198"/>
      <c r="DG64" s="198"/>
      <c r="DH64" s="198"/>
      <c r="DI64" s="198"/>
      <c r="DJ64" s="198"/>
    </row>
    <row r="65" spans="33:114" ht="30" customHeight="1">
      <c r="AG65" s="198"/>
      <c r="AH65" s="198"/>
      <c r="AI65" s="198"/>
      <c r="AJ65" s="198"/>
      <c r="AK65" s="198"/>
      <c r="AL65" s="198"/>
      <c r="AM65" s="198"/>
      <c r="AN65" s="198"/>
      <c r="AO65" s="198"/>
      <c r="AP65" s="198"/>
      <c r="AQ65" s="198"/>
      <c r="AR65" s="198"/>
      <c r="AS65" s="198"/>
      <c r="AT65" s="198"/>
      <c r="AU65" s="198"/>
      <c r="AV65" s="198"/>
      <c r="AW65" s="198"/>
      <c r="AX65" s="198"/>
      <c r="AY65" s="198"/>
      <c r="AZ65" s="198"/>
      <c r="BA65" s="198"/>
      <c r="BB65" s="37"/>
      <c r="BC65" s="37"/>
      <c r="BD65" s="37"/>
      <c r="BE65" s="37"/>
      <c r="BF65" s="37"/>
      <c r="BG65" s="37"/>
      <c r="BH65" s="37"/>
      <c r="BI65" s="37"/>
      <c r="BJ65" s="37"/>
      <c r="BK65" s="37"/>
      <c r="BN65" s="198"/>
      <c r="BO65" s="198"/>
      <c r="BP65" s="198"/>
      <c r="BQ65" s="198"/>
      <c r="BR65" s="198"/>
      <c r="BS65" s="198"/>
      <c r="BT65" s="198"/>
      <c r="BU65" s="198"/>
      <c r="BV65" s="198"/>
      <c r="BW65" s="198"/>
      <c r="BX65" s="198"/>
      <c r="BY65" s="198"/>
      <c r="BZ65" s="198"/>
      <c r="CA65" s="198"/>
      <c r="CB65" s="198"/>
      <c r="CC65" s="198"/>
      <c r="CD65" s="198"/>
      <c r="CE65" s="198"/>
      <c r="CF65" s="198"/>
      <c r="CG65" s="198"/>
      <c r="CH65" s="198"/>
      <c r="CI65" s="198"/>
      <c r="CJ65" s="198"/>
      <c r="CK65" s="198"/>
      <c r="CL65" s="198"/>
      <c r="CM65" s="198"/>
      <c r="CN65" s="198"/>
      <c r="CO65" s="198"/>
      <c r="CP65" s="198"/>
      <c r="CQ65" s="198"/>
      <c r="CR65" s="198"/>
      <c r="CS65" s="198"/>
      <c r="CT65" s="198"/>
      <c r="CU65" s="198"/>
      <c r="CV65" s="198"/>
      <c r="CW65" s="198"/>
      <c r="CX65" s="198"/>
      <c r="CY65" s="198"/>
      <c r="CZ65" s="198"/>
      <c r="DA65" s="198"/>
      <c r="DB65" s="198"/>
      <c r="DC65" s="198"/>
      <c r="DD65" s="198"/>
      <c r="DE65" s="198"/>
      <c r="DF65" s="198"/>
      <c r="DG65" s="198"/>
      <c r="DH65" s="198"/>
      <c r="DI65" s="198"/>
      <c r="DJ65" s="198"/>
    </row>
    <row r="66" spans="33:114" ht="20.100000000000001" customHeight="1">
      <c r="AG66" s="198"/>
      <c r="AH66" s="198"/>
      <c r="AI66" s="198"/>
      <c r="AJ66" s="198"/>
      <c r="AK66" s="198"/>
      <c r="AL66" s="198"/>
      <c r="AM66" s="198"/>
      <c r="AN66" s="198"/>
      <c r="AO66" s="198"/>
      <c r="AP66" s="198"/>
      <c r="AQ66" s="198"/>
      <c r="AR66" s="198"/>
      <c r="AS66" s="198"/>
      <c r="AT66" s="198"/>
      <c r="AU66" s="198"/>
      <c r="AV66" s="198"/>
      <c r="AW66" s="198"/>
      <c r="AX66" s="198"/>
      <c r="AY66" s="198"/>
      <c r="AZ66" s="198"/>
      <c r="BA66" s="198"/>
      <c r="BB66" s="37"/>
      <c r="BC66" s="37"/>
      <c r="BD66" s="37"/>
      <c r="BE66" s="37"/>
      <c r="BF66" s="37"/>
      <c r="BG66" s="37"/>
      <c r="BH66" s="37"/>
      <c r="BI66" s="37"/>
      <c r="BJ66" s="37"/>
      <c r="BK66" s="37"/>
      <c r="BN66" s="198"/>
      <c r="BO66" s="198"/>
      <c r="BP66" s="198"/>
      <c r="BQ66" s="198"/>
      <c r="BR66" s="198"/>
      <c r="BS66" s="198"/>
      <c r="BT66" s="198"/>
      <c r="BU66" s="198"/>
      <c r="BV66" s="198"/>
      <c r="BW66" s="198"/>
      <c r="BX66" s="198"/>
      <c r="BY66" s="198"/>
      <c r="BZ66" s="198"/>
      <c r="CA66" s="198"/>
      <c r="CB66" s="198"/>
      <c r="CC66" s="198"/>
      <c r="CD66" s="198"/>
      <c r="CE66" s="198"/>
      <c r="CF66" s="198"/>
      <c r="CG66" s="198"/>
      <c r="CH66" s="198"/>
      <c r="CI66" s="198"/>
      <c r="CJ66" s="198"/>
      <c r="CK66" s="198"/>
      <c r="CL66" s="198"/>
      <c r="CM66" s="198"/>
      <c r="CN66" s="198"/>
      <c r="CO66" s="198"/>
      <c r="CP66" s="198"/>
      <c r="CQ66" s="198"/>
      <c r="CR66" s="198"/>
      <c r="CS66" s="198"/>
      <c r="CT66" s="198"/>
      <c r="CU66" s="198"/>
      <c r="CV66" s="198"/>
      <c r="CW66" s="198"/>
      <c r="CX66" s="198"/>
      <c r="CY66" s="198"/>
      <c r="CZ66" s="198"/>
      <c r="DA66" s="198"/>
      <c r="DB66" s="198"/>
      <c r="DC66" s="198"/>
      <c r="DD66" s="198"/>
      <c r="DE66" s="198"/>
      <c r="DF66" s="198"/>
      <c r="DG66" s="198"/>
      <c r="DH66" s="198"/>
      <c r="DI66" s="198"/>
      <c r="DJ66" s="198"/>
    </row>
    <row r="67" spans="33:114" ht="80.099999999999994" customHeight="1"/>
    <row r="68" spans="33:114" ht="24.95" customHeight="1"/>
    <row r="69" spans="33:114" ht="24.95" customHeight="1"/>
    <row r="70" spans="33:114" ht="20.100000000000001" customHeight="1">
      <c r="AG70" s="198"/>
      <c r="AH70" s="198"/>
      <c r="AI70" s="198"/>
      <c r="AJ70" s="198"/>
      <c r="AK70" s="198"/>
      <c r="AL70" s="198"/>
      <c r="AM70" s="198"/>
      <c r="AN70" s="198"/>
      <c r="AO70" s="198"/>
      <c r="AP70" s="198"/>
      <c r="AQ70" s="198"/>
      <c r="AR70" s="198"/>
      <c r="AS70" s="198"/>
      <c r="AT70" s="198"/>
      <c r="AU70" s="198"/>
      <c r="AV70" s="198"/>
      <c r="AW70" s="198"/>
      <c r="AX70" s="198"/>
      <c r="AY70" s="198"/>
      <c r="AZ70" s="198"/>
      <c r="BA70" s="198"/>
      <c r="BB70" s="37"/>
      <c r="BC70" s="37"/>
      <c r="BD70" s="37"/>
      <c r="BE70" s="37"/>
      <c r="BF70" s="37"/>
      <c r="BG70" s="37"/>
      <c r="BH70" s="37"/>
      <c r="BI70" s="37"/>
      <c r="BJ70" s="37"/>
      <c r="BK70" s="37"/>
      <c r="BN70" s="198"/>
      <c r="BO70" s="198"/>
      <c r="BP70" s="198"/>
      <c r="BQ70" s="198"/>
      <c r="BR70" s="198"/>
      <c r="BS70" s="198"/>
      <c r="BT70" s="198"/>
      <c r="BU70" s="198"/>
      <c r="BV70" s="198"/>
      <c r="BW70" s="198"/>
      <c r="BX70" s="198"/>
      <c r="BY70" s="198"/>
      <c r="BZ70" s="198"/>
      <c r="CA70" s="198"/>
      <c r="CB70" s="198"/>
      <c r="CC70" s="198"/>
      <c r="CD70" s="198"/>
      <c r="CE70" s="198"/>
      <c r="CF70" s="198"/>
      <c r="CG70" s="198"/>
      <c r="CH70" s="198"/>
      <c r="CI70" s="198"/>
      <c r="CJ70" s="198"/>
      <c r="CK70" s="198"/>
      <c r="CL70" s="198"/>
      <c r="CM70" s="198"/>
      <c r="CN70" s="198"/>
      <c r="CO70" s="198"/>
      <c r="CP70" s="198"/>
      <c r="CQ70" s="198"/>
      <c r="CR70" s="198"/>
      <c r="CS70" s="198"/>
      <c r="CT70" s="198"/>
      <c r="CU70" s="198"/>
      <c r="CV70" s="198"/>
      <c r="CW70" s="198"/>
      <c r="CX70" s="198"/>
      <c r="CY70" s="198"/>
      <c r="CZ70" s="198"/>
      <c r="DA70" s="198"/>
      <c r="DB70" s="198"/>
      <c r="DC70" s="198"/>
      <c r="DD70" s="198"/>
      <c r="DE70" s="198"/>
      <c r="DF70" s="198"/>
      <c r="DG70" s="198"/>
      <c r="DH70" s="198"/>
      <c r="DI70" s="198"/>
      <c r="DJ70" s="198"/>
    </row>
    <row r="71" spans="33:114" ht="30" customHeight="1">
      <c r="AG71" s="198"/>
      <c r="AH71" s="198"/>
      <c r="AI71" s="198"/>
      <c r="AJ71" s="198"/>
      <c r="AK71" s="198"/>
      <c r="AL71" s="198"/>
      <c r="AM71" s="198"/>
      <c r="AN71" s="198"/>
      <c r="AO71" s="198"/>
      <c r="AP71" s="198"/>
      <c r="AQ71" s="198"/>
      <c r="AR71" s="198"/>
      <c r="AS71" s="198"/>
      <c r="AT71" s="198"/>
      <c r="AU71" s="198"/>
      <c r="AV71" s="198"/>
      <c r="AW71" s="198"/>
      <c r="AX71" s="198"/>
      <c r="AY71" s="198"/>
      <c r="AZ71" s="198"/>
      <c r="BA71" s="198"/>
      <c r="BB71" s="37"/>
      <c r="BC71" s="37"/>
      <c r="BD71" s="37"/>
      <c r="BE71" s="37"/>
      <c r="BF71" s="37"/>
      <c r="BG71" s="37"/>
      <c r="BH71" s="37"/>
      <c r="BI71" s="37"/>
      <c r="BJ71" s="37"/>
      <c r="BK71" s="37"/>
      <c r="BN71" s="198"/>
      <c r="BO71" s="198"/>
      <c r="BP71" s="198"/>
      <c r="BQ71" s="198"/>
      <c r="BR71" s="198"/>
      <c r="BS71" s="198"/>
      <c r="BT71" s="198"/>
      <c r="BU71" s="198"/>
      <c r="BV71" s="198"/>
      <c r="BW71" s="198"/>
      <c r="BX71" s="198"/>
      <c r="BY71" s="198"/>
      <c r="BZ71" s="198"/>
      <c r="CA71" s="198"/>
      <c r="CB71" s="198"/>
      <c r="CC71" s="198"/>
      <c r="CD71" s="198"/>
      <c r="CE71" s="198"/>
      <c r="CF71" s="198"/>
      <c r="CG71" s="198"/>
      <c r="CH71" s="198"/>
      <c r="CI71" s="198"/>
      <c r="CJ71" s="198"/>
      <c r="CK71" s="198"/>
      <c r="CL71" s="198"/>
      <c r="CM71" s="198"/>
      <c r="CN71" s="198"/>
      <c r="CO71" s="198"/>
      <c r="CP71" s="198"/>
      <c r="CQ71" s="198"/>
      <c r="CR71" s="198"/>
      <c r="CS71" s="198"/>
      <c r="CT71" s="198"/>
      <c r="CU71" s="198"/>
      <c r="CV71" s="198"/>
      <c r="CW71" s="198"/>
      <c r="CX71" s="198"/>
      <c r="CY71" s="198"/>
      <c r="CZ71" s="198"/>
      <c r="DA71" s="198"/>
      <c r="DB71" s="198"/>
      <c r="DC71" s="198"/>
      <c r="DD71" s="198"/>
      <c r="DE71" s="198"/>
      <c r="DF71" s="198"/>
      <c r="DG71" s="198"/>
      <c r="DH71" s="198"/>
      <c r="DI71" s="198"/>
      <c r="DJ71" s="198"/>
    </row>
    <row r="72" spans="33:114" ht="20.100000000000001" customHeight="1">
      <c r="AG72" s="198"/>
      <c r="AH72" s="198"/>
      <c r="AI72" s="198"/>
      <c r="AJ72" s="198"/>
      <c r="AK72" s="198"/>
      <c r="AL72" s="198"/>
      <c r="AM72" s="198"/>
      <c r="AN72" s="198"/>
      <c r="AO72" s="198"/>
      <c r="AP72" s="198"/>
      <c r="AQ72" s="198"/>
      <c r="AR72" s="198"/>
      <c r="AS72" s="198"/>
      <c r="AT72" s="198"/>
      <c r="AU72" s="198"/>
      <c r="AV72" s="198"/>
      <c r="AW72" s="198"/>
      <c r="AX72" s="198"/>
      <c r="AY72" s="198"/>
      <c r="AZ72" s="198"/>
      <c r="BA72" s="198"/>
      <c r="BB72" s="37"/>
      <c r="BC72" s="37"/>
      <c r="BD72" s="37"/>
      <c r="BE72" s="37"/>
      <c r="BF72" s="37"/>
      <c r="BG72" s="37"/>
      <c r="BH72" s="37"/>
      <c r="BI72" s="37"/>
      <c r="BJ72" s="37"/>
      <c r="BK72" s="37"/>
      <c r="BN72" s="198"/>
      <c r="BO72" s="198"/>
      <c r="BP72" s="198"/>
      <c r="BQ72" s="198"/>
      <c r="BR72" s="198"/>
      <c r="BS72" s="198"/>
      <c r="BT72" s="198"/>
      <c r="BU72" s="198"/>
      <c r="BV72" s="198"/>
      <c r="BW72" s="198"/>
      <c r="BX72" s="198"/>
      <c r="BY72" s="198"/>
      <c r="BZ72" s="198"/>
      <c r="CA72" s="198"/>
      <c r="CB72" s="198"/>
      <c r="CC72" s="198"/>
      <c r="CD72" s="198"/>
      <c r="CE72" s="198"/>
      <c r="CF72" s="198"/>
      <c r="CG72" s="198"/>
      <c r="CH72" s="198"/>
      <c r="CI72" s="198"/>
      <c r="CJ72" s="198"/>
      <c r="CK72" s="198"/>
      <c r="CL72" s="198"/>
      <c r="CM72" s="198"/>
      <c r="CN72" s="198"/>
      <c r="CO72" s="198"/>
      <c r="CP72" s="198"/>
      <c r="CQ72" s="198"/>
      <c r="CR72" s="198"/>
      <c r="CS72" s="198"/>
      <c r="CT72" s="198"/>
      <c r="CU72" s="198"/>
      <c r="CV72" s="198"/>
      <c r="CW72" s="198"/>
      <c r="CX72" s="198"/>
      <c r="CY72" s="198"/>
      <c r="CZ72" s="198"/>
      <c r="DA72" s="198"/>
      <c r="DB72" s="198"/>
      <c r="DC72" s="198"/>
      <c r="DD72" s="198"/>
      <c r="DE72" s="198"/>
      <c r="DF72" s="198"/>
      <c r="DG72" s="198"/>
      <c r="DH72" s="198"/>
      <c r="DI72" s="198"/>
      <c r="DJ72" s="198"/>
    </row>
    <row r="73" spans="33:114" ht="80.099999999999994" customHeight="1"/>
    <row r="74" spans="33:114" ht="24.95" customHeight="1"/>
    <row r="75" spans="33:114" ht="24.95" customHeight="1"/>
    <row r="76" spans="33:114" ht="20.100000000000001" customHeight="1">
      <c r="AG76" s="198"/>
      <c r="AH76" s="198"/>
      <c r="AI76" s="198"/>
      <c r="AJ76" s="198"/>
      <c r="AK76" s="198"/>
      <c r="AL76" s="198"/>
      <c r="AM76" s="198"/>
      <c r="AN76" s="198"/>
      <c r="AO76" s="198"/>
      <c r="AP76" s="198"/>
      <c r="AQ76" s="198"/>
      <c r="AR76" s="198"/>
      <c r="AS76" s="198"/>
      <c r="AT76" s="198"/>
      <c r="AU76" s="198"/>
      <c r="AV76" s="198"/>
      <c r="AW76" s="198"/>
      <c r="AX76" s="198"/>
      <c r="AY76" s="198"/>
      <c r="AZ76" s="198"/>
      <c r="BA76" s="198"/>
      <c r="BB76" s="37"/>
      <c r="BC76" s="37"/>
      <c r="BD76" s="37"/>
      <c r="BE76" s="37"/>
      <c r="BF76" s="37"/>
      <c r="BG76" s="37"/>
      <c r="BH76" s="37"/>
      <c r="BI76" s="37"/>
      <c r="BJ76" s="37"/>
      <c r="BK76" s="37"/>
      <c r="BN76" s="198"/>
      <c r="BO76" s="198"/>
      <c r="BP76" s="198"/>
      <c r="BQ76" s="198"/>
      <c r="BR76" s="198"/>
      <c r="BS76" s="198"/>
      <c r="BT76" s="198"/>
      <c r="BU76" s="198"/>
      <c r="BV76" s="198"/>
      <c r="BW76" s="198"/>
      <c r="BX76" s="198"/>
      <c r="BY76" s="198"/>
      <c r="BZ76" s="198"/>
      <c r="CA76" s="198"/>
      <c r="CB76" s="198"/>
      <c r="CC76" s="198"/>
      <c r="CD76" s="198"/>
      <c r="CE76" s="198"/>
      <c r="CF76" s="198"/>
      <c r="CG76" s="198"/>
      <c r="CH76" s="198"/>
      <c r="CI76" s="198"/>
      <c r="CJ76" s="198"/>
      <c r="CK76" s="198"/>
      <c r="CL76" s="198"/>
      <c r="CM76" s="198"/>
      <c r="CN76" s="198"/>
      <c r="CO76" s="198"/>
      <c r="CP76" s="198"/>
      <c r="CQ76" s="198"/>
      <c r="CR76" s="198"/>
      <c r="CS76" s="198"/>
      <c r="CT76" s="198"/>
      <c r="CU76" s="198"/>
      <c r="CV76" s="198"/>
      <c r="CW76" s="198"/>
      <c r="CX76" s="198"/>
      <c r="CY76" s="198"/>
      <c r="CZ76" s="198"/>
      <c r="DA76" s="198"/>
      <c r="DB76" s="198"/>
      <c r="DC76" s="198"/>
      <c r="DD76" s="198"/>
      <c r="DE76" s="198"/>
      <c r="DF76" s="198"/>
      <c r="DG76" s="198"/>
      <c r="DH76" s="198"/>
      <c r="DI76" s="198"/>
      <c r="DJ76" s="198"/>
    </row>
    <row r="77" spans="33:114" ht="30" customHeight="1">
      <c r="AG77" s="198"/>
      <c r="AH77" s="198"/>
      <c r="AI77" s="198"/>
      <c r="AJ77" s="198"/>
      <c r="AK77" s="198"/>
      <c r="AL77" s="198"/>
      <c r="AM77" s="198"/>
      <c r="AN77" s="198"/>
      <c r="AO77" s="198"/>
      <c r="AP77" s="198"/>
      <c r="AQ77" s="198"/>
      <c r="AR77" s="198"/>
      <c r="AS77" s="198"/>
      <c r="AT77" s="198"/>
      <c r="AU77" s="198"/>
      <c r="AV77" s="198"/>
      <c r="AW77" s="198"/>
      <c r="AX77" s="198"/>
      <c r="AY77" s="198"/>
      <c r="AZ77" s="198"/>
      <c r="BA77" s="198"/>
      <c r="BB77" s="37"/>
      <c r="BC77" s="37"/>
      <c r="BD77" s="37"/>
      <c r="BE77" s="37"/>
      <c r="BF77" s="37"/>
      <c r="BG77" s="37"/>
      <c r="BH77" s="37"/>
      <c r="BI77" s="37"/>
      <c r="BJ77" s="37"/>
      <c r="BK77" s="37"/>
      <c r="BN77" s="198"/>
      <c r="BO77" s="198"/>
      <c r="BP77" s="198"/>
      <c r="BQ77" s="198"/>
      <c r="BR77" s="198"/>
      <c r="BS77" s="198"/>
      <c r="BT77" s="198"/>
      <c r="BU77" s="198"/>
      <c r="BV77" s="198"/>
      <c r="BW77" s="198"/>
      <c r="BX77" s="198"/>
      <c r="BY77" s="198"/>
      <c r="BZ77" s="198"/>
      <c r="CA77" s="198"/>
      <c r="CB77" s="198"/>
      <c r="CC77" s="198"/>
      <c r="CD77" s="198"/>
      <c r="CE77" s="198"/>
      <c r="CF77" s="198"/>
      <c r="CG77" s="198"/>
      <c r="CH77" s="198"/>
      <c r="CI77" s="198"/>
      <c r="CJ77" s="198"/>
      <c r="CK77" s="198"/>
      <c r="CL77" s="198"/>
      <c r="CM77" s="198"/>
      <c r="CN77" s="198"/>
      <c r="CO77" s="198"/>
      <c r="CP77" s="198"/>
      <c r="CQ77" s="198"/>
      <c r="CR77" s="198"/>
      <c r="CS77" s="198"/>
      <c r="CT77" s="198"/>
      <c r="CU77" s="198"/>
      <c r="CV77" s="198"/>
      <c r="CW77" s="198"/>
      <c r="CX77" s="198"/>
      <c r="CY77" s="198"/>
      <c r="CZ77" s="198"/>
      <c r="DA77" s="198"/>
      <c r="DB77" s="198"/>
      <c r="DC77" s="198"/>
      <c r="DD77" s="198"/>
      <c r="DE77" s="198"/>
      <c r="DF77" s="198"/>
      <c r="DG77" s="198"/>
      <c r="DH77" s="198"/>
      <c r="DI77" s="198"/>
      <c r="DJ77" s="198"/>
    </row>
    <row r="78" spans="33:114" ht="20.100000000000001" customHeight="1">
      <c r="AG78" s="198"/>
      <c r="AH78" s="198"/>
      <c r="AI78" s="198"/>
      <c r="AJ78" s="198"/>
      <c r="AK78" s="198"/>
      <c r="AL78" s="198"/>
      <c r="AM78" s="198"/>
      <c r="AN78" s="198"/>
      <c r="AO78" s="198"/>
      <c r="AP78" s="198"/>
      <c r="AQ78" s="198"/>
      <c r="AR78" s="198"/>
      <c r="AS78" s="198"/>
      <c r="AT78" s="198"/>
      <c r="AU78" s="198"/>
      <c r="AV78" s="198"/>
      <c r="AW78" s="198"/>
      <c r="AX78" s="198"/>
      <c r="AY78" s="198"/>
      <c r="AZ78" s="198"/>
      <c r="BA78" s="198"/>
      <c r="BB78" s="37"/>
      <c r="BC78" s="37"/>
      <c r="BD78" s="37"/>
      <c r="BE78" s="37"/>
      <c r="BF78" s="37"/>
      <c r="BG78" s="37"/>
      <c r="BH78" s="37"/>
      <c r="BI78" s="37"/>
      <c r="BJ78" s="37"/>
      <c r="BK78" s="37"/>
      <c r="BN78" s="198"/>
      <c r="BO78" s="198"/>
      <c r="BP78" s="198"/>
      <c r="BQ78" s="198"/>
      <c r="BR78" s="198"/>
      <c r="BS78" s="198"/>
      <c r="BT78" s="198"/>
      <c r="BU78" s="198"/>
      <c r="BV78" s="198"/>
      <c r="BW78" s="198"/>
      <c r="BX78" s="198"/>
      <c r="BY78" s="198"/>
      <c r="BZ78" s="198"/>
      <c r="CA78" s="198"/>
      <c r="CB78" s="198"/>
      <c r="CC78" s="198"/>
      <c r="CD78" s="198"/>
      <c r="CE78" s="198"/>
      <c r="CF78" s="198"/>
      <c r="CG78" s="198"/>
      <c r="CH78" s="198"/>
      <c r="CI78" s="198"/>
      <c r="CJ78" s="198"/>
      <c r="CK78" s="198"/>
      <c r="CL78" s="198"/>
      <c r="CM78" s="198"/>
      <c r="CN78" s="198"/>
      <c r="CO78" s="198"/>
      <c r="CP78" s="198"/>
      <c r="CQ78" s="198"/>
      <c r="CR78" s="198"/>
      <c r="CS78" s="198"/>
      <c r="CT78" s="198"/>
      <c r="CU78" s="198"/>
      <c r="CV78" s="198"/>
      <c r="CW78" s="198"/>
      <c r="CX78" s="198"/>
      <c r="CY78" s="198"/>
      <c r="CZ78" s="198"/>
      <c r="DA78" s="198"/>
      <c r="DB78" s="198"/>
      <c r="DC78" s="198"/>
      <c r="DD78" s="198"/>
      <c r="DE78" s="198"/>
      <c r="DF78" s="198"/>
      <c r="DG78" s="198"/>
      <c r="DH78" s="198"/>
      <c r="DI78" s="198"/>
      <c r="DJ78" s="198"/>
    </row>
    <row r="79" spans="33:114" ht="80.099999999999994" customHeight="1"/>
    <row r="80" spans="33:114" ht="24.95" customHeight="1"/>
    <row r="81" ht="24.95" customHeight="1"/>
    <row r="82" ht="15" customHeight="1"/>
    <row r="84" ht="9.9499999999999993" customHeight="1"/>
    <row r="85" ht="9.9499999999999993" customHeight="1"/>
    <row r="86" ht="24.95" customHeight="1"/>
    <row r="87" ht="53.25" customHeight="1"/>
    <row r="88" ht="15" customHeight="1"/>
  </sheetData>
  <sheetProtection sheet="1"/>
  <mergeCells count="18">
    <mergeCell ref="B15:F15"/>
    <mergeCell ref="H15:AC15"/>
    <mergeCell ref="G5:H5"/>
    <mergeCell ref="I5:I6"/>
    <mergeCell ref="J5:J6"/>
    <mergeCell ref="K5:K6"/>
    <mergeCell ref="L5:M6"/>
    <mergeCell ref="N5:N6"/>
    <mergeCell ref="O5:T6"/>
    <mergeCell ref="G6:H6"/>
    <mergeCell ref="B9:E9"/>
    <mergeCell ref="H9:T9"/>
    <mergeCell ref="I10:AE10"/>
    <mergeCell ref="D19:E19"/>
    <mergeCell ref="B23:F23"/>
    <mergeCell ref="H23:AC23"/>
    <mergeCell ref="D25:E25"/>
    <mergeCell ref="G34:U34"/>
  </mergeCells>
  <conditionalFormatting sqref="T17:U17">
    <cfRule type="iconSet" priority="17">
      <iconSet showValue="0">
        <cfvo type="percent" val="0"/>
        <cfvo type="num" val="5"/>
        <cfvo type="num" val="10"/>
      </iconSet>
    </cfRule>
  </conditionalFormatting>
  <conditionalFormatting sqref="T25:U25">
    <cfRule type="iconSet" priority="12">
      <iconSet showValue="0">
        <cfvo type="percent" val="0"/>
        <cfvo type="num" val="5"/>
        <cfvo type="num" val="10"/>
      </iconSet>
    </cfRule>
  </conditionalFormatting>
  <conditionalFormatting sqref="P17:S17">
    <cfRule type="containsText" dxfId="7165" priority="13" operator="containsText" text="ggggggggggggggg">
      <formula>NOT(ISERROR(SEARCH("ggggggggggggggg",P17)))</formula>
    </cfRule>
  </conditionalFormatting>
  <conditionalFormatting sqref="P17:S17">
    <cfRule type="containsText" dxfId="7164" priority="14" operator="containsText" text="gggggggggg">
      <formula>NOT(ISERROR(SEARCH("gggggggggg",P17)))</formula>
    </cfRule>
  </conditionalFormatting>
  <conditionalFormatting sqref="P17:S17">
    <cfRule type="containsText" dxfId="7163" priority="15" operator="containsText" text="ggggg">
      <formula>NOT(ISERROR(SEARCH("ggggg",P17)))</formula>
    </cfRule>
  </conditionalFormatting>
  <conditionalFormatting sqref="P17:S17">
    <cfRule type="containsText" dxfId="7162" priority="16" operator="containsText" text="g">
      <formula>NOT(ISERROR(SEARCH("g",P17)))</formula>
    </cfRule>
  </conditionalFormatting>
  <conditionalFormatting sqref="P25:S25">
    <cfRule type="containsText" dxfId="7161" priority="8" operator="containsText" text="ggggggggggggggg">
      <formula>NOT(ISERROR(SEARCH("ggggggggggggggg",P25)))</formula>
    </cfRule>
  </conditionalFormatting>
  <conditionalFormatting sqref="P25:S25">
    <cfRule type="containsText" dxfId="7160" priority="9" operator="containsText" text="gggggggggg">
      <formula>NOT(ISERROR(SEARCH("gggggggggg",P25)))</formula>
    </cfRule>
  </conditionalFormatting>
  <conditionalFormatting sqref="P25:S25">
    <cfRule type="containsText" dxfId="7159" priority="10" operator="containsText" text="ggggg">
      <formula>NOT(ISERROR(SEARCH("ggggg",P25)))</formula>
    </cfRule>
  </conditionalFormatting>
  <conditionalFormatting sqref="P25:S25">
    <cfRule type="containsText" dxfId="7158" priority="11" operator="containsText" text="g">
      <formula>NOT(ISERROR(SEARCH("g",P25)))</formula>
    </cfRule>
  </conditionalFormatting>
  <conditionalFormatting sqref="D19">
    <cfRule type="beginsWith" dxfId="7157" priority="7" operator="beginsWith" text="?">
      <formula>LEFT(D19,LEN("?"))="?"</formula>
    </cfRule>
  </conditionalFormatting>
  <conditionalFormatting sqref="G5:H5">
    <cfRule type="beginsWith" dxfId="7156" priority="6" operator="beginsWith" text="?">
      <formula>LEFT(G5,LEN("?"))="?"</formula>
    </cfRule>
  </conditionalFormatting>
  <conditionalFormatting sqref="J5 L5">
    <cfRule type="beginsWith" dxfId="7155" priority="5" operator="beginsWith" text="?">
      <formula>LEFT(J5,LEN("?"))="?"</formula>
    </cfRule>
  </conditionalFormatting>
  <conditionalFormatting sqref="G6:H6">
    <cfRule type="beginsWith" dxfId="7154" priority="4" operator="beginsWith" text="?">
      <formula>LEFT(G6,LEN("?"))="?"</formula>
    </cfRule>
  </conditionalFormatting>
  <conditionalFormatting sqref="O5:T6">
    <cfRule type="beginsWith" dxfId="7153" priority="3" operator="beginsWith" text="?">
      <formula>LEFT(O5,LEN("?"))="?"</formula>
    </cfRule>
  </conditionalFormatting>
  <conditionalFormatting sqref="D25">
    <cfRule type="beginsWith" dxfId="7152" priority="1" operator="beginsWith" text="?">
      <formula>LEFT(D25,LEN("?"))="?"</formula>
    </cfRule>
  </conditionalFormatting>
  <pageMargins left="0.70866141732283472" right="0.70866141732283472" top="0.74803149606299213" bottom="0.74803149606299213" header="0.31496062992125984" footer="0.31496062992125984"/>
  <pageSetup paperSize="9" scale="52" orientation="landscape"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Données!$Q$48:$Q$49</xm:f>
          </x14:formula1>
          <xm:sqref>D19:E19 D25:E25</xm:sqref>
        </x14:dataValidation>
        <x14:dataValidation type="list" allowBlank="1" showInputMessage="1">
          <x14:formula1>
            <xm:f>Données!$R$42:$R$53</xm:f>
          </x14:formula1>
          <xm:sqref>H15:AC15 H23:AC23</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3">
    <tabColor indexed="5"/>
    <pageSetUpPr fitToPage="1"/>
  </sheetPr>
  <dimension ref="A1:BF1048517"/>
  <sheetViews>
    <sheetView showGridLines="0" topLeftCell="A40" zoomScale="40" zoomScaleNormal="40" workbookViewId="0">
      <selection activeCell="BJ56" sqref="BJ56"/>
    </sheetView>
  </sheetViews>
  <sheetFormatPr baseColWidth="10" defaultColWidth="10.85546875" defaultRowHeight="15"/>
  <cols>
    <col min="1" max="1" width="1.7109375" style="1" customWidth="1"/>
    <col min="2" max="2" width="2.42578125" style="1" customWidth="1"/>
    <col min="3" max="3" width="1.7109375" style="1" customWidth="1"/>
    <col min="4" max="4" width="10.85546875" style="1" customWidth="1"/>
    <col min="5" max="5" width="7.42578125" style="1" customWidth="1"/>
    <col min="6" max="6" width="1.7109375" style="1" customWidth="1"/>
    <col min="7" max="7" width="5" style="1" customWidth="1"/>
    <col min="8" max="8" width="36.7109375" style="1" customWidth="1"/>
    <col min="9" max="9" width="1.7109375" style="1" customWidth="1"/>
    <col min="10" max="10" width="21.7109375" style="1" customWidth="1"/>
    <col min="11" max="11" width="1.7109375" style="1" customWidth="1"/>
    <col min="12" max="12" width="12.42578125" style="1" customWidth="1"/>
    <col min="13" max="14" width="4.140625" style="1" customWidth="1"/>
    <col min="15" max="15" width="1.7109375" style="1" customWidth="1"/>
    <col min="16" max="16" width="8.85546875" style="1" customWidth="1"/>
    <col min="17" max="17" width="8.28515625" style="1" customWidth="1"/>
    <col min="18" max="18" width="8.42578125" style="1" customWidth="1"/>
    <col min="19" max="19" width="8.85546875" style="1" customWidth="1"/>
    <col min="20" max="20" width="7.42578125" style="1" customWidth="1"/>
    <col min="21" max="21" width="11.7109375" style="1" customWidth="1"/>
    <col min="22" max="22" width="3.28515625" style="1" customWidth="1"/>
    <col min="23" max="23" width="17.5703125" style="1" bestFit="1" customWidth="1"/>
    <col min="24" max="24" width="3.28515625" style="1" customWidth="1"/>
    <col min="25" max="26" width="1.7109375" style="1" customWidth="1"/>
    <col min="27" max="27" width="10" style="1" customWidth="1"/>
    <col min="28" max="28" width="3.28515625" style="1" customWidth="1"/>
    <col min="29" max="29" width="1.7109375" style="1" customWidth="1"/>
    <col min="30" max="30" width="2.42578125" style="1" customWidth="1"/>
    <col min="31" max="31" width="107.85546875" style="1" customWidth="1"/>
    <col min="32" max="32" width="11.7109375" style="1" customWidth="1"/>
    <col min="33" max="33" width="1.7109375" style="1" customWidth="1"/>
    <col min="34" max="34" width="8.28515625" style="1" customWidth="1"/>
    <col min="35" max="35" width="3.28515625" style="1" customWidth="1"/>
    <col min="36" max="36" width="1.7109375" style="1" customWidth="1"/>
    <col min="37" max="37" width="7.7109375" style="1" customWidth="1"/>
    <col min="38" max="38" width="6.28515625" style="1" customWidth="1"/>
    <col min="39" max="39" width="5.85546875" style="1" customWidth="1"/>
    <col min="40" max="40" width="1.7109375" style="1" customWidth="1"/>
    <col min="41" max="41" width="12.42578125" style="1" customWidth="1"/>
    <col min="42" max="43" width="12.42578125" style="1" hidden="1" customWidth="1"/>
    <col min="44" max="45" width="12.42578125" style="107" hidden="1" customWidth="1"/>
    <col min="46" max="46" width="51.28515625" style="107" hidden="1" customWidth="1"/>
    <col min="47" max="47" width="60.85546875" style="1" hidden="1" customWidth="1"/>
    <col min="48" max="48" width="80.7109375" style="1" hidden="1" customWidth="1"/>
    <col min="49" max="49" width="44.28515625" style="1" hidden="1" customWidth="1"/>
    <col min="50" max="53" width="12.42578125" style="1" hidden="1" customWidth="1"/>
    <col min="54" max="54" width="12.42578125" style="1" customWidth="1"/>
    <col min="55" max="59" width="10.85546875" style="1" customWidth="1"/>
    <col min="60" max="16384" width="10.85546875" style="1"/>
  </cols>
  <sheetData>
    <row r="1" spans="2:46" ht="9.9499999999999993" customHeight="1"/>
    <row r="2" spans="2:46" ht="15" customHeight="1">
      <c r="B2" s="2"/>
      <c r="C2" s="3"/>
      <c r="D2" s="3"/>
      <c r="E2" s="3"/>
      <c r="F2" s="3"/>
      <c r="G2" s="3"/>
      <c r="H2" s="3"/>
      <c r="I2" s="3"/>
      <c r="J2" s="3"/>
      <c r="K2" s="3"/>
      <c r="L2" s="3"/>
      <c r="M2" s="3"/>
      <c r="N2" s="3"/>
      <c r="O2" s="3"/>
      <c r="P2" s="3"/>
      <c r="Q2" s="3"/>
      <c r="R2" s="3"/>
      <c r="S2" s="3"/>
      <c r="T2" s="3"/>
      <c r="U2" s="3"/>
      <c r="V2" s="3"/>
      <c r="W2" s="3"/>
      <c r="X2" s="3"/>
      <c r="Y2" s="3"/>
      <c r="Z2" s="3"/>
      <c r="AA2" s="3"/>
      <c r="AB2" s="526"/>
      <c r="AC2" s="526"/>
      <c r="AD2" s="526"/>
      <c r="AE2" s="526"/>
      <c r="AF2" s="526"/>
      <c r="AG2" s="3"/>
      <c r="AH2" s="3"/>
      <c r="AI2" s="3"/>
      <c r="AJ2" s="3"/>
      <c r="AK2" s="3"/>
      <c r="AL2" s="3"/>
      <c r="AM2" s="3"/>
      <c r="AN2" s="3"/>
      <c r="AO2" s="4"/>
    </row>
    <row r="3" spans="2:46" ht="9.9499999999999993" customHeight="1">
      <c r="B3" s="5"/>
      <c r="F3" s="6"/>
      <c r="G3" s="6"/>
      <c r="H3" s="7"/>
      <c r="I3" s="6"/>
      <c r="J3" s="6"/>
      <c r="K3" s="8"/>
      <c r="L3" s="8"/>
      <c r="M3" s="8"/>
      <c r="N3" s="8"/>
      <c r="O3" s="8"/>
      <c r="P3" s="8"/>
      <c r="Q3" s="8"/>
      <c r="AL3" s="9"/>
      <c r="AM3" s="9"/>
      <c r="AN3" s="9"/>
      <c r="AO3" s="10"/>
    </row>
    <row r="4" spans="2:46" ht="9.9499999999999993" customHeight="1">
      <c r="B4" s="5"/>
      <c r="F4" s="6"/>
      <c r="G4" s="6"/>
      <c r="H4" s="7"/>
      <c r="I4" s="6"/>
      <c r="J4" s="6"/>
      <c r="K4" s="8"/>
      <c r="L4" s="8"/>
      <c r="M4" s="8"/>
      <c r="N4" s="8"/>
      <c r="O4" s="8"/>
      <c r="P4" s="8"/>
      <c r="Q4" s="8"/>
      <c r="AN4" s="9"/>
      <c r="AO4" s="10"/>
    </row>
    <row r="5" spans="2:46" s="11" customFormat="1" ht="27.95" customHeight="1">
      <c r="B5" s="12"/>
      <c r="F5" s="13"/>
      <c r="G5" s="1051" t="str">
        <f>IF('Suivi des évaluations'!K5=0,"?",'Suivi des évaluations'!K5)</f>
        <v>?</v>
      </c>
      <c r="H5" s="1051"/>
      <c r="I5" s="1071"/>
      <c r="J5" s="1067" t="str">
        <f>IF('Suivi des évaluations'!K15=0,"?",'Suivi des évaluations'!K15)</f>
        <v>Seconde</v>
      </c>
      <c r="K5" s="1072"/>
      <c r="L5" s="1067" t="str">
        <f>IF('Suivi des évaluations'!S15=0,"?",'Suivi des évaluations'!S15)</f>
        <v>BCP</v>
      </c>
      <c r="M5" s="1067"/>
      <c r="N5" s="1075"/>
      <c r="O5" s="1068" t="str">
        <f>IF('Suivi des évaluations'!AB15=0,"?",'Suivi des évaluations'!AB15)</f>
        <v>Maintenance et efficacité énergétique (MEE)</v>
      </c>
      <c r="P5" s="1068"/>
      <c r="Q5" s="1068"/>
      <c r="R5" s="1068"/>
      <c r="S5" s="1068"/>
      <c r="T5" s="1068"/>
      <c r="U5" s="356"/>
      <c r="W5" s="1361" t="s">
        <v>126</v>
      </c>
      <c r="X5" s="1361"/>
      <c r="Y5" s="1361"/>
      <c r="Z5" s="1361"/>
      <c r="AA5" s="1361"/>
      <c r="AB5" s="455"/>
      <c r="AC5" s="1372" t="s">
        <v>234</v>
      </c>
      <c r="AD5" s="1372"/>
      <c r="AE5" s="1372"/>
      <c r="AI5" s="19"/>
      <c r="AJ5" s="19"/>
      <c r="AK5" s="19"/>
      <c r="AO5" s="20"/>
      <c r="AR5" s="1411" t="s">
        <v>235</v>
      </c>
      <c r="AS5" s="1412"/>
      <c r="AT5" s="1413"/>
    </row>
    <row r="6" spans="2:46" s="11" customFormat="1" ht="27.95" customHeight="1">
      <c r="B6" s="12"/>
      <c r="F6" s="13"/>
      <c r="G6" s="1051" t="str">
        <f>IF('Suivi des évaluations'!K7=0,"?",'Suivi des évaluations'!K7)</f>
        <v>?</v>
      </c>
      <c r="H6" s="1051"/>
      <c r="I6" s="1071"/>
      <c r="J6" s="1067"/>
      <c r="K6" s="1072"/>
      <c r="L6" s="1067"/>
      <c r="M6" s="1067"/>
      <c r="N6" s="1075"/>
      <c r="O6" s="1068"/>
      <c r="P6" s="1068"/>
      <c r="Q6" s="1068"/>
      <c r="R6" s="1068"/>
      <c r="S6" s="1068"/>
      <c r="T6" s="1068"/>
      <c r="U6" s="356"/>
      <c r="W6" s="1361"/>
      <c r="X6" s="1361"/>
      <c r="Y6" s="1361"/>
      <c r="Z6" s="1361"/>
      <c r="AA6" s="1361"/>
      <c r="AB6" s="455"/>
      <c r="AC6" s="1372"/>
      <c r="AD6" s="1372"/>
      <c r="AE6" s="1372"/>
      <c r="AI6" s="19"/>
      <c r="AJ6" s="19"/>
      <c r="AK6" s="19"/>
      <c r="AO6" s="20"/>
      <c r="AR6" s="599" t="s">
        <v>16</v>
      </c>
      <c r="AS6" s="600" t="s">
        <v>17</v>
      </c>
      <c r="AT6" s="600" t="s">
        <v>18</v>
      </c>
    </row>
    <row r="7" spans="2:46" s="21" customFormat="1" ht="9.9499999999999993" customHeight="1">
      <c r="B7" s="22"/>
      <c r="G7" s="23"/>
      <c r="H7" s="23"/>
      <c r="I7" s="23"/>
      <c r="J7" s="24"/>
      <c r="K7" s="24"/>
      <c r="L7" s="24"/>
      <c r="M7" s="24"/>
      <c r="N7" s="24"/>
      <c r="O7" s="601"/>
      <c r="P7" s="601"/>
      <c r="Q7" s="601"/>
      <c r="R7" s="601"/>
      <c r="S7" s="601"/>
      <c r="T7" s="601"/>
      <c r="U7" s="1"/>
      <c r="V7" s="1"/>
      <c r="W7" s="1361"/>
      <c r="X7" s="1361"/>
      <c r="Y7" s="1361"/>
      <c r="Z7" s="1361"/>
      <c r="AA7" s="1361"/>
      <c r="AF7" s="1"/>
      <c r="AG7" s="1"/>
      <c r="AH7" s="1"/>
      <c r="AI7" s="25"/>
      <c r="AJ7" s="25"/>
      <c r="AK7" s="25"/>
      <c r="AO7" s="26"/>
      <c r="AR7" s="348" t="s">
        <v>133</v>
      </c>
      <c r="AS7" s="502">
        <v>10</v>
      </c>
      <c r="AT7" s="503">
        <f>'1 Préparation '!U18</f>
        <v>0</v>
      </c>
    </row>
    <row r="8" spans="2:46" ht="9.9499999999999993" customHeight="1">
      <c r="B8" s="5"/>
      <c r="D8" s="27"/>
      <c r="E8" s="27"/>
      <c r="O8" s="601"/>
      <c r="P8" s="601"/>
      <c r="Q8" s="601"/>
      <c r="R8" s="601"/>
      <c r="S8" s="601"/>
      <c r="T8" s="601"/>
      <c r="W8" s="1361"/>
      <c r="X8" s="1361"/>
      <c r="Y8" s="1361"/>
      <c r="Z8" s="1361"/>
      <c r="AA8" s="1361"/>
      <c r="AE8" s="27"/>
      <c r="AI8" s="28"/>
      <c r="AJ8" s="28"/>
      <c r="AK8" s="28"/>
      <c r="AO8" s="10"/>
      <c r="AR8" s="348" t="s">
        <v>140</v>
      </c>
      <c r="AS8" s="502">
        <v>10</v>
      </c>
      <c r="AT8" s="503">
        <f>'1 Préparation '!U22</f>
        <v>0</v>
      </c>
    </row>
    <row r="9" spans="2:46" s="21" customFormat="1" ht="60" customHeight="1">
      <c r="B9" s="1069" t="s">
        <v>0</v>
      </c>
      <c r="C9" s="1070"/>
      <c r="D9" s="1070"/>
      <c r="E9" s="1070"/>
      <c r="F9" s="29"/>
      <c r="G9" s="30"/>
      <c r="H9" s="131" t="s">
        <v>234</v>
      </c>
      <c r="I9" s="132"/>
      <c r="J9" s="132"/>
      <c r="K9" s="133"/>
      <c r="L9" s="133"/>
      <c r="M9" s="133"/>
      <c r="N9" s="133"/>
      <c r="O9" s="133"/>
      <c r="P9" s="133"/>
      <c r="Q9" s="133"/>
      <c r="R9" s="133"/>
      <c r="S9" s="133"/>
      <c r="T9" s="133"/>
      <c r="U9" s="133"/>
      <c r="V9" s="133"/>
      <c r="W9" s="133"/>
      <c r="X9" s="133"/>
      <c r="Y9" s="29"/>
      <c r="Z9" s="29"/>
      <c r="AA9" s="29"/>
      <c r="AB9" s="29"/>
      <c r="AC9" s="29"/>
      <c r="AD9" s="29"/>
      <c r="AF9" s="133"/>
      <c r="AG9" s="133"/>
      <c r="AH9" s="133"/>
      <c r="AI9" s="133"/>
      <c r="AJ9" s="29"/>
      <c r="AK9" s="29"/>
      <c r="AL9" s="29"/>
      <c r="AM9" s="29"/>
      <c r="AN9" s="29"/>
      <c r="AO9" s="31"/>
      <c r="AP9" s="29"/>
      <c r="AQ9" s="29"/>
      <c r="AR9" s="348" t="s">
        <v>141</v>
      </c>
      <c r="AS9" s="502">
        <v>10</v>
      </c>
      <c r="AT9" s="503">
        <f>'1 Préparation '!U26</f>
        <v>0</v>
      </c>
    </row>
    <row r="10" spans="2:46" ht="30" customHeight="1">
      <c r="B10" s="507"/>
      <c r="C10" s="508"/>
      <c r="D10" s="508"/>
      <c r="E10" s="508"/>
      <c r="F10" s="508"/>
      <c r="G10" s="509"/>
      <c r="H10" s="510" t="s">
        <v>92</v>
      </c>
      <c r="I10" s="1161">
        <f ca="1">TODAY()</f>
        <v>44544</v>
      </c>
      <c r="J10" s="1161"/>
      <c r="K10" s="1161"/>
      <c r="L10" s="1161"/>
      <c r="M10" s="1161"/>
      <c r="N10" s="1161"/>
      <c r="O10" s="1161"/>
      <c r="P10" s="1161"/>
      <c r="Q10" s="1161"/>
      <c r="R10" s="1161"/>
      <c r="S10" s="1161"/>
      <c r="T10" s="1161"/>
      <c r="U10" s="1161"/>
      <c r="V10" s="1161"/>
      <c r="W10" s="1161"/>
      <c r="X10" s="1161"/>
      <c r="Y10" s="1161"/>
      <c r="Z10" s="1161"/>
      <c r="AA10" s="1161"/>
      <c r="AB10" s="1161"/>
      <c r="AC10" s="1161"/>
      <c r="AD10" s="1161"/>
      <c r="AE10" s="1161"/>
      <c r="AF10" s="1161"/>
      <c r="AG10" s="1161"/>
      <c r="AH10" s="1161"/>
      <c r="AI10" s="1161"/>
      <c r="AJ10" s="1161"/>
      <c r="AK10" s="1161"/>
      <c r="AL10" s="1161"/>
      <c r="AM10" s="1161"/>
      <c r="AN10" s="1161"/>
      <c r="AO10" s="1414"/>
      <c r="AP10" s="387"/>
      <c r="AQ10" s="387"/>
      <c r="AR10" s="348" t="s">
        <v>143</v>
      </c>
      <c r="AS10" s="502">
        <v>10</v>
      </c>
      <c r="AT10" s="503">
        <f>'2 Réaliser mettre en service'!U18</f>
        <v>0</v>
      </c>
    </row>
    <row r="11" spans="2:46" ht="5.0999999999999996" customHeight="1">
      <c r="B11" s="5"/>
      <c r="G11" s="37"/>
      <c r="H11" s="38"/>
      <c r="I11" s="38"/>
      <c r="J11" s="38"/>
      <c r="K11" s="38"/>
      <c r="L11" s="38"/>
      <c r="M11" s="38"/>
      <c r="N11" s="38"/>
      <c r="O11" s="37"/>
      <c r="P11" s="37"/>
      <c r="Q11" s="37"/>
      <c r="R11" s="37"/>
      <c r="S11" s="37"/>
      <c r="T11" s="37"/>
      <c r="U11" s="37"/>
      <c r="V11" s="37"/>
      <c r="W11" s="37"/>
      <c r="X11" s="37"/>
      <c r="Y11" s="37"/>
      <c r="Z11" s="37"/>
      <c r="AA11" s="37"/>
      <c r="AB11" s="37"/>
      <c r="AF11" s="37"/>
      <c r="AG11" s="37"/>
      <c r="AH11" s="37"/>
      <c r="AI11" s="37"/>
      <c r="AJ11" s="37"/>
      <c r="AK11" s="37"/>
      <c r="AL11" s="37"/>
      <c r="AM11" s="37"/>
      <c r="AO11" s="10"/>
      <c r="AR11" s="348" t="s">
        <v>144</v>
      </c>
      <c r="AS11" s="502">
        <v>10</v>
      </c>
      <c r="AT11" s="503">
        <f>'2 Réaliser mettre en service'!U22</f>
        <v>0</v>
      </c>
    </row>
    <row r="12" spans="2:46" ht="15" customHeight="1">
      <c r="B12" s="5"/>
      <c r="G12" s="37"/>
      <c r="H12" s="38"/>
      <c r="I12" s="38"/>
      <c r="J12" s="38"/>
      <c r="K12" s="38"/>
      <c r="L12" s="38"/>
      <c r="M12" s="38"/>
      <c r="N12" s="38"/>
      <c r="O12" s="37"/>
      <c r="P12" s="37"/>
      <c r="Q12" s="37"/>
      <c r="R12" s="37"/>
      <c r="S12" s="37"/>
      <c r="T12" s="37"/>
      <c r="U12" s="41"/>
      <c r="V12" s="41"/>
      <c r="W12" s="41"/>
      <c r="X12" s="41"/>
      <c r="Y12" s="37"/>
      <c r="Z12" s="40"/>
      <c r="AA12" s="37"/>
      <c r="AB12" s="40"/>
      <c r="AF12" s="42"/>
      <c r="AG12" s="43"/>
      <c r="AH12" s="44"/>
      <c r="AI12" s="45"/>
      <c r="AJ12" s="46"/>
      <c r="AK12" s="47"/>
      <c r="AL12" s="46"/>
      <c r="AM12" s="48"/>
      <c r="AO12" s="10"/>
      <c r="AR12" s="348" t="s">
        <v>145</v>
      </c>
      <c r="AS12" s="502">
        <v>10</v>
      </c>
      <c r="AT12" s="503">
        <f>'2 Réaliser mettre en service'!U26</f>
        <v>0</v>
      </c>
    </row>
    <row r="13" spans="2:46" ht="9.9499999999999993" customHeight="1">
      <c r="B13" s="5"/>
      <c r="G13" s="37"/>
      <c r="H13" s="38"/>
      <c r="I13" s="38"/>
      <c r="J13" s="38"/>
      <c r="K13" s="38"/>
      <c r="L13" s="38"/>
      <c r="M13" s="38"/>
      <c r="N13" s="38"/>
      <c r="O13" s="37"/>
      <c r="P13" s="37"/>
      <c r="Q13" s="37"/>
      <c r="R13" s="37"/>
      <c r="S13" s="37"/>
      <c r="T13" s="37"/>
      <c r="U13" s="37"/>
      <c r="V13" s="37"/>
      <c r="W13" s="37"/>
      <c r="X13" s="37"/>
      <c r="Y13" s="37"/>
      <c r="Z13" s="37"/>
      <c r="AA13" s="37"/>
      <c r="AB13" s="37"/>
      <c r="AF13" s="37"/>
      <c r="AG13" s="37"/>
      <c r="AH13" s="37"/>
      <c r="AI13" s="37"/>
      <c r="AJ13" s="37"/>
      <c r="AK13" s="37"/>
      <c r="AL13" s="37"/>
      <c r="AM13" s="37"/>
      <c r="AO13" s="10"/>
      <c r="AR13" s="348" t="s">
        <v>147</v>
      </c>
      <c r="AS13" s="502">
        <v>10</v>
      </c>
      <c r="AT13" s="503">
        <f>'3-Maintenance'!U18</f>
        <v>0</v>
      </c>
    </row>
    <row r="14" spans="2:46" ht="15" customHeight="1">
      <c r="B14" s="5"/>
      <c r="G14" s="37"/>
      <c r="H14" s="138"/>
      <c r="I14" s="37"/>
      <c r="J14" s="37"/>
      <c r="K14" s="37"/>
      <c r="M14" s="40"/>
      <c r="N14" s="40"/>
      <c r="O14" s="40"/>
      <c r="P14" s="458" t="s">
        <v>66</v>
      </c>
      <c r="Q14" s="459" t="s">
        <v>62</v>
      </c>
      <c r="R14" s="460" t="s">
        <v>57</v>
      </c>
      <c r="S14" s="461" t="s">
        <v>52</v>
      </c>
      <c r="T14" s="37"/>
      <c r="U14" s="462" t="s">
        <v>120</v>
      </c>
      <c r="V14" s="37"/>
      <c r="W14" s="463" t="s">
        <v>121</v>
      </c>
      <c r="X14" s="37"/>
      <c r="Y14" s="37"/>
      <c r="Z14" s="37"/>
      <c r="AA14" s="37"/>
      <c r="AB14" s="37"/>
      <c r="AF14" s="464"/>
      <c r="AG14" s="37"/>
      <c r="AH14" s="195"/>
      <c r="AI14" s="37"/>
      <c r="AJ14" s="37"/>
      <c r="AK14" s="37"/>
      <c r="AL14" s="37"/>
      <c r="AM14" s="37"/>
      <c r="AO14" s="10"/>
      <c r="AR14" s="348" t="s">
        <v>149</v>
      </c>
      <c r="AS14" s="502">
        <v>10</v>
      </c>
      <c r="AT14" s="503">
        <f>'4 Communication'!U18</f>
        <v>0</v>
      </c>
    </row>
    <row r="15" spans="2:46" ht="5.0999999999999996" customHeight="1">
      <c r="B15" s="5"/>
      <c r="G15" s="37"/>
      <c r="H15" s="40"/>
      <c r="I15" s="37"/>
      <c r="J15" s="37"/>
      <c r="K15" s="37"/>
      <c r="L15" s="40"/>
      <c r="M15" s="40"/>
      <c r="N15" s="40"/>
      <c r="O15" s="40"/>
      <c r="P15" s="49"/>
      <c r="Q15" s="139"/>
      <c r="R15" s="139"/>
      <c r="S15" s="49"/>
      <c r="T15" s="37"/>
      <c r="U15" s="40"/>
      <c r="V15" s="37"/>
      <c r="W15" s="40"/>
      <c r="X15" s="37"/>
      <c r="Y15" s="37"/>
      <c r="Z15" s="37"/>
      <c r="AA15" s="37"/>
      <c r="AB15" s="37"/>
      <c r="AF15" s="40"/>
      <c r="AG15" s="37"/>
      <c r="AH15" s="40"/>
      <c r="AI15" s="37"/>
      <c r="AJ15" s="37"/>
      <c r="AK15" s="37"/>
      <c r="AL15" s="37"/>
      <c r="AM15" s="37"/>
      <c r="AO15" s="10"/>
      <c r="AR15" s="348" t="s">
        <v>150</v>
      </c>
      <c r="AS15" s="502">
        <v>10</v>
      </c>
      <c r="AT15" s="503">
        <f>'4 Communication'!U22</f>
        <v>0</v>
      </c>
    </row>
    <row r="16" spans="2:46" ht="39.950000000000003" customHeight="1">
      <c r="B16" s="5"/>
      <c r="G16" s="37"/>
      <c r="H16" s="37"/>
      <c r="I16" s="37"/>
      <c r="J16" s="37"/>
      <c r="K16" s="37"/>
      <c r="L16" s="37"/>
      <c r="M16" s="37"/>
      <c r="N16" s="37"/>
      <c r="O16" s="37"/>
      <c r="P16" s="37"/>
      <c r="Q16" s="37"/>
      <c r="R16" s="37"/>
      <c r="S16" s="37"/>
      <c r="T16" s="37"/>
      <c r="U16" s="37"/>
      <c r="V16" s="37"/>
      <c r="W16" s="37"/>
      <c r="X16" s="37"/>
      <c r="Y16" s="37"/>
      <c r="Z16" s="37"/>
      <c r="AA16" s="37"/>
      <c r="AB16" s="37"/>
      <c r="AC16" s="37"/>
      <c r="AD16" s="1415" t="s">
        <v>241</v>
      </c>
      <c r="AE16" s="1415"/>
      <c r="AF16" s="1415"/>
      <c r="AG16" s="1415"/>
      <c r="AH16" s="1415"/>
      <c r="AI16" s="37"/>
      <c r="AJ16" s="37"/>
      <c r="AK16" s="462" t="s">
        <v>120</v>
      </c>
      <c r="AL16" s="37"/>
      <c r="AM16" s="195" t="s">
        <v>121</v>
      </c>
      <c r="AN16" s="37"/>
      <c r="AO16" s="10"/>
    </row>
    <row r="17" spans="1:52" ht="20.100000000000001" customHeight="1">
      <c r="B17" s="5"/>
      <c r="C17" s="1360"/>
      <c r="D17" s="1360"/>
      <c r="E17" s="1360"/>
      <c r="F17" s="1360"/>
      <c r="G17" s="37"/>
      <c r="H17" s="1402" t="s">
        <v>213</v>
      </c>
      <c r="I17" s="1403"/>
      <c r="J17" s="1403"/>
      <c r="K17" s="1403"/>
      <c r="L17" s="1404"/>
      <c r="M17" s="85"/>
      <c r="N17" s="85"/>
      <c r="O17" s="37"/>
      <c r="P17" s="37"/>
      <c r="Q17" s="468"/>
      <c r="R17" s="37"/>
      <c r="S17" s="37"/>
      <c r="T17" s="37"/>
      <c r="U17" s="37"/>
      <c r="V17" s="37"/>
      <c r="W17" s="37"/>
      <c r="X17" s="37"/>
      <c r="Y17" s="37"/>
      <c r="Z17" s="37"/>
      <c r="AA17" s="37"/>
      <c r="AB17" s="37"/>
      <c r="AC17" s="37"/>
      <c r="AF17" s="37"/>
      <c r="AG17" s="37"/>
      <c r="AH17" s="37"/>
      <c r="AI17" s="37"/>
      <c r="AJ17" s="37"/>
      <c r="AK17" s="195"/>
      <c r="AL17" s="37"/>
      <c r="AM17" s="195"/>
      <c r="AN17" s="37"/>
      <c r="AO17" s="10"/>
      <c r="AR17" s="1411"/>
      <c r="AS17" s="1412"/>
      <c r="AT17" s="1"/>
    </row>
    <row r="18" spans="1:52" ht="30" customHeight="1">
      <c r="B18" s="5"/>
      <c r="C18" s="1360"/>
      <c r="D18" s="1360"/>
      <c r="E18" s="1360"/>
      <c r="F18" s="1360"/>
      <c r="G18" s="471" t="s">
        <v>211</v>
      </c>
      <c r="H18" s="1405"/>
      <c r="I18" s="1406"/>
      <c r="J18" s="1406"/>
      <c r="K18" s="1406"/>
      <c r="L18" s="1407"/>
      <c r="M18" s="1363" t="s">
        <v>212</v>
      </c>
      <c r="N18" s="1364"/>
      <c r="O18" s="1365"/>
      <c r="P18" s="1335" t="str">
        <f>REPT("g",U18)</f>
        <v/>
      </c>
      <c r="Q18" s="1336"/>
      <c r="R18" s="1336"/>
      <c r="S18" s="1337"/>
      <c r="T18" s="287"/>
      <c r="U18" s="474">
        <f>('1 Préparation '!U18+'1 Préparation '!U22+'1 Préparation '!U26)/3</f>
        <v>0</v>
      </c>
      <c r="V18" s="37"/>
      <c r="W18" s="496">
        <f>'1 Préparation '!U42</f>
        <v>0</v>
      </c>
      <c r="X18" s="37"/>
      <c r="Y18" s="37"/>
      <c r="Z18" s="37"/>
      <c r="AA18" s="1360"/>
      <c r="AB18" s="1360"/>
      <c r="AC18" s="37"/>
      <c r="AD18" s="1385" t="str">
        <f>IF($AD$16=$AS$32,AS33,IF($AD$16=$AT$32,AT33,IF($AD$16=$AU$32,AU33,IF($AD$16=$AV$32,AV33,IF($AD$16=$AW$32,AW33,IF($AD$16=$AX$32,AX33))))))</f>
        <v>C1 : S’informer sur la nature et sur les contraintes de l’intervention</v>
      </c>
      <c r="AE18" s="1386"/>
      <c r="AF18" s="1386"/>
      <c r="AG18" s="1386"/>
      <c r="AH18" s="1387"/>
      <c r="AI18" s="85"/>
      <c r="AJ18" s="85"/>
      <c r="AK18" s="1394">
        <f>'1 Préparation '!U18</f>
        <v>0</v>
      </c>
      <c r="AL18" s="37"/>
      <c r="AM18" s="1397" t="str">
        <f>'1 Préparation '!W18</f>
        <v xml:space="preserve"> </v>
      </c>
      <c r="AN18" s="37"/>
      <c r="AO18" s="10"/>
      <c r="AR18" s="599" t="s">
        <v>16</v>
      </c>
      <c r="AS18" s="600" t="s">
        <v>237</v>
      </c>
      <c r="AT18" s="1"/>
    </row>
    <row r="19" spans="1:52" ht="20.100000000000001" customHeight="1">
      <c r="B19" s="5"/>
      <c r="C19" s="1360"/>
      <c r="D19" s="1360"/>
      <c r="E19" s="1360"/>
      <c r="F19" s="1360"/>
      <c r="G19" s="37"/>
      <c r="H19" s="1408"/>
      <c r="I19" s="1409"/>
      <c r="J19" s="1409"/>
      <c r="K19" s="1409"/>
      <c r="L19" s="1410"/>
      <c r="M19" s="85"/>
      <c r="N19" s="85"/>
      <c r="O19" s="37"/>
      <c r="P19" s="37"/>
      <c r="Q19" s="37"/>
      <c r="R19" s="37"/>
      <c r="S19" s="37"/>
      <c r="T19" s="37"/>
      <c r="U19" s="37"/>
      <c r="V19" s="37"/>
      <c r="W19" s="37"/>
      <c r="X19" s="37"/>
      <c r="Y19" s="37"/>
      <c r="Z19" s="37"/>
      <c r="AA19" s="1358" t="s">
        <v>133</v>
      </c>
      <c r="AB19" s="1359"/>
      <c r="AC19" s="471" t="s">
        <v>211</v>
      </c>
      <c r="AD19" s="1388"/>
      <c r="AE19" s="1389"/>
      <c r="AF19" s="1389"/>
      <c r="AG19" s="1389"/>
      <c r="AH19" s="1390"/>
      <c r="AI19" s="602" t="s">
        <v>212</v>
      </c>
      <c r="AJ19" s="489"/>
      <c r="AK19" s="1395"/>
      <c r="AL19" s="37"/>
      <c r="AM19" s="1398"/>
      <c r="AN19" s="37"/>
      <c r="AO19" s="10"/>
      <c r="AR19" s="348" t="s">
        <v>133</v>
      </c>
      <c r="AS19" s="502" t="str">
        <f>'1 Préparation '!W18</f>
        <v xml:space="preserve"> </v>
      </c>
      <c r="AT19" s="1"/>
    </row>
    <row r="20" spans="1:52" ht="15" customHeight="1">
      <c r="B20" s="5"/>
      <c r="AA20" s="1360"/>
      <c r="AB20" s="1360"/>
      <c r="AC20" s="37"/>
      <c r="AD20" s="1391"/>
      <c r="AE20" s="1392"/>
      <c r="AF20" s="1392"/>
      <c r="AG20" s="1392"/>
      <c r="AH20" s="1393"/>
      <c r="AI20" s="85"/>
      <c r="AJ20" s="85"/>
      <c r="AK20" s="1396"/>
      <c r="AL20" s="37"/>
      <c r="AM20" s="1399"/>
      <c r="AN20" s="37"/>
      <c r="AO20" s="10"/>
      <c r="AR20" s="348" t="s">
        <v>140</v>
      </c>
      <c r="AS20" s="502" t="str">
        <f>'1 Préparation '!W22</f>
        <v xml:space="preserve"> </v>
      </c>
      <c r="AT20" s="1"/>
    </row>
    <row r="21" spans="1:52" ht="20.100000000000001" customHeight="1">
      <c r="B21" s="5"/>
      <c r="G21" s="37"/>
      <c r="H21" s="1402" t="s">
        <v>223</v>
      </c>
      <c r="I21" s="1403"/>
      <c r="J21" s="1403"/>
      <c r="K21" s="1403"/>
      <c r="L21" s="1404"/>
      <c r="M21" s="85"/>
      <c r="N21" s="85"/>
      <c r="O21" s="37"/>
      <c r="P21" s="37"/>
      <c r="Q21" s="468"/>
      <c r="R21" s="37"/>
      <c r="S21" s="37"/>
      <c r="T21" s="37"/>
      <c r="U21" s="37"/>
      <c r="V21" s="37"/>
      <c r="W21" s="37"/>
      <c r="X21" s="37"/>
      <c r="Y21" s="37"/>
      <c r="Z21" s="37"/>
      <c r="AD21" s="603"/>
      <c r="AE21" s="603"/>
      <c r="AF21" s="603"/>
      <c r="AG21" s="603"/>
      <c r="AH21" s="603"/>
      <c r="AK21" s="604"/>
      <c r="AN21" s="37"/>
      <c r="AO21" s="10"/>
      <c r="AR21" s="348" t="s">
        <v>141</v>
      </c>
      <c r="AS21" s="502" t="str">
        <f>'1 Préparation '!W26</f>
        <v xml:space="preserve"> </v>
      </c>
      <c r="AT21" s="1"/>
    </row>
    <row r="22" spans="1:52" ht="30" customHeight="1">
      <c r="B22" s="5"/>
      <c r="G22" s="471" t="s">
        <v>211</v>
      </c>
      <c r="H22" s="1405"/>
      <c r="I22" s="1406"/>
      <c r="J22" s="1406"/>
      <c r="K22" s="1406"/>
      <c r="L22" s="1407"/>
      <c r="M22" s="1363" t="s">
        <v>212</v>
      </c>
      <c r="N22" s="1364"/>
      <c r="O22" s="1365"/>
      <c r="P22" s="1335" t="str">
        <f>REPT("g",U22)</f>
        <v/>
      </c>
      <c r="Q22" s="1336"/>
      <c r="R22" s="1336"/>
      <c r="S22" s="1337"/>
      <c r="T22" s="287"/>
      <c r="U22" s="474">
        <f>('2 Réaliser mettre en service'!U18+'2 Réaliser mettre en service'!U22+'2 Réaliser mettre en service'!U26)/3</f>
        <v>0</v>
      </c>
      <c r="V22" s="37"/>
      <c r="W22" s="496">
        <f>'2 Réaliser mettre en service'!U44</f>
        <v>0</v>
      </c>
      <c r="X22" s="37"/>
      <c r="Y22" s="37"/>
      <c r="Z22" s="37"/>
      <c r="AA22" s="1360"/>
      <c r="AB22" s="1360"/>
      <c r="AC22" s="37"/>
      <c r="AD22" s="1385" t="str">
        <f>IF($AD$16=$AS$32,AS34,IF($AD$16=$AT$32,AT34,IF($AD$16=$AU$32,AU34,IF($AD$16=$AV$32,AV34,IF($AD$16=$AW$32,AW34,IF($AD$16=$AX$32,AX34))))))</f>
        <v>C3 : Préparer les équipements en vue d’une installation</v>
      </c>
      <c r="AE22" s="1386"/>
      <c r="AF22" s="1386"/>
      <c r="AG22" s="1386"/>
      <c r="AH22" s="1387"/>
      <c r="AI22" s="85"/>
      <c r="AJ22" s="85"/>
      <c r="AK22" s="1394">
        <f>'1 Préparation '!U22</f>
        <v>0</v>
      </c>
      <c r="AL22" s="37"/>
      <c r="AM22" s="1397" t="str">
        <f>'1 Préparation '!W22</f>
        <v xml:space="preserve"> </v>
      </c>
      <c r="AN22" s="37"/>
      <c r="AO22" s="10"/>
      <c r="AR22" s="348" t="s">
        <v>143</v>
      </c>
      <c r="AS22" s="502" t="str">
        <f>'2 Réaliser mettre en service'!W18</f>
        <v xml:space="preserve"> </v>
      </c>
      <c r="AT22" s="1"/>
    </row>
    <row r="23" spans="1:52" ht="20.100000000000001" customHeight="1">
      <c r="B23" s="5"/>
      <c r="G23" s="37"/>
      <c r="H23" s="1408"/>
      <c r="I23" s="1409"/>
      <c r="J23" s="1409"/>
      <c r="K23" s="1409"/>
      <c r="L23" s="1410"/>
      <c r="M23" s="85"/>
      <c r="N23" s="85"/>
      <c r="O23" s="37"/>
      <c r="P23" s="37"/>
      <c r="Q23" s="37"/>
      <c r="R23" s="37"/>
      <c r="S23" s="37"/>
      <c r="T23" s="37"/>
      <c r="U23" s="37"/>
      <c r="V23" s="37"/>
      <c r="W23" s="37"/>
      <c r="X23" s="37"/>
      <c r="Y23" s="37"/>
      <c r="Z23" s="37"/>
      <c r="AA23" s="1358" t="s">
        <v>140</v>
      </c>
      <c r="AB23" s="1359"/>
      <c r="AC23" s="471" t="s">
        <v>211</v>
      </c>
      <c r="AD23" s="1388" t="str">
        <f>IF($AD$16=$AS$32,AS35,IF($AD$16=$AT$32,AT35,IF($AD$16=$AU$32,AU35,IF($AD$16=$AV$32,AV35,IF($AD$16=$AW$32,AW35,IF($AD$16=$AX$32,AX35))))))</f>
        <v>C4 : Organiser et sécuriser son intervention</v>
      </c>
      <c r="AE23" s="1389"/>
      <c r="AF23" s="1389"/>
      <c r="AG23" s="1389"/>
      <c r="AH23" s="1390"/>
      <c r="AI23" s="602" t="s">
        <v>212</v>
      </c>
      <c r="AJ23" s="489"/>
      <c r="AK23" s="1395">
        <f>'Suivi des évaluations'!CQ38</f>
        <v>0</v>
      </c>
      <c r="AL23" s="37"/>
      <c r="AM23" s="1398">
        <f>'Suivi des évaluations'!CR38</f>
        <v>0</v>
      </c>
      <c r="AN23" s="37"/>
      <c r="AO23" s="10"/>
      <c r="AR23" s="348" t="s">
        <v>144</v>
      </c>
      <c r="AS23" s="502" t="str">
        <f>'2 Réaliser mettre en service'!W22</f>
        <v xml:space="preserve"> </v>
      </c>
      <c r="AT23" s="1"/>
    </row>
    <row r="24" spans="1:52" ht="15" customHeight="1">
      <c r="B24" s="5"/>
      <c r="AA24" s="1360"/>
      <c r="AB24" s="1360"/>
      <c r="AC24" s="37"/>
      <c r="AD24" s="1391"/>
      <c r="AE24" s="1392"/>
      <c r="AF24" s="1392"/>
      <c r="AG24" s="1392"/>
      <c r="AH24" s="1393"/>
      <c r="AI24" s="85"/>
      <c r="AJ24" s="85"/>
      <c r="AK24" s="1396"/>
      <c r="AL24" s="37"/>
      <c r="AM24" s="1399"/>
      <c r="AN24" s="37"/>
      <c r="AO24" s="10"/>
      <c r="AR24" s="348" t="s">
        <v>145</v>
      </c>
      <c r="AS24" s="502" t="str">
        <f>'2 Réaliser mettre en service'!W26</f>
        <v xml:space="preserve"> </v>
      </c>
      <c r="AT24" s="1"/>
    </row>
    <row r="25" spans="1:52" ht="20.100000000000001" customHeight="1">
      <c r="B25" s="5"/>
      <c r="G25" s="37"/>
      <c r="H25" s="1402" t="s">
        <v>226</v>
      </c>
      <c r="I25" s="1403"/>
      <c r="J25" s="1403"/>
      <c r="K25" s="1403"/>
      <c r="L25" s="1404"/>
      <c r="M25" s="85"/>
      <c r="N25" s="85"/>
      <c r="O25" s="37"/>
      <c r="P25" s="37"/>
      <c r="Q25" s="468"/>
      <c r="R25" s="37"/>
      <c r="S25" s="37"/>
      <c r="T25" s="37"/>
      <c r="U25" s="37"/>
      <c r="V25" s="37"/>
      <c r="W25" s="37"/>
      <c r="X25" s="37"/>
      <c r="Y25" s="37"/>
      <c r="Z25" s="37"/>
      <c r="AD25" s="603"/>
      <c r="AE25" s="603"/>
      <c r="AF25" s="603"/>
      <c r="AG25" s="603"/>
      <c r="AH25" s="603"/>
      <c r="AK25" s="481"/>
      <c r="AN25" s="37"/>
      <c r="AO25" s="10"/>
      <c r="AR25" s="348" t="s">
        <v>147</v>
      </c>
      <c r="AS25" s="502" t="str">
        <f>'3-Maintenance'!W18</f>
        <v xml:space="preserve"> </v>
      </c>
      <c r="AT25" s="1"/>
    </row>
    <row r="26" spans="1:52" ht="30" customHeight="1">
      <c r="B26" s="5"/>
      <c r="G26" s="471" t="s">
        <v>211</v>
      </c>
      <c r="H26" s="1405"/>
      <c r="I26" s="1406"/>
      <c r="J26" s="1406"/>
      <c r="K26" s="1406"/>
      <c r="L26" s="1407"/>
      <c r="M26" s="1363" t="s">
        <v>212</v>
      </c>
      <c r="N26" s="1364"/>
      <c r="O26" s="1365"/>
      <c r="P26" s="1335" t="str">
        <f>REPT("g",U26)</f>
        <v/>
      </c>
      <c r="Q26" s="1336"/>
      <c r="R26" s="1336"/>
      <c r="S26" s="1337"/>
      <c r="T26" s="287"/>
      <c r="U26" s="474">
        <f>'3-Maintenance'!U18</f>
        <v>0</v>
      </c>
      <c r="V26" s="37"/>
      <c r="W26" s="496" t="str">
        <f>'3-Maintenance'!U23</f>
        <v xml:space="preserve"> </v>
      </c>
      <c r="X26" s="37"/>
      <c r="Y26" s="37"/>
      <c r="Z26" s="37"/>
      <c r="AA26" s="1360"/>
      <c r="AB26" s="1360"/>
      <c r="AC26" s="37"/>
      <c r="AD26" s="1385" t="str">
        <f>IF($AD$16=$AS$32,AS36,IF($AD$16=$AT$32,AT36,IF($AD$16=$AU$32,AU36,IF($AD$16=$AV$32,AV36,IF($AD$16=$AW$32,AW36,IF($AD$16=$AX$32,AX36))))))</f>
        <v>C2 : Analyser et exploiter les données techniques de l’intervention</v>
      </c>
      <c r="AE26" s="1386"/>
      <c r="AF26" s="1386"/>
      <c r="AG26" s="1386"/>
      <c r="AH26" s="1387"/>
      <c r="AI26" s="85"/>
      <c r="AJ26" s="85"/>
      <c r="AK26" s="1394">
        <f>'1 Préparation '!U26</f>
        <v>0</v>
      </c>
      <c r="AL26" s="37"/>
      <c r="AM26" s="1397" t="str">
        <f>'1 Préparation '!W26</f>
        <v xml:space="preserve"> </v>
      </c>
      <c r="AN26" s="37"/>
      <c r="AO26" s="10"/>
      <c r="AR26" s="348" t="s">
        <v>149</v>
      </c>
      <c r="AS26" s="502" t="str">
        <f>'4 Communication'!W18</f>
        <v xml:space="preserve"> </v>
      </c>
      <c r="AT26" s="1"/>
    </row>
    <row r="27" spans="1:52" ht="20.100000000000001" customHeight="1">
      <c r="B27" s="5"/>
      <c r="G27" s="37"/>
      <c r="H27" s="1408"/>
      <c r="I27" s="1409"/>
      <c r="J27" s="1409"/>
      <c r="K27" s="1409"/>
      <c r="L27" s="1410"/>
      <c r="M27" s="85"/>
      <c r="N27" s="85"/>
      <c r="O27" s="37"/>
      <c r="P27" s="37"/>
      <c r="Q27" s="37"/>
      <c r="R27" s="37"/>
      <c r="S27" s="37"/>
      <c r="T27" s="37"/>
      <c r="U27" s="37"/>
      <c r="V27" s="37"/>
      <c r="W27" s="37"/>
      <c r="X27" s="37"/>
      <c r="Y27" s="37"/>
      <c r="Z27" s="37"/>
      <c r="AA27" s="1358" t="s">
        <v>141</v>
      </c>
      <c r="AB27" s="1359"/>
      <c r="AC27" s="471" t="s">
        <v>211</v>
      </c>
      <c r="AD27" s="1388"/>
      <c r="AE27" s="1389"/>
      <c r="AF27" s="1389"/>
      <c r="AG27" s="1389"/>
      <c r="AH27" s="1390"/>
      <c r="AI27" s="602" t="s">
        <v>212</v>
      </c>
      <c r="AJ27" s="489"/>
      <c r="AK27" s="1395">
        <f>'Suivi des évaluations'!CQ42</f>
        <v>0</v>
      </c>
      <c r="AL27" s="37"/>
      <c r="AM27" s="1398">
        <f>'Suivi des évaluations'!CR42</f>
        <v>0</v>
      </c>
      <c r="AN27" s="37"/>
      <c r="AO27" s="10"/>
      <c r="AR27" s="348" t="s">
        <v>150</v>
      </c>
      <c r="AS27" s="502" t="str">
        <f>'4 Communication'!W22</f>
        <v xml:space="preserve"> </v>
      </c>
      <c r="AT27" s="1"/>
    </row>
    <row r="28" spans="1:52" ht="20.100000000000001" customHeight="1">
      <c r="B28" s="5"/>
      <c r="X28" s="37"/>
      <c r="Y28" s="37"/>
      <c r="Z28" s="37"/>
      <c r="AA28" s="1360"/>
      <c r="AB28" s="1360"/>
      <c r="AC28" s="37"/>
      <c r="AD28" s="1391"/>
      <c r="AE28" s="1392"/>
      <c r="AF28" s="1392"/>
      <c r="AG28" s="1392"/>
      <c r="AH28" s="1393"/>
      <c r="AI28" s="85"/>
      <c r="AJ28" s="85"/>
      <c r="AK28" s="1396"/>
      <c r="AL28" s="37"/>
      <c r="AM28" s="1399"/>
      <c r="AN28" s="40"/>
      <c r="AO28" s="10"/>
    </row>
    <row r="29" spans="1:52" ht="20.100000000000001" customHeight="1">
      <c r="B29" s="5"/>
      <c r="G29" s="37"/>
      <c r="H29" s="1402" t="s">
        <v>229</v>
      </c>
      <c r="I29" s="1403"/>
      <c r="J29" s="1403"/>
      <c r="K29" s="1403"/>
      <c r="L29" s="1404"/>
      <c r="M29" s="85"/>
      <c r="N29" s="85"/>
      <c r="O29" s="37"/>
      <c r="P29" s="37"/>
      <c r="Q29" s="468"/>
      <c r="R29" s="37"/>
      <c r="S29" s="37"/>
      <c r="T29" s="37"/>
      <c r="U29" s="37"/>
      <c r="V29" s="37"/>
      <c r="W29" s="37"/>
      <c r="X29" s="37"/>
      <c r="Y29" s="37"/>
      <c r="Z29" s="37"/>
      <c r="AA29" s="107"/>
      <c r="AB29" s="107"/>
      <c r="AC29" s="605"/>
      <c r="AD29" s="606"/>
      <c r="AE29" s="606"/>
      <c r="AF29" s="606"/>
      <c r="AG29" s="606"/>
      <c r="AH29" s="603"/>
      <c r="AN29" s="40"/>
      <c r="AO29" s="10"/>
    </row>
    <row r="30" spans="1:52" ht="28.5" customHeight="1">
      <c r="B30" s="5"/>
      <c r="G30" s="471" t="s">
        <v>211</v>
      </c>
      <c r="H30" s="1405"/>
      <c r="I30" s="1406"/>
      <c r="J30" s="1406"/>
      <c r="K30" s="1406"/>
      <c r="L30" s="1407"/>
      <c r="M30" s="1363" t="s">
        <v>212</v>
      </c>
      <c r="N30" s="1364"/>
      <c r="O30" s="1365"/>
      <c r="P30" s="1335" t="str">
        <f>REPT("g",U30)</f>
        <v/>
      </c>
      <c r="Q30" s="1336"/>
      <c r="R30" s="1336"/>
      <c r="S30" s="1337"/>
      <c r="T30" s="287"/>
      <c r="U30" s="474">
        <f>('4 Communication'!U18+'4 Communication'!U22)/2</f>
        <v>0</v>
      </c>
      <c r="V30" s="37"/>
      <c r="W30" s="496">
        <f>'4 Communication'!U28</f>
        <v>0</v>
      </c>
      <c r="X30" s="37"/>
      <c r="Y30" s="37"/>
      <c r="Z30" s="37"/>
      <c r="AA30" s="1360"/>
      <c r="AB30" s="1360"/>
      <c r="AC30" s="37"/>
      <c r="AD30" s="1385" t="str">
        <f>IF($AD$16=$AS$32,AS37,IF($AD$16=$AT$32,AT37,IF($AD$16=$AU$32,AU37,IF($AD$16=$AV$32,AV37,IF($AD$16=$AW$32,AW37,IF($AD$16=$AX$32,AX37))))))</f>
        <v>C6 : Réaliser une installation simple ou une modification de manière écoresponsable</v>
      </c>
      <c r="AE30" s="1386"/>
      <c r="AF30" s="1386"/>
      <c r="AG30" s="1386"/>
      <c r="AH30" s="1387"/>
      <c r="AI30" s="85"/>
      <c r="AJ30" s="85"/>
      <c r="AK30" s="1394">
        <f>'2 Réaliser mettre en service'!U18</f>
        <v>0</v>
      </c>
      <c r="AL30" s="37"/>
      <c r="AM30" s="1397" t="str">
        <f>'2 Réaliser mettre en service'!W18</f>
        <v xml:space="preserve"> </v>
      </c>
      <c r="AN30" s="40"/>
      <c r="AO30" s="10"/>
    </row>
    <row r="31" spans="1:52" s="21" customFormat="1" ht="22.5" customHeight="1">
      <c r="A31" s="1"/>
      <c r="B31" s="5"/>
      <c r="C31" s="1"/>
      <c r="D31" s="1"/>
      <c r="E31" s="1"/>
      <c r="F31" s="1"/>
      <c r="G31" s="37"/>
      <c r="H31" s="1408"/>
      <c r="I31" s="1409"/>
      <c r="J31" s="1409"/>
      <c r="K31" s="1409"/>
      <c r="L31" s="1410"/>
      <c r="M31" s="85"/>
      <c r="N31" s="85"/>
      <c r="O31" s="37"/>
      <c r="P31" s="37"/>
      <c r="Q31" s="37"/>
      <c r="R31" s="37"/>
      <c r="S31" s="37"/>
      <c r="T31" s="37"/>
      <c r="U31" s="37"/>
      <c r="V31" s="37"/>
      <c r="W31" s="37"/>
      <c r="X31" s="37"/>
      <c r="Y31" s="37"/>
      <c r="Z31" s="37"/>
      <c r="AA31" s="1358" t="s">
        <v>143</v>
      </c>
      <c r="AB31" s="1359"/>
      <c r="AC31" s="471" t="s">
        <v>211</v>
      </c>
      <c r="AD31" s="1388"/>
      <c r="AE31" s="1389"/>
      <c r="AF31" s="1389"/>
      <c r="AG31" s="1389"/>
      <c r="AH31" s="1390"/>
      <c r="AI31" s="602" t="s">
        <v>212</v>
      </c>
      <c r="AJ31" s="489"/>
      <c r="AK31" s="1395">
        <f>'Suivi des évaluations'!CQ60</f>
        <v>0</v>
      </c>
      <c r="AL31" s="37"/>
      <c r="AM31" s="1398">
        <f>'Suivi des évaluations'!CR60</f>
        <v>0</v>
      </c>
      <c r="AN31" s="40"/>
      <c r="AO31" s="10"/>
      <c r="AP31" s="1"/>
      <c r="AQ31" s="96"/>
      <c r="AR31" s="107"/>
      <c r="AS31" s="107"/>
      <c r="AT31" s="107"/>
    </row>
    <row r="32" spans="1:52" s="21" customFormat="1" ht="22.5" customHeight="1">
      <c r="A32" s="1"/>
      <c r="B32" s="5"/>
      <c r="C32" s="1"/>
      <c r="D32" s="1"/>
      <c r="E32" s="1"/>
      <c r="F32" s="1"/>
      <c r="G32" s="37"/>
      <c r="H32" s="60"/>
      <c r="I32" s="60"/>
      <c r="J32" s="60"/>
      <c r="K32" s="60"/>
      <c r="L32" s="60"/>
      <c r="M32" s="85"/>
      <c r="N32" s="85"/>
      <c r="O32" s="37"/>
      <c r="P32" s="37"/>
      <c r="Q32" s="37"/>
      <c r="R32" s="37"/>
      <c r="S32" s="37"/>
      <c r="T32" s="37"/>
      <c r="U32" s="37"/>
      <c r="V32" s="37"/>
      <c r="W32" s="37"/>
      <c r="X32" s="37"/>
      <c r="Y32" s="37"/>
      <c r="Z32" s="37"/>
      <c r="AA32" s="1360"/>
      <c r="AB32" s="1360"/>
      <c r="AC32" s="37"/>
      <c r="AD32" s="1391"/>
      <c r="AE32" s="1392"/>
      <c r="AF32" s="1392"/>
      <c r="AG32" s="1392"/>
      <c r="AH32" s="1393"/>
      <c r="AI32" s="85"/>
      <c r="AJ32" s="85"/>
      <c r="AK32" s="1396"/>
      <c r="AL32" s="37"/>
      <c r="AM32" s="1399"/>
      <c r="AN32" s="40"/>
      <c r="AO32" s="10"/>
      <c r="AP32" s="1"/>
      <c r="AQ32" s="96"/>
      <c r="AR32" s="107"/>
      <c r="AS32" s="607" t="s">
        <v>238</v>
      </c>
      <c r="AT32" s="607" t="s">
        <v>239</v>
      </c>
      <c r="AU32" s="607" t="s">
        <v>236</v>
      </c>
      <c r="AV32" s="607" t="s">
        <v>240</v>
      </c>
      <c r="AW32" s="607" t="s">
        <v>241</v>
      </c>
      <c r="AX32" s="1401" t="s">
        <v>242</v>
      </c>
      <c r="AY32" s="1401"/>
      <c r="AZ32" s="1401"/>
    </row>
    <row r="33" spans="1:58" s="21" customFormat="1" ht="22.5" customHeight="1">
      <c r="A33" s="1"/>
      <c r="B33" s="5"/>
      <c r="C33" s="1"/>
      <c r="D33" s="1"/>
      <c r="E33" s="1"/>
      <c r="F33" s="1"/>
      <c r="G33" s="37"/>
      <c r="H33" s="60"/>
      <c r="I33" s="60"/>
      <c r="J33" s="60"/>
      <c r="K33" s="60"/>
      <c r="L33" s="60"/>
      <c r="M33" s="85"/>
      <c r="N33" s="85"/>
      <c r="O33" s="37"/>
      <c r="P33" s="37"/>
      <c r="Q33" s="37"/>
      <c r="R33" s="37"/>
      <c r="S33" s="37"/>
      <c r="T33" s="37"/>
      <c r="U33" s="37"/>
      <c r="V33" s="37"/>
      <c r="W33" s="37"/>
      <c r="X33" s="37"/>
      <c r="Y33" s="37"/>
      <c r="Z33" s="37"/>
      <c r="AA33" s="512"/>
      <c r="AB33" s="37"/>
      <c r="AC33" s="37"/>
      <c r="AD33" s="62"/>
      <c r="AE33" s="62"/>
      <c r="AF33" s="62"/>
      <c r="AG33" s="62"/>
      <c r="AH33" s="62"/>
      <c r="AI33" s="482"/>
      <c r="AJ33" s="482"/>
      <c r="AK33" s="482"/>
      <c r="AL33" s="482"/>
      <c r="AM33" s="482"/>
      <c r="AN33" s="40"/>
      <c r="AO33" s="10"/>
      <c r="AP33" s="1"/>
      <c r="AQ33" s="96"/>
      <c r="AR33" s="107"/>
      <c r="AS33" s="608" t="s">
        <v>243</v>
      </c>
      <c r="AT33" s="609" t="s">
        <v>244</v>
      </c>
      <c r="AU33" s="610" t="s">
        <v>244</v>
      </c>
      <c r="AV33" s="610" t="s">
        <v>245</v>
      </c>
      <c r="AW33" s="610" t="s">
        <v>246</v>
      </c>
      <c r="AX33" s="1400" t="s">
        <v>247</v>
      </c>
      <c r="AY33" s="1400" t="s">
        <v>247</v>
      </c>
      <c r="AZ33" s="1400" t="s">
        <v>247</v>
      </c>
    </row>
    <row r="34" spans="1:58" s="21" customFormat="1" ht="22.5" customHeight="1">
      <c r="A34" s="1"/>
      <c r="B34" s="5"/>
      <c r="C34" s="1"/>
      <c r="D34" s="1"/>
      <c r="E34" s="1"/>
      <c r="F34" s="1"/>
      <c r="G34" s="37"/>
      <c r="H34" s="60"/>
      <c r="I34" s="60"/>
      <c r="J34" s="60"/>
      <c r="K34" s="60"/>
      <c r="L34" s="60"/>
      <c r="M34" s="85"/>
      <c r="N34" s="85"/>
      <c r="O34" s="37"/>
      <c r="P34" s="37"/>
      <c r="Q34" s="37"/>
      <c r="R34" s="37"/>
      <c r="S34" s="37"/>
      <c r="T34" s="37"/>
      <c r="U34" s="37"/>
      <c r="V34" s="37"/>
      <c r="W34" s="37"/>
      <c r="X34" s="37"/>
      <c r="Y34" s="37"/>
      <c r="Z34" s="37"/>
      <c r="AA34" s="1360"/>
      <c r="AB34" s="1360"/>
      <c r="AC34" s="37"/>
      <c r="AD34" s="1385" t="str">
        <f>IF($AD$16=$AS$32,AS38,IF($AD$16=$AT$32,AT38,IF($AD$16=$AU$32,AU38,IF($AD$16=$AV$32,AV38,IF($AD$16=$AW$32,AW38,IF($AD$16=$AX$32,AX38))))))</f>
        <v>C8 : Contrôler, régler et paramétrer</v>
      </c>
      <c r="AE34" s="1386"/>
      <c r="AF34" s="1386"/>
      <c r="AG34" s="1386"/>
      <c r="AH34" s="1387"/>
      <c r="AI34" s="85"/>
      <c r="AJ34" s="85"/>
      <c r="AK34" s="1394">
        <f>'2 Réaliser mettre en service'!U22</f>
        <v>0</v>
      </c>
      <c r="AL34" s="37"/>
      <c r="AM34" s="1397" t="str">
        <f>'2 Réaliser mettre en service'!W22</f>
        <v xml:space="preserve"> </v>
      </c>
      <c r="AN34" s="40"/>
      <c r="AO34" s="10"/>
      <c r="AP34" s="1"/>
      <c r="AQ34" s="96"/>
      <c r="AR34" s="107"/>
      <c r="AS34" s="611" t="s">
        <v>248</v>
      </c>
      <c r="AT34" s="612" t="s">
        <v>249</v>
      </c>
      <c r="AU34" s="613" t="s">
        <v>250</v>
      </c>
      <c r="AV34" s="614" t="s">
        <v>251</v>
      </c>
      <c r="AW34" s="614" t="s">
        <v>251</v>
      </c>
      <c r="AX34" s="1400" t="s">
        <v>252</v>
      </c>
      <c r="AY34" s="1400" t="s">
        <v>252</v>
      </c>
      <c r="AZ34" s="1400" t="s">
        <v>252</v>
      </c>
    </row>
    <row r="35" spans="1:58" s="21" customFormat="1" ht="22.5" customHeight="1">
      <c r="A35" s="1"/>
      <c r="B35" s="5"/>
      <c r="C35" s="1"/>
      <c r="D35" s="1"/>
      <c r="E35" s="1"/>
      <c r="F35" s="1"/>
      <c r="G35" s="37"/>
      <c r="H35" s="60"/>
      <c r="I35" s="60"/>
      <c r="J35" s="60"/>
      <c r="K35" s="60"/>
      <c r="L35" s="60"/>
      <c r="M35" s="85"/>
      <c r="N35" s="85"/>
      <c r="O35" s="37"/>
      <c r="P35" s="37"/>
      <c r="Q35" s="37"/>
      <c r="R35" s="37"/>
      <c r="S35" s="37"/>
      <c r="T35" s="37"/>
      <c r="U35" s="37"/>
      <c r="V35" s="37"/>
      <c r="W35" s="37"/>
      <c r="X35" s="37"/>
      <c r="Y35" s="37"/>
      <c r="Z35" s="37"/>
      <c r="AA35" s="1358" t="s">
        <v>144</v>
      </c>
      <c r="AB35" s="1359"/>
      <c r="AC35" s="471" t="s">
        <v>211</v>
      </c>
      <c r="AD35" s="1388"/>
      <c r="AE35" s="1389"/>
      <c r="AF35" s="1389"/>
      <c r="AG35" s="1389"/>
      <c r="AH35" s="1390"/>
      <c r="AI35" s="602" t="s">
        <v>212</v>
      </c>
      <c r="AJ35" s="489"/>
      <c r="AK35" s="1395">
        <f>'Suivi des évaluations'!CQ64</f>
        <v>0</v>
      </c>
      <c r="AL35" s="37"/>
      <c r="AM35" s="1398">
        <f>'Suivi des évaluations'!CR64</f>
        <v>0</v>
      </c>
      <c r="AN35" s="40"/>
      <c r="AO35" s="10"/>
      <c r="AP35" s="1"/>
      <c r="AQ35" s="96"/>
      <c r="AR35" s="107"/>
      <c r="AS35" s="611"/>
      <c r="AT35" s="615"/>
      <c r="AU35" s="614" t="s">
        <v>253</v>
      </c>
      <c r="AV35" s="614"/>
      <c r="AW35" s="614" t="s">
        <v>253</v>
      </c>
      <c r="AX35" s="1400" t="s">
        <v>254</v>
      </c>
      <c r="AY35" s="1400" t="s">
        <v>254</v>
      </c>
      <c r="AZ35" s="1400" t="s">
        <v>254</v>
      </c>
    </row>
    <row r="36" spans="1:58" s="21" customFormat="1" ht="22.5" customHeight="1">
      <c r="A36" s="1"/>
      <c r="B36" s="5"/>
      <c r="C36" s="1"/>
      <c r="D36" s="1"/>
      <c r="E36" s="1"/>
      <c r="F36" s="1"/>
      <c r="G36" s="37"/>
      <c r="H36" s="60"/>
      <c r="I36" s="60"/>
      <c r="J36" s="60"/>
      <c r="K36" s="60"/>
      <c r="L36" s="60"/>
      <c r="M36" s="85"/>
      <c r="N36" s="85"/>
      <c r="O36" s="37"/>
      <c r="P36" s="37"/>
      <c r="Q36" s="37"/>
      <c r="R36" s="37"/>
      <c r="S36" s="37"/>
      <c r="T36" s="37"/>
      <c r="U36" s="37"/>
      <c r="V36" s="37"/>
      <c r="W36" s="37"/>
      <c r="X36" s="37"/>
      <c r="Y36" s="37"/>
      <c r="Z36" s="37"/>
      <c r="AA36" s="1360"/>
      <c r="AB36" s="1360"/>
      <c r="AC36" s="37"/>
      <c r="AD36" s="1391"/>
      <c r="AE36" s="1392"/>
      <c r="AF36" s="1392"/>
      <c r="AG36" s="1392"/>
      <c r="AH36" s="1393"/>
      <c r="AI36" s="85"/>
      <c r="AJ36" s="85"/>
      <c r="AK36" s="1396"/>
      <c r="AL36" s="37"/>
      <c r="AM36" s="1399"/>
      <c r="AN36" s="40"/>
      <c r="AO36" s="10"/>
      <c r="AP36" s="1"/>
      <c r="AQ36" s="96"/>
      <c r="AR36" s="107"/>
      <c r="AS36" s="616" t="s">
        <v>255</v>
      </c>
      <c r="AT36" s="609" t="s">
        <v>256</v>
      </c>
      <c r="AU36" s="610" t="s">
        <v>257</v>
      </c>
      <c r="AV36" s="610" t="s">
        <v>258</v>
      </c>
      <c r="AW36" s="610" t="s">
        <v>257</v>
      </c>
      <c r="AX36" s="1400" t="s">
        <v>259</v>
      </c>
      <c r="AY36" s="1400" t="s">
        <v>259</v>
      </c>
      <c r="AZ36" s="1400" t="s">
        <v>259</v>
      </c>
    </row>
    <row r="37" spans="1:58" s="21" customFormat="1" ht="22.5" customHeight="1">
      <c r="A37" s="1"/>
      <c r="B37" s="5"/>
      <c r="C37" s="1"/>
      <c r="D37" s="1"/>
      <c r="E37" s="1"/>
      <c r="F37" s="1"/>
      <c r="G37" s="37"/>
      <c r="H37" s="60"/>
      <c r="I37" s="60"/>
      <c r="J37" s="60"/>
      <c r="K37" s="60"/>
      <c r="L37" s="60"/>
      <c r="M37" s="85"/>
      <c r="N37" s="85"/>
      <c r="O37" s="37"/>
      <c r="P37" s="37"/>
      <c r="Q37" s="37"/>
      <c r="R37" s="37"/>
      <c r="S37" s="37"/>
      <c r="T37" s="37"/>
      <c r="U37" s="37"/>
      <c r="V37" s="37"/>
      <c r="W37" s="37"/>
      <c r="X37" s="37"/>
      <c r="Y37" s="37"/>
      <c r="Z37" s="37"/>
      <c r="AA37" s="512"/>
      <c r="AB37" s="37"/>
      <c r="AC37" s="37"/>
      <c r="AD37" s="513"/>
      <c r="AE37" s="514"/>
      <c r="AF37" s="514"/>
      <c r="AG37" s="515"/>
      <c r="AH37" s="516"/>
      <c r="AI37" s="85"/>
      <c r="AJ37" s="85"/>
      <c r="AK37" s="37"/>
      <c r="AL37" s="37"/>
      <c r="AM37" s="37"/>
      <c r="AN37" s="40"/>
      <c r="AO37" s="10"/>
      <c r="AP37" s="1"/>
      <c r="AQ37" s="96"/>
      <c r="AR37" s="107"/>
      <c r="AS37" s="617" t="s">
        <v>260</v>
      </c>
      <c r="AT37" s="609" t="s">
        <v>261</v>
      </c>
      <c r="AU37" s="618" t="s">
        <v>262</v>
      </c>
      <c r="AV37" s="613" t="s">
        <v>263</v>
      </c>
      <c r="AW37" s="619" t="s">
        <v>264</v>
      </c>
      <c r="AX37" s="1400" t="s">
        <v>265</v>
      </c>
      <c r="AY37" s="1400" t="s">
        <v>265</v>
      </c>
      <c r="AZ37" s="1400" t="s">
        <v>265</v>
      </c>
    </row>
    <row r="38" spans="1:58" s="21" customFormat="1" ht="22.5" customHeight="1">
      <c r="A38" s="1"/>
      <c r="B38" s="5"/>
      <c r="C38" s="1"/>
      <c r="D38" s="1"/>
      <c r="E38" s="1"/>
      <c r="F38" s="1"/>
      <c r="G38" s="37"/>
      <c r="H38" s="60"/>
      <c r="I38" s="60"/>
      <c r="J38" s="60"/>
      <c r="K38" s="60"/>
      <c r="L38" s="60"/>
      <c r="M38" s="85"/>
      <c r="N38" s="85"/>
      <c r="O38" s="37"/>
      <c r="P38" s="37"/>
      <c r="Q38" s="37"/>
      <c r="R38" s="37"/>
      <c r="S38" s="37"/>
      <c r="T38" s="37"/>
      <c r="U38" s="37"/>
      <c r="V38" s="37"/>
      <c r="W38" s="37"/>
      <c r="X38" s="37"/>
      <c r="Y38" s="37"/>
      <c r="Z38" s="37"/>
      <c r="AA38" s="1360"/>
      <c r="AB38" s="1360"/>
      <c r="AC38" s="37"/>
      <c r="AD38" s="1385" t="str">
        <f>IF($AD$16=$AS$32,AS39,IF($AD$16=$AT$32,AT39,IF($AD$16=$AU$32,AU39,IF($AD$16=$AV$32,AV39,IF($AD$16=$AW$32,AW39,IF($AD$16=$AX$32,AX39))))))</f>
        <v>C7 : Mettre en service</v>
      </c>
      <c r="AE38" s="1386"/>
      <c r="AF38" s="1386"/>
      <c r="AG38" s="1386"/>
      <c r="AH38" s="1387"/>
      <c r="AI38" s="85"/>
      <c r="AJ38" s="85"/>
      <c r="AK38" s="1394">
        <f>'2 Réaliser mettre en service'!U26</f>
        <v>0</v>
      </c>
      <c r="AL38" s="37"/>
      <c r="AM38" s="1397" t="str">
        <f>'2 Réaliser mettre en service'!W26</f>
        <v xml:space="preserve"> </v>
      </c>
      <c r="AN38" s="40"/>
      <c r="AO38" s="10"/>
      <c r="AP38" s="1"/>
      <c r="AQ38" s="96"/>
      <c r="AR38" s="107"/>
      <c r="AS38" s="620" t="s">
        <v>266</v>
      </c>
      <c r="AT38" s="609" t="s">
        <v>267</v>
      </c>
      <c r="AU38" s="618" t="s">
        <v>268</v>
      </c>
      <c r="AV38" s="618" t="s">
        <v>269</v>
      </c>
      <c r="AW38" s="618" t="s">
        <v>270</v>
      </c>
      <c r="AX38" s="1400" t="s">
        <v>271</v>
      </c>
      <c r="AY38" s="1400" t="s">
        <v>271</v>
      </c>
      <c r="AZ38" s="1400" t="s">
        <v>271</v>
      </c>
    </row>
    <row r="39" spans="1:58" s="21" customFormat="1" ht="34.5" customHeight="1">
      <c r="A39" s="1"/>
      <c r="B39" s="5"/>
      <c r="C39" s="1"/>
      <c r="D39" s="1"/>
      <c r="E39" s="1"/>
      <c r="F39" s="1"/>
      <c r="G39" s="37"/>
      <c r="H39" s="60"/>
      <c r="I39" s="60"/>
      <c r="J39" s="60"/>
      <c r="K39" s="60"/>
      <c r="L39" s="60"/>
      <c r="M39" s="85"/>
      <c r="N39" s="85"/>
      <c r="O39" s="37"/>
      <c r="P39" s="37"/>
      <c r="Q39" s="37"/>
      <c r="R39" s="37"/>
      <c r="S39" s="37"/>
      <c r="T39" s="37"/>
      <c r="U39" s="37"/>
      <c r="V39" s="37"/>
      <c r="W39" s="37"/>
      <c r="X39" s="37"/>
      <c r="Y39" s="37"/>
      <c r="Z39" s="37"/>
      <c r="AA39" s="1358" t="s">
        <v>145</v>
      </c>
      <c r="AB39" s="1359"/>
      <c r="AC39" s="471" t="s">
        <v>211</v>
      </c>
      <c r="AD39" s="1388"/>
      <c r="AE39" s="1389"/>
      <c r="AF39" s="1389"/>
      <c r="AG39" s="1389"/>
      <c r="AH39" s="1390"/>
      <c r="AI39" s="602" t="s">
        <v>212</v>
      </c>
      <c r="AJ39" s="489"/>
      <c r="AK39" s="1395">
        <f>'Suivi des évaluations'!CQ68</f>
        <v>0</v>
      </c>
      <c r="AL39" s="37"/>
      <c r="AM39" s="1398">
        <f>'Suivi des évaluations'!CR68</f>
        <v>0</v>
      </c>
      <c r="AN39" s="40"/>
      <c r="AO39" s="10"/>
      <c r="AP39" s="1"/>
      <c r="AQ39" s="96"/>
      <c r="AR39" s="107"/>
      <c r="AS39" s="621" t="s">
        <v>272</v>
      </c>
      <c r="AT39" s="609" t="s">
        <v>273</v>
      </c>
      <c r="AU39" s="618" t="s">
        <v>274</v>
      </c>
      <c r="AV39" s="618" t="s">
        <v>275</v>
      </c>
      <c r="AW39" s="618" t="s">
        <v>276</v>
      </c>
      <c r="AX39" s="1400" t="s">
        <v>277</v>
      </c>
      <c r="AY39" s="1400" t="s">
        <v>277</v>
      </c>
      <c r="AZ39" s="1400" t="s">
        <v>277</v>
      </c>
    </row>
    <row r="40" spans="1:58" s="21" customFormat="1" ht="22.5" customHeight="1">
      <c r="A40" s="1"/>
      <c r="B40" s="5"/>
      <c r="C40" s="1"/>
      <c r="D40" s="1"/>
      <c r="E40" s="1"/>
      <c r="F40" s="1"/>
      <c r="G40" s="37"/>
      <c r="H40" s="60"/>
      <c r="I40" s="60"/>
      <c r="J40" s="60"/>
      <c r="K40" s="60"/>
      <c r="L40" s="60"/>
      <c r="M40" s="85"/>
      <c r="N40" s="85"/>
      <c r="O40" s="37"/>
      <c r="P40" s="37"/>
      <c r="Q40" s="37"/>
      <c r="R40" s="37"/>
      <c r="S40" s="37"/>
      <c r="T40" s="37"/>
      <c r="U40" s="37"/>
      <c r="V40" s="37"/>
      <c r="W40" s="37"/>
      <c r="X40" s="37"/>
      <c r="Y40" s="37"/>
      <c r="Z40" s="37"/>
      <c r="AA40" s="1360"/>
      <c r="AB40" s="1360"/>
      <c r="AC40" s="37"/>
      <c r="AD40" s="1391"/>
      <c r="AE40" s="1392"/>
      <c r="AF40" s="1392"/>
      <c r="AG40" s="1392"/>
      <c r="AH40" s="1393"/>
      <c r="AI40" s="85"/>
      <c r="AJ40" s="85"/>
      <c r="AK40" s="1396"/>
      <c r="AL40" s="37"/>
      <c r="AM40" s="1399"/>
      <c r="AN40" s="40"/>
      <c r="AO40" s="10"/>
      <c r="AP40" s="1"/>
      <c r="AQ40" s="96"/>
      <c r="AR40" s="107"/>
      <c r="AS40" s="622"/>
      <c r="AT40" s="623" t="s">
        <v>278</v>
      </c>
      <c r="AU40" s="613" t="s">
        <v>279</v>
      </c>
      <c r="AV40" s="614" t="s">
        <v>280</v>
      </c>
      <c r="AW40" s="624" t="s">
        <v>281</v>
      </c>
      <c r="AX40" s="1400" t="s">
        <v>282</v>
      </c>
      <c r="AY40" s="1400" t="s">
        <v>282</v>
      </c>
      <c r="AZ40" s="1400" t="s">
        <v>282</v>
      </c>
    </row>
    <row r="41" spans="1:58" s="21" customFormat="1" ht="22.5" customHeight="1">
      <c r="A41" s="1"/>
      <c r="B41" s="5"/>
      <c r="C41" s="1"/>
      <c r="D41" s="1"/>
      <c r="E41" s="1"/>
      <c r="F41" s="1"/>
      <c r="G41" s="37"/>
      <c r="H41" s="60"/>
      <c r="I41" s="60"/>
      <c r="J41" s="60"/>
      <c r="K41" s="60"/>
      <c r="L41" s="60"/>
      <c r="M41" s="85"/>
      <c r="N41" s="85"/>
      <c r="O41" s="37"/>
      <c r="P41" s="37"/>
      <c r="Q41" s="37"/>
      <c r="R41" s="37"/>
      <c r="S41" s="37"/>
      <c r="T41" s="37"/>
      <c r="U41" s="37"/>
      <c r="V41" s="37"/>
      <c r="W41" s="37"/>
      <c r="X41" s="37"/>
      <c r="Y41" s="37"/>
      <c r="Z41" s="37"/>
      <c r="AA41" s="107"/>
      <c r="AB41" s="107"/>
      <c r="AC41" s="107"/>
      <c r="AD41" s="606"/>
      <c r="AE41" s="606"/>
      <c r="AF41" s="606"/>
      <c r="AG41" s="606"/>
      <c r="AH41" s="606"/>
      <c r="AI41" s="107"/>
      <c r="AJ41" s="107"/>
      <c r="AK41" s="107"/>
      <c r="AL41" s="107"/>
      <c r="AM41" s="107"/>
      <c r="AN41" s="40"/>
      <c r="AO41" s="10"/>
      <c r="AP41" s="1"/>
      <c r="AQ41" s="96"/>
      <c r="AR41" s="107"/>
      <c r="AS41" s="622" t="s">
        <v>283</v>
      </c>
      <c r="AT41" s="623" t="s">
        <v>284</v>
      </c>
      <c r="AU41" s="614" t="s">
        <v>285</v>
      </c>
      <c r="AV41" s="622"/>
      <c r="AW41" s="624" t="s">
        <v>286</v>
      </c>
      <c r="AX41" s="1400" t="s">
        <v>287</v>
      </c>
      <c r="AY41" s="1400"/>
      <c r="AZ41" s="1400"/>
    </row>
    <row r="42" spans="1:58" s="21" customFormat="1" ht="22.5" customHeight="1">
      <c r="A42" s="1"/>
      <c r="B42" s="5"/>
      <c r="C42" s="1"/>
      <c r="D42" s="1"/>
      <c r="E42" s="1"/>
      <c r="F42" s="1"/>
      <c r="G42" s="37"/>
      <c r="H42" s="60"/>
      <c r="I42" s="60"/>
      <c r="J42" s="60"/>
      <c r="K42" s="60"/>
      <c r="L42" s="60"/>
      <c r="M42" s="85"/>
      <c r="N42" s="85"/>
      <c r="O42" s="37"/>
      <c r="P42" s="37"/>
      <c r="Q42" s="37"/>
      <c r="R42" s="37"/>
      <c r="S42" s="37"/>
      <c r="T42" s="37"/>
      <c r="U42" s="37"/>
      <c r="V42" s="37"/>
      <c r="W42" s="37"/>
      <c r="X42" s="37"/>
      <c r="Y42" s="37"/>
      <c r="Z42" s="37"/>
      <c r="AA42" s="1360"/>
      <c r="AB42" s="1360"/>
      <c r="AC42" s="37"/>
      <c r="AD42" s="1385" t="str">
        <f>IF($AD$16=$AS$32,AS40,IF($AD$16=$AT$32,AT40,IF($AD$16=$AU$32,AU40,IF($AD$16=$AV$32,AV40,IF($AD$16=$AW$32,AW40,IF($AD$16=$AX$32,AX40))))))</f>
        <v>C9 : Réaliser des opérations d’amélioration de l’efficacité énergétique</v>
      </c>
      <c r="AE42" s="1386"/>
      <c r="AF42" s="1386"/>
      <c r="AG42" s="1386"/>
      <c r="AH42" s="1387"/>
      <c r="AI42" s="85"/>
      <c r="AJ42" s="85"/>
      <c r="AK42" s="1394">
        <f>'3-Maintenance'!U18</f>
        <v>0</v>
      </c>
      <c r="AL42" s="37"/>
      <c r="AM42" s="1397" t="str">
        <f>'3-Maintenance'!W18</f>
        <v xml:space="preserve"> </v>
      </c>
      <c r="AN42" s="40"/>
      <c r="AO42" s="10"/>
      <c r="AP42" s="1"/>
      <c r="AQ42" s="96"/>
      <c r="AR42" s="107"/>
      <c r="AS42" s="622"/>
      <c r="AT42" s="615"/>
      <c r="AU42" s="622"/>
      <c r="AV42" s="622"/>
      <c r="AW42" s="622"/>
      <c r="AX42" s="1400" t="s">
        <v>288</v>
      </c>
      <c r="AY42" s="1400"/>
      <c r="AZ42" s="1400"/>
    </row>
    <row r="43" spans="1:58" s="21" customFormat="1" ht="22.5" customHeight="1">
      <c r="A43" s="1"/>
      <c r="B43" s="5"/>
      <c r="C43" s="1"/>
      <c r="D43" s="1"/>
      <c r="E43" s="1"/>
      <c r="F43" s="1"/>
      <c r="G43" s="37"/>
      <c r="H43" s="60"/>
      <c r="I43" s="60"/>
      <c r="J43" s="60"/>
      <c r="K43" s="60"/>
      <c r="L43" s="60"/>
      <c r="M43" s="85"/>
      <c r="N43" s="85"/>
      <c r="O43" s="37"/>
      <c r="P43" s="37"/>
      <c r="Q43" s="37"/>
      <c r="R43" s="37"/>
      <c r="S43" s="37"/>
      <c r="T43" s="37"/>
      <c r="U43" s="37"/>
      <c r="V43" s="37"/>
      <c r="W43" s="37"/>
      <c r="X43" s="37"/>
      <c r="Y43" s="37"/>
      <c r="Z43" s="37"/>
      <c r="AA43" s="1358" t="s">
        <v>147</v>
      </c>
      <c r="AB43" s="1359"/>
      <c r="AC43" s="471" t="s">
        <v>211</v>
      </c>
      <c r="AD43" s="1388" t="str">
        <f>IF($AD$16=$AS$32,AS41,IF($AD$16=$AT$32,AT41,IF($AD$16=$AU$32,AU41,IF($AD$16=$AV$32,AV41,IF($AD$16=$AW$32,AW41,IF($AD$16=$AX$32,AX41))))))</f>
        <v>C10 : Réaliser des travaux de dépannage</v>
      </c>
      <c r="AE43" s="1389"/>
      <c r="AF43" s="1389"/>
      <c r="AG43" s="1389"/>
      <c r="AH43" s="1390"/>
      <c r="AI43" s="602" t="s">
        <v>212</v>
      </c>
      <c r="AJ43" s="489"/>
      <c r="AK43" s="1395">
        <f>'Suivi des évaluations'!CQ99</f>
        <v>0</v>
      </c>
      <c r="AL43" s="37"/>
      <c r="AM43" s="1398">
        <f>'Suivi des évaluations'!CR99</f>
        <v>0</v>
      </c>
      <c r="AN43" s="40"/>
      <c r="AO43" s="10"/>
      <c r="AP43" s="1"/>
      <c r="AQ43" s="96"/>
      <c r="AR43" s="107"/>
      <c r="AS43" s="625" t="s">
        <v>289</v>
      </c>
      <c r="AT43" s="609" t="s">
        <v>290</v>
      </c>
      <c r="AU43" s="626" t="s">
        <v>291</v>
      </c>
      <c r="AV43" s="626" t="s">
        <v>292</v>
      </c>
      <c r="AW43" s="626" t="s">
        <v>293</v>
      </c>
      <c r="AX43" s="1400" t="s">
        <v>294</v>
      </c>
      <c r="AY43" s="1400" t="s">
        <v>294</v>
      </c>
      <c r="AZ43" s="1400" t="s">
        <v>294</v>
      </c>
    </row>
    <row r="44" spans="1:58" s="21" customFormat="1" ht="22.5" customHeight="1">
      <c r="A44" s="1"/>
      <c r="B44" s="5"/>
      <c r="C44" s="1"/>
      <c r="D44" s="1"/>
      <c r="E44" s="1"/>
      <c r="F44" s="1"/>
      <c r="G44" s="37"/>
      <c r="H44" s="60"/>
      <c r="I44" s="60"/>
      <c r="J44" s="60"/>
      <c r="K44" s="60"/>
      <c r="L44" s="60"/>
      <c r="M44" s="85"/>
      <c r="N44" s="85"/>
      <c r="O44" s="37"/>
      <c r="P44" s="37"/>
      <c r="Q44" s="37"/>
      <c r="R44" s="37"/>
      <c r="S44" s="37"/>
      <c r="T44" s="37"/>
      <c r="U44" s="37"/>
      <c r="V44" s="37"/>
      <c r="W44" s="37"/>
      <c r="X44" s="37"/>
      <c r="Y44" s="37"/>
      <c r="Z44" s="37"/>
      <c r="AA44" s="1360"/>
      <c r="AB44" s="1360"/>
      <c r="AC44" s="37"/>
      <c r="AD44" s="1391">
        <f>IF($AD$16=$AS$32,AS42,IF($AD$16=$AT$32,AT42,IF($AD$16=$AU$32,AU42,IF($AD$16=$AV$32,AV42,IF($AD$16=$AW$32,AW42,IF($AD$16=$AX$32,AX42))))))</f>
        <v>0</v>
      </c>
      <c r="AE44" s="1392"/>
      <c r="AF44" s="1392"/>
      <c r="AG44" s="1392"/>
      <c r="AH44" s="1393"/>
      <c r="AI44" s="85"/>
      <c r="AJ44" s="85"/>
      <c r="AK44" s="1396"/>
      <c r="AL44" s="37"/>
      <c r="AM44" s="1399"/>
      <c r="AN44" s="40"/>
      <c r="AO44" s="10"/>
      <c r="AP44" s="1"/>
      <c r="AQ44" s="96"/>
      <c r="AR44" s="107"/>
      <c r="AS44" s="627" t="s">
        <v>295</v>
      </c>
      <c r="AT44" s="609" t="s">
        <v>296</v>
      </c>
      <c r="AU44" s="626" t="s">
        <v>297</v>
      </c>
      <c r="AV44" s="626" t="s">
        <v>298</v>
      </c>
      <c r="AW44" s="626" t="s">
        <v>299</v>
      </c>
      <c r="AX44" s="1400" t="s">
        <v>300</v>
      </c>
      <c r="AY44" s="1400" t="s">
        <v>300</v>
      </c>
      <c r="AZ44" s="1400" t="s">
        <v>300</v>
      </c>
    </row>
    <row r="45" spans="1:58" s="21" customFormat="1" ht="22.5" customHeight="1">
      <c r="A45" s="1"/>
      <c r="B45" s="5"/>
      <c r="C45" s="1"/>
      <c r="D45" s="1"/>
      <c r="E45" s="1"/>
      <c r="F45" s="1"/>
      <c r="G45" s="37"/>
      <c r="H45" s="60"/>
      <c r="I45" s="60"/>
      <c r="J45" s="60"/>
      <c r="K45" s="60"/>
      <c r="L45" s="60"/>
      <c r="M45" s="85"/>
      <c r="N45" s="85"/>
      <c r="O45" s="37"/>
      <c r="P45" s="37"/>
      <c r="Q45" s="37"/>
      <c r="R45" s="37"/>
      <c r="S45" s="37"/>
      <c r="T45" s="37"/>
      <c r="U45" s="37"/>
      <c r="V45" s="37"/>
      <c r="W45" s="37"/>
      <c r="X45" s="37"/>
      <c r="Y45" s="37"/>
      <c r="Z45" s="37"/>
      <c r="AA45" s="107"/>
      <c r="AB45" s="107"/>
      <c r="AC45" s="107"/>
      <c r="AD45" s="606"/>
      <c r="AE45" s="606"/>
      <c r="AF45" s="606"/>
      <c r="AG45" s="606"/>
      <c r="AH45" s="606"/>
      <c r="AI45" s="107"/>
      <c r="AJ45" s="107"/>
      <c r="AK45" s="107"/>
      <c r="AL45" s="107"/>
      <c r="AM45" s="107"/>
      <c r="AN45" s="40"/>
      <c r="AO45" s="10"/>
      <c r="AP45" s="1"/>
      <c r="AQ45" s="96"/>
      <c r="AR45" s="107"/>
      <c r="AS45" s="107"/>
      <c r="AT45" s="107"/>
    </row>
    <row r="46" spans="1:58" s="21" customFormat="1" ht="19.5" customHeight="1">
      <c r="A46" s="1"/>
      <c r="B46" s="5"/>
      <c r="C46" s="1"/>
      <c r="D46" s="1"/>
      <c r="E46" s="1"/>
      <c r="F46" s="1"/>
      <c r="G46" s="37"/>
      <c r="H46" s="60"/>
      <c r="I46" s="60"/>
      <c r="J46" s="60"/>
      <c r="K46" s="60"/>
      <c r="L46" s="60"/>
      <c r="M46" s="85"/>
      <c r="N46" s="85"/>
      <c r="O46" s="37"/>
      <c r="P46" s="37"/>
      <c r="Q46" s="37"/>
      <c r="R46" s="37"/>
      <c r="S46" s="37"/>
      <c r="T46" s="37"/>
      <c r="U46" s="37"/>
      <c r="V46" s="37"/>
      <c r="W46" s="37"/>
      <c r="X46" s="37"/>
      <c r="Y46" s="37"/>
      <c r="Z46" s="37"/>
      <c r="AA46" s="107"/>
      <c r="AB46" s="107"/>
      <c r="AC46" s="107"/>
      <c r="AD46" s="606"/>
      <c r="AE46" s="606"/>
      <c r="AF46" s="606"/>
      <c r="AG46" s="606"/>
      <c r="AH46" s="606"/>
      <c r="AI46" s="107"/>
      <c r="AJ46" s="107"/>
      <c r="AK46" s="107"/>
      <c r="AL46" s="107"/>
      <c r="AM46" s="107"/>
      <c r="AN46" s="40"/>
      <c r="AO46" s="10"/>
      <c r="AP46" s="1"/>
      <c r="AQ46" s="96"/>
      <c r="AR46" s="107"/>
      <c r="AS46" s="107"/>
      <c r="AT46" s="107"/>
    </row>
    <row r="47" spans="1:58" s="21" customFormat="1" ht="22.5" customHeight="1">
      <c r="A47" s="1"/>
      <c r="B47" s="5"/>
      <c r="C47" s="1"/>
      <c r="D47" s="1"/>
      <c r="E47" s="1"/>
      <c r="F47" s="1"/>
      <c r="G47" s="37"/>
      <c r="H47" s="60"/>
      <c r="I47" s="60"/>
      <c r="J47" s="60"/>
      <c r="K47" s="60"/>
      <c r="L47" s="60"/>
      <c r="M47" s="85"/>
      <c r="N47" s="85"/>
      <c r="O47" s="37"/>
      <c r="P47" s="37"/>
      <c r="Q47" s="37"/>
      <c r="R47" s="37"/>
      <c r="S47" s="37"/>
      <c r="T47" s="37"/>
      <c r="U47" s="37"/>
      <c r="V47" s="37"/>
      <c r="W47" s="37"/>
      <c r="X47" s="37"/>
      <c r="Y47" s="37"/>
      <c r="Z47" s="37"/>
      <c r="AA47" s="1360"/>
      <c r="AB47" s="1360"/>
      <c r="AC47" s="37"/>
      <c r="AD47" s="1385" t="str">
        <f>IF($AD$16=$AS$32,AS43,IF($AD$16=$AT$32,AT43,IF($AD$16=$AU$32,AU43,IF($AD$16=$AV$32,AV43,IF($AD$16=$AW$32,AW43,IF($AD$16=$AX$32,AX43))))))</f>
        <v xml:space="preserve">C11 : Consigner et transmettre les informations réglementaires </v>
      </c>
      <c r="AE47" s="1386"/>
      <c r="AF47" s="1386"/>
      <c r="AG47" s="1386"/>
      <c r="AH47" s="1387"/>
      <c r="AI47" s="85"/>
      <c r="AJ47" s="85"/>
      <c r="AK47" s="1394">
        <f>'4 Communication'!U18</f>
        <v>0</v>
      </c>
      <c r="AL47" s="37"/>
      <c r="AM47" s="1397" t="str">
        <f>'4 Communication'!W18</f>
        <v xml:space="preserve"> </v>
      </c>
      <c r="AN47" s="40"/>
      <c r="AO47" s="10"/>
      <c r="AP47" s="1"/>
      <c r="AQ47" s="96"/>
      <c r="AR47" s="107"/>
      <c r="AS47" s="107"/>
      <c r="AT47" s="107"/>
      <c r="AU47" s="505"/>
      <c r="AV47" s="505"/>
      <c r="AW47" s="107"/>
      <c r="AX47" s="107"/>
      <c r="AY47" s="107"/>
      <c r="AZ47" s="107"/>
      <c r="BA47" s="107"/>
      <c r="BB47" s="107"/>
      <c r="BC47" s="107"/>
      <c r="BD47" s="107"/>
      <c r="BE47" s="107"/>
      <c r="BF47" s="107"/>
    </row>
    <row r="48" spans="1:58" s="21" customFormat="1" ht="22.5" customHeight="1">
      <c r="A48" s="1"/>
      <c r="B48" s="5"/>
      <c r="C48" s="1"/>
      <c r="D48" s="1"/>
      <c r="E48" s="1"/>
      <c r="F48" s="1"/>
      <c r="G48" s="37"/>
      <c r="H48" s="60"/>
      <c r="I48" s="60"/>
      <c r="J48" s="60"/>
      <c r="K48" s="60"/>
      <c r="L48" s="60"/>
      <c r="M48" s="85"/>
      <c r="N48" s="85"/>
      <c r="O48" s="37"/>
      <c r="P48" s="37"/>
      <c r="Q48" s="37"/>
      <c r="R48" s="37"/>
      <c r="S48" s="37"/>
      <c r="T48" s="37"/>
      <c r="U48" s="37"/>
      <c r="V48" s="37"/>
      <c r="W48" s="37"/>
      <c r="X48" s="37"/>
      <c r="Y48" s="37"/>
      <c r="Z48" s="37"/>
      <c r="AA48" s="1358" t="s">
        <v>149</v>
      </c>
      <c r="AB48" s="1359"/>
      <c r="AC48" s="471" t="s">
        <v>211</v>
      </c>
      <c r="AD48" s="1388"/>
      <c r="AE48" s="1389"/>
      <c r="AF48" s="1389"/>
      <c r="AG48" s="1389"/>
      <c r="AH48" s="1390"/>
      <c r="AI48" s="602" t="s">
        <v>212</v>
      </c>
      <c r="AJ48" s="489"/>
      <c r="AK48" s="1395">
        <f>'Suivi des évaluations'!CP110</f>
        <v>0</v>
      </c>
      <c r="AL48" s="37"/>
      <c r="AM48" s="1398">
        <f>'Suivi des évaluations'!CQ110</f>
        <v>0</v>
      </c>
      <c r="AN48" s="40"/>
      <c r="AO48" s="10"/>
      <c r="AP48" s="1"/>
      <c r="AQ48" s="96"/>
      <c r="AR48" s="107"/>
      <c r="AS48" s="107"/>
      <c r="AT48" s="107"/>
      <c r="AU48" s="505"/>
      <c r="AV48" s="505"/>
      <c r="AW48" s="505"/>
      <c r="AX48" s="505"/>
      <c r="AY48" s="505"/>
      <c r="AZ48" s="107"/>
      <c r="BA48" s="107"/>
      <c r="BB48" s="107"/>
      <c r="BC48" s="107"/>
      <c r="BD48" s="107"/>
      <c r="BE48" s="107"/>
      <c r="BF48" s="107"/>
    </row>
    <row r="49" spans="1:58" s="21" customFormat="1" ht="22.5" customHeight="1">
      <c r="A49" s="1"/>
      <c r="B49" s="5"/>
      <c r="C49" s="1"/>
      <c r="D49" s="1"/>
      <c r="E49" s="1"/>
      <c r="F49" s="1"/>
      <c r="G49" s="37"/>
      <c r="H49" s="60"/>
      <c r="I49" s="60"/>
      <c r="J49" s="60"/>
      <c r="K49" s="60"/>
      <c r="L49" s="60"/>
      <c r="M49" s="85"/>
      <c r="N49" s="85"/>
      <c r="O49" s="37"/>
      <c r="P49" s="37"/>
      <c r="Q49" s="37"/>
      <c r="R49" s="37"/>
      <c r="S49" s="37"/>
      <c r="T49" s="37"/>
      <c r="U49" s="37"/>
      <c r="V49" s="37"/>
      <c r="W49" s="37"/>
      <c r="X49" s="37"/>
      <c r="Y49" s="37"/>
      <c r="Z49" s="37"/>
      <c r="AA49" s="1360"/>
      <c r="AB49" s="1360"/>
      <c r="AC49" s="37"/>
      <c r="AD49" s="1391"/>
      <c r="AE49" s="1392"/>
      <c r="AF49" s="1392"/>
      <c r="AG49" s="1392"/>
      <c r="AH49" s="1393"/>
      <c r="AI49" s="85"/>
      <c r="AJ49" s="85"/>
      <c r="AK49" s="1396"/>
      <c r="AL49" s="37"/>
      <c r="AM49" s="1399"/>
      <c r="AN49" s="40"/>
      <c r="AO49" s="10"/>
      <c r="AP49" s="1"/>
      <c r="AQ49" s="96"/>
      <c r="AR49" s="107"/>
      <c r="AS49" s="107"/>
      <c r="AT49" s="107"/>
      <c r="AU49" s="505"/>
      <c r="AV49" s="505"/>
      <c r="AW49" s="505"/>
      <c r="AX49" s="505"/>
      <c r="AY49" s="505"/>
      <c r="AZ49" s="505"/>
      <c r="BA49" s="107"/>
      <c r="BB49" s="107"/>
      <c r="BC49" s="107"/>
      <c r="BD49" s="107"/>
      <c r="BE49" s="107"/>
      <c r="BF49" s="107"/>
    </row>
    <row r="50" spans="1:58" s="21" customFormat="1" ht="22.5" customHeight="1">
      <c r="A50" s="1"/>
      <c r="B50" s="5"/>
      <c r="C50" s="1"/>
      <c r="D50" s="1"/>
      <c r="E50" s="1"/>
      <c r="F50" s="1"/>
      <c r="G50" s="37"/>
      <c r="H50" s="60"/>
      <c r="I50" s="60"/>
      <c r="J50" s="60"/>
      <c r="K50" s="60"/>
      <c r="L50" s="60"/>
      <c r="M50" s="85"/>
      <c r="N50" s="85"/>
      <c r="O50" s="37"/>
      <c r="P50" s="37"/>
      <c r="Q50" s="37"/>
      <c r="R50" s="37"/>
      <c r="S50" s="37"/>
      <c r="T50" s="37"/>
      <c r="U50" s="37"/>
      <c r="V50" s="37"/>
      <c r="W50" s="37"/>
      <c r="X50" s="37"/>
      <c r="Y50" s="37"/>
      <c r="Z50" s="37"/>
      <c r="AA50" s="512"/>
      <c r="AB50" s="37"/>
      <c r="AC50" s="37"/>
      <c r="AD50" s="62"/>
      <c r="AE50" s="62"/>
      <c r="AF50" s="62"/>
      <c r="AG50" s="62"/>
      <c r="AH50" s="62"/>
      <c r="AI50" s="486"/>
      <c r="AJ50" s="486"/>
      <c r="AK50" s="482"/>
      <c r="AL50" s="482"/>
      <c r="AM50" s="482"/>
      <c r="AN50" s="40"/>
      <c r="AO50" s="10"/>
      <c r="AP50" s="1"/>
      <c r="AQ50" s="96"/>
      <c r="AR50" s="107"/>
      <c r="AS50" s="107"/>
      <c r="AT50" s="107"/>
      <c r="AU50" s="505"/>
      <c r="AV50" s="505"/>
      <c r="AW50" s="505"/>
      <c r="AX50" s="505"/>
      <c r="AY50" s="505"/>
      <c r="AZ50" s="505"/>
      <c r="BA50" s="107"/>
      <c r="BB50" s="107"/>
      <c r="BC50" s="107"/>
      <c r="BD50" s="107"/>
      <c r="BE50" s="107"/>
      <c r="BF50" s="107"/>
    </row>
    <row r="51" spans="1:58" s="21" customFormat="1" ht="22.5" customHeight="1">
      <c r="A51" s="1"/>
      <c r="B51" s="5"/>
      <c r="C51" s="1"/>
      <c r="D51" s="1"/>
      <c r="E51" s="1"/>
      <c r="F51" s="1"/>
      <c r="G51" s="37"/>
      <c r="H51" s="60"/>
      <c r="I51" s="60"/>
      <c r="J51" s="60"/>
      <c r="K51" s="60"/>
      <c r="L51" s="60"/>
      <c r="M51" s="85"/>
      <c r="N51" s="85"/>
      <c r="O51" s="37"/>
      <c r="P51" s="37"/>
      <c r="Q51" s="37"/>
      <c r="R51" s="37"/>
      <c r="S51" s="37"/>
      <c r="T51" s="37"/>
      <c r="U51" s="37"/>
      <c r="V51" s="37"/>
      <c r="W51" s="37"/>
      <c r="X51" s="37"/>
      <c r="Y51" s="37"/>
      <c r="Z51" s="37"/>
      <c r="AA51" s="1360"/>
      <c r="AB51" s="1360"/>
      <c r="AC51" s="37"/>
      <c r="AD51" s="1385" t="str">
        <f>IF($AD$16=$AS$32,AS44,IF($AD$16=$AT$32,AT44,IF($AD$16=$AU$32,AU44,IF($AD$16=$AV$32,AV44,IF($AD$16=$AW$32,AW44,IF($AD$16=$AX$32,AX44))))))</f>
        <v>C13 : Conseiller l’exploitant du système</v>
      </c>
      <c r="AE51" s="1386"/>
      <c r="AF51" s="1386"/>
      <c r="AG51" s="1386"/>
      <c r="AH51" s="1387"/>
      <c r="AI51" s="85"/>
      <c r="AJ51" s="85"/>
      <c r="AK51" s="1394">
        <f>'4 Communication'!U22</f>
        <v>0</v>
      </c>
      <c r="AL51" s="37"/>
      <c r="AM51" s="1397" t="str">
        <f>'4 Communication'!W22</f>
        <v xml:space="preserve"> </v>
      </c>
      <c r="AN51" s="40"/>
      <c r="AO51" s="10"/>
      <c r="AP51" s="1"/>
      <c r="AQ51" s="96"/>
      <c r="AR51" s="107"/>
      <c r="AS51" s="107"/>
      <c r="AT51" s="107"/>
      <c r="AU51" s="505"/>
      <c r="AV51" s="505"/>
      <c r="AW51" s="505"/>
      <c r="AX51" s="505"/>
      <c r="AY51" s="505"/>
      <c r="AZ51" s="505"/>
      <c r="BA51" s="505"/>
      <c r="BB51" s="505"/>
      <c r="BC51" s="505"/>
      <c r="BD51" s="505"/>
      <c r="BE51" s="505"/>
      <c r="BF51" s="505"/>
    </row>
    <row r="52" spans="1:58" s="21" customFormat="1" ht="22.5" customHeight="1">
      <c r="A52" s="1"/>
      <c r="B52" s="5"/>
      <c r="C52" s="1"/>
      <c r="D52" s="1"/>
      <c r="E52" s="1"/>
      <c r="F52" s="1"/>
      <c r="G52" s="37"/>
      <c r="H52" s="60"/>
      <c r="I52" s="60"/>
      <c r="J52" s="60"/>
      <c r="K52" s="60"/>
      <c r="L52" s="60"/>
      <c r="M52" s="85"/>
      <c r="N52" s="85"/>
      <c r="O52" s="37"/>
      <c r="P52" s="37"/>
      <c r="Q52" s="37"/>
      <c r="R52" s="37"/>
      <c r="S52" s="37"/>
      <c r="T52" s="37"/>
      <c r="U52" s="37"/>
      <c r="V52" s="37"/>
      <c r="W52" s="37"/>
      <c r="X52" s="37"/>
      <c r="Y52" s="37"/>
      <c r="Z52" s="37"/>
      <c r="AA52" s="1358" t="s">
        <v>150</v>
      </c>
      <c r="AB52" s="1359"/>
      <c r="AC52" s="471" t="s">
        <v>211</v>
      </c>
      <c r="AD52" s="1388"/>
      <c r="AE52" s="1389"/>
      <c r="AF52" s="1389"/>
      <c r="AG52" s="1389"/>
      <c r="AH52" s="1390"/>
      <c r="AI52" s="602" t="s">
        <v>212</v>
      </c>
      <c r="AJ52" s="489"/>
      <c r="AK52" s="1395">
        <f>'Suivi des évaluations'!CP114</f>
        <v>0</v>
      </c>
      <c r="AL52" s="37"/>
      <c r="AM52" s="1398">
        <f>'Suivi des évaluations'!CQ114</f>
        <v>0</v>
      </c>
      <c r="AN52" s="40"/>
      <c r="AO52" s="10"/>
      <c r="AP52" s="1"/>
      <c r="AQ52" s="96"/>
      <c r="AR52" s="107"/>
      <c r="AS52" s="107"/>
      <c r="AT52" s="107"/>
      <c r="AU52" s="102"/>
      <c r="AV52" s="102"/>
      <c r="AW52" s="102"/>
      <c r="AX52" s="505"/>
      <c r="AY52" s="505"/>
      <c r="AZ52" s="505"/>
      <c r="BA52" s="505"/>
      <c r="BB52" s="505"/>
      <c r="BC52" s="505"/>
      <c r="BD52" s="505"/>
      <c r="BE52" s="505"/>
      <c r="BF52" s="505"/>
    </row>
    <row r="53" spans="1:58" s="21" customFormat="1" ht="22.5" customHeight="1">
      <c r="A53" s="1"/>
      <c r="B53" s="5"/>
      <c r="C53" s="1"/>
      <c r="D53" s="1"/>
      <c r="E53" s="1"/>
      <c r="F53" s="1"/>
      <c r="G53" s="37"/>
      <c r="H53" s="60"/>
      <c r="I53" s="60"/>
      <c r="J53" s="60"/>
      <c r="K53" s="60"/>
      <c r="L53" s="60"/>
      <c r="M53" s="85"/>
      <c r="N53" s="85"/>
      <c r="O53" s="37"/>
      <c r="P53" s="37"/>
      <c r="Q53" s="37"/>
      <c r="R53" s="37"/>
      <c r="S53" s="37"/>
      <c r="T53" s="37"/>
      <c r="U53" s="37"/>
      <c r="V53" s="37"/>
      <c r="W53" s="37"/>
      <c r="X53" s="37"/>
      <c r="Y53" s="37"/>
      <c r="Z53" s="37"/>
      <c r="AA53" s="1360"/>
      <c r="AB53" s="1360"/>
      <c r="AC53" s="37"/>
      <c r="AD53" s="1391"/>
      <c r="AE53" s="1392"/>
      <c r="AF53" s="1392"/>
      <c r="AG53" s="1392"/>
      <c r="AH53" s="1393"/>
      <c r="AI53" s="85"/>
      <c r="AJ53" s="85"/>
      <c r="AK53" s="1396"/>
      <c r="AL53" s="37"/>
      <c r="AM53" s="1399"/>
      <c r="AN53" s="40"/>
      <c r="AO53" s="10"/>
      <c r="AP53" s="1"/>
      <c r="AQ53" s="96"/>
      <c r="AR53" s="107"/>
      <c r="AS53" s="107"/>
      <c r="AT53" s="107"/>
      <c r="AU53" s="102"/>
      <c r="AV53" s="102"/>
      <c r="AW53" s="102"/>
      <c r="AX53" s="505"/>
      <c r="AY53" s="505"/>
      <c r="AZ53" s="505"/>
      <c r="BA53" s="505"/>
      <c r="BB53" s="505"/>
      <c r="BC53" s="505"/>
      <c r="BD53" s="505"/>
      <c r="BE53" s="505"/>
      <c r="BF53" s="505"/>
    </row>
    <row r="54" spans="1:58" s="21" customFormat="1" ht="22.5" customHeight="1">
      <c r="A54" s="1"/>
      <c r="B54" s="5"/>
      <c r="C54" s="1"/>
      <c r="D54" s="1"/>
      <c r="E54" s="1"/>
      <c r="F54" s="1"/>
      <c r="G54" s="37"/>
      <c r="H54" s="60"/>
      <c r="I54" s="60"/>
      <c r="J54" s="60"/>
      <c r="K54" s="60"/>
      <c r="L54" s="60"/>
      <c r="M54" s="85"/>
      <c r="N54" s="85"/>
      <c r="O54" s="37"/>
      <c r="P54" s="37"/>
      <c r="Q54" s="37"/>
      <c r="R54" s="37"/>
      <c r="S54" s="37"/>
      <c r="T54" s="37"/>
      <c r="U54" s="37"/>
      <c r="V54" s="37"/>
      <c r="W54" s="37"/>
      <c r="X54" s="37"/>
      <c r="Y54" s="37"/>
      <c r="Z54" s="37"/>
      <c r="AA54" s="40"/>
      <c r="AB54" s="40"/>
      <c r="AC54" s="40"/>
      <c r="AD54" s="1"/>
      <c r="AE54" s="1"/>
      <c r="AF54" s="37"/>
      <c r="AG54" s="37"/>
      <c r="AH54" s="37"/>
      <c r="AI54" s="37"/>
      <c r="AJ54" s="37"/>
      <c r="AK54" s="37"/>
      <c r="AL54" s="40"/>
      <c r="AM54" s="40"/>
      <c r="AN54" s="40"/>
      <c r="AO54" s="10"/>
      <c r="AP54" s="1"/>
      <c r="AQ54" s="96"/>
      <c r="AR54" s="107"/>
      <c r="AS54" s="107"/>
      <c r="AT54" s="107"/>
      <c r="AU54" s="102"/>
      <c r="AV54" s="102"/>
      <c r="AW54" s="102"/>
      <c r="AX54" s="102"/>
      <c r="AY54" s="102"/>
      <c r="AZ54" s="102"/>
      <c r="BA54" s="505"/>
      <c r="BB54" s="505"/>
      <c r="BC54" s="505"/>
      <c r="BD54" s="505"/>
      <c r="BE54" s="505"/>
      <c r="BF54" s="505"/>
    </row>
    <row r="55" spans="1:58" ht="30" customHeight="1">
      <c r="B55" s="5"/>
      <c r="C55" s="56"/>
      <c r="G55" s="37"/>
      <c r="H55" s="60"/>
      <c r="I55" s="60"/>
      <c r="J55" s="60"/>
      <c r="K55" s="60"/>
      <c r="L55" s="140"/>
      <c r="M55" s="85"/>
      <c r="N55" s="85"/>
      <c r="O55" s="37"/>
      <c r="P55" s="1382" t="s">
        <v>301</v>
      </c>
      <c r="Q55" s="1382"/>
      <c r="R55" s="1382"/>
      <c r="S55" s="1382"/>
      <c r="T55" s="1382"/>
      <c r="U55" s="37"/>
      <c r="V55" s="37"/>
      <c r="W55" s="37"/>
      <c r="X55" s="40"/>
      <c r="Y55" s="40"/>
      <c r="Z55" s="37"/>
      <c r="AA55" s="40"/>
      <c r="AB55" s="40"/>
      <c r="AC55" s="40"/>
      <c r="AD55" s="1360"/>
      <c r="AE55" s="1360"/>
      <c r="AF55" s="1360"/>
      <c r="AG55" s="1360"/>
      <c r="AH55" s="1360"/>
      <c r="AI55" s="37"/>
      <c r="AJ55" s="37"/>
      <c r="AK55" s="37"/>
      <c r="AL55" s="40"/>
      <c r="AM55" s="40"/>
      <c r="AN55" s="40"/>
      <c r="AO55" s="10"/>
      <c r="AR55" s="505"/>
      <c r="AU55" s="102"/>
      <c r="AV55" s="102"/>
      <c r="AW55" s="102"/>
      <c r="AX55" s="102"/>
      <c r="AY55" s="102"/>
      <c r="AZ55" s="102"/>
      <c r="BA55" s="505"/>
      <c r="BB55" s="505"/>
      <c r="BC55" s="505"/>
      <c r="BD55" s="505"/>
      <c r="BE55" s="505"/>
      <c r="BF55" s="505"/>
    </row>
    <row r="56" spans="1:58" ht="32.1" customHeight="1">
      <c r="A56" s="21"/>
      <c r="B56" s="22"/>
      <c r="C56" s="21"/>
      <c r="G56" s="37"/>
      <c r="H56" s="37"/>
      <c r="I56" s="37"/>
      <c r="J56" s="37"/>
      <c r="K56" s="37"/>
      <c r="L56" s="37"/>
      <c r="M56" s="37"/>
      <c r="N56" s="37"/>
      <c r="O56" s="37"/>
      <c r="P56" s="1383"/>
      <c r="Q56" s="1383"/>
      <c r="R56" s="1383"/>
      <c r="S56" s="1383"/>
      <c r="T56" s="1383"/>
      <c r="U56" s="37"/>
      <c r="V56" s="37"/>
      <c r="W56" s="490"/>
      <c r="X56" s="40"/>
      <c r="Y56" s="40"/>
      <c r="Z56" s="37"/>
      <c r="AA56" s="40"/>
      <c r="AB56" s="40"/>
      <c r="AC56" s="40"/>
      <c r="AD56" s="96"/>
      <c r="AE56" s="21"/>
      <c r="AF56" s="37"/>
      <c r="AG56" s="37"/>
      <c r="AH56" s="490"/>
      <c r="AI56" s="37"/>
      <c r="AJ56" s="37"/>
      <c r="AK56" s="37"/>
      <c r="AL56" s="40"/>
      <c r="AM56" s="40"/>
      <c r="AN56" s="40"/>
      <c r="AO56" s="99"/>
      <c r="AP56" s="96"/>
      <c r="AR56" s="505"/>
      <c r="AU56" s="102"/>
      <c r="AV56" s="102"/>
      <c r="AW56" s="102"/>
      <c r="AX56" s="102"/>
      <c r="AY56" s="102"/>
      <c r="AZ56" s="102"/>
      <c r="BA56" s="505"/>
      <c r="BB56" s="505"/>
      <c r="BC56" s="505"/>
      <c r="BD56" s="505"/>
      <c r="BE56" s="505"/>
      <c r="BF56" s="505"/>
    </row>
    <row r="57" spans="1:58" ht="39.950000000000003" customHeight="1">
      <c r="B57" s="5"/>
      <c r="M57" s="493"/>
      <c r="N57" s="493"/>
      <c r="O57" s="493"/>
      <c r="P57" s="1377" t="s">
        <v>115</v>
      </c>
      <c r="Q57" s="1378"/>
      <c r="R57" s="1379"/>
      <c r="S57" s="1380" t="e">
        <f>'Suivi des évaluations'!G136</f>
        <v>#DIV/0!</v>
      </c>
      <c r="T57" s="1381"/>
      <c r="U57" s="523"/>
      <c r="V57" s="524"/>
      <c r="W57" s="524"/>
      <c r="AF57" s="523"/>
      <c r="AG57" s="524"/>
      <c r="AH57" s="524"/>
      <c r="AO57" s="10"/>
      <c r="AU57" s="102"/>
      <c r="AV57" s="102"/>
      <c r="AW57" s="102"/>
      <c r="AX57" s="102"/>
      <c r="AY57" s="102"/>
      <c r="AZ57" s="102"/>
      <c r="BA57" s="102"/>
      <c r="BB57" s="102"/>
      <c r="BC57" s="102"/>
      <c r="BD57" s="102"/>
      <c r="BE57" s="102"/>
      <c r="BF57" s="102"/>
    </row>
    <row r="58" spans="1:58" s="21" customFormat="1" ht="39.950000000000003" customHeight="1">
      <c r="A58" s="1"/>
      <c r="B58" s="5"/>
      <c r="C58" s="1"/>
      <c r="D58" s="1"/>
      <c r="E58" s="1"/>
      <c r="F58" s="1"/>
      <c r="G58" s="1"/>
      <c r="H58" s="628"/>
      <c r="I58" s="628"/>
      <c r="J58" s="628"/>
      <c r="K58" s="628"/>
      <c r="L58" s="628"/>
      <c r="M58" s="628"/>
      <c r="N58" s="628"/>
      <c r="O58" s="628"/>
      <c r="P58" s="1377" t="s">
        <v>112</v>
      </c>
      <c r="Q58" s="1378"/>
      <c r="R58" s="1379"/>
      <c r="S58" s="1380" t="e">
        <f>'Suivi des évaluations'!G137</f>
        <v>#DIV/0!</v>
      </c>
      <c r="T58" s="1381"/>
      <c r="U58" s="628"/>
      <c r="V58" s="628"/>
      <c r="W58" s="628"/>
      <c r="X58" s="1"/>
      <c r="Y58" s="1"/>
      <c r="Z58" s="1"/>
      <c r="AA58" s="1"/>
      <c r="AB58" s="1"/>
      <c r="AC58" s="1"/>
      <c r="AD58" s="1"/>
      <c r="AE58" s="1"/>
      <c r="AF58" s="1"/>
      <c r="AG58" s="1"/>
      <c r="AH58" s="1"/>
      <c r="AI58" s="1"/>
      <c r="AJ58" s="1"/>
      <c r="AK58" s="1"/>
      <c r="AL58" s="1"/>
      <c r="AM58" s="1"/>
      <c r="AN58" s="1"/>
      <c r="AO58" s="10"/>
      <c r="AP58" s="1"/>
      <c r="AQ58" s="96"/>
      <c r="AR58" s="107"/>
      <c r="AS58" s="107"/>
      <c r="AT58" s="107"/>
      <c r="AU58" s="102"/>
      <c r="AV58" s="102"/>
      <c r="AW58" s="102"/>
      <c r="AX58" s="102"/>
      <c r="AY58" s="102"/>
      <c r="AZ58" s="102"/>
      <c r="BA58" s="102"/>
      <c r="BB58" s="102"/>
      <c r="BC58" s="102"/>
      <c r="BD58" s="102"/>
      <c r="BE58" s="102"/>
      <c r="BF58" s="102"/>
    </row>
    <row r="59" spans="1:58" ht="39.950000000000003" customHeight="1">
      <c r="B59" s="5"/>
      <c r="D59" s="102"/>
      <c r="H59" s="1384"/>
      <c r="I59" s="1384"/>
      <c r="J59" s="1384"/>
      <c r="K59" s="1384"/>
      <c r="L59" s="1384"/>
      <c r="P59" s="1377" t="s">
        <v>113</v>
      </c>
      <c r="Q59" s="1378"/>
      <c r="R59" s="1379"/>
      <c r="S59" s="1380" t="e">
        <f>'Suivi des évaluations'!G138</f>
        <v>#DIV/0!</v>
      </c>
      <c r="T59" s="1381"/>
      <c r="AO59" s="10"/>
      <c r="AQ59" s="112"/>
      <c r="AU59" s="102"/>
      <c r="AV59" s="102"/>
      <c r="AW59" s="102"/>
      <c r="AX59" s="102"/>
      <c r="AY59" s="102"/>
      <c r="AZ59" s="102"/>
      <c r="BA59" s="102"/>
      <c r="BB59" s="102"/>
      <c r="BC59" s="102"/>
      <c r="BD59" s="102"/>
      <c r="BE59" s="102"/>
      <c r="BF59" s="102"/>
    </row>
    <row r="60" spans="1:58" ht="39.950000000000003" customHeight="1">
      <c r="A60" s="21"/>
      <c r="B60" s="109"/>
      <c r="C60" s="21"/>
      <c r="D60" s="21"/>
      <c r="E60" s="21"/>
      <c r="F60" s="96"/>
      <c r="G60" s="37"/>
      <c r="H60" s="21"/>
      <c r="I60" s="21"/>
      <c r="J60" s="21"/>
      <c r="K60" s="21"/>
      <c r="L60" s="21"/>
      <c r="M60" s="110"/>
      <c r="N60" s="110"/>
      <c r="O60" s="110"/>
      <c r="P60" s="1377" t="s">
        <v>114</v>
      </c>
      <c r="Q60" s="1378"/>
      <c r="R60" s="1379"/>
      <c r="S60" s="1380" t="e">
        <f>'Suivi des évaluations'!G139</f>
        <v>#DIV/0!</v>
      </c>
      <c r="T60" s="1381"/>
      <c r="U60" s="110"/>
      <c r="V60" s="110"/>
      <c r="W60" s="110"/>
      <c r="X60" s="37"/>
      <c r="Y60" s="37"/>
      <c r="Z60" s="37"/>
      <c r="AA60" s="37"/>
      <c r="AB60" s="37"/>
      <c r="AC60" s="96"/>
      <c r="AD60" s="96"/>
      <c r="AE60" s="21"/>
      <c r="AF60" s="110"/>
      <c r="AG60" s="110"/>
      <c r="AH60" s="110"/>
      <c r="AI60" s="111"/>
      <c r="AJ60" s="37"/>
      <c r="AK60" s="37"/>
      <c r="AL60" s="37"/>
      <c r="AM60" s="37"/>
      <c r="AN60" s="96"/>
      <c r="AO60" s="99"/>
      <c r="AP60" s="96"/>
      <c r="AQ60" s="112"/>
      <c r="AU60" s="102"/>
      <c r="AV60" s="102"/>
      <c r="AW60" s="102"/>
      <c r="AX60" s="102"/>
      <c r="AY60" s="102"/>
      <c r="AZ60" s="102"/>
      <c r="BA60" s="102"/>
      <c r="BB60" s="102"/>
      <c r="BC60" s="102"/>
      <c r="BD60" s="102"/>
      <c r="BE60" s="102"/>
      <c r="BF60" s="102"/>
    </row>
    <row r="61" spans="1:58" ht="39.950000000000003" customHeight="1">
      <c r="B61" s="5"/>
      <c r="C61" s="9"/>
      <c r="F61" s="112"/>
      <c r="G61" s="37"/>
      <c r="H61" s="113"/>
      <c r="I61" s="37"/>
      <c r="J61" s="37"/>
      <c r="K61" s="37"/>
      <c r="L61" s="37"/>
      <c r="M61" s="37"/>
      <c r="N61" s="37"/>
      <c r="O61" s="37"/>
      <c r="P61" s="1377" t="s">
        <v>169</v>
      </c>
      <c r="Q61" s="1378"/>
      <c r="R61" s="1379"/>
      <c r="S61" s="1380" t="e">
        <f>'Suivi des évaluations'!G140</f>
        <v>#DIV/0!</v>
      </c>
      <c r="T61" s="1381"/>
      <c r="U61" s="37"/>
      <c r="V61" s="37"/>
      <c r="W61" s="37"/>
      <c r="X61" s="37"/>
      <c r="Y61" s="37"/>
      <c r="Z61" s="37"/>
      <c r="AA61" s="37"/>
      <c r="AB61" s="37"/>
      <c r="AC61" s="112"/>
      <c r="AD61" s="112"/>
      <c r="AF61" s="37"/>
      <c r="AG61" s="37"/>
      <c r="AH61" s="37"/>
      <c r="AI61" s="37"/>
      <c r="AJ61" s="37"/>
      <c r="AK61" s="37"/>
      <c r="AL61" s="37"/>
      <c r="AM61" s="37"/>
      <c r="AN61" s="112"/>
      <c r="AO61" s="114"/>
      <c r="AP61" s="112"/>
      <c r="AQ61" s="112"/>
      <c r="AU61" s="102"/>
      <c r="AV61" s="102"/>
      <c r="AW61" s="102"/>
      <c r="AX61" s="102"/>
      <c r="AY61" s="102"/>
      <c r="AZ61" s="102"/>
      <c r="BA61" s="102"/>
      <c r="BB61" s="102"/>
      <c r="BC61" s="102"/>
      <c r="BD61" s="102"/>
      <c r="BE61" s="102"/>
      <c r="BF61" s="102"/>
    </row>
    <row r="62" spans="1:58" ht="15" customHeight="1">
      <c r="B62" s="5"/>
      <c r="C62" s="9"/>
      <c r="D62" s="9"/>
      <c r="E62" s="9"/>
      <c r="F62" s="112"/>
      <c r="G62" s="112"/>
      <c r="H62" s="113"/>
      <c r="I62" s="112"/>
      <c r="J62" s="112"/>
      <c r="K62" s="112"/>
      <c r="L62" s="115"/>
      <c r="M62" s="115"/>
      <c r="N62" s="115"/>
      <c r="O62" s="115"/>
      <c r="P62" s="115"/>
      <c r="Q62" s="115"/>
      <c r="R62" s="115"/>
      <c r="T62" s="115"/>
      <c r="U62" s="112"/>
      <c r="V62" s="112"/>
      <c r="W62" s="116"/>
      <c r="X62" s="112"/>
      <c r="Y62" s="112"/>
      <c r="Z62" s="116"/>
      <c r="AA62" s="112"/>
      <c r="AB62" s="112"/>
      <c r="AC62" s="112"/>
      <c r="AD62" s="112"/>
      <c r="AF62" s="112"/>
      <c r="AG62" s="112"/>
      <c r="AH62" s="116"/>
      <c r="AI62" s="116"/>
      <c r="AJ62" s="116"/>
      <c r="AK62" s="116"/>
      <c r="AL62" s="112"/>
      <c r="AM62" s="112"/>
      <c r="AN62" s="112"/>
      <c r="AO62" s="114"/>
      <c r="AP62" s="112"/>
      <c r="AQ62" s="533"/>
      <c r="AU62" s="102"/>
      <c r="AV62" s="102"/>
      <c r="AW62" s="102"/>
      <c r="AX62" s="102"/>
      <c r="AY62" s="102"/>
      <c r="AZ62" s="102"/>
      <c r="BA62" s="102"/>
      <c r="BB62" s="102"/>
      <c r="BC62" s="102"/>
      <c r="BD62" s="102"/>
      <c r="BE62" s="102"/>
      <c r="BF62" s="102"/>
    </row>
    <row r="63" spans="1:58" s="107" customFormat="1" ht="28.5">
      <c r="A63" s="1"/>
      <c r="B63" s="5"/>
      <c r="C63" s="1"/>
      <c r="D63" s="1"/>
      <c r="E63" s="21"/>
      <c r="F63" s="112"/>
      <c r="G63" s="117"/>
      <c r="H63" s="117"/>
      <c r="I63" s="117"/>
      <c r="J63" s="117"/>
      <c r="K63" s="117"/>
      <c r="L63" s="117"/>
      <c r="M63" s="117"/>
      <c r="N63" s="117"/>
      <c r="O63" s="117"/>
      <c r="P63" s="117"/>
      <c r="Q63" s="117"/>
      <c r="R63" s="117"/>
      <c r="S63" s="117"/>
      <c r="T63" s="117"/>
      <c r="U63" s="112"/>
      <c r="V63" s="112"/>
      <c r="W63" s="112"/>
      <c r="X63" s="112"/>
      <c r="Y63" s="112"/>
      <c r="Z63" s="112"/>
      <c r="AA63" s="112"/>
      <c r="AB63" s="112"/>
      <c r="AC63" s="112"/>
      <c r="AD63" s="112"/>
      <c r="AE63" s="1"/>
      <c r="AF63" s="112"/>
      <c r="AG63" s="112"/>
      <c r="AH63" s="112"/>
      <c r="AI63" s="112"/>
      <c r="AJ63" s="112"/>
      <c r="AK63" s="112"/>
      <c r="AL63" s="112"/>
      <c r="AM63" s="112"/>
      <c r="AN63" s="112"/>
      <c r="AO63" s="114"/>
      <c r="AP63" s="112"/>
      <c r="AU63" s="102"/>
      <c r="AV63" s="102"/>
      <c r="AW63" s="102"/>
      <c r="AX63" s="102"/>
      <c r="AY63" s="102"/>
      <c r="AZ63" s="102"/>
      <c r="BA63" s="102"/>
      <c r="BB63" s="102"/>
      <c r="BC63" s="102"/>
      <c r="BD63" s="102"/>
      <c r="BE63" s="102"/>
      <c r="BF63" s="102"/>
    </row>
    <row r="64" spans="1:58" s="107" customFormat="1">
      <c r="A64" s="1"/>
      <c r="B64" s="119"/>
      <c r="C64" s="120"/>
      <c r="D64" s="120"/>
      <c r="E64" s="120"/>
      <c r="F64" s="120"/>
      <c r="G64" s="1223"/>
      <c r="H64" s="1223"/>
      <c r="I64" s="1223"/>
      <c r="J64" s="1223"/>
      <c r="K64" s="1223"/>
      <c r="L64" s="1223"/>
      <c r="M64" s="1223"/>
      <c r="N64" s="1223"/>
      <c r="O64" s="1223"/>
      <c r="P64" s="1223"/>
      <c r="Q64" s="1223"/>
      <c r="R64" s="1223"/>
      <c r="S64" s="1223"/>
      <c r="T64" s="1223"/>
      <c r="U64" s="540"/>
      <c r="V64" s="540"/>
      <c r="W64" s="540"/>
      <c r="X64" s="540"/>
      <c r="Y64" s="540"/>
      <c r="Z64" s="540"/>
      <c r="AA64" s="540"/>
      <c r="AB64" s="540"/>
      <c r="AC64" s="540"/>
      <c r="AD64" s="540"/>
      <c r="AE64" s="331" t="str">
        <f>Données!AF3</f>
        <v xml:space="preserve">Conception et réalisation : Thierry GÉRARD IEN-ET STI Design &amp; Métiers d'art - Version 5.2 • Septembre 2020    
Adaptation Equipe Académique Rennes [ 07 83 77 09 55 ] - Version 5.2 • Mars 2021 </v>
      </c>
      <c r="AF64" s="122"/>
      <c r="AG64" s="122"/>
      <c r="AH64" s="122"/>
      <c r="AI64" s="120"/>
      <c r="AJ64" s="120"/>
      <c r="AK64" s="120"/>
      <c r="AL64" s="120"/>
      <c r="AM64" s="120"/>
      <c r="AN64" s="120"/>
      <c r="AO64" s="123"/>
      <c r="AP64" s="533"/>
      <c r="AU64" s="102"/>
      <c r="AV64" s="102"/>
      <c r="AW64" s="102"/>
      <c r="AX64" s="102"/>
      <c r="AY64" s="102"/>
      <c r="AZ64" s="102"/>
      <c r="BA64" s="102"/>
      <c r="BB64" s="102"/>
      <c r="BC64" s="102"/>
      <c r="BD64" s="102"/>
      <c r="BE64" s="102"/>
      <c r="BF64" s="102"/>
    </row>
    <row r="65" spans="47:58" s="107" customFormat="1">
      <c r="AU65" s="102"/>
      <c r="AV65" s="102"/>
      <c r="AW65" s="102"/>
      <c r="AX65" s="102"/>
      <c r="AY65" s="102"/>
      <c r="AZ65" s="102"/>
      <c r="BA65" s="102"/>
      <c r="BB65" s="102"/>
      <c r="BC65" s="102"/>
      <c r="BD65" s="102"/>
      <c r="BE65" s="102"/>
      <c r="BF65" s="102"/>
    </row>
    <row r="66" spans="47:58" s="107" customFormat="1" ht="20.100000000000001" customHeight="1">
      <c r="AU66" s="102"/>
      <c r="AV66" s="102"/>
      <c r="AW66" s="102"/>
      <c r="AX66" s="102"/>
      <c r="AY66" s="102"/>
      <c r="AZ66" s="102"/>
      <c r="BA66" s="102"/>
      <c r="BB66" s="102"/>
      <c r="BC66" s="102"/>
      <c r="BD66" s="102"/>
      <c r="BE66" s="102"/>
      <c r="BF66" s="102"/>
    </row>
    <row r="67" spans="47:58" s="107" customFormat="1" ht="20.100000000000001" customHeight="1">
      <c r="AU67" s="102"/>
      <c r="AV67" s="102"/>
      <c r="AW67" s="102"/>
      <c r="AX67" s="102"/>
      <c r="AY67" s="102"/>
      <c r="AZ67" s="102"/>
      <c r="BA67" s="102"/>
      <c r="BB67" s="102"/>
      <c r="BC67" s="102"/>
      <c r="BD67" s="102"/>
      <c r="BE67" s="102"/>
      <c r="BF67" s="102"/>
    </row>
    <row r="68" spans="47:58" s="107" customFormat="1" ht="20.100000000000001" customHeight="1">
      <c r="AU68" s="102"/>
      <c r="AV68" s="102"/>
      <c r="AW68" s="102"/>
      <c r="AX68" s="102"/>
      <c r="AY68" s="102"/>
      <c r="AZ68" s="102"/>
      <c r="BA68" s="102"/>
      <c r="BB68" s="102"/>
      <c r="BC68" s="102"/>
      <c r="BD68" s="102"/>
      <c r="BE68" s="102"/>
      <c r="BF68" s="102"/>
    </row>
    <row r="69" spans="47:58" s="107" customFormat="1" ht="20.100000000000001" customHeight="1">
      <c r="AU69" s="102"/>
      <c r="AV69" s="102"/>
      <c r="AW69" s="102"/>
      <c r="AX69" s="102"/>
      <c r="AY69" s="102"/>
      <c r="AZ69" s="102"/>
      <c r="BA69" s="102"/>
      <c r="BB69" s="102"/>
      <c r="BC69" s="102"/>
      <c r="BD69" s="102"/>
      <c r="BE69" s="102"/>
      <c r="BF69" s="102"/>
    </row>
    <row r="70" spans="47:58" s="107" customFormat="1" ht="20.100000000000001" customHeight="1">
      <c r="AU70" s="102"/>
      <c r="AV70" s="102"/>
      <c r="AW70" s="102"/>
      <c r="AX70" s="102"/>
      <c r="AY70" s="102"/>
      <c r="AZ70" s="102"/>
      <c r="BA70" s="102"/>
      <c r="BB70" s="102"/>
      <c r="BC70" s="102"/>
      <c r="BD70" s="102"/>
      <c r="BE70" s="102"/>
      <c r="BF70" s="102"/>
    </row>
    <row r="71" spans="47:58" s="107" customFormat="1" ht="20.100000000000001" customHeight="1">
      <c r="AU71" s="102"/>
      <c r="AV71" s="102"/>
      <c r="AW71" s="102"/>
      <c r="AX71" s="102"/>
      <c r="AY71" s="102"/>
      <c r="AZ71" s="102"/>
      <c r="BA71" s="102"/>
      <c r="BB71" s="102"/>
      <c r="BC71" s="102"/>
      <c r="BD71" s="102"/>
      <c r="BE71" s="102"/>
      <c r="BF71" s="102"/>
    </row>
    <row r="72" spans="47:58" s="107" customFormat="1" ht="20.100000000000001" customHeight="1">
      <c r="AU72" s="102"/>
      <c r="AV72" s="102"/>
      <c r="AW72" s="102"/>
      <c r="AX72" s="102"/>
      <c r="AY72" s="102"/>
      <c r="AZ72" s="102"/>
      <c r="BA72" s="102"/>
      <c r="BB72" s="102"/>
      <c r="BC72" s="102"/>
      <c r="BD72" s="102"/>
      <c r="BE72" s="102"/>
      <c r="BF72" s="102"/>
    </row>
    <row r="73" spans="47:58" s="107" customFormat="1" ht="20.100000000000001" customHeight="1">
      <c r="AU73" s="102"/>
      <c r="AV73" s="102"/>
      <c r="AW73" s="102"/>
      <c r="AX73" s="102"/>
      <c r="AY73" s="102"/>
      <c r="AZ73" s="102"/>
      <c r="BA73" s="102"/>
      <c r="BB73" s="102"/>
      <c r="BC73" s="102"/>
      <c r="BD73" s="102"/>
      <c r="BE73" s="102"/>
      <c r="BF73" s="102"/>
    </row>
    <row r="74" spans="47:58" s="107" customFormat="1" ht="20.100000000000001" customHeight="1">
      <c r="AU74" s="102"/>
      <c r="AV74" s="102"/>
      <c r="AW74" s="102"/>
      <c r="AX74" s="102"/>
      <c r="AY74" s="102"/>
      <c r="AZ74" s="102"/>
      <c r="BA74" s="102"/>
      <c r="BB74" s="102"/>
      <c r="BC74" s="102"/>
      <c r="BD74" s="102"/>
      <c r="BE74" s="102"/>
      <c r="BF74" s="102"/>
    </row>
    <row r="75" spans="47:58" s="107" customFormat="1" ht="20.100000000000001" customHeight="1">
      <c r="AU75" s="102"/>
      <c r="AV75" s="102"/>
      <c r="AW75" s="102"/>
      <c r="AX75" s="102"/>
      <c r="AY75" s="102"/>
      <c r="AZ75" s="102"/>
      <c r="BA75" s="102"/>
      <c r="BB75" s="102"/>
      <c r="BC75" s="102"/>
      <c r="BD75" s="102"/>
      <c r="BE75" s="102"/>
      <c r="BF75" s="102"/>
    </row>
    <row r="76" spans="47:58" s="107" customFormat="1" ht="35.25" customHeight="1">
      <c r="AU76" s="102"/>
      <c r="AV76" s="102"/>
      <c r="AW76" s="102"/>
      <c r="AX76" s="102"/>
      <c r="AY76" s="102"/>
      <c r="AZ76" s="102"/>
      <c r="BA76" s="102"/>
      <c r="BB76" s="102"/>
      <c r="BC76" s="102"/>
      <c r="BD76" s="102"/>
      <c r="BE76" s="102"/>
      <c r="BF76" s="102"/>
    </row>
    <row r="77" spans="47:58" s="107" customFormat="1">
      <c r="AU77" s="102"/>
      <c r="AV77" s="102"/>
      <c r="AW77" s="102"/>
      <c r="AX77" s="102"/>
      <c r="AY77" s="102"/>
      <c r="AZ77" s="102"/>
      <c r="BA77" s="102"/>
      <c r="BB77" s="102"/>
      <c r="BC77" s="102"/>
      <c r="BD77" s="102"/>
      <c r="BE77" s="102"/>
      <c r="BF77" s="102"/>
    </row>
    <row r="78" spans="47:58" s="107" customFormat="1">
      <c r="AU78" s="102"/>
      <c r="AV78" s="102"/>
      <c r="AW78" s="102"/>
      <c r="AX78" s="102"/>
      <c r="AY78" s="102"/>
      <c r="AZ78" s="102"/>
      <c r="BA78" s="102"/>
      <c r="BB78" s="102"/>
      <c r="BC78" s="102"/>
      <c r="BD78" s="102"/>
      <c r="BE78" s="102"/>
      <c r="BF78" s="102"/>
    </row>
    <row r="79" spans="47:58" s="107" customFormat="1">
      <c r="AU79" s="102"/>
      <c r="AV79" s="102"/>
      <c r="AW79" s="102"/>
      <c r="AX79" s="102"/>
      <c r="AY79" s="102"/>
      <c r="AZ79" s="102"/>
      <c r="BA79" s="102"/>
      <c r="BB79" s="102"/>
      <c r="BC79" s="102"/>
      <c r="BD79" s="102"/>
      <c r="BE79" s="102"/>
      <c r="BF79" s="102"/>
    </row>
    <row r="80" spans="47:58" s="107" customFormat="1" ht="35.25" customHeight="1">
      <c r="AU80" s="102"/>
      <c r="AV80" s="102"/>
      <c r="AW80" s="102"/>
      <c r="AX80" s="102"/>
      <c r="AY80" s="102"/>
      <c r="AZ80" s="102"/>
      <c r="BA80" s="102"/>
      <c r="BB80" s="102"/>
      <c r="BC80" s="102"/>
      <c r="BD80" s="102"/>
      <c r="BE80" s="102"/>
      <c r="BF80" s="102"/>
    </row>
    <row r="81" spans="1:58" s="107" customFormat="1">
      <c r="AU81" s="102"/>
      <c r="AV81" s="102"/>
      <c r="AW81" s="102"/>
      <c r="AX81" s="102"/>
      <c r="AY81" s="102"/>
      <c r="AZ81" s="102"/>
      <c r="BA81" s="102"/>
      <c r="BB81" s="102"/>
      <c r="BC81" s="102"/>
      <c r="BD81" s="102"/>
      <c r="BE81" s="102"/>
      <c r="BF81" s="102"/>
    </row>
    <row r="82" spans="1:58" s="107" customFormat="1">
      <c r="AU82" s="102"/>
      <c r="AV82" s="102"/>
      <c r="AW82" s="102"/>
      <c r="AX82" s="102"/>
      <c r="AY82" s="102"/>
      <c r="AZ82" s="102"/>
      <c r="BA82" s="102"/>
      <c r="BB82" s="102"/>
      <c r="BC82" s="102"/>
      <c r="BD82" s="102"/>
      <c r="BE82" s="102"/>
      <c r="BF82" s="102"/>
    </row>
    <row r="83" spans="1:58" s="107" customFormat="1">
      <c r="AU83" s="102"/>
      <c r="AV83" s="102"/>
      <c r="AW83" s="102"/>
      <c r="AX83" s="102"/>
      <c r="AY83" s="102"/>
      <c r="AZ83" s="102"/>
      <c r="BA83" s="102"/>
      <c r="BB83" s="102"/>
      <c r="BC83" s="102"/>
      <c r="BD83" s="102"/>
      <c r="BE83" s="102"/>
      <c r="BF83" s="102"/>
    </row>
    <row r="84" spans="1:58" s="107" customFormat="1">
      <c r="AU84" s="102"/>
      <c r="AV84" s="102"/>
      <c r="AW84" s="102"/>
      <c r="AX84" s="102"/>
      <c r="AY84" s="102"/>
      <c r="AZ84" s="102"/>
      <c r="BA84" s="102"/>
      <c r="BB84" s="102"/>
      <c r="BC84" s="102"/>
      <c r="BD84" s="102"/>
      <c r="BE84" s="102"/>
      <c r="BF84" s="102"/>
    </row>
    <row r="85" spans="1:58" s="107" customFormat="1">
      <c r="AU85" s="102"/>
      <c r="AV85" s="102"/>
      <c r="AW85" s="102"/>
      <c r="AX85" s="102"/>
      <c r="AY85" s="102"/>
      <c r="AZ85" s="102"/>
      <c r="BA85" s="102"/>
      <c r="BB85" s="102"/>
      <c r="BC85" s="102"/>
      <c r="BD85" s="102"/>
      <c r="BE85" s="102"/>
      <c r="BF85" s="102"/>
    </row>
    <row r="86" spans="1:58" s="107" customFormat="1">
      <c r="AU86" s="102"/>
      <c r="AV86" s="102"/>
      <c r="AW86" s="102"/>
      <c r="AX86" s="102"/>
      <c r="AY86" s="102"/>
      <c r="AZ86" s="102"/>
      <c r="BA86" s="102"/>
      <c r="BB86" s="102"/>
      <c r="BC86" s="102"/>
      <c r="BD86" s="102"/>
      <c r="BE86" s="102"/>
      <c r="BF86" s="102"/>
    </row>
    <row r="87" spans="1:58" s="107" customFormat="1">
      <c r="AU87" s="102"/>
      <c r="AV87" s="102"/>
      <c r="AW87" s="102"/>
      <c r="AX87" s="102"/>
      <c r="AY87" s="102"/>
      <c r="AZ87" s="102"/>
      <c r="BA87" s="102"/>
      <c r="BB87" s="102"/>
      <c r="BC87" s="102"/>
      <c r="BD87" s="102"/>
      <c r="BE87" s="102"/>
      <c r="BF87" s="102"/>
    </row>
    <row r="88" spans="1:58" s="107" customFormat="1">
      <c r="AU88" s="102"/>
      <c r="AV88" s="102"/>
      <c r="AW88" s="102"/>
      <c r="AX88" s="102"/>
      <c r="AY88" s="102"/>
      <c r="AZ88" s="102"/>
      <c r="BA88" s="102"/>
      <c r="BB88" s="102"/>
      <c r="BC88" s="102"/>
      <c r="BD88" s="102"/>
      <c r="BE88" s="102"/>
      <c r="BF88" s="102"/>
    </row>
    <row r="89" spans="1:58" s="505" customFormat="1">
      <c r="A89" s="107"/>
      <c r="B89" s="107"/>
      <c r="C89" s="107"/>
      <c r="D89" s="107"/>
      <c r="E89" s="107"/>
      <c r="F89" s="107"/>
      <c r="G89" s="107"/>
      <c r="H89" s="107"/>
      <c r="I89" s="107"/>
      <c r="J89" s="107"/>
      <c r="K89" s="107"/>
      <c r="L89" s="107"/>
      <c r="M89" s="107"/>
      <c r="N89" s="107"/>
      <c r="O89" s="107"/>
      <c r="P89" s="107"/>
      <c r="Q89" s="107"/>
      <c r="R89" s="107"/>
      <c r="S89" s="107"/>
      <c r="T89" s="107"/>
      <c r="U89" s="107"/>
      <c r="V89" s="107"/>
      <c r="W89" s="107"/>
      <c r="X89" s="107"/>
      <c r="Y89" s="107"/>
      <c r="Z89" s="107"/>
      <c r="AA89" s="107"/>
      <c r="AB89" s="107"/>
      <c r="AC89" s="107"/>
      <c r="AD89" s="107"/>
      <c r="AE89" s="107"/>
      <c r="AF89" s="107"/>
      <c r="AG89" s="107"/>
      <c r="AH89" s="107"/>
      <c r="AI89" s="107"/>
      <c r="AJ89" s="107"/>
      <c r="AK89" s="107"/>
      <c r="AL89" s="107"/>
      <c r="AM89" s="107"/>
      <c r="AN89" s="107"/>
      <c r="AO89" s="107"/>
      <c r="AP89" s="107"/>
      <c r="AR89" s="107"/>
      <c r="AS89" s="107"/>
      <c r="AT89" s="107"/>
      <c r="AU89" s="102"/>
      <c r="AV89" s="102"/>
      <c r="AW89" s="102"/>
      <c r="AX89" s="102"/>
      <c r="AY89" s="102"/>
      <c r="AZ89" s="102"/>
      <c r="BA89" s="102"/>
      <c r="BB89" s="102"/>
      <c r="BC89" s="102"/>
      <c r="BD89" s="102"/>
      <c r="BE89" s="102"/>
      <c r="BF89" s="102"/>
    </row>
    <row r="90" spans="1:58" s="505" customFormat="1">
      <c r="A90" s="107"/>
      <c r="B90" s="107"/>
      <c r="C90" s="107"/>
      <c r="D90" s="107"/>
      <c r="E90" s="107"/>
      <c r="F90" s="107"/>
      <c r="G90" s="107"/>
      <c r="H90" s="107"/>
      <c r="I90" s="107"/>
      <c r="J90" s="107"/>
      <c r="K90" s="107"/>
      <c r="L90" s="107"/>
      <c r="M90" s="107"/>
      <c r="N90" s="107"/>
      <c r="O90" s="107"/>
      <c r="P90" s="107"/>
      <c r="Q90" s="107"/>
      <c r="R90" s="107"/>
      <c r="S90" s="107"/>
      <c r="T90" s="107"/>
      <c r="U90" s="107"/>
      <c r="V90" s="107"/>
      <c r="W90" s="107"/>
      <c r="X90" s="107"/>
      <c r="Y90" s="107"/>
      <c r="Z90" s="107"/>
      <c r="AA90" s="107"/>
      <c r="AB90" s="107"/>
      <c r="AC90" s="107"/>
      <c r="AD90" s="107"/>
      <c r="AE90" s="107"/>
      <c r="AF90" s="107"/>
      <c r="AG90" s="107"/>
      <c r="AH90" s="107"/>
      <c r="AI90" s="107"/>
      <c r="AJ90" s="107"/>
      <c r="AK90" s="107"/>
      <c r="AL90" s="107"/>
      <c r="AM90" s="107"/>
      <c r="AN90" s="107"/>
      <c r="AO90" s="107"/>
      <c r="AP90" s="107"/>
      <c r="AR90" s="107"/>
      <c r="AS90" s="107"/>
      <c r="AT90" s="107"/>
      <c r="AU90" s="102"/>
      <c r="AV90" s="102"/>
      <c r="AW90" s="102"/>
      <c r="AX90" s="102"/>
      <c r="AY90" s="102"/>
      <c r="AZ90" s="102"/>
      <c r="BA90" s="102"/>
      <c r="BB90" s="102"/>
      <c r="BC90" s="102"/>
      <c r="BD90" s="102"/>
      <c r="BE90" s="102"/>
      <c r="BF90" s="102"/>
    </row>
    <row r="91" spans="1:58" s="505" customFormat="1">
      <c r="AR91" s="107"/>
      <c r="AS91" s="107"/>
      <c r="AT91" s="107"/>
      <c r="AU91" s="102"/>
      <c r="AV91" s="102"/>
      <c r="AW91" s="102"/>
      <c r="AX91" s="102"/>
      <c r="AY91" s="102"/>
      <c r="AZ91" s="102"/>
      <c r="BA91" s="102"/>
      <c r="BB91" s="102"/>
      <c r="BC91" s="102"/>
      <c r="BD91" s="102"/>
      <c r="BE91" s="102"/>
      <c r="BF91" s="102"/>
    </row>
    <row r="92" spans="1:58" s="505" customFormat="1">
      <c r="AR92" s="107"/>
      <c r="AS92" s="107"/>
      <c r="AT92" s="107"/>
      <c r="AU92" s="102"/>
      <c r="AV92" s="102"/>
      <c r="AW92" s="102"/>
      <c r="AX92" s="102"/>
      <c r="AY92" s="102"/>
      <c r="AZ92" s="102"/>
      <c r="BA92" s="102"/>
      <c r="BB92" s="102"/>
      <c r="BC92" s="102"/>
      <c r="BD92" s="102"/>
      <c r="BE92" s="102"/>
      <c r="BF92" s="102"/>
    </row>
    <row r="93" spans="1:58" s="505" customFormat="1">
      <c r="AR93" s="107"/>
      <c r="AS93" s="107"/>
      <c r="AT93" s="107"/>
      <c r="AU93" s="102"/>
      <c r="AV93" s="102"/>
      <c r="AW93" s="102"/>
      <c r="AX93" s="102"/>
      <c r="AY93" s="102"/>
      <c r="AZ93" s="102"/>
      <c r="BA93" s="102"/>
      <c r="BB93" s="102"/>
      <c r="BC93" s="102"/>
      <c r="BD93" s="102"/>
      <c r="BE93" s="102"/>
      <c r="BF93" s="102"/>
    </row>
    <row r="94" spans="1:58" s="505" customFormat="1">
      <c r="AR94" s="107"/>
      <c r="AS94" s="107"/>
      <c r="AT94" s="107"/>
      <c r="AU94" s="102"/>
      <c r="AV94" s="102"/>
      <c r="AW94" s="102"/>
      <c r="AX94" s="102"/>
      <c r="AY94" s="102"/>
      <c r="AZ94" s="102"/>
      <c r="BA94" s="102"/>
      <c r="BB94" s="102"/>
      <c r="BC94" s="102"/>
      <c r="BD94" s="102"/>
      <c r="BE94" s="102"/>
      <c r="BF94" s="102"/>
    </row>
    <row r="95" spans="1:58" s="102" customFormat="1">
      <c r="A95" s="505"/>
      <c r="B95" s="505"/>
      <c r="C95" s="505"/>
      <c r="D95" s="505"/>
      <c r="E95" s="505"/>
      <c r="F95" s="505"/>
      <c r="G95" s="505"/>
      <c r="H95" s="505"/>
      <c r="I95" s="505"/>
      <c r="J95" s="505"/>
      <c r="K95" s="505"/>
      <c r="L95" s="505"/>
      <c r="M95" s="505"/>
      <c r="N95" s="505"/>
      <c r="O95" s="505"/>
      <c r="P95" s="505"/>
      <c r="Q95" s="505"/>
      <c r="R95" s="505"/>
      <c r="S95" s="505"/>
      <c r="T95" s="505"/>
      <c r="U95" s="505"/>
      <c r="V95" s="505"/>
      <c r="W95" s="505"/>
      <c r="X95" s="505"/>
      <c r="Y95" s="505"/>
      <c r="Z95" s="505"/>
      <c r="AA95" s="505"/>
      <c r="AB95" s="505"/>
      <c r="AC95" s="505"/>
      <c r="AD95" s="505"/>
      <c r="AE95" s="505"/>
      <c r="AF95" s="505"/>
      <c r="AG95" s="505"/>
      <c r="AH95" s="505"/>
      <c r="AI95" s="505"/>
      <c r="AJ95" s="505"/>
      <c r="AK95" s="505"/>
      <c r="AL95" s="505"/>
      <c r="AM95" s="505"/>
      <c r="AN95" s="505"/>
      <c r="AO95" s="505"/>
      <c r="AP95" s="505"/>
      <c r="AR95" s="107"/>
      <c r="AS95" s="107"/>
      <c r="AT95" s="107"/>
    </row>
    <row r="96" spans="1:58" s="102" customFormat="1">
      <c r="A96" s="505"/>
      <c r="B96" s="505"/>
      <c r="C96" s="505"/>
      <c r="D96" s="505"/>
      <c r="E96" s="505"/>
      <c r="F96" s="505"/>
      <c r="G96" s="505"/>
      <c r="H96" s="505"/>
      <c r="I96" s="505"/>
      <c r="J96" s="505"/>
      <c r="K96" s="505"/>
      <c r="L96" s="505"/>
      <c r="M96" s="505"/>
      <c r="N96" s="505"/>
      <c r="O96" s="505"/>
      <c r="P96" s="505"/>
      <c r="Q96" s="505"/>
      <c r="R96" s="505"/>
      <c r="S96" s="505"/>
      <c r="T96" s="505"/>
      <c r="U96" s="505"/>
      <c r="V96" s="505"/>
      <c r="W96" s="505"/>
      <c r="X96" s="505"/>
      <c r="Y96" s="505"/>
      <c r="Z96" s="505"/>
      <c r="AA96" s="505"/>
      <c r="AB96" s="505"/>
      <c r="AC96" s="505"/>
      <c r="AD96" s="505"/>
      <c r="AE96" s="505"/>
      <c r="AF96" s="505"/>
      <c r="AG96" s="505"/>
      <c r="AH96" s="505"/>
      <c r="AI96" s="505"/>
      <c r="AJ96" s="505"/>
      <c r="AK96" s="505"/>
      <c r="AL96" s="505"/>
      <c r="AM96" s="505"/>
      <c r="AN96" s="505"/>
      <c r="AO96" s="505"/>
      <c r="AP96" s="505"/>
      <c r="AR96" s="107"/>
      <c r="AS96" s="107"/>
      <c r="AT96" s="107"/>
    </row>
    <row r="97" spans="44:46" s="102" customFormat="1">
      <c r="AR97" s="107"/>
      <c r="AS97" s="107"/>
      <c r="AT97" s="107"/>
    </row>
    <row r="98" spans="44:46" s="102" customFormat="1">
      <c r="AR98" s="107"/>
      <c r="AS98" s="107"/>
      <c r="AT98" s="107"/>
    </row>
    <row r="99" spans="44:46" s="102" customFormat="1">
      <c r="AR99" s="107"/>
      <c r="AS99" s="107"/>
      <c r="AT99" s="107"/>
    </row>
    <row r="100" spans="44:46" s="102" customFormat="1">
      <c r="AR100" s="107"/>
      <c r="AS100" s="107"/>
      <c r="AT100" s="107"/>
    </row>
    <row r="101" spans="44:46" s="102" customFormat="1">
      <c r="AR101" s="107"/>
      <c r="AS101" s="107"/>
      <c r="AT101" s="107"/>
    </row>
    <row r="102" spans="44:46" s="102" customFormat="1">
      <c r="AR102" s="107"/>
      <c r="AS102" s="107"/>
      <c r="AT102" s="107"/>
    </row>
    <row r="103" spans="44:46" s="102" customFormat="1">
      <c r="AR103" s="107"/>
      <c r="AS103" s="107"/>
      <c r="AT103" s="107"/>
    </row>
    <row r="104" spans="44:46" s="102" customFormat="1">
      <c r="AR104" s="107"/>
      <c r="AS104" s="107"/>
      <c r="AT104" s="107"/>
    </row>
    <row r="105" spans="44:46" s="102" customFormat="1">
      <c r="AR105" s="107"/>
      <c r="AS105" s="107"/>
      <c r="AT105" s="107"/>
    </row>
    <row r="106" spans="44:46" s="102" customFormat="1">
      <c r="AR106" s="107"/>
      <c r="AS106" s="107"/>
      <c r="AT106" s="107"/>
    </row>
    <row r="107" spans="44:46" s="102" customFormat="1">
      <c r="AR107" s="107"/>
      <c r="AS107" s="107"/>
      <c r="AT107" s="107"/>
    </row>
    <row r="108" spans="44:46" s="102" customFormat="1">
      <c r="AR108" s="107"/>
      <c r="AS108" s="107"/>
      <c r="AT108" s="107"/>
    </row>
    <row r="109" spans="44:46" s="102" customFormat="1">
      <c r="AR109" s="107"/>
      <c r="AS109" s="107"/>
      <c r="AT109" s="107"/>
    </row>
    <row r="110" spans="44:46" s="102" customFormat="1">
      <c r="AR110" s="107"/>
      <c r="AS110" s="107"/>
      <c r="AT110" s="107"/>
    </row>
    <row r="111" spans="44:46" s="102" customFormat="1">
      <c r="AR111" s="107"/>
      <c r="AS111" s="107"/>
      <c r="AT111" s="107"/>
    </row>
    <row r="112" spans="44:46" s="102" customFormat="1">
      <c r="AR112" s="107"/>
      <c r="AS112" s="107"/>
      <c r="AT112" s="107"/>
    </row>
    <row r="113" spans="44:46" s="102" customFormat="1">
      <c r="AR113" s="107"/>
      <c r="AS113" s="107"/>
      <c r="AT113" s="107"/>
    </row>
    <row r="114" spans="44:46" s="102" customFormat="1">
      <c r="AR114" s="107"/>
      <c r="AS114" s="107"/>
      <c r="AT114" s="107"/>
    </row>
    <row r="115" spans="44:46" s="102" customFormat="1">
      <c r="AR115" s="107"/>
      <c r="AS115" s="107"/>
      <c r="AT115" s="107"/>
    </row>
    <row r="116" spans="44:46" s="102" customFormat="1">
      <c r="AR116" s="107"/>
      <c r="AS116" s="107"/>
      <c r="AT116" s="107"/>
    </row>
    <row r="117" spans="44:46" s="102" customFormat="1">
      <c r="AR117" s="107"/>
      <c r="AS117" s="107"/>
      <c r="AT117" s="107"/>
    </row>
    <row r="118" spans="44:46" s="102" customFormat="1">
      <c r="AR118" s="107"/>
      <c r="AS118" s="107"/>
      <c r="AT118" s="107"/>
    </row>
    <row r="119" spans="44:46" s="102" customFormat="1">
      <c r="AR119" s="107"/>
      <c r="AS119" s="107"/>
      <c r="AT119" s="107"/>
    </row>
    <row r="120" spans="44:46" s="102" customFormat="1">
      <c r="AR120" s="107"/>
      <c r="AS120" s="107"/>
      <c r="AT120" s="107"/>
    </row>
    <row r="121" spans="44:46" s="102" customFormat="1">
      <c r="AR121" s="107"/>
      <c r="AS121" s="107"/>
      <c r="AT121" s="107"/>
    </row>
    <row r="122" spans="44:46" s="102" customFormat="1">
      <c r="AR122" s="107"/>
      <c r="AS122" s="107"/>
      <c r="AT122" s="107"/>
    </row>
    <row r="123" spans="44:46" s="102" customFormat="1">
      <c r="AR123" s="107"/>
      <c r="AS123" s="107"/>
      <c r="AT123" s="107"/>
    </row>
    <row r="124" spans="44:46" s="102" customFormat="1">
      <c r="AR124" s="107"/>
      <c r="AS124" s="107"/>
      <c r="AT124" s="107"/>
    </row>
    <row r="125" spans="44:46" s="102" customFormat="1">
      <c r="AR125" s="107"/>
      <c r="AS125" s="107"/>
      <c r="AT125" s="107"/>
    </row>
    <row r="126" spans="44:46" s="102" customFormat="1">
      <c r="AR126" s="107"/>
      <c r="AS126" s="107"/>
      <c r="AT126" s="107"/>
    </row>
    <row r="127" spans="44:46" s="102" customFormat="1">
      <c r="AR127" s="107"/>
      <c r="AS127" s="107"/>
      <c r="AT127" s="107"/>
    </row>
    <row r="128" spans="44:46" s="102" customFormat="1">
      <c r="AR128" s="107"/>
      <c r="AS128" s="107"/>
      <c r="AT128" s="107"/>
    </row>
    <row r="129" spans="44:52" s="102" customFormat="1">
      <c r="AR129" s="107"/>
      <c r="AS129" s="107"/>
      <c r="AT129" s="107"/>
    </row>
    <row r="130" spans="44:52" s="102" customFormat="1">
      <c r="AR130" s="107"/>
      <c r="AS130" s="107"/>
      <c r="AT130" s="107"/>
    </row>
    <row r="131" spans="44:52" s="102" customFormat="1">
      <c r="AR131" s="107"/>
      <c r="AS131" s="107"/>
      <c r="AT131" s="107"/>
    </row>
    <row r="132" spans="44:52" s="102" customFormat="1">
      <c r="AR132" s="107"/>
      <c r="AS132" s="107"/>
      <c r="AT132" s="107"/>
    </row>
    <row r="133" spans="44:52" s="102" customFormat="1">
      <c r="AR133" s="107"/>
      <c r="AS133" s="107"/>
      <c r="AT133" s="107"/>
    </row>
    <row r="134" spans="44:52" s="102" customFormat="1">
      <c r="AR134" s="107"/>
      <c r="AS134" s="107"/>
      <c r="AT134" s="107"/>
    </row>
    <row r="135" spans="44:52" s="102" customFormat="1">
      <c r="AR135" s="107"/>
      <c r="AS135" s="107"/>
      <c r="AT135" s="107"/>
    </row>
    <row r="136" spans="44:52" s="102" customFormat="1">
      <c r="AR136" s="107"/>
      <c r="AS136" s="107"/>
      <c r="AT136" s="107"/>
    </row>
    <row r="137" spans="44:52" s="102" customFormat="1">
      <c r="AR137" s="107"/>
      <c r="AS137" s="107"/>
      <c r="AT137" s="107"/>
    </row>
    <row r="138" spans="44:52" s="102" customFormat="1">
      <c r="AR138" s="107"/>
      <c r="AS138" s="107"/>
      <c r="AT138" s="107"/>
    </row>
    <row r="139" spans="44:52" s="102" customFormat="1">
      <c r="AR139" s="107"/>
      <c r="AS139" s="107"/>
      <c r="AT139" s="107"/>
    </row>
    <row r="140" spans="44:52" s="102" customFormat="1">
      <c r="AR140" s="107"/>
      <c r="AS140" s="107"/>
      <c r="AT140" s="107"/>
    </row>
    <row r="141" spans="44:52" s="102" customFormat="1">
      <c r="AR141" s="107"/>
      <c r="AS141" s="107"/>
      <c r="AT141" s="107"/>
      <c r="AU141" s="1"/>
      <c r="AV141" s="1"/>
      <c r="AW141" s="1"/>
    </row>
    <row r="142" spans="44:52" s="102" customFormat="1">
      <c r="AR142" s="107"/>
      <c r="AS142" s="107"/>
      <c r="AT142" s="107"/>
      <c r="AU142" s="1"/>
      <c r="AV142" s="1"/>
      <c r="AW142" s="1"/>
    </row>
    <row r="143" spans="44:52" s="102" customFormat="1">
      <c r="AR143" s="107"/>
      <c r="AS143" s="107"/>
      <c r="AT143" s="107"/>
      <c r="AU143" s="1"/>
      <c r="AV143" s="1"/>
      <c r="AW143" s="1"/>
      <c r="AX143" s="1"/>
      <c r="AY143" s="1"/>
      <c r="AZ143" s="1"/>
    </row>
    <row r="144" spans="44:52" s="102" customFormat="1">
      <c r="AR144" s="107"/>
      <c r="AS144" s="107"/>
      <c r="AT144" s="107"/>
      <c r="AU144" s="1"/>
      <c r="AV144" s="1"/>
      <c r="AW144" s="1"/>
      <c r="AX144" s="1"/>
      <c r="AY144" s="1"/>
      <c r="AZ144" s="1"/>
    </row>
    <row r="145" spans="44:58" s="102" customFormat="1">
      <c r="AR145" s="107"/>
      <c r="AS145" s="107"/>
      <c r="AT145" s="107"/>
      <c r="AU145" s="1"/>
      <c r="AV145" s="1"/>
      <c r="AW145" s="1"/>
      <c r="AX145" s="1"/>
      <c r="AY145" s="1"/>
      <c r="AZ145" s="1"/>
    </row>
    <row r="146" spans="44:58" s="102" customFormat="1">
      <c r="AR146" s="107"/>
      <c r="AS146" s="107"/>
      <c r="AT146" s="107"/>
      <c r="AU146" s="1"/>
      <c r="AV146" s="1"/>
      <c r="AW146" s="1"/>
      <c r="AX146" s="1"/>
      <c r="AY146" s="1"/>
      <c r="AZ146" s="1"/>
      <c r="BA146" s="1"/>
      <c r="BB146" s="1"/>
      <c r="BC146" s="1"/>
      <c r="BD146" s="1"/>
      <c r="BE146" s="1"/>
      <c r="BF146" s="1"/>
    </row>
    <row r="147" spans="44:58" s="102" customFormat="1">
      <c r="AR147" s="107"/>
      <c r="AS147" s="107"/>
      <c r="AT147" s="107"/>
      <c r="AU147" s="1"/>
      <c r="AV147" s="1"/>
      <c r="AW147" s="1"/>
      <c r="AX147" s="1"/>
      <c r="AY147" s="1"/>
      <c r="AZ147" s="1"/>
      <c r="BA147" s="1"/>
      <c r="BB147" s="1"/>
      <c r="BC147" s="1"/>
      <c r="BD147" s="1"/>
      <c r="BE147" s="1"/>
      <c r="BF147" s="1"/>
    </row>
    <row r="148" spans="44:58" s="102" customFormat="1">
      <c r="AR148" s="107"/>
      <c r="AS148" s="107"/>
      <c r="AT148" s="107"/>
      <c r="AU148" s="1"/>
      <c r="AV148" s="1"/>
      <c r="AW148" s="1"/>
      <c r="AX148" s="1"/>
      <c r="AY148" s="1"/>
      <c r="AZ148" s="1"/>
      <c r="BA148" s="1"/>
      <c r="BB148" s="1"/>
      <c r="BC148" s="1"/>
      <c r="BD148" s="1"/>
      <c r="BE148" s="1"/>
      <c r="BF148" s="1"/>
    </row>
    <row r="149" spans="44:58" s="102" customFormat="1">
      <c r="AR149" s="107"/>
      <c r="AS149" s="107"/>
      <c r="AT149" s="107"/>
      <c r="AU149" s="1"/>
      <c r="AV149" s="1"/>
      <c r="AW149" s="1"/>
      <c r="AX149" s="1"/>
      <c r="AY149" s="1"/>
      <c r="AZ149" s="1"/>
      <c r="BA149" s="1"/>
      <c r="BB149" s="1"/>
      <c r="BC149" s="1"/>
      <c r="BD149" s="1"/>
      <c r="BE149" s="1"/>
      <c r="BF149" s="1"/>
    </row>
    <row r="150" spans="44:58" s="102" customFormat="1">
      <c r="AR150" s="107"/>
      <c r="AS150" s="107"/>
      <c r="AT150" s="107"/>
      <c r="AU150" s="1"/>
      <c r="AV150" s="1"/>
      <c r="AW150" s="1"/>
      <c r="AX150" s="1"/>
      <c r="AY150" s="1"/>
      <c r="AZ150" s="1"/>
      <c r="BA150" s="1"/>
      <c r="BB150" s="1"/>
      <c r="BC150" s="1"/>
      <c r="BD150" s="1"/>
      <c r="BE150" s="1"/>
      <c r="BF150" s="1"/>
    </row>
    <row r="151" spans="44:58" s="102" customFormat="1">
      <c r="AR151" s="107"/>
      <c r="AS151" s="107"/>
      <c r="AT151" s="107"/>
      <c r="AU151" s="1"/>
      <c r="AV151" s="1"/>
      <c r="AW151" s="1"/>
      <c r="AX151" s="1"/>
      <c r="AY151" s="1"/>
      <c r="AZ151" s="1"/>
      <c r="BA151" s="1"/>
      <c r="BB151" s="1"/>
      <c r="BC151" s="1"/>
      <c r="BD151" s="1"/>
      <c r="BE151" s="1"/>
      <c r="BF151" s="1"/>
    </row>
    <row r="152" spans="44:58" s="102" customFormat="1">
      <c r="AR152" s="107"/>
      <c r="AS152" s="107"/>
      <c r="AT152" s="107"/>
      <c r="AU152" s="1"/>
      <c r="AV152" s="1"/>
      <c r="AW152" s="1"/>
      <c r="AX152" s="1"/>
      <c r="AY152" s="1"/>
      <c r="AZ152" s="1"/>
      <c r="BA152" s="1"/>
      <c r="BB152" s="1"/>
      <c r="BC152" s="1"/>
      <c r="BD152" s="1"/>
      <c r="BE152" s="1"/>
      <c r="BF152" s="1"/>
    </row>
    <row r="153" spans="44:58" s="102" customFormat="1">
      <c r="AR153" s="107"/>
      <c r="AS153" s="107"/>
      <c r="AT153" s="107"/>
      <c r="AU153" s="1"/>
      <c r="AV153" s="1"/>
      <c r="AW153" s="1"/>
      <c r="AX153" s="1"/>
      <c r="AY153" s="1"/>
      <c r="AZ153" s="1"/>
      <c r="BA153" s="1"/>
      <c r="BB153" s="1"/>
      <c r="BC153" s="1"/>
      <c r="BD153" s="1"/>
      <c r="BE153" s="1"/>
      <c r="BF153" s="1"/>
    </row>
    <row r="154" spans="44:58" s="102" customFormat="1">
      <c r="AR154" s="107"/>
      <c r="AS154" s="107"/>
      <c r="AT154" s="107"/>
      <c r="AU154" s="1"/>
      <c r="AV154" s="1"/>
      <c r="AW154" s="1"/>
      <c r="AX154" s="1"/>
      <c r="AY154" s="1"/>
      <c r="AZ154" s="1"/>
      <c r="BA154" s="1"/>
      <c r="BB154" s="1"/>
      <c r="BC154" s="1"/>
      <c r="BD154" s="1"/>
      <c r="BE154" s="1"/>
      <c r="BF154" s="1"/>
    </row>
    <row r="155" spans="44:58" s="102" customFormat="1">
      <c r="AR155" s="107"/>
      <c r="AS155" s="107"/>
      <c r="AT155" s="107"/>
      <c r="AU155" s="1"/>
      <c r="AV155" s="1"/>
      <c r="AW155" s="1"/>
      <c r="AX155" s="1"/>
      <c r="AY155" s="1"/>
      <c r="AZ155" s="1"/>
      <c r="BA155" s="1"/>
      <c r="BB155" s="1"/>
      <c r="BC155" s="1"/>
      <c r="BD155" s="1"/>
      <c r="BE155" s="1"/>
      <c r="BF155" s="1"/>
    </row>
    <row r="156" spans="44:58" s="102" customFormat="1">
      <c r="AR156" s="107"/>
      <c r="AS156" s="107"/>
      <c r="AT156" s="107"/>
      <c r="AU156" s="1"/>
      <c r="AV156" s="1"/>
      <c r="AW156" s="1"/>
      <c r="AX156" s="1"/>
      <c r="AY156" s="1"/>
      <c r="AZ156" s="1"/>
      <c r="BA156" s="1"/>
      <c r="BB156" s="1"/>
      <c r="BC156" s="1"/>
      <c r="BD156" s="1"/>
      <c r="BE156" s="1"/>
      <c r="BF156" s="1"/>
    </row>
    <row r="157" spans="44:58" s="102" customFormat="1">
      <c r="AR157" s="107"/>
      <c r="AS157" s="107"/>
      <c r="AT157" s="107"/>
      <c r="AU157" s="1"/>
      <c r="AV157" s="1"/>
      <c r="AW157" s="1"/>
      <c r="AX157" s="1"/>
      <c r="AY157" s="1"/>
      <c r="AZ157" s="1"/>
      <c r="BA157" s="1"/>
      <c r="BB157" s="1"/>
      <c r="BC157" s="1"/>
      <c r="BD157" s="1"/>
      <c r="BE157" s="1"/>
      <c r="BF157" s="1"/>
    </row>
    <row r="158" spans="44:58" s="102" customFormat="1">
      <c r="AR158" s="107"/>
      <c r="AS158" s="107"/>
      <c r="AT158" s="107"/>
      <c r="AU158" s="1"/>
      <c r="AV158" s="1"/>
      <c r="AW158" s="1"/>
      <c r="AX158" s="1"/>
      <c r="AY158" s="1"/>
      <c r="AZ158" s="1"/>
      <c r="BA158" s="1"/>
      <c r="BB158" s="1"/>
      <c r="BC158" s="1"/>
      <c r="BD158" s="1"/>
      <c r="BE158" s="1"/>
      <c r="BF158" s="1"/>
    </row>
    <row r="159" spans="44:58" s="102" customFormat="1">
      <c r="AR159" s="107"/>
      <c r="AS159" s="107"/>
      <c r="AT159" s="107"/>
      <c r="AU159" s="1"/>
      <c r="AV159" s="1"/>
      <c r="AW159" s="1"/>
      <c r="AX159" s="1"/>
      <c r="AY159" s="1"/>
      <c r="AZ159" s="1"/>
      <c r="BA159" s="1"/>
      <c r="BB159" s="1"/>
      <c r="BC159" s="1"/>
      <c r="BD159" s="1"/>
      <c r="BE159" s="1"/>
      <c r="BF159" s="1"/>
    </row>
    <row r="160" spans="44:58" s="102" customFormat="1">
      <c r="AR160" s="107"/>
      <c r="AS160" s="107"/>
      <c r="AT160" s="107"/>
      <c r="AU160" s="1"/>
      <c r="AV160" s="1"/>
      <c r="AW160" s="1"/>
      <c r="AX160" s="1"/>
      <c r="AY160" s="1"/>
      <c r="AZ160" s="1"/>
      <c r="BA160" s="1"/>
      <c r="BB160" s="1"/>
      <c r="BC160" s="1"/>
      <c r="BD160" s="1"/>
      <c r="BE160" s="1"/>
      <c r="BF160" s="1"/>
    </row>
    <row r="161" spans="44:58" s="102" customFormat="1">
      <c r="AR161" s="107"/>
      <c r="AS161" s="107"/>
      <c r="AT161" s="107"/>
      <c r="AU161" s="1"/>
      <c r="AV161" s="1"/>
      <c r="AW161" s="1"/>
      <c r="AX161" s="1"/>
      <c r="AY161" s="1"/>
      <c r="AZ161" s="1"/>
      <c r="BA161" s="1"/>
      <c r="BB161" s="1"/>
      <c r="BC161" s="1"/>
      <c r="BD161" s="1"/>
      <c r="BE161" s="1"/>
      <c r="BF161" s="1"/>
    </row>
    <row r="162" spans="44:58" s="102" customFormat="1">
      <c r="AR162" s="107"/>
      <c r="AS162" s="107"/>
      <c r="AT162" s="107"/>
      <c r="AU162" s="1"/>
      <c r="AV162" s="1"/>
      <c r="AW162" s="1"/>
      <c r="AX162" s="1"/>
      <c r="AY162" s="1"/>
      <c r="AZ162" s="1"/>
      <c r="BA162" s="1"/>
      <c r="BB162" s="1"/>
      <c r="BC162" s="1"/>
      <c r="BD162" s="1"/>
      <c r="BE162" s="1"/>
      <c r="BF162" s="1"/>
    </row>
    <row r="163" spans="44:58" s="102" customFormat="1">
      <c r="AR163" s="107"/>
      <c r="AS163" s="107"/>
      <c r="AT163" s="107"/>
      <c r="AU163" s="1"/>
      <c r="AV163" s="1"/>
      <c r="AW163" s="1"/>
      <c r="AX163" s="1"/>
      <c r="AY163" s="1"/>
      <c r="AZ163" s="1"/>
      <c r="BA163" s="1"/>
      <c r="BB163" s="1"/>
      <c r="BC163" s="1"/>
      <c r="BD163" s="1"/>
      <c r="BE163" s="1"/>
      <c r="BF163" s="1"/>
    </row>
    <row r="164" spans="44:58" s="102" customFormat="1">
      <c r="AR164" s="107"/>
      <c r="AS164" s="107"/>
      <c r="AT164" s="107"/>
      <c r="AU164" s="1"/>
      <c r="AV164" s="1"/>
      <c r="AW164" s="1"/>
      <c r="AX164" s="1"/>
      <c r="AY164" s="1"/>
      <c r="AZ164" s="1"/>
      <c r="BA164" s="1"/>
      <c r="BB164" s="1"/>
      <c r="BC164" s="1"/>
      <c r="BD164" s="1"/>
      <c r="BE164" s="1"/>
      <c r="BF164" s="1"/>
    </row>
    <row r="165" spans="44:58" s="102" customFormat="1">
      <c r="AR165" s="107"/>
      <c r="AS165" s="107"/>
      <c r="AT165" s="107"/>
      <c r="AU165" s="1"/>
      <c r="AV165" s="1"/>
      <c r="AW165" s="1"/>
      <c r="AX165" s="1"/>
      <c r="AY165" s="1"/>
      <c r="AZ165" s="1"/>
      <c r="BA165" s="1"/>
      <c r="BB165" s="1"/>
      <c r="BC165" s="1"/>
      <c r="BD165" s="1"/>
      <c r="BE165" s="1"/>
      <c r="BF165" s="1"/>
    </row>
    <row r="166" spans="44:58" s="102" customFormat="1">
      <c r="AR166" s="107"/>
      <c r="AS166" s="107"/>
      <c r="AT166" s="107"/>
      <c r="AU166" s="1"/>
      <c r="AV166" s="1"/>
      <c r="AW166" s="1"/>
      <c r="AX166" s="1"/>
      <c r="AY166" s="1"/>
      <c r="AZ166" s="1"/>
      <c r="BA166" s="1"/>
      <c r="BB166" s="1"/>
      <c r="BC166" s="1"/>
      <c r="BD166" s="1"/>
      <c r="BE166" s="1"/>
      <c r="BF166" s="1"/>
    </row>
    <row r="167" spans="44:58" s="102" customFormat="1">
      <c r="AR167" s="107"/>
      <c r="AS167" s="107"/>
      <c r="AT167" s="107"/>
      <c r="AU167" s="1"/>
      <c r="AV167" s="1"/>
      <c r="AW167" s="1"/>
      <c r="AX167" s="1"/>
      <c r="AY167" s="1"/>
      <c r="AZ167" s="1"/>
      <c r="BA167" s="1"/>
      <c r="BB167" s="1"/>
      <c r="BC167" s="1"/>
      <c r="BD167" s="1"/>
      <c r="BE167" s="1"/>
      <c r="BF167" s="1"/>
    </row>
    <row r="168" spans="44:58" s="102" customFormat="1">
      <c r="AR168" s="107"/>
      <c r="AS168" s="107"/>
      <c r="AT168" s="107"/>
      <c r="AU168" s="1"/>
      <c r="AV168" s="1"/>
      <c r="AW168" s="1"/>
      <c r="AX168" s="1"/>
      <c r="AY168" s="1"/>
      <c r="AZ168" s="1"/>
      <c r="BA168" s="1"/>
      <c r="BB168" s="1"/>
      <c r="BC168" s="1"/>
      <c r="BD168" s="1"/>
      <c r="BE168" s="1"/>
      <c r="BF168" s="1"/>
    </row>
    <row r="169" spans="44:58" s="102" customFormat="1">
      <c r="AR169" s="107"/>
      <c r="AS169" s="107"/>
      <c r="AT169" s="107"/>
      <c r="AU169" s="1"/>
      <c r="AV169" s="1"/>
      <c r="AW169" s="1"/>
      <c r="AX169" s="1"/>
      <c r="AY169" s="1"/>
      <c r="AZ169" s="1"/>
      <c r="BA169" s="1"/>
      <c r="BB169" s="1"/>
      <c r="BC169" s="1"/>
      <c r="BD169" s="1"/>
      <c r="BE169" s="1"/>
      <c r="BF169" s="1"/>
    </row>
    <row r="170" spans="44:58" s="102" customFormat="1">
      <c r="AR170" s="107"/>
      <c r="AS170" s="107"/>
      <c r="AT170" s="107"/>
      <c r="AU170" s="1"/>
      <c r="AV170" s="1"/>
      <c r="AW170" s="1"/>
      <c r="AX170" s="1"/>
      <c r="AY170" s="1"/>
      <c r="AZ170" s="1"/>
      <c r="BA170" s="1"/>
      <c r="BB170" s="1"/>
      <c r="BC170" s="1"/>
      <c r="BD170" s="1"/>
      <c r="BE170" s="1"/>
      <c r="BF170" s="1"/>
    </row>
    <row r="171" spans="44:58" s="102" customFormat="1">
      <c r="AR171" s="107"/>
      <c r="AS171" s="107"/>
      <c r="AT171" s="107"/>
      <c r="AU171" s="1"/>
      <c r="AV171" s="1"/>
      <c r="AW171" s="1"/>
      <c r="AX171" s="1"/>
      <c r="AY171" s="1"/>
      <c r="AZ171" s="1"/>
      <c r="BA171" s="1"/>
      <c r="BB171" s="1"/>
      <c r="BC171" s="1"/>
      <c r="BD171" s="1"/>
      <c r="BE171" s="1"/>
      <c r="BF171" s="1"/>
    </row>
    <row r="172" spans="44:58" s="102" customFormat="1">
      <c r="AR172" s="107"/>
      <c r="AS172" s="107"/>
      <c r="AT172" s="107"/>
      <c r="AU172" s="1"/>
      <c r="AV172" s="1"/>
      <c r="AW172" s="1"/>
      <c r="AX172" s="1"/>
      <c r="AY172" s="1"/>
      <c r="AZ172" s="1"/>
      <c r="BA172" s="1"/>
      <c r="BB172" s="1"/>
      <c r="BC172" s="1"/>
      <c r="BD172" s="1"/>
      <c r="BE172" s="1"/>
      <c r="BF172" s="1"/>
    </row>
    <row r="173" spans="44:58" s="102" customFormat="1">
      <c r="AR173" s="107"/>
      <c r="AS173" s="107"/>
      <c r="AT173" s="107"/>
      <c r="AU173" s="1"/>
      <c r="AV173" s="1"/>
      <c r="AW173" s="1"/>
      <c r="AX173" s="1"/>
      <c r="AY173" s="1"/>
      <c r="AZ173" s="1"/>
      <c r="BA173" s="1"/>
      <c r="BB173" s="1"/>
      <c r="BC173" s="1"/>
      <c r="BD173" s="1"/>
      <c r="BE173" s="1"/>
      <c r="BF173" s="1"/>
    </row>
    <row r="174" spans="44:58" s="102" customFormat="1">
      <c r="AR174" s="107"/>
      <c r="AS174" s="107"/>
      <c r="AT174" s="107"/>
      <c r="AU174" s="1"/>
      <c r="AV174" s="1"/>
      <c r="AW174" s="1"/>
      <c r="AX174" s="1"/>
      <c r="AY174" s="1"/>
      <c r="AZ174" s="1"/>
      <c r="BA174" s="1"/>
      <c r="BB174" s="1"/>
      <c r="BC174" s="1"/>
      <c r="BD174" s="1"/>
      <c r="BE174" s="1"/>
      <c r="BF174" s="1"/>
    </row>
    <row r="175" spans="44:58" s="102" customFormat="1">
      <c r="AR175" s="107"/>
      <c r="AS175" s="107"/>
      <c r="AT175" s="107"/>
      <c r="AU175" s="1"/>
      <c r="AV175" s="1"/>
      <c r="AW175" s="1"/>
      <c r="AX175" s="1"/>
      <c r="AY175" s="1"/>
      <c r="AZ175" s="1"/>
      <c r="BA175" s="1"/>
      <c r="BB175" s="1"/>
      <c r="BC175" s="1"/>
      <c r="BD175" s="1"/>
      <c r="BE175" s="1"/>
      <c r="BF175" s="1"/>
    </row>
    <row r="176" spans="44:58" s="102" customFormat="1">
      <c r="AR176" s="107"/>
      <c r="AS176" s="107"/>
      <c r="AT176" s="107"/>
      <c r="AU176" s="1"/>
      <c r="AV176" s="1"/>
      <c r="AW176" s="1"/>
      <c r="AX176" s="1"/>
      <c r="AY176" s="1"/>
      <c r="AZ176" s="1"/>
      <c r="BA176" s="1"/>
      <c r="BB176" s="1"/>
      <c r="BC176" s="1"/>
      <c r="BD176" s="1"/>
      <c r="BE176" s="1"/>
      <c r="BF176" s="1"/>
    </row>
    <row r="177" spans="1:58" s="102" customFormat="1">
      <c r="AR177" s="107"/>
      <c r="AS177" s="107"/>
      <c r="AT177" s="107"/>
      <c r="AU177" s="1"/>
      <c r="AV177" s="1"/>
      <c r="AW177" s="1"/>
      <c r="AX177" s="1"/>
      <c r="AY177" s="1"/>
      <c r="AZ177" s="1"/>
      <c r="BA177" s="1"/>
      <c r="BB177" s="1"/>
      <c r="BC177" s="1"/>
      <c r="BD177" s="1"/>
      <c r="BE177" s="1"/>
      <c r="BF177" s="1"/>
    </row>
    <row r="178" spans="1:58" s="102" customFormat="1">
      <c r="AR178" s="107"/>
      <c r="AS178" s="107"/>
      <c r="AT178" s="107"/>
      <c r="AU178" s="1"/>
      <c r="AV178" s="1"/>
      <c r="AW178" s="1"/>
      <c r="AX178" s="1"/>
      <c r="AY178" s="1"/>
      <c r="AZ178" s="1"/>
      <c r="BA178" s="1"/>
      <c r="BB178" s="1"/>
      <c r="BC178" s="1"/>
      <c r="BD178" s="1"/>
      <c r="BE178" s="1"/>
      <c r="BF178" s="1"/>
    </row>
    <row r="179" spans="1:58" s="102" customFormat="1">
      <c r="AR179" s="107"/>
      <c r="AS179" s="107"/>
      <c r="AT179" s="107"/>
      <c r="AU179" s="1"/>
      <c r="AV179" s="1"/>
      <c r="AW179" s="1"/>
      <c r="AX179" s="1"/>
      <c r="AY179" s="1"/>
      <c r="AZ179" s="1"/>
      <c r="BA179" s="1"/>
      <c r="BB179" s="1"/>
      <c r="BC179" s="1"/>
      <c r="BD179" s="1"/>
      <c r="BE179" s="1"/>
      <c r="BF179" s="1"/>
    </row>
    <row r="180" spans="1:58" s="102" customFormat="1">
      <c r="AR180" s="107"/>
      <c r="AS180" s="107"/>
      <c r="AT180" s="107"/>
      <c r="AU180" s="1"/>
      <c r="AV180" s="1"/>
      <c r="AW180" s="1"/>
      <c r="AX180" s="1"/>
      <c r="AY180" s="1"/>
      <c r="AZ180" s="1"/>
      <c r="BA180" s="1"/>
      <c r="BB180" s="1"/>
      <c r="BC180" s="1"/>
      <c r="BD180" s="1"/>
      <c r="BE180" s="1"/>
      <c r="BF180" s="1"/>
    </row>
    <row r="181" spans="1:58" s="102" customFormat="1">
      <c r="AR181" s="107"/>
      <c r="AS181" s="107"/>
      <c r="AT181" s="107"/>
      <c r="AU181" s="1"/>
      <c r="AV181" s="1"/>
      <c r="AW181" s="1"/>
      <c r="AX181" s="1"/>
      <c r="AY181" s="1"/>
      <c r="AZ181" s="1"/>
      <c r="BA181" s="1"/>
      <c r="BB181" s="1"/>
      <c r="BC181" s="1"/>
      <c r="BD181" s="1"/>
      <c r="BE181" s="1"/>
      <c r="BF181" s="1"/>
    </row>
    <row r="182" spans="1:58" s="102" customFormat="1">
      <c r="AR182" s="107"/>
      <c r="AS182" s="107"/>
      <c r="AT182" s="107"/>
      <c r="AU182" s="1"/>
      <c r="AV182" s="1"/>
      <c r="AW182" s="1"/>
      <c r="AX182" s="1"/>
      <c r="AY182" s="1"/>
      <c r="AZ182" s="1"/>
      <c r="BA182" s="1"/>
      <c r="BB182" s="1"/>
      <c r="BC182" s="1"/>
      <c r="BD182" s="1"/>
      <c r="BE182" s="1"/>
      <c r="BF182" s="1"/>
    </row>
    <row r="183" spans="1:58" s="102" customFormat="1">
      <c r="AR183" s="107"/>
      <c r="AS183" s="107"/>
      <c r="AT183" s="107"/>
      <c r="AU183" s="1"/>
      <c r="AV183" s="1"/>
      <c r="AW183" s="1"/>
      <c r="AX183" s="1"/>
      <c r="AY183" s="1"/>
      <c r="AZ183" s="1"/>
      <c r="BA183" s="1"/>
      <c r="BB183" s="1"/>
      <c r="BC183" s="1"/>
      <c r="BD183" s="1"/>
      <c r="BE183" s="1"/>
      <c r="BF183" s="1"/>
    </row>
    <row r="184" spans="1:58">
      <c r="A184" s="102"/>
      <c r="B184" s="102"/>
      <c r="C184" s="102"/>
      <c r="D184" s="102"/>
      <c r="E184" s="102"/>
      <c r="F184" s="102"/>
      <c r="G184" s="102"/>
      <c r="H184" s="102"/>
      <c r="I184" s="102"/>
      <c r="J184" s="102"/>
      <c r="K184" s="102"/>
      <c r="L184" s="102"/>
      <c r="M184" s="102"/>
      <c r="N184" s="102"/>
      <c r="O184" s="102"/>
      <c r="P184" s="102"/>
      <c r="Q184" s="102"/>
      <c r="R184" s="102"/>
      <c r="S184" s="102"/>
      <c r="T184" s="102"/>
      <c r="U184" s="102"/>
      <c r="V184" s="102"/>
      <c r="W184" s="102"/>
      <c r="X184" s="102"/>
      <c r="Y184" s="102"/>
      <c r="Z184" s="102"/>
      <c r="AA184" s="102"/>
      <c r="AB184" s="102"/>
      <c r="AC184" s="102"/>
      <c r="AD184" s="102"/>
      <c r="AE184" s="102"/>
      <c r="AF184" s="102"/>
      <c r="AG184" s="102"/>
      <c r="AH184" s="102"/>
      <c r="AI184" s="102"/>
      <c r="AJ184" s="102"/>
      <c r="AK184" s="102"/>
      <c r="AL184" s="102"/>
      <c r="AM184" s="102"/>
      <c r="AN184" s="102"/>
      <c r="AO184" s="102"/>
      <c r="AP184" s="102"/>
    </row>
    <row r="185" spans="1:58">
      <c r="A185" s="102"/>
      <c r="B185" s="102"/>
      <c r="C185" s="102"/>
      <c r="D185" s="102"/>
      <c r="E185" s="102"/>
      <c r="F185" s="102"/>
      <c r="G185" s="102"/>
      <c r="H185" s="102"/>
      <c r="I185" s="102"/>
      <c r="J185" s="102"/>
      <c r="K185" s="102"/>
      <c r="L185" s="102"/>
      <c r="M185" s="102"/>
      <c r="N185" s="102"/>
      <c r="O185" s="102"/>
      <c r="P185" s="102"/>
      <c r="Q185" s="102"/>
      <c r="R185" s="102"/>
      <c r="S185" s="102"/>
      <c r="T185" s="102"/>
      <c r="U185" s="102"/>
      <c r="V185" s="102"/>
      <c r="W185" s="102"/>
      <c r="X185" s="102"/>
      <c r="Y185" s="102"/>
      <c r="Z185" s="102"/>
      <c r="AA185" s="102"/>
      <c r="AB185" s="102"/>
      <c r="AC185" s="102"/>
      <c r="AD185" s="102"/>
      <c r="AE185" s="102"/>
      <c r="AF185" s="102"/>
      <c r="AG185" s="102"/>
      <c r="AH185" s="102"/>
      <c r="AI185" s="102"/>
      <c r="AJ185" s="102"/>
      <c r="AK185" s="102"/>
      <c r="AL185" s="102"/>
      <c r="AM185" s="102"/>
      <c r="AN185" s="102"/>
      <c r="AO185" s="102"/>
      <c r="AP185" s="102"/>
    </row>
    <row r="1048517" spans="5:5">
      <c r="E1048517" s="129"/>
    </row>
  </sheetData>
  <mergeCells count="112">
    <mergeCell ref="AR5:AT5"/>
    <mergeCell ref="G6:H6"/>
    <mergeCell ref="B9:E9"/>
    <mergeCell ref="I10:AO10"/>
    <mergeCell ref="AD16:AH16"/>
    <mergeCell ref="C17:F19"/>
    <mergeCell ref="H17:L19"/>
    <mergeCell ref="AR17:AS17"/>
    <mergeCell ref="M18:O18"/>
    <mergeCell ref="P18:S18"/>
    <mergeCell ref="AA18:AB18"/>
    <mergeCell ref="AD18:AH20"/>
    <mergeCell ref="AK18:AK20"/>
    <mergeCell ref="AM18:AM20"/>
    <mergeCell ref="AA19:AB19"/>
    <mergeCell ref="AA20:AB20"/>
    <mergeCell ref="G5:H5"/>
    <mergeCell ref="I5:I6"/>
    <mergeCell ref="J5:J6"/>
    <mergeCell ref="K5:K6"/>
    <mergeCell ref="L5:M6"/>
    <mergeCell ref="N5:N6"/>
    <mergeCell ref="O5:T6"/>
    <mergeCell ref="W5:AA8"/>
    <mergeCell ref="AC5:AE6"/>
    <mergeCell ref="H25:L27"/>
    <mergeCell ref="M26:O26"/>
    <mergeCell ref="P26:S26"/>
    <mergeCell ref="AA26:AB26"/>
    <mergeCell ref="AD26:AH28"/>
    <mergeCell ref="AK26:AK28"/>
    <mergeCell ref="AM26:AM28"/>
    <mergeCell ref="AA27:AB27"/>
    <mergeCell ref="AA28:AB28"/>
    <mergeCell ref="H21:L23"/>
    <mergeCell ref="M22:O22"/>
    <mergeCell ref="P22:S22"/>
    <mergeCell ref="AA22:AB22"/>
    <mergeCell ref="AD22:AH22"/>
    <mergeCell ref="AK22:AK24"/>
    <mergeCell ref="AM22:AM24"/>
    <mergeCell ref="AA23:AB23"/>
    <mergeCell ref="AD23:AH24"/>
    <mergeCell ref="AA24:AB24"/>
    <mergeCell ref="H29:L31"/>
    <mergeCell ref="M30:O30"/>
    <mergeCell ref="P30:S30"/>
    <mergeCell ref="AA30:AB30"/>
    <mergeCell ref="AD30:AH32"/>
    <mergeCell ref="AK30:AK32"/>
    <mergeCell ref="AM30:AM32"/>
    <mergeCell ref="AA31:AB31"/>
    <mergeCell ref="AA32:AB32"/>
    <mergeCell ref="AX32:AZ32"/>
    <mergeCell ref="AX33:AZ33"/>
    <mergeCell ref="AA34:AB34"/>
    <mergeCell ref="AD34:AH36"/>
    <mergeCell ref="AK34:AK36"/>
    <mergeCell ref="AM34:AM36"/>
    <mergeCell ref="AX34:AZ34"/>
    <mergeCell ref="AA35:AB35"/>
    <mergeCell ref="AX35:AZ35"/>
    <mergeCell ref="AA36:AB36"/>
    <mergeCell ref="AX36:AZ36"/>
    <mergeCell ref="AX37:AZ37"/>
    <mergeCell ref="AA38:AB38"/>
    <mergeCell ref="AD38:AH40"/>
    <mergeCell ref="AK38:AK40"/>
    <mergeCell ref="AM38:AM40"/>
    <mergeCell ref="AX38:AZ38"/>
    <mergeCell ref="AA39:AB39"/>
    <mergeCell ref="AX39:AZ39"/>
    <mergeCell ref="AA40:AB40"/>
    <mergeCell ref="AX40:AZ40"/>
    <mergeCell ref="AX41:AZ41"/>
    <mergeCell ref="AA42:AB42"/>
    <mergeCell ref="AD42:AH42"/>
    <mergeCell ref="AK42:AK44"/>
    <mergeCell ref="AM42:AM44"/>
    <mergeCell ref="AX42:AZ42"/>
    <mergeCell ref="AA43:AB43"/>
    <mergeCell ref="AD43:AH43"/>
    <mergeCell ref="AX43:AZ43"/>
    <mergeCell ref="AA44:AB44"/>
    <mergeCell ref="AD44:AH44"/>
    <mergeCell ref="AX44:AZ44"/>
    <mergeCell ref="AA47:AB47"/>
    <mergeCell ref="AD47:AH49"/>
    <mergeCell ref="AK47:AK49"/>
    <mergeCell ref="AM47:AM49"/>
    <mergeCell ref="AA48:AB48"/>
    <mergeCell ref="AA49:AB49"/>
    <mergeCell ref="AA51:AB51"/>
    <mergeCell ref="AD51:AH53"/>
    <mergeCell ref="AK51:AK53"/>
    <mergeCell ref="AM51:AM53"/>
    <mergeCell ref="AA52:AB52"/>
    <mergeCell ref="AA53:AB53"/>
    <mergeCell ref="P60:R60"/>
    <mergeCell ref="S60:T60"/>
    <mergeCell ref="P61:R61"/>
    <mergeCell ref="S61:T61"/>
    <mergeCell ref="G64:T64"/>
    <mergeCell ref="P55:T56"/>
    <mergeCell ref="AD55:AH55"/>
    <mergeCell ref="P57:R57"/>
    <mergeCell ref="S57:T57"/>
    <mergeCell ref="P58:R58"/>
    <mergeCell ref="S58:T58"/>
    <mergeCell ref="H59:L59"/>
    <mergeCell ref="P59:R59"/>
    <mergeCell ref="S59:T59"/>
  </mergeCells>
  <conditionalFormatting sqref="T18">
    <cfRule type="iconSet" priority="544">
      <iconSet showValue="0">
        <cfvo type="percent" val="0"/>
        <cfvo type="num" val="5"/>
        <cfvo type="num" val="10"/>
      </iconSet>
    </cfRule>
  </conditionalFormatting>
  <conditionalFormatting sqref="T22">
    <cfRule type="iconSet" priority="543">
      <iconSet showValue="0">
        <cfvo type="percent" val="0"/>
        <cfvo type="num" val="5"/>
        <cfvo type="num" val="10"/>
      </iconSet>
    </cfRule>
  </conditionalFormatting>
  <conditionalFormatting sqref="T26">
    <cfRule type="iconSet" priority="542">
      <iconSet showValue="0">
        <cfvo type="percent" val="0"/>
        <cfvo type="num" val="5"/>
        <cfvo type="num" val="10"/>
      </iconSet>
    </cfRule>
  </conditionalFormatting>
  <conditionalFormatting sqref="T30">
    <cfRule type="iconSet" priority="439">
      <iconSet showValue="0">
        <cfvo type="percent" val="0"/>
        <cfvo type="num" val="5"/>
        <cfvo type="num" val="10"/>
      </iconSet>
    </cfRule>
  </conditionalFormatting>
  <conditionalFormatting sqref="W18">
    <cfRule type="cellIs" dxfId="7151" priority="529" operator="equal">
      <formula>$X$23</formula>
    </cfRule>
  </conditionalFormatting>
  <conditionalFormatting sqref="W18">
    <cfRule type="cellIs" dxfId="7150" priority="528" operator="equal">
      <formula>2</formula>
    </cfRule>
  </conditionalFormatting>
  <conditionalFormatting sqref="W18">
    <cfRule type="cellIs" dxfId="7149" priority="527" operator="equal">
      <formula>3</formula>
    </cfRule>
  </conditionalFormatting>
  <conditionalFormatting sqref="W18">
    <cfRule type="cellIs" dxfId="7148" priority="526" operator="lessThan">
      <formula>1</formula>
    </cfRule>
  </conditionalFormatting>
  <conditionalFormatting sqref="W18">
    <cfRule type="cellIs" dxfId="7147" priority="525" operator="greaterThan">
      <formula>3</formula>
    </cfRule>
  </conditionalFormatting>
  <conditionalFormatting sqref="W26">
    <cfRule type="cellIs" dxfId="7146" priority="519" operator="equal">
      <formula>$X$23</formula>
    </cfRule>
  </conditionalFormatting>
  <conditionalFormatting sqref="W26">
    <cfRule type="cellIs" dxfId="7145" priority="518" operator="equal">
      <formula>2</formula>
    </cfRule>
  </conditionalFormatting>
  <conditionalFormatting sqref="W26">
    <cfRule type="cellIs" dxfId="7144" priority="517" operator="equal">
      <formula>3</formula>
    </cfRule>
  </conditionalFormatting>
  <conditionalFormatting sqref="W26">
    <cfRule type="cellIs" dxfId="7143" priority="516" operator="lessThan">
      <formula>1</formula>
    </cfRule>
  </conditionalFormatting>
  <conditionalFormatting sqref="W26">
    <cfRule type="cellIs" dxfId="7142" priority="515" operator="greaterThan">
      <formula>3</formula>
    </cfRule>
  </conditionalFormatting>
  <conditionalFormatting sqref="P18:S18">
    <cfRule type="containsText" dxfId="7141" priority="467" operator="containsText" text="g">
      <formula>NOT(ISERROR(SEARCH("g",P18)))</formula>
    </cfRule>
  </conditionalFormatting>
  <conditionalFormatting sqref="P18:S18">
    <cfRule type="containsText" dxfId="7140" priority="466" operator="containsText" text="ggggg">
      <formula>NOT(ISERROR(SEARCH("ggggg",P18)))</formula>
    </cfRule>
  </conditionalFormatting>
  <conditionalFormatting sqref="P18:S18">
    <cfRule type="containsText" dxfId="7139" priority="465" operator="containsText" text="gggggggggg">
      <formula>NOT(ISERROR(SEARCH("gggggggggg",P18)))</formula>
    </cfRule>
  </conditionalFormatting>
  <conditionalFormatting sqref="P18:S18">
    <cfRule type="containsText" dxfId="7138" priority="464" operator="containsText" text="ggggggggggggggg">
      <formula>NOT(ISERROR(SEARCH("ggggggggggggggg",P18)))</formula>
    </cfRule>
  </conditionalFormatting>
  <conditionalFormatting sqref="P22:S22">
    <cfRule type="containsText" dxfId="7137" priority="463" operator="containsText" text="g">
      <formula>NOT(ISERROR(SEARCH("g",P22)))</formula>
    </cfRule>
  </conditionalFormatting>
  <conditionalFormatting sqref="P22:S22">
    <cfRule type="containsText" dxfId="7136" priority="462" operator="containsText" text="ggggg">
      <formula>NOT(ISERROR(SEARCH("ggggg",P22)))</formula>
    </cfRule>
  </conditionalFormatting>
  <conditionalFormatting sqref="P22:S22">
    <cfRule type="containsText" dxfId="7135" priority="461" operator="containsText" text="gggggggggg">
      <formula>NOT(ISERROR(SEARCH("gggggggggg",P22)))</formula>
    </cfRule>
  </conditionalFormatting>
  <conditionalFormatting sqref="P22:S22">
    <cfRule type="containsText" dxfId="7134" priority="460" operator="containsText" text="ggggggggggggggg">
      <formula>NOT(ISERROR(SEARCH("ggggggggggggggg",P22)))</formula>
    </cfRule>
  </conditionalFormatting>
  <conditionalFormatting sqref="P26:S26">
    <cfRule type="containsText" dxfId="7133" priority="459" operator="containsText" text="g">
      <formula>NOT(ISERROR(SEARCH("g",P26)))</formula>
    </cfRule>
  </conditionalFormatting>
  <conditionalFormatting sqref="P26:S26">
    <cfRule type="containsText" dxfId="7132" priority="458" operator="containsText" text="ggggg">
      <formula>NOT(ISERROR(SEARCH("ggggg",P26)))</formula>
    </cfRule>
  </conditionalFormatting>
  <conditionalFormatting sqref="P26:S26">
    <cfRule type="containsText" dxfId="7131" priority="457" operator="containsText" text="gggggggggg">
      <formula>NOT(ISERROR(SEARCH("gggggggggg",P26)))</formula>
    </cfRule>
  </conditionalFormatting>
  <conditionalFormatting sqref="P26:S26">
    <cfRule type="containsText" dxfId="7130" priority="456" operator="containsText" text="ggggggggggggggg">
      <formula>NOT(ISERROR(SEARCH("ggggggggggggggg",P26)))</formula>
    </cfRule>
  </conditionalFormatting>
  <conditionalFormatting sqref="U18">
    <cfRule type="cellIs" dxfId="7129" priority="455" operator="between">
      <formula>0.001</formula>
      <formula>4.999</formula>
    </cfRule>
  </conditionalFormatting>
  <conditionalFormatting sqref="U18">
    <cfRule type="cellIs" dxfId="7128" priority="454" operator="between">
      <formula>5</formula>
      <formula>9.999</formula>
    </cfRule>
  </conditionalFormatting>
  <conditionalFormatting sqref="U18">
    <cfRule type="cellIs" dxfId="7127" priority="453" operator="between">
      <formula>10</formula>
      <formula>14.999</formula>
    </cfRule>
  </conditionalFormatting>
  <conditionalFormatting sqref="U18">
    <cfRule type="cellIs" dxfId="7126" priority="452" operator="between">
      <formula>15</formula>
      <formula>20</formula>
    </cfRule>
  </conditionalFormatting>
  <conditionalFormatting sqref="U22">
    <cfRule type="cellIs" dxfId="7125" priority="451" operator="between">
      <formula>0.001</formula>
      <formula>4.999</formula>
    </cfRule>
  </conditionalFormatting>
  <conditionalFormatting sqref="U22">
    <cfRule type="cellIs" dxfId="7124" priority="450" operator="between">
      <formula>5</formula>
      <formula>9.999</formula>
    </cfRule>
  </conditionalFormatting>
  <conditionalFormatting sqref="U22">
    <cfRule type="cellIs" dxfId="7123" priority="449" operator="between">
      <formula>10</formula>
      <formula>14.999</formula>
    </cfRule>
  </conditionalFormatting>
  <conditionalFormatting sqref="U22">
    <cfRule type="cellIs" dxfId="7122" priority="448" operator="between">
      <formula>15</formula>
      <formula>20</formula>
    </cfRule>
  </conditionalFormatting>
  <conditionalFormatting sqref="U26">
    <cfRule type="cellIs" dxfId="7121" priority="447" operator="between">
      <formula>0.001</formula>
      <formula>4.999</formula>
    </cfRule>
  </conditionalFormatting>
  <conditionalFormatting sqref="U26">
    <cfRule type="cellIs" dxfId="7120" priority="446" operator="between">
      <formula>5</formula>
      <formula>9.999</formula>
    </cfRule>
  </conditionalFormatting>
  <conditionalFormatting sqref="U26">
    <cfRule type="cellIs" dxfId="7119" priority="445" operator="between">
      <formula>10</formula>
      <formula>14.999</formula>
    </cfRule>
  </conditionalFormatting>
  <conditionalFormatting sqref="U26">
    <cfRule type="cellIs" dxfId="7118" priority="444" operator="between">
      <formula>15</formula>
      <formula>20</formula>
    </cfRule>
  </conditionalFormatting>
  <conditionalFormatting sqref="G5:H5">
    <cfRule type="beginsWith" dxfId="7117" priority="443" operator="beginsWith" text="?">
      <formula>LEFT(G5,LEN("?"))="?"</formula>
    </cfRule>
  </conditionalFormatting>
  <conditionalFormatting sqref="J5 L5">
    <cfRule type="beginsWith" dxfId="7116" priority="442" operator="beginsWith" text="?">
      <formula>LEFT(J5,LEN("?"))="?"</formula>
    </cfRule>
  </conditionalFormatting>
  <conditionalFormatting sqref="G6:H6">
    <cfRule type="beginsWith" dxfId="7115" priority="441" operator="beginsWith" text="?">
      <formula>LEFT(G6,LEN("?"))="?"</formula>
    </cfRule>
  </conditionalFormatting>
  <conditionalFormatting sqref="O5:T6">
    <cfRule type="beginsWith" dxfId="7114" priority="440" operator="beginsWith" text="?">
      <formula>LEFT(O5,LEN("?"))="?"</formula>
    </cfRule>
  </conditionalFormatting>
  <conditionalFormatting sqref="P30:S30">
    <cfRule type="containsText" dxfId="7113" priority="433" operator="containsText" text="g">
      <formula>NOT(ISERROR(SEARCH("g",P30)))</formula>
    </cfRule>
  </conditionalFormatting>
  <conditionalFormatting sqref="P30:S30">
    <cfRule type="containsText" dxfId="7112" priority="432" operator="containsText" text="ggggg">
      <formula>NOT(ISERROR(SEARCH("ggggg",P30)))</formula>
    </cfRule>
  </conditionalFormatting>
  <conditionalFormatting sqref="P30:S30">
    <cfRule type="containsText" dxfId="7111" priority="431" operator="containsText" text="gggggggggg">
      <formula>NOT(ISERROR(SEARCH("gggggggggg",P30)))</formula>
    </cfRule>
  </conditionalFormatting>
  <conditionalFormatting sqref="P30:S30">
    <cfRule type="containsText" dxfId="7110" priority="430" operator="containsText" text="ggggggggggggggg">
      <formula>NOT(ISERROR(SEARCH("ggggggggggggggg",P30)))</formula>
    </cfRule>
  </conditionalFormatting>
  <conditionalFormatting sqref="U30">
    <cfRule type="cellIs" dxfId="7109" priority="429" operator="between">
      <formula>0.001</formula>
      <formula>4.999</formula>
    </cfRule>
  </conditionalFormatting>
  <conditionalFormatting sqref="U30">
    <cfRule type="cellIs" dxfId="7108" priority="428" operator="between">
      <formula>5</formula>
      <formula>9.999</formula>
    </cfRule>
  </conditionalFormatting>
  <conditionalFormatting sqref="U30">
    <cfRule type="cellIs" dxfId="7107" priority="427" operator="between">
      <formula>10</formula>
      <formula>14.999</formula>
    </cfRule>
  </conditionalFormatting>
  <conditionalFormatting sqref="U30">
    <cfRule type="cellIs" dxfId="7106" priority="426" operator="between">
      <formula>15</formula>
      <formula>20</formula>
    </cfRule>
  </conditionalFormatting>
  <conditionalFormatting sqref="AM18">
    <cfRule type="cellIs" dxfId="7105" priority="291" operator="equal">
      <formula>$X$23</formula>
    </cfRule>
  </conditionalFormatting>
  <conditionalFormatting sqref="AM18">
    <cfRule type="cellIs" dxfId="7104" priority="290" operator="equal">
      <formula>2</formula>
    </cfRule>
  </conditionalFormatting>
  <conditionalFormatting sqref="AM18">
    <cfRule type="cellIs" dxfId="7103" priority="289" operator="equal">
      <formula>3</formula>
    </cfRule>
  </conditionalFormatting>
  <conditionalFormatting sqref="AM18">
    <cfRule type="cellIs" dxfId="7102" priority="288" operator="lessThan">
      <formula>1</formula>
    </cfRule>
  </conditionalFormatting>
  <conditionalFormatting sqref="AM18">
    <cfRule type="cellIs" dxfId="7101" priority="287" operator="greaterThan">
      <formula>3</formula>
    </cfRule>
  </conditionalFormatting>
  <conditionalFormatting sqref="AA19">
    <cfRule type="beginsWith" dxfId="7100" priority="276" operator="beginsWith" text="?">
      <formula>LEFT(AA19,LEN("?"))="?"</formula>
    </cfRule>
  </conditionalFormatting>
  <conditionalFormatting sqref="AA23">
    <cfRule type="beginsWith" dxfId="7099" priority="275" operator="beginsWith" text="?">
      <formula>LEFT(AA23,LEN("?"))="?"</formula>
    </cfRule>
  </conditionalFormatting>
  <conditionalFormatting sqref="AA27">
    <cfRule type="beginsWith" dxfId="7098" priority="274" operator="beginsWith" text="?">
      <formula>LEFT(AA27,LEN("?"))="?"</formula>
    </cfRule>
  </conditionalFormatting>
  <conditionalFormatting sqref="AK18">
    <cfRule type="cellIs" dxfId="7097" priority="264" operator="between">
      <formula>0.001</formula>
      <formula>4.999</formula>
    </cfRule>
  </conditionalFormatting>
  <conditionalFormatting sqref="AK18">
    <cfRule type="cellIs" dxfId="7096" priority="263" operator="between">
      <formula>5</formula>
      <formula>9.999</formula>
    </cfRule>
  </conditionalFormatting>
  <conditionalFormatting sqref="AK18">
    <cfRule type="cellIs" dxfId="7095" priority="262" operator="between">
      <formula>10</formula>
      <formula>14.999</formula>
    </cfRule>
  </conditionalFormatting>
  <conditionalFormatting sqref="AK18">
    <cfRule type="cellIs" dxfId="7094" priority="261" operator="between">
      <formula>15</formula>
      <formula>20</formula>
    </cfRule>
  </conditionalFormatting>
  <conditionalFormatting sqref="AA31">
    <cfRule type="beginsWith" dxfId="7093" priority="243" operator="beginsWith" text="?">
      <formula>LEFT(AA31,LEN("?"))="?"</formula>
    </cfRule>
  </conditionalFormatting>
  <conditionalFormatting sqref="AA35">
    <cfRule type="beginsWith" dxfId="7092" priority="229" operator="beginsWith" text="?">
      <formula>LEFT(AA35,LEN("?"))="?"</formula>
    </cfRule>
  </conditionalFormatting>
  <conditionalFormatting sqref="AA39">
    <cfRule type="beginsWith" dxfId="7091" priority="228" operator="beginsWith" text="?">
      <formula>LEFT(AA39,LEN("?"))="?"</formula>
    </cfRule>
  </conditionalFormatting>
  <conditionalFormatting sqref="AA43">
    <cfRule type="beginsWith" dxfId="7090" priority="220" operator="beginsWith" text="?">
      <formula>LEFT(AA43,LEN("?"))="?"</formula>
    </cfRule>
  </conditionalFormatting>
  <conditionalFormatting sqref="AA48">
    <cfRule type="beginsWith" dxfId="7089" priority="209" operator="beginsWith" text="?">
      <formula>LEFT(AA48,LEN("?"))="?"</formula>
    </cfRule>
  </conditionalFormatting>
  <conditionalFormatting sqref="AA52">
    <cfRule type="beginsWith" dxfId="7088" priority="200" operator="beginsWith" text="?">
      <formula>LEFT(AA52,LEN("?"))="?"</formula>
    </cfRule>
  </conditionalFormatting>
  <conditionalFormatting sqref="AM22">
    <cfRule type="cellIs" dxfId="7087" priority="199" operator="equal">
      <formula>$X$23</formula>
    </cfRule>
  </conditionalFormatting>
  <conditionalFormatting sqref="AM22">
    <cfRule type="cellIs" dxfId="7086" priority="198" operator="equal">
      <formula>2</formula>
    </cfRule>
  </conditionalFormatting>
  <conditionalFormatting sqref="AM22">
    <cfRule type="cellIs" dxfId="7085" priority="197" operator="equal">
      <formula>3</formula>
    </cfRule>
  </conditionalFormatting>
  <conditionalFormatting sqref="AM22">
    <cfRule type="cellIs" dxfId="7084" priority="196" operator="lessThan">
      <formula>1</formula>
    </cfRule>
  </conditionalFormatting>
  <conditionalFormatting sqref="AM22">
    <cfRule type="cellIs" dxfId="7083" priority="195" operator="greaterThan">
      <formula>3</formula>
    </cfRule>
  </conditionalFormatting>
  <conditionalFormatting sqref="AM26">
    <cfRule type="cellIs" dxfId="7082" priority="190" operator="equal">
      <formula>$X$23</formula>
    </cfRule>
  </conditionalFormatting>
  <conditionalFormatting sqref="AM26">
    <cfRule type="cellIs" dxfId="7081" priority="189" operator="equal">
      <formula>2</formula>
    </cfRule>
  </conditionalFormatting>
  <conditionalFormatting sqref="AM26">
    <cfRule type="cellIs" dxfId="7080" priority="188" operator="equal">
      <formula>3</formula>
    </cfRule>
  </conditionalFormatting>
  <conditionalFormatting sqref="AM26">
    <cfRule type="cellIs" dxfId="7079" priority="187" operator="lessThan">
      <formula>1</formula>
    </cfRule>
  </conditionalFormatting>
  <conditionalFormatting sqref="AM26">
    <cfRule type="cellIs" dxfId="7078" priority="186" operator="greaterThan">
      <formula>3</formula>
    </cfRule>
  </conditionalFormatting>
  <conditionalFormatting sqref="AM30">
    <cfRule type="cellIs" dxfId="7077" priority="181" operator="equal">
      <formula>$X$23</formula>
    </cfRule>
  </conditionalFormatting>
  <conditionalFormatting sqref="AM30">
    <cfRule type="cellIs" dxfId="7076" priority="180" operator="equal">
      <formula>2</formula>
    </cfRule>
  </conditionalFormatting>
  <conditionalFormatting sqref="AM30">
    <cfRule type="cellIs" dxfId="7075" priority="179" operator="equal">
      <formula>3</formula>
    </cfRule>
  </conditionalFormatting>
  <conditionalFormatting sqref="AM30">
    <cfRule type="cellIs" dxfId="7074" priority="178" operator="lessThan">
      <formula>1</formula>
    </cfRule>
  </conditionalFormatting>
  <conditionalFormatting sqref="AM30">
    <cfRule type="cellIs" dxfId="7073" priority="177" operator="greaterThan">
      <formula>3</formula>
    </cfRule>
  </conditionalFormatting>
  <conditionalFormatting sqref="AM34">
    <cfRule type="cellIs" dxfId="7072" priority="172" operator="equal">
      <formula>$X$23</formula>
    </cfRule>
  </conditionalFormatting>
  <conditionalFormatting sqref="AM34">
    <cfRule type="cellIs" dxfId="7071" priority="171" operator="equal">
      <formula>2</formula>
    </cfRule>
  </conditionalFormatting>
  <conditionalFormatting sqref="AM34">
    <cfRule type="cellIs" dxfId="7070" priority="170" operator="equal">
      <formula>3</formula>
    </cfRule>
  </conditionalFormatting>
  <conditionalFormatting sqref="AM34">
    <cfRule type="cellIs" dxfId="7069" priority="169" operator="lessThan">
      <formula>1</formula>
    </cfRule>
  </conditionalFormatting>
  <conditionalFormatting sqref="AM34">
    <cfRule type="cellIs" dxfId="7068" priority="168" operator="greaterThan">
      <formula>3</formula>
    </cfRule>
  </conditionalFormatting>
  <conditionalFormatting sqref="AM38">
    <cfRule type="cellIs" dxfId="7067" priority="163" operator="equal">
      <formula>$X$23</formula>
    </cfRule>
  </conditionalFormatting>
  <conditionalFormatting sqref="AM38">
    <cfRule type="cellIs" dxfId="7066" priority="162" operator="equal">
      <formula>2</formula>
    </cfRule>
  </conditionalFormatting>
  <conditionalFormatting sqref="AM38">
    <cfRule type="cellIs" dxfId="7065" priority="161" operator="equal">
      <formula>3</formula>
    </cfRule>
  </conditionalFormatting>
  <conditionalFormatting sqref="AM38">
    <cfRule type="cellIs" dxfId="7064" priority="160" operator="lessThan">
      <formula>1</formula>
    </cfRule>
  </conditionalFormatting>
  <conditionalFormatting sqref="AM38">
    <cfRule type="cellIs" dxfId="7063" priority="159" operator="greaterThan">
      <formula>3</formula>
    </cfRule>
  </conditionalFormatting>
  <conditionalFormatting sqref="AM42">
    <cfRule type="cellIs" dxfId="7062" priority="154" operator="equal">
      <formula>$X$23</formula>
    </cfRule>
  </conditionalFormatting>
  <conditionalFormatting sqref="AM42">
    <cfRule type="cellIs" dxfId="7061" priority="153" operator="equal">
      <formula>2</formula>
    </cfRule>
  </conditionalFormatting>
  <conditionalFormatting sqref="AM42">
    <cfRule type="cellIs" dxfId="7060" priority="152" operator="equal">
      <formula>3</formula>
    </cfRule>
  </conditionalFormatting>
  <conditionalFormatting sqref="AM42">
    <cfRule type="cellIs" dxfId="7059" priority="151" operator="lessThan">
      <formula>1</formula>
    </cfRule>
  </conditionalFormatting>
  <conditionalFormatting sqref="AM42">
    <cfRule type="cellIs" dxfId="7058" priority="150" operator="greaterThan">
      <formula>3</formula>
    </cfRule>
  </conditionalFormatting>
  <conditionalFormatting sqref="AM47">
    <cfRule type="cellIs" dxfId="7057" priority="145" operator="equal">
      <formula>$X$23</formula>
    </cfRule>
  </conditionalFormatting>
  <conditionalFormatting sqref="AM47">
    <cfRule type="cellIs" dxfId="7056" priority="144" operator="equal">
      <formula>2</formula>
    </cfRule>
  </conditionalFormatting>
  <conditionalFormatting sqref="AM47">
    <cfRule type="cellIs" dxfId="7055" priority="143" operator="equal">
      <formula>3</formula>
    </cfRule>
  </conditionalFormatting>
  <conditionalFormatting sqref="AM47">
    <cfRule type="cellIs" dxfId="7054" priority="142" operator="lessThan">
      <formula>1</formula>
    </cfRule>
  </conditionalFormatting>
  <conditionalFormatting sqref="AM47">
    <cfRule type="cellIs" dxfId="7053" priority="141" operator="greaterThan">
      <formula>3</formula>
    </cfRule>
  </conditionalFormatting>
  <conditionalFormatting sqref="AM51">
    <cfRule type="cellIs" dxfId="7052" priority="136" operator="equal">
      <formula>$X$23</formula>
    </cfRule>
  </conditionalFormatting>
  <conditionalFormatting sqref="AM51">
    <cfRule type="cellIs" dxfId="7051" priority="135" operator="equal">
      <formula>2</formula>
    </cfRule>
  </conditionalFormatting>
  <conditionalFormatting sqref="AM51">
    <cfRule type="cellIs" dxfId="7050" priority="134" operator="equal">
      <formula>3</formula>
    </cfRule>
  </conditionalFormatting>
  <conditionalFormatting sqref="AM51">
    <cfRule type="cellIs" dxfId="7049" priority="133" operator="lessThan">
      <formula>1</formula>
    </cfRule>
  </conditionalFormatting>
  <conditionalFormatting sqref="AM51">
    <cfRule type="cellIs" dxfId="7048" priority="132" operator="greaterThan">
      <formula>3</formula>
    </cfRule>
  </conditionalFormatting>
  <conditionalFormatting sqref="AD42:AD43">
    <cfRule type="beginsWith" dxfId="7047" priority="111" operator="beginsWith" text="?">
      <formula>LEFT(AD42,LEN("?"))="?"</formula>
    </cfRule>
  </conditionalFormatting>
  <conditionalFormatting sqref="AD22">
    <cfRule type="beginsWith" dxfId="7046" priority="96" operator="beginsWith" text="?">
      <formula>LEFT(AD22,LEN("?"))="?"</formula>
    </cfRule>
  </conditionalFormatting>
  <conditionalFormatting sqref="AD23">
    <cfRule type="beginsWith" dxfId="7045" priority="94" operator="beginsWith" text="?">
      <formula>LEFT(AD23,LEN("?"))="?"</formula>
    </cfRule>
  </conditionalFormatting>
  <conditionalFormatting sqref="AD18">
    <cfRule type="beginsWith" dxfId="7044" priority="93" operator="beginsWith" text="?">
      <formula>LEFT(AD18,LEN("?"))="?"</formula>
    </cfRule>
  </conditionalFormatting>
  <conditionalFormatting sqref="AD26">
    <cfRule type="beginsWith" dxfId="7043" priority="61" operator="beginsWith" text="?">
      <formula>LEFT(AD26,LEN("?"))="?"</formula>
    </cfRule>
  </conditionalFormatting>
  <conditionalFormatting sqref="AD23:AH24">
    <cfRule type="cellIs" dxfId="7042" priority="60" operator="equal">
      <formula>0</formula>
    </cfRule>
  </conditionalFormatting>
  <conditionalFormatting sqref="AD30">
    <cfRule type="beginsWith" dxfId="7041" priority="59" operator="beginsWith" text="?">
      <formula>LEFT(AD30,LEN("?"))="?"</formula>
    </cfRule>
  </conditionalFormatting>
  <conditionalFormatting sqref="AD34">
    <cfRule type="beginsWith" dxfId="7040" priority="58" operator="beginsWith" text="?">
      <formula>LEFT(AD34,LEN("?"))="?"</formula>
    </cfRule>
  </conditionalFormatting>
  <conditionalFormatting sqref="AD38">
    <cfRule type="beginsWith" dxfId="7039" priority="57" operator="beginsWith" text="?">
      <formula>LEFT(AD38,LEN("?"))="?"</formula>
    </cfRule>
  </conditionalFormatting>
  <conditionalFormatting sqref="AD47">
    <cfRule type="beginsWith" dxfId="7038" priority="56" operator="beginsWith" text="?">
      <formula>LEFT(AD47,LEN("?"))="?"</formula>
    </cfRule>
  </conditionalFormatting>
  <conditionalFormatting sqref="AD51">
    <cfRule type="beginsWith" dxfId="7037" priority="55" operator="beginsWith" text="?">
      <formula>LEFT(AD51,LEN("?"))="?"</formula>
    </cfRule>
  </conditionalFormatting>
  <conditionalFormatting sqref="AD44">
    <cfRule type="beginsWith" dxfId="7036" priority="54" operator="beginsWith" text="?">
      <formula>LEFT(AD44,LEN("?"))="?"</formula>
    </cfRule>
  </conditionalFormatting>
  <conditionalFormatting sqref="AD44:AH44">
    <cfRule type="cellIs" dxfId="7035" priority="53" operator="equal">
      <formula>0</formula>
    </cfRule>
  </conditionalFormatting>
  <conditionalFormatting sqref="AD43:AH43">
    <cfRule type="cellIs" dxfId="7034" priority="52" operator="equal">
      <formula>0</formula>
    </cfRule>
  </conditionalFormatting>
  <conditionalFormatting sqref="AK22">
    <cfRule type="cellIs" dxfId="7033" priority="51" operator="between">
      <formula>0.001</formula>
      <formula>4.999</formula>
    </cfRule>
  </conditionalFormatting>
  <conditionalFormatting sqref="AK22">
    <cfRule type="cellIs" dxfId="7032" priority="50" operator="between">
      <formula>5</formula>
      <formula>9.999</formula>
    </cfRule>
  </conditionalFormatting>
  <conditionalFormatting sqref="AK22">
    <cfRule type="cellIs" dxfId="7031" priority="49" operator="between">
      <formula>10</formula>
      <formula>14.999</formula>
    </cfRule>
  </conditionalFormatting>
  <conditionalFormatting sqref="AK22">
    <cfRule type="cellIs" dxfId="7030" priority="48" operator="between">
      <formula>15</formula>
      <formula>20</formula>
    </cfRule>
  </conditionalFormatting>
  <conditionalFormatting sqref="AK26">
    <cfRule type="cellIs" dxfId="7029" priority="47" operator="between">
      <formula>0.001</formula>
      <formula>4.999</formula>
    </cfRule>
  </conditionalFormatting>
  <conditionalFormatting sqref="AK26">
    <cfRule type="cellIs" dxfId="7028" priority="46" operator="between">
      <formula>5</formula>
      <formula>9.999</formula>
    </cfRule>
  </conditionalFormatting>
  <conditionalFormatting sqref="AK26">
    <cfRule type="cellIs" dxfId="7027" priority="45" operator="between">
      <formula>10</formula>
      <formula>14.999</formula>
    </cfRule>
  </conditionalFormatting>
  <conditionalFormatting sqref="AK26">
    <cfRule type="cellIs" dxfId="7026" priority="44" operator="between">
      <formula>15</formula>
      <formula>20</formula>
    </cfRule>
  </conditionalFormatting>
  <conditionalFormatting sqref="AK30">
    <cfRule type="cellIs" dxfId="7025" priority="43" operator="between">
      <formula>0.001</formula>
      <formula>4.999</formula>
    </cfRule>
  </conditionalFormatting>
  <conditionalFormatting sqref="AK30">
    <cfRule type="cellIs" dxfId="7024" priority="42" operator="between">
      <formula>5</formula>
      <formula>9.999</formula>
    </cfRule>
  </conditionalFormatting>
  <conditionalFormatting sqref="AK30">
    <cfRule type="cellIs" dxfId="7023" priority="41" operator="between">
      <formula>10</formula>
      <formula>14.999</formula>
    </cfRule>
  </conditionalFormatting>
  <conditionalFormatting sqref="AK30">
    <cfRule type="cellIs" dxfId="7022" priority="40" operator="between">
      <formula>15</formula>
      <formula>20</formula>
    </cfRule>
  </conditionalFormatting>
  <conditionalFormatting sqref="AK34">
    <cfRule type="cellIs" dxfId="7021" priority="39" operator="between">
      <formula>0.001</formula>
      <formula>4.999</formula>
    </cfRule>
  </conditionalFormatting>
  <conditionalFormatting sqref="AK34">
    <cfRule type="cellIs" dxfId="7020" priority="38" operator="between">
      <formula>5</formula>
      <formula>9.999</formula>
    </cfRule>
  </conditionalFormatting>
  <conditionalFormatting sqref="AK34">
    <cfRule type="cellIs" dxfId="7019" priority="37" operator="between">
      <formula>10</formula>
      <formula>14.999</formula>
    </cfRule>
  </conditionalFormatting>
  <conditionalFormatting sqref="AK34">
    <cfRule type="cellIs" dxfId="7018" priority="36" operator="between">
      <formula>15</formula>
      <formula>20</formula>
    </cfRule>
  </conditionalFormatting>
  <conditionalFormatting sqref="AK38">
    <cfRule type="cellIs" dxfId="7017" priority="35" operator="between">
      <formula>0.001</formula>
      <formula>4.999</formula>
    </cfRule>
  </conditionalFormatting>
  <conditionalFormatting sqref="AK38">
    <cfRule type="cellIs" dxfId="7016" priority="34" operator="between">
      <formula>5</formula>
      <formula>9.999</formula>
    </cfRule>
  </conditionalFormatting>
  <conditionalFormatting sqref="AK38">
    <cfRule type="cellIs" dxfId="7015" priority="33" operator="between">
      <formula>10</formula>
      <formula>14.999</formula>
    </cfRule>
  </conditionalFormatting>
  <conditionalFormatting sqref="AK38">
    <cfRule type="cellIs" dxfId="7014" priority="32" operator="between">
      <formula>15</formula>
      <formula>20</formula>
    </cfRule>
  </conditionalFormatting>
  <conditionalFormatting sqref="AK42">
    <cfRule type="cellIs" dxfId="7013" priority="31" operator="between">
      <formula>0.001</formula>
      <formula>4.999</formula>
    </cfRule>
  </conditionalFormatting>
  <conditionalFormatting sqref="AK42">
    <cfRule type="cellIs" dxfId="7012" priority="30" operator="between">
      <formula>5</formula>
      <formula>9.999</formula>
    </cfRule>
  </conditionalFormatting>
  <conditionalFormatting sqref="AK42">
    <cfRule type="cellIs" dxfId="7011" priority="29" operator="between">
      <formula>10</formula>
      <formula>14.999</formula>
    </cfRule>
  </conditionalFormatting>
  <conditionalFormatting sqref="AK42">
    <cfRule type="cellIs" dxfId="7010" priority="28" operator="between">
      <formula>15</formula>
      <formula>20</formula>
    </cfRule>
  </conditionalFormatting>
  <conditionalFormatting sqref="AK47">
    <cfRule type="cellIs" dxfId="7009" priority="27" operator="between">
      <formula>0.001</formula>
      <formula>4.999</formula>
    </cfRule>
  </conditionalFormatting>
  <conditionalFormatting sqref="AK47">
    <cfRule type="cellIs" dxfId="7008" priority="26" operator="between">
      <formula>5</formula>
      <formula>9.999</formula>
    </cfRule>
  </conditionalFormatting>
  <conditionalFormatting sqref="AK47">
    <cfRule type="cellIs" dxfId="7007" priority="25" operator="between">
      <formula>10</formula>
      <formula>14.999</formula>
    </cfRule>
  </conditionalFormatting>
  <conditionalFormatting sqref="AK47">
    <cfRule type="cellIs" dxfId="7006" priority="24" operator="between">
      <formula>15</formula>
      <formula>20</formula>
    </cfRule>
  </conditionalFormatting>
  <conditionalFormatting sqref="AK51">
    <cfRule type="cellIs" dxfId="7005" priority="23" operator="between">
      <formula>0.001</formula>
      <formula>4.999</formula>
    </cfRule>
  </conditionalFormatting>
  <conditionalFormatting sqref="AK51">
    <cfRule type="cellIs" dxfId="7004" priority="22" operator="between">
      <formula>5</formula>
      <formula>9.999</formula>
    </cfRule>
  </conditionalFormatting>
  <conditionalFormatting sqref="AK51">
    <cfRule type="cellIs" dxfId="7003" priority="21" operator="between">
      <formula>10</formula>
      <formula>14.999</formula>
    </cfRule>
  </conditionalFormatting>
  <conditionalFormatting sqref="AK51">
    <cfRule type="cellIs" dxfId="7002" priority="20" operator="between">
      <formula>15</formula>
      <formula>20</formula>
    </cfRule>
  </conditionalFormatting>
  <conditionalFormatting sqref="W18">
    <cfRule type="cellIs" dxfId="7001" priority="19" operator="equal">
      <formula>0</formula>
    </cfRule>
  </conditionalFormatting>
  <conditionalFormatting sqref="W22">
    <cfRule type="cellIs" dxfId="7000" priority="18" operator="equal">
      <formula>$X$23</formula>
    </cfRule>
  </conditionalFormatting>
  <conditionalFormatting sqref="W22">
    <cfRule type="cellIs" dxfId="6999" priority="17" operator="equal">
      <formula>2</formula>
    </cfRule>
  </conditionalFormatting>
  <conditionalFormatting sqref="W22">
    <cfRule type="cellIs" dxfId="6998" priority="16" operator="equal">
      <formula>3</formula>
    </cfRule>
  </conditionalFormatting>
  <conditionalFormatting sqref="W22">
    <cfRule type="cellIs" dxfId="6997" priority="15" operator="lessThan">
      <formula>1</formula>
    </cfRule>
  </conditionalFormatting>
  <conditionalFormatting sqref="W22">
    <cfRule type="cellIs" dxfId="6996" priority="14" operator="greaterThan">
      <formula>3</formula>
    </cfRule>
  </conditionalFormatting>
  <conditionalFormatting sqref="W22">
    <cfRule type="cellIs" dxfId="6995" priority="13" operator="equal">
      <formula>0</formula>
    </cfRule>
  </conditionalFormatting>
  <conditionalFormatting sqref="W30">
    <cfRule type="cellIs" dxfId="6994" priority="12" operator="equal">
      <formula>$X$23</formula>
    </cfRule>
  </conditionalFormatting>
  <conditionalFormatting sqref="W30">
    <cfRule type="cellIs" dxfId="6993" priority="11" operator="equal">
      <formula>2</formula>
    </cfRule>
  </conditionalFormatting>
  <conditionalFormatting sqref="W30">
    <cfRule type="cellIs" dxfId="6992" priority="10" operator="equal">
      <formula>3</formula>
    </cfRule>
  </conditionalFormatting>
  <conditionalFormatting sqref="W30">
    <cfRule type="cellIs" dxfId="6991" priority="9" operator="lessThan">
      <formula>1</formula>
    </cfRule>
  </conditionalFormatting>
  <conditionalFormatting sqref="W30">
    <cfRule type="cellIs" dxfId="6990" priority="8" operator="greaterThan">
      <formula>3</formula>
    </cfRule>
  </conditionalFormatting>
  <conditionalFormatting sqref="W30">
    <cfRule type="cellIs" dxfId="6989" priority="7" operator="equal">
      <formula>0</formula>
    </cfRule>
  </conditionalFormatting>
  <conditionalFormatting sqref="AD42:AH42">
    <cfRule type="cellIs" dxfId="6988" priority="6" operator="equal">
      <formula>0</formula>
    </cfRule>
  </conditionalFormatting>
  <conditionalFormatting sqref="S57:T57">
    <cfRule type="containsErrors" dxfId="6987" priority="5">
      <formula>ISERROR(S57)</formula>
    </cfRule>
  </conditionalFormatting>
  <conditionalFormatting sqref="S58:T58">
    <cfRule type="containsErrors" dxfId="6986" priority="4">
      <formula>ISERROR(S58)</formula>
    </cfRule>
  </conditionalFormatting>
  <conditionalFormatting sqref="S59:T59">
    <cfRule type="containsErrors" dxfId="6985" priority="3">
      <formula>ISERROR(S59)</formula>
    </cfRule>
  </conditionalFormatting>
  <conditionalFormatting sqref="S60:T60">
    <cfRule type="containsErrors" dxfId="6984" priority="2">
      <formula>ISERROR(S60)</formula>
    </cfRule>
  </conditionalFormatting>
  <conditionalFormatting sqref="S61:T61">
    <cfRule type="containsErrors" dxfId="6983" priority="1">
      <formula>ISERROR(S61)</formula>
    </cfRule>
  </conditionalFormatting>
  <dataValidations count="1">
    <dataValidation type="list" allowBlank="1" showInputMessage="1" showErrorMessage="1" sqref="AD16:AH16">
      <formula1>$AS$32:$AZ$32</formula1>
    </dataValidation>
  </dataValidations>
  <pageMargins left="0.70866141732283472" right="0.70866141732283472" top="0.74803149606299213" bottom="0.74803149606299213" header="0.31496062992125984" footer="0.31496062992125984"/>
  <pageSetup paperSize="9" scale="34" orientation="landscape" r:id="rId1"/>
  <drawing r:id="rId2"/>
  <extLst>
    <ext xmlns:x14="http://schemas.microsoft.com/office/spreadsheetml/2009/9/main" uri="{CCE6A557-97BC-4b89-ADB6-D9C93CAAB3DF}">
      <x14:dataValidations xmlns:xm="http://schemas.microsoft.com/office/excel/2006/main" count="5">
        <x14:dataValidation type="list" allowBlank="1" showInputMessage="1" showErrorMessage="1">
          <x14:formula1>
            <xm:f>Données!$T$4:$T$6</xm:f>
          </x14:formula1>
          <xm:sqref>AA19:AB19</xm:sqref>
        </x14:dataValidation>
        <x14:dataValidation type="list" allowBlank="1" showInputMessage="1" showErrorMessage="1">
          <x14:formula1>
            <xm:f>Données!$T$3:$T$33</xm:f>
          </x14:formula1>
          <xm:sqref>AA27:AB27 AA23:AB23</xm:sqref>
        </x14:dataValidation>
        <x14:dataValidation type="list" allowBlank="1" showInputMessage="1" showErrorMessage="1">
          <x14:formula1>
            <xm:f>Données!$T$7:$T$12</xm:f>
          </x14:formula1>
          <xm:sqref>AA31:AB31 AA35:AB35 AA39:AB39</xm:sqref>
        </x14:dataValidation>
        <x14:dataValidation type="list" allowBlank="1" showInputMessage="1" showErrorMessage="1">
          <x14:formula1>
            <xm:f>Données!$T$10</xm:f>
          </x14:formula1>
          <xm:sqref>AA43:AB43</xm:sqref>
        </x14:dataValidation>
        <x14:dataValidation type="list" allowBlank="1" showInputMessage="1" showErrorMessage="1">
          <x14:formula1>
            <xm:f>Données!$T$11:$T$12</xm:f>
          </x14:formula1>
          <xm:sqref>AA48:AB48 AA52:AB52</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0">
    <tabColor rgb="FFFFCCFF"/>
    <pageSetUpPr fitToPage="1"/>
  </sheetPr>
  <dimension ref="A1:XEO244"/>
  <sheetViews>
    <sheetView zoomScale="40" zoomScaleNormal="40" workbookViewId="0">
      <selection activeCell="AX223" sqref="AX223"/>
    </sheetView>
  </sheetViews>
  <sheetFormatPr baseColWidth="10" defaultColWidth="10.85546875" defaultRowHeight="15"/>
  <cols>
    <col min="1" max="1" width="1.7109375" style="1" customWidth="1"/>
    <col min="2" max="2" width="2.42578125" style="1" customWidth="1"/>
    <col min="3" max="3" width="1.7109375" style="1" customWidth="1"/>
    <col min="4" max="4" width="10.85546875" style="1"/>
    <col min="5" max="5" width="14.140625" style="1" customWidth="1"/>
    <col min="6" max="6" width="1.7109375" style="1" customWidth="1"/>
    <col min="7" max="7" width="5" style="1" customWidth="1"/>
    <col min="8" max="8" width="36.7109375" style="1" customWidth="1"/>
    <col min="9" max="9" width="1.7109375" style="1" customWidth="1"/>
    <col min="10" max="10" width="21.7109375" style="1" customWidth="1"/>
    <col min="11" max="11" width="1.7109375" style="1" customWidth="1"/>
    <col min="12" max="12" width="12.42578125" style="1" customWidth="1"/>
    <col min="13" max="14" width="4.140625" style="1" customWidth="1"/>
    <col min="15" max="15" width="1.7109375" style="1" customWidth="1"/>
    <col min="16" max="16" width="8.85546875" style="1" customWidth="1"/>
    <col min="17" max="17" width="8.28515625" style="1" customWidth="1"/>
    <col min="18" max="18" width="8.42578125" style="1" customWidth="1"/>
    <col min="19" max="19" width="8.85546875" style="1" customWidth="1"/>
    <col min="20" max="20" width="7.42578125" style="1" customWidth="1"/>
    <col min="21" max="21" width="11.7109375" style="1" customWidth="1"/>
    <col min="22" max="22" width="3.28515625" style="1" customWidth="1"/>
    <col min="23" max="23" width="8.28515625" style="1" customWidth="1"/>
    <col min="24" max="24" width="3.28515625" style="1" customWidth="1"/>
    <col min="25" max="25" width="1.7109375" style="1" customWidth="1"/>
    <col min="26" max="26" width="2.42578125" style="1" customWidth="1"/>
    <col min="27" max="27" width="10" style="1" customWidth="1"/>
    <col min="28" max="28" width="1.7109375" style="1" customWidth="1"/>
    <col min="29" max="29" width="3.28515625" style="1" customWidth="1"/>
    <col min="30" max="30" width="1.7109375" style="1" customWidth="1"/>
    <col min="31" max="31" width="10.85546875" style="1" customWidth="1"/>
    <col min="32" max="32" width="14.140625" style="1" customWidth="1"/>
    <col min="33" max="33" width="1.7109375" style="1" customWidth="1"/>
    <col min="34" max="34" width="5" style="1" customWidth="1"/>
    <col min="35" max="35" width="37" style="1" customWidth="1"/>
    <col min="36" max="36" width="1.7109375" style="1" customWidth="1"/>
    <col min="37" max="37" width="21.85546875" style="1" customWidth="1"/>
    <col min="38" max="38" width="1.7109375" style="1" customWidth="1"/>
    <col min="39" max="39" width="11.85546875" style="1" customWidth="1"/>
    <col min="40" max="40" width="8.28515625" style="1" customWidth="1"/>
    <col min="41" max="41" width="3.28515625" style="1" customWidth="1"/>
    <col min="42" max="42" width="1.7109375" style="1" customWidth="1"/>
    <col min="43" max="46" width="8.85546875" style="1" customWidth="1"/>
    <col min="47" max="47" width="7.42578125" style="1" customWidth="1"/>
    <col min="48" max="48" width="11.7109375" style="1" customWidth="1"/>
    <col min="49" max="49" width="3.42578125" style="1" customWidth="1"/>
    <col min="50" max="50" width="8.28515625" style="1" customWidth="1"/>
    <col min="51" max="53" width="3.42578125" style="1" customWidth="1"/>
    <col min="54" max="54" width="3.28515625" style="1" customWidth="1"/>
    <col min="55" max="58" width="13.28515625" style="1" customWidth="1"/>
    <col min="59" max="60" width="10.85546875" style="1" customWidth="1"/>
    <col min="61" max="61" width="2.42578125" style="1" customWidth="1"/>
    <col min="62" max="64" width="26.28515625" style="1" customWidth="1"/>
    <col min="65" max="16384" width="10.85546875" style="1"/>
  </cols>
  <sheetData>
    <row r="1" spans="2:54" ht="9.9499999999999993" customHeight="1">
      <c r="AR1" s="107"/>
      <c r="AS1" s="107"/>
      <c r="AT1" s="107"/>
    </row>
    <row r="2" spans="2:54" ht="15" customHeight="1">
      <c r="B2" s="2"/>
      <c r="C2" s="3"/>
      <c r="D2" s="3"/>
      <c r="E2" s="3"/>
      <c r="F2" s="3"/>
      <c r="G2" s="3"/>
      <c r="H2" s="3"/>
      <c r="I2" s="3"/>
      <c r="J2" s="3"/>
      <c r="K2" s="3"/>
      <c r="L2" s="3"/>
      <c r="M2" s="3"/>
      <c r="N2" s="3"/>
      <c r="O2" s="3"/>
      <c r="P2" s="3"/>
      <c r="Q2" s="3"/>
      <c r="R2" s="3"/>
      <c r="S2" s="3"/>
      <c r="T2" s="3"/>
      <c r="U2" s="3"/>
      <c r="V2" s="3"/>
      <c r="W2" s="3"/>
      <c r="X2" s="3"/>
      <c r="Y2" s="3"/>
      <c r="Z2" s="3"/>
      <c r="AA2" s="3"/>
      <c r="AB2" s="526"/>
      <c r="AC2" s="526"/>
      <c r="AD2" s="526"/>
      <c r="AE2" s="526"/>
      <c r="AF2" s="526"/>
      <c r="AG2" s="3"/>
      <c r="AH2" s="3"/>
      <c r="AI2" s="3"/>
      <c r="AJ2" s="3"/>
      <c r="AK2" s="3"/>
      <c r="AL2" s="3"/>
      <c r="AM2" s="3"/>
      <c r="AN2" s="3"/>
      <c r="AO2" s="3"/>
      <c r="AP2" s="3"/>
      <c r="AQ2" s="3"/>
      <c r="AR2" s="3"/>
      <c r="AS2" s="3"/>
      <c r="AT2" s="3"/>
      <c r="AU2" s="3"/>
      <c r="AV2" s="3"/>
      <c r="AW2" s="3"/>
      <c r="AX2" s="3"/>
      <c r="AY2" s="3"/>
      <c r="AZ2" s="3"/>
      <c r="BA2" s="4"/>
    </row>
    <row r="3" spans="2:54" ht="9.9499999999999993" customHeight="1">
      <c r="B3" s="5"/>
      <c r="F3" s="6"/>
      <c r="G3" s="6"/>
      <c r="H3" s="7"/>
      <c r="I3" s="6"/>
      <c r="J3" s="6"/>
      <c r="K3" s="8"/>
      <c r="L3" s="8"/>
      <c r="M3" s="8"/>
      <c r="N3" s="8"/>
      <c r="O3" s="8"/>
      <c r="P3" s="8"/>
      <c r="Q3" s="8"/>
      <c r="AK3" s="19"/>
      <c r="AL3" s="19"/>
      <c r="AM3" s="19"/>
      <c r="AP3" s="19"/>
      <c r="AQ3" s="19"/>
      <c r="AT3" s="19"/>
      <c r="AU3" s="19"/>
      <c r="AV3" s="19"/>
      <c r="AX3" s="9"/>
      <c r="AY3" s="9"/>
      <c r="AZ3" s="9"/>
      <c r="BA3" s="10"/>
    </row>
    <row r="4" spans="2:54" ht="9.9499999999999993" customHeight="1">
      <c r="B4" s="5"/>
      <c r="F4" s="6"/>
      <c r="G4" s="6"/>
      <c r="H4" s="7"/>
      <c r="I4" s="6"/>
      <c r="J4" s="6"/>
      <c r="K4" s="8"/>
      <c r="L4" s="8"/>
      <c r="M4" s="8"/>
      <c r="N4" s="8"/>
      <c r="O4" s="8"/>
      <c r="P4" s="8"/>
      <c r="Q4" s="8"/>
      <c r="AK4" s="19"/>
      <c r="AL4" s="19"/>
      <c r="AM4" s="19"/>
      <c r="AP4" s="19"/>
      <c r="AQ4" s="19"/>
      <c r="AT4" s="19"/>
      <c r="AU4" s="19"/>
      <c r="AV4" s="19"/>
      <c r="AZ4" s="9"/>
      <c r="BA4" s="10"/>
    </row>
    <row r="5" spans="2:54" s="11" customFormat="1" ht="27.95" customHeight="1">
      <c r="B5" s="12"/>
      <c r="F5" s="13"/>
      <c r="G5" s="1051" t="str">
        <f>IF('Suivi des évaluations'!K5=0,"?",'Suivi des évaluations'!K5)</f>
        <v>?</v>
      </c>
      <c r="H5" s="1051"/>
      <c r="I5" s="1071"/>
      <c r="J5" s="1067" t="str">
        <f>IF('Suivi des évaluations'!K15=0,"?",'Suivi des évaluations'!K15)</f>
        <v>Seconde</v>
      </c>
      <c r="K5" s="1072"/>
      <c r="L5" s="1067" t="str">
        <f>IF('Suivi des évaluations'!S15=0,"?",'Suivi des évaluations'!S15)</f>
        <v>BCP</v>
      </c>
      <c r="M5" s="1067"/>
      <c r="N5" s="1075"/>
      <c r="O5" s="1068" t="str">
        <f>IF('Suivi des évaluations'!AB15=0,"?",'Suivi des évaluations'!AB15)</f>
        <v>Maintenance et efficacité énergétique (MEE)</v>
      </c>
      <c r="P5" s="1068"/>
      <c r="Q5" s="1068"/>
      <c r="R5" s="1068"/>
      <c r="S5" s="1068"/>
      <c r="T5" s="1068"/>
      <c r="U5" s="356"/>
      <c r="W5" s="1361" t="s">
        <v>126</v>
      </c>
      <c r="X5" s="1361"/>
      <c r="Y5" s="1361"/>
      <c r="Z5" s="1361"/>
      <c r="AA5" s="1361"/>
      <c r="AB5" s="455"/>
      <c r="AC5" s="1497" t="s">
        <v>302</v>
      </c>
      <c r="AD5" s="1497"/>
      <c r="AE5" s="1497"/>
      <c r="AF5" s="1497"/>
      <c r="AG5" s="1497"/>
      <c r="AH5" s="1497"/>
      <c r="AI5" s="1497"/>
      <c r="AJ5" s="1497"/>
      <c r="AK5" s="1497"/>
      <c r="AL5" s="1497"/>
      <c r="AM5" s="1497"/>
      <c r="AN5" s="1497"/>
      <c r="AO5" s="1497"/>
      <c r="AP5" s="1497"/>
      <c r="AQ5" s="1497"/>
      <c r="AR5" s="1497"/>
      <c r="AS5" s="1497"/>
      <c r="AT5" s="19"/>
      <c r="AW5" s="19"/>
      <c r="BA5" s="20"/>
    </row>
    <row r="6" spans="2:54" s="11" customFormat="1" ht="27.95" customHeight="1">
      <c r="B6" s="12"/>
      <c r="F6" s="13"/>
      <c r="G6" s="1051" t="str">
        <f>IF('Suivi des évaluations'!K7=0,"?",'Suivi des évaluations'!K7)</f>
        <v>?</v>
      </c>
      <c r="H6" s="1051"/>
      <c r="I6" s="1071"/>
      <c r="J6" s="1067"/>
      <c r="K6" s="1072"/>
      <c r="L6" s="1067"/>
      <c r="M6" s="1067"/>
      <c r="N6" s="1075"/>
      <c r="O6" s="1068"/>
      <c r="P6" s="1068"/>
      <c r="Q6" s="1068"/>
      <c r="R6" s="1068"/>
      <c r="S6" s="1068"/>
      <c r="T6" s="1068"/>
      <c r="U6" s="356"/>
      <c r="W6" s="1361"/>
      <c r="X6" s="1361"/>
      <c r="Y6" s="1361"/>
      <c r="Z6" s="1361"/>
      <c r="AA6" s="1361"/>
      <c r="AB6" s="455"/>
      <c r="AC6" s="1497"/>
      <c r="AD6" s="1497"/>
      <c r="AE6" s="1497"/>
      <c r="AF6" s="1497"/>
      <c r="AG6" s="1497"/>
      <c r="AH6" s="1497"/>
      <c r="AI6" s="1497"/>
      <c r="AJ6" s="1497"/>
      <c r="AK6" s="1497"/>
      <c r="AL6" s="1497"/>
      <c r="AM6" s="1497"/>
      <c r="AN6" s="1497"/>
      <c r="AO6" s="1497"/>
      <c r="AP6" s="1497"/>
      <c r="AQ6" s="1497"/>
      <c r="AR6" s="1497"/>
      <c r="AS6" s="1497"/>
      <c r="AT6" s="19"/>
      <c r="AW6" s="19"/>
      <c r="BA6" s="20"/>
    </row>
    <row r="7" spans="2:54" s="21" customFormat="1" ht="9.9499999999999993" customHeight="1">
      <c r="B7" s="22"/>
      <c r="G7" s="23"/>
      <c r="H7" s="23"/>
      <c r="I7" s="23"/>
      <c r="J7" s="24"/>
      <c r="K7" s="24"/>
      <c r="L7" s="24"/>
      <c r="M7" s="24"/>
      <c r="N7" s="24"/>
      <c r="O7" s="601"/>
      <c r="P7" s="601"/>
      <c r="Q7" s="601"/>
      <c r="R7" s="601"/>
      <c r="S7" s="601"/>
      <c r="T7" s="601"/>
      <c r="U7" s="1"/>
      <c r="V7" s="1"/>
      <c r="W7" s="1361"/>
      <c r="X7" s="1361"/>
      <c r="Y7" s="1361"/>
      <c r="Z7" s="1361"/>
      <c r="AA7" s="1361"/>
      <c r="AF7" s="1"/>
      <c r="AG7" s="1"/>
      <c r="AH7" s="1"/>
      <c r="AI7" s="25"/>
      <c r="AJ7" s="25"/>
      <c r="AK7" s="25"/>
      <c r="AN7" s="25"/>
      <c r="AO7" s="25"/>
      <c r="AP7" s="25"/>
      <c r="AR7" s="25"/>
      <c r="AS7" s="25"/>
      <c r="AT7" s="25"/>
      <c r="AW7" s="25"/>
      <c r="BA7" s="26"/>
    </row>
    <row r="8" spans="2:54" ht="9.9499999999999993" customHeight="1">
      <c r="B8" s="5"/>
      <c r="D8" s="27"/>
      <c r="E8" s="27"/>
      <c r="O8" s="601"/>
      <c r="P8" s="601"/>
      <c r="Q8" s="601"/>
      <c r="R8" s="601"/>
      <c r="S8" s="601"/>
      <c r="T8" s="601"/>
      <c r="W8" s="1361"/>
      <c r="X8" s="1361"/>
      <c r="Y8" s="1361"/>
      <c r="Z8" s="1361"/>
      <c r="AA8" s="1361"/>
      <c r="AE8" s="27"/>
      <c r="AI8" s="28"/>
      <c r="AJ8" s="28"/>
      <c r="AK8" s="28"/>
      <c r="AN8" s="28"/>
      <c r="AO8" s="28"/>
      <c r="AP8" s="28"/>
      <c r="AR8" s="28"/>
      <c r="AS8" s="28"/>
      <c r="AT8" s="28"/>
      <c r="AW8" s="28"/>
      <c r="BA8" s="10"/>
    </row>
    <row r="9" spans="2:54" s="21" customFormat="1" ht="60" customHeight="1">
      <c r="B9" s="1069" t="s">
        <v>0</v>
      </c>
      <c r="C9" s="1070"/>
      <c r="D9" s="1070"/>
      <c r="E9" s="1070"/>
      <c r="F9" s="29"/>
      <c r="G9" s="30"/>
      <c r="H9" s="131" t="s">
        <v>234</v>
      </c>
      <c r="I9" s="132"/>
      <c r="J9" s="132"/>
      <c r="K9" s="133"/>
      <c r="L9" s="133"/>
      <c r="M9" s="133"/>
      <c r="N9" s="133"/>
      <c r="O9" s="133"/>
      <c r="P9" s="133"/>
      <c r="Q9" s="133"/>
      <c r="R9" s="133"/>
      <c r="S9" s="133"/>
      <c r="T9" s="133"/>
      <c r="U9" s="133"/>
      <c r="V9" s="133"/>
      <c r="W9" s="133"/>
      <c r="X9" s="133"/>
      <c r="Y9" s="29"/>
      <c r="Z9" s="29"/>
      <c r="AA9" s="29"/>
      <c r="AB9" s="29"/>
      <c r="AC9" s="29"/>
      <c r="AD9" s="29"/>
      <c r="AF9" s="133"/>
      <c r="AG9" s="133"/>
      <c r="AH9" s="133"/>
      <c r="AI9" s="133"/>
      <c r="AJ9" s="29"/>
      <c r="AK9" s="29"/>
      <c r="AL9" s="29"/>
      <c r="AM9" s="29"/>
      <c r="AN9" s="133"/>
      <c r="AO9" s="29"/>
      <c r="AP9" s="29"/>
      <c r="AQ9" s="29"/>
      <c r="AR9" s="133"/>
      <c r="AS9" s="29"/>
      <c r="AT9" s="29"/>
      <c r="AU9" s="29"/>
      <c r="AV9" s="29"/>
      <c r="AW9" s="29"/>
      <c r="AX9" s="29"/>
      <c r="AY9" s="29"/>
      <c r="AZ9" s="29"/>
      <c r="BA9" s="29"/>
      <c r="BB9" s="629"/>
    </row>
    <row r="10" spans="2:54" ht="30" customHeight="1">
      <c r="B10" s="507"/>
      <c r="C10" s="508"/>
      <c r="D10" s="508"/>
      <c r="E10" s="508"/>
      <c r="F10" s="508"/>
      <c r="G10" s="509"/>
      <c r="H10" s="510" t="s">
        <v>92</v>
      </c>
      <c r="I10" s="370">
        <f ca="1">TODAY()</f>
        <v>44544</v>
      </c>
      <c r="J10" s="370"/>
      <c r="K10" s="370"/>
      <c r="L10" s="370"/>
      <c r="M10" s="370"/>
      <c r="N10" s="370"/>
      <c r="O10" s="370"/>
      <c r="P10" s="370"/>
      <c r="Q10" s="370"/>
      <c r="R10" s="370"/>
      <c r="S10" s="370"/>
      <c r="T10" s="370"/>
      <c r="U10" s="370"/>
      <c r="V10" s="370"/>
      <c r="W10" s="370"/>
      <c r="X10" s="370"/>
      <c r="Y10" s="370"/>
      <c r="Z10" s="370"/>
      <c r="AA10" s="370"/>
      <c r="AB10" s="370"/>
      <c r="AC10" s="370"/>
      <c r="AD10" s="370"/>
      <c r="AE10" s="370"/>
      <c r="AF10" s="370"/>
      <c r="AG10" s="370"/>
      <c r="AH10" s="370"/>
      <c r="AI10" s="370"/>
      <c r="AJ10" s="370"/>
      <c r="AK10" s="370"/>
      <c r="AL10" s="370"/>
      <c r="AM10" s="370"/>
      <c r="AN10" s="370"/>
      <c r="AO10" s="370"/>
      <c r="AP10" s="370"/>
      <c r="AQ10" s="370"/>
      <c r="AR10" s="370"/>
      <c r="AS10" s="370"/>
      <c r="AT10" s="370"/>
      <c r="AU10" s="370"/>
      <c r="AV10" s="370"/>
      <c r="AW10" s="370"/>
      <c r="AX10" s="370"/>
      <c r="AY10" s="370"/>
      <c r="AZ10" s="370"/>
      <c r="BA10" s="370"/>
      <c r="BB10" s="629"/>
    </row>
    <row r="11" spans="2:54" ht="5.0999999999999996" customHeight="1">
      <c r="B11" s="5"/>
      <c r="G11" s="37"/>
      <c r="H11" s="242"/>
      <c r="I11" s="242"/>
      <c r="J11" s="242"/>
      <c r="K11" s="242"/>
      <c r="L11" s="242"/>
      <c r="M11" s="242"/>
      <c r="N11" s="242"/>
      <c r="O11" s="242"/>
      <c r="P11" s="242"/>
      <c r="Q11" s="242"/>
      <c r="R11" s="242"/>
      <c r="S11" s="242"/>
      <c r="T11" s="242"/>
      <c r="U11" s="242"/>
      <c r="V11" s="242"/>
      <c r="W11" s="242"/>
      <c r="X11" s="242"/>
      <c r="Y11" s="242"/>
      <c r="Z11" s="242"/>
      <c r="AA11" s="242"/>
      <c r="AB11" s="242"/>
      <c r="AC11" s="242"/>
      <c r="AD11" s="242"/>
      <c r="AE11" s="242"/>
      <c r="AF11" s="242"/>
      <c r="AG11" s="242"/>
      <c r="AH11" s="242"/>
      <c r="AI11" s="242"/>
      <c r="AJ11" s="242"/>
      <c r="AK11" s="242"/>
      <c r="AL11" s="242"/>
      <c r="AM11" s="242"/>
      <c r="AN11" s="242"/>
      <c r="AO11" s="242"/>
      <c r="AP11" s="242"/>
      <c r="AQ11" s="242"/>
      <c r="AR11" s="242"/>
      <c r="AS11" s="242"/>
      <c r="AT11" s="242"/>
      <c r="AU11" s="242"/>
      <c r="AV11" s="242"/>
      <c r="AW11" s="242"/>
      <c r="AX11" s="242"/>
      <c r="AY11" s="242"/>
      <c r="AZ11" s="242"/>
      <c r="BA11" s="242"/>
      <c r="BB11" s="630"/>
    </row>
    <row r="12" spans="2:54" ht="15" customHeight="1">
      <c r="B12" s="5"/>
      <c r="G12" s="37"/>
      <c r="H12" s="242"/>
      <c r="I12" s="242"/>
      <c r="J12" s="242"/>
      <c r="K12" s="242"/>
      <c r="L12" s="242"/>
      <c r="M12" s="242"/>
      <c r="N12" s="242"/>
      <c r="O12" s="242"/>
      <c r="P12" s="242"/>
      <c r="Q12" s="242"/>
      <c r="R12" s="242"/>
      <c r="S12" s="242"/>
      <c r="T12" s="242"/>
      <c r="U12" s="41"/>
      <c r="V12" s="41"/>
      <c r="W12" s="41"/>
      <c r="X12" s="41"/>
      <c r="Y12" s="37"/>
      <c r="Z12" s="40"/>
      <c r="AA12" s="37"/>
      <c r="AB12" s="37"/>
      <c r="AC12" s="40"/>
      <c r="AD12" s="242"/>
      <c r="AE12" s="242"/>
      <c r="AF12" s="242"/>
      <c r="AG12" s="242"/>
      <c r="AH12" s="242"/>
      <c r="AI12" s="242"/>
      <c r="AJ12" s="242"/>
      <c r="AK12" s="242"/>
      <c r="AL12" s="41"/>
      <c r="AM12" s="41"/>
      <c r="AN12" s="41"/>
      <c r="AO12" s="41"/>
      <c r="AP12" s="37"/>
      <c r="AQ12" s="40"/>
      <c r="AR12" s="42"/>
      <c r="AS12" s="43"/>
      <c r="AT12" s="44"/>
      <c r="AU12" s="45"/>
      <c r="AV12" s="46"/>
      <c r="AW12" s="47"/>
      <c r="AX12" s="46"/>
      <c r="AY12" s="48"/>
      <c r="AZ12" s="242"/>
      <c r="BA12" s="242"/>
      <c r="BB12" s="631"/>
    </row>
    <row r="13" spans="2:54" ht="9.9499999999999993" customHeight="1">
      <c r="B13" s="5"/>
      <c r="G13" s="37"/>
      <c r="H13" s="242"/>
      <c r="I13" s="242"/>
      <c r="J13" s="242"/>
      <c r="K13" s="242"/>
      <c r="L13" s="242"/>
      <c r="M13" s="242"/>
      <c r="N13" s="242"/>
      <c r="O13" s="242"/>
      <c r="P13" s="242"/>
      <c r="Q13" s="242"/>
      <c r="R13" s="242"/>
      <c r="S13" s="242"/>
      <c r="T13" s="242"/>
      <c r="U13" s="242"/>
      <c r="V13" s="242"/>
      <c r="W13" s="242"/>
      <c r="X13" s="242"/>
      <c r="Y13" s="242"/>
      <c r="Z13" s="242"/>
      <c r="AA13" s="242"/>
      <c r="AB13" s="242"/>
      <c r="AC13" s="242"/>
      <c r="AD13" s="242"/>
      <c r="AE13" s="242"/>
      <c r="AF13" s="242"/>
      <c r="AG13" s="242"/>
      <c r="AH13" s="242"/>
      <c r="AI13" s="242"/>
      <c r="AJ13" s="242"/>
      <c r="AK13" s="242"/>
      <c r="AL13" s="242"/>
      <c r="AM13" s="242"/>
      <c r="AN13" s="242"/>
      <c r="AO13" s="242"/>
      <c r="AP13" s="242"/>
      <c r="AQ13" s="242"/>
      <c r="AR13" s="242"/>
      <c r="AS13" s="242"/>
      <c r="AT13" s="242"/>
      <c r="AU13" s="242"/>
      <c r="AV13" s="242"/>
      <c r="AW13" s="242"/>
      <c r="AX13" s="242"/>
      <c r="AY13" s="242"/>
      <c r="AZ13" s="242"/>
      <c r="BA13" s="242"/>
      <c r="BB13" s="631"/>
    </row>
    <row r="14" spans="2:54" ht="15" customHeight="1">
      <c r="B14" s="5"/>
      <c r="G14" s="37"/>
      <c r="H14" s="37"/>
      <c r="I14" s="37"/>
      <c r="J14" s="37"/>
      <c r="K14" s="37"/>
      <c r="L14" s="138"/>
      <c r="M14" s="40"/>
      <c r="N14" s="40"/>
      <c r="O14" s="40"/>
      <c r="P14" s="458" t="s">
        <v>66</v>
      </c>
      <c r="Q14" s="459" t="s">
        <v>62</v>
      </c>
      <c r="R14" s="460" t="s">
        <v>57</v>
      </c>
      <c r="S14" s="461" t="s">
        <v>52</v>
      </c>
      <c r="T14" s="37"/>
      <c r="U14" s="462" t="s">
        <v>120</v>
      </c>
      <c r="V14" s="37"/>
      <c r="W14" s="463" t="s">
        <v>121</v>
      </c>
      <c r="X14" s="37"/>
      <c r="Y14" s="37"/>
      <c r="Z14" s="37"/>
      <c r="AA14" s="37"/>
      <c r="AB14" s="37"/>
      <c r="AC14" s="37"/>
      <c r="AG14" s="41"/>
      <c r="AH14" s="41"/>
      <c r="AI14" s="41"/>
      <c r="AJ14" s="41"/>
      <c r="AK14" s="37"/>
      <c r="AL14" s="464"/>
      <c r="AM14" s="37"/>
      <c r="AN14" s="195"/>
      <c r="AO14" s="37"/>
      <c r="AP14" s="37"/>
      <c r="AQ14" s="458" t="s">
        <v>66</v>
      </c>
      <c r="AR14" s="459" t="s">
        <v>62</v>
      </c>
      <c r="AS14" s="460" t="s">
        <v>57</v>
      </c>
      <c r="AT14" s="461" t="s">
        <v>52</v>
      </c>
      <c r="AU14" s="37"/>
      <c r="AV14" s="462" t="s">
        <v>120</v>
      </c>
      <c r="AW14" s="37"/>
      <c r="AX14" s="463" t="s">
        <v>121</v>
      </c>
      <c r="AY14" s="195"/>
      <c r="AZ14" s="37"/>
      <c r="BA14" s="37"/>
      <c r="BB14" s="629"/>
    </row>
    <row r="15" spans="2:54" ht="5.0999999999999996" customHeight="1">
      <c r="B15" s="5"/>
      <c r="G15" s="37"/>
      <c r="H15" s="37"/>
      <c r="I15" s="37"/>
      <c r="J15" s="37"/>
      <c r="K15" s="37"/>
      <c r="L15" s="138"/>
      <c r="M15" s="40"/>
      <c r="N15" s="40"/>
      <c r="O15" s="40"/>
      <c r="P15" s="511"/>
      <c r="Q15" s="41"/>
      <c r="R15" s="41"/>
      <c r="S15" s="511"/>
      <c r="T15" s="37"/>
      <c r="U15" s="40"/>
      <c r="V15" s="37"/>
      <c r="W15" s="40"/>
      <c r="X15" s="37"/>
      <c r="Y15" s="37"/>
      <c r="Z15" s="37"/>
      <c r="AA15" s="37"/>
      <c r="AB15" s="37"/>
      <c r="AC15" s="37"/>
      <c r="AG15" s="511"/>
      <c r="AH15" s="41"/>
      <c r="AI15" s="41"/>
      <c r="AJ15" s="511"/>
      <c r="AK15" s="37"/>
      <c r="AL15" s="40"/>
      <c r="AM15" s="37"/>
      <c r="AN15" s="40"/>
      <c r="AO15" s="37"/>
      <c r="AP15" s="37"/>
      <c r="AQ15" s="37"/>
      <c r="AR15" s="37"/>
      <c r="AS15" s="37"/>
      <c r="AT15" s="37"/>
      <c r="AW15" s="40"/>
      <c r="AX15" s="37"/>
      <c r="AY15" s="40"/>
      <c r="AZ15" s="37"/>
      <c r="BA15" s="37"/>
      <c r="BB15" s="629"/>
    </row>
    <row r="16" spans="2:54" ht="35.1" customHeight="1">
      <c r="B16" s="5"/>
      <c r="G16" s="37"/>
      <c r="H16" s="37"/>
      <c r="I16" s="37"/>
      <c r="J16" s="37"/>
      <c r="K16" s="37"/>
      <c r="L16" s="37"/>
      <c r="M16" s="37"/>
      <c r="N16" s="37"/>
      <c r="O16" s="37"/>
      <c r="P16" s="37"/>
      <c r="Q16" s="37"/>
      <c r="R16" s="37"/>
      <c r="S16" s="37"/>
      <c r="T16" s="37"/>
      <c r="U16" s="37"/>
      <c r="V16" s="37"/>
      <c r="W16" s="37"/>
      <c r="X16" s="37"/>
      <c r="Y16" s="37"/>
      <c r="Z16" s="37"/>
      <c r="AA16" s="37"/>
      <c r="AB16" s="37"/>
      <c r="AC16" s="37"/>
      <c r="AD16" s="37"/>
      <c r="AG16" s="37"/>
      <c r="AH16" s="37"/>
      <c r="AI16" s="37"/>
      <c r="AJ16" s="37"/>
      <c r="AK16" s="37"/>
      <c r="AL16" s="37"/>
      <c r="AM16" s="37"/>
      <c r="AN16" s="37"/>
      <c r="AO16" s="37"/>
      <c r="AP16" s="37"/>
      <c r="AQ16" s="37"/>
      <c r="AR16" s="37"/>
      <c r="AS16" s="37"/>
      <c r="AT16" s="37"/>
      <c r="AU16" s="37"/>
      <c r="AW16" s="37"/>
      <c r="AX16" s="37"/>
      <c r="AY16" s="37"/>
      <c r="AZ16" s="37"/>
      <c r="BA16" s="37"/>
      <c r="BB16" s="630"/>
    </row>
    <row r="17" spans="2:55" ht="22.5" customHeight="1">
      <c r="B17" s="632"/>
      <c r="C17" s="633"/>
      <c r="D17" s="634"/>
      <c r="E17" s="634"/>
      <c r="F17" s="634"/>
      <c r="G17" s="634"/>
      <c r="H17" s="634"/>
      <c r="I17" s="634"/>
      <c r="J17" s="634"/>
      <c r="K17" s="634"/>
      <c r="L17" s="634"/>
      <c r="M17" s="635"/>
      <c r="N17" s="635"/>
      <c r="O17" s="635"/>
      <c r="P17" s="635"/>
      <c r="Q17" s="635"/>
      <c r="R17" s="635"/>
      <c r="S17" s="635"/>
      <c r="T17" s="635"/>
      <c r="U17" s="635"/>
      <c r="V17" s="635"/>
      <c r="W17" s="635"/>
      <c r="X17" s="635"/>
      <c r="Y17" s="635"/>
      <c r="Z17" s="635"/>
      <c r="AA17" s="635"/>
      <c r="AB17" s="635"/>
      <c r="AC17" s="634"/>
      <c r="AD17" s="634"/>
      <c r="AE17" s="634"/>
      <c r="AF17" s="634"/>
      <c r="AG17" s="634"/>
      <c r="AH17" s="635"/>
      <c r="AI17" s="635"/>
      <c r="AJ17" s="635"/>
      <c r="AK17" s="635"/>
      <c r="AL17" s="635"/>
      <c r="AM17" s="635"/>
      <c r="AN17" s="635"/>
      <c r="AO17" s="635"/>
      <c r="AP17" s="635"/>
      <c r="AQ17" s="635"/>
      <c r="AR17" s="635"/>
      <c r="AS17" s="635"/>
      <c r="AT17" s="635"/>
      <c r="AU17" s="635"/>
      <c r="AV17" s="635"/>
      <c r="AW17" s="635"/>
      <c r="AX17" s="635"/>
      <c r="AY17" s="635"/>
      <c r="AZ17" s="635"/>
      <c r="BA17" s="635"/>
      <c r="BB17" s="631"/>
    </row>
    <row r="18" spans="2:55" ht="27" customHeight="1">
      <c r="B18" s="636"/>
      <c r="C18" s="587"/>
      <c r="D18" s="587"/>
      <c r="E18" s="587"/>
      <c r="F18" s="587"/>
      <c r="G18" s="587"/>
      <c r="H18" s="587"/>
      <c r="I18" s="587"/>
      <c r="J18" s="587"/>
      <c r="K18" s="587"/>
      <c r="L18" s="587"/>
      <c r="M18" s="584"/>
      <c r="N18" s="584"/>
      <c r="O18" s="584"/>
      <c r="P18" s="584"/>
      <c r="Q18" s="584"/>
      <c r="R18" s="584"/>
      <c r="S18" s="584"/>
      <c r="T18" s="584"/>
      <c r="U18" s="584"/>
      <c r="V18" s="584"/>
      <c r="W18" s="584"/>
      <c r="X18" s="584"/>
      <c r="Y18" s="584"/>
      <c r="Z18" s="584"/>
      <c r="AA18" s="584"/>
      <c r="AB18" s="584"/>
      <c r="AC18" s="587"/>
      <c r="AD18" s="587"/>
      <c r="AE18" s="587"/>
      <c r="AF18" s="587"/>
      <c r="AG18" s="587"/>
      <c r="AH18" s="584"/>
      <c r="AI18" s="584"/>
      <c r="AJ18" s="584"/>
      <c r="AK18" s="584"/>
      <c r="AL18" s="584"/>
      <c r="AM18" s="584"/>
      <c r="AN18" s="584"/>
      <c r="AO18" s="584"/>
      <c r="AP18" s="584"/>
      <c r="AQ18" s="584"/>
      <c r="AR18" s="584"/>
      <c r="AS18" s="584"/>
      <c r="AT18" s="584"/>
      <c r="AU18" s="584"/>
      <c r="AV18" s="584"/>
      <c r="AW18" s="584"/>
      <c r="AX18" s="584"/>
      <c r="AY18" s="584"/>
      <c r="AZ18" s="584"/>
      <c r="BA18" s="637"/>
    </row>
    <row r="19" spans="2:55" ht="12" customHeight="1">
      <c r="B19" s="638"/>
      <c r="C19" s="639"/>
      <c r="D19" s="1455" t="s">
        <v>126</v>
      </c>
      <c r="E19" s="1455"/>
      <c r="F19" s="1458"/>
      <c r="G19" s="1448" t="s">
        <v>247</v>
      </c>
      <c r="H19" s="1448"/>
      <c r="I19" s="1448"/>
      <c r="J19" s="1448"/>
      <c r="K19" s="1448"/>
      <c r="L19" s="1448"/>
      <c r="M19" s="1448"/>
      <c r="N19" s="1448"/>
      <c r="O19" s="1448"/>
      <c r="P19" s="1448"/>
      <c r="Q19" s="1448"/>
      <c r="R19" s="1448"/>
      <c r="S19" s="1448"/>
      <c r="T19" s="1421"/>
      <c r="U19" s="640"/>
      <c r="V19" s="1421"/>
      <c r="W19" s="640"/>
      <c r="X19" s="1421"/>
      <c r="Y19" s="1421"/>
      <c r="Z19" s="1451"/>
      <c r="AA19" s="584"/>
      <c r="AB19" s="584"/>
      <c r="AC19" s="641"/>
      <c r="AD19" s="639"/>
      <c r="AE19" s="1455" t="s">
        <v>126</v>
      </c>
      <c r="AF19" s="1455"/>
      <c r="AG19" s="1458"/>
      <c r="AH19" s="1448" t="s">
        <v>259</v>
      </c>
      <c r="AI19" s="1448"/>
      <c r="AJ19" s="1448"/>
      <c r="AK19" s="1448"/>
      <c r="AL19" s="1448"/>
      <c r="AM19" s="1448"/>
      <c r="AN19" s="1448"/>
      <c r="AO19" s="1448"/>
      <c r="AP19" s="1448"/>
      <c r="AQ19" s="1448"/>
      <c r="AR19" s="1448"/>
      <c r="AS19" s="1448"/>
      <c r="AT19" s="1448"/>
      <c r="AU19" s="1421"/>
      <c r="AV19" s="640"/>
      <c r="AW19" s="1421"/>
      <c r="AX19" s="640"/>
      <c r="AY19" s="1421"/>
      <c r="AZ19" s="1421"/>
      <c r="BA19" s="1424"/>
    </row>
    <row r="20" spans="2:55" ht="13.5" customHeight="1">
      <c r="B20" s="642"/>
      <c r="C20" s="643"/>
      <c r="D20" s="1456"/>
      <c r="E20" s="1456"/>
      <c r="F20" s="1459"/>
      <c r="G20" s="1449"/>
      <c r="H20" s="1449"/>
      <c r="I20" s="1449"/>
      <c r="J20" s="1449"/>
      <c r="K20" s="1449"/>
      <c r="L20" s="1449"/>
      <c r="M20" s="1449"/>
      <c r="N20" s="1449"/>
      <c r="O20" s="1449"/>
      <c r="P20" s="1449"/>
      <c r="Q20" s="1449"/>
      <c r="R20" s="1449"/>
      <c r="S20" s="1449"/>
      <c r="T20" s="1422"/>
      <c r="U20" s="1442">
        <f>AVERAGE(U26:U42)</f>
        <v>0</v>
      </c>
      <c r="V20" s="1422"/>
      <c r="W20" s="1427" t="e">
        <f>AVERAGE(W26:W42)</f>
        <v>#DIV/0!</v>
      </c>
      <c r="X20" s="1422"/>
      <c r="Y20" s="1422"/>
      <c r="Z20" s="1452"/>
      <c r="AA20" s="584"/>
      <c r="AB20" s="584"/>
      <c r="AC20" s="644"/>
      <c r="AD20" s="643"/>
      <c r="AE20" s="1456"/>
      <c r="AF20" s="1456"/>
      <c r="AG20" s="1459"/>
      <c r="AH20" s="1449"/>
      <c r="AI20" s="1449"/>
      <c r="AJ20" s="1449"/>
      <c r="AK20" s="1449"/>
      <c r="AL20" s="1449"/>
      <c r="AM20" s="1449"/>
      <c r="AN20" s="1449"/>
      <c r="AO20" s="1449"/>
      <c r="AP20" s="1449"/>
      <c r="AQ20" s="1449"/>
      <c r="AR20" s="1449"/>
      <c r="AS20" s="1449"/>
      <c r="AT20" s="1449"/>
      <c r="AU20" s="1422"/>
      <c r="AV20" s="1442">
        <f>AVERAGE(AV26:AV50)</f>
        <v>0</v>
      </c>
      <c r="AW20" s="1422"/>
      <c r="AX20" s="1427" t="e">
        <f>AVERAGE(AX26:AX50)</f>
        <v>#DIV/0!</v>
      </c>
      <c r="AY20" s="1422"/>
      <c r="AZ20" s="1422"/>
      <c r="BA20" s="1425"/>
    </row>
    <row r="21" spans="2:55" ht="13.5" customHeight="1">
      <c r="B21" s="642"/>
      <c r="C21" s="643"/>
      <c r="D21" s="1456"/>
      <c r="E21" s="1456"/>
      <c r="F21" s="1459"/>
      <c r="G21" s="1449"/>
      <c r="H21" s="1449"/>
      <c r="I21" s="1449"/>
      <c r="J21" s="1449"/>
      <c r="K21" s="1449"/>
      <c r="L21" s="1449"/>
      <c r="M21" s="1449"/>
      <c r="N21" s="1449"/>
      <c r="O21" s="1449"/>
      <c r="P21" s="1449"/>
      <c r="Q21" s="1449"/>
      <c r="R21" s="1449"/>
      <c r="S21" s="1449"/>
      <c r="T21" s="1422"/>
      <c r="U21" s="1443"/>
      <c r="V21" s="1422"/>
      <c r="W21" s="1428"/>
      <c r="X21" s="1422"/>
      <c r="Y21" s="1422"/>
      <c r="Z21" s="1452"/>
      <c r="AA21" s="584"/>
      <c r="AB21" s="584"/>
      <c r="AC21" s="644"/>
      <c r="AD21" s="643"/>
      <c r="AE21" s="1456"/>
      <c r="AF21" s="1456"/>
      <c r="AG21" s="1459"/>
      <c r="AH21" s="1449"/>
      <c r="AI21" s="1449"/>
      <c r="AJ21" s="1449"/>
      <c r="AK21" s="1449"/>
      <c r="AL21" s="1449"/>
      <c r="AM21" s="1449"/>
      <c r="AN21" s="1449"/>
      <c r="AO21" s="1449"/>
      <c r="AP21" s="1449"/>
      <c r="AQ21" s="1449"/>
      <c r="AR21" s="1449"/>
      <c r="AS21" s="1449"/>
      <c r="AT21" s="1449"/>
      <c r="AU21" s="1422"/>
      <c r="AV21" s="1443"/>
      <c r="AW21" s="1422"/>
      <c r="AX21" s="1428"/>
      <c r="AY21" s="1422"/>
      <c r="AZ21" s="1422"/>
      <c r="BA21" s="1425"/>
    </row>
    <row r="22" spans="2:55" ht="10.5" customHeight="1">
      <c r="B22" s="642"/>
      <c r="C22" s="643"/>
      <c r="D22" s="1456"/>
      <c r="E22" s="1456"/>
      <c r="F22" s="1459"/>
      <c r="G22" s="1449"/>
      <c r="H22" s="1449"/>
      <c r="I22" s="1449"/>
      <c r="J22" s="1449"/>
      <c r="K22" s="1449"/>
      <c r="L22" s="1449"/>
      <c r="M22" s="1449"/>
      <c r="N22" s="1449"/>
      <c r="O22" s="1449"/>
      <c r="P22" s="1449"/>
      <c r="Q22" s="1449"/>
      <c r="R22" s="1449"/>
      <c r="S22" s="1449"/>
      <c r="T22" s="1422"/>
      <c r="U22" s="1444"/>
      <c r="V22" s="1422"/>
      <c r="W22" s="1429"/>
      <c r="X22" s="1422"/>
      <c r="Y22" s="1422"/>
      <c r="Z22" s="1452"/>
      <c r="AA22" s="584"/>
      <c r="AB22" s="584"/>
      <c r="AC22" s="644"/>
      <c r="AD22" s="643"/>
      <c r="AE22" s="1456"/>
      <c r="AF22" s="1456"/>
      <c r="AG22" s="1459"/>
      <c r="AH22" s="1449"/>
      <c r="AI22" s="1449"/>
      <c r="AJ22" s="1449"/>
      <c r="AK22" s="1449"/>
      <c r="AL22" s="1449"/>
      <c r="AM22" s="1449"/>
      <c r="AN22" s="1449"/>
      <c r="AO22" s="1449"/>
      <c r="AP22" s="1449"/>
      <c r="AQ22" s="1449"/>
      <c r="AR22" s="1449"/>
      <c r="AS22" s="1449"/>
      <c r="AT22" s="1449"/>
      <c r="AU22" s="1422"/>
      <c r="AV22" s="1444"/>
      <c r="AW22" s="1422"/>
      <c r="AX22" s="1429"/>
      <c r="AY22" s="1422"/>
      <c r="AZ22" s="1422"/>
      <c r="BA22" s="1425"/>
    </row>
    <row r="23" spans="2:55" ht="12" customHeight="1">
      <c r="B23" s="645"/>
      <c r="C23" s="646"/>
      <c r="D23" s="1457"/>
      <c r="E23" s="1457"/>
      <c r="F23" s="1460"/>
      <c r="G23" s="1450"/>
      <c r="H23" s="1450"/>
      <c r="I23" s="1450"/>
      <c r="J23" s="1450"/>
      <c r="K23" s="1450"/>
      <c r="L23" s="1450"/>
      <c r="M23" s="1450"/>
      <c r="N23" s="1450"/>
      <c r="O23" s="1450"/>
      <c r="P23" s="1450"/>
      <c r="Q23" s="1450"/>
      <c r="R23" s="1450"/>
      <c r="S23" s="1450"/>
      <c r="T23" s="1423"/>
      <c r="U23" s="647"/>
      <c r="V23" s="1423"/>
      <c r="W23" s="647"/>
      <c r="X23" s="1423"/>
      <c r="Y23" s="1423"/>
      <c r="Z23" s="1453"/>
      <c r="AA23" s="584"/>
      <c r="AB23" s="584"/>
      <c r="AC23" s="648"/>
      <c r="AD23" s="646"/>
      <c r="AE23" s="1457"/>
      <c r="AF23" s="1457"/>
      <c r="AG23" s="1460"/>
      <c r="AH23" s="1450"/>
      <c r="AI23" s="1450"/>
      <c r="AJ23" s="1450"/>
      <c r="AK23" s="1450"/>
      <c r="AL23" s="1450"/>
      <c r="AM23" s="1450"/>
      <c r="AN23" s="1450"/>
      <c r="AO23" s="1450"/>
      <c r="AP23" s="1450"/>
      <c r="AQ23" s="1450"/>
      <c r="AR23" s="1450"/>
      <c r="AS23" s="1450"/>
      <c r="AT23" s="1450"/>
      <c r="AU23" s="1423"/>
      <c r="AV23" s="647"/>
      <c r="AW23" s="1423"/>
      <c r="AX23" s="647"/>
      <c r="AY23" s="1423"/>
      <c r="AZ23" s="1423"/>
      <c r="BA23" s="1426"/>
    </row>
    <row r="24" spans="2:55" ht="30" customHeight="1">
      <c r="B24" s="638"/>
      <c r="C24" s="639"/>
      <c r="D24" s="639"/>
      <c r="E24" s="639"/>
      <c r="F24" s="639"/>
      <c r="G24" s="640"/>
      <c r="H24" s="640"/>
      <c r="I24" s="640"/>
      <c r="J24" s="640"/>
      <c r="K24" s="640"/>
      <c r="L24" s="640"/>
      <c r="M24" s="640"/>
      <c r="N24" s="640"/>
      <c r="O24" s="640"/>
      <c r="P24" s="640"/>
      <c r="Q24" s="640"/>
      <c r="R24" s="640"/>
      <c r="S24" s="640"/>
      <c r="T24" s="640"/>
      <c r="U24" s="640"/>
      <c r="V24" s="640"/>
      <c r="W24" s="640"/>
      <c r="X24" s="640"/>
      <c r="Y24" s="640"/>
      <c r="Z24" s="649"/>
      <c r="AA24" s="650"/>
      <c r="AB24" s="584"/>
      <c r="AC24" s="641"/>
      <c r="AD24" s="639"/>
      <c r="AE24" s="639"/>
      <c r="AF24" s="639"/>
      <c r="AG24" s="639"/>
      <c r="AH24" s="640"/>
      <c r="AI24" s="640"/>
      <c r="AJ24" s="640"/>
      <c r="AK24" s="640"/>
      <c r="AL24" s="640"/>
      <c r="AM24" s="640"/>
      <c r="AN24" s="640"/>
      <c r="AO24" s="640"/>
      <c r="AP24" s="640"/>
      <c r="AQ24" s="640"/>
      <c r="AR24" s="640"/>
      <c r="AS24" s="640"/>
      <c r="AT24" s="640"/>
      <c r="AU24" s="640"/>
      <c r="AV24" s="640"/>
      <c r="AW24" s="640"/>
      <c r="AX24" s="640"/>
      <c r="AY24" s="640"/>
      <c r="AZ24" s="640"/>
      <c r="BA24" s="651"/>
    </row>
    <row r="25" spans="2:55" ht="20.100000000000001" customHeight="1">
      <c r="B25" s="642"/>
      <c r="C25" s="652"/>
      <c r="D25" s="1418"/>
      <c r="E25" s="1418"/>
      <c r="F25" s="652"/>
      <c r="G25" s="654"/>
      <c r="H25" s="1433" t="str">
        <f>'Donnees MEE'!$E$4</f>
        <v>C1.1 Collecter les données nécessaires à l’intervention</v>
      </c>
      <c r="I25" s="1434"/>
      <c r="J25" s="1434"/>
      <c r="K25" s="1434"/>
      <c r="L25" s="1435"/>
      <c r="M25" s="643"/>
      <c r="N25" s="643"/>
      <c r="O25" s="654"/>
      <c r="P25" s="654"/>
      <c r="Q25" s="655"/>
      <c r="R25" s="654"/>
      <c r="S25" s="654"/>
      <c r="T25" s="654"/>
      <c r="U25" s="654"/>
      <c r="V25" s="654"/>
      <c r="W25" s="654"/>
      <c r="X25" s="654"/>
      <c r="Y25" s="654"/>
      <c r="Z25" s="656"/>
      <c r="AA25" s="650"/>
      <c r="AB25" s="584"/>
      <c r="AC25" s="644"/>
      <c r="AD25" s="652"/>
      <c r="AE25" s="1418"/>
      <c r="AF25" s="1418"/>
      <c r="AG25" s="652"/>
      <c r="AH25" s="654"/>
      <c r="AI25" s="1477" t="str">
        <f>'Donnees MEE'!$E$9</f>
        <v>C2.1 Identifier les constituants d’un système énergétique (stockage, production, distribution, émission), de son installation électrique et de son environnement numérique (adressage, mode et paramètres de connexion et d’échanges de données)</v>
      </c>
      <c r="AJ25" s="1478"/>
      <c r="AK25" s="1478"/>
      <c r="AL25" s="1478"/>
      <c r="AM25" s="1479"/>
      <c r="AN25" s="643"/>
      <c r="AO25" s="643"/>
      <c r="AP25" s="654"/>
      <c r="AQ25" s="654"/>
      <c r="AR25" s="655"/>
      <c r="AS25" s="654"/>
      <c r="AT25" s="654"/>
      <c r="AU25" s="654"/>
      <c r="AV25" s="654"/>
      <c r="AW25" s="654"/>
      <c r="AX25" s="654"/>
      <c r="AY25" s="654"/>
      <c r="AZ25" s="654"/>
      <c r="BA25" s="657"/>
    </row>
    <row r="26" spans="2:55" s="21" customFormat="1" ht="30" customHeight="1">
      <c r="B26" s="1416">
        <f>'Donnees MEE'!$B$4</f>
        <v>1</v>
      </c>
      <c r="C26" s="1461"/>
      <c r="D26" s="1419" t="str">
        <f>'Donnees MEE'!$C$4</f>
        <v>C1.1</v>
      </c>
      <c r="E26" s="1420"/>
      <c r="F26" s="652"/>
      <c r="G26" s="659" t="s">
        <v>211</v>
      </c>
      <c r="H26" s="1436"/>
      <c r="I26" s="1353"/>
      <c r="J26" s="1353"/>
      <c r="K26" s="1353"/>
      <c r="L26" s="1437"/>
      <c r="M26" s="1446" t="s">
        <v>212</v>
      </c>
      <c r="N26" s="1446"/>
      <c r="O26" s="1447"/>
      <c r="P26" s="1430" t="str">
        <f>REPT("g",(U26))</f>
        <v/>
      </c>
      <c r="Q26" s="1431"/>
      <c r="R26" s="1431"/>
      <c r="S26" s="1432"/>
      <c r="T26" s="664"/>
      <c r="U26" s="1038">
        <f>Bilan!$AK$18</f>
        <v>0</v>
      </c>
      <c r="V26" s="654"/>
      <c r="W26" s="1039" t="str">
        <f>Bilan!$AM$18</f>
        <v xml:space="preserve"> </v>
      </c>
      <c r="X26" s="666"/>
      <c r="Y26" s="654"/>
      <c r="Z26" s="656"/>
      <c r="AA26" s="650"/>
      <c r="AB26" s="584"/>
      <c r="AC26" s="1454">
        <v>6</v>
      </c>
      <c r="AD26" s="1461"/>
      <c r="AE26" s="1419" t="str">
        <f>'Donnees MEE'!$C$9</f>
        <v>C2.1</v>
      </c>
      <c r="AF26" s="1420"/>
      <c r="AG26" s="652"/>
      <c r="AH26" s="659" t="s">
        <v>211</v>
      </c>
      <c r="AI26" s="1480"/>
      <c r="AJ26" s="1481"/>
      <c r="AK26" s="1481"/>
      <c r="AL26" s="1481"/>
      <c r="AM26" s="1482"/>
      <c r="AN26" s="1446" t="s">
        <v>212</v>
      </c>
      <c r="AO26" s="1446"/>
      <c r="AP26" s="1447"/>
      <c r="AQ26" s="1430" t="str">
        <f>REPT("g",(AV26))</f>
        <v/>
      </c>
      <c r="AR26" s="1431"/>
      <c r="AS26" s="1431"/>
      <c r="AT26" s="1432"/>
      <c r="AU26" s="664"/>
      <c r="AV26" s="1038">
        <f>Bilan!$AK$26</f>
        <v>0</v>
      </c>
      <c r="AW26" s="654"/>
      <c r="AX26" s="1039" t="str">
        <f>Bilan!$AM$26</f>
        <v xml:space="preserve"> </v>
      </c>
      <c r="AY26" s="666"/>
      <c r="AZ26" s="654"/>
      <c r="BA26" s="657"/>
    </row>
    <row r="27" spans="2:55" ht="20.100000000000001" customHeight="1">
      <c r="B27" s="642"/>
      <c r="C27" s="652"/>
      <c r="D27" s="1418"/>
      <c r="E27" s="1418"/>
      <c r="F27" s="652"/>
      <c r="G27" s="654"/>
      <c r="H27" s="1438"/>
      <c r="I27" s="1439"/>
      <c r="J27" s="1439"/>
      <c r="K27" s="1439"/>
      <c r="L27" s="1440"/>
      <c r="M27" s="643"/>
      <c r="N27" s="643"/>
      <c r="O27" s="654"/>
      <c r="P27" s="654"/>
      <c r="Q27" s="654"/>
      <c r="R27" s="654"/>
      <c r="S27" s="654"/>
      <c r="T27" s="654"/>
      <c r="U27" s="654"/>
      <c r="V27" s="654"/>
      <c r="W27" s="654"/>
      <c r="X27" s="654"/>
      <c r="Y27" s="654"/>
      <c r="Z27" s="656"/>
      <c r="AA27" s="650"/>
      <c r="AB27" s="584"/>
      <c r="AC27" s="644"/>
      <c r="AD27" s="652"/>
      <c r="AE27" s="1418"/>
      <c r="AF27" s="1418"/>
      <c r="AG27" s="652"/>
      <c r="AH27" s="654"/>
      <c r="AI27" s="1483"/>
      <c r="AJ27" s="1484"/>
      <c r="AK27" s="1484"/>
      <c r="AL27" s="1484"/>
      <c r="AM27" s="1485"/>
      <c r="AN27" s="643"/>
      <c r="AO27" s="643"/>
      <c r="AP27" s="654"/>
      <c r="AQ27" s="654"/>
      <c r="AR27" s="654"/>
      <c r="AS27" s="654"/>
      <c r="AT27" s="654"/>
      <c r="AU27" s="654"/>
      <c r="AV27" s="654"/>
      <c r="AW27" s="654"/>
      <c r="AX27" s="654"/>
      <c r="AY27" s="654"/>
      <c r="AZ27" s="654"/>
      <c r="BA27" s="657"/>
    </row>
    <row r="28" spans="2:55" ht="15" customHeight="1">
      <c r="B28" s="667"/>
      <c r="C28" s="668"/>
      <c r="D28" s="669"/>
      <c r="E28" s="654"/>
      <c r="F28" s="670"/>
      <c r="G28" s="654"/>
      <c r="H28" s="654"/>
      <c r="I28" s="654"/>
      <c r="J28" s="654"/>
      <c r="K28" s="654"/>
      <c r="L28" s="654"/>
      <c r="M28" s="671"/>
      <c r="N28" s="671"/>
      <c r="O28" s="671"/>
      <c r="P28" s="671"/>
      <c r="Q28" s="671"/>
      <c r="R28" s="671"/>
      <c r="S28" s="671"/>
      <c r="T28" s="671"/>
      <c r="U28" s="671"/>
      <c r="V28" s="671"/>
      <c r="W28" s="671"/>
      <c r="X28" s="671"/>
      <c r="Y28" s="671"/>
      <c r="Z28" s="672"/>
      <c r="AA28" s="673"/>
      <c r="AB28" s="674"/>
      <c r="AC28" s="675"/>
      <c r="AD28" s="668"/>
      <c r="AE28" s="669"/>
      <c r="AF28" s="654"/>
      <c r="AG28" s="670"/>
      <c r="AH28" s="654"/>
      <c r="AI28" s="654"/>
      <c r="AJ28" s="654"/>
      <c r="AK28" s="654"/>
      <c r="AL28" s="654"/>
      <c r="AM28" s="654"/>
      <c r="AN28" s="671"/>
      <c r="AO28" s="671"/>
      <c r="AP28" s="671"/>
      <c r="AQ28" s="671"/>
      <c r="AR28" s="671"/>
      <c r="AS28" s="671"/>
      <c r="AT28" s="671"/>
      <c r="AU28" s="671"/>
      <c r="AV28" s="671"/>
      <c r="AW28" s="671"/>
      <c r="AX28" s="671"/>
      <c r="AY28" s="671"/>
      <c r="AZ28" s="671"/>
      <c r="BA28" s="676"/>
    </row>
    <row r="29" spans="2:55" ht="20.100000000000001" customHeight="1">
      <c r="B29" s="642"/>
      <c r="C29" s="652"/>
      <c r="D29" s="1418"/>
      <c r="E29" s="1418"/>
      <c r="F29" s="652"/>
      <c r="G29" s="654"/>
      <c r="H29" s="1433" t="str">
        <f>'Donnees MEE'!$E$5</f>
        <v>C1.2 Ordonner les données nécessaires à l’intervention</v>
      </c>
      <c r="I29" s="1434"/>
      <c r="J29" s="1434"/>
      <c r="K29" s="1434"/>
      <c r="L29" s="1435"/>
      <c r="M29" s="643"/>
      <c r="N29" s="643"/>
      <c r="O29" s="654"/>
      <c r="P29" s="654"/>
      <c r="Q29" s="655"/>
      <c r="R29" s="654"/>
      <c r="S29" s="654"/>
      <c r="T29" s="654"/>
      <c r="U29" s="654"/>
      <c r="V29" s="654"/>
      <c r="W29" s="654"/>
      <c r="X29" s="654"/>
      <c r="Y29" s="654"/>
      <c r="Z29" s="656"/>
      <c r="AA29" s="650"/>
      <c r="AB29" s="584"/>
      <c r="AC29" s="644"/>
      <c r="AD29" s="652"/>
      <c r="AE29" s="1418"/>
      <c r="AF29" s="1418"/>
      <c r="AG29" s="652"/>
      <c r="AH29" s="654"/>
      <c r="AI29" s="1433" t="str">
        <f>'Donnees MEE'!$E$10</f>
        <v xml:space="preserve">C2.2 Déterminer les  caractéristiques des différents éléments de l’installation </v>
      </c>
      <c r="AJ29" s="1434"/>
      <c r="AK29" s="1434"/>
      <c r="AL29" s="1434"/>
      <c r="AM29" s="1435"/>
      <c r="AN29" s="643"/>
      <c r="AO29" s="643"/>
      <c r="AP29" s="654"/>
      <c r="AQ29" s="654"/>
      <c r="AR29" s="655"/>
      <c r="AS29" s="654"/>
      <c r="AT29" s="654"/>
      <c r="AU29" s="654"/>
      <c r="AV29" s="654"/>
      <c r="AW29" s="654"/>
      <c r="AX29" s="654"/>
      <c r="AY29" s="654"/>
      <c r="AZ29" s="654"/>
      <c r="BA29" s="657"/>
    </row>
    <row r="30" spans="2:55" ht="30" customHeight="1">
      <c r="B30" s="1416">
        <f>'Donnees MEE'!$B$5</f>
        <v>2</v>
      </c>
      <c r="C30" s="1461"/>
      <c r="D30" s="1419" t="str">
        <f>'Donnees MEE'!$C$5</f>
        <v>C1.2</v>
      </c>
      <c r="E30" s="1420"/>
      <c r="F30" s="652"/>
      <c r="G30" s="659" t="s">
        <v>211</v>
      </c>
      <c r="H30" s="1436"/>
      <c r="I30" s="1353"/>
      <c r="J30" s="1353"/>
      <c r="K30" s="1353"/>
      <c r="L30" s="1437"/>
      <c r="M30" s="1446" t="s">
        <v>212</v>
      </c>
      <c r="N30" s="1446"/>
      <c r="O30" s="1447"/>
      <c r="P30" s="1430" t="str">
        <f>REPT("g",(U30))</f>
        <v/>
      </c>
      <c r="Q30" s="1431"/>
      <c r="R30" s="1431"/>
      <c r="S30" s="1432"/>
      <c r="T30" s="664"/>
      <c r="U30" s="1038">
        <f>Bilan!$AK$18</f>
        <v>0</v>
      </c>
      <c r="V30" s="654"/>
      <c r="W30" s="1039" t="str">
        <f>Bilan!$AM$18</f>
        <v xml:space="preserve"> </v>
      </c>
      <c r="X30" s="666"/>
      <c r="Y30" s="654"/>
      <c r="Z30" s="656"/>
      <c r="AA30" s="650"/>
      <c r="AB30" s="584"/>
      <c r="AC30" s="1454">
        <v>7</v>
      </c>
      <c r="AD30" s="1461"/>
      <c r="AE30" s="1419" t="str">
        <f>'Donnees MEE'!$C$10</f>
        <v>C2.2</v>
      </c>
      <c r="AF30" s="1420"/>
      <c r="AG30" s="652"/>
      <c r="AH30" s="659" t="s">
        <v>211</v>
      </c>
      <c r="AI30" s="1436"/>
      <c r="AJ30" s="1353"/>
      <c r="AK30" s="1353"/>
      <c r="AL30" s="1353"/>
      <c r="AM30" s="1437"/>
      <c r="AN30" s="1446" t="s">
        <v>212</v>
      </c>
      <c r="AO30" s="1446"/>
      <c r="AP30" s="1447"/>
      <c r="AQ30" s="1430" t="str">
        <f>REPT("g",(AV30))</f>
        <v/>
      </c>
      <c r="AR30" s="1431"/>
      <c r="AS30" s="1431"/>
      <c r="AT30" s="1432"/>
      <c r="AU30" s="664"/>
      <c r="AV30" s="1038">
        <f>Bilan!$AK$26</f>
        <v>0</v>
      </c>
      <c r="AW30" s="654"/>
      <c r="AX30" s="1039" t="str">
        <f>Bilan!$AM$26</f>
        <v xml:space="preserve"> </v>
      </c>
      <c r="AY30" s="666"/>
      <c r="AZ30" s="654"/>
      <c r="BA30" s="657"/>
    </row>
    <row r="31" spans="2:55" ht="20.100000000000001" customHeight="1">
      <c r="B31" s="642"/>
      <c r="C31" s="652"/>
      <c r="D31" s="1418"/>
      <c r="E31" s="1418"/>
      <c r="F31" s="652"/>
      <c r="G31" s="654"/>
      <c r="H31" s="1438"/>
      <c r="I31" s="1439"/>
      <c r="J31" s="1439"/>
      <c r="K31" s="1439"/>
      <c r="L31" s="1440"/>
      <c r="M31" s="643"/>
      <c r="N31" s="643"/>
      <c r="O31" s="654"/>
      <c r="P31" s="654"/>
      <c r="Q31" s="654"/>
      <c r="R31" s="654"/>
      <c r="S31" s="654"/>
      <c r="T31" s="654"/>
      <c r="U31" s="654"/>
      <c r="V31" s="654"/>
      <c r="W31" s="654"/>
      <c r="X31" s="654"/>
      <c r="Y31" s="654"/>
      <c r="Z31" s="656"/>
      <c r="AA31" s="650"/>
      <c r="AB31" s="584"/>
      <c r="AC31" s="644"/>
      <c r="AD31" s="652"/>
      <c r="AE31" s="1418"/>
      <c r="AF31" s="1418"/>
      <c r="AG31" s="652"/>
      <c r="AH31" s="654"/>
      <c r="AI31" s="1438"/>
      <c r="AJ31" s="1439"/>
      <c r="AK31" s="1439"/>
      <c r="AL31" s="1439"/>
      <c r="AM31" s="1440"/>
      <c r="AN31" s="643"/>
      <c r="AO31" s="643"/>
      <c r="AP31" s="654"/>
      <c r="AQ31" s="654"/>
      <c r="AR31" s="654"/>
      <c r="AS31" s="654"/>
      <c r="AT31" s="654"/>
      <c r="AU31" s="654"/>
      <c r="AV31" s="654"/>
      <c r="AW31" s="654"/>
      <c r="AX31" s="654"/>
      <c r="AY31" s="654"/>
      <c r="AZ31" s="654"/>
      <c r="BA31" s="657"/>
      <c r="BB31" s="677"/>
      <c r="BC31" s="677"/>
    </row>
    <row r="32" spans="2:55" ht="15" customHeight="1">
      <c r="B32" s="642"/>
      <c r="C32" s="652"/>
      <c r="D32" s="669"/>
      <c r="E32" s="654"/>
      <c r="F32" s="652"/>
      <c r="G32" s="654"/>
      <c r="H32" s="678"/>
      <c r="I32" s="679"/>
      <c r="J32" s="679"/>
      <c r="K32" s="680"/>
      <c r="L32" s="681"/>
      <c r="M32" s="643"/>
      <c r="N32" s="643"/>
      <c r="O32" s="654"/>
      <c r="P32" s="654"/>
      <c r="Q32" s="654"/>
      <c r="R32" s="654"/>
      <c r="S32" s="654"/>
      <c r="T32" s="654"/>
      <c r="U32" s="654"/>
      <c r="V32" s="654"/>
      <c r="W32" s="654"/>
      <c r="X32" s="654"/>
      <c r="Y32" s="654"/>
      <c r="Z32" s="656"/>
      <c r="AA32" s="1441"/>
      <c r="AB32" s="683"/>
      <c r="AC32" s="644"/>
      <c r="AD32" s="652"/>
      <c r="AE32" s="1418"/>
      <c r="AF32" s="1418"/>
      <c r="AG32" s="652"/>
      <c r="AH32" s="654"/>
      <c r="AI32" s="678"/>
      <c r="AJ32" s="679"/>
      <c r="AK32" s="679"/>
      <c r="AL32" s="680"/>
      <c r="AM32" s="681"/>
      <c r="AN32" s="643"/>
      <c r="AO32" s="643"/>
      <c r="AP32" s="654"/>
      <c r="AQ32" s="654"/>
      <c r="AR32" s="654"/>
      <c r="AS32" s="654"/>
      <c r="AT32" s="654"/>
      <c r="AU32" s="654"/>
      <c r="AV32" s="654"/>
      <c r="AW32" s="654"/>
      <c r="AX32" s="654"/>
      <c r="AY32" s="654"/>
      <c r="AZ32" s="654"/>
      <c r="BA32" s="657"/>
      <c r="BB32" s="251"/>
      <c r="BC32" s="251"/>
    </row>
    <row r="33" spans="2:55" ht="20.100000000000001" customHeight="1">
      <c r="B33" s="642"/>
      <c r="C33" s="652"/>
      <c r="D33" s="1418"/>
      <c r="E33" s="1418"/>
      <c r="F33" s="652"/>
      <c r="G33" s="654"/>
      <c r="H33" s="1433" t="str">
        <f>'Donnees MEE'!$E$6</f>
        <v>C1.3 Repérer les contraintes techniques liées à l’intervention</v>
      </c>
      <c r="I33" s="1434"/>
      <c r="J33" s="1434"/>
      <c r="K33" s="1434"/>
      <c r="L33" s="1435"/>
      <c r="M33" s="643"/>
      <c r="N33" s="643"/>
      <c r="O33" s="654"/>
      <c r="P33" s="654"/>
      <c r="Q33" s="655"/>
      <c r="R33" s="654"/>
      <c r="S33" s="654"/>
      <c r="T33" s="654"/>
      <c r="U33" s="654"/>
      <c r="V33" s="654"/>
      <c r="W33" s="654"/>
      <c r="X33" s="654"/>
      <c r="Y33" s="654"/>
      <c r="Z33" s="656"/>
      <c r="AA33" s="1441"/>
      <c r="AB33" s="683"/>
      <c r="AC33" s="644"/>
      <c r="AD33" s="652"/>
      <c r="AE33" s="1418"/>
      <c r="AF33" s="1418"/>
      <c r="AG33" s="652"/>
      <c r="AH33" s="654"/>
      <c r="AI33" s="1477" t="str">
        <f>'Donnees MEE'!$E$11</f>
        <v>C2.3 Identifier les grandeurs physiques nominales associées à l’installation (températures, pression, puissances, intensités, tensions, …)</v>
      </c>
      <c r="AJ33" s="1478"/>
      <c r="AK33" s="1478"/>
      <c r="AL33" s="1478"/>
      <c r="AM33" s="1479"/>
      <c r="AN33" s="643"/>
      <c r="AO33" s="643"/>
      <c r="AP33" s="654"/>
      <c r="AQ33" s="654"/>
      <c r="AR33" s="655"/>
      <c r="AS33" s="654"/>
      <c r="AT33" s="654"/>
      <c r="AU33" s="654"/>
      <c r="AV33" s="654"/>
      <c r="AW33" s="654"/>
      <c r="AX33" s="654"/>
      <c r="AY33" s="654"/>
      <c r="AZ33" s="654"/>
      <c r="BA33" s="657"/>
    </row>
    <row r="34" spans="2:55" ht="30" customHeight="1">
      <c r="B34" s="1416">
        <f>'Donnees MEE'!$B$6</f>
        <v>3</v>
      </c>
      <c r="C34" s="1461"/>
      <c r="D34" s="1419" t="str">
        <f>'Donnees MEE'!$C$6</f>
        <v>C1.3</v>
      </c>
      <c r="E34" s="1420"/>
      <c r="F34" s="652"/>
      <c r="G34" s="659" t="s">
        <v>211</v>
      </c>
      <c r="H34" s="1436"/>
      <c r="I34" s="1353"/>
      <c r="J34" s="1353"/>
      <c r="K34" s="1353"/>
      <c r="L34" s="1437"/>
      <c r="M34" s="1446" t="s">
        <v>212</v>
      </c>
      <c r="N34" s="1446"/>
      <c r="O34" s="1447"/>
      <c r="P34" s="1430" t="str">
        <f>REPT("g",(U34))</f>
        <v/>
      </c>
      <c r="Q34" s="1431"/>
      <c r="R34" s="1431"/>
      <c r="S34" s="1432"/>
      <c r="T34" s="664"/>
      <c r="U34" s="1038">
        <f>Bilan!$AK$18</f>
        <v>0</v>
      </c>
      <c r="V34" s="654"/>
      <c r="W34" s="1039" t="str">
        <f>Bilan!$AM$18</f>
        <v xml:space="preserve"> </v>
      </c>
      <c r="X34" s="666"/>
      <c r="Y34" s="654"/>
      <c r="Z34" s="656"/>
      <c r="AA34" s="650"/>
      <c r="AB34" s="584"/>
      <c r="AC34" s="1454">
        <v>8</v>
      </c>
      <c r="AD34" s="1461"/>
      <c r="AE34" s="1419" t="str">
        <f>'Donnees MEE'!$C$11</f>
        <v>C2.3</v>
      </c>
      <c r="AF34" s="1420"/>
      <c r="AG34" s="652"/>
      <c r="AH34" s="659" t="s">
        <v>211</v>
      </c>
      <c r="AI34" s="1480"/>
      <c r="AJ34" s="1481"/>
      <c r="AK34" s="1481"/>
      <c r="AL34" s="1481"/>
      <c r="AM34" s="1482"/>
      <c r="AN34" s="1446" t="s">
        <v>212</v>
      </c>
      <c r="AO34" s="1446"/>
      <c r="AP34" s="1447"/>
      <c r="AQ34" s="1430" t="str">
        <f>REPT("g",(AV34))</f>
        <v/>
      </c>
      <c r="AR34" s="1431"/>
      <c r="AS34" s="1431"/>
      <c r="AT34" s="1432"/>
      <c r="AU34" s="664"/>
      <c r="AV34" s="1038">
        <f>Bilan!$AK$26</f>
        <v>0</v>
      </c>
      <c r="AW34" s="654"/>
      <c r="AX34" s="1039" t="str">
        <f>Bilan!$AM$26</f>
        <v xml:space="preserve"> </v>
      </c>
      <c r="AY34" s="666"/>
      <c r="AZ34" s="654"/>
      <c r="BA34" s="657"/>
    </row>
    <row r="35" spans="2:55" ht="20.100000000000001" customHeight="1">
      <c r="B35" s="684"/>
      <c r="C35" s="652"/>
      <c r="D35" s="1418"/>
      <c r="E35" s="1418"/>
      <c r="F35" s="652"/>
      <c r="G35" s="654"/>
      <c r="H35" s="1438"/>
      <c r="I35" s="1439"/>
      <c r="J35" s="1439"/>
      <c r="K35" s="1439"/>
      <c r="L35" s="1440"/>
      <c r="M35" s="643"/>
      <c r="N35" s="643"/>
      <c r="O35" s="654"/>
      <c r="P35" s="654"/>
      <c r="Q35" s="654"/>
      <c r="R35" s="654"/>
      <c r="S35" s="654"/>
      <c r="T35" s="654"/>
      <c r="U35" s="654"/>
      <c r="V35" s="654"/>
      <c r="W35" s="654"/>
      <c r="X35" s="654"/>
      <c r="Y35" s="654"/>
      <c r="Z35" s="656"/>
      <c r="AA35" s="1462"/>
      <c r="AB35" s="686"/>
      <c r="AC35" s="687"/>
      <c r="AD35" s="652"/>
      <c r="AE35" s="1418"/>
      <c r="AF35" s="1418"/>
      <c r="AG35" s="652"/>
      <c r="AH35" s="654"/>
      <c r="AI35" s="1483"/>
      <c r="AJ35" s="1484"/>
      <c r="AK35" s="1484"/>
      <c r="AL35" s="1484"/>
      <c r="AM35" s="1485"/>
      <c r="AN35" s="643"/>
      <c r="AO35" s="643"/>
      <c r="AP35" s="654"/>
      <c r="AQ35" s="654"/>
      <c r="AR35" s="654"/>
      <c r="AS35" s="654"/>
      <c r="AT35" s="654"/>
      <c r="AU35" s="654"/>
      <c r="AV35" s="654"/>
      <c r="AW35" s="654"/>
      <c r="AX35" s="654"/>
      <c r="AY35" s="654"/>
      <c r="AZ35" s="654"/>
      <c r="BA35" s="657"/>
    </row>
    <row r="36" spans="2:55" ht="15" customHeight="1">
      <c r="B36" s="684"/>
      <c r="C36" s="652"/>
      <c r="D36" s="669"/>
      <c r="E36" s="654"/>
      <c r="F36" s="652"/>
      <c r="G36" s="654"/>
      <c r="H36" s="678"/>
      <c r="I36" s="679"/>
      <c r="J36" s="679"/>
      <c r="K36" s="680"/>
      <c r="L36" s="681"/>
      <c r="M36" s="643"/>
      <c r="N36" s="643"/>
      <c r="O36" s="654"/>
      <c r="P36" s="654"/>
      <c r="Q36" s="654"/>
      <c r="R36" s="654"/>
      <c r="S36" s="654"/>
      <c r="T36" s="654"/>
      <c r="U36" s="654"/>
      <c r="V36" s="654"/>
      <c r="W36" s="654"/>
      <c r="X36" s="654"/>
      <c r="Y36" s="654"/>
      <c r="Z36" s="656"/>
      <c r="AA36" s="1462"/>
      <c r="AB36" s="686"/>
      <c r="AC36" s="687"/>
      <c r="AD36" s="652"/>
      <c r="AE36" s="669"/>
      <c r="AF36" s="654"/>
      <c r="AG36" s="652"/>
      <c r="AH36" s="654"/>
      <c r="AI36" s="678"/>
      <c r="AJ36" s="679"/>
      <c r="AK36" s="679"/>
      <c r="AL36" s="680"/>
      <c r="AM36" s="681"/>
      <c r="AN36" s="643"/>
      <c r="AO36" s="643"/>
      <c r="AP36" s="654"/>
      <c r="AQ36" s="654"/>
      <c r="AR36" s="654"/>
      <c r="AS36" s="654"/>
      <c r="AT36" s="654"/>
      <c r="AU36" s="654"/>
      <c r="AV36" s="654"/>
      <c r="AW36" s="654"/>
      <c r="AX36" s="654"/>
      <c r="AY36" s="654"/>
      <c r="AZ36" s="654"/>
      <c r="BA36" s="657"/>
    </row>
    <row r="37" spans="2:55" ht="20.100000000000001" customHeight="1">
      <c r="B37" s="684"/>
      <c r="C37" s="652"/>
      <c r="D37" s="1418"/>
      <c r="E37" s="1418"/>
      <c r="F37" s="652"/>
      <c r="G37" s="654"/>
      <c r="H37" s="1433" t="str">
        <f>'Donnees MEE'!$E$7</f>
        <v>C1.4 Repérer les contraintes  d’environnement de travail liées à l’intervention</v>
      </c>
      <c r="I37" s="1434"/>
      <c r="J37" s="1434"/>
      <c r="K37" s="1434"/>
      <c r="L37" s="1435"/>
      <c r="M37" s="643"/>
      <c r="N37" s="643"/>
      <c r="O37" s="654"/>
      <c r="P37" s="654"/>
      <c r="Q37" s="655"/>
      <c r="R37" s="654"/>
      <c r="S37" s="654"/>
      <c r="T37" s="654"/>
      <c r="U37" s="654"/>
      <c r="V37" s="654"/>
      <c r="W37" s="654"/>
      <c r="X37" s="654"/>
      <c r="Y37" s="654"/>
      <c r="Z37" s="656"/>
      <c r="AA37" s="650"/>
      <c r="AB37" s="584"/>
      <c r="AC37" s="687"/>
      <c r="AD37" s="652"/>
      <c r="AE37" s="1418"/>
      <c r="AF37" s="1418"/>
      <c r="AG37" s="652"/>
      <c r="AH37" s="654"/>
      <c r="AI37" s="1433" t="str">
        <f>'Donnees MEE'!$E$12</f>
        <v>C2.4 Identifier les consignes de réglage et de sécurité spécifiques au fonctionnement de l’installation</v>
      </c>
      <c r="AJ37" s="1434"/>
      <c r="AK37" s="1434"/>
      <c r="AL37" s="1434"/>
      <c r="AM37" s="1435"/>
      <c r="AN37" s="643"/>
      <c r="AO37" s="643"/>
      <c r="AP37" s="654"/>
      <c r="AQ37" s="654"/>
      <c r="AR37" s="655"/>
      <c r="AS37" s="654"/>
      <c r="AT37" s="654"/>
      <c r="AU37" s="654"/>
      <c r="AV37" s="654"/>
      <c r="AW37" s="654"/>
      <c r="AX37" s="654"/>
      <c r="AY37" s="654"/>
      <c r="AZ37" s="654"/>
      <c r="BA37" s="657"/>
    </row>
    <row r="38" spans="2:55" s="21" customFormat="1" ht="30" customHeight="1">
      <c r="B38" s="1416">
        <f>'Donnees MEE'!$B$7</f>
        <v>4</v>
      </c>
      <c r="C38" s="1461"/>
      <c r="D38" s="1419" t="str">
        <f>'Donnees MEE'!$C$7</f>
        <v>C1.4</v>
      </c>
      <c r="E38" s="1420"/>
      <c r="F38" s="652"/>
      <c r="G38" s="659" t="s">
        <v>211</v>
      </c>
      <c r="H38" s="1436"/>
      <c r="I38" s="1353"/>
      <c r="J38" s="1353"/>
      <c r="K38" s="1353"/>
      <c r="L38" s="1437"/>
      <c r="M38" s="1446" t="s">
        <v>212</v>
      </c>
      <c r="N38" s="1446"/>
      <c r="O38" s="1447"/>
      <c r="P38" s="1430" t="str">
        <f>REPT("g",(U38))</f>
        <v/>
      </c>
      <c r="Q38" s="1431"/>
      <c r="R38" s="1431"/>
      <c r="S38" s="1432"/>
      <c r="T38" s="664"/>
      <c r="U38" s="1038">
        <f>Bilan!$AK$18</f>
        <v>0</v>
      </c>
      <c r="V38" s="654"/>
      <c r="W38" s="1039" t="str">
        <f>Bilan!$AM$18</f>
        <v xml:space="preserve"> </v>
      </c>
      <c r="X38" s="666"/>
      <c r="Y38" s="654"/>
      <c r="Z38" s="656"/>
      <c r="AA38" s="650"/>
      <c r="AB38" s="584"/>
      <c r="AC38" s="1454">
        <v>9</v>
      </c>
      <c r="AD38" s="1461"/>
      <c r="AE38" s="1419" t="str">
        <f>'Donnees MEE'!$C$12</f>
        <v>C2.4</v>
      </c>
      <c r="AF38" s="1420"/>
      <c r="AG38" s="652"/>
      <c r="AH38" s="659" t="s">
        <v>211</v>
      </c>
      <c r="AI38" s="1436"/>
      <c r="AJ38" s="1353"/>
      <c r="AK38" s="1353"/>
      <c r="AL38" s="1353"/>
      <c r="AM38" s="1437"/>
      <c r="AN38" s="1446" t="s">
        <v>212</v>
      </c>
      <c r="AO38" s="1446"/>
      <c r="AP38" s="1447"/>
      <c r="AQ38" s="1430" t="str">
        <f>REPT("g",(AV38))</f>
        <v/>
      </c>
      <c r="AR38" s="1431"/>
      <c r="AS38" s="1431"/>
      <c r="AT38" s="1432"/>
      <c r="AU38" s="664"/>
      <c r="AV38" s="1038">
        <f>Bilan!$AK$26</f>
        <v>0</v>
      </c>
      <c r="AW38" s="654"/>
      <c r="AX38" s="1039" t="str">
        <f>Bilan!$AM$26</f>
        <v xml:space="preserve"> </v>
      </c>
      <c r="AY38" s="666"/>
      <c r="AZ38" s="654"/>
      <c r="BA38" s="657"/>
    </row>
    <row r="39" spans="2:55" ht="20.100000000000001" customHeight="1">
      <c r="B39" s="684"/>
      <c r="C39" s="652"/>
      <c r="D39" s="1418"/>
      <c r="E39" s="1418"/>
      <c r="F39" s="652"/>
      <c r="G39" s="654"/>
      <c r="H39" s="1438"/>
      <c r="I39" s="1439"/>
      <c r="J39" s="1439"/>
      <c r="K39" s="1439"/>
      <c r="L39" s="1440"/>
      <c r="M39" s="643"/>
      <c r="N39" s="643"/>
      <c r="O39" s="654"/>
      <c r="P39" s="654"/>
      <c r="Q39" s="654"/>
      <c r="R39" s="654"/>
      <c r="S39" s="654"/>
      <c r="T39" s="654"/>
      <c r="U39" s="654"/>
      <c r="V39" s="654"/>
      <c r="W39" s="654"/>
      <c r="X39" s="654"/>
      <c r="Y39" s="654"/>
      <c r="Z39" s="656"/>
      <c r="AA39" s="650"/>
      <c r="AB39" s="584"/>
      <c r="AC39" s="687"/>
      <c r="AD39" s="652"/>
      <c r="AE39" s="1418"/>
      <c r="AF39" s="1418"/>
      <c r="AG39" s="652"/>
      <c r="AH39" s="654"/>
      <c r="AI39" s="1438"/>
      <c r="AJ39" s="1439"/>
      <c r="AK39" s="1439"/>
      <c r="AL39" s="1439"/>
      <c r="AM39" s="1440"/>
      <c r="AN39" s="643"/>
      <c r="AO39" s="643"/>
      <c r="AP39" s="654"/>
      <c r="AQ39" s="654"/>
      <c r="AR39" s="654"/>
      <c r="AS39" s="654"/>
      <c r="AT39" s="654"/>
      <c r="AU39" s="654"/>
      <c r="AV39" s="654"/>
      <c r="AW39" s="654"/>
      <c r="AX39" s="654"/>
      <c r="AY39" s="654"/>
      <c r="AZ39" s="654"/>
      <c r="BA39" s="657"/>
    </row>
    <row r="40" spans="2:55" ht="17.100000000000001" customHeight="1">
      <c r="B40" s="684"/>
      <c r="C40" s="668"/>
      <c r="D40" s="669"/>
      <c r="E40" s="654"/>
      <c r="F40" s="670"/>
      <c r="G40" s="654"/>
      <c r="H40" s="688"/>
      <c r="I40" s="680"/>
      <c r="J40" s="680"/>
      <c r="K40" s="680"/>
      <c r="L40" s="680"/>
      <c r="M40" s="654"/>
      <c r="N40" s="654"/>
      <c r="O40" s="654"/>
      <c r="P40" s="654"/>
      <c r="Q40" s="654"/>
      <c r="R40" s="654"/>
      <c r="S40" s="654"/>
      <c r="T40" s="654"/>
      <c r="U40" s="654"/>
      <c r="V40" s="654"/>
      <c r="W40" s="654"/>
      <c r="X40" s="654"/>
      <c r="Y40" s="654"/>
      <c r="Z40" s="656"/>
      <c r="AA40" s="689"/>
      <c r="AB40" s="690"/>
      <c r="AC40" s="687"/>
      <c r="AD40" s="668"/>
      <c r="AE40" s="669"/>
      <c r="AF40" s="654"/>
      <c r="AG40" s="670"/>
      <c r="AH40" s="654"/>
      <c r="AI40" s="688"/>
      <c r="AJ40" s="680"/>
      <c r="AK40" s="680"/>
      <c r="AL40" s="680"/>
      <c r="AM40" s="680"/>
      <c r="AN40" s="654"/>
      <c r="AO40" s="654"/>
      <c r="AP40" s="654"/>
      <c r="AQ40" s="654"/>
      <c r="AR40" s="654"/>
      <c r="AS40" s="654"/>
      <c r="AT40" s="654"/>
      <c r="AU40" s="654"/>
      <c r="AV40" s="654"/>
      <c r="AW40" s="654"/>
      <c r="AX40" s="654"/>
      <c r="AY40" s="654"/>
      <c r="AZ40" s="654"/>
      <c r="BA40" s="657"/>
    </row>
    <row r="41" spans="2:55" ht="18.95" customHeight="1">
      <c r="B41" s="684"/>
      <c r="C41" s="652"/>
      <c r="D41" s="1418"/>
      <c r="E41" s="1418"/>
      <c r="F41" s="652"/>
      <c r="G41" s="654"/>
      <c r="H41" s="1433" t="str">
        <f>'Donnees MEE'!$E$8</f>
        <v>C1.5 Vérifier la planification de l’intervention</v>
      </c>
      <c r="I41" s="1434"/>
      <c r="J41" s="1434"/>
      <c r="K41" s="1434"/>
      <c r="L41" s="1435"/>
      <c r="M41" s="643"/>
      <c r="N41" s="643"/>
      <c r="O41" s="654"/>
      <c r="P41" s="654"/>
      <c r="Q41" s="655"/>
      <c r="R41" s="654"/>
      <c r="S41" s="654"/>
      <c r="T41" s="654"/>
      <c r="U41" s="654"/>
      <c r="V41" s="654"/>
      <c r="W41" s="654"/>
      <c r="X41" s="654"/>
      <c r="Y41" s="654"/>
      <c r="Z41" s="656"/>
      <c r="AA41" s="691"/>
      <c r="AB41" s="692"/>
      <c r="AC41" s="687"/>
      <c r="AD41" s="652"/>
      <c r="AE41" s="1418"/>
      <c r="AF41" s="1418"/>
      <c r="AG41" s="652"/>
      <c r="AH41" s="654"/>
      <c r="AI41" s="1433" t="str">
        <f>'Donnees MEE'!$E$13</f>
        <v xml:space="preserve">C2.5 Représenter tout ou partie d’une installation, manuellement ou avec un outil numérique </v>
      </c>
      <c r="AJ41" s="1434"/>
      <c r="AK41" s="1434"/>
      <c r="AL41" s="1434"/>
      <c r="AM41" s="1435"/>
      <c r="AN41" s="643"/>
      <c r="AO41" s="643"/>
      <c r="AP41" s="654"/>
      <c r="AQ41" s="654"/>
      <c r="AR41" s="655"/>
      <c r="AS41" s="654"/>
      <c r="AT41" s="654"/>
      <c r="AU41" s="654"/>
      <c r="AV41" s="654"/>
      <c r="AW41" s="654"/>
      <c r="AX41" s="654"/>
      <c r="AY41" s="654"/>
      <c r="AZ41" s="654"/>
      <c r="BA41" s="657"/>
    </row>
    <row r="42" spans="2:55" ht="27.95" customHeight="1">
      <c r="B42" s="1416">
        <f>'Donnees MEE'!$B$8</f>
        <v>5</v>
      </c>
      <c r="C42" s="1461"/>
      <c r="D42" s="1419" t="str">
        <f>'Donnees MEE'!$C$8</f>
        <v>C1.5</v>
      </c>
      <c r="E42" s="1420"/>
      <c r="F42" s="652"/>
      <c r="G42" s="659" t="s">
        <v>211</v>
      </c>
      <c r="H42" s="1436"/>
      <c r="I42" s="1353"/>
      <c r="J42" s="1353"/>
      <c r="K42" s="1353"/>
      <c r="L42" s="1437"/>
      <c r="M42" s="1446" t="s">
        <v>212</v>
      </c>
      <c r="N42" s="1446"/>
      <c r="O42" s="1447"/>
      <c r="P42" s="1430" t="str">
        <f>REPT("g",(U42))</f>
        <v/>
      </c>
      <c r="Q42" s="1431"/>
      <c r="R42" s="1431"/>
      <c r="S42" s="1432"/>
      <c r="T42" s="664"/>
      <c r="U42" s="1038">
        <f>Bilan!$AK$18</f>
        <v>0</v>
      </c>
      <c r="V42" s="654"/>
      <c r="W42" s="1039" t="str">
        <f>Bilan!$AM$18</f>
        <v xml:space="preserve"> </v>
      </c>
      <c r="X42" s="666"/>
      <c r="Y42" s="654"/>
      <c r="Z42" s="656"/>
      <c r="AA42" s="650"/>
      <c r="AB42" s="584"/>
      <c r="AC42" s="1454">
        <v>10</v>
      </c>
      <c r="AD42" s="1461"/>
      <c r="AE42" s="1419" t="str">
        <f>'Donnees MEE'!$C$13</f>
        <v>C2.5</v>
      </c>
      <c r="AF42" s="1420"/>
      <c r="AG42" s="652"/>
      <c r="AH42" s="659" t="s">
        <v>211</v>
      </c>
      <c r="AI42" s="1436"/>
      <c r="AJ42" s="1353"/>
      <c r="AK42" s="1353"/>
      <c r="AL42" s="1353"/>
      <c r="AM42" s="1437"/>
      <c r="AN42" s="1446" t="s">
        <v>212</v>
      </c>
      <c r="AO42" s="1446"/>
      <c r="AP42" s="1447"/>
      <c r="AQ42" s="1430" t="str">
        <f>REPT("g",(AV42))</f>
        <v/>
      </c>
      <c r="AR42" s="1431"/>
      <c r="AS42" s="1431"/>
      <c r="AT42" s="1432"/>
      <c r="AU42" s="664"/>
      <c r="AV42" s="1038">
        <f>Bilan!$AK$26</f>
        <v>0</v>
      </c>
      <c r="AW42" s="654"/>
      <c r="AX42" s="1039" t="str">
        <f>Bilan!$AM$26</f>
        <v xml:space="preserve"> </v>
      </c>
      <c r="AY42" s="666"/>
      <c r="AZ42" s="654"/>
      <c r="BA42" s="657"/>
    </row>
    <row r="43" spans="2:55" ht="20.100000000000001" customHeight="1">
      <c r="B43" s="684"/>
      <c r="C43" s="652"/>
      <c r="D43" s="1418"/>
      <c r="E43" s="1418"/>
      <c r="F43" s="652"/>
      <c r="G43" s="654"/>
      <c r="H43" s="1438"/>
      <c r="I43" s="1439"/>
      <c r="J43" s="1439"/>
      <c r="K43" s="1439"/>
      <c r="L43" s="1440"/>
      <c r="M43" s="643"/>
      <c r="N43" s="643"/>
      <c r="O43" s="654"/>
      <c r="P43" s="654"/>
      <c r="Q43" s="654"/>
      <c r="R43" s="654"/>
      <c r="S43" s="654"/>
      <c r="T43" s="654"/>
      <c r="U43" s="654"/>
      <c r="V43" s="654"/>
      <c r="W43" s="654"/>
      <c r="X43" s="654"/>
      <c r="Y43" s="654"/>
      <c r="Z43" s="656"/>
      <c r="AA43" s="693"/>
      <c r="AB43" s="694"/>
      <c r="AC43" s="687"/>
      <c r="AD43" s="652"/>
      <c r="AE43" s="1418"/>
      <c r="AF43" s="1418"/>
      <c r="AG43" s="652"/>
      <c r="AH43" s="654"/>
      <c r="AI43" s="1438"/>
      <c r="AJ43" s="1439"/>
      <c r="AK43" s="1439"/>
      <c r="AL43" s="1439"/>
      <c r="AM43" s="1440"/>
      <c r="AN43" s="643"/>
      <c r="AO43" s="643"/>
      <c r="AP43" s="654"/>
      <c r="AQ43" s="654"/>
      <c r="AR43" s="654"/>
      <c r="AS43" s="654"/>
      <c r="AT43" s="654"/>
      <c r="AU43" s="654"/>
      <c r="AV43" s="654"/>
      <c r="AW43" s="654"/>
      <c r="AX43" s="654"/>
      <c r="AY43" s="654"/>
      <c r="AZ43" s="654"/>
      <c r="BA43" s="657"/>
    </row>
    <row r="44" spans="2:55" ht="15" customHeight="1">
      <c r="B44" s="684"/>
      <c r="C44" s="652"/>
      <c r="D44" s="695"/>
      <c r="E44" s="652"/>
      <c r="F44" s="652"/>
      <c r="G44" s="652"/>
      <c r="H44" s="652"/>
      <c r="I44" s="652"/>
      <c r="J44" s="652"/>
      <c r="K44" s="652"/>
      <c r="L44" s="652"/>
      <c r="M44" s="652"/>
      <c r="N44" s="652"/>
      <c r="O44" s="652"/>
      <c r="P44" s="652"/>
      <c r="Q44" s="652"/>
      <c r="R44" s="652"/>
      <c r="S44" s="652"/>
      <c r="T44" s="652"/>
      <c r="U44" s="652"/>
      <c r="V44" s="652"/>
      <c r="W44" s="652"/>
      <c r="X44" s="652"/>
      <c r="Y44" s="696"/>
      <c r="Z44" s="697"/>
      <c r="AA44" s="1441"/>
      <c r="AB44" s="683"/>
      <c r="AC44" s="687"/>
      <c r="AD44" s="652"/>
      <c r="AE44" s="695"/>
      <c r="AF44" s="652"/>
      <c r="AG44" s="652"/>
      <c r="AH44" s="652"/>
      <c r="AI44" s="652"/>
      <c r="AJ44" s="652"/>
      <c r="AK44" s="652"/>
      <c r="AL44" s="652"/>
      <c r="AM44" s="652"/>
      <c r="AN44" s="652"/>
      <c r="AO44" s="652"/>
      <c r="AP44" s="652"/>
      <c r="AQ44" s="652"/>
      <c r="AR44" s="652"/>
      <c r="AS44" s="652"/>
      <c r="AT44" s="652"/>
      <c r="AU44" s="652"/>
      <c r="AV44" s="652"/>
      <c r="AW44" s="652"/>
      <c r="AX44" s="652"/>
      <c r="AY44" s="652"/>
      <c r="AZ44" s="696"/>
      <c r="BA44" s="698"/>
    </row>
    <row r="45" spans="2:55" ht="20.100000000000001" customHeight="1">
      <c r="B45" s="1416"/>
      <c r="C45" s="1417"/>
      <c r="D45" s="1417"/>
      <c r="E45" s="1417"/>
      <c r="F45" s="1417"/>
      <c r="G45" s="1417"/>
      <c r="H45" s="1417"/>
      <c r="I45" s="1417"/>
      <c r="J45" s="1417"/>
      <c r="K45" s="1417"/>
      <c r="L45" s="1417"/>
      <c r="M45" s="1417"/>
      <c r="N45" s="1417"/>
      <c r="O45" s="1417"/>
      <c r="P45" s="1417"/>
      <c r="Q45" s="1417"/>
      <c r="R45" s="1417"/>
      <c r="S45" s="1417"/>
      <c r="T45" s="1417"/>
      <c r="U45" s="1417"/>
      <c r="V45" s="1417"/>
      <c r="W45" s="1417"/>
      <c r="X45" s="1417"/>
      <c r="Y45" s="1417"/>
      <c r="Z45" s="1445"/>
      <c r="AA45" s="1441"/>
      <c r="AB45" s="683"/>
      <c r="AC45" s="687"/>
      <c r="AD45" s="652"/>
      <c r="AE45" s="1418"/>
      <c r="AF45" s="1418"/>
      <c r="AG45" s="652"/>
      <c r="AH45" s="654"/>
      <c r="AI45" s="1433" t="str">
        <f>'Donnees MEE'!$E$14</f>
        <v xml:space="preserve">C2.6 Identifier les connexions électriques et les raccordements fluidiques d’une installation </v>
      </c>
      <c r="AJ45" s="1434"/>
      <c r="AK45" s="1434"/>
      <c r="AL45" s="1434"/>
      <c r="AM45" s="1435"/>
      <c r="AN45" s="643"/>
      <c r="AO45" s="643"/>
      <c r="AP45" s="654"/>
      <c r="AQ45" s="654"/>
      <c r="AR45" s="655"/>
      <c r="AS45" s="654"/>
      <c r="AT45" s="654"/>
      <c r="AU45" s="654"/>
      <c r="AV45" s="654"/>
      <c r="AW45" s="654"/>
      <c r="AX45" s="654"/>
      <c r="AY45" s="654"/>
      <c r="AZ45" s="654"/>
      <c r="BA45" s="657"/>
    </row>
    <row r="46" spans="2:55" ht="30" customHeight="1">
      <c r="B46" s="1416"/>
      <c r="C46" s="1417"/>
      <c r="D46" s="1417"/>
      <c r="E46" s="1417"/>
      <c r="F46" s="1417"/>
      <c r="G46" s="1417"/>
      <c r="H46" s="1417"/>
      <c r="I46" s="1417"/>
      <c r="J46" s="1417"/>
      <c r="K46" s="1417"/>
      <c r="L46" s="1417"/>
      <c r="M46" s="1417"/>
      <c r="N46" s="1417"/>
      <c r="O46" s="1417"/>
      <c r="P46" s="1417"/>
      <c r="Q46" s="1417"/>
      <c r="R46" s="1417"/>
      <c r="S46" s="1417"/>
      <c r="T46" s="1417"/>
      <c r="U46" s="1417"/>
      <c r="V46" s="1417"/>
      <c r="W46" s="1417"/>
      <c r="X46" s="1417"/>
      <c r="Y46" s="1417"/>
      <c r="Z46" s="1445"/>
      <c r="AA46" s="650"/>
      <c r="AB46" s="584"/>
      <c r="AC46" s="1454">
        <v>11</v>
      </c>
      <c r="AD46" s="1461"/>
      <c r="AE46" s="1419" t="str">
        <f>'Donnees MEE'!$C$14</f>
        <v>C2.6</v>
      </c>
      <c r="AF46" s="1420"/>
      <c r="AG46" s="652"/>
      <c r="AH46" s="659" t="s">
        <v>211</v>
      </c>
      <c r="AI46" s="1436"/>
      <c r="AJ46" s="1353"/>
      <c r="AK46" s="1353"/>
      <c r="AL46" s="1353"/>
      <c r="AM46" s="1437"/>
      <c r="AN46" s="1446" t="s">
        <v>212</v>
      </c>
      <c r="AO46" s="1446"/>
      <c r="AP46" s="1447"/>
      <c r="AQ46" s="1430" t="str">
        <f>REPT("g",(AV46))</f>
        <v/>
      </c>
      <c r="AR46" s="1431"/>
      <c r="AS46" s="1431"/>
      <c r="AT46" s="1432"/>
      <c r="AU46" s="664"/>
      <c r="AV46" s="1038">
        <f>Bilan!$AK$26</f>
        <v>0</v>
      </c>
      <c r="AW46" s="654"/>
      <c r="AX46" s="1039" t="str">
        <f>Bilan!$AM$26</f>
        <v xml:space="preserve"> </v>
      </c>
      <c r="AY46" s="666"/>
      <c r="AZ46" s="654"/>
      <c r="BA46" s="657"/>
    </row>
    <row r="47" spans="2:55" ht="20.100000000000001" customHeight="1">
      <c r="B47" s="1416"/>
      <c r="C47" s="1417"/>
      <c r="D47" s="1417"/>
      <c r="E47" s="1417"/>
      <c r="F47" s="1417"/>
      <c r="G47" s="1417"/>
      <c r="H47" s="1417"/>
      <c r="I47" s="1417"/>
      <c r="J47" s="1417"/>
      <c r="K47" s="1417"/>
      <c r="L47" s="1417"/>
      <c r="M47" s="1417"/>
      <c r="N47" s="1417"/>
      <c r="O47" s="1417"/>
      <c r="P47" s="1417"/>
      <c r="Q47" s="1417"/>
      <c r="R47" s="1417"/>
      <c r="S47" s="1417"/>
      <c r="T47" s="1417"/>
      <c r="U47" s="1417"/>
      <c r="V47" s="1417"/>
      <c r="W47" s="1417"/>
      <c r="X47" s="1417"/>
      <c r="Y47" s="1417"/>
      <c r="Z47" s="1445"/>
      <c r="AA47" s="1462"/>
      <c r="AB47" s="686"/>
      <c r="AC47" s="687"/>
      <c r="AD47" s="652"/>
      <c r="AE47" s="1476"/>
      <c r="AF47" s="1476"/>
      <c r="AG47" s="652"/>
      <c r="AH47" s="654"/>
      <c r="AI47" s="1438"/>
      <c r="AJ47" s="1439"/>
      <c r="AK47" s="1439"/>
      <c r="AL47" s="1439"/>
      <c r="AM47" s="1440"/>
      <c r="AN47" s="643"/>
      <c r="AO47" s="643"/>
      <c r="AP47" s="654"/>
      <c r="AQ47" s="654"/>
      <c r="AR47" s="654"/>
      <c r="AS47" s="654"/>
      <c r="AT47" s="654"/>
      <c r="AU47" s="654"/>
      <c r="AV47" s="654"/>
      <c r="AW47" s="654"/>
      <c r="AX47" s="654"/>
      <c r="AY47" s="654"/>
      <c r="AZ47" s="654"/>
      <c r="BA47" s="657"/>
      <c r="BB47" s="677"/>
      <c r="BC47" s="677"/>
    </row>
    <row r="48" spans="2:55" ht="15" customHeight="1">
      <c r="B48" s="1416"/>
      <c r="C48" s="1417"/>
      <c r="D48" s="1417"/>
      <c r="E48" s="1417"/>
      <c r="F48" s="1417"/>
      <c r="G48" s="1417"/>
      <c r="H48" s="1417"/>
      <c r="I48" s="1417"/>
      <c r="J48" s="1417"/>
      <c r="K48" s="1417"/>
      <c r="L48" s="1417"/>
      <c r="M48" s="1417"/>
      <c r="N48" s="1417"/>
      <c r="O48" s="1417"/>
      <c r="P48" s="1417"/>
      <c r="Q48" s="1417"/>
      <c r="R48" s="1417"/>
      <c r="S48" s="1417"/>
      <c r="T48" s="1417"/>
      <c r="U48" s="1417"/>
      <c r="V48" s="1417"/>
      <c r="W48" s="1417"/>
      <c r="X48" s="1417"/>
      <c r="Y48" s="1417"/>
      <c r="Z48" s="1445"/>
      <c r="AA48" s="1462"/>
      <c r="AB48" s="686"/>
      <c r="AC48" s="687"/>
      <c r="AD48" s="652"/>
      <c r="AE48" s="695"/>
      <c r="AF48" s="652"/>
      <c r="AG48" s="652"/>
      <c r="AH48" s="654"/>
      <c r="AI48" s="678"/>
      <c r="AJ48" s="679"/>
      <c r="AK48" s="679"/>
      <c r="AL48" s="680"/>
      <c r="AM48" s="681"/>
      <c r="AN48" s="643"/>
      <c r="AO48" s="643"/>
      <c r="AP48" s="654"/>
      <c r="AQ48" s="654"/>
      <c r="AR48" s="654"/>
      <c r="AS48" s="654"/>
      <c r="AT48" s="654"/>
      <c r="AU48" s="654"/>
      <c r="AV48" s="654"/>
      <c r="AW48" s="654"/>
      <c r="AX48" s="654"/>
      <c r="AY48" s="654"/>
      <c r="AZ48" s="654"/>
      <c r="BA48" s="657"/>
      <c r="BB48" s="251"/>
      <c r="BC48" s="251"/>
    </row>
    <row r="49" spans="2:53" ht="20.100000000000001" customHeight="1">
      <c r="B49" s="1416"/>
      <c r="C49" s="1417"/>
      <c r="D49" s="1417"/>
      <c r="E49" s="1417"/>
      <c r="F49" s="1417"/>
      <c r="G49" s="1417"/>
      <c r="H49" s="1417"/>
      <c r="I49" s="1417"/>
      <c r="J49" s="1417"/>
      <c r="K49" s="1417"/>
      <c r="L49" s="1417"/>
      <c r="M49" s="1417"/>
      <c r="N49" s="1417"/>
      <c r="O49" s="1417"/>
      <c r="P49" s="1417"/>
      <c r="Q49" s="1417"/>
      <c r="R49" s="1417"/>
      <c r="S49" s="1417"/>
      <c r="T49" s="1417"/>
      <c r="U49" s="1417"/>
      <c r="V49" s="1417"/>
      <c r="W49" s="1417"/>
      <c r="X49" s="1417"/>
      <c r="Y49" s="1417"/>
      <c r="Z49" s="1445"/>
      <c r="AA49" s="691"/>
      <c r="AB49" s="692"/>
      <c r="AC49" s="687"/>
      <c r="AD49" s="652"/>
      <c r="AE49" s="1418"/>
      <c r="AF49" s="1418"/>
      <c r="AG49" s="652"/>
      <c r="AH49" s="654"/>
      <c r="AI49" s="1433" t="str">
        <f>'Donnees MEE'!$E$15</f>
        <v>C2.7 Déterminer une modification technique en fonction des contraintes repérées</v>
      </c>
      <c r="AJ49" s="1434"/>
      <c r="AK49" s="1434"/>
      <c r="AL49" s="1434"/>
      <c r="AM49" s="1435"/>
      <c r="AN49" s="643"/>
      <c r="AO49" s="643"/>
      <c r="AP49" s="654"/>
      <c r="AQ49" s="654"/>
      <c r="AR49" s="655"/>
      <c r="AS49" s="654"/>
      <c r="AT49" s="654"/>
      <c r="AU49" s="654"/>
      <c r="AV49" s="654"/>
      <c r="AW49" s="654"/>
      <c r="AX49" s="654"/>
      <c r="AY49" s="654"/>
      <c r="AZ49" s="654"/>
      <c r="BA49" s="657"/>
    </row>
    <row r="50" spans="2:53" ht="30" customHeight="1">
      <c r="B50" s="1416"/>
      <c r="C50" s="1417"/>
      <c r="D50" s="1417"/>
      <c r="E50" s="1417"/>
      <c r="F50" s="1417"/>
      <c r="G50" s="1417"/>
      <c r="H50" s="1417"/>
      <c r="I50" s="1417"/>
      <c r="J50" s="1417"/>
      <c r="K50" s="1417"/>
      <c r="L50" s="1417"/>
      <c r="M50" s="1417"/>
      <c r="N50" s="1417"/>
      <c r="O50" s="1417"/>
      <c r="P50" s="1417"/>
      <c r="Q50" s="1417"/>
      <c r="R50" s="1417"/>
      <c r="S50" s="1417"/>
      <c r="T50" s="1417"/>
      <c r="U50" s="1417"/>
      <c r="V50" s="1417"/>
      <c r="W50" s="1417"/>
      <c r="X50" s="1417"/>
      <c r="Y50" s="1417"/>
      <c r="Z50" s="1445"/>
      <c r="AA50" s="650"/>
      <c r="AB50" s="584"/>
      <c r="AC50" s="1454">
        <v>12</v>
      </c>
      <c r="AD50" s="1461"/>
      <c r="AE50" s="1419" t="str">
        <f>'Donnees MEE'!$C$15</f>
        <v>C2.7</v>
      </c>
      <c r="AF50" s="1420"/>
      <c r="AG50" s="652"/>
      <c r="AH50" s="659" t="s">
        <v>211</v>
      </c>
      <c r="AI50" s="1436"/>
      <c r="AJ50" s="1353"/>
      <c r="AK50" s="1353"/>
      <c r="AL50" s="1353"/>
      <c r="AM50" s="1437"/>
      <c r="AN50" s="1446" t="s">
        <v>212</v>
      </c>
      <c r="AO50" s="1446"/>
      <c r="AP50" s="1447"/>
      <c r="AQ50" s="1430" t="str">
        <f>REPT("g",(AV50))</f>
        <v/>
      </c>
      <c r="AR50" s="1431"/>
      <c r="AS50" s="1431"/>
      <c r="AT50" s="1432"/>
      <c r="AU50" s="664"/>
      <c r="AV50" s="1038">
        <f>Bilan!$AK$26</f>
        <v>0</v>
      </c>
      <c r="AW50" s="654"/>
      <c r="AX50" s="1039" t="str">
        <f>Bilan!$AM$26</f>
        <v xml:space="preserve"> </v>
      </c>
      <c r="AY50" s="666"/>
      <c r="AZ50" s="654"/>
      <c r="BA50" s="657"/>
    </row>
    <row r="51" spans="2:53" ht="20.100000000000001" customHeight="1">
      <c r="B51" s="1416"/>
      <c r="C51" s="1417"/>
      <c r="D51" s="1417"/>
      <c r="E51" s="1417"/>
      <c r="F51" s="1417"/>
      <c r="G51" s="1417"/>
      <c r="H51" s="1417"/>
      <c r="I51" s="1417"/>
      <c r="J51" s="1417"/>
      <c r="K51" s="1417"/>
      <c r="L51" s="1417"/>
      <c r="M51" s="1417"/>
      <c r="N51" s="1417"/>
      <c r="O51" s="1417"/>
      <c r="P51" s="1417"/>
      <c r="Q51" s="1417"/>
      <c r="R51" s="1417"/>
      <c r="S51" s="1417"/>
      <c r="T51" s="1417"/>
      <c r="U51" s="1417"/>
      <c r="V51" s="1417"/>
      <c r="W51" s="1417"/>
      <c r="X51" s="1417"/>
      <c r="Y51" s="1417"/>
      <c r="Z51" s="1445"/>
      <c r="AA51" s="700"/>
      <c r="AB51" s="686"/>
      <c r="AC51" s="687"/>
      <c r="AD51" s="652"/>
      <c r="AE51" s="1418"/>
      <c r="AF51" s="1418"/>
      <c r="AG51" s="652"/>
      <c r="AH51" s="654"/>
      <c r="AI51" s="1438"/>
      <c r="AJ51" s="1439"/>
      <c r="AK51" s="1439"/>
      <c r="AL51" s="1439"/>
      <c r="AM51" s="1440"/>
      <c r="AN51" s="643"/>
      <c r="AO51" s="643"/>
      <c r="AP51" s="654"/>
      <c r="AQ51" s="654"/>
      <c r="AR51" s="654"/>
      <c r="AS51" s="654"/>
      <c r="AT51" s="654"/>
      <c r="AU51" s="654"/>
      <c r="AV51" s="654"/>
      <c r="AW51" s="654"/>
      <c r="AX51" s="654"/>
      <c r="AY51" s="654"/>
      <c r="AZ51" s="654"/>
      <c r="BA51" s="657"/>
    </row>
    <row r="52" spans="2:53" ht="17.100000000000001" customHeight="1">
      <c r="B52" s="684"/>
      <c r="C52" s="652"/>
      <c r="D52" s="695"/>
      <c r="E52" s="652"/>
      <c r="F52" s="652"/>
      <c r="G52" s="652"/>
      <c r="H52" s="652"/>
      <c r="I52" s="652"/>
      <c r="J52" s="652"/>
      <c r="K52" s="652"/>
      <c r="L52" s="652"/>
      <c r="M52" s="652"/>
      <c r="N52" s="652"/>
      <c r="O52" s="652"/>
      <c r="P52" s="652"/>
      <c r="Q52" s="652"/>
      <c r="R52" s="652"/>
      <c r="S52" s="652"/>
      <c r="T52" s="652"/>
      <c r="U52" s="652"/>
      <c r="V52" s="652"/>
      <c r="W52" s="652"/>
      <c r="X52" s="652"/>
      <c r="Y52" s="652"/>
      <c r="Z52" s="701"/>
      <c r="AA52" s="693"/>
      <c r="AB52" s="694"/>
      <c r="AC52" s="687"/>
      <c r="AD52" s="652"/>
      <c r="AE52" s="695"/>
      <c r="AF52" s="652"/>
      <c r="AG52" s="652"/>
      <c r="AH52" s="652"/>
      <c r="AI52" s="652"/>
      <c r="AJ52" s="652"/>
      <c r="AK52" s="652"/>
      <c r="AL52" s="652"/>
      <c r="AM52" s="652"/>
      <c r="AN52" s="652"/>
      <c r="AO52" s="652"/>
      <c r="AP52" s="652"/>
      <c r="AQ52" s="652"/>
      <c r="AR52" s="652"/>
      <c r="AS52" s="652"/>
      <c r="AT52" s="652"/>
      <c r="AU52" s="652"/>
      <c r="AV52" s="652"/>
      <c r="AW52" s="652"/>
      <c r="AX52" s="652"/>
      <c r="AY52" s="652"/>
      <c r="AZ52" s="652"/>
      <c r="BA52" s="702"/>
    </row>
    <row r="53" spans="2:53" ht="35.1" customHeight="1">
      <c r="B53" s="703"/>
      <c r="C53" s="704"/>
      <c r="D53" s="704"/>
      <c r="E53" s="704"/>
      <c r="F53" s="705"/>
      <c r="G53" s="647"/>
      <c r="H53" s="647"/>
      <c r="I53" s="647"/>
      <c r="J53" s="647"/>
      <c r="K53" s="647"/>
      <c r="L53" s="647"/>
      <c r="M53" s="647"/>
      <c r="N53" s="647"/>
      <c r="O53" s="647"/>
      <c r="P53" s="647"/>
      <c r="Q53" s="647"/>
      <c r="R53" s="647"/>
      <c r="S53" s="647"/>
      <c r="T53" s="647"/>
      <c r="U53" s="647"/>
      <c r="V53" s="647"/>
      <c r="W53" s="706"/>
      <c r="X53" s="647"/>
      <c r="Y53" s="647"/>
      <c r="Z53" s="707"/>
      <c r="AA53" s="693"/>
      <c r="AB53" s="694"/>
      <c r="AC53" s="708"/>
      <c r="AD53" s="704"/>
      <c r="AE53" s="704"/>
      <c r="AF53" s="704"/>
      <c r="AG53" s="705"/>
      <c r="AH53" s="647"/>
      <c r="AI53" s="647"/>
      <c r="AJ53" s="647"/>
      <c r="AK53" s="647"/>
      <c r="AL53" s="647"/>
      <c r="AM53" s="647"/>
      <c r="AN53" s="647"/>
      <c r="AO53" s="647"/>
      <c r="AP53" s="647"/>
      <c r="AQ53" s="647"/>
      <c r="AR53" s="647"/>
      <c r="AS53" s="647"/>
      <c r="AT53" s="647"/>
      <c r="AU53" s="647"/>
      <c r="AV53" s="647"/>
      <c r="AW53" s="647"/>
      <c r="AX53" s="706"/>
      <c r="AY53" s="647"/>
      <c r="AZ53" s="647"/>
      <c r="BA53" s="709"/>
    </row>
    <row r="54" spans="2:53" ht="27" customHeight="1">
      <c r="B54" s="636"/>
      <c r="C54" s="587"/>
      <c r="D54" s="587"/>
      <c r="E54" s="587"/>
      <c r="F54" s="587"/>
      <c r="G54" s="587"/>
      <c r="H54" s="587"/>
      <c r="I54" s="587"/>
      <c r="J54" s="587"/>
      <c r="K54" s="587"/>
      <c r="L54" s="587"/>
      <c r="M54" s="584"/>
      <c r="N54" s="584"/>
      <c r="O54" s="584"/>
      <c r="P54" s="584"/>
      <c r="Q54" s="584"/>
      <c r="R54" s="584"/>
      <c r="S54" s="584"/>
      <c r="T54" s="584"/>
      <c r="U54" s="584"/>
      <c r="V54" s="584"/>
      <c r="W54" s="584"/>
      <c r="X54" s="584"/>
      <c r="Y54" s="584"/>
      <c r="Z54" s="584"/>
      <c r="AA54" s="584"/>
      <c r="AB54" s="584"/>
      <c r="AC54" s="587"/>
      <c r="AD54" s="587"/>
      <c r="AE54" s="587"/>
      <c r="AF54" s="587"/>
      <c r="AG54" s="587"/>
      <c r="AH54" s="584"/>
      <c r="AI54" s="584"/>
      <c r="AJ54" s="584"/>
      <c r="AK54" s="584"/>
      <c r="AL54" s="584"/>
      <c r="AM54" s="584"/>
      <c r="AN54" s="584"/>
      <c r="AO54" s="584"/>
      <c r="AP54" s="584"/>
      <c r="AQ54" s="584"/>
      <c r="AR54" s="584"/>
      <c r="AS54" s="584"/>
      <c r="AT54" s="584"/>
      <c r="AU54" s="584"/>
      <c r="AV54" s="584"/>
      <c r="AW54" s="584"/>
      <c r="AX54" s="584"/>
      <c r="AY54" s="584"/>
      <c r="AZ54" s="584"/>
      <c r="BA54" s="637"/>
    </row>
    <row r="55" spans="2:53" ht="12" customHeight="1">
      <c r="B55" s="638"/>
      <c r="C55" s="639"/>
      <c r="D55" s="1455" t="s">
        <v>126</v>
      </c>
      <c r="E55" s="1455"/>
      <c r="F55" s="1458"/>
      <c r="G55" s="1448" t="s">
        <v>252</v>
      </c>
      <c r="H55" s="1448"/>
      <c r="I55" s="1448"/>
      <c r="J55" s="1448"/>
      <c r="K55" s="1448"/>
      <c r="L55" s="1448"/>
      <c r="M55" s="1448"/>
      <c r="N55" s="1448"/>
      <c r="O55" s="1448"/>
      <c r="P55" s="1448"/>
      <c r="Q55" s="1448"/>
      <c r="R55" s="1448"/>
      <c r="S55" s="1448"/>
      <c r="T55" s="1421"/>
      <c r="U55" s="640"/>
      <c r="V55" s="1421"/>
      <c r="W55" s="640"/>
      <c r="X55" s="1421"/>
      <c r="Y55" s="1421"/>
      <c r="Z55" s="1451"/>
      <c r="AA55" s="584"/>
      <c r="AB55" s="584"/>
      <c r="AC55" s="641"/>
      <c r="AD55" s="639"/>
      <c r="AE55" s="1455" t="s">
        <v>126</v>
      </c>
      <c r="AF55" s="1455"/>
      <c r="AG55" s="1458"/>
      <c r="AH55" s="1448" t="s">
        <v>254</v>
      </c>
      <c r="AI55" s="1448"/>
      <c r="AJ55" s="1448"/>
      <c r="AK55" s="1448"/>
      <c r="AL55" s="1448"/>
      <c r="AM55" s="1448"/>
      <c r="AN55" s="1448"/>
      <c r="AO55" s="1448"/>
      <c r="AP55" s="1448"/>
      <c r="AQ55" s="1448"/>
      <c r="AR55" s="1448"/>
      <c r="AS55" s="1448"/>
      <c r="AT55" s="1448"/>
      <c r="AU55" s="1421"/>
      <c r="AV55" s="640"/>
      <c r="AW55" s="1421"/>
      <c r="AX55" s="640"/>
      <c r="AY55" s="1421"/>
      <c r="AZ55" s="1421"/>
      <c r="BA55" s="1424"/>
    </row>
    <row r="56" spans="2:53" ht="13.5" customHeight="1">
      <c r="B56" s="642"/>
      <c r="C56" s="643"/>
      <c r="D56" s="1456"/>
      <c r="E56" s="1456"/>
      <c r="F56" s="1459"/>
      <c r="G56" s="1449"/>
      <c r="H56" s="1449"/>
      <c r="I56" s="1449"/>
      <c r="J56" s="1449"/>
      <c r="K56" s="1449"/>
      <c r="L56" s="1449"/>
      <c r="M56" s="1449"/>
      <c r="N56" s="1449"/>
      <c r="O56" s="1449"/>
      <c r="P56" s="1449"/>
      <c r="Q56" s="1449"/>
      <c r="R56" s="1449"/>
      <c r="S56" s="1449"/>
      <c r="T56" s="1422"/>
      <c r="U56" s="1442">
        <f>AVERAGE(U62:U70)</f>
        <v>0</v>
      </c>
      <c r="V56" s="1422"/>
      <c r="W56" s="1427" t="e">
        <f>AVERAGE(W62:W70)</f>
        <v>#DIV/0!</v>
      </c>
      <c r="X56" s="1422"/>
      <c r="Y56" s="1422"/>
      <c r="Z56" s="1452"/>
      <c r="AA56" s="584"/>
      <c r="AB56" s="584"/>
      <c r="AC56" s="644"/>
      <c r="AD56" s="643"/>
      <c r="AE56" s="1456"/>
      <c r="AF56" s="1456"/>
      <c r="AG56" s="1459"/>
      <c r="AH56" s="1449"/>
      <c r="AI56" s="1449"/>
      <c r="AJ56" s="1449"/>
      <c r="AK56" s="1449"/>
      <c r="AL56" s="1449"/>
      <c r="AM56" s="1449"/>
      <c r="AN56" s="1449"/>
      <c r="AO56" s="1449"/>
      <c r="AP56" s="1449"/>
      <c r="AQ56" s="1449"/>
      <c r="AR56" s="1449"/>
      <c r="AS56" s="1449"/>
      <c r="AT56" s="1449"/>
      <c r="AU56" s="1422"/>
      <c r="AV56" s="1442">
        <f>AV62</f>
        <v>0</v>
      </c>
      <c r="AW56" s="1422"/>
      <c r="AX56" s="1427" t="str">
        <f>AX62</f>
        <v xml:space="preserve"> </v>
      </c>
      <c r="AY56" s="1422"/>
      <c r="AZ56" s="1422"/>
      <c r="BA56" s="1425"/>
    </row>
    <row r="57" spans="2:53" ht="13.5" customHeight="1">
      <c r="B57" s="642"/>
      <c r="C57" s="643"/>
      <c r="D57" s="1456"/>
      <c r="E57" s="1456"/>
      <c r="F57" s="1459"/>
      <c r="G57" s="1449"/>
      <c r="H57" s="1449"/>
      <c r="I57" s="1449"/>
      <c r="J57" s="1449"/>
      <c r="K57" s="1449"/>
      <c r="L57" s="1449"/>
      <c r="M57" s="1449"/>
      <c r="N57" s="1449"/>
      <c r="O57" s="1449"/>
      <c r="P57" s="1449"/>
      <c r="Q57" s="1449"/>
      <c r="R57" s="1449"/>
      <c r="S57" s="1449"/>
      <c r="T57" s="1422"/>
      <c r="U57" s="1443"/>
      <c r="V57" s="1422"/>
      <c r="W57" s="1428"/>
      <c r="X57" s="1422"/>
      <c r="Y57" s="1422"/>
      <c r="Z57" s="1452"/>
      <c r="AA57" s="584"/>
      <c r="AB57" s="584"/>
      <c r="AC57" s="644"/>
      <c r="AD57" s="643"/>
      <c r="AE57" s="1456"/>
      <c r="AF57" s="1456"/>
      <c r="AG57" s="1459"/>
      <c r="AH57" s="1449"/>
      <c r="AI57" s="1449"/>
      <c r="AJ57" s="1449"/>
      <c r="AK57" s="1449"/>
      <c r="AL57" s="1449"/>
      <c r="AM57" s="1449"/>
      <c r="AN57" s="1449"/>
      <c r="AO57" s="1449"/>
      <c r="AP57" s="1449"/>
      <c r="AQ57" s="1449"/>
      <c r="AR57" s="1449"/>
      <c r="AS57" s="1449"/>
      <c r="AT57" s="1449"/>
      <c r="AU57" s="1422"/>
      <c r="AV57" s="1443"/>
      <c r="AW57" s="1422"/>
      <c r="AX57" s="1428"/>
      <c r="AY57" s="1422"/>
      <c r="AZ57" s="1422"/>
      <c r="BA57" s="1425"/>
    </row>
    <row r="58" spans="2:53" ht="10.5" customHeight="1">
      <c r="B58" s="642"/>
      <c r="C58" s="643"/>
      <c r="D58" s="1456"/>
      <c r="E58" s="1456"/>
      <c r="F58" s="1459"/>
      <c r="G58" s="1449"/>
      <c r="H58" s="1449"/>
      <c r="I58" s="1449"/>
      <c r="J58" s="1449"/>
      <c r="K58" s="1449"/>
      <c r="L58" s="1449"/>
      <c r="M58" s="1449"/>
      <c r="N58" s="1449"/>
      <c r="O58" s="1449"/>
      <c r="P58" s="1449"/>
      <c r="Q58" s="1449"/>
      <c r="R58" s="1449"/>
      <c r="S58" s="1449"/>
      <c r="T58" s="1422"/>
      <c r="U58" s="1444"/>
      <c r="V58" s="1422"/>
      <c r="W58" s="1429"/>
      <c r="X58" s="1422"/>
      <c r="Y58" s="1422"/>
      <c r="Z58" s="1452"/>
      <c r="AA58" s="584"/>
      <c r="AB58" s="584"/>
      <c r="AC58" s="644"/>
      <c r="AD58" s="643"/>
      <c r="AE58" s="1456"/>
      <c r="AF58" s="1456"/>
      <c r="AG58" s="1459"/>
      <c r="AH58" s="1449"/>
      <c r="AI58" s="1449"/>
      <c r="AJ58" s="1449"/>
      <c r="AK58" s="1449"/>
      <c r="AL58" s="1449"/>
      <c r="AM58" s="1449"/>
      <c r="AN58" s="1449"/>
      <c r="AO58" s="1449"/>
      <c r="AP58" s="1449"/>
      <c r="AQ58" s="1449"/>
      <c r="AR58" s="1449"/>
      <c r="AS58" s="1449"/>
      <c r="AT58" s="1449"/>
      <c r="AU58" s="1422"/>
      <c r="AV58" s="1444"/>
      <c r="AW58" s="1422"/>
      <c r="AX58" s="1429"/>
      <c r="AY58" s="1422"/>
      <c r="AZ58" s="1422"/>
      <c r="BA58" s="1425"/>
    </row>
    <row r="59" spans="2:53" ht="12" customHeight="1">
      <c r="B59" s="645"/>
      <c r="C59" s="646"/>
      <c r="D59" s="1457"/>
      <c r="E59" s="1457"/>
      <c r="F59" s="1460"/>
      <c r="G59" s="1450"/>
      <c r="H59" s="1450"/>
      <c r="I59" s="1450"/>
      <c r="J59" s="1450"/>
      <c r="K59" s="1450"/>
      <c r="L59" s="1450"/>
      <c r="M59" s="1450"/>
      <c r="N59" s="1450"/>
      <c r="O59" s="1450"/>
      <c r="P59" s="1450"/>
      <c r="Q59" s="1450"/>
      <c r="R59" s="1450"/>
      <c r="S59" s="1450"/>
      <c r="T59" s="1423"/>
      <c r="U59" s="647"/>
      <c r="V59" s="1423"/>
      <c r="W59" s="647"/>
      <c r="X59" s="1423"/>
      <c r="Y59" s="1423"/>
      <c r="Z59" s="1453"/>
      <c r="AA59" s="584"/>
      <c r="AB59" s="584"/>
      <c r="AC59" s="648"/>
      <c r="AD59" s="646"/>
      <c r="AE59" s="1457"/>
      <c r="AF59" s="1457"/>
      <c r="AG59" s="1460"/>
      <c r="AH59" s="1450"/>
      <c r="AI59" s="1450"/>
      <c r="AJ59" s="1450"/>
      <c r="AK59" s="1450"/>
      <c r="AL59" s="1450"/>
      <c r="AM59" s="1450"/>
      <c r="AN59" s="1450"/>
      <c r="AO59" s="1450"/>
      <c r="AP59" s="1450"/>
      <c r="AQ59" s="1450"/>
      <c r="AR59" s="1450"/>
      <c r="AS59" s="1450"/>
      <c r="AT59" s="1450"/>
      <c r="AU59" s="1423"/>
      <c r="AV59" s="647"/>
      <c r="AW59" s="1423"/>
      <c r="AX59" s="647"/>
      <c r="AY59" s="1423"/>
      <c r="AZ59" s="1423"/>
      <c r="BA59" s="1426"/>
    </row>
    <row r="60" spans="2:53" ht="30" customHeight="1">
      <c r="B60" s="638"/>
      <c r="C60" s="639"/>
      <c r="D60" s="639"/>
      <c r="E60" s="639"/>
      <c r="F60" s="639"/>
      <c r="G60" s="640"/>
      <c r="H60" s="640"/>
      <c r="I60" s="640"/>
      <c r="J60" s="640"/>
      <c r="K60" s="640"/>
      <c r="L60" s="640"/>
      <c r="M60" s="640"/>
      <c r="N60" s="640"/>
      <c r="O60" s="640"/>
      <c r="P60" s="640"/>
      <c r="Q60" s="640"/>
      <c r="R60" s="640"/>
      <c r="S60" s="640"/>
      <c r="T60" s="640"/>
      <c r="U60" s="640"/>
      <c r="V60" s="640"/>
      <c r="W60" s="640"/>
      <c r="X60" s="640"/>
      <c r="Y60" s="640"/>
      <c r="Z60" s="649"/>
      <c r="AA60" s="650"/>
      <c r="AB60" s="584"/>
      <c r="AC60" s="641"/>
      <c r="AD60" s="639"/>
      <c r="AE60" s="639"/>
      <c r="AF60" s="639"/>
      <c r="AG60" s="639"/>
      <c r="AH60" s="640"/>
      <c r="AI60" s="640"/>
      <c r="AJ60" s="640"/>
      <c r="AK60" s="640"/>
      <c r="AL60" s="640"/>
      <c r="AM60" s="640"/>
      <c r="AN60" s="640"/>
      <c r="AO60" s="640"/>
      <c r="AP60" s="640"/>
      <c r="AQ60" s="640"/>
      <c r="AR60" s="640"/>
      <c r="AS60" s="640"/>
      <c r="AT60" s="640"/>
      <c r="AU60" s="640"/>
      <c r="AV60" s="640"/>
      <c r="AW60" s="640"/>
      <c r="AX60" s="640"/>
      <c r="AY60" s="640"/>
      <c r="AZ60" s="640"/>
      <c r="BA60" s="651"/>
    </row>
    <row r="61" spans="2:53" ht="20.100000000000001" customHeight="1">
      <c r="B61" s="642"/>
      <c r="C61" s="652"/>
      <c r="D61" s="1418"/>
      <c r="E61" s="1418"/>
      <c r="F61" s="652"/>
      <c r="G61" s="654"/>
      <c r="H61" s="1433" t="str">
        <f>'Donnees MEE'!$E$16</f>
        <v>C3.1 Déterminer les matériels, les produits et les outillages nécessaires à la réalisation de son intervention</v>
      </c>
      <c r="I61" s="1434"/>
      <c r="J61" s="1434"/>
      <c r="K61" s="1434"/>
      <c r="L61" s="1435"/>
      <c r="M61" s="643"/>
      <c r="N61" s="643"/>
      <c r="O61" s="654"/>
      <c r="P61" s="654"/>
      <c r="Q61" s="655"/>
      <c r="R61" s="654"/>
      <c r="S61" s="654"/>
      <c r="T61" s="654"/>
      <c r="U61" s="654"/>
      <c r="V61" s="654"/>
      <c r="W61" s="654"/>
      <c r="X61" s="654"/>
      <c r="Y61" s="654"/>
      <c r="Z61" s="656"/>
      <c r="AA61" s="650"/>
      <c r="AB61" s="584"/>
      <c r="AC61" s="644"/>
      <c r="AD61" s="652"/>
      <c r="AE61" s="1418"/>
      <c r="AF61" s="1418"/>
      <c r="AG61" s="652"/>
      <c r="AH61" s="654"/>
      <c r="AI61" s="1433" t="str">
        <f>'Donnees MEE'!$E$19</f>
        <v xml:space="preserve">C4 Organiser son poste de travail en assurant la sécurité de tous les intervenants </v>
      </c>
      <c r="AJ61" s="1434"/>
      <c r="AK61" s="1434"/>
      <c r="AL61" s="1434"/>
      <c r="AM61" s="1435"/>
      <c r="AN61" s="643"/>
      <c r="AO61" s="643"/>
      <c r="AP61" s="654"/>
      <c r="AQ61" s="654"/>
      <c r="AR61" s="655"/>
      <c r="AS61" s="654"/>
      <c r="AT61" s="654"/>
      <c r="AU61" s="654"/>
      <c r="AV61" s="654"/>
      <c r="AW61" s="654"/>
      <c r="AX61" s="654"/>
      <c r="AY61" s="654"/>
      <c r="AZ61" s="654"/>
      <c r="BA61" s="657"/>
    </row>
    <row r="62" spans="2:53" s="21" customFormat="1" ht="30" customHeight="1">
      <c r="B62" s="1416">
        <v>13</v>
      </c>
      <c r="C62" s="1461"/>
      <c r="D62" s="1419" t="str">
        <f>'Donnees MEE'!C16</f>
        <v>C3.1</v>
      </c>
      <c r="E62" s="1420"/>
      <c r="F62" s="652"/>
      <c r="G62" s="659" t="s">
        <v>211</v>
      </c>
      <c r="H62" s="1436"/>
      <c r="I62" s="1353"/>
      <c r="J62" s="1353"/>
      <c r="K62" s="1353"/>
      <c r="L62" s="1437"/>
      <c r="M62" s="1446" t="s">
        <v>212</v>
      </c>
      <c r="N62" s="1446"/>
      <c r="O62" s="1447"/>
      <c r="P62" s="1430" t="str">
        <f>REPT("g",(U62))</f>
        <v/>
      </c>
      <c r="Q62" s="1431"/>
      <c r="R62" s="1431"/>
      <c r="S62" s="1432"/>
      <c r="T62" s="664"/>
      <c r="U62" s="1038">
        <f>Bilan!$AK$22</f>
        <v>0</v>
      </c>
      <c r="V62" s="654"/>
      <c r="W62" s="1039" t="str">
        <f>Bilan!$AM$22</f>
        <v xml:space="preserve"> </v>
      </c>
      <c r="X62" s="666"/>
      <c r="Y62" s="654"/>
      <c r="Z62" s="656"/>
      <c r="AA62" s="650"/>
      <c r="AB62" s="584"/>
      <c r="AC62" s="1454">
        <v>16</v>
      </c>
      <c r="AD62" s="1461"/>
      <c r="AE62" s="1419" t="str">
        <f>'Donnees MEE'!$C$19</f>
        <v>C4</v>
      </c>
      <c r="AF62" s="1420"/>
      <c r="AG62" s="652"/>
      <c r="AH62" s="659" t="s">
        <v>211</v>
      </c>
      <c r="AI62" s="1436"/>
      <c r="AJ62" s="1353"/>
      <c r="AK62" s="1353"/>
      <c r="AL62" s="1353"/>
      <c r="AM62" s="1437"/>
      <c r="AN62" s="1446" t="s">
        <v>212</v>
      </c>
      <c r="AO62" s="1446"/>
      <c r="AP62" s="1447"/>
      <c r="AQ62" s="1430" t="str">
        <f>REPT("g",(AV62))</f>
        <v/>
      </c>
      <c r="AR62" s="1431"/>
      <c r="AS62" s="1431"/>
      <c r="AT62" s="1432"/>
      <c r="AU62" s="664"/>
      <c r="AV62" s="1038">
        <f>Bilan!$AK$22</f>
        <v>0</v>
      </c>
      <c r="AW62" s="654"/>
      <c r="AX62" s="1039" t="str">
        <f>Bilan!$AM$22</f>
        <v xml:space="preserve"> </v>
      </c>
      <c r="AY62" s="666"/>
      <c r="AZ62" s="654"/>
      <c r="BA62" s="657"/>
    </row>
    <row r="63" spans="2:53" ht="20.100000000000001" customHeight="1">
      <c r="B63" s="642"/>
      <c r="C63" s="652"/>
      <c r="D63" s="1418"/>
      <c r="E63" s="1418"/>
      <c r="F63" s="652"/>
      <c r="G63" s="654"/>
      <c r="H63" s="1438"/>
      <c r="I63" s="1439"/>
      <c r="J63" s="1439"/>
      <c r="K63" s="1439"/>
      <c r="L63" s="1440"/>
      <c r="M63" s="643"/>
      <c r="N63" s="643"/>
      <c r="O63" s="654"/>
      <c r="P63" s="654"/>
      <c r="Q63" s="654"/>
      <c r="R63" s="654"/>
      <c r="S63" s="654"/>
      <c r="T63" s="654"/>
      <c r="U63" s="654"/>
      <c r="V63" s="654"/>
      <c r="W63" s="654"/>
      <c r="X63" s="654"/>
      <c r="Y63" s="654"/>
      <c r="Z63" s="656"/>
      <c r="AA63" s="650"/>
      <c r="AB63" s="584"/>
      <c r="AC63" s="644"/>
      <c r="AD63" s="652"/>
      <c r="AE63" s="1418"/>
      <c r="AF63" s="1418"/>
      <c r="AG63" s="652"/>
      <c r="AH63" s="654"/>
      <c r="AI63" s="1438"/>
      <c r="AJ63" s="1439"/>
      <c r="AK63" s="1439"/>
      <c r="AL63" s="1439"/>
      <c r="AM63" s="1440"/>
      <c r="AN63" s="643"/>
      <c r="AO63" s="643"/>
      <c r="AP63" s="654"/>
      <c r="AQ63" s="654"/>
      <c r="AR63" s="654"/>
      <c r="AS63" s="654"/>
      <c r="AT63" s="654"/>
      <c r="AU63" s="654"/>
      <c r="AV63" s="654"/>
      <c r="AW63" s="654"/>
      <c r="AX63" s="654"/>
      <c r="AY63" s="654"/>
      <c r="AZ63" s="654"/>
      <c r="BA63" s="657"/>
    </row>
    <row r="64" spans="2:53" ht="15" customHeight="1">
      <c r="B64" s="667"/>
      <c r="C64" s="668"/>
      <c r="D64" s="669"/>
      <c r="E64" s="654"/>
      <c r="F64" s="670"/>
      <c r="G64" s="654"/>
      <c r="H64" s="654"/>
      <c r="I64" s="654"/>
      <c r="J64" s="654"/>
      <c r="K64" s="654"/>
      <c r="L64" s="654"/>
      <c r="M64" s="671"/>
      <c r="N64" s="671"/>
      <c r="O64" s="671"/>
      <c r="P64" s="671"/>
      <c r="Q64" s="671"/>
      <c r="R64" s="671"/>
      <c r="S64" s="671"/>
      <c r="T64" s="671"/>
      <c r="U64" s="671"/>
      <c r="V64" s="671"/>
      <c r="W64" s="671"/>
      <c r="X64" s="671"/>
      <c r="Y64" s="671"/>
      <c r="Z64" s="672"/>
      <c r="AA64" s="673"/>
      <c r="AB64" s="674"/>
      <c r="AC64" s="675"/>
      <c r="AD64" s="668"/>
      <c r="AE64" s="669"/>
      <c r="AF64" s="654"/>
      <c r="AG64" s="670"/>
      <c r="AH64" s="654"/>
      <c r="AI64" s="654"/>
      <c r="AJ64" s="654"/>
      <c r="AK64" s="654"/>
      <c r="AL64" s="654"/>
      <c r="AM64" s="654"/>
      <c r="AN64" s="671"/>
      <c r="AO64" s="671"/>
      <c r="AP64" s="671"/>
      <c r="AQ64" s="671"/>
      <c r="AR64" s="671"/>
      <c r="AS64" s="671"/>
      <c r="AT64" s="671"/>
      <c r="AU64" s="671"/>
      <c r="AV64" s="671"/>
      <c r="AW64" s="671"/>
      <c r="AX64" s="671"/>
      <c r="AY64" s="671"/>
      <c r="AZ64" s="671"/>
      <c r="BA64" s="676"/>
    </row>
    <row r="65" spans="2:55" ht="20.100000000000001" customHeight="1">
      <c r="B65" s="642"/>
      <c r="C65" s="652"/>
      <c r="D65" s="1418"/>
      <c r="E65" s="1418"/>
      <c r="F65" s="652"/>
      <c r="G65" s="654"/>
      <c r="H65" s="1433" t="str">
        <f>'Donnees MEE'!$E$17</f>
        <v>C3.2 Choisir les EPC, les EPI et les EIS adaptés à l’intervention</v>
      </c>
      <c r="I65" s="1434"/>
      <c r="J65" s="1434"/>
      <c r="K65" s="1434"/>
      <c r="L65" s="1435"/>
      <c r="M65" s="643"/>
      <c r="N65" s="643"/>
      <c r="O65" s="654"/>
      <c r="P65" s="654"/>
      <c r="Q65" s="655"/>
      <c r="R65" s="654"/>
      <c r="S65" s="654"/>
      <c r="T65" s="654"/>
      <c r="U65" s="654"/>
      <c r="V65" s="654"/>
      <c r="W65" s="654"/>
      <c r="X65" s="654"/>
      <c r="Y65" s="654"/>
      <c r="Z65" s="656"/>
      <c r="AA65" s="650"/>
      <c r="AB65" s="584"/>
      <c r="AC65" s="1496"/>
      <c r="AD65" s="1418"/>
      <c r="AE65" s="1418"/>
      <c r="AF65" s="1418"/>
      <c r="AG65" s="1418"/>
      <c r="AH65" s="1418"/>
      <c r="AI65" s="1418"/>
      <c r="AJ65" s="1418"/>
      <c r="AK65" s="1418"/>
      <c r="AL65" s="1418"/>
      <c r="AM65" s="1418"/>
      <c r="AN65" s="1418"/>
      <c r="AO65" s="1418"/>
      <c r="AP65" s="1418"/>
      <c r="AQ65" s="1418"/>
      <c r="AR65" s="1418"/>
      <c r="AS65" s="1418"/>
      <c r="AT65" s="1418"/>
      <c r="AU65" s="1418"/>
      <c r="AV65" s="1418"/>
      <c r="AW65" s="1418"/>
      <c r="AX65" s="1418"/>
      <c r="AY65" s="654"/>
      <c r="AZ65" s="654"/>
      <c r="BA65" s="657"/>
    </row>
    <row r="66" spans="2:55" ht="30" customHeight="1">
      <c r="B66" s="1416">
        <v>14</v>
      </c>
      <c r="C66" s="1461"/>
      <c r="D66" s="1419" t="str">
        <f>'Donnees MEE'!C17</f>
        <v>C3.2</v>
      </c>
      <c r="E66" s="1420"/>
      <c r="F66" s="652"/>
      <c r="G66" s="659" t="s">
        <v>211</v>
      </c>
      <c r="H66" s="1436"/>
      <c r="I66" s="1353"/>
      <c r="J66" s="1353"/>
      <c r="K66" s="1353"/>
      <c r="L66" s="1437"/>
      <c r="M66" s="1446" t="s">
        <v>212</v>
      </c>
      <c r="N66" s="1446"/>
      <c r="O66" s="1447"/>
      <c r="P66" s="1430" t="str">
        <f>REPT("g",(U66))</f>
        <v/>
      </c>
      <c r="Q66" s="1431"/>
      <c r="R66" s="1431"/>
      <c r="S66" s="1432"/>
      <c r="T66" s="664"/>
      <c r="U66" s="1038">
        <f>Bilan!$AK$22</f>
        <v>0</v>
      </c>
      <c r="V66" s="654"/>
      <c r="W66" s="1039" t="str">
        <f>Bilan!$AM$22</f>
        <v xml:space="preserve"> </v>
      </c>
      <c r="X66" s="666"/>
      <c r="Y66" s="654"/>
      <c r="Z66" s="656"/>
      <c r="AA66" s="650"/>
      <c r="AB66" s="584"/>
      <c r="AC66" s="1496"/>
      <c r="AD66" s="1418"/>
      <c r="AE66" s="1418"/>
      <c r="AF66" s="1418"/>
      <c r="AG66" s="1418"/>
      <c r="AH66" s="1418"/>
      <c r="AI66" s="1418"/>
      <c r="AJ66" s="1418"/>
      <c r="AK66" s="1418"/>
      <c r="AL66" s="1418"/>
      <c r="AM66" s="1418"/>
      <c r="AN66" s="1418"/>
      <c r="AO66" s="1418"/>
      <c r="AP66" s="1418"/>
      <c r="AQ66" s="1418"/>
      <c r="AR66" s="1418"/>
      <c r="AS66" s="1418"/>
      <c r="AT66" s="1418"/>
      <c r="AU66" s="1418"/>
      <c r="AV66" s="1418"/>
      <c r="AW66" s="1418"/>
      <c r="AX66" s="1418"/>
      <c r="AY66" s="654"/>
      <c r="AZ66" s="654"/>
      <c r="BA66" s="657"/>
    </row>
    <row r="67" spans="2:55" ht="20.100000000000001" customHeight="1">
      <c r="B67" s="642"/>
      <c r="C67" s="652"/>
      <c r="D67" s="1418"/>
      <c r="E67" s="1418"/>
      <c r="F67" s="652"/>
      <c r="G67" s="654"/>
      <c r="H67" s="1438"/>
      <c r="I67" s="1439"/>
      <c r="J67" s="1439"/>
      <c r="K67" s="1439"/>
      <c r="L67" s="1440"/>
      <c r="M67" s="643"/>
      <c r="N67" s="643"/>
      <c r="O67" s="654"/>
      <c r="P67" s="654"/>
      <c r="Q67" s="654"/>
      <c r="R67" s="654"/>
      <c r="S67" s="654"/>
      <c r="T67" s="654"/>
      <c r="U67" s="654"/>
      <c r="V67" s="654"/>
      <c r="W67" s="654"/>
      <c r="X67" s="654"/>
      <c r="Y67" s="654"/>
      <c r="Z67" s="656"/>
      <c r="AA67" s="650"/>
      <c r="AB67" s="584"/>
      <c r="AC67" s="1496"/>
      <c r="AD67" s="1418"/>
      <c r="AE67" s="1418"/>
      <c r="AF67" s="1418"/>
      <c r="AG67" s="1418"/>
      <c r="AH67" s="1418"/>
      <c r="AI67" s="1418"/>
      <c r="AJ67" s="1418"/>
      <c r="AK67" s="1418"/>
      <c r="AL67" s="1418"/>
      <c r="AM67" s="1418"/>
      <c r="AN67" s="1418"/>
      <c r="AO67" s="1418"/>
      <c r="AP67" s="1418"/>
      <c r="AQ67" s="1418"/>
      <c r="AR67" s="1418"/>
      <c r="AS67" s="1418"/>
      <c r="AT67" s="1418"/>
      <c r="AU67" s="1418"/>
      <c r="AV67" s="1418"/>
      <c r="AW67" s="1418"/>
      <c r="AX67" s="1418"/>
      <c r="AY67" s="654"/>
      <c r="AZ67" s="654"/>
      <c r="BA67" s="657"/>
      <c r="BB67" s="677"/>
      <c r="BC67" s="677"/>
    </row>
    <row r="68" spans="2:55" ht="15" customHeight="1">
      <c r="B68" s="642"/>
      <c r="C68" s="652"/>
      <c r="D68" s="669"/>
      <c r="E68" s="654"/>
      <c r="F68" s="652"/>
      <c r="G68" s="654"/>
      <c r="H68" s="678"/>
      <c r="I68" s="679"/>
      <c r="J68" s="679"/>
      <c r="K68" s="680"/>
      <c r="L68" s="681"/>
      <c r="M68" s="643"/>
      <c r="N68" s="643"/>
      <c r="O68" s="654"/>
      <c r="P68" s="654"/>
      <c r="Q68" s="654"/>
      <c r="R68" s="654"/>
      <c r="S68" s="654"/>
      <c r="T68" s="654"/>
      <c r="U68" s="654"/>
      <c r="V68" s="654"/>
      <c r="W68" s="654"/>
      <c r="X68" s="654"/>
      <c r="Y68" s="654"/>
      <c r="Z68" s="656"/>
      <c r="AA68" s="1441"/>
      <c r="AB68" s="683"/>
      <c r="AC68" s="1496"/>
      <c r="AD68" s="1418"/>
      <c r="AE68" s="1418"/>
      <c r="AF68" s="1418"/>
      <c r="AG68" s="1418"/>
      <c r="AH68" s="1418"/>
      <c r="AI68" s="1418"/>
      <c r="AJ68" s="1418"/>
      <c r="AK68" s="1418"/>
      <c r="AL68" s="1418"/>
      <c r="AM68" s="1418"/>
      <c r="AN68" s="1418"/>
      <c r="AO68" s="1418"/>
      <c r="AP68" s="1418"/>
      <c r="AQ68" s="1418"/>
      <c r="AR68" s="1418"/>
      <c r="AS68" s="1418"/>
      <c r="AT68" s="1418"/>
      <c r="AU68" s="1418"/>
      <c r="AV68" s="1418"/>
      <c r="AW68" s="1418"/>
      <c r="AX68" s="1418"/>
      <c r="AY68" s="654"/>
      <c r="AZ68" s="654"/>
      <c r="BA68" s="657"/>
      <c r="BB68" s="251"/>
      <c r="BC68" s="251"/>
    </row>
    <row r="69" spans="2:55" ht="20.100000000000001" customHeight="1">
      <c r="B69" s="642"/>
      <c r="C69" s="652"/>
      <c r="D69" s="1418"/>
      <c r="E69" s="1418"/>
      <c r="F69" s="652"/>
      <c r="G69" s="654"/>
      <c r="H69" s="1433" t="str">
        <f>'Donnees MEE'!$E$18</f>
        <v xml:space="preserve">C3.3 Déterminer les équipements spécifiques (engin de manutention, échafaudage …) nécessaires à l’intervention </v>
      </c>
      <c r="I69" s="1434"/>
      <c r="J69" s="1434"/>
      <c r="K69" s="1434"/>
      <c r="L69" s="1435"/>
      <c r="M69" s="643"/>
      <c r="N69" s="643"/>
      <c r="O69" s="654"/>
      <c r="P69" s="654"/>
      <c r="Q69" s="655"/>
      <c r="R69" s="654"/>
      <c r="S69" s="654"/>
      <c r="T69" s="654"/>
      <c r="U69" s="654"/>
      <c r="V69" s="654"/>
      <c r="W69" s="654"/>
      <c r="X69" s="654"/>
      <c r="Y69" s="654"/>
      <c r="Z69" s="656"/>
      <c r="AA69" s="1441"/>
      <c r="AB69" s="683"/>
      <c r="AC69" s="1496"/>
      <c r="AD69" s="1418"/>
      <c r="AE69" s="1418"/>
      <c r="AF69" s="1418"/>
      <c r="AG69" s="1418"/>
      <c r="AH69" s="1418"/>
      <c r="AI69" s="1418"/>
      <c r="AJ69" s="1418"/>
      <c r="AK69" s="1418"/>
      <c r="AL69" s="1418"/>
      <c r="AM69" s="1418"/>
      <c r="AN69" s="1418"/>
      <c r="AO69" s="1418"/>
      <c r="AP69" s="1418"/>
      <c r="AQ69" s="1418"/>
      <c r="AR69" s="1418"/>
      <c r="AS69" s="1418"/>
      <c r="AT69" s="1418"/>
      <c r="AU69" s="1418"/>
      <c r="AV69" s="1418"/>
      <c r="AW69" s="1418"/>
      <c r="AX69" s="1418"/>
      <c r="AY69" s="654"/>
      <c r="AZ69" s="654"/>
      <c r="BA69" s="657"/>
    </row>
    <row r="70" spans="2:55" ht="30" customHeight="1">
      <c r="B70" s="1416">
        <v>15</v>
      </c>
      <c r="C70" s="1461"/>
      <c r="D70" s="1419" t="str">
        <f>'Donnees MEE'!C18</f>
        <v>C3.3</v>
      </c>
      <c r="E70" s="1420"/>
      <c r="F70" s="652"/>
      <c r="G70" s="659" t="s">
        <v>211</v>
      </c>
      <c r="H70" s="1436"/>
      <c r="I70" s="1353"/>
      <c r="J70" s="1353"/>
      <c r="K70" s="1353"/>
      <c r="L70" s="1437"/>
      <c r="M70" s="1446" t="s">
        <v>212</v>
      </c>
      <c r="N70" s="1446"/>
      <c r="O70" s="1447"/>
      <c r="P70" s="1430" t="str">
        <f>REPT("g",(U70))</f>
        <v/>
      </c>
      <c r="Q70" s="1431"/>
      <c r="R70" s="1431"/>
      <c r="S70" s="1432"/>
      <c r="T70" s="664"/>
      <c r="U70" s="1038">
        <f>Bilan!$AK$22</f>
        <v>0</v>
      </c>
      <c r="V70" s="654"/>
      <c r="W70" s="1039" t="str">
        <f>Bilan!$AM$22</f>
        <v xml:space="preserve"> </v>
      </c>
      <c r="X70" s="666"/>
      <c r="Y70" s="654"/>
      <c r="Z70" s="656"/>
      <c r="AA70" s="650"/>
      <c r="AB70" s="584"/>
      <c r="AC70" s="1496"/>
      <c r="AD70" s="1418"/>
      <c r="AE70" s="1418"/>
      <c r="AF70" s="1418"/>
      <c r="AG70" s="1418"/>
      <c r="AH70" s="1418"/>
      <c r="AI70" s="1418"/>
      <c r="AJ70" s="1418"/>
      <c r="AK70" s="1418"/>
      <c r="AL70" s="1418"/>
      <c r="AM70" s="1418"/>
      <c r="AN70" s="1418"/>
      <c r="AO70" s="1418"/>
      <c r="AP70" s="1418"/>
      <c r="AQ70" s="1418"/>
      <c r="AR70" s="1418"/>
      <c r="AS70" s="1418"/>
      <c r="AT70" s="1418"/>
      <c r="AU70" s="1418"/>
      <c r="AV70" s="1418"/>
      <c r="AW70" s="1418"/>
      <c r="AX70" s="1418"/>
      <c r="AY70" s="654"/>
      <c r="AZ70" s="654"/>
      <c r="BA70" s="657"/>
    </row>
    <row r="71" spans="2:55" ht="20.100000000000001" customHeight="1">
      <c r="B71" s="684"/>
      <c r="C71" s="652"/>
      <c r="D71" s="1418"/>
      <c r="E71" s="1418"/>
      <c r="F71" s="652"/>
      <c r="G71" s="654"/>
      <c r="H71" s="1438"/>
      <c r="I71" s="1439"/>
      <c r="J71" s="1439"/>
      <c r="K71" s="1439"/>
      <c r="L71" s="1440"/>
      <c r="M71" s="643"/>
      <c r="N71" s="643"/>
      <c r="O71" s="654"/>
      <c r="P71" s="654"/>
      <c r="Q71" s="654"/>
      <c r="R71" s="654"/>
      <c r="S71" s="654"/>
      <c r="T71" s="654"/>
      <c r="U71" s="654"/>
      <c r="V71" s="654"/>
      <c r="W71" s="654"/>
      <c r="X71" s="654"/>
      <c r="Y71" s="654"/>
      <c r="Z71" s="656"/>
      <c r="AA71" s="1462"/>
      <c r="AB71" s="686"/>
      <c r="AC71" s="1496"/>
      <c r="AD71" s="1418"/>
      <c r="AE71" s="1418"/>
      <c r="AF71" s="1418"/>
      <c r="AG71" s="1418"/>
      <c r="AH71" s="1418"/>
      <c r="AI71" s="1418"/>
      <c r="AJ71" s="1418"/>
      <c r="AK71" s="1418"/>
      <c r="AL71" s="1418"/>
      <c r="AM71" s="1418"/>
      <c r="AN71" s="1418"/>
      <c r="AO71" s="1418"/>
      <c r="AP71" s="1418"/>
      <c r="AQ71" s="1418"/>
      <c r="AR71" s="1418"/>
      <c r="AS71" s="1418"/>
      <c r="AT71" s="1418"/>
      <c r="AU71" s="1418"/>
      <c r="AV71" s="1418"/>
      <c r="AW71" s="1418"/>
      <c r="AX71" s="1418"/>
      <c r="AY71" s="654"/>
      <c r="AZ71" s="654"/>
      <c r="BA71" s="657"/>
    </row>
    <row r="72" spans="2:55" ht="15" customHeight="1">
      <c r="B72" s="684"/>
      <c r="C72" s="652"/>
      <c r="D72" s="669"/>
      <c r="E72" s="654"/>
      <c r="F72" s="652"/>
      <c r="G72" s="654"/>
      <c r="H72" s="710"/>
      <c r="I72" s="711"/>
      <c r="J72" s="711"/>
      <c r="K72" s="712"/>
      <c r="L72" s="713"/>
      <c r="M72" s="643"/>
      <c r="N72" s="643"/>
      <c r="O72" s="654"/>
      <c r="P72" s="654"/>
      <c r="Q72" s="654"/>
      <c r="R72" s="654"/>
      <c r="S72" s="654"/>
      <c r="T72" s="654"/>
      <c r="U72" s="654"/>
      <c r="V72" s="654"/>
      <c r="W72" s="654"/>
      <c r="X72" s="654"/>
      <c r="Y72" s="654"/>
      <c r="Z72" s="656"/>
      <c r="AA72" s="1462"/>
      <c r="AB72" s="686"/>
      <c r="AC72" s="1496"/>
      <c r="AD72" s="1418"/>
      <c r="AE72" s="1418"/>
      <c r="AF72" s="1418"/>
      <c r="AG72" s="1418"/>
      <c r="AH72" s="1418"/>
      <c r="AI72" s="1418"/>
      <c r="AJ72" s="1418"/>
      <c r="AK72" s="1418"/>
      <c r="AL72" s="1418"/>
      <c r="AM72" s="1418"/>
      <c r="AN72" s="1418"/>
      <c r="AO72" s="1418"/>
      <c r="AP72" s="1418"/>
      <c r="AQ72" s="1418"/>
      <c r="AR72" s="1418"/>
      <c r="AS72" s="1418"/>
      <c r="AT72" s="1418"/>
      <c r="AU72" s="1418"/>
      <c r="AV72" s="1418"/>
      <c r="AW72" s="1418"/>
      <c r="AX72" s="1418"/>
      <c r="AY72" s="654"/>
      <c r="AZ72" s="654"/>
      <c r="BA72" s="657"/>
    </row>
    <row r="73" spans="2:55" ht="27" customHeight="1">
      <c r="B73" s="636"/>
      <c r="C73" s="587"/>
      <c r="D73" s="587"/>
      <c r="E73" s="587"/>
      <c r="F73" s="587"/>
      <c r="G73" s="587"/>
      <c r="H73" s="587"/>
      <c r="I73" s="587"/>
      <c r="J73" s="587"/>
      <c r="K73" s="587"/>
      <c r="L73" s="587"/>
      <c r="M73" s="584"/>
      <c r="N73" s="584"/>
      <c r="O73" s="584"/>
      <c r="P73" s="584"/>
      <c r="Q73" s="584"/>
      <c r="R73" s="584"/>
      <c r="S73" s="584"/>
      <c r="T73" s="584"/>
      <c r="U73" s="584"/>
      <c r="V73" s="584"/>
      <c r="W73" s="584"/>
      <c r="X73" s="584"/>
      <c r="Y73" s="584"/>
      <c r="Z73" s="584"/>
      <c r="AA73" s="584"/>
      <c r="AB73" s="584"/>
      <c r="AC73" s="587"/>
      <c r="AD73" s="587"/>
      <c r="AE73" s="587"/>
      <c r="AF73" s="587"/>
      <c r="AG73" s="587"/>
      <c r="AH73" s="584"/>
      <c r="AI73" s="584"/>
      <c r="AJ73" s="584"/>
      <c r="AK73" s="584"/>
      <c r="AL73" s="584"/>
      <c r="AM73" s="584"/>
      <c r="AN73" s="584"/>
      <c r="AO73" s="584"/>
      <c r="AP73" s="584"/>
      <c r="AQ73" s="584"/>
      <c r="AR73" s="584"/>
      <c r="AS73" s="584"/>
      <c r="AT73" s="584"/>
      <c r="AU73" s="584"/>
      <c r="AV73" s="584"/>
      <c r="AW73" s="584"/>
      <c r="AX73" s="584"/>
      <c r="AY73" s="584"/>
      <c r="AZ73" s="584"/>
      <c r="BA73" s="637"/>
    </row>
    <row r="74" spans="2:55" ht="12" customHeight="1">
      <c r="B74" s="638"/>
      <c r="C74" s="639"/>
      <c r="D74" s="1455" t="s">
        <v>126</v>
      </c>
      <c r="E74" s="1455"/>
      <c r="F74" s="1458"/>
      <c r="G74" s="1448" t="s">
        <v>303</v>
      </c>
      <c r="H74" s="1448"/>
      <c r="I74" s="1448"/>
      <c r="J74" s="1448"/>
      <c r="K74" s="1448"/>
      <c r="L74" s="1448"/>
      <c r="M74" s="1448"/>
      <c r="N74" s="1448"/>
      <c r="O74" s="1448"/>
      <c r="P74" s="1448"/>
      <c r="Q74" s="1448"/>
      <c r="R74" s="1448"/>
      <c r="S74" s="1448"/>
      <c r="T74" s="1421"/>
      <c r="U74" s="640"/>
      <c r="V74" s="1421"/>
      <c r="W74" s="640"/>
      <c r="X74" s="1421"/>
      <c r="Y74" s="1421"/>
      <c r="Z74" s="1451"/>
      <c r="AA74" s="584"/>
      <c r="AB74" s="584"/>
      <c r="AC74" s="641"/>
      <c r="AD74" s="639"/>
      <c r="AE74" s="1455" t="s">
        <v>126</v>
      </c>
      <c r="AF74" s="1455"/>
      <c r="AG74" s="1458"/>
      <c r="AH74" s="1448" t="s">
        <v>265</v>
      </c>
      <c r="AI74" s="1448"/>
      <c r="AJ74" s="1448"/>
      <c r="AK74" s="1448"/>
      <c r="AL74" s="1448"/>
      <c r="AM74" s="1448"/>
      <c r="AN74" s="1448"/>
      <c r="AO74" s="1448"/>
      <c r="AP74" s="1448"/>
      <c r="AQ74" s="1448"/>
      <c r="AR74" s="1448"/>
      <c r="AS74" s="1448"/>
      <c r="AT74" s="1448"/>
      <c r="AU74" s="1421"/>
      <c r="AV74" s="640"/>
      <c r="AW74" s="1421"/>
      <c r="AX74" s="640"/>
      <c r="AY74" s="1421"/>
      <c r="AZ74" s="1421"/>
      <c r="BA74" s="1424"/>
    </row>
    <row r="75" spans="2:55" ht="13.5" customHeight="1">
      <c r="B75" s="642"/>
      <c r="C75" s="643"/>
      <c r="D75" s="1456"/>
      <c r="E75" s="1456"/>
      <c r="F75" s="1459"/>
      <c r="G75" s="1449"/>
      <c r="H75" s="1449"/>
      <c r="I75" s="1449"/>
      <c r="J75" s="1449"/>
      <c r="K75" s="1449"/>
      <c r="L75" s="1449"/>
      <c r="M75" s="1449"/>
      <c r="N75" s="1449"/>
      <c r="O75" s="1449"/>
      <c r="P75" s="1449"/>
      <c r="Q75" s="1449"/>
      <c r="R75" s="1449"/>
      <c r="S75" s="1449"/>
      <c r="T75" s="1422"/>
      <c r="U75" s="1442" t="e">
        <f>AVERAGE(U81:U85)</f>
        <v>#DIV/0!</v>
      </c>
      <c r="V75" s="1422"/>
      <c r="W75" s="1427" t="e">
        <f>AVERAGE(W81:W85)</f>
        <v>#DIV/0!</v>
      </c>
      <c r="X75" s="1422"/>
      <c r="Y75" s="1422"/>
      <c r="Z75" s="1452"/>
      <c r="AA75" s="584"/>
      <c r="AB75" s="584"/>
      <c r="AC75" s="644"/>
      <c r="AD75" s="643"/>
      <c r="AE75" s="1456"/>
      <c r="AF75" s="1456"/>
      <c r="AG75" s="1459"/>
      <c r="AH75" s="1449"/>
      <c r="AI75" s="1449"/>
      <c r="AJ75" s="1449"/>
      <c r="AK75" s="1449"/>
      <c r="AL75" s="1449"/>
      <c r="AM75" s="1449"/>
      <c r="AN75" s="1449"/>
      <c r="AO75" s="1449"/>
      <c r="AP75" s="1449"/>
      <c r="AQ75" s="1449"/>
      <c r="AR75" s="1449"/>
      <c r="AS75" s="1449"/>
      <c r="AT75" s="1449"/>
      <c r="AU75" s="1422"/>
      <c r="AV75" s="1442">
        <f>AVERAGE(AV81:AV89)</f>
        <v>0</v>
      </c>
      <c r="AW75" s="1422"/>
      <c r="AX75" s="1427" t="e">
        <f>AVERAGE(AX81:AX89)</f>
        <v>#DIV/0!</v>
      </c>
      <c r="AY75" s="1422"/>
      <c r="AZ75" s="1422"/>
      <c r="BA75" s="1425"/>
    </row>
    <row r="76" spans="2:55" ht="13.5" customHeight="1">
      <c r="B76" s="642"/>
      <c r="C76" s="643"/>
      <c r="D76" s="1456"/>
      <c r="E76" s="1456"/>
      <c r="F76" s="1459"/>
      <c r="G76" s="1449"/>
      <c r="H76" s="1449"/>
      <c r="I76" s="1449"/>
      <c r="J76" s="1449"/>
      <c r="K76" s="1449"/>
      <c r="L76" s="1449"/>
      <c r="M76" s="1449"/>
      <c r="N76" s="1449"/>
      <c r="O76" s="1449"/>
      <c r="P76" s="1449"/>
      <c r="Q76" s="1449"/>
      <c r="R76" s="1449"/>
      <c r="S76" s="1449"/>
      <c r="T76" s="1422"/>
      <c r="U76" s="1443"/>
      <c r="V76" s="1422"/>
      <c r="W76" s="1428"/>
      <c r="X76" s="1422"/>
      <c r="Y76" s="1422"/>
      <c r="Z76" s="1452"/>
      <c r="AA76" s="584"/>
      <c r="AB76" s="584"/>
      <c r="AC76" s="644"/>
      <c r="AD76" s="643"/>
      <c r="AE76" s="1456"/>
      <c r="AF76" s="1456"/>
      <c r="AG76" s="1459"/>
      <c r="AH76" s="1449"/>
      <c r="AI76" s="1449"/>
      <c r="AJ76" s="1449"/>
      <c r="AK76" s="1449"/>
      <c r="AL76" s="1449"/>
      <c r="AM76" s="1449"/>
      <c r="AN76" s="1449"/>
      <c r="AO76" s="1449"/>
      <c r="AP76" s="1449"/>
      <c r="AQ76" s="1449"/>
      <c r="AR76" s="1449"/>
      <c r="AS76" s="1449"/>
      <c r="AT76" s="1449"/>
      <c r="AU76" s="1422"/>
      <c r="AV76" s="1443"/>
      <c r="AW76" s="1422"/>
      <c r="AX76" s="1428"/>
      <c r="AY76" s="1422"/>
      <c r="AZ76" s="1422"/>
      <c r="BA76" s="1425"/>
    </row>
    <row r="77" spans="2:55" ht="10.5" customHeight="1">
      <c r="B77" s="642"/>
      <c r="C77" s="643"/>
      <c r="D77" s="1456"/>
      <c r="E77" s="1456"/>
      <c r="F77" s="1459"/>
      <c r="G77" s="1449"/>
      <c r="H77" s="1449"/>
      <c r="I77" s="1449"/>
      <c r="J77" s="1449"/>
      <c r="K77" s="1449"/>
      <c r="L77" s="1449"/>
      <c r="M77" s="1449"/>
      <c r="N77" s="1449"/>
      <c r="O77" s="1449"/>
      <c r="P77" s="1449"/>
      <c r="Q77" s="1449"/>
      <c r="R77" s="1449"/>
      <c r="S77" s="1449"/>
      <c r="T77" s="1422"/>
      <c r="U77" s="1444"/>
      <c r="V77" s="1422"/>
      <c r="W77" s="1429"/>
      <c r="X77" s="1422"/>
      <c r="Y77" s="1422"/>
      <c r="Z77" s="1452"/>
      <c r="AA77" s="584"/>
      <c r="AB77" s="584"/>
      <c r="AC77" s="644"/>
      <c r="AD77" s="643"/>
      <c r="AE77" s="1456"/>
      <c r="AF77" s="1456"/>
      <c r="AG77" s="1459"/>
      <c r="AH77" s="1449"/>
      <c r="AI77" s="1449"/>
      <c r="AJ77" s="1449"/>
      <c r="AK77" s="1449"/>
      <c r="AL77" s="1449"/>
      <c r="AM77" s="1449"/>
      <c r="AN77" s="1449"/>
      <c r="AO77" s="1449"/>
      <c r="AP77" s="1449"/>
      <c r="AQ77" s="1449"/>
      <c r="AR77" s="1449"/>
      <c r="AS77" s="1449"/>
      <c r="AT77" s="1449"/>
      <c r="AU77" s="1422"/>
      <c r="AV77" s="1444"/>
      <c r="AW77" s="1422"/>
      <c r="AX77" s="1429"/>
      <c r="AY77" s="1422"/>
      <c r="AZ77" s="1422"/>
      <c r="BA77" s="1425"/>
    </row>
    <row r="78" spans="2:55" ht="12" customHeight="1">
      <c r="B78" s="645"/>
      <c r="C78" s="646"/>
      <c r="D78" s="1457"/>
      <c r="E78" s="1457"/>
      <c r="F78" s="1460"/>
      <c r="G78" s="1450"/>
      <c r="H78" s="1450"/>
      <c r="I78" s="1450"/>
      <c r="J78" s="1450"/>
      <c r="K78" s="1450"/>
      <c r="L78" s="1450"/>
      <c r="M78" s="1450"/>
      <c r="N78" s="1450"/>
      <c r="O78" s="1450"/>
      <c r="P78" s="1450"/>
      <c r="Q78" s="1450"/>
      <c r="R78" s="1450"/>
      <c r="S78" s="1450"/>
      <c r="T78" s="1423"/>
      <c r="U78" s="647"/>
      <c r="V78" s="1423"/>
      <c r="W78" s="647"/>
      <c r="X78" s="1423"/>
      <c r="Y78" s="1423"/>
      <c r="Z78" s="1453"/>
      <c r="AA78" s="584"/>
      <c r="AB78" s="584"/>
      <c r="AC78" s="648"/>
      <c r="AD78" s="646"/>
      <c r="AE78" s="1457"/>
      <c r="AF78" s="1457"/>
      <c r="AG78" s="1460"/>
      <c r="AH78" s="1450"/>
      <c r="AI78" s="1450"/>
      <c r="AJ78" s="1450"/>
      <c r="AK78" s="1450"/>
      <c r="AL78" s="1450"/>
      <c r="AM78" s="1450"/>
      <c r="AN78" s="1450"/>
      <c r="AO78" s="1450"/>
      <c r="AP78" s="1450"/>
      <c r="AQ78" s="1450"/>
      <c r="AR78" s="1450"/>
      <c r="AS78" s="1450"/>
      <c r="AT78" s="1450"/>
      <c r="AU78" s="1423"/>
      <c r="AV78" s="647"/>
      <c r="AW78" s="1423"/>
      <c r="AX78" s="647"/>
      <c r="AY78" s="1423"/>
      <c r="AZ78" s="1423"/>
      <c r="BA78" s="1426"/>
    </row>
    <row r="79" spans="2:55" ht="30" customHeight="1">
      <c r="B79" s="638"/>
      <c r="C79" s="639"/>
      <c r="D79" s="639"/>
      <c r="E79" s="639"/>
      <c r="F79" s="639"/>
      <c r="G79" s="640"/>
      <c r="H79" s="640"/>
      <c r="I79" s="640"/>
      <c r="J79" s="640"/>
      <c r="K79" s="640"/>
      <c r="L79" s="640"/>
      <c r="M79" s="640"/>
      <c r="N79" s="640"/>
      <c r="O79" s="640"/>
      <c r="P79" s="640"/>
      <c r="Q79" s="640"/>
      <c r="R79" s="640"/>
      <c r="S79" s="640"/>
      <c r="T79" s="640"/>
      <c r="U79" s="640"/>
      <c r="V79" s="640"/>
      <c r="W79" s="640"/>
      <c r="X79" s="640"/>
      <c r="Y79" s="640"/>
      <c r="Z79" s="649"/>
      <c r="AA79" s="584"/>
      <c r="AB79" s="584"/>
      <c r="AC79" s="641"/>
      <c r="AD79" s="639"/>
      <c r="AE79" s="639"/>
      <c r="AF79" s="639"/>
      <c r="AG79" s="639"/>
      <c r="AH79" s="640"/>
      <c r="AI79" s="640"/>
      <c r="AJ79" s="640"/>
      <c r="AK79" s="640"/>
      <c r="AL79" s="640"/>
      <c r="AM79" s="640"/>
      <c r="AN79" s="640"/>
      <c r="AO79" s="640"/>
      <c r="AP79" s="640"/>
      <c r="AQ79" s="640"/>
      <c r="AR79" s="640"/>
      <c r="AS79" s="640"/>
      <c r="AT79" s="640"/>
      <c r="AU79" s="640"/>
      <c r="AV79" s="640"/>
      <c r="AW79" s="640"/>
      <c r="AX79" s="640"/>
      <c r="AY79" s="640"/>
      <c r="AZ79" s="640"/>
      <c r="BA79" s="651"/>
    </row>
    <row r="80" spans="2:55" ht="20.100000000000001" customHeight="1">
      <c r="B80" s="642"/>
      <c r="C80" s="652"/>
      <c r="D80" s="1418"/>
      <c r="E80" s="1418"/>
      <c r="F80" s="652"/>
      <c r="G80" s="654"/>
      <c r="H80" s="1433" t="str">
        <f>'Donnees MEE'!$E$20</f>
        <v>C5.1 Contrôler la conformité des matériels, des équipements, et des produits livrés</v>
      </c>
      <c r="I80" s="1434"/>
      <c r="J80" s="1434"/>
      <c r="K80" s="1434"/>
      <c r="L80" s="1435"/>
      <c r="M80" s="643"/>
      <c r="N80" s="643"/>
      <c r="O80" s="654"/>
      <c r="P80" s="654"/>
      <c r="Q80" s="655"/>
      <c r="R80" s="654"/>
      <c r="S80" s="654"/>
      <c r="T80" s="654"/>
      <c r="U80" s="654"/>
      <c r="V80" s="654"/>
      <c r="W80" s="654"/>
      <c r="X80" s="654"/>
      <c r="Y80" s="654"/>
      <c r="Z80" s="656"/>
      <c r="AA80" s="584"/>
      <c r="AB80" s="584"/>
      <c r="AC80" s="644"/>
      <c r="AD80" s="652"/>
      <c r="AE80" s="1418"/>
      <c r="AF80" s="1418"/>
      <c r="AG80" s="652"/>
      <c r="AH80" s="654"/>
      <c r="AI80" s="1433" t="str">
        <f>'Donnees MEE'!$E$22</f>
        <v>C6.1 Implanter les matériels et les supports</v>
      </c>
      <c r="AJ80" s="1434"/>
      <c r="AK80" s="1434"/>
      <c r="AL80" s="1434"/>
      <c r="AM80" s="1435"/>
      <c r="AN80" s="643"/>
      <c r="AO80" s="643"/>
      <c r="AP80" s="654"/>
      <c r="AQ80" s="654"/>
      <c r="AR80" s="655"/>
      <c r="AS80" s="654"/>
      <c r="AT80" s="654"/>
      <c r="AU80" s="654"/>
      <c r="AV80" s="654"/>
      <c r="AW80" s="654"/>
      <c r="AX80" s="654"/>
      <c r="AY80" s="654"/>
      <c r="AZ80" s="654"/>
      <c r="BA80" s="657"/>
    </row>
    <row r="81" spans="2:55" s="21" customFormat="1" ht="30" customHeight="1">
      <c r="B81" s="1416">
        <v>17</v>
      </c>
      <c r="C81" s="1461"/>
      <c r="D81" s="1419" t="str">
        <f>'Donnees MEE'!$C$20</f>
        <v>C5.1</v>
      </c>
      <c r="E81" s="1420"/>
      <c r="F81" s="652"/>
      <c r="G81" s="659" t="s">
        <v>211</v>
      </c>
      <c r="H81" s="1436"/>
      <c r="I81" s="1353"/>
      <c r="J81" s="1353"/>
      <c r="K81" s="1353"/>
      <c r="L81" s="1437"/>
      <c r="M81" s="1446" t="s">
        <v>212</v>
      </c>
      <c r="N81" s="1446"/>
      <c r="O81" s="1447"/>
      <c r="P81" s="1430" t="str">
        <f>REPT("g",(U81))</f>
        <v/>
      </c>
      <c r="Q81" s="1431"/>
      <c r="R81" s="1431"/>
      <c r="S81" s="1432"/>
      <c r="T81" s="664"/>
      <c r="U81" s="1038"/>
      <c r="V81" s="654"/>
      <c r="W81" s="1039"/>
      <c r="X81" s="666"/>
      <c r="Y81" s="654"/>
      <c r="Z81" s="656"/>
      <c r="AA81" s="584"/>
      <c r="AB81" s="584"/>
      <c r="AC81" s="1454">
        <v>19</v>
      </c>
      <c r="AD81" s="1461"/>
      <c r="AE81" s="1419" t="str">
        <f>'Donnees MEE'!C22</f>
        <v>C6.1</v>
      </c>
      <c r="AF81" s="1420"/>
      <c r="AG81" s="652"/>
      <c r="AH81" s="659" t="s">
        <v>211</v>
      </c>
      <c r="AI81" s="1436"/>
      <c r="AJ81" s="1353"/>
      <c r="AK81" s="1353"/>
      <c r="AL81" s="1353"/>
      <c r="AM81" s="1437"/>
      <c r="AN81" s="1446" t="s">
        <v>212</v>
      </c>
      <c r="AO81" s="1446"/>
      <c r="AP81" s="1447"/>
      <c r="AQ81" s="1430" t="str">
        <f>REPT("g",(AV81))</f>
        <v/>
      </c>
      <c r="AR81" s="1431"/>
      <c r="AS81" s="1431"/>
      <c r="AT81" s="1432"/>
      <c r="AU81" s="664"/>
      <c r="AV81" s="1038">
        <f>Bilan!$AK$30</f>
        <v>0</v>
      </c>
      <c r="AW81" s="654"/>
      <c r="AX81" s="1039" t="str">
        <f>Bilan!$AM$30</f>
        <v xml:space="preserve"> </v>
      </c>
      <c r="AY81" s="666"/>
      <c r="AZ81" s="654"/>
      <c r="BA81" s="657"/>
    </row>
    <row r="82" spans="2:55" ht="20.100000000000001" customHeight="1">
      <c r="B82" s="642"/>
      <c r="C82" s="652"/>
      <c r="D82" s="1418"/>
      <c r="E82" s="1418"/>
      <c r="F82" s="652"/>
      <c r="G82" s="654"/>
      <c r="H82" s="1438"/>
      <c r="I82" s="1439"/>
      <c r="J82" s="1439"/>
      <c r="K82" s="1439"/>
      <c r="L82" s="1440"/>
      <c r="M82" s="643"/>
      <c r="N82" s="643"/>
      <c r="O82" s="654"/>
      <c r="P82" s="654"/>
      <c r="Q82" s="654"/>
      <c r="R82" s="654"/>
      <c r="S82" s="654"/>
      <c r="T82" s="654"/>
      <c r="U82" s="654"/>
      <c r="V82" s="654"/>
      <c r="W82" s="654"/>
      <c r="X82" s="654"/>
      <c r="Y82" s="654"/>
      <c r="Z82" s="656"/>
      <c r="AA82" s="584"/>
      <c r="AB82" s="584"/>
      <c r="AC82" s="644"/>
      <c r="AD82" s="652"/>
      <c r="AE82" s="1418"/>
      <c r="AF82" s="1418"/>
      <c r="AG82" s="652"/>
      <c r="AH82" s="654"/>
      <c r="AI82" s="1438"/>
      <c r="AJ82" s="1439"/>
      <c r="AK82" s="1439"/>
      <c r="AL82" s="1439"/>
      <c r="AM82" s="1440"/>
      <c r="AN82" s="643"/>
      <c r="AO82" s="643"/>
      <c r="AP82" s="654"/>
      <c r="AQ82" s="654"/>
      <c r="AR82" s="654"/>
      <c r="AS82" s="654"/>
      <c r="AT82" s="654"/>
      <c r="AU82" s="654"/>
      <c r="AV82" s="654"/>
      <c r="AW82" s="654"/>
      <c r="AX82" s="654"/>
      <c r="AY82" s="654"/>
      <c r="AZ82" s="654"/>
      <c r="BA82" s="657"/>
    </row>
    <row r="83" spans="2:55" ht="15" customHeight="1">
      <c r="B83" s="667"/>
      <c r="C83" s="668"/>
      <c r="D83" s="669"/>
      <c r="E83" s="654"/>
      <c r="F83" s="670"/>
      <c r="G83" s="654"/>
      <c r="H83" s="654"/>
      <c r="I83" s="654"/>
      <c r="J83" s="654"/>
      <c r="K83" s="654"/>
      <c r="L83" s="654"/>
      <c r="M83" s="671"/>
      <c r="N83" s="671"/>
      <c r="O83" s="671"/>
      <c r="P83" s="671"/>
      <c r="Q83" s="671"/>
      <c r="R83" s="671"/>
      <c r="S83" s="671"/>
      <c r="T83" s="671"/>
      <c r="U83" s="671"/>
      <c r="V83" s="671"/>
      <c r="W83" s="671"/>
      <c r="X83" s="671"/>
      <c r="Y83" s="671"/>
      <c r="Z83" s="672"/>
      <c r="AA83" s="674"/>
      <c r="AB83" s="674"/>
      <c r="AC83" s="675"/>
      <c r="AD83" s="668"/>
      <c r="AE83" s="669"/>
      <c r="AF83" s="654"/>
      <c r="AG83" s="670"/>
      <c r="AH83" s="654"/>
      <c r="AI83" s="654"/>
      <c r="AJ83" s="654"/>
      <c r="AK83" s="654"/>
      <c r="AL83" s="654"/>
      <c r="AM83" s="654"/>
      <c r="AN83" s="671"/>
      <c r="AO83" s="671"/>
      <c r="AP83" s="671"/>
      <c r="AQ83" s="671"/>
      <c r="AR83" s="671"/>
      <c r="AS83" s="671"/>
      <c r="AT83" s="671"/>
      <c r="AU83" s="671"/>
      <c r="AV83" s="671"/>
      <c r="AW83" s="671"/>
      <c r="AX83" s="671"/>
      <c r="AY83" s="671"/>
      <c r="AZ83" s="671"/>
      <c r="BA83" s="676"/>
    </row>
    <row r="84" spans="2:55" ht="20.100000000000001" customHeight="1">
      <c r="B84" s="642"/>
      <c r="C84" s="652"/>
      <c r="D84" s="1418"/>
      <c r="E84" s="1418"/>
      <c r="F84" s="652"/>
      <c r="G84" s="654"/>
      <c r="H84" s="1433" t="str">
        <f>'Donnees MEE'!$E$21</f>
        <v>C5.2 Gérer les stocks pour les interventions</v>
      </c>
      <c r="I84" s="1434"/>
      <c r="J84" s="1434"/>
      <c r="K84" s="1434"/>
      <c r="L84" s="1435"/>
      <c r="M84" s="643"/>
      <c r="N84" s="643"/>
      <c r="O84" s="654"/>
      <c r="P84" s="654"/>
      <c r="Q84" s="655"/>
      <c r="R84" s="654"/>
      <c r="S84" s="654"/>
      <c r="T84" s="654"/>
      <c r="U84" s="654"/>
      <c r="V84" s="654"/>
      <c r="W84" s="654"/>
      <c r="X84" s="654"/>
      <c r="Y84" s="654"/>
      <c r="Z84" s="656"/>
      <c r="AA84" s="584"/>
      <c r="AB84" s="584"/>
      <c r="AC84" s="644"/>
      <c r="AD84" s="652"/>
      <c r="AE84" s="1418"/>
      <c r="AF84" s="1418"/>
      <c r="AG84" s="652"/>
      <c r="AH84" s="654"/>
      <c r="AI84" s="1433" t="str">
        <f>'Donnees MEE'!$E$23</f>
        <v>C6.2 Réaliser les modifications des réseaux fluidiques et les câblages électriques</v>
      </c>
      <c r="AJ84" s="1434"/>
      <c r="AK84" s="1434"/>
      <c r="AL84" s="1434"/>
      <c r="AM84" s="1435"/>
      <c r="AN84" s="643"/>
      <c r="AO84" s="643"/>
      <c r="AP84" s="654"/>
      <c r="AQ84" s="654"/>
      <c r="AR84" s="655"/>
      <c r="AS84" s="654"/>
      <c r="AT84" s="654"/>
      <c r="AU84" s="654"/>
      <c r="AV84" s="654"/>
      <c r="AW84" s="654"/>
      <c r="AX84" s="654"/>
      <c r="AY84" s="654"/>
      <c r="AZ84" s="654"/>
      <c r="BA84" s="657"/>
    </row>
    <row r="85" spans="2:55" ht="30" customHeight="1">
      <c r="B85" s="1416">
        <v>18</v>
      </c>
      <c r="C85" s="1461"/>
      <c r="D85" s="1419" t="str">
        <f>'Donnees MEE'!$C$21</f>
        <v>C5.2</v>
      </c>
      <c r="E85" s="1420"/>
      <c r="F85" s="652"/>
      <c r="G85" s="659" t="s">
        <v>211</v>
      </c>
      <c r="H85" s="1436"/>
      <c r="I85" s="1353"/>
      <c r="J85" s="1353"/>
      <c r="K85" s="1353"/>
      <c r="L85" s="1437"/>
      <c r="M85" s="1446" t="s">
        <v>212</v>
      </c>
      <c r="N85" s="1446"/>
      <c r="O85" s="1447"/>
      <c r="P85" s="1430" t="str">
        <f>REPT("g",(U85))</f>
        <v/>
      </c>
      <c r="Q85" s="1431"/>
      <c r="R85" s="1431"/>
      <c r="S85" s="1432"/>
      <c r="T85" s="664"/>
      <c r="U85" s="1038"/>
      <c r="V85" s="654"/>
      <c r="W85" s="1039"/>
      <c r="X85" s="666"/>
      <c r="Y85" s="654"/>
      <c r="Z85" s="656"/>
      <c r="AA85" s="584"/>
      <c r="AB85" s="584"/>
      <c r="AC85" s="1454">
        <v>20</v>
      </c>
      <c r="AD85" s="1461"/>
      <c r="AE85" s="1419" t="str">
        <f>'Donnees MEE'!C23</f>
        <v>C6.2</v>
      </c>
      <c r="AF85" s="1420"/>
      <c r="AG85" s="652"/>
      <c r="AH85" s="659" t="s">
        <v>211</v>
      </c>
      <c r="AI85" s="1436"/>
      <c r="AJ85" s="1353"/>
      <c r="AK85" s="1353"/>
      <c r="AL85" s="1353"/>
      <c r="AM85" s="1437"/>
      <c r="AN85" s="1446" t="s">
        <v>212</v>
      </c>
      <c r="AO85" s="1446"/>
      <c r="AP85" s="1447"/>
      <c r="AQ85" s="1430" t="str">
        <f>REPT("g",(AV85))</f>
        <v/>
      </c>
      <c r="AR85" s="1431"/>
      <c r="AS85" s="1431"/>
      <c r="AT85" s="1432"/>
      <c r="AU85" s="664"/>
      <c r="AV85" s="1038">
        <f>Bilan!$AK$30</f>
        <v>0</v>
      </c>
      <c r="AW85" s="654"/>
      <c r="AX85" s="1039" t="str">
        <f>Bilan!$AM$30</f>
        <v xml:space="preserve"> </v>
      </c>
      <c r="AY85" s="666"/>
      <c r="AZ85" s="654"/>
      <c r="BA85" s="657"/>
    </row>
    <row r="86" spans="2:55" ht="20.100000000000001" customHeight="1">
      <c r="B86" s="642"/>
      <c r="C86" s="652"/>
      <c r="D86" s="1418"/>
      <c r="E86" s="1418"/>
      <c r="F86" s="652"/>
      <c r="G86" s="654"/>
      <c r="H86" s="1438"/>
      <c r="I86" s="1439"/>
      <c r="J86" s="1439"/>
      <c r="K86" s="1439"/>
      <c r="L86" s="1440"/>
      <c r="M86" s="643"/>
      <c r="N86" s="643"/>
      <c r="O86" s="654"/>
      <c r="P86" s="654"/>
      <c r="Q86" s="654"/>
      <c r="R86" s="654"/>
      <c r="S86" s="654"/>
      <c r="T86" s="654"/>
      <c r="U86" s="654"/>
      <c r="V86" s="654"/>
      <c r="W86" s="654"/>
      <c r="X86" s="654"/>
      <c r="Y86" s="654"/>
      <c r="Z86" s="656"/>
      <c r="AA86" s="584"/>
      <c r="AB86" s="584"/>
      <c r="AC86" s="644"/>
      <c r="AD86" s="652"/>
      <c r="AE86" s="1418"/>
      <c r="AF86" s="1418"/>
      <c r="AG86" s="652"/>
      <c r="AH86" s="654"/>
      <c r="AI86" s="1438"/>
      <c r="AJ86" s="1439"/>
      <c r="AK86" s="1439"/>
      <c r="AL86" s="1439"/>
      <c r="AM86" s="1440"/>
      <c r="AN86" s="643"/>
      <c r="AO86" s="643"/>
      <c r="AP86" s="654"/>
      <c r="AQ86" s="654"/>
      <c r="AR86" s="654"/>
      <c r="AS86" s="654"/>
      <c r="AT86" s="654"/>
      <c r="AU86" s="654"/>
      <c r="AV86" s="654"/>
      <c r="AW86" s="654"/>
      <c r="AX86" s="654"/>
      <c r="AY86" s="654"/>
      <c r="AZ86" s="654"/>
      <c r="BA86" s="657"/>
      <c r="BB86" s="677"/>
      <c r="BC86" s="677"/>
    </row>
    <row r="87" spans="2:55" ht="15" customHeight="1">
      <c r="B87" s="642"/>
      <c r="C87" s="652"/>
      <c r="D87" s="669"/>
      <c r="E87" s="654"/>
      <c r="F87" s="652"/>
      <c r="G87" s="654"/>
      <c r="H87" s="710"/>
      <c r="I87" s="711"/>
      <c r="J87" s="711"/>
      <c r="K87" s="712"/>
      <c r="L87" s="713"/>
      <c r="M87" s="643"/>
      <c r="N87" s="643"/>
      <c r="O87" s="654"/>
      <c r="P87" s="654"/>
      <c r="Q87" s="654"/>
      <c r="R87" s="654"/>
      <c r="S87" s="654"/>
      <c r="T87" s="654"/>
      <c r="U87" s="654"/>
      <c r="V87" s="654"/>
      <c r="W87" s="654"/>
      <c r="X87" s="654"/>
      <c r="Y87" s="654"/>
      <c r="Z87" s="656"/>
      <c r="AA87" s="1490"/>
      <c r="AB87" s="683"/>
      <c r="AC87" s="644"/>
      <c r="AD87" s="652"/>
      <c r="AE87" s="669"/>
      <c r="AF87" s="654"/>
      <c r="AG87" s="652"/>
      <c r="AH87" s="654"/>
      <c r="AI87" s="678"/>
      <c r="AJ87" s="679"/>
      <c r="AK87" s="679"/>
      <c r="AL87" s="680"/>
      <c r="AM87" s="681"/>
      <c r="AN87" s="643"/>
      <c r="AO87" s="643"/>
      <c r="AP87" s="654"/>
      <c r="AQ87" s="654"/>
      <c r="AR87" s="654"/>
      <c r="AS87" s="654"/>
      <c r="AT87" s="654"/>
      <c r="AU87" s="654"/>
      <c r="AV87" s="654"/>
      <c r="AW87" s="654"/>
      <c r="AX87" s="654"/>
      <c r="AY87" s="654"/>
      <c r="AZ87" s="654"/>
      <c r="BA87" s="657"/>
      <c r="BB87" s="251"/>
      <c r="BC87" s="251"/>
    </row>
    <row r="88" spans="2:55" ht="20.100000000000001" customHeight="1">
      <c r="B88" s="1491"/>
      <c r="C88" s="1418"/>
      <c r="D88" s="1418"/>
      <c r="E88" s="1418"/>
      <c r="F88" s="1418"/>
      <c r="G88" s="1418"/>
      <c r="H88" s="1418"/>
      <c r="I88" s="1418"/>
      <c r="J88" s="1418"/>
      <c r="K88" s="1418"/>
      <c r="L88" s="1418"/>
      <c r="M88" s="1418"/>
      <c r="N88" s="1418"/>
      <c r="O88" s="1418"/>
      <c r="P88" s="1418"/>
      <c r="Q88" s="1418"/>
      <c r="R88" s="1418"/>
      <c r="S88" s="1418"/>
      <c r="T88" s="1418"/>
      <c r="U88" s="1418"/>
      <c r="V88" s="1418"/>
      <c r="W88" s="1418"/>
      <c r="X88" s="1418"/>
      <c r="Y88" s="1418"/>
      <c r="Z88" s="656"/>
      <c r="AA88" s="1490"/>
      <c r="AB88" s="683"/>
      <c r="AC88" s="644"/>
      <c r="AD88" s="652"/>
      <c r="AE88" s="1418"/>
      <c r="AF88" s="1418"/>
      <c r="AG88" s="652"/>
      <c r="AH88" s="654"/>
      <c r="AI88" s="1433" t="str">
        <f>'Donnees MEE'!$E$24</f>
        <v>C6.3 Opérer avec une attitude écoresponsable</v>
      </c>
      <c r="AJ88" s="1434"/>
      <c r="AK88" s="1434"/>
      <c r="AL88" s="1434"/>
      <c r="AM88" s="1435"/>
      <c r="AN88" s="643"/>
      <c r="AO88" s="643"/>
      <c r="AP88" s="654"/>
      <c r="AQ88" s="654"/>
      <c r="AR88" s="655"/>
      <c r="AS88" s="654"/>
      <c r="AT88" s="654"/>
      <c r="AU88" s="654"/>
      <c r="AV88" s="654"/>
      <c r="AW88" s="654"/>
      <c r="AX88" s="654"/>
      <c r="AY88" s="654"/>
      <c r="AZ88" s="654"/>
      <c r="BA88" s="657"/>
    </row>
    <row r="89" spans="2:55" ht="30" customHeight="1">
      <c r="B89" s="1491"/>
      <c r="C89" s="1418"/>
      <c r="D89" s="1418"/>
      <c r="E89" s="1418"/>
      <c r="F89" s="1418"/>
      <c r="G89" s="1418"/>
      <c r="H89" s="1418"/>
      <c r="I89" s="1418"/>
      <c r="J89" s="1418"/>
      <c r="K89" s="1418"/>
      <c r="L89" s="1418"/>
      <c r="M89" s="1418"/>
      <c r="N89" s="1418"/>
      <c r="O89" s="1418"/>
      <c r="P89" s="1418"/>
      <c r="Q89" s="1418"/>
      <c r="R89" s="1418"/>
      <c r="S89" s="1418"/>
      <c r="T89" s="1418"/>
      <c r="U89" s="1418"/>
      <c r="V89" s="1418"/>
      <c r="W89" s="1418"/>
      <c r="X89" s="1418"/>
      <c r="Y89" s="1418"/>
      <c r="Z89" s="656"/>
      <c r="AA89" s="584"/>
      <c r="AB89" s="584"/>
      <c r="AC89" s="1454">
        <v>21</v>
      </c>
      <c r="AD89" s="1461"/>
      <c r="AE89" s="1419" t="str">
        <f>'Donnees MEE'!C24</f>
        <v>C6.3</v>
      </c>
      <c r="AF89" s="1420"/>
      <c r="AG89" s="652"/>
      <c r="AH89" s="659" t="s">
        <v>211</v>
      </c>
      <c r="AI89" s="1436"/>
      <c r="AJ89" s="1353"/>
      <c r="AK89" s="1353"/>
      <c r="AL89" s="1353"/>
      <c r="AM89" s="1437"/>
      <c r="AN89" s="1446" t="s">
        <v>212</v>
      </c>
      <c r="AO89" s="1446"/>
      <c r="AP89" s="1447"/>
      <c r="AQ89" s="1430" t="str">
        <f>REPT("g",(AV89))</f>
        <v/>
      </c>
      <c r="AR89" s="1431"/>
      <c r="AS89" s="1431"/>
      <c r="AT89" s="1432"/>
      <c r="AU89" s="664"/>
      <c r="AV89" s="1038">
        <f>Bilan!$AK$30</f>
        <v>0</v>
      </c>
      <c r="AW89" s="654"/>
      <c r="AX89" s="1039" t="str">
        <f>Bilan!$AM$30</f>
        <v xml:space="preserve"> </v>
      </c>
      <c r="AY89" s="666"/>
      <c r="AZ89" s="654"/>
      <c r="BA89" s="657"/>
    </row>
    <row r="90" spans="2:55" ht="20.100000000000001" customHeight="1">
      <c r="B90" s="1491"/>
      <c r="C90" s="1418"/>
      <c r="D90" s="1418"/>
      <c r="E90" s="1418"/>
      <c r="F90" s="1418"/>
      <c r="G90" s="1418"/>
      <c r="H90" s="1418"/>
      <c r="I90" s="1418"/>
      <c r="J90" s="1418"/>
      <c r="K90" s="1418"/>
      <c r="L90" s="1418"/>
      <c r="M90" s="1418"/>
      <c r="N90" s="1418"/>
      <c r="O90" s="1418"/>
      <c r="P90" s="1418"/>
      <c r="Q90" s="1418"/>
      <c r="R90" s="1418"/>
      <c r="S90" s="1418"/>
      <c r="T90" s="1418"/>
      <c r="U90" s="1418"/>
      <c r="V90" s="1418"/>
      <c r="W90" s="1418"/>
      <c r="X90" s="1418"/>
      <c r="Y90" s="1418"/>
      <c r="Z90" s="656"/>
      <c r="AA90" s="1489"/>
      <c r="AB90" s="686"/>
      <c r="AC90" s="687"/>
      <c r="AD90" s="652"/>
      <c r="AE90" s="1418"/>
      <c r="AF90" s="1418"/>
      <c r="AG90" s="652"/>
      <c r="AH90" s="654"/>
      <c r="AI90" s="1438"/>
      <c r="AJ90" s="1439"/>
      <c r="AK90" s="1439"/>
      <c r="AL90" s="1439"/>
      <c r="AM90" s="1440"/>
      <c r="AN90" s="643"/>
      <c r="AO90" s="643"/>
      <c r="AP90" s="654"/>
      <c r="AQ90" s="654"/>
      <c r="AR90" s="654"/>
      <c r="AS90" s="654"/>
      <c r="AT90" s="654"/>
      <c r="AU90" s="654"/>
      <c r="AV90" s="654"/>
      <c r="AW90" s="654"/>
      <c r="AX90" s="654"/>
      <c r="AY90" s="654"/>
      <c r="AZ90" s="654"/>
      <c r="BA90" s="657"/>
    </row>
    <row r="91" spans="2:55" ht="15" customHeight="1">
      <c r="B91" s="1491"/>
      <c r="C91" s="1418"/>
      <c r="D91" s="1418"/>
      <c r="E91" s="1418"/>
      <c r="F91" s="1418"/>
      <c r="G91" s="1418"/>
      <c r="H91" s="1418"/>
      <c r="I91" s="1418"/>
      <c r="J91" s="1418"/>
      <c r="K91" s="1418"/>
      <c r="L91" s="1418"/>
      <c r="M91" s="1418"/>
      <c r="N91" s="1418"/>
      <c r="O91" s="1418"/>
      <c r="P91" s="1418"/>
      <c r="Q91" s="1418"/>
      <c r="R91" s="1418"/>
      <c r="S91" s="1418"/>
      <c r="T91" s="1418"/>
      <c r="U91" s="1418"/>
      <c r="V91" s="1418"/>
      <c r="W91" s="1418"/>
      <c r="X91" s="1418"/>
      <c r="Y91" s="1418"/>
      <c r="Z91" s="656"/>
      <c r="AA91" s="1489"/>
      <c r="AB91" s="686"/>
      <c r="AC91" s="687"/>
      <c r="AD91" s="652"/>
      <c r="AE91" s="669"/>
      <c r="AF91" s="654"/>
      <c r="AG91" s="652"/>
      <c r="AH91" s="654"/>
      <c r="AI91" s="710"/>
      <c r="AJ91" s="711"/>
      <c r="AK91" s="711"/>
      <c r="AL91" s="712"/>
      <c r="AM91" s="713"/>
      <c r="AN91" s="643"/>
      <c r="AO91" s="643"/>
      <c r="AP91" s="654"/>
      <c r="AQ91" s="654"/>
      <c r="AR91" s="654"/>
      <c r="AS91" s="654"/>
      <c r="AT91" s="654"/>
      <c r="AU91" s="654"/>
      <c r="AV91" s="654"/>
      <c r="AW91" s="654"/>
      <c r="AX91" s="654"/>
      <c r="AY91" s="654"/>
      <c r="AZ91" s="654"/>
      <c r="BA91" s="657"/>
    </row>
    <row r="92" spans="2:55" ht="20.100000000000001" customHeight="1">
      <c r="B92" s="1492"/>
      <c r="C92" s="1493"/>
      <c r="D92" s="1493"/>
      <c r="E92" s="1493"/>
      <c r="F92" s="1493"/>
      <c r="G92" s="1493"/>
      <c r="H92" s="1493"/>
      <c r="I92" s="1493"/>
      <c r="J92" s="1493"/>
      <c r="K92" s="1493"/>
      <c r="L92" s="1493"/>
      <c r="M92" s="1493"/>
      <c r="N92" s="1493"/>
      <c r="O92" s="1493"/>
      <c r="P92" s="1493"/>
      <c r="Q92" s="1493"/>
      <c r="R92" s="1493"/>
      <c r="S92" s="1493"/>
      <c r="T92" s="1493"/>
      <c r="U92" s="1493"/>
      <c r="V92" s="1493"/>
      <c r="W92" s="1493"/>
      <c r="X92" s="1493"/>
      <c r="Y92" s="1493"/>
      <c r="Z92" s="716"/>
      <c r="AA92" s="584"/>
      <c r="AB92" s="584"/>
      <c r="AC92" s="1494"/>
      <c r="AD92" s="1495"/>
      <c r="AE92" s="1495"/>
      <c r="AF92" s="1495"/>
      <c r="AG92" s="1495"/>
      <c r="AH92" s="1495"/>
      <c r="AI92" s="1495"/>
      <c r="AJ92" s="1495"/>
      <c r="AK92" s="1495"/>
      <c r="AL92" s="1495"/>
      <c r="AM92" s="1495"/>
      <c r="AN92" s="1495"/>
      <c r="AO92" s="1495"/>
      <c r="AP92" s="1495"/>
      <c r="AQ92" s="1495"/>
      <c r="AR92" s="1495"/>
      <c r="AS92" s="1495"/>
      <c r="AT92" s="1495"/>
      <c r="AU92" s="1495"/>
      <c r="AV92" s="1495"/>
      <c r="AW92" s="1495"/>
      <c r="AX92" s="1495"/>
      <c r="AY92" s="1495"/>
      <c r="AZ92" s="647"/>
      <c r="BA92" s="709"/>
    </row>
    <row r="93" spans="2:55" ht="27" customHeight="1">
      <c r="B93" s="636"/>
      <c r="C93" s="587"/>
      <c r="D93" s="587"/>
      <c r="E93" s="587"/>
      <c r="F93" s="587"/>
      <c r="G93" s="587"/>
      <c r="H93" s="587"/>
      <c r="I93" s="587"/>
      <c r="J93" s="587"/>
      <c r="K93" s="587"/>
      <c r="L93" s="587"/>
      <c r="M93" s="584"/>
      <c r="N93" s="584"/>
      <c r="O93" s="584"/>
      <c r="P93" s="584"/>
      <c r="Q93" s="584"/>
      <c r="R93" s="584"/>
      <c r="S93" s="584"/>
      <c r="T93" s="584"/>
      <c r="U93" s="584"/>
      <c r="V93" s="584"/>
      <c r="W93" s="584"/>
      <c r="X93" s="584"/>
      <c r="Y93" s="584"/>
      <c r="Z93" s="584"/>
      <c r="AA93" s="584"/>
      <c r="AB93" s="584"/>
      <c r="AC93" s="587"/>
      <c r="AD93" s="587"/>
      <c r="AE93" s="587"/>
      <c r="AF93" s="587"/>
      <c r="AG93" s="587"/>
      <c r="AH93" s="584"/>
      <c r="AI93" s="584"/>
      <c r="AJ93" s="584"/>
      <c r="AK93" s="584"/>
      <c r="AL93" s="584"/>
      <c r="AM93" s="584"/>
      <c r="AN93" s="584"/>
      <c r="AO93" s="584"/>
      <c r="AP93" s="584"/>
      <c r="AQ93" s="584"/>
      <c r="AR93" s="584"/>
      <c r="AS93" s="584"/>
      <c r="AT93" s="584"/>
      <c r="AU93" s="584"/>
      <c r="AV93" s="584"/>
      <c r="AW93" s="584"/>
      <c r="AX93" s="584"/>
      <c r="AY93" s="584"/>
      <c r="AZ93" s="584"/>
      <c r="BA93" s="637"/>
    </row>
    <row r="94" spans="2:55" ht="12" customHeight="1">
      <c r="B94" s="638"/>
      <c r="C94" s="639"/>
      <c r="D94" s="1455" t="s">
        <v>126</v>
      </c>
      <c r="E94" s="1455"/>
      <c r="F94" s="1458"/>
      <c r="G94" s="1486" t="s">
        <v>277</v>
      </c>
      <c r="H94" s="1486"/>
      <c r="I94" s="1486"/>
      <c r="J94" s="1486"/>
      <c r="K94" s="1486"/>
      <c r="L94" s="1486"/>
      <c r="M94" s="1486"/>
      <c r="N94" s="1486"/>
      <c r="O94" s="1486"/>
      <c r="P94" s="1486"/>
      <c r="Q94" s="1486"/>
      <c r="R94" s="1486"/>
      <c r="S94" s="1486"/>
      <c r="T94" s="1421"/>
      <c r="U94" s="640"/>
      <c r="V94" s="1421"/>
      <c r="W94" s="640"/>
      <c r="X94" s="1421"/>
      <c r="Y94" s="1421"/>
      <c r="Z94" s="1451"/>
      <c r="AA94" s="584"/>
      <c r="AB94" s="584"/>
      <c r="AC94" s="641"/>
      <c r="AD94" s="639"/>
      <c r="AE94" s="1455" t="s">
        <v>126</v>
      </c>
      <c r="AF94" s="1455"/>
      <c r="AG94" s="1458"/>
      <c r="AH94" s="1448" t="s">
        <v>271</v>
      </c>
      <c r="AI94" s="1448"/>
      <c r="AJ94" s="1448"/>
      <c r="AK94" s="1448"/>
      <c r="AL94" s="1448"/>
      <c r="AM94" s="1448"/>
      <c r="AN94" s="1448"/>
      <c r="AO94" s="1448"/>
      <c r="AP94" s="1448"/>
      <c r="AQ94" s="1448"/>
      <c r="AR94" s="1448"/>
      <c r="AS94" s="1448"/>
      <c r="AT94" s="1448"/>
      <c r="AU94" s="1421"/>
      <c r="AV94" s="640"/>
      <c r="AW94" s="1421"/>
      <c r="AX94" s="640"/>
      <c r="AY94" s="1421"/>
      <c r="AZ94" s="1421"/>
      <c r="BA94" s="1424"/>
    </row>
    <row r="95" spans="2:55" ht="13.5" customHeight="1">
      <c r="B95" s="642"/>
      <c r="C95" s="643"/>
      <c r="D95" s="1456"/>
      <c r="E95" s="1456"/>
      <c r="F95" s="1459"/>
      <c r="G95" s="1487"/>
      <c r="H95" s="1487"/>
      <c r="I95" s="1487"/>
      <c r="J95" s="1487"/>
      <c r="K95" s="1487"/>
      <c r="L95" s="1487"/>
      <c r="M95" s="1487"/>
      <c r="N95" s="1487"/>
      <c r="O95" s="1487"/>
      <c r="P95" s="1487"/>
      <c r="Q95" s="1487"/>
      <c r="R95" s="1487"/>
      <c r="S95" s="1487"/>
      <c r="T95" s="1422"/>
      <c r="U95" s="1442">
        <f>AVERAGE(U101:U105)</f>
        <v>0</v>
      </c>
      <c r="V95" s="1422"/>
      <c r="W95" s="1427" t="e">
        <f>AVERAGE(W101:W105)</f>
        <v>#DIV/0!</v>
      </c>
      <c r="X95" s="1422"/>
      <c r="Y95" s="1422"/>
      <c r="Z95" s="1452"/>
      <c r="AA95" s="584"/>
      <c r="AB95" s="584"/>
      <c r="AC95" s="644"/>
      <c r="AD95" s="643"/>
      <c r="AE95" s="1456"/>
      <c r="AF95" s="1456"/>
      <c r="AG95" s="1459"/>
      <c r="AH95" s="1449"/>
      <c r="AI95" s="1449"/>
      <c r="AJ95" s="1449"/>
      <c r="AK95" s="1449"/>
      <c r="AL95" s="1449"/>
      <c r="AM95" s="1449"/>
      <c r="AN95" s="1449"/>
      <c r="AO95" s="1449"/>
      <c r="AP95" s="1449"/>
      <c r="AQ95" s="1449"/>
      <c r="AR95" s="1449"/>
      <c r="AS95" s="1449"/>
      <c r="AT95" s="1449"/>
      <c r="AU95" s="1422"/>
      <c r="AV95" s="1442">
        <f>AVERAGE(AV101:AV117)</f>
        <v>0</v>
      </c>
      <c r="AW95" s="1422"/>
      <c r="AX95" s="1427" t="e">
        <f>AVERAGE(AX101:AX118)</f>
        <v>#DIV/0!</v>
      </c>
      <c r="AY95" s="1422"/>
      <c r="AZ95" s="1422"/>
      <c r="BA95" s="1425"/>
    </row>
    <row r="96" spans="2:55" ht="13.5" customHeight="1">
      <c r="B96" s="642"/>
      <c r="C96" s="643"/>
      <c r="D96" s="1456"/>
      <c r="E96" s="1456"/>
      <c r="F96" s="1459"/>
      <c r="G96" s="1487"/>
      <c r="H96" s="1487"/>
      <c r="I96" s="1487"/>
      <c r="J96" s="1487"/>
      <c r="K96" s="1487"/>
      <c r="L96" s="1487"/>
      <c r="M96" s="1487"/>
      <c r="N96" s="1487"/>
      <c r="O96" s="1487"/>
      <c r="P96" s="1487"/>
      <c r="Q96" s="1487"/>
      <c r="R96" s="1487"/>
      <c r="S96" s="1487"/>
      <c r="T96" s="1422"/>
      <c r="U96" s="1443"/>
      <c r="V96" s="1422"/>
      <c r="W96" s="1428"/>
      <c r="X96" s="1422"/>
      <c r="Y96" s="1422"/>
      <c r="Z96" s="1452"/>
      <c r="AA96" s="584"/>
      <c r="AB96" s="584"/>
      <c r="AC96" s="644"/>
      <c r="AD96" s="643"/>
      <c r="AE96" s="1456"/>
      <c r="AF96" s="1456"/>
      <c r="AG96" s="1459"/>
      <c r="AH96" s="1449"/>
      <c r="AI96" s="1449"/>
      <c r="AJ96" s="1449"/>
      <c r="AK96" s="1449"/>
      <c r="AL96" s="1449"/>
      <c r="AM96" s="1449"/>
      <c r="AN96" s="1449"/>
      <c r="AO96" s="1449"/>
      <c r="AP96" s="1449"/>
      <c r="AQ96" s="1449"/>
      <c r="AR96" s="1449"/>
      <c r="AS96" s="1449"/>
      <c r="AT96" s="1449"/>
      <c r="AU96" s="1422"/>
      <c r="AV96" s="1443"/>
      <c r="AW96" s="1422"/>
      <c r="AX96" s="1428"/>
      <c r="AY96" s="1422"/>
      <c r="AZ96" s="1422"/>
      <c r="BA96" s="1425"/>
    </row>
    <row r="97" spans="2:55" ht="10.5" customHeight="1">
      <c r="B97" s="642"/>
      <c r="C97" s="643"/>
      <c r="D97" s="1456"/>
      <c r="E97" s="1456"/>
      <c r="F97" s="1459"/>
      <c r="G97" s="1487"/>
      <c r="H97" s="1487"/>
      <c r="I97" s="1487"/>
      <c r="J97" s="1487"/>
      <c r="K97" s="1487"/>
      <c r="L97" s="1487"/>
      <c r="M97" s="1487"/>
      <c r="N97" s="1487"/>
      <c r="O97" s="1487"/>
      <c r="P97" s="1487"/>
      <c r="Q97" s="1487"/>
      <c r="R97" s="1487"/>
      <c r="S97" s="1487"/>
      <c r="T97" s="1422"/>
      <c r="U97" s="1444"/>
      <c r="V97" s="1422"/>
      <c r="W97" s="1429"/>
      <c r="X97" s="1422"/>
      <c r="Y97" s="1422"/>
      <c r="Z97" s="1452"/>
      <c r="AA97" s="584"/>
      <c r="AB97" s="584"/>
      <c r="AC97" s="644"/>
      <c r="AD97" s="643"/>
      <c r="AE97" s="1456"/>
      <c r="AF97" s="1456"/>
      <c r="AG97" s="1459"/>
      <c r="AH97" s="1449"/>
      <c r="AI97" s="1449"/>
      <c r="AJ97" s="1449"/>
      <c r="AK97" s="1449"/>
      <c r="AL97" s="1449"/>
      <c r="AM97" s="1449"/>
      <c r="AN97" s="1449"/>
      <c r="AO97" s="1449"/>
      <c r="AP97" s="1449"/>
      <c r="AQ97" s="1449"/>
      <c r="AR97" s="1449"/>
      <c r="AS97" s="1449"/>
      <c r="AT97" s="1449"/>
      <c r="AU97" s="1422"/>
      <c r="AV97" s="1444"/>
      <c r="AW97" s="1422"/>
      <c r="AX97" s="1429"/>
      <c r="AY97" s="1422"/>
      <c r="AZ97" s="1422"/>
      <c r="BA97" s="1425"/>
    </row>
    <row r="98" spans="2:55" ht="12" customHeight="1">
      <c r="B98" s="645"/>
      <c r="C98" s="646"/>
      <c r="D98" s="1457"/>
      <c r="E98" s="1457"/>
      <c r="F98" s="1460"/>
      <c r="G98" s="1488"/>
      <c r="H98" s="1488"/>
      <c r="I98" s="1488"/>
      <c r="J98" s="1488"/>
      <c r="K98" s="1488"/>
      <c r="L98" s="1488"/>
      <c r="M98" s="1488"/>
      <c r="N98" s="1488"/>
      <c r="O98" s="1488"/>
      <c r="P98" s="1488"/>
      <c r="Q98" s="1488"/>
      <c r="R98" s="1488"/>
      <c r="S98" s="1488"/>
      <c r="T98" s="1423"/>
      <c r="U98" s="647"/>
      <c r="V98" s="1423"/>
      <c r="W98" s="647"/>
      <c r="X98" s="1423"/>
      <c r="Y98" s="1423"/>
      <c r="Z98" s="1453"/>
      <c r="AA98" s="584"/>
      <c r="AB98" s="584"/>
      <c r="AC98" s="648"/>
      <c r="AD98" s="646"/>
      <c r="AE98" s="1457"/>
      <c r="AF98" s="1457"/>
      <c r="AG98" s="1460"/>
      <c r="AH98" s="1450"/>
      <c r="AI98" s="1450"/>
      <c r="AJ98" s="1450"/>
      <c r="AK98" s="1450"/>
      <c r="AL98" s="1450"/>
      <c r="AM98" s="1450"/>
      <c r="AN98" s="1450"/>
      <c r="AO98" s="1450"/>
      <c r="AP98" s="1450"/>
      <c r="AQ98" s="1450"/>
      <c r="AR98" s="1450"/>
      <c r="AS98" s="1450"/>
      <c r="AT98" s="1450"/>
      <c r="AU98" s="1423"/>
      <c r="AV98" s="647"/>
      <c r="AW98" s="1423"/>
      <c r="AX98" s="647"/>
      <c r="AY98" s="1423"/>
      <c r="AZ98" s="1423"/>
      <c r="BA98" s="1426"/>
    </row>
    <row r="99" spans="2:55" ht="30" customHeight="1">
      <c r="B99" s="638"/>
      <c r="C99" s="639"/>
      <c r="D99" s="639"/>
      <c r="E99" s="639"/>
      <c r="F99" s="639"/>
      <c r="G99" s="640"/>
      <c r="H99" s="640"/>
      <c r="I99" s="640"/>
      <c r="J99" s="640"/>
      <c r="K99" s="640"/>
      <c r="L99" s="640"/>
      <c r="M99" s="640"/>
      <c r="N99" s="640"/>
      <c r="O99" s="640"/>
      <c r="P99" s="640"/>
      <c r="Q99" s="640"/>
      <c r="R99" s="640"/>
      <c r="S99" s="640"/>
      <c r="T99" s="640"/>
      <c r="U99" s="640"/>
      <c r="V99" s="640"/>
      <c r="W99" s="640"/>
      <c r="X99" s="640"/>
      <c r="Y99" s="640"/>
      <c r="Z99" s="649"/>
      <c r="AA99" s="650"/>
      <c r="AB99" s="584"/>
      <c r="AC99" s="641"/>
      <c r="AD99" s="639"/>
      <c r="AE99" s="639"/>
      <c r="AF99" s="639"/>
      <c r="AG99" s="639"/>
      <c r="AH99" s="640"/>
      <c r="AI99" s="640"/>
      <c r="AJ99" s="640"/>
      <c r="AK99" s="640"/>
      <c r="AL99" s="640"/>
      <c r="AM99" s="640"/>
      <c r="AN99" s="640"/>
      <c r="AO99" s="640"/>
      <c r="AP99" s="640"/>
      <c r="AQ99" s="640"/>
      <c r="AR99" s="640"/>
      <c r="AS99" s="640"/>
      <c r="AT99" s="640"/>
      <c r="AU99" s="640"/>
      <c r="AV99" s="640"/>
      <c r="AW99" s="640"/>
      <c r="AX99" s="640"/>
      <c r="AY99" s="640"/>
      <c r="AZ99" s="640"/>
      <c r="BA99" s="651"/>
    </row>
    <row r="100" spans="2:55" ht="20.100000000000001" customHeight="1">
      <c r="B100" s="642"/>
      <c r="C100" s="652"/>
      <c r="D100" s="1418"/>
      <c r="E100" s="1418"/>
      <c r="F100" s="652"/>
      <c r="G100" s="654"/>
      <c r="H100" s="1433" t="str">
        <f>'Donnees MEE'!$E$25</f>
        <v xml:space="preserve">C7.1 Contrôler la conformité des réalisations sur les réseaux fluidiques et les installations électriques </v>
      </c>
      <c r="I100" s="1434"/>
      <c r="J100" s="1434"/>
      <c r="K100" s="1434"/>
      <c r="L100" s="1435"/>
      <c r="M100" s="643"/>
      <c r="N100" s="643"/>
      <c r="O100" s="654"/>
      <c r="P100" s="654"/>
      <c r="Q100" s="655"/>
      <c r="R100" s="654"/>
      <c r="S100" s="654"/>
      <c r="T100" s="654"/>
      <c r="U100" s="654"/>
      <c r="V100" s="654"/>
      <c r="W100" s="654"/>
      <c r="X100" s="654"/>
      <c r="Y100" s="654"/>
      <c r="Z100" s="656"/>
      <c r="AA100" s="650"/>
      <c r="AB100" s="584"/>
      <c r="AC100" s="644"/>
      <c r="AD100" s="652"/>
      <c r="AE100" s="1418"/>
      <c r="AF100" s="1418"/>
      <c r="AG100" s="652"/>
      <c r="AH100" s="654"/>
      <c r="AI100" s="1433" t="str">
        <f>'Donnees MEE'!$E$31</f>
        <v>C8.1 Identifier les points de mesures sur l’installation électrique et/ou le réseau fluidique</v>
      </c>
      <c r="AJ100" s="1434"/>
      <c r="AK100" s="1434"/>
      <c r="AL100" s="1434"/>
      <c r="AM100" s="1435"/>
      <c r="AN100" s="643"/>
      <c r="AO100" s="643"/>
      <c r="AP100" s="654"/>
      <c r="AQ100" s="654"/>
      <c r="AR100" s="655"/>
      <c r="AS100" s="654"/>
      <c r="AT100" s="654"/>
      <c r="AU100" s="654"/>
      <c r="AV100" s="654"/>
      <c r="AW100" s="654"/>
      <c r="AX100" s="654"/>
      <c r="AY100" s="654"/>
      <c r="AZ100" s="654"/>
      <c r="BA100" s="657"/>
    </row>
    <row r="101" spans="2:55" s="21" customFormat="1" ht="30" customHeight="1">
      <c r="B101" s="1416">
        <v>22</v>
      </c>
      <c r="C101" s="1461"/>
      <c r="D101" s="1419" t="str">
        <f>'Donnees MEE'!$C$25</f>
        <v>C7.1</v>
      </c>
      <c r="E101" s="1420"/>
      <c r="F101" s="652"/>
      <c r="G101" s="659" t="s">
        <v>211</v>
      </c>
      <c r="H101" s="1436"/>
      <c r="I101" s="1353"/>
      <c r="J101" s="1353"/>
      <c r="K101" s="1353"/>
      <c r="L101" s="1437"/>
      <c r="M101" s="1446" t="s">
        <v>212</v>
      </c>
      <c r="N101" s="1446"/>
      <c r="O101" s="1447"/>
      <c r="P101" s="1430" t="str">
        <f>REPT("g",(U101))</f>
        <v/>
      </c>
      <c r="Q101" s="1431"/>
      <c r="R101" s="1431"/>
      <c r="S101" s="1432"/>
      <c r="T101" s="664"/>
      <c r="U101" s="1038">
        <f>Bilan!$AK$38</f>
        <v>0</v>
      </c>
      <c r="V101" s="654"/>
      <c r="W101" s="1039" t="str">
        <f>Bilan!$AM$38</f>
        <v xml:space="preserve"> </v>
      </c>
      <c r="X101" s="666"/>
      <c r="Y101" s="654"/>
      <c r="Z101" s="656"/>
      <c r="AA101" s="650"/>
      <c r="AB101" s="584"/>
      <c r="AC101" s="1454">
        <v>28</v>
      </c>
      <c r="AD101" s="1417"/>
      <c r="AE101" s="1419" t="str">
        <f>'Donnees MEE'!$C$31</f>
        <v>C8.1</v>
      </c>
      <c r="AF101" s="1420"/>
      <c r="AG101" s="652"/>
      <c r="AH101" s="659" t="s">
        <v>211</v>
      </c>
      <c r="AI101" s="1436"/>
      <c r="AJ101" s="1353"/>
      <c r="AK101" s="1353"/>
      <c r="AL101" s="1353"/>
      <c r="AM101" s="1437"/>
      <c r="AN101" s="1446" t="s">
        <v>212</v>
      </c>
      <c r="AO101" s="1446"/>
      <c r="AP101" s="1447"/>
      <c r="AQ101" s="1430" t="str">
        <f>REPT("g",(AV101))</f>
        <v/>
      </c>
      <c r="AR101" s="1431"/>
      <c r="AS101" s="1431"/>
      <c r="AT101" s="1432"/>
      <c r="AU101" s="664"/>
      <c r="AV101" s="1038">
        <f>Bilan!AK34</f>
        <v>0</v>
      </c>
      <c r="AW101" s="654"/>
      <c r="AX101" s="1039" t="str">
        <f>Bilan!$AM$34</f>
        <v xml:space="preserve"> </v>
      </c>
      <c r="AY101" s="666"/>
      <c r="AZ101" s="654"/>
      <c r="BA101" s="657"/>
    </row>
    <row r="102" spans="2:55" ht="20.100000000000001" customHeight="1">
      <c r="B102" s="642"/>
      <c r="C102" s="652"/>
      <c r="D102" s="1418"/>
      <c r="E102" s="1418"/>
      <c r="F102" s="652"/>
      <c r="G102" s="654"/>
      <c r="H102" s="1438"/>
      <c r="I102" s="1439"/>
      <c r="J102" s="1439"/>
      <c r="K102" s="1439"/>
      <c r="L102" s="1440"/>
      <c r="M102" s="643"/>
      <c r="N102" s="643"/>
      <c r="O102" s="654"/>
      <c r="P102" s="654"/>
      <c r="Q102" s="654"/>
      <c r="R102" s="654"/>
      <c r="S102" s="654"/>
      <c r="T102" s="654"/>
      <c r="U102" s="654"/>
      <c r="V102" s="654"/>
      <c r="W102" s="654"/>
      <c r="X102" s="654"/>
      <c r="Y102" s="654"/>
      <c r="Z102" s="656"/>
      <c r="AA102" s="650"/>
      <c r="AB102" s="584"/>
      <c r="AC102" s="644"/>
      <c r="AD102" s="652"/>
      <c r="AE102" s="1418"/>
      <c r="AF102" s="1418"/>
      <c r="AG102" s="652"/>
      <c r="AH102" s="654"/>
      <c r="AI102" s="1438"/>
      <c r="AJ102" s="1439"/>
      <c r="AK102" s="1439"/>
      <c r="AL102" s="1439"/>
      <c r="AM102" s="1440"/>
      <c r="AN102" s="643"/>
      <c r="AO102" s="643"/>
      <c r="AP102" s="654"/>
      <c r="AQ102" s="654"/>
      <c r="AR102" s="654"/>
      <c r="AS102" s="654"/>
      <c r="AT102" s="654"/>
      <c r="AU102" s="654"/>
      <c r="AV102" s="654"/>
      <c r="AW102" s="654"/>
      <c r="AX102" s="654"/>
      <c r="AY102" s="654"/>
      <c r="AZ102" s="654"/>
      <c r="BA102" s="657"/>
    </row>
    <row r="103" spans="2:55" ht="15" customHeight="1">
      <c r="B103" s="667"/>
      <c r="C103" s="668"/>
      <c r="D103" s="669"/>
      <c r="E103" s="654"/>
      <c r="F103" s="670"/>
      <c r="G103" s="654"/>
      <c r="H103" s="654"/>
      <c r="I103" s="654"/>
      <c r="J103" s="654"/>
      <c r="K103" s="654"/>
      <c r="L103" s="654"/>
      <c r="M103" s="671"/>
      <c r="N103" s="671"/>
      <c r="O103" s="671"/>
      <c r="P103" s="671"/>
      <c r="Q103" s="671"/>
      <c r="R103" s="671"/>
      <c r="S103" s="671"/>
      <c r="T103" s="671"/>
      <c r="U103" s="671"/>
      <c r="V103" s="671"/>
      <c r="W103" s="671"/>
      <c r="X103" s="671"/>
      <c r="Y103" s="671"/>
      <c r="Z103" s="672"/>
      <c r="AA103" s="673"/>
      <c r="AB103" s="674"/>
      <c r="AC103" s="675"/>
      <c r="AD103" s="668"/>
      <c r="AE103" s="669"/>
      <c r="AF103" s="654"/>
      <c r="AG103" s="670"/>
      <c r="AH103" s="654"/>
      <c r="AI103" s="654"/>
      <c r="AJ103" s="654"/>
      <c r="AK103" s="654"/>
      <c r="AL103" s="654"/>
      <c r="AM103" s="654"/>
      <c r="AN103" s="671"/>
      <c r="AO103" s="671"/>
      <c r="AP103" s="671"/>
      <c r="AQ103" s="671"/>
      <c r="AR103" s="671"/>
      <c r="AS103" s="671"/>
      <c r="AT103" s="671"/>
      <c r="AU103" s="671"/>
      <c r="AV103" s="671"/>
      <c r="AW103" s="671"/>
      <c r="AX103" s="671"/>
      <c r="AY103" s="671"/>
      <c r="AZ103" s="671"/>
      <c r="BA103" s="676"/>
    </row>
    <row r="104" spans="2:55" ht="20.100000000000001" customHeight="1">
      <c r="B104" s="642"/>
      <c r="C104" s="652"/>
      <c r="D104" s="1418"/>
      <c r="E104" s="1418"/>
      <c r="F104" s="652"/>
      <c r="G104" s="654"/>
      <c r="H104" s="1433" t="str">
        <f>'Donnees MEE'!$E$26</f>
        <v>C7.2 Appliquer les mesures de prévention des risques professionnels</v>
      </c>
      <c r="I104" s="1434"/>
      <c r="J104" s="1434"/>
      <c r="K104" s="1434"/>
      <c r="L104" s="1435"/>
      <c r="M104" s="643"/>
      <c r="N104" s="643"/>
      <c r="O104" s="654"/>
      <c r="P104" s="654"/>
      <c r="Q104" s="655"/>
      <c r="R104" s="654"/>
      <c r="S104" s="654"/>
      <c r="T104" s="654"/>
      <c r="U104" s="654"/>
      <c r="V104" s="654"/>
      <c r="W104" s="654"/>
      <c r="X104" s="654"/>
      <c r="Y104" s="654"/>
      <c r="Z104" s="656"/>
      <c r="AA104" s="650"/>
      <c r="AB104" s="584"/>
      <c r="AC104" s="644"/>
      <c r="AD104" s="652"/>
      <c r="AE104" s="1418"/>
      <c r="AF104" s="1418"/>
      <c r="AG104" s="652"/>
      <c r="AH104" s="654"/>
      <c r="AI104" s="1433" t="str">
        <f>'Donnees MEE'!$E$32</f>
        <v>C8.2 Installer des appareils de mesures et de contrôle</v>
      </c>
      <c r="AJ104" s="1434"/>
      <c r="AK104" s="1434"/>
      <c r="AL104" s="1434"/>
      <c r="AM104" s="1435"/>
      <c r="AN104" s="643"/>
      <c r="AO104" s="643"/>
      <c r="AP104" s="654"/>
      <c r="AQ104" s="654"/>
      <c r="AR104" s="655"/>
      <c r="AS104" s="654"/>
      <c r="AT104" s="654"/>
      <c r="AU104" s="654"/>
      <c r="AV104" s="654"/>
      <c r="AW104" s="654"/>
      <c r="AX104" s="654"/>
      <c r="AY104" s="654"/>
      <c r="AZ104" s="654"/>
      <c r="BA104" s="657"/>
    </row>
    <row r="105" spans="2:55" ht="30" customHeight="1">
      <c r="B105" s="1416">
        <v>23</v>
      </c>
      <c r="C105" s="1461"/>
      <c r="D105" s="1419" t="str">
        <f>'Donnees MEE'!$C$26</f>
        <v>C7.2</v>
      </c>
      <c r="E105" s="1420"/>
      <c r="F105" s="652"/>
      <c r="G105" s="659" t="s">
        <v>211</v>
      </c>
      <c r="H105" s="1436"/>
      <c r="I105" s="1353"/>
      <c r="J105" s="1353"/>
      <c r="K105" s="1353"/>
      <c r="L105" s="1437"/>
      <c r="M105" s="1446" t="s">
        <v>212</v>
      </c>
      <c r="N105" s="1446"/>
      <c r="O105" s="1447"/>
      <c r="P105" s="1430" t="str">
        <f>REPT("g",(U105))</f>
        <v/>
      </c>
      <c r="Q105" s="1431"/>
      <c r="R105" s="1431"/>
      <c r="S105" s="1432"/>
      <c r="T105" s="664"/>
      <c r="U105" s="1038">
        <f>Bilan!$AK$38</f>
        <v>0</v>
      </c>
      <c r="V105" s="654"/>
      <c r="W105" s="1039" t="str">
        <f>Bilan!$AM$38</f>
        <v xml:space="preserve"> </v>
      </c>
      <c r="X105" s="666"/>
      <c r="Y105" s="654"/>
      <c r="Z105" s="656"/>
      <c r="AA105" s="650"/>
      <c r="AB105" s="584"/>
      <c r="AC105" s="1454">
        <v>29</v>
      </c>
      <c r="AD105" s="1417"/>
      <c r="AE105" s="1419" t="str">
        <f>'Donnees MEE'!$C$32</f>
        <v>C8.2</v>
      </c>
      <c r="AF105" s="1420"/>
      <c r="AG105" s="652"/>
      <c r="AH105" s="659" t="s">
        <v>211</v>
      </c>
      <c r="AI105" s="1436"/>
      <c r="AJ105" s="1353"/>
      <c r="AK105" s="1353"/>
      <c r="AL105" s="1353"/>
      <c r="AM105" s="1437"/>
      <c r="AN105" s="1446" t="s">
        <v>212</v>
      </c>
      <c r="AO105" s="1446"/>
      <c r="AP105" s="1447"/>
      <c r="AQ105" s="1430" t="str">
        <f>REPT("g",(AV105))</f>
        <v/>
      </c>
      <c r="AR105" s="1431"/>
      <c r="AS105" s="1431"/>
      <c r="AT105" s="1432"/>
      <c r="AU105" s="664"/>
      <c r="AV105" s="1038">
        <f>Bilan!AK38</f>
        <v>0</v>
      </c>
      <c r="AW105" s="654"/>
      <c r="AX105" s="1039" t="str">
        <f>Bilan!$AM$34</f>
        <v xml:space="preserve"> </v>
      </c>
      <c r="AY105" s="666"/>
      <c r="AZ105" s="654"/>
      <c r="BA105" s="657"/>
    </row>
    <row r="106" spans="2:55" ht="20.100000000000001" customHeight="1">
      <c r="B106" s="642"/>
      <c r="C106" s="652"/>
      <c r="D106" s="1418"/>
      <c r="E106" s="1418"/>
      <c r="F106" s="652"/>
      <c r="G106" s="654"/>
      <c r="H106" s="1438"/>
      <c r="I106" s="1439"/>
      <c r="J106" s="1439"/>
      <c r="K106" s="1439"/>
      <c r="L106" s="1440"/>
      <c r="M106" s="643"/>
      <c r="N106" s="643"/>
      <c r="O106" s="654"/>
      <c r="P106" s="654"/>
      <c r="Q106" s="654"/>
      <c r="R106" s="654"/>
      <c r="S106" s="654"/>
      <c r="T106" s="654"/>
      <c r="U106" s="654"/>
      <c r="V106" s="654"/>
      <c r="W106" s="654"/>
      <c r="X106" s="654"/>
      <c r="Y106" s="654"/>
      <c r="Z106" s="656"/>
      <c r="AA106" s="650"/>
      <c r="AB106" s="584"/>
      <c r="AC106" s="644"/>
      <c r="AD106" s="652"/>
      <c r="AE106" s="1418"/>
      <c r="AF106" s="1418"/>
      <c r="AG106" s="652"/>
      <c r="AH106" s="654"/>
      <c r="AI106" s="1438"/>
      <c r="AJ106" s="1439"/>
      <c r="AK106" s="1439"/>
      <c r="AL106" s="1439"/>
      <c r="AM106" s="1440"/>
      <c r="AN106" s="643"/>
      <c r="AO106" s="643"/>
      <c r="AP106" s="654"/>
      <c r="AQ106" s="654"/>
      <c r="AR106" s="654"/>
      <c r="AS106" s="654"/>
      <c r="AT106" s="654"/>
      <c r="AU106" s="654"/>
      <c r="AV106" s="654"/>
      <c r="AW106" s="654"/>
      <c r="AX106" s="654"/>
      <c r="AY106" s="654"/>
      <c r="AZ106" s="654"/>
      <c r="BA106" s="657"/>
      <c r="BB106" s="677"/>
      <c r="BC106" s="677"/>
    </row>
    <row r="107" spans="2:55" ht="15" customHeight="1">
      <c r="B107" s="642"/>
      <c r="C107" s="652"/>
      <c r="D107" s="669"/>
      <c r="E107" s="654"/>
      <c r="F107" s="652"/>
      <c r="G107" s="654"/>
      <c r="H107" s="678"/>
      <c r="I107" s="679"/>
      <c r="J107" s="679"/>
      <c r="K107" s="680"/>
      <c r="L107" s="681"/>
      <c r="M107" s="643"/>
      <c r="N107" s="643"/>
      <c r="O107" s="654"/>
      <c r="P107" s="654"/>
      <c r="Q107" s="654"/>
      <c r="R107" s="654"/>
      <c r="S107" s="654"/>
      <c r="T107" s="654"/>
      <c r="U107" s="654"/>
      <c r="V107" s="654"/>
      <c r="W107" s="654"/>
      <c r="X107" s="654"/>
      <c r="Y107" s="654"/>
      <c r="Z107" s="656"/>
      <c r="AA107" s="1441"/>
      <c r="AB107" s="683"/>
      <c r="AC107" s="644"/>
      <c r="AD107" s="652"/>
      <c r="AE107" s="669"/>
      <c r="AF107" s="654"/>
      <c r="AG107" s="652"/>
      <c r="AH107" s="654"/>
      <c r="AI107" s="678"/>
      <c r="AJ107" s="679"/>
      <c r="AK107" s="679"/>
      <c r="AL107" s="680"/>
      <c r="AM107" s="681"/>
      <c r="AN107" s="643"/>
      <c r="AO107" s="643"/>
      <c r="AP107" s="654"/>
      <c r="AQ107" s="654"/>
      <c r="AR107" s="654"/>
      <c r="AS107" s="654"/>
      <c r="AT107" s="654"/>
      <c r="AU107" s="654"/>
      <c r="AV107" s="654"/>
      <c r="AW107" s="654"/>
      <c r="AX107" s="654"/>
      <c r="AY107" s="654"/>
      <c r="AZ107" s="654"/>
      <c r="BA107" s="657"/>
      <c r="BB107" s="251"/>
      <c r="BC107" s="251"/>
    </row>
    <row r="108" spans="2:55" ht="20.100000000000001" customHeight="1">
      <c r="B108" s="642"/>
      <c r="C108" s="652"/>
      <c r="D108" s="1418"/>
      <c r="E108" s="1418"/>
      <c r="F108" s="652"/>
      <c r="G108" s="654"/>
      <c r="H108" s="1477" t="str">
        <f>'Donnees MEE'!$E$27</f>
        <v>C7.3 Réaliser les modes opératoires des essais normatifs nécessaires à la mise en service des installations thermiques, fluidiques et électriques et la manipulation des fluides frigorigènes</v>
      </c>
      <c r="I108" s="1478"/>
      <c r="J108" s="1478"/>
      <c r="K108" s="1478"/>
      <c r="L108" s="1479"/>
      <c r="M108" s="643"/>
      <c r="N108" s="643"/>
      <c r="O108" s="654"/>
      <c r="P108" s="654"/>
      <c r="Q108" s="655"/>
      <c r="R108" s="654"/>
      <c r="S108" s="654"/>
      <c r="T108" s="654"/>
      <c r="U108" s="654"/>
      <c r="V108" s="654"/>
      <c r="W108" s="654"/>
      <c r="X108" s="654"/>
      <c r="Y108" s="654"/>
      <c r="Z108" s="656"/>
      <c r="AA108" s="1441"/>
      <c r="AB108" s="683"/>
      <c r="AC108" s="644"/>
      <c r="AD108" s="652"/>
      <c r="AE108" s="1418"/>
      <c r="AF108" s="1418"/>
      <c r="AG108" s="652"/>
      <c r="AH108" s="654"/>
      <c r="AI108" s="1433" t="str">
        <f>'Donnees MEE'!$E$33</f>
        <v>C8.3 Réaliser les mesures nécessaires pour valider le fonctionnement de l’installation</v>
      </c>
      <c r="AJ108" s="1434"/>
      <c r="AK108" s="1434"/>
      <c r="AL108" s="1434"/>
      <c r="AM108" s="1435"/>
      <c r="AN108" s="643"/>
      <c r="AO108" s="643"/>
      <c r="AP108" s="654"/>
      <c r="AQ108" s="654"/>
      <c r="AR108" s="655"/>
      <c r="AS108" s="654"/>
      <c r="AT108" s="654"/>
      <c r="AU108" s="654"/>
      <c r="AV108" s="654"/>
      <c r="AW108" s="654"/>
      <c r="AX108" s="654"/>
      <c r="AY108" s="654"/>
      <c r="AZ108" s="654"/>
      <c r="BA108" s="657"/>
    </row>
    <row r="109" spans="2:55" ht="30" customHeight="1">
      <c r="B109" s="1416">
        <v>24</v>
      </c>
      <c r="C109" s="1461"/>
      <c r="D109" s="1419" t="str">
        <f>'Donnees MEE'!$C$27</f>
        <v>C7.3</v>
      </c>
      <c r="E109" s="1420"/>
      <c r="F109" s="652"/>
      <c r="G109" s="659" t="s">
        <v>211</v>
      </c>
      <c r="H109" s="1480"/>
      <c r="I109" s="1481"/>
      <c r="J109" s="1481"/>
      <c r="K109" s="1481"/>
      <c r="L109" s="1482"/>
      <c r="M109" s="1446" t="s">
        <v>212</v>
      </c>
      <c r="N109" s="1446"/>
      <c r="O109" s="1447"/>
      <c r="P109" s="1430" t="str">
        <f>REPT("g",(U109))</f>
        <v/>
      </c>
      <c r="Q109" s="1431"/>
      <c r="R109" s="1431"/>
      <c r="S109" s="1432"/>
      <c r="T109" s="664"/>
      <c r="U109" s="1038">
        <f>Bilan!$AK$38</f>
        <v>0</v>
      </c>
      <c r="V109" s="654"/>
      <c r="W109" s="1039" t="str">
        <f>Bilan!$AM$38</f>
        <v xml:space="preserve"> </v>
      </c>
      <c r="X109" s="666"/>
      <c r="Y109" s="654"/>
      <c r="Z109" s="656"/>
      <c r="AA109" s="650"/>
      <c r="AB109" s="584"/>
      <c r="AC109" s="1454">
        <v>30</v>
      </c>
      <c r="AD109" s="1417"/>
      <c r="AE109" s="1419" t="str">
        <f>'Donnees MEE'!$C$33</f>
        <v>C8.3</v>
      </c>
      <c r="AF109" s="1420"/>
      <c r="AG109" s="652"/>
      <c r="AH109" s="659" t="s">
        <v>211</v>
      </c>
      <c r="AI109" s="1436"/>
      <c r="AJ109" s="1353"/>
      <c r="AK109" s="1353"/>
      <c r="AL109" s="1353"/>
      <c r="AM109" s="1437"/>
      <c r="AN109" s="1446" t="s">
        <v>212</v>
      </c>
      <c r="AO109" s="1446"/>
      <c r="AP109" s="1447"/>
      <c r="AQ109" s="1430" t="str">
        <f>REPT("g",(AV109))</f>
        <v/>
      </c>
      <c r="AR109" s="1431"/>
      <c r="AS109" s="1431"/>
      <c r="AT109" s="1432"/>
      <c r="AU109" s="664"/>
      <c r="AV109" s="1038">
        <f>Bilan!AK38</f>
        <v>0</v>
      </c>
      <c r="AW109" s="654"/>
      <c r="AX109" s="1039" t="str">
        <f>Bilan!$AM$34</f>
        <v xml:space="preserve"> </v>
      </c>
      <c r="AY109" s="666"/>
      <c r="AZ109" s="654"/>
      <c r="BA109" s="657"/>
    </row>
    <row r="110" spans="2:55" ht="20.100000000000001" customHeight="1">
      <c r="B110" s="684"/>
      <c r="C110" s="652"/>
      <c r="D110" s="1418"/>
      <c r="E110" s="1418"/>
      <c r="F110" s="652"/>
      <c r="G110" s="654"/>
      <c r="H110" s="1483"/>
      <c r="I110" s="1484"/>
      <c r="J110" s="1484"/>
      <c r="K110" s="1484"/>
      <c r="L110" s="1485"/>
      <c r="M110" s="643"/>
      <c r="N110" s="643"/>
      <c r="O110" s="654"/>
      <c r="P110" s="654"/>
      <c r="Q110" s="654"/>
      <c r="R110" s="654"/>
      <c r="S110" s="654"/>
      <c r="T110" s="654"/>
      <c r="U110" s="654"/>
      <c r="V110" s="654"/>
      <c r="W110" s="654"/>
      <c r="X110" s="654"/>
      <c r="Y110" s="654"/>
      <c r="Z110" s="656"/>
      <c r="AA110" s="1462"/>
      <c r="AB110" s="686"/>
      <c r="AC110" s="687"/>
      <c r="AD110" s="652"/>
      <c r="AE110" s="1418"/>
      <c r="AF110" s="1418"/>
      <c r="AG110" s="652"/>
      <c r="AH110" s="654"/>
      <c r="AI110" s="1438"/>
      <c r="AJ110" s="1439"/>
      <c r="AK110" s="1439"/>
      <c r="AL110" s="1439"/>
      <c r="AM110" s="1440"/>
      <c r="AN110" s="643"/>
      <c r="AO110" s="643"/>
      <c r="AP110" s="654"/>
      <c r="AQ110" s="654"/>
      <c r="AR110" s="654"/>
      <c r="AS110" s="654"/>
      <c r="AT110" s="654"/>
      <c r="AU110" s="654"/>
      <c r="AV110" s="654"/>
      <c r="AW110" s="654"/>
      <c r="AX110" s="654"/>
      <c r="AY110" s="654"/>
      <c r="AZ110" s="654"/>
      <c r="BA110" s="657"/>
    </row>
    <row r="111" spans="2:55" ht="15" customHeight="1">
      <c r="B111" s="684"/>
      <c r="C111" s="652"/>
      <c r="D111" s="669"/>
      <c r="E111" s="654"/>
      <c r="F111" s="652"/>
      <c r="G111" s="654"/>
      <c r="H111" s="678"/>
      <c r="I111" s="679"/>
      <c r="J111" s="679"/>
      <c r="K111" s="680"/>
      <c r="L111" s="681"/>
      <c r="M111" s="643"/>
      <c r="N111" s="643"/>
      <c r="O111" s="654"/>
      <c r="P111" s="654"/>
      <c r="Q111" s="654"/>
      <c r="R111" s="654"/>
      <c r="S111" s="654"/>
      <c r="T111" s="654"/>
      <c r="U111" s="654"/>
      <c r="V111" s="654"/>
      <c r="W111" s="654"/>
      <c r="X111" s="654"/>
      <c r="Y111" s="654"/>
      <c r="Z111" s="656"/>
      <c r="AA111" s="1462"/>
      <c r="AB111" s="686"/>
      <c r="AC111" s="687"/>
      <c r="AD111" s="652"/>
      <c r="AE111" s="669"/>
      <c r="AF111" s="654"/>
      <c r="AG111" s="652"/>
      <c r="AH111" s="654"/>
      <c r="AI111" s="678"/>
      <c r="AJ111" s="679"/>
      <c r="AK111" s="679"/>
      <c r="AL111" s="680"/>
      <c r="AM111" s="681"/>
      <c r="AN111" s="643"/>
      <c r="AO111" s="643"/>
      <c r="AP111" s="654"/>
      <c r="AQ111" s="654"/>
      <c r="AR111" s="654"/>
      <c r="AS111" s="654"/>
      <c r="AT111" s="654"/>
      <c r="AU111" s="654"/>
      <c r="AV111" s="654"/>
      <c r="AW111" s="654"/>
      <c r="AX111" s="654"/>
      <c r="AY111" s="654"/>
      <c r="AZ111" s="654"/>
      <c r="BA111" s="657"/>
    </row>
    <row r="112" spans="2:55" ht="20.100000000000001" customHeight="1">
      <c r="B112" s="684"/>
      <c r="C112" s="652"/>
      <c r="D112" s="1418"/>
      <c r="E112" s="1418"/>
      <c r="F112" s="652"/>
      <c r="G112" s="654"/>
      <c r="H112" s="1433" t="str">
        <f>'Donnees MEE'!$E$28</f>
        <v>C7.4 Prérégler les appareils de régulation et de sécurité</v>
      </c>
      <c r="I112" s="1434"/>
      <c r="J112" s="1434"/>
      <c r="K112" s="1434"/>
      <c r="L112" s="1435"/>
      <c r="M112" s="643"/>
      <c r="N112" s="643"/>
      <c r="O112" s="654"/>
      <c r="P112" s="654"/>
      <c r="Q112" s="655"/>
      <c r="R112" s="654"/>
      <c r="S112" s="654"/>
      <c r="T112" s="654"/>
      <c r="U112" s="654"/>
      <c r="V112" s="654"/>
      <c r="W112" s="654"/>
      <c r="X112" s="654"/>
      <c r="Y112" s="654"/>
      <c r="Z112" s="656"/>
      <c r="AA112" s="650"/>
      <c r="AB112" s="584"/>
      <c r="AC112" s="687"/>
      <c r="AD112" s="652"/>
      <c r="AE112" s="1418"/>
      <c r="AF112" s="1418"/>
      <c r="AG112" s="652"/>
      <c r="AH112" s="654"/>
      <c r="AI112" s="1433" t="str">
        <f>'Donnees MEE'!$E$34</f>
        <v>C8.4 Traiter les informations des mesures</v>
      </c>
      <c r="AJ112" s="1434"/>
      <c r="AK112" s="1434"/>
      <c r="AL112" s="1434"/>
      <c r="AM112" s="1435"/>
      <c r="AN112" s="643"/>
      <c r="AO112" s="643"/>
      <c r="AP112" s="654"/>
      <c r="AQ112" s="654"/>
      <c r="AR112" s="655"/>
      <c r="AS112" s="654"/>
      <c r="AT112" s="654"/>
      <c r="AU112" s="654"/>
      <c r="AV112" s="654"/>
      <c r="AW112" s="654"/>
      <c r="AX112" s="654"/>
      <c r="AY112" s="654"/>
      <c r="AZ112" s="654"/>
      <c r="BA112" s="657"/>
    </row>
    <row r="113" spans="2:55" s="21" customFormat="1" ht="30" customHeight="1">
      <c r="B113" s="1416">
        <v>25</v>
      </c>
      <c r="C113" s="1461"/>
      <c r="D113" s="1419" t="str">
        <f>'Donnees MEE'!$C$28</f>
        <v>C7.4</v>
      </c>
      <c r="E113" s="1420"/>
      <c r="F113" s="652"/>
      <c r="G113" s="659" t="s">
        <v>211</v>
      </c>
      <c r="H113" s="1436"/>
      <c r="I113" s="1353"/>
      <c r="J113" s="1353"/>
      <c r="K113" s="1353"/>
      <c r="L113" s="1437"/>
      <c r="M113" s="1446" t="s">
        <v>212</v>
      </c>
      <c r="N113" s="1446"/>
      <c r="O113" s="1447"/>
      <c r="P113" s="1430" t="str">
        <f>REPT("g",(U113))</f>
        <v/>
      </c>
      <c r="Q113" s="1431"/>
      <c r="R113" s="1431"/>
      <c r="S113" s="1432"/>
      <c r="T113" s="664"/>
      <c r="U113" s="1038">
        <f>Bilan!$AK$38</f>
        <v>0</v>
      </c>
      <c r="V113" s="654"/>
      <c r="W113" s="1039" t="str">
        <f>Bilan!$AM$38</f>
        <v xml:space="preserve"> </v>
      </c>
      <c r="X113" s="666"/>
      <c r="Y113" s="654"/>
      <c r="Z113" s="656"/>
      <c r="AA113" s="650"/>
      <c r="AB113" s="584"/>
      <c r="AC113" s="1454">
        <v>31</v>
      </c>
      <c r="AD113" s="1417"/>
      <c r="AE113" s="1419" t="str">
        <f>'Donnees MEE'!$C$34</f>
        <v>C8.4</v>
      </c>
      <c r="AF113" s="1420"/>
      <c r="AG113" s="652"/>
      <c r="AH113" s="659" t="s">
        <v>211</v>
      </c>
      <c r="AI113" s="1436"/>
      <c r="AJ113" s="1353"/>
      <c r="AK113" s="1353"/>
      <c r="AL113" s="1353"/>
      <c r="AM113" s="1437"/>
      <c r="AN113" s="1446" t="s">
        <v>212</v>
      </c>
      <c r="AO113" s="1446"/>
      <c r="AP113" s="1447"/>
      <c r="AQ113" s="1430" t="str">
        <f>REPT("g",(AV113))</f>
        <v/>
      </c>
      <c r="AR113" s="1431"/>
      <c r="AS113" s="1431"/>
      <c r="AT113" s="1432"/>
      <c r="AU113" s="664"/>
      <c r="AV113" s="1038">
        <f>Bilan!AK38</f>
        <v>0</v>
      </c>
      <c r="AW113" s="654"/>
      <c r="AX113" s="1039" t="str">
        <f>Bilan!$AM$34</f>
        <v xml:space="preserve"> </v>
      </c>
      <c r="AY113" s="666"/>
      <c r="AZ113" s="654"/>
      <c r="BA113" s="657"/>
    </row>
    <row r="114" spans="2:55" ht="20.100000000000001" customHeight="1">
      <c r="B114" s="684"/>
      <c r="C114" s="652"/>
      <c r="D114" s="1418"/>
      <c r="E114" s="1418"/>
      <c r="F114" s="652"/>
      <c r="G114" s="654"/>
      <c r="H114" s="1438"/>
      <c r="I114" s="1439"/>
      <c r="J114" s="1439"/>
      <c r="K114" s="1439"/>
      <c r="L114" s="1440"/>
      <c r="M114" s="643"/>
      <c r="N114" s="643"/>
      <c r="O114" s="654"/>
      <c r="P114" s="654"/>
      <c r="Q114" s="654"/>
      <c r="R114" s="654"/>
      <c r="S114" s="654"/>
      <c r="T114" s="654"/>
      <c r="U114" s="654"/>
      <c r="V114" s="654"/>
      <c r="W114" s="654"/>
      <c r="X114" s="654"/>
      <c r="Y114" s="654"/>
      <c r="Z114" s="656"/>
      <c r="AA114" s="650"/>
      <c r="AB114" s="584"/>
      <c r="AC114" s="687"/>
      <c r="AD114" s="652"/>
      <c r="AE114" s="1418"/>
      <c r="AF114" s="1418"/>
      <c r="AG114" s="652"/>
      <c r="AH114" s="654"/>
      <c r="AI114" s="1438"/>
      <c r="AJ114" s="1439"/>
      <c r="AK114" s="1439"/>
      <c r="AL114" s="1439"/>
      <c r="AM114" s="1440"/>
      <c r="AN114" s="643"/>
      <c r="AO114" s="643"/>
      <c r="AP114" s="654"/>
      <c r="AQ114" s="654"/>
      <c r="AR114" s="654"/>
      <c r="AS114" s="654"/>
      <c r="AT114" s="654"/>
      <c r="AU114" s="654"/>
      <c r="AV114" s="654"/>
      <c r="AW114" s="654"/>
      <c r="AX114" s="654"/>
      <c r="AY114" s="654"/>
      <c r="AZ114" s="654"/>
      <c r="BA114" s="657"/>
    </row>
    <row r="115" spans="2:55" ht="17.100000000000001" customHeight="1">
      <c r="B115" s="684"/>
      <c r="C115" s="668"/>
      <c r="D115" s="669"/>
      <c r="E115" s="654"/>
      <c r="F115" s="670"/>
      <c r="G115" s="654"/>
      <c r="H115" s="688"/>
      <c r="I115" s="680"/>
      <c r="J115" s="680"/>
      <c r="K115" s="680"/>
      <c r="L115" s="680"/>
      <c r="M115" s="654"/>
      <c r="N115" s="654"/>
      <c r="O115" s="654"/>
      <c r="P115" s="654"/>
      <c r="Q115" s="654"/>
      <c r="R115" s="654"/>
      <c r="S115" s="654"/>
      <c r="T115" s="654"/>
      <c r="U115" s="654"/>
      <c r="V115" s="654"/>
      <c r="W115" s="654"/>
      <c r="X115" s="654"/>
      <c r="Y115" s="654"/>
      <c r="Z115" s="656"/>
      <c r="AA115" s="689"/>
      <c r="AB115" s="690"/>
      <c r="AC115" s="687"/>
      <c r="AD115" s="668"/>
      <c r="AE115" s="669"/>
      <c r="AF115" s="654"/>
      <c r="AG115" s="670"/>
      <c r="AH115" s="654"/>
      <c r="AI115" s="688"/>
      <c r="AJ115" s="680"/>
      <c r="AK115" s="680"/>
      <c r="AL115" s="680"/>
      <c r="AM115" s="680"/>
      <c r="AN115" s="654"/>
      <c r="AO115" s="654"/>
      <c r="AP115" s="654"/>
      <c r="AQ115" s="654"/>
      <c r="AR115" s="654"/>
      <c r="AS115" s="654"/>
      <c r="AT115" s="654"/>
      <c r="AU115" s="654"/>
      <c r="AV115" s="654"/>
      <c r="AW115" s="654"/>
      <c r="AX115" s="654"/>
      <c r="AY115" s="654"/>
      <c r="AZ115" s="654"/>
      <c r="BA115" s="657"/>
    </row>
    <row r="116" spans="2:55" ht="18.95" customHeight="1">
      <c r="B116" s="684"/>
      <c r="C116" s="652"/>
      <c r="D116" s="1418"/>
      <c r="E116" s="1418"/>
      <c r="F116" s="652"/>
      <c r="G116" s="654"/>
      <c r="H116" s="1433" t="str">
        <f>'Donnees MEE'!$E$29</f>
        <v>C7.5 Effectuer la précharge du réseau fluidique du système et des réseaux de fluides frigorigènes</v>
      </c>
      <c r="I116" s="1434"/>
      <c r="J116" s="1434"/>
      <c r="K116" s="1434"/>
      <c r="L116" s="1435"/>
      <c r="M116" s="643"/>
      <c r="N116" s="643"/>
      <c r="O116" s="654"/>
      <c r="P116" s="654"/>
      <c r="Q116" s="655"/>
      <c r="R116" s="654"/>
      <c r="S116" s="654"/>
      <c r="T116" s="654"/>
      <c r="U116" s="654"/>
      <c r="V116" s="654"/>
      <c r="W116" s="654"/>
      <c r="X116" s="654"/>
      <c r="Y116" s="654"/>
      <c r="Z116" s="656"/>
      <c r="AA116" s="691"/>
      <c r="AB116" s="692"/>
      <c r="AC116" s="687"/>
      <c r="AD116" s="652"/>
      <c r="AE116" s="1418"/>
      <c r="AF116" s="1418"/>
      <c r="AG116" s="652"/>
      <c r="AH116" s="654"/>
      <c r="AI116" s="1433" t="str">
        <f>'Donnees MEE'!$E$35</f>
        <v xml:space="preserve">C8.5 Comparer les grandeurs mesurées avec les grandeurs caractéristiques nominales attendues </v>
      </c>
      <c r="AJ116" s="1434"/>
      <c r="AK116" s="1434"/>
      <c r="AL116" s="1434"/>
      <c r="AM116" s="1435"/>
      <c r="AN116" s="643"/>
      <c r="AO116" s="643"/>
      <c r="AP116" s="654"/>
      <c r="AQ116" s="654"/>
      <c r="AR116" s="655"/>
      <c r="AS116" s="654"/>
      <c r="AT116" s="654"/>
      <c r="AU116" s="654"/>
      <c r="AV116" s="654"/>
      <c r="AW116" s="654"/>
      <c r="AX116" s="654"/>
      <c r="AY116" s="654"/>
      <c r="AZ116" s="654"/>
      <c r="BA116" s="657"/>
    </row>
    <row r="117" spans="2:55" ht="27.95" customHeight="1">
      <c r="B117" s="1416">
        <v>26</v>
      </c>
      <c r="C117" s="1461"/>
      <c r="D117" s="1419" t="str">
        <f>'Donnees MEE'!$C$29</f>
        <v>C7.5</v>
      </c>
      <c r="E117" s="1420"/>
      <c r="F117" s="652"/>
      <c r="G117" s="659" t="s">
        <v>211</v>
      </c>
      <c r="H117" s="1436"/>
      <c r="I117" s="1353"/>
      <c r="J117" s="1353"/>
      <c r="K117" s="1353"/>
      <c r="L117" s="1437"/>
      <c r="M117" s="1446" t="s">
        <v>212</v>
      </c>
      <c r="N117" s="1446"/>
      <c r="O117" s="1447"/>
      <c r="P117" s="1430" t="str">
        <f>REPT("g",(U117))</f>
        <v/>
      </c>
      <c r="Q117" s="1431"/>
      <c r="R117" s="1431"/>
      <c r="S117" s="1432"/>
      <c r="T117" s="664"/>
      <c r="U117" s="1038">
        <f>Bilan!$AK$38</f>
        <v>0</v>
      </c>
      <c r="V117" s="654"/>
      <c r="W117" s="1039" t="str">
        <f>Bilan!$AM$38</f>
        <v xml:space="preserve"> </v>
      </c>
      <c r="X117" s="666"/>
      <c r="Y117" s="654"/>
      <c r="Z117" s="656"/>
      <c r="AA117" s="650"/>
      <c r="AB117" s="584"/>
      <c r="AC117" s="1454">
        <v>32</v>
      </c>
      <c r="AD117" s="1417"/>
      <c r="AE117" s="1419" t="str">
        <f>'Donnees MEE'!$C$35</f>
        <v>C8.5</v>
      </c>
      <c r="AF117" s="1420"/>
      <c r="AG117" s="652"/>
      <c r="AH117" s="659" t="s">
        <v>211</v>
      </c>
      <c r="AI117" s="1436"/>
      <c r="AJ117" s="1353"/>
      <c r="AK117" s="1353"/>
      <c r="AL117" s="1353"/>
      <c r="AM117" s="1437"/>
      <c r="AN117" s="1446" t="s">
        <v>212</v>
      </c>
      <c r="AO117" s="1446"/>
      <c r="AP117" s="1447"/>
      <c r="AQ117" s="1430" t="str">
        <f>REPT("g",(AV117))</f>
        <v/>
      </c>
      <c r="AR117" s="1431"/>
      <c r="AS117" s="1431"/>
      <c r="AT117" s="1432"/>
      <c r="AU117" s="664"/>
      <c r="AV117" s="1038">
        <f>Bilan!AK38</f>
        <v>0</v>
      </c>
      <c r="AW117" s="654"/>
      <c r="AX117" s="1039" t="str">
        <f>Bilan!$AM$34</f>
        <v xml:space="preserve"> </v>
      </c>
      <c r="AY117" s="666"/>
      <c r="AZ117" s="654"/>
      <c r="BA117" s="657"/>
    </row>
    <row r="118" spans="2:55" ht="20.100000000000001" customHeight="1">
      <c r="B118" s="684"/>
      <c r="C118" s="652"/>
      <c r="D118" s="1418"/>
      <c r="E118" s="1418"/>
      <c r="F118" s="652"/>
      <c r="G118" s="654"/>
      <c r="H118" s="1438"/>
      <c r="I118" s="1439"/>
      <c r="J118" s="1439"/>
      <c r="K118" s="1439"/>
      <c r="L118" s="1440"/>
      <c r="M118" s="643"/>
      <c r="N118" s="643"/>
      <c r="O118" s="654"/>
      <c r="P118" s="654"/>
      <c r="Q118" s="654"/>
      <c r="R118" s="654"/>
      <c r="S118" s="654"/>
      <c r="T118" s="654"/>
      <c r="U118" s="654"/>
      <c r="V118" s="654"/>
      <c r="W118" s="654"/>
      <c r="X118" s="654"/>
      <c r="Y118" s="654"/>
      <c r="Z118" s="656"/>
      <c r="AA118" s="693"/>
      <c r="AB118" s="694"/>
      <c r="AC118" s="687"/>
      <c r="AD118" s="652"/>
      <c r="AE118" s="1418"/>
      <c r="AF118" s="1418"/>
      <c r="AG118" s="652"/>
      <c r="AH118" s="654"/>
      <c r="AI118" s="1438"/>
      <c r="AJ118" s="1439"/>
      <c r="AK118" s="1439"/>
      <c r="AL118" s="1439"/>
      <c r="AM118" s="1440"/>
      <c r="AN118" s="643"/>
      <c r="AO118" s="643"/>
      <c r="AP118" s="654"/>
      <c r="AQ118" s="654"/>
      <c r="AR118" s="654"/>
      <c r="AS118" s="654"/>
      <c r="AT118" s="654"/>
      <c r="AU118" s="654"/>
      <c r="AV118" s="654"/>
      <c r="AW118" s="654"/>
      <c r="AX118" s="654"/>
      <c r="AY118" s="654"/>
      <c r="AZ118" s="654"/>
      <c r="BA118" s="657"/>
    </row>
    <row r="119" spans="2:55" ht="15" customHeight="1">
      <c r="B119" s="684"/>
      <c r="C119" s="652"/>
      <c r="D119" s="695"/>
      <c r="E119" s="652"/>
      <c r="F119" s="652"/>
      <c r="G119" s="652"/>
      <c r="H119" s="652"/>
      <c r="I119" s="652"/>
      <c r="J119" s="652"/>
      <c r="K119" s="652"/>
      <c r="L119" s="652"/>
      <c r="M119" s="652"/>
      <c r="N119" s="652"/>
      <c r="O119" s="652"/>
      <c r="P119" s="652"/>
      <c r="Q119" s="652"/>
      <c r="R119" s="652"/>
      <c r="S119" s="652"/>
      <c r="T119" s="652"/>
      <c r="U119" s="652"/>
      <c r="V119" s="652"/>
      <c r="W119" s="652"/>
      <c r="X119" s="652"/>
      <c r="Y119" s="696"/>
      <c r="Z119" s="697"/>
      <c r="AA119" s="1441"/>
      <c r="AB119" s="683"/>
      <c r="AC119" s="687"/>
      <c r="AD119" s="652"/>
      <c r="AE119" s="695"/>
      <c r="AF119" s="652"/>
      <c r="AG119" s="652"/>
      <c r="AH119" s="652"/>
      <c r="AI119" s="652"/>
      <c r="AJ119" s="652"/>
      <c r="AK119" s="652"/>
      <c r="AL119" s="652"/>
      <c r="AM119" s="652"/>
      <c r="AN119" s="652"/>
      <c r="AO119" s="652"/>
      <c r="AP119" s="652"/>
      <c r="AQ119" s="652"/>
      <c r="AR119" s="652"/>
      <c r="AS119" s="652"/>
      <c r="AT119" s="652"/>
      <c r="AU119" s="652"/>
      <c r="AV119" s="652"/>
      <c r="AW119" s="652"/>
      <c r="AX119" s="652"/>
      <c r="AY119" s="652"/>
      <c r="AZ119" s="696"/>
      <c r="BA119" s="698"/>
    </row>
    <row r="120" spans="2:55" ht="20.100000000000001" customHeight="1">
      <c r="B120" s="684"/>
      <c r="C120" s="652"/>
      <c r="D120" s="1418"/>
      <c r="E120" s="1418"/>
      <c r="F120" s="652"/>
      <c r="G120" s="654"/>
      <c r="H120" s="1433" t="str">
        <f>'Donnees MEE'!$E$30</f>
        <v>C7.6 Réaliser les opérations de mise en service et/ou d’arrêt de l’installation</v>
      </c>
      <c r="I120" s="1434"/>
      <c r="J120" s="1434"/>
      <c r="K120" s="1434"/>
      <c r="L120" s="1435"/>
      <c r="M120" s="643"/>
      <c r="N120" s="643"/>
      <c r="O120" s="654"/>
      <c r="P120" s="654"/>
      <c r="Q120" s="655"/>
      <c r="R120" s="654"/>
      <c r="S120" s="654"/>
      <c r="T120" s="654"/>
      <c r="U120" s="654"/>
      <c r="V120" s="654"/>
      <c r="W120" s="654"/>
      <c r="X120" s="654"/>
      <c r="Y120" s="654"/>
      <c r="Z120" s="656"/>
      <c r="AA120" s="1441"/>
      <c r="AB120" s="683"/>
      <c r="AC120" s="1454"/>
      <c r="AD120" s="1417"/>
      <c r="AE120" s="1417"/>
      <c r="AF120" s="1417"/>
      <c r="AG120" s="1417"/>
      <c r="AH120" s="1417"/>
      <c r="AI120" s="1417"/>
      <c r="AJ120" s="1417"/>
      <c r="AK120" s="1417"/>
      <c r="AL120" s="1417"/>
      <c r="AM120" s="1417"/>
      <c r="AN120" s="1417"/>
      <c r="AO120" s="1417"/>
      <c r="AP120" s="1417"/>
      <c r="AQ120" s="1417"/>
      <c r="AR120" s="1417"/>
      <c r="AS120" s="1417"/>
      <c r="AT120" s="1417"/>
      <c r="AU120" s="1417"/>
      <c r="AV120" s="1417"/>
      <c r="AW120" s="1417"/>
      <c r="AX120" s="1417"/>
      <c r="AY120" s="1417"/>
      <c r="AZ120" s="1417"/>
      <c r="BA120" s="1475"/>
    </row>
    <row r="121" spans="2:55" ht="30" customHeight="1">
      <c r="B121" s="1416">
        <v>27</v>
      </c>
      <c r="C121" s="1461"/>
      <c r="D121" s="1419" t="str">
        <f>'Donnees MEE'!$C$30</f>
        <v>C7.6</v>
      </c>
      <c r="E121" s="1420"/>
      <c r="F121" s="652"/>
      <c r="G121" s="659" t="s">
        <v>211</v>
      </c>
      <c r="H121" s="1436"/>
      <c r="I121" s="1353"/>
      <c r="J121" s="1353"/>
      <c r="K121" s="1353"/>
      <c r="L121" s="1437"/>
      <c r="M121" s="1446" t="s">
        <v>212</v>
      </c>
      <c r="N121" s="1446"/>
      <c r="O121" s="1447"/>
      <c r="P121" s="1430" t="str">
        <f>REPT("g",(U121))</f>
        <v/>
      </c>
      <c r="Q121" s="1431"/>
      <c r="R121" s="1431"/>
      <c r="S121" s="1432"/>
      <c r="T121" s="664"/>
      <c r="U121" s="1038">
        <f>Bilan!$AK$38</f>
        <v>0</v>
      </c>
      <c r="V121" s="654"/>
      <c r="W121" s="1039" t="str">
        <f>Bilan!$AM$38</f>
        <v xml:space="preserve"> </v>
      </c>
      <c r="X121" s="666"/>
      <c r="Y121" s="654"/>
      <c r="Z121" s="656"/>
      <c r="AA121" s="650"/>
      <c r="AB121" s="584"/>
      <c r="AC121" s="1454"/>
      <c r="AD121" s="1417"/>
      <c r="AE121" s="1417"/>
      <c r="AF121" s="1417"/>
      <c r="AG121" s="1417"/>
      <c r="AH121" s="1417"/>
      <c r="AI121" s="1417"/>
      <c r="AJ121" s="1417"/>
      <c r="AK121" s="1417"/>
      <c r="AL121" s="1417"/>
      <c r="AM121" s="1417"/>
      <c r="AN121" s="1417"/>
      <c r="AO121" s="1417"/>
      <c r="AP121" s="1417"/>
      <c r="AQ121" s="1417"/>
      <c r="AR121" s="1417"/>
      <c r="AS121" s="1417"/>
      <c r="AT121" s="1417"/>
      <c r="AU121" s="1417"/>
      <c r="AV121" s="1417"/>
      <c r="AW121" s="1417"/>
      <c r="AX121" s="1417"/>
      <c r="AY121" s="1417"/>
      <c r="AZ121" s="1417"/>
      <c r="BA121" s="1475"/>
    </row>
    <row r="122" spans="2:55" ht="20.100000000000001" customHeight="1">
      <c r="B122" s="684"/>
      <c r="C122" s="652"/>
      <c r="D122" s="1476"/>
      <c r="E122" s="1476"/>
      <c r="F122" s="652"/>
      <c r="G122" s="654"/>
      <c r="H122" s="1438"/>
      <c r="I122" s="1439"/>
      <c r="J122" s="1439"/>
      <c r="K122" s="1439"/>
      <c r="L122" s="1440"/>
      <c r="M122" s="643"/>
      <c r="N122" s="643"/>
      <c r="O122" s="654"/>
      <c r="P122" s="654"/>
      <c r="Q122" s="654"/>
      <c r="R122" s="654"/>
      <c r="S122" s="654"/>
      <c r="T122" s="654"/>
      <c r="U122" s="654"/>
      <c r="V122" s="654"/>
      <c r="W122" s="654"/>
      <c r="X122" s="654"/>
      <c r="Y122" s="654"/>
      <c r="Z122" s="656"/>
      <c r="AA122" s="685"/>
      <c r="AB122" s="686"/>
      <c r="AC122" s="1454"/>
      <c r="AD122" s="1417"/>
      <c r="AE122" s="1417"/>
      <c r="AF122" s="1417"/>
      <c r="AG122" s="1417"/>
      <c r="AH122" s="1417"/>
      <c r="AI122" s="1417"/>
      <c r="AJ122" s="1417"/>
      <c r="AK122" s="1417"/>
      <c r="AL122" s="1417"/>
      <c r="AM122" s="1417"/>
      <c r="AN122" s="1417"/>
      <c r="AO122" s="1417"/>
      <c r="AP122" s="1417"/>
      <c r="AQ122" s="1417"/>
      <c r="AR122" s="1417"/>
      <c r="AS122" s="1417"/>
      <c r="AT122" s="1417"/>
      <c r="AU122" s="1417"/>
      <c r="AV122" s="1417"/>
      <c r="AW122" s="1417"/>
      <c r="AX122" s="1417"/>
      <c r="AY122" s="1417"/>
      <c r="AZ122" s="1417"/>
      <c r="BA122" s="1475"/>
      <c r="BB122" s="677"/>
      <c r="BC122" s="677"/>
    </row>
    <row r="123" spans="2:55" ht="35.1" customHeight="1">
      <c r="B123" s="703"/>
      <c r="C123" s="704"/>
      <c r="D123" s="704"/>
      <c r="E123" s="704"/>
      <c r="F123" s="705"/>
      <c r="G123" s="647"/>
      <c r="H123" s="647"/>
      <c r="I123" s="647"/>
      <c r="J123" s="647"/>
      <c r="K123" s="647"/>
      <c r="L123" s="647"/>
      <c r="M123" s="647"/>
      <c r="N123" s="647"/>
      <c r="O123" s="647"/>
      <c r="P123" s="647"/>
      <c r="Q123" s="647"/>
      <c r="R123" s="647"/>
      <c r="S123" s="647"/>
      <c r="T123" s="647"/>
      <c r="U123" s="647"/>
      <c r="V123" s="647"/>
      <c r="W123" s="706"/>
      <c r="X123" s="647"/>
      <c r="Y123" s="647"/>
      <c r="Z123" s="707"/>
      <c r="AA123" s="693"/>
      <c r="AB123" s="694"/>
      <c r="AC123" s="708"/>
      <c r="AD123" s="704"/>
      <c r="AE123" s="704"/>
      <c r="AF123" s="704"/>
      <c r="AG123" s="705"/>
      <c r="AH123" s="647"/>
      <c r="AI123" s="647"/>
      <c r="AJ123" s="647"/>
      <c r="AK123" s="647"/>
      <c r="AL123" s="647"/>
      <c r="AM123" s="647"/>
      <c r="AN123" s="647"/>
      <c r="AO123" s="647"/>
      <c r="AP123" s="647"/>
      <c r="AQ123" s="647"/>
      <c r="AR123" s="647"/>
      <c r="AS123" s="647"/>
      <c r="AT123" s="647"/>
      <c r="AU123" s="647"/>
      <c r="AV123" s="647"/>
      <c r="AW123" s="647"/>
      <c r="AX123" s="706"/>
      <c r="AY123" s="647"/>
      <c r="AZ123" s="647"/>
      <c r="BA123" s="709"/>
    </row>
    <row r="124" spans="2:55" ht="27" customHeight="1">
      <c r="B124" s="636"/>
      <c r="C124" s="587"/>
      <c r="D124" s="587"/>
      <c r="E124" s="587"/>
      <c r="F124" s="587"/>
      <c r="G124" s="587"/>
      <c r="H124" s="587"/>
      <c r="I124" s="587"/>
      <c r="J124" s="587"/>
      <c r="K124" s="587"/>
      <c r="L124" s="587"/>
      <c r="M124" s="584"/>
      <c r="N124" s="584"/>
      <c r="O124" s="584"/>
      <c r="P124" s="584"/>
      <c r="Q124" s="584"/>
      <c r="R124" s="584"/>
      <c r="S124" s="584"/>
      <c r="T124" s="584"/>
      <c r="U124" s="584"/>
      <c r="V124" s="584"/>
      <c r="W124" s="584"/>
      <c r="X124" s="584"/>
      <c r="Y124" s="584"/>
      <c r="Z124" s="584"/>
      <c r="AA124" s="584"/>
      <c r="AB124" s="584"/>
      <c r="AC124" s="587"/>
      <c r="AD124" s="587"/>
      <c r="AE124" s="587"/>
      <c r="AF124" s="587"/>
      <c r="AG124" s="587"/>
      <c r="AH124" s="584"/>
      <c r="AI124" s="584"/>
      <c r="AJ124" s="584"/>
      <c r="AK124" s="584"/>
      <c r="AL124" s="584"/>
      <c r="AM124" s="584"/>
      <c r="AN124" s="584"/>
      <c r="AO124" s="584"/>
      <c r="AP124" s="584"/>
      <c r="AQ124" s="584"/>
      <c r="AR124" s="584"/>
      <c r="AS124" s="584"/>
      <c r="AT124" s="584"/>
      <c r="AU124" s="584"/>
      <c r="AV124" s="584"/>
      <c r="AW124" s="584"/>
      <c r="AX124" s="584"/>
      <c r="AY124" s="584"/>
      <c r="AZ124" s="584"/>
      <c r="BA124" s="637"/>
    </row>
    <row r="125" spans="2:55" ht="12" customHeight="1">
      <c r="B125" s="638"/>
      <c r="C125" s="639"/>
      <c r="D125" s="1455" t="s">
        <v>126</v>
      </c>
      <c r="E125" s="1455"/>
      <c r="F125" s="1458"/>
      <c r="G125" s="1448" t="s">
        <v>282</v>
      </c>
      <c r="H125" s="1448"/>
      <c r="I125" s="1448"/>
      <c r="J125" s="1448"/>
      <c r="K125" s="1448"/>
      <c r="L125" s="1448"/>
      <c r="M125" s="1448"/>
      <c r="N125" s="1448"/>
      <c r="O125" s="1448"/>
      <c r="P125" s="1448"/>
      <c r="Q125" s="1448"/>
      <c r="R125" s="1448"/>
      <c r="S125" s="1448"/>
      <c r="T125" s="1421"/>
      <c r="U125" s="640"/>
      <c r="V125" s="1421"/>
      <c r="W125" s="640"/>
      <c r="X125" s="1421"/>
      <c r="Y125" s="1421"/>
      <c r="Z125" s="1451"/>
      <c r="AA125" s="584"/>
      <c r="AB125" s="584"/>
      <c r="AC125" s="641"/>
      <c r="AD125" s="639"/>
      <c r="AE125" s="1455" t="s">
        <v>126</v>
      </c>
      <c r="AF125" s="1455"/>
      <c r="AG125" s="1458"/>
      <c r="AH125" s="1448" t="s">
        <v>287</v>
      </c>
      <c r="AI125" s="1448"/>
      <c r="AJ125" s="1448"/>
      <c r="AK125" s="1448"/>
      <c r="AL125" s="1448"/>
      <c r="AM125" s="1448"/>
      <c r="AN125" s="1448"/>
      <c r="AO125" s="1448"/>
      <c r="AP125" s="1448"/>
      <c r="AQ125" s="1448"/>
      <c r="AR125" s="1448"/>
      <c r="AS125" s="1448"/>
      <c r="AT125" s="1448"/>
      <c r="AU125" s="1421"/>
      <c r="AV125" s="640"/>
      <c r="AW125" s="1421"/>
      <c r="AX125" s="640"/>
      <c r="AY125" s="1421"/>
      <c r="AZ125" s="1421"/>
      <c r="BA125" s="1424"/>
    </row>
    <row r="126" spans="2:55" ht="13.5" customHeight="1">
      <c r="B126" s="642"/>
      <c r="C126" s="643"/>
      <c r="D126" s="1456"/>
      <c r="E126" s="1456"/>
      <c r="F126" s="1459"/>
      <c r="G126" s="1449"/>
      <c r="H126" s="1449"/>
      <c r="I126" s="1449"/>
      <c r="J126" s="1449"/>
      <c r="K126" s="1449"/>
      <c r="L126" s="1449"/>
      <c r="M126" s="1449"/>
      <c r="N126" s="1449"/>
      <c r="O126" s="1449"/>
      <c r="P126" s="1449"/>
      <c r="Q126" s="1449"/>
      <c r="R126" s="1449"/>
      <c r="S126" s="1449"/>
      <c r="T126" s="1422"/>
      <c r="U126" s="1442">
        <f>AVERAGE(U132:U144)</f>
        <v>0</v>
      </c>
      <c r="V126" s="1422"/>
      <c r="W126" s="1427" t="e">
        <f>AVERAGE(W132:W144)</f>
        <v>#DIV/0!</v>
      </c>
      <c r="X126" s="1422"/>
      <c r="Y126" s="1422"/>
      <c r="Z126" s="1452"/>
      <c r="AA126" s="584"/>
      <c r="AB126" s="584"/>
      <c r="AC126" s="644"/>
      <c r="AD126" s="643"/>
      <c r="AE126" s="1456"/>
      <c r="AF126" s="1456"/>
      <c r="AG126" s="1459"/>
      <c r="AH126" s="1449"/>
      <c r="AI126" s="1449"/>
      <c r="AJ126" s="1449"/>
      <c r="AK126" s="1449"/>
      <c r="AL126" s="1449"/>
      <c r="AM126" s="1449"/>
      <c r="AN126" s="1449"/>
      <c r="AO126" s="1449"/>
      <c r="AP126" s="1449"/>
      <c r="AQ126" s="1449"/>
      <c r="AR126" s="1449"/>
      <c r="AS126" s="1449"/>
      <c r="AT126" s="1449"/>
      <c r="AU126" s="1422"/>
      <c r="AV126" s="1442">
        <f>AVERAGE(AV132:AV156)</f>
        <v>0</v>
      </c>
      <c r="AW126" s="1422"/>
      <c r="AX126" s="1427" t="e">
        <f>AVERAGE(AX132:AX156)</f>
        <v>#DIV/0!</v>
      </c>
      <c r="AY126" s="1422"/>
      <c r="AZ126" s="1422"/>
      <c r="BA126" s="1425"/>
    </row>
    <row r="127" spans="2:55" ht="13.5" customHeight="1">
      <c r="B127" s="642"/>
      <c r="C127" s="643"/>
      <c r="D127" s="1456"/>
      <c r="E127" s="1456"/>
      <c r="F127" s="1459"/>
      <c r="G127" s="1449"/>
      <c r="H127" s="1449"/>
      <c r="I127" s="1449"/>
      <c r="J127" s="1449"/>
      <c r="K127" s="1449"/>
      <c r="L127" s="1449"/>
      <c r="M127" s="1449"/>
      <c r="N127" s="1449"/>
      <c r="O127" s="1449"/>
      <c r="P127" s="1449"/>
      <c r="Q127" s="1449"/>
      <c r="R127" s="1449"/>
      <c r="S127" s="1449"/>
      <c r="T127" s="1422"/>
      <c r="U127" s="1443"/>
      <c r="V127" s="1422"/>
      <c r="W127" s="1428"/>
      <c r="X127" s="1422"/>
      <c r="Y127" s="1422"/>
      <c r="Z127" s="1452"/>
      <c r="AA127" s="584"/>
      <c r="AB127" s="584"/>
      <c r="AC127" s="644"/>
      <c r="AD127" s="643"/>
      <c r="AE127" s="1456"/>
      <c r="AF127" s="1456"/>
      <c r="AG127" s="1459"/>
      <c r="AH127" s="1449"/>
      <c r="AI127" s="1449"/>
      <c r="AJ127" s="1449"/>
      <c r="AK127" s="1449"/>
      <c r="AL127" s="1449"/>
      <c r="AM127" s="1449"/>
      <c r="AN127" s="1449"/>
      <c r="AO127" s="1449"/>
      <c r="AP127" s="1449"/>
      <c r="AQ127" s="1449"/>
      <c r="AR127" s="1449"/>
      <c r="AS127" s="1449"/>
      <c r="AT127" s="1449"/>
      <c r="AU127" s="1422"/>
      <c r="AV127" s="1443"/>
      <c r="AW127" s="1422"/>
      <c r="AX127" s="1428"/>
      <c r="AY127" s="1422"/>
      <c r="AZ127" s="1422"/>
      <c r="BA127" s="1425"/>
    </row>
    <row r="128" spans="2:55" ht="10.5" customHeight="1">
      <c r="B128" s="642"/>
      <c r="C128" s="643"/>
      <c r="D128" s="1456"/>
      <c r="E128" s="1456"/>
      <c r="F128" s="1459"/>
      <c r="G128" s="1449"/>
      <c r="H128" s="1449"/>
      <c r="I128" s="1449"/>
      <c r="J128" s="1449"/>
      <c r="K128" s="1449"/>
      <c r="L128" s="1449"/>
      <c r="M128" s="1449"/>
      <c r="N128" s="1449"/>
      <c r="O128" s="1449"/>
      <c r="P128" s="1449"/>
      <c r="Q128" s="1449"/>
      <c r="R128" s="1449"/>
      <c r="S128" s="1449"/>
      <c r="T128" s="1422"/>
      <c r="U128" s="1444"/>
      <c r="V128" s="1422"/>
      <c r="W128" s="1429"/>
      <c r="X128" s="1422"/>
      <c r="Y128" s="1422"/>
      <c r="Z128" s="1452"/>
      <c r="AA128" s="584"/>
      <c r="AB128" s="584"/>
      <c r="AC128" s="644"/>
      <c r="AD128" s="643"/>
      <c r="AE128" s="1456"/>
      <c r="AF128" s="1456"/>
      <c r="AG128" s="1459"/>
      <c r="AH128" s="1449"/>
      <c r="AI128" s="1449"/>
      <c r="AJ128" s="1449"/>
      <c r="AK128" s="1449"/>
      <c r="AL128" s="1449"/>
      <c r="AM128" s="1449"/>
      <c r="AN128" s="1449"/>
      <c r="AO128" s="1449"/>
      <c r="AP128" s="1449"/>
      <c r="AQ128" s="1449"/>
      <c r="AR128" s="1449"/>
      <c r="AS128" s="1449"/>
      <c r="AT128" s="1449"/>
      <c r="AU128" s="1422"/>
      <c r="AV128" s="1444"/>
      <c r="AW128" s="1422"/>
      <c r="AX128" s="1429"/>
      <c r="AY128" s="1422"/>
      <c r="AZ128" s="1422"/>
      <c r="BA128" s="1425"/>
    </row>
    <row r="129" spans="2:55" ht="12" customHeight="1">
      <c r="B129" s="645"/>
      <c r="C129" s="646"/>
      <c r="D129" s="1457"/>
      <c r="E129" s="1457"/>
      <c r="F129" s="1460"/>
      <c r="G129" s="1450"/>
      <c r="H129" s="1450"/>
      <c r="I129" s="1450"/>
      <c r="J129" s="1450"/>
      <c r="K129" s="1450"/>
      <c r="L129" s="1450"/>
      <c r="M129" s="1450"/>
      <c r="N129" s="1450"/>
      <c r="O129" s="1450"/>
      <c r="P129" s="1450"/>
      <c r="Q129" s="1450"/>
      <c r="R129" s="1450"/>
      <c r="S129" s="1450"/>
      <c r="T129" s="1423"/>
      <c r="U129" s="647"/>
      <c r="V129" s="1423"/>
      <c r="W129" s="647"/>
      <c r="X129" s="1423"/>
      <c r="Y129" s="1423"/>
      <c r="Z129" s="1453"/>
      <c r="AA129" s="584"/>
      <c r="AB129" s="584"/>
      <c r="AC129" s="648"/>
      <c r="AD129" s="646"/>
      <c r="AE129" s="1457"/>
      <c r="AF129" s="1457"/>
      <c r="AG129" s="1460"/>
      <c r="AH129" s="1450"/>
      <c r="AI129" s="1450"/>
      <c r="AJ129" s="1450"/>
      <c r="AK129" s="1450"/>
      <c r="AL129" s="1450"/>
      <c r="AM129" s="1450"/>
      <c r="AN129" s="1450"/>
      <c r="AO129" s="1450"/>
      <c r="AP129" s="1450"/>
      <c r="AQ129" s="1450"/>
      <c r="AR129" s="1450"/>
      <c r="AS129" s="1450"/>
      <c r="AT129" s="1450"/>
      <c r="AU129" s="1423"/>
      <c r="AV129" s="647"/>
      <c r="AW129" s="1423"/>
      <c r="AX129" s="647"/>
      <c r="AY129" s="1423"/>
      <c r="AZ129" s="1423"/>
      <c r="BA129" s="1426"/>
    </row>
    <row r="130" spans="2:55" ht="30" customHeight="1">
      <c r="B130" s="638"/>
      <c r="C130" s="639"/>
      <c r="D130" s="639"/>
      <c r="E130" s="639"/>
      <c r="F130" s="639"/>
      <c r="G130" s="640"/>
      <c r="H130" s="640"/>
      <c r="I130" s="640"/>
      <c r="J130" s="640"/>
      <c r="K130" s="640"/>
      <c r="L130" s="640"/>
      <c r="M130" s="640"/>
      <c r="N130" s="640"/>
      <c r="O130" s="640"/>
      <c r="P130" s="640"/>
      <c r="Q130" s="640"/>
      <c r="R130" s="640"/>
      <c r="S130" s="640"/>
      <c r="T130" s="640"/>
      <c r="U130" s="640"/>
      <c r="V130" s="640"/>
      <c r="W130" s="640"/>
      <c r="X130" s="640"/>
      <c r="Y130" s="640"/>
      <c r="Z130" s="649"/>
      <c r="AA130" s="650"/>
      <c r="AB130" s="584"/>
      <c r="AC130" s="641"/>
      <c r="AD130" s="639"/>
      <c r="AE130" s="639"/>
      <c r="AF130" s="639"/>
      <c r="AG130" s="639"/>
      <c r="AH130" s="640"/>
      <c r="AI130" s="640"/>
      <c r="AJ130" s="640"/>
      <c r="AK130" s="640"/>
      <c r="AL130" s="640"/>
      <c r="AM130" s="640"/>
      <c r="AN130" s="640"/>
      <c r="AO130" s="640"/>
      <c r="AP130" s="640"/>
      <c r="AQ130" s="640"/>
      <c r="AR130" s="640"/>
      <c r="AS130" s="640"/>
      <c r="AT130" s="640"/>
      <c r="AU130" s="640"/>
      <c r="AV130" s="640"/>
      <c r="AW130" s="640"/>
      <c r="AX130" s="640"/>
      <c r="AY130" s="640"/>
      <c r="AZ130" s="640"/>
      <c r="BA130" s="651"/>
    </row>
    <row r="131" spans="2:55" ht="20.100000000000001" customHeight="1">
      <c r="B131" s="642"/>
      <c r="C131" s="652"/>
      <c r="D131" s="1418"/>
      <c r="E131" s="1418"/>
      <c r="F131" s="652"/>
      <c r="G131" s="654"/>
      <c r="H131" s="1433" t="str">
        <f>'Donnees MEE'!$E$36</f>
        <v>C9.1 Compléter la charge du réseau fluidique et des réseaux de fluides frigorigènes</v>
      </c>
      <c r="I131" s="1434"/>
      <c r="J131" s="1434"/>
      <c r="K131" s="1434"/>
      <c r="L131" s="1435"/>
      <c r="M131" s="643"/>
      <c r="N131" s="643"/>
      <c r="O131" s="654"/>
      <c r="P131" s="654"/>
      <c r="Q131" s="655"/>
      <c r="R131" s="654"/>
      <c r="S131" s="654"/>
      <c r="T131" s="654"/>
      <c r="U131" s="654"/>
      <c r="V131" s="654"/>
      <c r="W131" s="654"/>
      <c r="X131" s="654"/>
      <c r="Y131" s="654"/>
      <c r="Z131" s="656"/>
      <c r="AA131" s="650"/>
      <c r="AB131" s="584"/>
      <c r="AC131" s="644"/>
      <c r="AD131" s="652"/>
      <c r="AE131" s="1418"/>
      <c r="AF131" s="1418"/>
      <c r="AG131" s="652"/>
      <c r="AH131" s="654"/>
      <c r="AI131" s="1433" t="str">
        <f>'Donnees MEE'!$E$40</f>
        <v>C10.1 Identifier les opérations prédéfinies liées au contrat de maintenance</v>
      </c>
      <c r="AJ131" s="1434"/>
      <c r="AK131" s="1434"/>
      <c r="AL131" s="1434"/>
      <c r="AM131" s="1435"/>
      <c r="AN131" s="643"/>
      <c r="AO131" s="643"/>
      <c r="AP131" s="654"/>
      <c r="AQ131" s="654"/>
      <c r="AR131" s="655"/>
      <c r="AS131" s="654"/>
      <c r="AT131" s="654"/>
      <c r="AU131" s="654"/>
      <c r="AV131" s="654"/>
      <c r="AW131" s="654"/>
      <c r="AX131" s="654"/>
      <c r="AY131" s="654"/>
      <c r="AZ131" s="654"/>
      <c r="BA131" s="657"/>
    </row>
    <row r="132" spans="2:55" s="21" customFormat="1" ht="30" customHeight="1">
      <c r="B132" s="1416">
        <v>33</v>
      </c>
      <c r="C132" s="1417"/>
      <c r="D132" s="1419" t="str">
        <f>'Donnees MEE'!$C$36</f>
        <v>C9.1</v>
      </c>
      <c r="E132" s="1420"/>
      <c r="F132" s="652"/>
      <c r="G132" s="659" t="s">
        <v>211</v>
      </c>
      <c r="H132" s="1436"/>
      <c r="I132" s="1353"/>
      <c r="J132" s="1353"/>
      <c r="K132" s="1353"/>
      <c r="L132" s="1437"/>
      <c r="M132" s="1446" t="s">
        <v>212</v>
      </c>
      <c r="N132" s="1446"/>
      <c r="O132" s="1447"/>
      <c r="P132" s="1430" t="str">
        <f>REPT("g",(U132))</f>
        <v/>
      </c>
      <c r="Q132" s="1431"/>
      <c r="R132" s="1431"/>
      <c r="S132" s="1432"/>
      <c r="T132" s="664"/>
      <c r="U132" s="1038">
        <f>Bilan!$AK$42</f>
        <v>0</v>
      </c>
      <c r="V132" s="654"/>
      <c r="W132" s="1039" t="str">
        <f>Bilan!$AM$42</f>
        <v xml:space="preserve"> </v>
      </c>
      <c r="X132" s="666"/>
      <c r="Y132" s="654"/>
      <c r="Z132" s="656"/>
      <c r="AA132" s="650"/>
      <c r="AB132" s="584"/>
      <c r="AC132" s="1454">
        <v>37</v>
      </c>
      <c r="AD132" s="1417"/>
      <c r="AE132" s="1419" t="str">
        <f>'Donnees MEE'!$C$40</f>
        <v>C10.1</v>
      </c>
      <c r="AF132" s="1420"/>
      <c r="AG132" s="652"/>
      <c r="AH132" s="659" t="s">
        <v>211</v>
      </c>
      <c r="AI132" s="1436"/>
      <c r="AJ132" s="1353"/>
      <c r="AK132" s="1353"/>
      <c r="AL132" s="1353"/>
      <c r="AM132" s="1437"/>
      <c r="AN132" s="1446" t="s">
        <v>212</v>
      </c>
      <c r="AO132" s="1446"/>
      <c r="AP132" s="1447"/>
      <c r="AQ132" s="1430" t="str">
        <f>REPT("g",(AV132))</f>
        <v/>
      </c>
      <c r="AR132" s="1431"/>
      <c r="AS132" s="1431"/>
      <c r="AT132" s="1432"/>
      <c r="AU132" s="664"/>
      <c r="AV132" s="1038">
        <f>Bilan!$AK$42</f>
        <v>0</v>
      </c>
      <c r="AW132" s="654"/>
      <c r="AX132" s="1039" t="str">
        <f>Bilan!$AM$42</f>
        <v xml:space="preserve"> </v>
      </c>
      <c r="AY132" s="666"/>
      <c r="AZ132" s="654"/>
      <c r="BA132" s="657"/>
    </row>
    <row r="133" spans="2:55" ht="20.100000000000001" customHeight="1">
      <c r="B133" s="642"/>
      <c r="C133" s="652"/>
      <c r="D133" s="1418"/>
      <c r="E133" s="1418"/>
      <c r="F133" s="652"/>
      <c r="G133" s="654"/>
      <c r="H133" s="1438"/>
      <c r="I133" s="1439"/>
      <c r="J133" s="1439"/>
      <c r="K133" s="1439"/>
      <c r="L133" s="1440"/>
      <c r="M133" s="643"/>
      <c r="N133" s="643"/>
      <c r="O133" s="654"/>
      <c r="P133" s="654"/>
      <c r="Q133" s="654"/>
      <c r="R133" s="654"/>
      <c r="S133" s="654"/>
      <c r="T133" s="654"/>
      <c r="U133" s="654"/>
      <c r="V133" s="654"/>
      <c r="W133" s="654"/>
      <c r="X133" s="654"/>
      <c r="Y133" s="654"/>
      <c r="Z133" s="656"/>
      <c r="AA133" s="650"/>
      <c r="AB133" s="584"/>
      <c r="AC133" s="644"/>
      <c r="AD133" s="652"/>
      <c r="AE133" s="1418"/>
      <c r="AF133" s="1418"/>
      <c r="AG133" s="652"/>
      <c r="AH133" s="654"/>
      <c r="AI133" s="1438"/>
      <c r="AJ133" s="1439"/>
      <c r="AK133" s="1439"/>
      <c r="AL133" s="1439"/>
      <c r="AM133" s="1440"/>
      <c r="AN133" s="643"/>
      <c r="AO133" s="643"/>
      <c r="AP133" s="654"/>
      <c r="AQ133" s="654"/>
      <c r="AR133" s="654"/>
      <c r="AS133" s="654"/>
      <c r="AT133" s="654"/>
      <c r="AU133" s="654"/>
      <c r="AV133" s="654"/>
      <c r="AW133" s="654"/>
      <c r="AX133" s="654"/>
      <c r="AY133" s="654"/>
      <c r="AZ133" s="654"/>
      <c r="BA133" s="657"/>
    </row>
    <row r="134" spans="2:55" ht="15" customHeight="1">
      <c r="B134" s="667"/>
      <c r="C134" s="668"/>
      <c r="D134" s="669"/>
      <c r="E134" s="654"/>
      <c r="F134" s="670"/>
      <c r="G134" s="654"/>
      <c r="H134" s="654"/>
      <c r="I134" s="654"/>
      <c r="J134" s="654"/>
      <c r="K134" s="654"/>
      <c r="L134" s="654"/>
      <c r="M134" s="671"/>
      <c r="N134" s="671"/>
      <c r="O134" s="671"/>
      <c r="P134" s="671"/>
      <c r="Q134" s="671"/>
      <c r="R134" s="671"/>
      <c r="S134" s="671"/>
      <c r="T134" s="671"/>
      <c r="U134" s="671"/>
      <c r="V134" s="671"/>
      <c r="W134" s="671"/>
      <c r="X134" s="671"/>
      <c r="Y134" s="671"/>
      <c r="Z134" s="672"/>
      <c r="AA134" s="673"/>
      <c r="AB134" s="674"/>
      <c r="AC134" s="675"/>
      <c r="AD134" s="668"/>
      <c r="AE134" s="669"/>
      <c r="AF134" s="654"/>
      <c r="AG134" s="670"/>
      <c r="AH134" s="654"/>
      <c r="AI134" s="654"/>
      <c r="AJ134" s="654"/>
      <c r="AK134" s="654"/>
      <c r="AL134" s="654"/>
      <c r="AM134" s="654"/>
      <c r="AN134" s="671"/>
      <c r="AO134" s="671"/>
      <c r="AP134" s="671"/>
      <c r="AQ134" s="671"/>
      <c r="AR134" s="671"/>
      <c r="AS134" s="671"/>
      <c r="AT134" s="671"/>
      <c r="AU134" s="671"/>
      <c r="AV134" s="671"/>
      <c r="AW134" s="671"/>
      <c r="AX134" s="671"/>
      <c r="AY134" s="671"/>
      <c r="AZ134" s="671"/>
      <c r="BA134" s="676"/>
    </row>
    <row r="135" spans="2:55" ht="20.100000000000001" customHeight="1">
      <c r="B135" s="642"/>
      <c r="C135" s="652"/>
      <c r="D135" s="1418"/>
      <c r="E135" s="1418"/>
      <c r="F135" s="652"/>
      <c r="G135" s="654"/>
      <c r="H135" s="1433" t="str">
        <f>'Donnees MEE'!$E$37</f>
        <v>C9.2 Déterminer les réglages nécessaires pour obtenir le fonctionnement attendu du système</v>
      </c>
      <c r="I135" s="1434"/>
      <c r="J135" s="1434"/>
      <c r="K135" s="1434"/>
      <c r="L135" s="1435"/>
      <c r="M135" s="643"/>
      <c r="N135" s="643"/>
      <c r="O135" s="654"/>
      <c r="P135" s="654"/>
      <c r="Q135" s="655"/>
      <c r="R135" s="654"/>
      <c r="S135" s="654"/>
      <c r="T135" s="654"/>
      <c r="U135" s="654"/>
      <c r="V135" s="654"/>
      <c r="W135" s="654"/>
      <c r="X135" s="654"/>
      <c r="Y135" s="654"/>
      <c r="Z135" s="656"/>
      <c r="AA135" s="650"/>
      <c r="AB135" s="584"/>
      <c r="AC135" s="644"/>
      <c r="AD135" s="652"/>
      <c r="AE135" s="1418"/>
      <c r="AF135" s="1418"/>
      <c r="AG135" s="652"/>
      <c r="AH135" s="654"/>
      <c r="AI135" s="1433" t="str">
        <f>'Donnees MEE'!$E$41</f>
        <v>C10.2 Déterminer une organisation en fonction de l’environnement de travail et les conditions de la maintenance</v>
      </c>
      <c r="AJ135" s="1434"/>
      <c r="AK135" s="1434"/>
      <c r="AL135" s="1434"/>
      <c r="AM135" s="1435"/>
      <c r="AN135" s="643"/>
      <c r="AO135" s="643"/>
      <c r="AP135" s="654"/>
      <c r="AQ135" s="654"/>
      <c r="AR135" s="655"/>
      <c r="AS135" s="654"/>
      <c r="AT135" s="654"/>
      <c r="AU135" s="654"/>
      <c r="AV135" s="654"/>
      <c r="AW135" s="654"/>
      <c r="AX135" s="654"/>
      <c r="AY135" s="654"/>
      <c r="AZ135" s="654"/>
      <c r="BA135" s="657"/>
    </row>
    <row r="136" spans="2:55" ht="30" customHeight="1">
      <c r="B136" s="1416">
        <v>34</v>
      </c>
      <c r="C136" s="1417"/>
      <c r="D136" s="1419" t="str">
        <f>'Donnees MEE'!$C$37</f>
        <v>C9.2</v>
      </c>
      <c r="E136" s="1420"/>
      <c r="F136" s="652"/>
      <c r="G136" s="659" t="s">
        <v>211</v>
      </c>
      <c r="H136" s="1436"/>
      <c r="I136" s="1353"/>
      <c r="J136" s="1353"/>
      <c r="K136" s="1353"/>
      <c r="L136" s="1437"/>
      <c r="M136" s="1446" t="s">
        <v>212</v>
      </c>
      <c r="N136" s="1446"/>
      <c r="O136" s="1447"/>
      <c r="P136" s="1430" t="str">
        <f>REPT("g",(U136))</f>
        <v/>
      </c>
      <c r="Q136" s="1431"/>
      <c r="R136" s="1431"/>
      <c r="S136" s="1432"/>
      <c r="T136" s="664"/>
      <c r="U136" s="1038">
        <f>Bilan!$AK$42</f>
        <v>0</v>
      </c>
      <c r="V136" s="654"/>
      <c r="W136" s="1039" t="str">
        <f>Bilan!$AM$42</f>
        <v xml:space="preserve"> </v>
      </c>
      <c r="X136" s="666"/>
      <c r="Y136" s="654"/>
      <c r="Z136" s="656"/>
      <c r="AA136" s="650"/>
      <c r="AB136" s="584"/>
      <c r="AC136" s="1454">
        <v>38</v>
      </c>
      <c r="AD136" s="1417"/>
      <c r="AE136" s="1419" t="str">
        <f>'Donnees MEE'!$C$41</f>
        <v>C10.2</v>
      </c>
      <c r="AF136" s="1420"/>
      <c r="AG136" s="652"/>
      <c r="AH136" s="659" t="s">
        <v>211</v>
      </c>
      <c r="AI136" s="1436"/>
      <c r="AJ136" s="1353"/>
      <c r="AK136" s="1353"/>
      <c r="AL136" s="1353"/>
      <c r="AM136" s="1437"/>
      <c r="AN136" s="1446" t="s">
        <v>212</v>
      </c>
      <c r="AO136" s="1446"/>
      <c r="AP136" s="1447"/>
      <c r="AQ136" s="1430" t="str">
        <f>REPT("g",(AV136))</f>
        <v/>
      </c>
      <c r="AR136" s="1431"/>
      <c r="AS136" s="1431"/>
      <c r="AT136" s="1432"/>
      <c r="AU136" s="664"/>
      <c r="AV136" s="1038">
        <f>Bilan!$AK$42</f>
        <v>0</v>
      </c>
      <c r="AW136" s="654"/>
      <c r="AX136" s="1039" t="str">
        <f>Bilan!$AM$42</f>
        <v xml:space="preserve"> </v>
      </c>
      <c r="AY136" s="666"/>
      <c r="AZ136" s="654"/>
      <c r="BA136" s="657"/>
    </row>
    <row r="137" spans="2:55" ht="20.100000000000001" customHeight="1">
      <c r="B137" s="642"/>
      <c r="C137" s="652"/>
      <c r="D137" s="1418"/>
      <c r="E137" s="1418"/>
      <c r="F137" s="652"/>
      <c r="G137" s="654"/>
      <c r="H137" s="1438"/>
      <c r="I137" s="1439"/>
      <c r="J137" s="1439"/>
      <c r="K137" s="1439"/>
      <c r="L137" s="1440"/>
      <c r="M137" s="643"/>
      <c r="N137" s="643"/>
      <c r="O137" s="654"/>
      <c r="P137" s="654"/>
      <c r="Q137" s="654"/>
      <c r="R137" s="654"/>
      <c r="S137" s="654"/>
      <c r="T137" s="654"/>
      <c r="U137" s="654"/>
      <c r="V137" s="654"/>
      <c r="W137" s="654"/>
      <c r="X137" s="654"/>
      <c r="Y137" s="654"/>
      <c r="Z137" s="656"/>
      <c r="AA137" s="650"/>
      <c r="AB137" s="584"/>
      <c r="AC137" s="644"/>
      <c r="AD137" s="652"/>
      <c r="AE137" s="1418"/>
      <c r="AF137" s="1418"/>
      <c r="AG137" s="652"/>
      <c r="AH137" s="654"/>
      <c r="AI137" s="1438"/>
      <c r="AJ137" s="1439"/>
      <c r="AK137" s="1439"/>
      <c r="AL137" s="1439"/>
      <c r="AM137" s="1440"/>
      <c r="AN137" s="643"/>
      <c r="AO137" s="643"/>
      <c r="AP137" s="654"/>
      <c r="AQ137" s="654"/>
      <c r="AR137" s="654"/>
      <c r="AS137" s="654"/>
      <c r="AT137" s="654"/>
      <c r="AU137" s="654"/>
      <c r="AV137" s="654"/>
      <c r="AW137" s="654"/>
      <c r="AX137" s="654"/>
      <c r="AY137" s="654"/>
      <c r="AZ137" s="654"/>
      <c r="BA137" s="657"/>
      <c r="BB137" s="677"/>
      <c r="BC137" s="677"/>
    </row>
    <row r="138" spans="2:55" ht="15" customHeight="1">
      <c r="B138" s="642"/>
      <c r="C138" s="652"/>
      <c r="D138" s="669"/>
      <c r="E138" s="654"/>
      <c r="F138" s="652"/>
      <c r="G138" s="654"/>
      <c r="H138" s="678"/>
      <c r="I138" s="679"/>
      <c r="J138" s="679"/>
      <c r="K138" s="680"/>
      <c r="L138" s="681"/>
      <c r="M138" s="643"/>
      <c r="N138" s="643"/>
      <c r="O138" s="654"/>
      <c r="P138" s="654"/>
      <c r="Q138" s="654"/>
      <c r="R138" s="654"/>
      <c r="S138" s="654"/>
      <c r="T138" s="654"/>
      <c r="U138" s="654"/>
      <c r="V138" s="654"/>
      <c r="W138" s="654"/>
      <c r="X138" s="654"/>
      <c r="Y138" s="654"/>
      <c r="Z138" s="656"/>
      <c r="AA138" s="1441"/>
      <c r="AB138" s="683"/>
      <c r="AC138" s="644"/>
      <c r="AD138" s="652"/>
      <c r="AE138" s="669"/>
      <c r="AF138" s="654"/>
      <c r="AG138" s="652"/>
      <c r="AH138" s="654"/>
      <c r="AI138" s="678"/>
      <c r="AJ138" s="679"/>
      <c r="AK138" s="679"/>
      <c r="AL138" s="680"/>
      <c r="AM138" s="681"/>
      <c r="AN138" s="643"/>
      <c r="AO138" s="643"/>
      <c r="AP138" s="654"/>
      <c r="AQ138" s="654"/>
      <c r="AR138" s="654"/>
      <c r="AS138" s="654"/>
      <c r="AT138" s="654"/>
      <c r="AU138" s="654"/>
      <c r="AV138" s="654"/>
      <c r="AW138" s="654"/>
      <c r="AX138" s="654"/>
      <c r="AY138" s="654"/>
      <c r="AZ138" s="654"/>
      <c r="BA138" s="657"/>
      <c r="BB138" s="251"/>
      <c r="BC138" s="251"/>
    </row>
    <row r="139" spans="2:55" ht="20.100000000000001" customHeight="1">
      <c r="B139" s="642"/>
      <c r="C139" s="652"/>
      <c r="D139" s="1418"/>
      <c r="E139" s="1418"/>
      <c r="F139" s="652"/>
      <c r="G139" s="654"/>
      <c r="H139" s="1433" t="str">
        <f>'Donnees MEE'!$E$38</f>
        <v>C9.3 Ajuster les réglages des systèmes de régulation et de sécurité</v>
      </c>
      <c r="I139" s="1434"/>
      <c r="J139" s="1434"/>
      <c r="K139" s="1434"/>
      <c r="L139" s="1435"/>
      <c r="M139" s="643"/>
      <c r="N139" s="643"/>
      <c r="O139" s="654"/>
      <c r="P139" s="654"/>
      <c r="Q139" s="655"/>
      <c r="R139" s="654"/>
      <c r="S139" s="654"/>
      <c r="T139" s="654"/>
      <c r="U139" s="654"/>
      <c r="V139" s="654"/>
      <c r="W139" s="654"/>
      <c r="X139" s="654"/>
      <c r="Y139" s="654"/>
      <c r="Z139" s="656"/>
      <c r="AA139" s="1441"/>
      <c r="AB139" s="683"/>
      <c r="AC139" s="644"/>
      <c r="AD139" s="652"/>
      <c r="AE139" s="1418"/>
      <c r="AF139" s="1418"/>
      <c r="AG139" s="652"/>
      <c r="AH139" s="654"/>
      <c r="AI139" s="1433" t="str">
        <f>'Donnees MEE'!$E$42</f>
        <v>C10.3 Contrôler les données d’exploitation (indicateurs, voyants…) par rapport aux attendus</v>
      </c>
      <c r="AJ139" s="1434"/>
      <c r="AK139" s="1434"/>
      <c r="AL139" s="1434"/>
      <c r="AM139" s="1435"/>
      <c r="AN139" s="643"/>
      <c r="AO139" s="643"/>
      <c r="AP139" s="654"/>
      <c r="AQ139" s="654"/>
      <c r="AR139" s="655"/>
      <c r="AS139" s="654"/>
      <c r="AT139" s="654"/>
      <c r="AU139" s="654"/>
      <c r="AV139" s="654"/>
      <c r="AW139" s="654"/>
      <c r="AX139" s="654"/>
      <c r="AY139" s="654"/>
      <c r="AZ139" s="654"/>
      <c r="BA139" s="657"/>
    </row>
    <row r="140" spans="2:55" ht="30" customHeight="1">
      <c r="B140" s="1416">
        <v>35</v>
      </c>
      <c r="C140" s="1417"/>
      <c r="D140" s="1419" t="str">
        <f>'Donnees MEE'!$C$38</f>
        <v>C9.3</v>
      </c>
      <c r="E140" s="1420"/>
      <c r="F140" s="652"/>
      <c r="G140" s="659" t="s">
        <v>211</v>
      </c>
      <c r="H140" s="1436"/>
      <c r="I140" s="1353"/>
      <c r="J140" s="1353"/>
      <c r="K140" s="1353"/>
      <c r="L140" s="1437"/>
      <c r="M140" s="1446" t="s">
        <v>212</v>
      </c>
      <c r="N140" s="1446"/>
      <c r="O140" s="1447"/>
      <c r="P140" s="1430" t="str">
        <f>REPT("g",(U140))</f>
        <v/>
      </c>
      <c r="Q140" s="1431"/>
      <c r="R140" s="1431"/>
      <c r="S140" s="1432"/>
      <c r="T140" s="664"/>
      <c r="U140" s="1038">
        <f>Bilan!$AK$42</f>
        <v>0</v>
      </c>
      <c r="V140" s="654"/>
      <c r="W140" s="1039" t="str">
        <f>Bilan!$AM$42</f>
        <v xml:space="preserve"> </v>
      </c>
      <c r="X140" s="666"/>
      <c r="Y140" s="654"/>
      <c r="Z140" s="656"/>
      <c r="AA140" s="650"/>
      <c r="AB140" s="584"/>
      <c r="AC140" s="1454">
        <v>39</v>
      </c>
      <c r="AD140" s="1417"/>
      <c r="AE140" s="1419" t="str">
        <f>'Donnees MEE'!$C$42</f>
        <v>C10.3</v>
      </c>
      <c r="AF140" s="1420"/>
      <c r="AG140" s="652"/>
      <c r="AH140" s="659" t="s">
        <v>211</v>
      </c>
      <c r="AI140" s="1436"/>
      <c r="AJ140" s="1353"/>
      <c r="AK140" s="1353"/>
      <c r="AL140" s="1353"/>
      <c r="AM140" s="1437"/>
      <c r="AN140" s="1446" t="s">
        <v>212</v>
      </c>
      <c r="AO140" s="1446"/>
      <c r="AP140" s="1447"/>
      <c r="AQ140" s="1430" t="str">
        <f>REPT("g",(AV140))</f>
        <v/>
      </c>
      <c r="AR140" s="1431"/>
      <c r="AS140" s="1431"/>
      <c r="AT140" s="1432"/>
      <c r="AU140" s="664"/>
      <c r="AV140" s="1038">
        <f>Bilan!$AK$42</f>
        <v>0</v>
      </c>
      <c r="AW140" s="654"/>
      <c r="AX140" s="1039" t="str">
        <f>Bilan!$AM$42</f>
        <v xml:space="preserve"> </v>
      </c>
      <c r="AY140" s="666"/>
      <c r="AZ140" s="654"/>
      <c r="BA140" s="657"/>
    </row>
    <row r="141" spans="2:55" ht="20.100000000000001" customHeight="1">
      <c r="B141" s="684"/>
      <c r="C141" s="652"/>
      <c r="D141" s="1418"/>
      <c r="E141" s="1418"/>
      <c r="F141" s="652"/>
      <c r="G141" s="654"/>
      <c r="H141" s="1438"/>
      <c r="I141" s="1439"/>
      <c r="J141" s="1439"/>
      <c r="K141" s="1439"/>
      <c r="L141" s="1440"/>
      <c r="M141" s="643"/>
      <c r="N141" s="643"/>
      <c r="O141" s="654"/>
      <c r="P141" s="654"/>
      <c r="Q141" s="654"/>
      <c r="R141" s="654"/>
      <c r="S141" s="654"/>
      <c r="T141" s="654"/>
      <c r="U141" s="654"/>
      <c r="V141" s="654"/>
      <c r="W141" s="654"/>
      <c r="X141" s="654"/>
      <c r="Y141" s="654"/>
      <c r="Z141" s="656"/>
      <c r="AA141" s="1462"/>
      <c r="AB141" s="686"/>
      <c r="AC141" s="687"/>
      <c r="AD141" s="652"/>
      <c r="AE141" s="1418"/>
      <c r="AF141" s="1418"/>
      <c r="AG141" s="652"/>
      <c r="AH141" s="654"/>
      <c r="AI141" s="1438"/>
      <c r="AJ141" s="1439"/>
      <c r="AK141" s="1439"/>
      <c r="AL141" s="1439"/>
      <c r="AM141" s="1440"/>
      <c r="AN141" s="643"/>
      <c r="AO141" s="643"/>
      <c r="AP141" s="654"/>
      <c r="AQ141" s="654"/>
      <c r="AR141" s="654"/>
      <c r="AS141" s="654"/>
      <c r="AT141" s="654"/>
      <c r="AU141" s="654"/>
      <c r="AV141" s="654"/>
      <c r="AW141" s="654"/>
      <c r="AX141" s="654"/>
      <c r="AY141" s="654"/>
      <c r="AZ141" s="654"/>
      <c r="BA141" s="657"/>
    </row>
    <row r="142" spans="2:55" ht="15" customHeight="1">
      <c r="B142" s="684"/>
      <c r="C142" s="652"/>
      <c r="D142" s="669"/>
      <c r="E142" s="654"/>
      <c r="F142" s="652"/>
      <c r="G142" s="654"/>
      <c r="H142" s="678"/>
      <c r="I142" s="679"/>
      <c r="J142" s="679"/>
      <c r="K142" s="680"/>
      <c r="L142" s="681"/>
      <c r="M142" s="643"/>
      <c r="N142" s="643"/>
      <c r="O142" s="654"/>
      <c r="P142" s="654"/>
      <c r="Q142" s="654"/>
      <c r="R142" s="654"/>
      <c r="S142" s="654"/>
      <c r="T142" s="654"/>
      <c r="U142" s="654"/>
      <c r="V142" s="654"/>
      <c r="W142" s="654"/>
      <c r="X142" s="654"/>
      <c r="Y142" s="654"/>
      <c r="Z142" s="656"/>
      <c r="AA142" s="1462"/>
      <c r="AB142" s="686"/>
      <c r="AC142" s="687"/>
      <c r="AD142" s="652"/>
      <c r="AE142" s="669"/>
      <c r="AF142" s="654"/>
      <c r="AG142" s="652"/>
      <c r="AH142" s="654"/>
      <c r="AI142" s="678"/>
      <c r="AJ142" s="679"/>
      <c r="AK142" s="679"/>
      <c r="AL142" s="680"/>
      <c r="AM142" s="681"/>
      <c r="AN142" s="643"/>
      <c r="AO142" s="643"/>
      <c r="AP142" s="654"/>
      <c r="AQ142" s="654"/>
      <c r="AR142" s="654"/>
      <c r="AS142" s="654"/>
      <c r="AT142" s="654"/>
      <c r="AU142" s="654"/>
      <c r="AV142" s="654"/>
      <c r="AW142" s="654"/>
      <c r="AX142" s="654"/>
      <c r="AY142" s="654"/>
      <c r="AZ142" s="654"/>
      <c r="BA142" s="657"/>
    </row>
    <row r="143" spans="2:55" ht="20.100000000000001" customHeight="1">
      <c r="B143" s="684"/>
      <c r="C143" s="652"/>
      <c r="D143" s="1418"/>
      <c r="E143" s="1418"/>
      <c r="F143" s="652"/>
      <c r="G143" s="654"/>
      <c r="H143" s="1433" t="str">
        <f>'Donnees MEE'!$E$39</f>
        <v>C9.4 Appliquer les règles de sécurité</v>
      </c>
      <c r="I143" s="1434"/>
      <c r="J143" s="1434"/>
      <c r="K143" s="1434"/>
      <c r="L143" s="1435"/>
      <c r="M143" s="643"/>
      <c r="N143" s="643"/>
      <c r="O143" s="654"/>
      <c r="P143" s="654"/>
      <c r="Q143" s="655"/>
      <c r="R143" s="654"/>
      <c r="S143" s="654"/>
      <c r="T143" s="654"/>
      <c r="U143" s="654"/>
      <c r="V143" s="654"/>
      <c r="W143" s="654"/>
      <c r="X143" s="654"/>
      <c r="Y143" s="654"/>
      <c r="Z143" s="656"/>
      <c r="AA143" s="650"/>
      <c r="AB143" s="584"/>
      <c r="AC143" s="687"/>
      <c r="AD143" s="652"/>
      <c r="AE143" s="1418"/>
      <c r="AF143" s="1418"/>
      <c r="AG143" s="652"/>
      <c r="AH143" s="654"/>
      <c r="AI143" s="1433" t="str">
        <f>'Donnees MEE'!$E$43</f>
        <v>C10.4 Traiter les informations de télémaintenance et celles des applications numériques</v>
      </c>
      <c r="AJ143" s="1434"/>
      <c r="AK143" s="1434"/>
      <c r="AL143" s="1434"/>
      <c r="AM143" s="1435"/>
      <c r="AN143" s="643"/>
      <c r="AO143" s="643"/>
      <c r="AP143" s="654"/>
      <c r="AQ143" s="654"/>
      <c r="AR143" s="655"/>
      <c r="AS143" s="654"/>
      <c r="AT143" s="654"/>
      <c r="AU143" s="654"/>
      <c r="AV143" s="654"/>
      <c r="AW143" s="654"/>
      <c r="AX143" s="654"/>
      <c r="AY143" s="654"/>
      <c r="AZ143" s="654"/>
      <c r="BA143" s="657"/>
    </row>
    <row r="144" spans="2:55" s="21" customFormat="1" ht="30" customHeight="1">
      <c r="B144" s="1416">
        <v>36</v>
      </c>
      <c r="C144" s="1417"/>
      <c r="D144" s="1419" t="str">
        <f>'Donnees MEE'!$C$39</f>
        <v>C9.4</v>
      </c>
      <c r="E144" s="1420"/>
      <c r="F144" s="652"/>
      <c r="G144" s="659" t="s">
        <v>211</v>
      </c>
      <c r="H144" s="1436"/>
      <c r="I144" s="1353"/>
      <c r="J144" s="1353"/>
      <c r="K144" s="1353"/>
      <c r="L144" s="1437"/>
      <c r="M144" s="1446" t="s">
        <v>212</v>
      </c>
      <c r="N144" s="1446"/>
      <c r="O144" s="1447"/>
      <c r="P144" s="1430" t="str">
        <f>REPT("g",(U144))</f>
        <v/>
      </c>
      <c r="Q144" s="1431"/>
      <c r="R144" s="1431"/>
      <c r="S144" s="1432"/>
      <c r="T144" s="664"/>
      <c r="U144" s="1038">
        <f>Bilan!$AK$42</f>
        <v>0</v>
      </c>
      <c r="V144" s="654"/>
      <c r="W144" s="1039" t="str">
        <f>Bilan!$AM$42</f>
        <v xml:space="preserve"> </v>
      </c>
      <c r="X144" s="666"/>
      <c r="Y144" s="654"/>
      <c r="Z144" s="656"/>
      <c r="AA144" s="650"/>
      <c r="AB144" s="584"/>
      <c r="AC144" s="1454">
        <v>40</v>
      </c>
      <c r="AD144" s="1417"/>
      <c r="AE144" s="1419" t="str">
        <f>'Donnees MEE'!$C$43</f>
        <v>C10.4</v>
      </c>
      <c r="AF144" s="1420"/>
      <c r="AG144" s="652"/>
      <c r="AH144" s="659" t="s">
        <v>211</v>
      </c>
      <c r="AI144" s="1436"/>
      <c r="AJ144" s="1353"/>
      <c r="AK144" s="1353"/>
      <c r="AL144" s="1353"/>
      <c r="AM144" s="1437"/>
      <c r="AN144" s="1446" t="s">
        <v>212</v>
      </c>
      <c r="AO144" s="1446"/>
      <c r="AP144" s="1447"/>
      <c r="AQ144" s="1430" t="str">
        <f>REPT("g",(AV144))</f>
        <v/>
      </c>
      <c r="AR144" s="1431"/>
      <c r="AS144" s="1431"/>
      <c r="AT144" s="1432"/>
      <c r="AU144" s="664"/>
      <c r="AV144" s="1038">
        <f>Bilan!$AK$42</f>
        <v>0</v>
      </c>
      <c r="AW144" s="654"/>
      <c r="AX144" s="1039" t="str">
        <f>Bilan!$AM$42</f>
        <v xml:space="preserve"> </v>
      </c>
      <c r="AY144" s="666"/>
      <c r="AZ144" s="654"/>
      <c r="BA144" s="657"/>
    </row>
    <row r="145" spans="2:55" ht="20.100000000000001" customHeight="1">
      <c r="B145" s="684"/>
      <c r="C145" s="652"/>
      <c r="D145" s="1418"/>
      <c r="E145" s="1418"/>
      <c r="F145" s="652"/>
      <c r="G145" s="654"/>
      <c r="H145" s="1438"/>
      <c r="I145" s="1439"/>
      <c r="J145" s="1439"/>
      <c r="K145" s="1439"/>
      <c r="L145" s="1440"/>
      <c r="M145" s="643"/>
      <c r="N145" s="643"/>
      <c r="O145" s="654"/>
      <c r="P145" s="654"/>
      <c r="Q145" s="654"/>
      <c r="R145" s="654"/>
      <c r="S145" s="654"/>
      <c r="T145" s="654"/>
      <c r="U145" s="654"/>
      <c r="V145" s="654"/>
      <c r="W145" s="654"/>
      <c r="X145" s="654"/>
      <c r="Y145" s="654"/>
      <c r="Z145" s="656"/>
      <c r="AA145" s="650"/>
      <c r="AB145" s="584"/>
      <c r="AC145" s="687"/>
      <c r="AD145" s="652"/>
      <c r="AE145" s="1418"/>
      <c r="AF145" s="1418"/>
      <c r="AG145" s="652"/>
      <c r="AH145" s="654"/>
      <c r="AI145" s="1438"/>
      <c r="AJ145" s="1439"/>
      <c r="AK145" s="1439"/>
      <c r="AL145" s="1439"/>
      <c r="AM145" s="1440"/>
      <c r="AN145" s="643"/>
      <c r="AO145" s="643"/>
      <c r="AP145" s="654"/>
      <c r="AQ145" s="654"/>
      <c r="AR145" s="654"/>
      <c r="AS145" s="654"/>
      <c r="AT145" s="654"/>
      <c r="AU145" s="654"/>
      <c r="AV145" s="654"/>
      <c r="AW145" s="654"/>
      <c r="AX145" s="654"/>
      <c r="AY145" s="654"/>
      <c r="AZ145" s="654"/>
      <c r="BA145" s="657"/>
    </row>
    <row r="146" spans="2:55" ht="17.100000000000001" customHeight="1">
      <c r="B146" s="1416"/>
      <c r="C146" s="1417"/>
      <c r="D146" s="1417"/>
      <c r="E146" s="1417"/>
      <c r="F146" s="1417"/>
      <c r="G146" s="1417"/>
      <c r="H146" s="1417"/>
      <c r="I146" s="1417"/>
      <c r="J146" s="1417"/>
      <c r="K146" s="1417"/>
      <c r="L146" s="1417"/>
      <c r="M146" s="1417"/>
      <c r="N146" s="1417"/>
      <c r="O146" s="1417"/>
      <c r="P146" s="1417"/>
      <c r="Q146" s="1417"/>
      <c r="R146" s="1417"/>
      <c r="S146" s="1417"/>
      <c r="T146" s="1417"/>
      <c r="U146" s="1417"/>
      <c r="V146" s="1417"/>
      <c r="W146" s="1417"/>
      <c r="X146" s="1417"/>
      <c r="Y146" s="1417"/>
      <c r="Z146" s="1445"/>
      <c r="AA146" s="689"/>
      <c r="AB146" s="690"/>
      <c r="AC146" s="687"/>
      <c r="AD146" s="668"/>
      <c r="AE146" s="669"/>
      <c r="AF146" s="654"/>
      <c r="AG146" s="670"/>
      <c r="AH146" s="654"/>
      <c r="AI146" s="688"/>
      <c r="AJ146" s="680"/>
      <c r="AK146" s="680"/>
      <c r="AL146" s="680"/>
      <c r="AM146" s="680"/>
      <c r="AN146" s="654"/>
      <c r="AO146" s="654"/>
      <c r="AP146" s="654"/>
      <c r="AQ146" s="654"/>
      <c r="AR146" s="654"/>
      <c r="AS146" s="654"/>
      <c r="AT146" s="654"/>
      <c r="AU146" s="654"/>
      <c r="AV146" s="654"/>
      <c r="AW146" s="654"/>
      <c r="AX146" s="654"/>
      <c r="AY146" s="654"/>
      <c r="AZ146" s="654"/>
      <c r="BA146" s="657"/>
    </row>
    <row r="147" spans="2:55" ht="18.95" customHeight="1">
      <c r="B147" s="1416"/>
      <c r="C147" s="1417"/>
      <c r="D147" s="1417"/>
      <c r="E147" s="1417"/>
      <c r="F147" s="1417"/>
      <c r="G147" s="1417"/>
      <c r="H147" s="1417"/>
      <c r="I147" s="1417"/>
      <c r="J147" s="1417"/>
      <c r="K147" s="1417"/>
      <c r="L147" s="1417"/>
      <c r="M147" s="1417"/>
      <c r="N147" s="1417"/>
      <c r="O147" s="1417"/>
      <c r="P147" s="1417"/>
      <c r="Q147" s="1417"/>
      <c r="R147" s="1417"/>
      <c r="S147" s="1417"/>
      <c r="T147" s="1417"/>
      <c r="U147" s="1417"/>
      <c r="V147" s="1417"/>
      <c r="W147" s="1417"/>
      <c r="X147" s="1417"/>
      <c r="Y147" s="1417"/>
      <c r="Z147" s="1445"/>
      <c r="AA147" s="691"/>
      <c r="AB147" s="692"/>
      <c r="AC147" s="687"/>
      <c r="AD147" s="652"/>
      <c r="AE147" s="1418"/>
      <c r="AF147" s="1418"/>
      <c r="AG147" s="652"/>
      <c r="AH147" s="654"/>
      <c r="AI147" s="1433" t="str">
        <f>'Donnees MEE'!$E$44</f>
        <v>C10.5 Réaliser les opérations de maintenance préventive d’ordre technique et réglementaire</v>
      </c>
      <c r="AJ147" s="1434"/>
      <c r="AK147" s="1434"/>
      <c r="AL147" s="1434"/>
      <c r="AM147" s="1435"/>
      <c r="AN147" s="643"/>
      <c r="AO147" s="643"/>
      <c r="AP147" s="654"/>
      <c r="AQ147" s="654"/>
      <c r="AR147" s="655"/>
      <c r="AS147" s="654"/>
      <c r="AT147" s="654"/>
      <c r="AU147" s="654"/>
      <c r="AV147" s="654"/>
      <c r="AW147" s="654"/>
      <c r="AX147" s="654"/>
      <c r="AY147" s="654"/>
      <c r="AZ147" s="654"/>
      <c r="BA147" s="657"/>
    </row>
    <row r="148" spans="2:55" ht="27.95" customHeight="1">
      <c r="B148" s="1416"/>
      <c r="C148" s="1417"/>
      <c r="D148" s="1417"/>
      <c r="E148" s="1417"/>
      <c r="F148" s="1417"/>
      <c r="G148" s="1417"/>
      <c r="H148" s="1417"/>
      <c r="I148" s="1417"/>
      <c r="J148" s="1417"/>
      <c r="K148" s="1417"/>
      <c r="L148" s="1417"/>
      <c r="M148" s="1417"/>
      <c r="N148" s="1417"/>
      <c r="O148" s="1417"/>
      <c r="P148" s="1417"/>
      <c r="Q148" s="1417"/>
      <c r="R148" s="1417"/>
      <c r="S148" s="1417"/>
      <c r="T148" s="1417"/>
      <c r="U148" s="1417"/>
      <c r="V148" s="1417"/>
      <c r="W148" s="1417"/>
      <c r="X148" s="1417"/>
      <c r="Y148" s="1417"/>
      <c r="Z148" s="1445"/>
      <c r="AA148" s="650"/>
      <c r="AB148" s="584"/>
      <c r="AC148" s="1454">
        <v>41</v>
      </c>
      <c r="AD148" s="1417"/>
      <c r="AE148" s="1419" t="str">
        <f>'Donnees MEE'!$C$44</f>
        <v>C10.5</v>
      </c>
      <c r="AF148" s="1420"/>
      <c r="AG148" s="652"/>
      <c r="AH148" s="659" t="s">
        <v>211</v>
      </c>
      <c r="AI148" s="1436"/>
      <c r="AJ148" s="1353"/>
      <c r="AK148" s="1353"/>
      <c r="AL148" s="1353"/>
      <c r="AM148" s="1437"/>
      <c r="AN148" s="1446" t="s">
        <v>212</v>
      </c>
      <c r="AO148" s="1446"/>
      <c r="AP148" s="1447"/>
      <c r="AQ148" s="1430" t="str">
        <f>REPT("g",(AV148))</f>
        <v/>
      </c>
      <c r="AR148" s="1431"/>
      <c r="AS148" s="1431"/>
      <c r="AT148" s="1432"/>
      <c r="AU148" s="664"/>
      <c r="AV148" s="1038">
        <f>Bilan!$AK$42</f>
        <v>0</v>
      </c>
      <c r="AW148" s="654"/>
      <c r="AX148" s="1039" t="str">
        <f>Bilan!$AM$42</f>
        <v xml:space="preserve"> </v>
      </c>
      <c r="AY148" s="666"/>
      <c r="AZ148" s="654"/>
      <c r="BA148" s="657"/>
    </row>
    <row r="149" spans="2:55" ht="20.100000000000001" customHeight="1">
      <c r="B149" s="1416"/>
      <c r="C149" s="1417"/>
      <c r="D149" s="1417"/>
      <c r="E149" s="1417"/>
      <c r="F149" s="1417"/>
      <c r="G149" s="1417"/>
      <c r="H149" s="1417"/>
      <c r="I149" s="1417"/>
      <c r="J149" s="1417"/>
      <c r="K149" s="1417"/>
      <c r="L149" s="1417"/>
      <c r="M149" s="1417"/>
      <c r="N149" s="1417"/>
      <c r="O149" s="1417"/>
      <c r="P149" s="1417"/>
      <c r="Q149" s="1417"/>
      <c r="R149" s="1417"/>
      <c r="S149" s="1417"/>
      <c r="T149" s="1417"/>
      <c r="U149" s="1417"/>
      <c r="V149" s="1417"/>
      <c r="W149" s="1417"/>
      <c r="X149" s="1417"/>
      <c r="Y149" s="1417"/>
      <c r="Z149" s="1445"/>
      <c r="AA149" s="693"/>
      <c r="AB149" s="694"/>
      <c r="AC149" s="687"/>
      <c r="AD149" s="652"/>
      <c r="AE149" s="1418"/>
      <c r="AF149" s="1418"/>
      <c r="AG149" s="652"/>
      <c r="AH149" s="654"/>
      <c r="AI149" s="1438"/>
      <c r="AJ149" s="1439"/>
      <c r="AK149" s="1439"/>
      <c r="AL149" s="1439"/>
      <c r="AM149" s="1440"/>
      <c r="AN149" s="643"/>
      <c r="AO149" s="643"/>
      <c r="AP149" s="654"/>
      <c r="AQ149" s="654"/>
      <c r="AR149" s="654"/>
      <c r="AS149" s="654"/>
      <c r="AT149" s="654"/>
      <c r="AU149" s="654"/>
      <c r="AV149" s="654"/>
      <c r="AW149" s="654"/>
      <c r="AX149" s="654"/>
      <c r="AY149" s="654"/>
      <c r="AZ149" s="654"/>
      <c r="BA149" s="657"/>
    </row>
    <row r="150" spans="2:55" ht="15" customHeight="1">
      <c r="B150" s="1416"/>
      <c r="C150" s="1417"/>
      <c r="D150" s="1417"/>
      <c r="E150" s="1417"/>
      <c r="F150" s="1417"/>
      <c r="G150" s="1417"/>
      <c r="H150" s="1417"/>
      <c r="I150" s="1417"/>
      <c r="J150" s="1417"/>
      <c r="K150" s="1417"/>
      <c r="L150" s="1417"/>
      <c r="M150" s="1417"/>
      <c r="N150" s="1417"/>
      <c r="O150" s="1417"/>
      <c r="P150" s="1417"/>
      <c r="Q150" s="1417"/>
      <c r="R150" s="1417"/>
      <c r="S150" s="1417"/>
      <c r="T150" s="1417"/>
      <c r="U150" s="1417"/>
      <c r="V150" s="1417"/>
      <c r="W150" s="1417"/>
      <c r="X150" s="1417"/>
      <c r="Y150" s="1417"/>
      <c r="Z150" s="1445"/>
      <c r="AA150" s="1441"/>
      <c r="AB150" s="683"/>
      <c r="AC150" s="687"/>
      <c r="AD150" s="652"/>
      <c r="AE150" s="695"/>
      <c r="AF150" s="652"/>
      <c r="AG150" s="652"/>
      <c r="AH150" s="652"/>
      <c r="AI150" s="652"/>
      <c r="AJ150" s="652"/>
      <c r="AK150" s="652"/>
      <c r="AL150" s="652"/>
      <c r="AM150" s="652"/>
      <c r="AN150" s="652"/>
      <c r="AO150" s="652"/>
      <c r="AP150" s="652"/>
      <c r="AQ150" s="652"/>
      <c r="AR150" s="652"/>
      <c r="AS150" s="652"/>
      <c r="AT150" s="652"/>
      <c r="AU150" s="652"/>
      <c r="AV150" s="652"/>
      <c r="AW150" s="652"/>
      <c r="AX150" s="652"/>
      <c r="AY150" s="652"/>
      <c r="AZ150" s="696"/>
      <c r="BA150" s="698"/>
    </row>
    <row r="151" spans="2:55" ht="20.100000000000001" customHeight="1">
      <c r="B151" s="1416"/>
      <c r="C151" s="1417"/>
      <c r="D151" s="1417"/>
      <c r="E151" s="1417"/>
      <c r="F151" s="1417"/>
      <c r="G151" s="1417"/>
      <c r="H151" s="1417"/>
      <c r="I151" s="1417"/>
      <c r="J151" s="1417"/>
      <c r="K151" s="1417"/>
      <c r="L151" s="1417"/>
      <c r="M151" s="1417"/>
      <c r="N151" s="1417"/>
      <c r="O151" s="1417"/>
      <c r="P151" s="1417"/>
      <c r="Q151" s="1417"/>
      <c r="R151" s="1417"/>
      <c r="S151" s="1417"/>
      <c r="T151" s="1417"/>
      <c r="U151" s="1417"/>
      <c r="V151" s="1417"/>
      <c r="W151" s="1417"/>
      <c r="X151" s="1417"/>
      <c r="Y151" s="1417"/>
      <c r="Z151" s="1445"/>
      <c r="AA151" s="1441"/>
      <c r="AB151" s="683"/>
      <c r="AC151" s="687"/>
      <c r="AD151" s="652"/>
      <c r="AE151" s="1418"/>
      <c r="AF151" s="1418"/>
      <c r="AG151" s="652"/>
      <c r="AH151" s="654"/>
      <c r="AI151" s="1433" t="str">
        <f>'Donnees MEE'!$E$45</f>
        <v>C10.6 Contrôler l’état du système après intervention</v>
      </c>
      <c r="AJ151" s="1434"/>
      <c r="AK151" s="1434"/>
      <c r="AL151" s="1434"/>
      <c r="AM151" s="1435"/>
      <c r="AN151" s="643"/>
      <c r="AO151" s="643"/>
      <c r="AP151" s="654"/>
      <c r="AQ151" s="654"/>
      <c r="AR151" s="655"/>
      <c r="AS151" s="654"/>
      <c r="AT151" s="654"/>
      <c r="AU151" s="654"/>
      <c r="AV151" s="654"/>
      <c r="AW151" s="654"/>
      <c r="AX151" s="654"/>
      <c r="AY151" s="654"/>
      <c r="AZ151" s="654"/>
      <c r="BA151" s="657"/>
    </row>
    <row r="152" spans="2:55" ht="30" customHeight="1">
      <c r="B152" s="1416"/>
      <c r="C152" s="1417"/>
      <c r="D152" s="1417"/>
      <c r="E152" s="1417"/>
      <c r="F152" s="1417"/>
      <c r="G152" s="1417"/>
      <c r="H152" s="1417"/>
      <c r="I152" s="1417"/>
      <c r="J152" s="1417"/>
      <c r="K152" s="1417"/>
      <c r="L152" s="1417"/>
      <c r="M152" s="1417"/>
      <c r="N152" s="1417"/>
      <c r="O152" s="1417"/>
      <c r="P152" s="1417"/>
      <c r="Q152" s="1417"/>
      <c r="R152" s="1417"/>
      <c r="S152" s="1417"/>
      <c r="T152" s="1417"/>
      <c r="U152" s="1417"/>
      <c r="V152" s="1417"/>
      <c r="W152" s="1417"/>
      <c r="X152" s="1417"/>
      <c r="Y152" s="1417"/>
      <c r="Z152" s="1445"/>
      <c r="AA152" s="650"/>
      <c r="AB152" s="584"/>
      <c r="AC152" s="1454">
        <v>42</v>
      </c>
      <c r="AD152" s="1417"/>
      <c r="AE152" s="1419" t="str">
        <f>'Donnees MEE'!$C$45</f>
        <v>C10.6</v>
      </c>
      <c r="AF152" s="1420"/>
      <c r="AG152" s="652"/>
      <c r="AH152" s="659" t="s">
        <v>211</v>
      </c>
      <c r="AI152" s="1436"/>
      <c r="AJ152" s="1353"/>
      <c r="AK152" s="1353"/>
      <c r="AL152" s="1353"/>
      <c r="AM152" s="1437"/>
      <c r="AN152" s="1446" t="s">
        <v>212</v>
      </c>
      <c r="AO152" s="1446"/>
      <c r="AP152" s="1447"/>
      <c r="AQ152" s="1430" t="str">
        <f>REPT("g",(AV152))</f>
        <v/>
      </c>
      <c r="AR152" s="1431"/>
      <c r="AS152" s="1431"/>
      <c r="AT152" s="1432"/>
      <c r="AU152" s="664"/>
      <c r="AV152" s="1038">
        <f>Bilan!$AK$42</f>
        <v>0</v>
      </c>
      <c r="AW152" s="654"/>
      <c r="AX152" s="1039" t="str">
        <f>Bilan!$AM$42</f>
        <v xml:space="preserve"> </v>
      </c>
      <c r="AY152" s="666"/>
      <c r="AZ152" s="654"/>
      <c r="BA152" s="657"/>
    </row>
    <row r="153" spans="2:55" ht="20.100000000000001" customHeight="1">
      <c r="B153" s="1416"/>
      <c r="C153" s="1417"/>
      <c r="D153" s="1417"/>
      <c r="E153" s="1417"/>
      <c r="F153" s="1417"/>
      <c r="G153" s="1417"/>
      <c r="H153" s="1417"/>
      <c r="I153" s="1417"/>
      <c r="J153" s="1417"/>
      <c r="K153" s="1417"/>
      <c r="L153" s="1417"/>
      <c r="M153" s="1417"/>
      <c r="N153" s="1417"/>
      <c r="O153" s="1417"/>
      <c r="P153" s="1417"/>
      <c r="Q153" s="1417"/>
      <c r="R153" s="1417"/>
      <c r="S153" s="1417"/>
      <c r="T153" s="1417"/>
      <c r="U153" s="1417"/>
      <c r="V153" s="1417"/>
      <c r="W153" s="1417"/>
      <c r="X153" s="1417"/>
      <c r="Y153" s="1417"/>
      <c r="Z153" s="1445"/>
      <c r="AA153" s="1462"/>
      <c r="AB153" s="686"/>
      <c r="AC153" s="687"/>
      <c r="AD153" s="652"/>
      <c r="AE153" s="1418"/>
      <c r="AF153" s="1418"/>
      <c r="AG153" s="652"/>
      <c r="AH153" s="654"/>
      <c r="AI153" s="1438"/>
      <c r="AJ153" s="1439"/>
      <c r="AK153" s="1439"/>
      <c r="AL153" s="1439"/>
      <c r="AM153" s="1440"/>
      <c r="AN153" s="643"/>
      <c r="AO153" s="643"/>
      <c r="AP153" s="654"/>
      <c r="AQ153" s="654"/>
      <c r="AR153" s="654"/>
      <c r="AS153" s="654"/>
      <c r="AT153" s="654"/>
      <c r="AU153" s="654"/>
      <c r="AV153" s="654"/>
      <c r="AW153" s="654"/>
      <c r="AX153" s="654"/>
      <c r="AY153" s="654"/>
      <c r="AZ153" s="654"/>
      <c r="BA153" s="657"/>
      <c r="BB153" s="677"/>
      <c r="BC153" s="677"/>
    </row>
    <row r="154" spans="2:55" ht="15" customHeight="1">
      <c r="B154" s="1416"/>
      <c r="C154" s="1417"/>
      <c r="D154" s="1417"/>
      <c r="E154" s="1417"/>
      <c r="F154" s="1417"/>
      <c r="G154" s="1417"/>
      <c r="H154" s="1417"/>
      <c r="I154" s="1417"/>
      <c r="J154" s="1417"/>
      <c r="K154" s="1417"/>
      <c r="L154" s="1417"/>
      <c r="M154" s="1417"/>
      <c r="N154" s="1417"/>
      <c r="O154" s="1417"/>
      <c r="P154" s="1417"/>
      <c r="Q154" s="1417"/>
      <c r="R154" s="1417"/>
      <c r="S154" s="1417"/>
      <c r="T154" s="1417"/>
      <c r="U154" s="1417"/>
      <c r="V154" s="1417"/>
      <c r="W154" s="1417"/>
      <c r="X154" s="1417"/>
      <c r="Y154" s="1417"/>
      <c r="Z154" s="1445"/>
      <c r="AA154" s="1462"/>
      <c r="AB154" s="686"/>
      <c r="AC154" s="687"/>
      <c r="AD154" s="652"/>
      <c r="AE154" s="695"/>
      <c r="AF154" s="652"/>
      <c r="AG154" s="652"/>
      <c r="AH154" s="654"/>
      <c r="AI154" s="678"/>
      <c r="AJ154" s="679"/>
      <c r="AK154" s="679"/>
      <c r="AL154" s="680"/>
      <c r="AM154" s="681"/>
      <c r="AN154" s="643"/>
      <c r="AO154" s="643"/>
      <c r="AP154" s="654"/>
      <c r="AQ154" s="654"/>
      <c r="AR154" s="654"/>
      <c r="AS154" s="654"/>
      <c r="AT154" s="654"/>
      <c r="AU154" s="654"/>
      <c r="AV154" s="654"/>
      <c r="AW154" s="654"/>
      <c r="AX154" s="654"/>
      <c r="AY154" s="654"/>
      <c r="AZ154" s="654"/>
      <c r="BA154" s="657"/>
      <c r="BB154" s="251"/>
      <c r="BC154" s="251"/>
    </row>
    <row r="155" spans="2:55" ht="20.100000000000001" customHeight="1">
      <c r="B155" s="1416"/>
      <c r="C155" s="1417"/>
      <c r="D155" s="1417"/>
      <c r="E155" s="1417"/>
      <c r="F155" s="1417"/>
      <c r="G155" s="1417"/>
      <c r="H155" s="1417"/>
      <c r="I155" s="1417"/>
      <c r="J155" s="1417"/>
      <c r="K155" s="1417"/>
      <c r="L155" s="1417"/>
      <c r="M155" s="1417"/>
      <c r="N155" s="1417"/>
      <c r="O155" s="1417"/>
      <c r="P155" s="1417"/>
      <c r="Q155" s="1417"/>
      <c r="R155" s="1417"/>
      <c r="S155" s="1417"/>
      <c r="T155" s="1417"/>
      <c r="U155" s="1417"/>
      <c r="V155" s="1417"/>
      <c r="W155" s="1417"/>
      <c r="X155" s="1417"/>
      <c r="Y155" s="1417"/>
      <c r="Z155" s="1445"/>
      <c r="AA155" s="691"/>
      <c r="AB155" s="692"/>
      <c r="AC155" s="687"/>
      <c r="AD155" s="652"/>
      <c r="AE155" s="1418"/>
      <c r="AF155" s="1418"/>
      <c r="AG155" s="652"/>
      <c r="AH155" s="654"/>
      <c r="AI155" s="1433" t="str">
        <f>'Donnees MEE'!$E$46</f>
        <v xml:space="preserve">C10.7 Opérer le traitement des déchets </v>
      </c>
      <c r="AJ155" s="1434"/>
      <c r="AK155" s="1434"/>
      <c r="AL155" s="1434"/>
      <c r="AM155" s="1435"/>
      <c r="AN155" s="643"/>
      <c r="AO155" s="643"/>
      <c r="AP155" s="654"/>
      <c r="AQ155" s="654"/>
      <c r="AR155" s="655"/>
      <c r="AS155" s="654"/>
      <c r="AT155" s="654"/>
      <c r="AU155" s="654"/>
      <c r="AV155" s="654"/>
      <c r="AW155" s="654"/>
      <c r="AX155" s="654"/>
      <c r="AY155" s="654"/>
      <c r="AZ155" s="654"/>
      <c r="BA155" s="657"/>
    </row>
    <row r="156" spans="2:55" ht="30" customHeight="1">
      <c r="B156" s="1416"/>
      <c r="C156" s="1417"/>
      <c r="D156" s="1417"/>
      <c r="E156" s="1417"/>
      <c r="F156" s="1417"/>
      <c r="G156" s="1417"/>
      <c r="H156" s="1417"/>
      <c r="I156" s="1417"/>
      <c r="J156" s="1417"/>
      <c r="K156" s="1417"/>
      <c r="L156" s="1417"/>
      <c r="M156" s="1417"/>
      <c r="N156" s="1417"/>
      <c r="O156" s="1417"/>
      <c r="P156" s="1417"/>
      <c r="Q156" s="1417"/>
      <c r="R156" s="1417"/>
      <c r="S156" s="1417"/>
      <c r="T156" s="1417"/>
      <c r="U156" s="1417"/>
      <c r="V156" s="1417"/>
      <c r="W156" s="1417"/>
      <c r="X156" s="1417"/>
      <c r="Y156" s="1417"/>
      <c r="Z156" s="1445"/>
      <c r="AA156" s="650"/>
      <c r="AB156" s="584"/>
      <c r="AC156" s="1454">
        <v>43</v>
      </c>
      <c r="AD156" s="1417"/>
      <c r="AE156" s="1419" t="str">
        <f>'Donnees MEE'!$C$46</f>
        <v>C10.7</v>
      </c>
      <c r="AF156" s="1420"/>
      <c r="AG156" s="652"/>
      <c r="AH156" s="659" t="s">
        <v>211</v>
      </c>
      <c r="AI156" s="1436"/>
      <c r="AJ156" s="1353"/>
      <c r="AK156" s="1353"/>
      <c r="AL156" s="1353"/>
      <c r="AM156" s="1437"/>
      <c r="AN156" s="1446" t="s">
        <v>212</v>
      </c>
      <c r="AO156" s="1446"/>
      <c r="AP156" s="1447"/>
      <c r="AQ156" s="1430" t="str">
        <f>REPT("g",(AV156))</f>
        <v/>
      </c>
      <c r="AR156" s="1431"/>
      <c r="AS156" s="1431"/>
      <c r="AT156" s="1432"/>
      <c r="AU156" s="664"/>
      <c r="AV156" s="1038">
        <f>Bilan!$AK$42</f>
        <v>0</v>
      </c>
      <c r="AW156" s="654"/>
      <c r="AX156" s="1039" t="str">
        <f>Bilan!$AM$42</f>
        <v xml:space="preserve"> </v>
      </c>
      <c r="AY156" s="666"/>
      <c r="AZ156" s="654"/>
      <c r="BA156" s="657"/>
    </row>
    <row r="157" spans="2:55" ht="20.100000000000001" customHeight="1">
      <c r="B157" s="1416"/>
      <c r="C157" s="1417"/>
      <c r="D157" s="1417"/>
      <c r="E157" s="1417"/>
      <c r="F157" s="1417"/>
      <c r="G157" s="1417"/>
      <c r="H157" s="1417"/>
      <c r="I157" s="1417"/>
      <c r="J157" s="1417"/>
      <c r="K157" s="1417"/>
      <c r="L157" s="1417"/>
      <c r="M157" s="1417"/>
      <c r="N157" s="1417"/>
      <c r="O157" s="1417"/>
      <c r="P157" s="1417"/>
      <c r="Q157" s="1417"/>
      <c r="R157" s="1417"/>
      <c r="S157" s="1417"/>
      <c r="T157" s="1417"/>
      <c r="U157" s="1417"/>
      <c r="V157" s="1417"/>
      <c r="W157" s="1417"/>
      <c r="X157" s="1417"/>
      <c r="Y157" s="1417"/>
      <c r="Z157" s="1445"/>
      <c r="AA157" s="700"/>
      <c r="AB157" s="686"/>
      <c r="AC157" s="687"/>
      <c r="AD157" s="652"/>
      <c r="AE157" s="1418"/>
      <c r="AF157" s="1418"/>
      <c r="AG157" s="652"/>
      <c r="AH157" s="654"/>
      <c r="AI157" s="1438"/>
      <c r="AJ157" s="1439"/>
      <c r="AK157" s="1439"/>
      <c r="AL157" s="1439"/>
      <c r="AM157" s="1440"/>
      <c r="AN157" s="643"/>
      <c r="AO157" s="643"/>
      <c r="AP157" s="654"/>
      <c r="AQ157" s="654"/>
      <c r="AR157" s="654"/>
      <c r="AS157" s="654"/>
      <c r="AT157" s="654"/>
      <c r="AU157" s="654"/>
      <c r="AV157" s="654"/>
      <c r="AW157" s="654"/>
      <c r="AX157" s="654"/>
      <c r="AY157" s="654"/>
      <c r="AZ157" s="654"/>
      <c r="BA157" s="657"/>
    </row>
    <row r="158" spans="2:55" ht="35.1" customHeight="1">
      <c r="B158" s="703"/>
      <c r="C158" s="704"/>
      <c r="D158" s="704"/>
      <c r="E158" s="704"/>
      <c r="F158" s="705"/>
      <c r="G158" s="647"/>
      <c r="H158" s="647"/>
      <c r="I158" s="647"/>
      <c r="J158" s="647"/>
      <c r="K158" s="647"/>
      <c r="L158" s="647"/>
      <c r="M158" s="647"/>
      <c r="N158" s="647"/>
      <c r="O158" s="647"/>
      <c r="P158" s="647"/>
      <c r="Q158" s="647"/>
      <c r="R158" s="647"/>
      <c r="S158" s="647"/>
      <c r="T158" s="647"/>
      <c r="U158" s="647"/>
      <c r="V158" s="647"/>
      <c r="W158" s="706"/>
      <c r="X158" s="647"/>
      <c r="Y158" s="647"/>
      <c r="Z158" s="707"/>
      <c r="AA158" s="693"/>
      <c r="AB158" s="694"/>
      <c r="AC158" s="708"/>
      <c r="AD158" s="704"/>
      <c r="AE158" s="704"/>
      <c r="AF158" s="704"/>
      <c r="AG158" s="705"/>
      <c r="AH158" s="647"/>
      <c r="AI158" s="647"/>
      <c r="AJ158" s="647"/>
      <c r="AK158" s="647"/>
      <c r="AL158" s="647"/>
      <c r="AM158" s="647"/>
      <c r="AN158" s="647"/>
      <c r="AO158" s="647"/>
      <c r="AP158" s="647"/>
      <c r="AQ158" s="647"/>
      <c r="AR158" s="647"/>
      <c r="AS158" s="647"/>
      <c r="AT158" s="647"/>
      <c r="AU158" s="647"/>
      <c r="AV158" s="647"/>
      <c r="AW158" s="647"/>
      <c r="AX158" s="706"/>
      <c r="AY158" s="647"/>
      <c r="AZ158" s="647"/>
      <c r="BA158" s="709"/>
    </row>
    <row r="159" spans="2:55" ht="27" customHeight="1">
      <c r="B159" s="636"/>
      <c r="C159" s="587"/>
      <c r="D159" s="587"/>
      <c r="E159" s="587"/>
      <c r="F159" s="587"/>
      <c r="G159" s="587"/>
      <c r="H159" s="587"/>
      <c r="I159" s="587"/>
      <c r="J159" s="587"/>
      <c r="K159" s="587"/>
      <c r="L159" s="587"/>
      <c r="M159" s="584"/>
      <c r="N159" s="584"/>
      <c r="O159" s="584"/>
      <c r="P159" s="584"/>
      <c r="Q159" s="584"/>
      <c r="R159" s="584"/>
      <c r="S159" s="584"/>
      <c r="T159" s="584"/>
      <c r="U159" s="584"/>
      <c r="V159" s="584"/>
      <c r="W159" s="584"/>
      <c r="X159" s="584"/>
      <c r="Y159" s="584"/>
      <c r="Z159" s="584"/>
      <c r="AA159" s="584"/>
      <c r="AB159" s="584"/>
      <c r="AC159" s="587"/>
      <c r="AD159" s="587"/>
      <c r="AE159" s="587"/>
      <c r="AF159" s="587"/>
      <c r="AG159" s="587"/>
      <c r="AH159" s="584"/>
      <c r="AI159" s="584"/>
      <c r="AJ159" s="584"/>
      <c r="AK159" s="584"/>
      <c r="AL159" s="584"/>
      <c r="AM159" s="584"/>
      <c r="AN159" s="584"/>
      <c r="AO159" s="584"/>
      <c r="AP159" s="584"/>
      <c r="AQ159" s="584"/>
      <c r="AR159" s="584"/>
      <c r="AS159" s="584"/>
      <c r="AT159" s="584"/>
      <c r="AU159" s="584"/>
      <c r="AV159" s="584"/>
      <c r="AW159" s="584"/>
      <c r="AX159" s="584"/>
      <c r="AY159" s="584"/>
      <c r="AZ159" s="584"/>
      <c r="BA159" s="637"/>
    </row>
    <row r="160" spans="2:55" ht="12" customHeight="1">
      <c r="B160" s="638"/>
      <c r="C160" s="639"/>
      <c r="D160" s="1455" t="s">
        <v>126</v>
      </c>
      <c r="E160" s="1455"/>
      <c r="F160" s="1458"/>
      <c r="G160" s="1448" t="s">
        <v>288</v>
      </c>
      <c r="H160" s="1448"/>
      <c r="I160" s="1448"/>
      <c r="J160" s="1448"/>
      <c r="K160" s="1448"/>
      <c r="L160" s="1448"/>
      <c r="M160" s="1448"/>
      <c r="N160" s="1448"/>
      <c r="O160" s="1448"/>
      <c r="P160" s="1448"/>
      <c r="Q160" s="1448"/>
      <c r="R160" s="1448"/>
      <c r="S160" s="1448"/>
      <c r="T160" s="1421"/>
      <c r="U160" s="640"/>
      <c r="V160" s="1421"/>
      <c r="W160" s="640"/>
      <c r="X160" s="1421"/>
      <c r="Y160" s="1421"/>
      <c r="Z160" s="1451"/>
      <c r="AA160" s="584"/>
      <c r="AB160" s="584"/>
      <c r="AC160" s="641"/>
      <c r="AD160" s="639"/>
      <c r="AE160" s="1455" t="s">
        <v>126</v>
      </c>
      <c r="AF160" s="1455"/>
      <c r="AG160" s="1458"/>
      <c r="AH160" s="1448" t="s">
        <v>294</v>
      </c>
      <c r="AI160" s="1448"/>
      <c r="AJ160" s="1448"/>
      <c r="AK160" s="1448"/>
      <c r="AL160" s="1448"/>
      <c r="AM160" s="1448"/>
      <c r="AN160" s="1448"/>
      <c r="AO160" s="1448"/>
      <c r="AP160" s="1448"/>
      <c r="AQ160" s="1448"/>
      <c r="AR160" s="1448"/>
      <c r="AS160" s="1448"/>
      <c r="AT160" s="1448"/>
      <c r="AU160" s="1421"/>
      <c r="AV160" s="640"/>
      <c r="AW160" s="1421"/>
      <c r="AX160" s="640"/>
      <c r="AY160" s="1421"/>
      <c r="AZ160" s="1421"/>
      <c r="BA160" s="1424"/>
    </row>
    <row r="161" spans="2:55" ht="13.5" customHeight="1">
      <c r="B161" s="642"/>
      <c r="C161" s="643"/>
      <c r="D161" s="1456"/>
      <c r="E161" s="1456"/>
      <c r="F161" s="1459"/>
      <c r="G161" s="1449"/>
      <c r="H161" s="1449"/>
      <c r="I161" s="1449"/>
      <c r="J161" s="1449"/>
      <c r="K161" s="1449"/>
      <c r="L161" s="1449"/>
      <c r="M161" s="1449"/>
      <c r="N161" s="1449"/>
      <c r="O161" s="1449"/>
      <c r="P161" s="1449"/>
      <c r="Q161" s="1449"/>
      <c r="R161" s="1449"/>
      <c r="S161" s="1449"/>
      <c r="T161" s="1422"/>
      <c r="U161" s="1442">
        <f>AVERAGE(U167:U211)</f>
        <v>0</v>
      </c>
      <c r="V161" s="1422"/>
      <c r="W161" s="1427" t="e">
        <f>AVERAGE(W167:W211)</f>
        <v>#DIV/0!</v>
      </c>
      <c r="X161" s="1422"/>
      <c r="Y161" s="1422"/>
      <c r="Z161" s="1452"/>
      <c r="AA161" s="584"/>
      <c r="AB161" s="584"/>
      <c r="AC161" s="644"/>
      <c r="AD161" s="643"/>
      <c r="AE161" s="1456"/>
      <c r="AF161" s="1456"/>
      <c r="AG161" s="1459"/>
      <c r="AH161" s="1449"/>
      <c r="AI161" s="1449"/>
      <c r="AJ161" s="1449"/>
      <c r="AK161" s="1449"/>
      <c r="AL161" s="1449"/>
      <c r="AM161" s="1449"/>
      <c r="AN161" s="1449"/>
      <c r="AO161" s="1449"/>
      <c r="AP161" s="1449"/>
      <c r="AQ161" s="1449"/>
      <c r="AR161" s="1449"/>
      <c r="AS161" s="1449"/>
      <c r="AT161" s="1449"/>
      <c r="AU161" s="1422"/>
      <c r="AV161" s="1442">
        <f>AVERAGE(AV167:AV179)</f>
        <v>0</v>
      </c>
      <c r="AW161" s="1422"/>
      <c r="AX161" s="1427" t="e">
        <f>AVERAGE(AX167:AX179)</f>
        <v>#DIV/0!</v>
      </c>
      <c r="AY161" s="1422"/>
      <c r="AZ161" s="1422"/>
      <c r="BA161" s="1425"/>
    </row>
    <row r="162" spans="2:55" ht="13.5" customHeight="1">
      <c r="B162" s="642"/>
      <c r="C162" s="643"/>
      <c r="D162" s="1456"/>
      <c r="E162" s="1456"/>
      <c r="F162" s="1459"/>
      <c r="G162" s="1449"/>
      <c r="H162" s="1449"/>
      <c r="I162" s="1449"/>
      <c r="J162" s="1449"/>
      <c r="K162" s="1449"/>
      <c r="L162" s="1449"/>
      <c r="M162" s="1449"/>
      <c r="N162" s="1449"/>
      <c r="O162" s="1449"/>
      <c r="P162" s="1449"/>
      <c r="Q162" s="1449"/>
      <c r="R162" s="1449"/>
      <c r="S162" s="1449"/>
      <c r="T162" s="1422"/>
      <c r="U162" s="1443"/>
      <c r="V162" s="1422"/>
      <c r="W162" s="1428"/>
      <c r="X162" s="1422"/>
      <c r="Y162" s="1422"/>
      <c r="Z162" s="1452"/>
      <c r="AA162" s="584"/>
      <c r="AB162" s="584"/>
      <c r="AC162" s="644"/>
      <c r="AD162" s="643"/>
      <c r="AE162" s="1456"/>
      <c r="AF162" s="1456"/>
      <c r="AG162" s="1459"/>
      <c r="AH162" s="1449"/>
      <c r="AI162" s="1449"/>
      <c r="AJ162" s="1449"/>
      <c r="AK162" s="1449"/>
      <c r="AL162" s="1449"/>
      <c r="AM162" s="1449"/>
      <c r="AN162" s="1449"/>
      <c r="AO162" s="1449"/>
      <c r="AP162" s="1449"/>
      <c r="AQ162" s="1449"/>
      <c r="AR162" s="1449"/>
      <c r="AS162" s="1449"/>
      <c r="AT162" s="1449"/>
      <c r="AU162" s="1422"/>
      <c r="AV162" s="1443"/>
      <c r="AW162" s="1422"/>
      <c r="AX162" s="1428"/>
      <c r="AY162" s="1422"/>
      <c r="AZ162" s="1422"/>
      <c r="BA162" s="1425"/>
    </row>
    <row r="163" spans="2:55" ht="10.5" customHeight="1">
      <c r="B163" s="642"/>
      <c r="C163" s="643"/>
      <c r="D163" s="1456"/>
      <c r="E163" s="1456"/>
      <c r="F163" s="1459"/>
      <c r="G163" s="1449"/>
      <c r="H163" s="1449"/>
      <c r="I163" s="1449"/>
      <c r="J163" s="1449"/>
      <c r="K163" s="1449"/>
      <c r="L163" s="1449"/>
      <c r="M163" s="1449"/>
      <c r="N163" s="1449"/>
      <c r="O163" s="1449"/>
      <c r="P163" s="1449"/>
      <c r="Q163" s="1449"/>
      <c r="R163" s="1449"/>
      <c r="S163" s="1449"/>
      <c r="T163" s="1422"/>
      <c r="U163" s="1444"/>
      <c r="V163" s="1422"/>
      <c r="W163" s="1429"/>
      <c r="X163" s="1422"/>
      <c r="Y163" s="1422"/>
      <c r="Z163" s="1452"/>
      <c r="AA163" s="584"/>
      <c r="AB163" s="584"/>
      <c r="AC163" s="644"/>
      <c r="AD163" s="643"/>
      <c r="AE163" s="1456"/>
      <c r="AF163" s="1456"/>
      <c r="AG163" s="1459"/>
      <c r="AH163" s="1449"/>
      <c r="AI163" s="1449"/>
      <c r="AJ163" s="1449"/>
      <c r="AK163" s="1449"/>
      <c r="AL163" s="1449"/>
      <c r="AM163" s="1449"/>
      <c r="AN163" s="1449"/>
      <c r="AO163" s="1449"/>
      <c r="AP163" s="1449"/>
      <c r="AQ163" s="1449"/>
      <c r="AR163" s="1449"/>
      <c r="AS163" s="1449"/>
      <c r="AT163" s="1449"/>
      <c r="AU163" s="1422"/>
      <c r="AV163" s="1444"/>
      <c r="AW163" s="1422"/>
      <c r="AX163" s="1429"/>
      <c r="AY163" s="1422"/>
      <c r="AZ163" s="1422"/>
      <c r="BA163" s="1425"/>
    </row>
    <row r="164" spans="2:55" ht="12" customHeight="1">
      <c r="B164" s="645"/>
      <c r="C164" s="646"/>
      <c r="D164" s="1457"/>
      <c r="E164" s="1457"/>
      <c r="F164" s="1460"/>
      <c r="G164" s="1450"/>
      <c r="H164" s="1450"/>
      <c r="I164" s="1450"/>
      <c r="J164" s="1450"/>
      <c r="K164" s="1450"/>
      <c r="L164" s="1450"/>
      <c r="M164" s="1450"/>
      <c r="N164" s="1450"/>
      <c r="O164" s="1450"/>
      <c r="P164" s="1450"/>
      <c r="Q164" s="1450"/>
      <c r="R164" s="1450"/>
      <c r="S164" s="1450"/>
      <c r="T164" s="1423"/>
      <c r="U164" s="647"/>
      <c r="V164" s="1423"/>
      <c r="W164" s="647"/>
      <c r="X164" s="1423"/>
      <c r="Y164" s="1423"/>
      <c r="Z164" s="1453"/>
      <c r="AA164" s="584"/>
      <c r="AB164" s="584"/>
      <c r="AC164" s="648"/>
      <c r="AD164" s="646"/>
      <c r="AE164" s="1457"/>
      <c r="AF164" s="1457"/>
      <c r="AG164" s="1460"/>
      <c r="AH164" s="1450"/>
      <c r="AI164" s="1450"/>
      <c r="AJ164" s="1450"/>
      <c r="AK164" s="1450"/>
      <c r="AL164" s="1450"/>
      <c r="AM164" s="1450"/>
      <c r="AN164" s="1450"/>
      <c r="AO164" s="1450"/>
      <c r="AP164" s="1450"/>
      <c r="AQ164" s="1450"/>
      <c r="AR164" s="1450"/>
      <c r="AS164" s="1450"/>
      <c r="AT164" s="1450"/>
      <c r="AU164" s="1423"/>
      <c r="AV164" s="647"/>
      <c r="AW164" s="1423"/>
      <c r="AX164" s="647"/>
      <c r="AY164" s="1423"/>
      <c r="AZ164" s="1423"/>
      <c r="BA164" s="1426"/>
    </row>
    <row r="165" spans="2:55" ht="30" customHeight="1">
      <c r="B165" s="638"/>
      <c r="C165" s="639"/>
      <c r="D165" s="639"/>
      <c r="E165" s="639"/>
      <c r="F165" s="639"/>
      <c r="G165" s="640"/>
      <c r="H165" s="640"/>
      <c r="I165" s="640"/>
      <c r="J165" s="640"/>
      <c r="K165" s="640"/>
      <c r="L165" s="640"/>
      <c r="M165" s="640"/>
      <c r="N165" s="640"/>
      <c r="O165" s="640"/>
      <c r="P165" s="640"/>
      <c r="Q165" s="640"/>
      <c r="R165" s="640"/>
      <c r="S165" s="640"/>
      <c r="T165" s="640"/>
      <c r="U165" s="640"/>
      <c r="V165" s="640"/>
      <c r="W165" s="640"/>
      <c r="X165" s="640"/>
      <c r="Y165" s="640"/>
      <c r="Z165" s="649"/>
      <c r="AA165" s="650"/>
      <c r="AB165" s="584"/>
      <c r="AC165" s="641"/>
      <c r="AD165" s="639"/>
      <c r="AE165" s="639"/>
      <c r="AF165" s="639"/>
      <c r="AG165" s="639"/>
      <c r="AH165" s="640"/>
      <c r="AI165" s="640"/>
      <c r="AJ165" s="640"/>
      <c r="AK165" s="640"/>
      <c r="AL165" s="640"/>
      <c r="AM165" s="640"/>
      <c r="AN165" s="640"/>
      <c r="AO165" s="640"/>
      <c r="AP165" s="640"/>
      <c r="AQ165" s="640"/>
      <c r="AR165" s="640"/>
      <c r="AS165" s="640"/>
      <c r="AT165" s="640"/>
      <c r="AU165" s="640"/>
      <c r="AV165" s="640"/>
      <c r="AW165" s="640"/>
      <c r="AX165" s="640"/>
      <c r="AY165" s="640"/>
      <c r="AZ165" s="640"/>
      <c r="BA165" s="651"/>
    </row>
    <row r="166" spans="2:55" ht="20.100000000000001" customHeight="1">
      <c r="B166" s="642"/>
      <c r="C166" s="652"/>
      <c r="D166" s="1418"/>
      <c r="E166" s="1418"/>
      <c r="F166" s="652"/>
      <c r="G166" s="654"/>
      <c r="H166" s="1433" t="str">
        <f>'Donnees MEE'!$E$67</f>
        <v xml:space="preserve">C13.5 Déterminer une solution technique pour le client et/ou l’exploitant  </v>
      </c>
      <c r="I166" s="1434"/>
      <c r="J166" s="1434"/>
      <c r="K166" s="1434"/>
      <c r="L166" s="1435"/>
      <c r="M166" s="643"/>
      <c r="N166" s="643"/>
      <c r="O166" s="654"/>
      <c r="P166" s="654"/>
      <c r="Q166" s="655"/>
      <c r="R166" s="654"/>
      <c r="S166" s="654"/>
      <c r="T166" s="654"/>
      <c r="U166" s="654"/>
      <c r="V166" s="654"/>
      <c r="W166" s="654"/>
      <c r="X166" s="654"/>
      <c r="Y166" s="654"/>
      <c r="Z166" s="656"/>
      <c r="AA166" s="650"/>
      <c r="AB166" s="584"/>
      <c r="AC166" s="644"/>
      <c r="AD166" s="652"/>
      <c r="AE166" s="1418"/>
      <c r="AF166" s="1418"/>
      <c r="AG166" s="652"/>
      <c r="AH166" s="654"/>
      <c r="AI166" s="1433" t="s">
        <v>304</v>
      </c>
      <c r="AJ166" s="1434"/>
      <c r="AK166" s="1434"/>
      <c r="AL166" s="1434"/>
      <c r="AM166" s="1435"/>
      <c r="AN166" s="643"/>
      <c r="AO166" s="643"/>
      <c r="AP166" s="654"/>
      <c r="AQ166" s="654"/>
      <c r="AR166" s="655"/>
      <c r="AS166" s="654"/>
      <c r="AT166" s="654"/>
      <c r="AU166" s="654"/>
      <c r="AV166" s="654"/>
      <c r="AW166" s="654"/>
      <c r="AX166" s="654"/>
      <c r="AY166" s="654"/>
      <c r="AZ166" s="654"/>
      <c r="BA166" s="657"/>
    </row>
    <row r="167" spans="2:55" s="21" customFormat="1" ht="30" customHeight="1">
      <c r="B167" s="1416">
        <v>44</v>
      </c>
      <c r="C167" s="1417"/>
      <c r="D167" s="1419" t="str">
        <f>'Donnees MEE'!$C$47</f>
        <v>C11.1</v>
      </c>
      <c r="E167" s="1420"/>
      <c r="F167" s="652"/>
      <c r="G167" s="659" t="s">
        <v>211</v>
      </c>
      <c r="H167" s="1436"/>
      <c r="I167" s="1353"/>
      <c r="J167" s="1353"/>
      <c r="K167" s="1353"/>
      <c r="L167" s="1437"/>
      <c r="M167" s="1446" t="s">
        <v>212</v>
      </c>
      <c r="N167" s="1446"/>
      <c r="O167" s="1447"/>
      <c r="P167" s="1430" t="str">
        <f>REPT("g",(U167))</f>
        <v/>
      </c>
      <c r="Q167" s="1431"/>
      <c r="R167" s="1431"/>
      <c r="S167" s="1432"/>
      <c r="T167" s="664"/>
      <c r="U167" s="1038">
        <f>Bilan!$AK$42</f>
        <v>0</v>
      </c>
      <c r="V167" s="654"/>
      <c r="W167" s="1039" t="str">
        <f>Bilan!$AM$42</f>
        <v xml:space="preserve"> </v>
      </c>
      <c r="X167" s="666"/>
      <c r="Y167" s="654"/>
      <c r="Z167" s="656"/>
      <c r="AA167" s="650"/>
      <c r="AB167" s="584"/>
      <c r="AC167" s="1454">
        <v>56</v>
      </c>
      <c r="AD167" s="1417"/>
      <c r="AE167" s="1419" t="s">
        <v>305</v>
      </c>
      <c r="AF167" s="1420"/>
      <c r="AG167" s="652"/>
      <c r="AH167" s="659" t="s">
        <v>211</v>
      </c>
      <c r="AI167" s="1436"/>
      <c r="AJ167" s="1353"/>
      <c r="AK167" s="1353"/>
      <c r="AL167" s="1353"/>
      <c r="AM167" s="1437"/>
      <c r="AN167" s="1446" t="s">
        <v>212</v>
      </c>
      <c r="AO167" s="1446"/>
      <c r="AP167" s="1447"/>
      <c r="AQ167" s="1430" t="str">
        <f>REPT("g",(AV167))</f>
        <v/>
      </c>
      <c r="AR167" s="1431"/>
      <c r="AS167" s="1431"/>
      <c r="AT167" s="1432"/>
      <c r="AU167" s="664"/>
      <c r="AV167" s="1038">
        <f>Bilan!$AK$47</f>
        <v>0</v>
      </c>
      <c r="AW167" s="654"/>
      <c r="AX167" s="1039" t="str">
        <f>Bilan!$AM$47</f>
        <v xml:space="preserve"> </v>
      </c>
      <c r="AY167" s="666"/>
      <c r="AZ167" s="654"/>
      <c r="BA167" s="657"/>
    </row>
    <row r="168" spans="2:55" ht="20.100000000000001" customHeight="1">
      <c r="B168" s="642"/>
      <c r="C168" s="652"/>
      <c r="D168" s="1418"/>
      <c r="E168" s="1418"/>
      <c r="F168" s="652"/>
      <c r="G168" s="654"/>
      <c r="H168" s="1438"/>
      <c r="I168" s="1439"/>
      <c r="J168" s="1439"/>
      <c r="K168" s="1439"/>
      <c r="L168" s="1440"/>
      <c r="M168" s="643"/>
      <c r="N168" s="643"/>
      <c r="O168" s="654"/>
      <c r="P168" s="654"/>
      <c r="Q168" s="654"/>
      <c r="R168" s="654"/>
      <c r="S168" s="654"/>
      <c r="T168" s="654"/>
      <c r="U168" s="654"/>
      <c r="V168" s="654"/>
      <c r="W168" s="654"/>
      <c r="X168" s="654"/>
      <c r="Y168" s="654"/>
      <c r="Z168" s="656"/>
      <c r="AA168" s="650"/>
      <c r="AB168" s="584"/>
      <c r="AC168" s="644"/>
      <c r="AD168" s="652"/>
      <c r="AE168" s="1418"/>
      <c r="AF168" s="1418"/>
      <c r="AG168" s="652"/>
      <c r="AH168" s="654"/>
      <c r="AI168" s="1438"/>
      <c r="AJ168" s="1439"/>
      <c r="AK168" s="1439"/>
      <c r="AL168" s="1439"/>
      <c r="AM168" s="1440"/>
      <c r="AN168" s="643"/>
      <c r="AO168" s="643"/>
      <c r="AP168" s="654"/>
      <c r="AQ168" s="654"/>
      <c r="AR168" s="654"/>
      <c r="AS168" s="654"/>
      <c r="AT168" s="654"/>
      <c r="AU168" s="654"/>
      <c r="AV168" s="654"/>
      <c r="AW168" s="654"/>
      <c r="AX168" s="654"/>
      <c r="AY168" s="654"/>
      <c r="AZ168" s="654"/>
      <c r="BA168" s="657"/>
    </row>
    <row r="169" spans="2:55" ht="15" customHeight="1">
      <c r="B169" s="667"/>
      <c r="C169" s="668"/>
      <c r="D169" s="669"/>
      <c r="E169" s="654"/>
      <c r="F169" s="670"/>
      <c r="G169" s="654"/>
      <c r="H169" s="654"/>
      <c r="I169" s="654"/>
      <c r="J169" s="654"/>
      <c r="K169" s="654"/>
      <c r="L169" s="654"/>
      <c r="M169" s="671"/>
      <c r="N169" s="671"/>
      <c r="O169" s="671"/>
      <c r="P169" s="671"/>
      <c r="Q169" s="671"/>
      <c r="R169" s="671"/>
      <c r="S169" s="671"/>
      <c r="T169" s="671"/>
      <c r="U169" s="671"/>
      <c r="V169" s="671"/>
      <c r="W169" s="671"/>
      <c r="X169" s="671"/>
      <c r="Y169" s="671"/>
      <c r="Z169" s="672"/>
      <c r="AA169" s="673"/>
      <c r="AB169" s="674"/>
      <c r="AC169" s="675"/>
      <c r="AD169" s="668"/>
      <c r="AE169" s="669"/>
      <c r="AF169" s="654"/>
      <c r="AG169" s="670"/>
      <c r="AH169" s="654"/>
      <c r="AI169" s="654"/>
      <c r="AJ169" s="654"/>
      <c r="AK169" s="654"/>
      <c r="AL169" s="654"/>
      <c r="AM169" s="654"/>
      <c r="AN169" s="671"/>
      <c r="AO169" s="671"/>
      <c r="AP169" s="671"/>
      <c r="AQ169" s="671"/>
      <c r="AR169" s="671"/>
      <c r="AS169" s="671"/>
      <c r="AT169" s="671"/>
      <c r="AU169" s="671"/>
      <c r="AV169" s="671"/>
      <c r="AW169" s="671"/>
      <c r="AX169" s="671"/>
      <c r="AY169" s="671"/>
      <c r="AZ169" s="671"/>
      <c r="BA169" s="676"/>
    </row>
    <row r="170" spans="2:55" ht="20.100000000000001" customHeight="1">
      <c r="B170" s="642"/>
      <c r="C170" s="652"/>
      <c r="D170" s="1418"/>
      <c r="E170" s="1418"/>
      <c r="F170" s="652"/>
      <c r="G170" s="654"/>
      <c r="H170" s="1433" t="str">
        <f>'Donnees MEE'!$E$48</f>
        <v>C11.2 Constater la défaillance</v>
      </c>
      <c r="I170" s="1434"/>
      <c r="J170" s="1434"/>
      <c r="K170" s="1434"/>
      <c r="L170" s="1435"/>
      <c r="M170" s="643"/>
      <c r="N170" s="643"/>
      <c r="O170" s="654"/>
      <c r="P170" s="654"/>
      <c r="Q170" s="655"/>
      <c r="R170" s="654"/>
      <c r="S170" s="654"/>
      <c r="T170" s="654"/>
      <c r="U170" s="654"/>
      <c r="V170" s="654"/>
      <c r="W170" s="654"/>
      <c r="X170" s="654"/>
      <c r="Y170" s="654"/>
      <c r="Z170" s="656"/>
      <c r="AA170" s="650"/>
      <c r="AB170" s="584"/>
      <c r="AC170" s="644"/>
      <c r="AD170" s="652"/>
      <c r="AE170" s="1418"/>
      <c r="AF170" s="1418"/>
      <c r="AG170" s="652"/>
      <c r="AH170" s="654"/>
      <c r="AI170" s="1433" t="s">
        <v>306</v>
      </c>
      <c r="AJ170" s="1434"/>
      <c r="AK170" s="1434"/>
      <c r="AL170" s="1434"/>
      <c r="AM170" s="1435"/>
      <c r="AN170" s="643"/>
      <c r="AO170" s="643"/>
      <c r="AP170" s="654"/>
      <c r="AQ170" s="654"/>
      <c r="AR170" s="655"/>
      <c r="AS170" s="654"/>
      <c r="AT170" s="654"/>
      <c r="AU170" s="654"/>
      <c r="AV170" s="654"/>
      <c r="AW170" s="654"/>
      <c r="AX170" s="654"/>
      <c r="AY170" s="654"/>
      <c r="AZ170" s="654"/>
      <c r="BA170" s="657"/>
    </row>
    <row r="171" spans="2:55" ht="30" customHeight="1">
      <c r="B171" s="1416">
        <v>45</v>
      </c>
      <c r="C171" s="1417"/>
      <c r="D171" s="1419" t="str">
        <f>'Donnees MEE'!$C$48</f>
        <v>C11.2</v>
      </c>
      <c r="E171" s="1420"/>
      <c r="F171" s="652"/>
      <c r="G171" s="659" t="s">
        <v>211</v>
      </c>
      <c r="H171" s="1436"/>
      <c r="I171" s="1353"/>
      <c r="J171" s="1353"/>
      <c r="K171" s="1353"/>
      <c r="L171" s="1437"/>
      <c r="M171" s="1446" t="s">
        <v>212</v>
      </c>
      <c r="N171" s="1446"/>
      <c r="O171" s="1447"/>
      <c r="P171" s="1430" t="str">
        <f>REPT("g",(U171))</f>
        <v/>
      </c>
      <c r="Q171" s="1431"/>
      <c r="R171" s="1431"/>
      <c r="S171" s="1432"/>
      <c r="T171" s="664"/>
      <c r="U171" s="1038">
        <f>Bilan!$AK$42</f>
        <v>0</v>
      </c>
      <c r="V171" s="654"/>
      <c r="W171" s="1039" t="str">
        <f>Bilan!$AM$42</f>
        <v xml:space="preserve"> </v>
      </c>
      <c r="X171" s="666"/>
      <c r="Y171" s="654"/>
      <c r="Z171" s="656"/>
      <c r="AA171" s="650"/>
      <c r="AB171" s="584"/>
      <c r="AC171" s="1454">
        <v>57</v>
      </c>
      <c r="AD171" s="1417"/>
      <c r="AE171" s="1419" t="s">
        <v>307</v>
      </c>
      <c r="AF171" s="1420"/>
      <c r="AG171" s="652"/>
      <c r="AH171" s="659" t="s">
        <v>211</v>
      </c>
      <c r="AI171" s="1436"/>
      <c r="AJ171" s="1353"/>
      <c r="AK171" s="1353"/>
      <c r="AL171" s="1353"/>
      <c r="AM171" s="1437"/>
      <c r="AN171" s="1446" t="s">
        <v>212</v>
      </c>
      <c r="AO171" s="1446"/>
      <c r="AP171" s="1447"/>
      <c r="AQ171" s="1430" t="str">
        <f>REPT("g",(AV171))</f>
        <v/>
      </c>
      <c r="AR171" s="1431"/>
      <c r="AS171" s="1431"/>
      <c r="AT171" s="1432"/>
      <c r="AU171" s="664"/>
      <c r="AV171" s="1038">
        <f>Bilan!$AK$47</f>
        <v>0</v>
      </c>
      <c r="AW171" s="654"/>
      <c r="AX171" s="1039" t="str">
        <f>Bilan!$AM$47</f>
        <v xml:space="preserve"> </v>
      </c>
      <c r="AY171" s="666"/>
      <c r="AZ171" s="654"/>
      <c r="BA171" s="657"/>
    </row>
    <row r="172" spans="2:55" ht="20.100000000000001" customHeight="1">
      <c r="B172" s="642"/>
      <c r="C172" s="652"/>
      <c r="D172" s="1418"/>
      <c r="E172" s="1418"/>
      <c r="F172" s="652"/>
      <c r="G172" s="654"/>
      <c r="H172" s="1438"/>
      <c r="I172" s="1439"/>
      <c r="J172" s="1439"/>
      <c r="K172" s="1439"/>
      <c r="L172" s="1440"/>
      <c r="M172" s="643"/>
      <c r="N172" s="643"/>
      <c r="O172" s="654"/>
      <c r="P172" s="654"/>
      <c r="Q172" s="654"/>
      <c r="R172" s="654"/>
      <c r="S172" s="654"/>
      <c r="T172" s="654"/>
      <c r="U172" s="654"/>
      <c r="V172" s="654"/>
      <c r="W172" s="654"/>
      <c r="X172" s="654"/>
      <c r="Y172" s="654"/>
      <c r="Z172" s="656"/>
      <c r="AA172" s="650"/>
      <c r="AB172" s="584"/>
      <c r="AC172" s="644"/>
      <c r="AD172" s="652"/>
      <c r="AE172" s="1418"/>
      <c r="AF172" s="1418"/>
      <c r="AG172" s="652"/>
      <c r="AH172" s="654"/>
      <c r="AI172" s="1438"/>
      <c r="AJ172" s="1439"/>
      <c r="AK172" s="1439"/>
      <c r="AL172" s="1439"/>
      <c r="AM172" s="1440"/>
      <c r="AN172" s="643"/>
      <c r="AO172" s="643"/>
      <c r="AP172" s="654"/>
      <c r="AQ172" s="654"/>
      <c r="AR172" s="654"/>
      <c r="AS172" s="654"/>
      <c r="AT172" s="654"/>
      <c r="AU172" s="654"/>
      <c r="AV172" s="654"/>
      <c r="AW172" s="654"/>
      <c r="AX172" s="654"/>
      <c r="AY172" s="654"/>
      <c r="AZ172" s="654"/>
      <c r="BA172" s="657"/>
      <c r="BB172" s="677"/>
      <c r="BC172" s="677"/>
    </row>
    <row r="173" spans="2:55" ht="15" customHeight="1">
      <c r="B173" s="642"/>
      <c r="C173" s="652"/>
      <c r="D173" s="669"/>
      <c r="E173" s="654"/>
      <c r="F173" s="652"/>
      <c r="G173" s="654"/>
      <c r="H173" s="678"/>
      <c r="I173" s="679"/>
      <c r="J173" s="679"/>
      <c r="K173" s="680"/>
      <c r="L173" s="681"/>
      <c r="M173" s="643"/>
      <c r="N173" s="643"/>
      <c r="O173" s="654"/>
      <c r="P173" s="654"/>
      <c r="Q173" s="654"/>
      <c r="R173" s="654"/>
      <c r="S173" s="654"/>
      <c r="T173" s="654"/>
      <c r="U173" s="654"/>
      <c r="V173" s="654"/>
      <c r="W173" s="654"/>
      <c r="X173" s="654"/>
      <c r="Y173" s="654"/>
      <c r="Z173" s="656"/>
      <c r="AA173" s="1441"/>
      <c r="AB173" s="683"/>
      <c r="AC173" s="644"/>
      <c r="AD173" s="652"/>
      <c r="AE173" s="669"/>
      <c r="AF173" s="654"/>
      <c r="AG173" s="652"/>
      <c r="AH173" s="654"/>
      <c r="AI173" s="678"/>
      <c r="AJ173" s="679"/>
      <c r="AK173" s="679"/>
      <c r="AL173" s="680"/>
      <c r="AM173" s="681"/>
      <c r="AN173" s="643"/>
      <c r="AO173" s="643"/>
      <c r="AP173" s="654"/>
      <c r="AQ173" s="654"/>
      <c r="AR173" s="654"/>
      <c r="AS173" s="654"/>
      <c r="AT173" s="654"/>
      <c r="AU173" s="654"/>
      <c r="AV173" s="654"/>
      <c r="AW173" s="654"/>
      <c r="AX173" s="654"/>
      <c r="AY173" s="654"/>
      <c r="AZ173" s="654"/>
      <c r="BA173" s="657"/>
      <c r="BB173" s="251"/>
      <c r="BC173" s="251"/>
    </row>
    <row r="174" spans="2:55" ht="20.100000000000001" customHeight="1">
      <c r="B174" s="642"/>
      <c r="C174" s="652"/>
      <c r="D174" s="1418"/>
      <c r="E174" s="1418"/>
      <c r="F174" s="652"/>
      <c r="G174" s="654"/>
      <c r="H174" s="1433" t="str">
        <f>'Donnees MEE'!$E$49</f>
        <v>C11.3 Lister des hypothèses de panne et/ou de dysfonctionnement</v>
      </c>
      <c r="I174" s="1434"/>
      <c r="J174" s="1434"/>
      <c r="K174" s="1434"/>
      <c r="L174" s="1435"/>
      <c r="M174" s="643"/>
      <c r="N174" s="643"/>
      <c r="O174" s="654"/>
      <c r="P174" s="654"/>
      <c r="Q174" s="655"/>
      <c r="R174" s="654"/>
      <c r="S174" s="654"/>
      <c r="T174" s="654"/>
      <c r="U174" s="654"/>
      <c r="V174" s="654"/>
      <c r="W174" s="654"/>
      <c r="X174" s="654"/>
      <c r="Y174" s="654"/>
      <c r="Z174" s="656"/>
      <c r="AA174" s="1441"/>
      <c r="AB174" s="683"/>
      <c r="AC174" s="644"/>
      <c r="AD174" s="652"/>
      <c r="AE174" s="1418"/>
      <c r="AF174" s="1418"/>
      <c r="AG174" s="652"/>
      <c r="AH174" s="654"/>
      <c r="AI174" s="1433" t="s">
        <v>308</v>
      </c>
      <c r="AJ174" s="1434"/>
      <c r="AK174" s="1434"/>
      <c r="AL174" s="1434"/>
      <c r="AM174" s="1435"/>
      <c r="AN174" s="643"/>
      <c r="AO174" s="643"/>
      <c r="AP174" s="654"/>
      <c r="AQ174" s="654"/>
      <c r="AR174" s="655"/>
      <c r="AS174" s="654"/>
      <c r="AT174" s="654"/>
      <c r="AU174" s="654"/>
      <c r="AV174" s="654"/>
      <c r="AW174" s="654"/>
      <c r="AX174" s="654"/>
      <c r="AY174" s="654"/>
      <c r="AZ174" s="654"/>
      <c r="BA174" s="657"/>
    </row>
    <row r="175" spans="2:55" ht="30" customHeight="1">
      <c r="B175" s="1416">
        <v>46</v>
      </c>
      <c r="C175" s="1417"/>
      <c r="D175" s="1419" t="str">
        <f>'Donnees MEE'!$C$49</f>
        <v>C11.3</v>
      </c>
      <c r="E175" s="1420"/>
      <c r="F175" s="652"/>
      <c r="G175" s="659" t="s">
        <v>211</v>
      </c>
      <c r="H175" s="1436"/>
      <c r="I175" s="1353"/>
      <c r="J175" s="1353"/>
      <c r="K175" s="1353"/>
      <c r="L175" s="1437"/>
      <c r="M175" s="1446" t="s">
        <v>212</v>
      </c>
      <c r="N175" s="1446"/>
      <c r="O175" s="1447"/>
      <c r="P175" s="1430" t="str">
        <f>REPT("g",(U175))</f>
        <v/>
      </c>
      <c r="Q175" s="1431"/>
      <c r="R175" s="1431"/>
      <c r="S175" s="1432"/>
      <c r="T175" s="664"/>
      <c r="U175" s="1038">
        <f>Bilan!$AK$42</f>
        <v>0</v>
      </c>
      <c r="V175" s="654"/>
      <c r="W175" s="1039" t="str">
        <f>Bilan!$AM$42</f>
        <v xml:space="preserve"> </v>
      </c>
      <c r="X175" s="666"/>
      <c r="Y175" s="654"/>
      <c r="Z175" s="656"/>
      <c r="AA175" s="650"/>
      <c r="AB175" s="584"/>
      <c r="AC175" s="1454">
        <v>58</v>
      </c>
      <c r="AD175" s="1417"/>
      <c r="AE175" s="1419" t="s">
        <v>309</v>
      </c>
      <c r="AF175" s="1420"/>
      <c r="AG175" s="652"/>
      <c r="AH175" s="659" t="s">
        <v>211</v>
      </c>
      <c r="AI175" s="1436"/>
      <c r="AJ175" s="1353"/>
      <c r="AK175" s="1353"/>
      <c r="AL175" s="1353"/>
      <c r="AM175" s="1437"/>
      <c r="AN175" s="1446" t="s">
        <v>212</v>
      </c>
      <c r="AO175" s="1446"/>
      <c r="AP175" s="1447"/>
      <c r="AQ175" s="1430" t="str">
        <f>REPT("g",(AV175))</f>
        <v/>
      </c>
      <c r="AR175" s="1431"/>
      <c r="AS175" s="1431"/>
      <c r="AT175" s="1432"/>
      <c r="AU175" s="664"/>
      <c r="AV175" s="1038">
        <f>Bilan!$AK$47</f>
        <v>0</v>
      </c>
      <c r="AW175" s="654"/>
      <c r="AX175" s="1039" t="str">
        <f>Bilan!$AM$47</f>
        <v xml:space="preserve"> </v>
      </c>
      <c r="AY175" s="666"/>
      <c r="AZ175" s="654"/>
      <c r="BA175" s="657"/>
    </row>
    <row r="176" spans="2:55" ht="20.100000000000001" customHeight="1">
      <c r="B176" s="684"/>
      <c r="C176" s="652"/>
      <c r="D176" s="1418"/>
      <c r="E176" s="1418"/>
      <c r="F176" s="652"/>
      <c r="G176" s="654"/>
      <c r="H176" s="1438"/>
      <c r="I176" s="1439"/>
      <c r="J176" s="1439"/>
      <c r="K176" s="1439"/>
      <c r="L176" s="1440"/>
      <c r="M176" s="643"/>
      <c r="N176" s="643"/>
      <c r="O176" s="654"/>
      <c r="P176" s="654"/>
      <c r="Q176" s="654"/>
      <c r="R176" s="654"/>
      <c r="S176" s="654"/>
      <c r="T176" s="654"/>
      <c r="U176" s="654"/>
      <c r="V176" s="654"/>
      <c r="W176" s="654"/>
      <c r="X176" s="654"/>
      <c r="Y176" s="654"/>
      <c r="Z176" s="656"/>
      <c r="AA176" s="1462"/>
      <c r="AB176" s="686"/>
      <c r="AC176" s="687"/>
      <c r="AD176" s="652"/>
      <c r="AE176" s="1418"/>
      <c r="AF176" s="1418"/>
      <c r="AG176" s="652"/>
      <c r="AH176" s="654"/>
      <c r="AI176" s="1438"/>
      <c r="AJ176" s="1439"/>
      <c r="AK176" s="1439"/>
      <c r="AL176" s="1439"/>
      <c r="AM176" s="1440"/>
      <c r="AN176" s="643"/>
      <c r="AO176" s="643"/>
      <c r="AP176" s="654"/>
      <c r="AQ176" s="654"/>
      <c r="AR176" s="654"/>
      <c r="AS176" s="654"/>
      <c r="AT176" s="654"/>
      <c r="AU176" s="654"/>
      <c r="AV176" s="654"/>
      <c r="AW176" s="654"/>
      <c r="AX176" s="654"/>
      <c r="AY176" s="654"/>
      <c r="AZ176" s="654"/>
      <c r="BA176" s="657"/>
    </row>
    <row r="177" spans="2:55" ht="15" customHeight="1">
      <c r="B177" s="684"/>
      <c r="C177" s="652"/>
      <c r="D177" s="669"/>
      <c r="E177" s="654"/>
      <c r="F177" s="652"/>
      <c r="G177" s="654"/>
      <c r="H177" s="678"/>
      <c r="I177" s="679"/>
      <c r="J177" s="679"/>
      <c r="K177" s="680"/>
      <c r="L177" s="681"/>
      <c r="M177" s="643"/>
      <c r="N177" s="643"/>
      <c r="O177" s="654"/>
      <c r="P177" s="654"/>
      <c r="Q177" s="654"/>
      <c r="R177" s="654"/>
      <c r="S177" s="654"/>
      <c r="T177" s="654"/>
      <c r="U177" s="654"/>
      <c r="V177" s="654"/>
      <c r="W177" s="654"/>
      <c r="X177" s="654"/>
      <c r="Y177" s="654"/>
      <c r="Z177" s="656"/>
      <c r="AA177" s="1462"/>
      <c r="AB177" s="686"/>
      <c r="AC177" s="687"/>
      <c r="AD177" s="652"/>
      <c r="AE177" s="669"/>
      <c r="AF177" s="654"/>
      <c r="AG177" s="652"/>
      <c r="AH177" s="654"/>
      <c r="AI177" s="654"/>
      <c r="AJ177" s="654"/>
      <c r="AK177" s="654"/>
      <c r="AL177" s="654"/>
      <c r="AM177" s="654"/>
      <c r="AN177" s="643"/>
      <c r="AO177" s="643"/>
      <c r="AP177" s="654"/>
      <c r="AQ177" s="654"/>
      <c r="AR177" s="654"/>
      <c r="AS177" s="654"/>
      <c r="AT177" s="654"/>
      <c r="AU177" s="654"/>
      <c r="AV177" s="654"/>
      <c r="AW177" s="654"/>
      <c r="AX177" s="654"/>
      <c r="AY177" s="654"/>
      <c r="AZ177" s="654"/>
      <c r="BA177" s="657"/>
    </row>
    <row r="178" spans="2:55" ht="20.100000000000001" customHeight="1">
      <c r="B178" s="684"/>
      <c r="C178" s="652"/>
      <c r="D178" s="1418"/>
      <c r="E178" s="1418"/>
      <c r="F178" s="652"/>
      <c r="G178" s="654"/>
      <c r="H178" s="1433" t="str">
        <f>'Donnees MEE'!$E$50</f>
        <v>C11.4 Vérifier les hypothèses en effectuant des mesures, des contrôles, des tests permettant en respectant les règles de sécurité</v>
      </c>
      <c r="I178" s="1434"/>
      <c r="J178" s="1434"/>
      <c r="K178" s="1434"/>
      <c r="L178" s="1435"/>
      <c r="M178" s="643"/>
      <c r="N178" s="643"/>
      <c r="O178" s="654"/>
      <c r="P178" s="654"/>
      <c r="Q178" s="655"/>
      <c r="R178" s="654"/>
      <c r="S178" s="654"/>
      <c r="T178" s="654"/>
      <c r="U178" s="654"/>
      <c r="V178" s="654"/>
      <c r="W178" s="654"/>
      <c r="X178" s="654"/>
      <c r="Y178" s="654"/>
      <c r="Z178" s="656"/>
      <c r="AA178" s="650"/>
      <c r="AB178" s="584"/>
      <c r="AC178" s="644"/>
      <c r="AD178" s="652"/>
      <c r="AE178" s="1418"/>
      <c r="AF178" s="1418"/>
      <c r="AG178" s="652"/>
      <c r="AH178" s="654"/>
      <c r="AI178" s="1433" t="s">
        <v>310</v>
      </c>
      <c r="AJ178" s="1434"/>
      <c r="AK178" s="1434"/>
      <c r="AL178" s="1434"/>
      <c r="AM178" s="1435"/>
      <c r="AN178" s="643"/>
      <c r="AO178" s="643"/>
      <c r="AP178" s="654"/>
      <c r="AQ178" s="654"/>
      <c r="AR178" s="655"/>
      <c r="AS178" s="654"/>
      <c r="AT178" s="654"/>
      <c r="AU178" s="654"/>
      <c r="AV178" s="654"/>
      <c r="AW178" s="654"/>
      <c r="AX178" s="654"/>
      <c r="AY178" s="654"/>
      <c r="AZ178" s="654"/>
      <c r="BA178" s="657"/>
    </row>
    <row r="179" spans="2:55" s="21" customFormat="1" ht="30" customHeight="1">
      <c r="B179" s="1416">
        <v>47</v>
      </c>
      <c r="C179" s="1417"/>
      <c r="D179" s="1419" t="str">
        <f>'Donnees MEE'!$C$50</f>
        <v>C11.4</v>
      </c>
      <c r="E179" s="1420"/>
      <c r="F179" s="652"/>
      <c r="G179" s="659" t="s">
        <v>211</v>
      </c>
      <c r="H179" s="1436"/>
      <c r="I179" s="1353"/>
      <c r="J179" s="1353"/>
      <c r="K179" s="1353"/>
      <c r="L179" s="1437"/>
      <c r="M179" s="1446" t="s">
        <v>212</v>
      </c>
      <c r="N179" s="1446"/>
      <c r="O179" s="1447"/>
      <c r="P179" s="1430" t="str">
        <f>REPT("g",(U179))</f>
        <v/>
      </c>
      <c r="Q179" s="1431"/>
      <c r="R179" s="1431"/>
      <c r="S179" s="1432"/>
      <c r="T179" s="664"/>
      <c r="U179" s="1038">
        <f>Bilan!$AK$42</f>
        <v>0</v>
      </c>
      <c r="V179" s="654"/>
      <c r="W179" s="1039" t="str">
        <f>Bilan!$AM$42</f>
        <v xml:space="preserve"> </v>
      </c>
      <c r="X179" s="666"/>
      <c r="Y179" s="654"/>
      <c r="Z179" s="656"/>
      <c r="AA179" s="650"/>
      <c r="AB179" s="584"/>
      <c r="AC179" s="1454">
        <v>58</v>
      </c>
      <c r="AD179" s="1417"/>
      <c r="AE179" s="1419" t="s">
        <v>311</v>
      </c>
      <c r="AF179" s="1420"/>
      <c r="AG179" s="652"/>
      <c r="AH179" s="659" t="s">
        <v>211</v>
      </c>
      <c r="AI179" s="1436"/>
      <c r="AJ179" s="1353"/>
      <c r="AK179" s="1353"/>
      <c r="AL179" s="1353"/>
      <c r="AM179" s="1437"/>
      <c r="AN179" s="1446" t="s">
        <v>212</v>
      </c>
      <c r="AO179" s="1446"/>
      <c r="AP179" s="1447"/>
      <c r="AQ179" s="1430" t="str">
        <f>REPT("g",(AV179))</f>
        <v/>
      </c>
      <c r="AR179" s="1431"/>
      <c r="AS179" s="1431"/>
      <c r="AT179" s="1432"/>
      <c r="AU179" s="664"/>
      <c r="AV179" s="1038">
        <f>Bilan!$AK$47</f>
        <v>0</v>
      </c>
      <c r="AW179" s="654"/>
      <c r="AX179" s="1039" t="str">
        <f>Bilan!$AM$47</f>
        <v xml:space="preserve"> </v>
      </c>
      <c r="AY179" s="666"/>
      <c r="AZ179" s="654"/>
      <c r="BA179" s="657"/>
    </row>
    <row r="180" spans="2:55" ht="20.100000000000001" customHeight="1">
      <c r="B180" s="684"/>
      <c r="C180" s="652"/>
      <c r="D180" s="1418"/>
      <c r="E180" s="1418"/>
      <c r="F180" s="652"/>
      <c r="G180" s="654"/>
      <c r="H180" s="1438"/>
      <c r="I180" s="1439"/>
      <c r="J180" s="1439"/>
      <c r="K180" s="1439"/>
      <c r="L180" s="1440"/>
      <c r="M180" s="643"/>
      <c r="N180" s="643"/>
      <c r="O180" s="654"/>
      <c r="P180" s="654"/>
      <c r="Q180" s="654"/>
      <c r="R180" s="654"/>
      <c r="S180" s="654"/>
      <c r="T180" s="654"/>
      <c r="U180" s="654"/>
      <c r="V180" s="654"/>
      <c r="W180" s="654"/>
      <c r="X180" s="654"/>
      <c r="Y180" s="654"/>
      <c r="Z180" s="656"/>
      <c r="AA180" s="650"/>
      <c r="AB180" s="584"/>
      <c r="AC180" s="687"/>
      <c r="AD180" s="652"/>
      <c r="AE180" s="1418"/>
      <c r="AF180" s="1418"/>
      <c r="AG180" s="652"/>
      <c r="AH180" s="654"/>
      <c r="AI180" s="1438"/>
      <c r="AJ180" s="1439"/>
      <c r="AK180" s="1439"/>
      <c r="AL180" s="1439"/>
      <c r="AM180" s="1440"/>
      <c r="AN180" s="643"/>
      <c r="AO180" s="643"/>
      <c r="AP180" s="654"/>
      <c r="AQ180" s="654"/>
      <c r="AR180" s="654"/>
      <c r="AS180" s="654"/>
      <c r="AT180" s="654"/>
      <c r="AU180" s="654"/>
      <c r="AV180" s="654"/>
      <c r="AW180" s="654"/>
      <c r="AX180" s="654"/>
      <c r="AY180" s="654"/>
      <c r="AZ180" s="654"/>
      <c r="BA180" s="657"/>
    </row>
    <row r="181" spans="2:55" ht="17.100000000000001" customHeight="1">
      <c r="B181" s="684"/>
      <c r="C181" s="668"/>
      <c r="D181" s="669"/>
      <c r="E181" s="654"/>
      <c r="F181" s="670"/>
      <c r="G181" s="654"/>
      <c r="H181" s="688"/>
      <c r="I181" s="680"/>
      <c r="J181" s="680"/>
      <c r="K181" s="680"/>
      <c r="L181" s="680"/>
      <c r="M181" s="654"/>
      <c r="N181" s="654"/>
      <c r="O181" s="654"/>
      <c r="P181" s="654"/>
      <c r="Q181" s="654"/>
      <c r="R181" s="654"/>
      <c r="S181" s="654"/>
      <c r="T181" s="654"/>
      <c r="U181" s="654"/>
      <c r="V181" s="654"/>
      <c r="W181" s="654"/>
      <c r="X181" s="654"/>
      <c r="Y181" s="654"/>
      <c r="Z181" s="656"/>
      <c r="AA181" s="689"/>
      <c r="AB181" s="717"/>
      <c r="AC181" s="1454"/>
      <c r="AD181" s="1417"/>
      <c r="AE181" s="1417"/>
      <c r="AF181" s="1417"/>
      <c r="AG181" s="1417"/>
      <c r="AH181" s="1417"/>
      <c r="AI181" s="1417"/>
      <c r="AJ181" s="1417"/>
      <c r="AK181" s="1417"/>
      <c r="AL181" s="1417"/>
      <c r="AM181" s="1417"/>
      <c r="AN181" s="1417"/>
      <c r="AO181" s="1417"/>
      <c r="AP181" s="1417"/>
      <c r="AQ181" s="1417"/>
      <c r="AR181" s="1417"/>
      <c r="AS181" s="1417"/>
      <c r="AT181" s="1417"/>
      <c r="AU181" s="1417"/>
      <c r="AV181" s="1417"/>
      <c r="AW181" s="1417"/>
      <c r="AX181" s="1417"/>
      <c r="AY181" s="1417"/>
      <c r="AZ181" s="1417"/>
      <c r="BA181" s="1475"/>
    </row>
    <row r="182" spans="2:55" ht="18.95" customHeight="1">
      <c r="B182" s="684"/>
      <c r="C182" s="652"/>
      <c r="D182" s="1418"/>
      <c r="E182" s="1418"/>
      <c r="F182" s="652"/>
      <c r="G182" s="654"/>
      <c r="H182" s="1433" t="str">
        <f>'Donnees MEE'!$E$51</f>
        <v>C11.5 Identifier le composant défectueux et/ou la cause de la défaillance</v>
      </c>
      <c r="I182" s="1434"/>
      <c r="J182" s="1434"/>
      <c r="K182" s="1434"/>
      <c r="L182" s="1435"/>
      <c r="M182" s="643"/>
      <c r="N182" s="643"/>
      <c r="O182" s="654"/>
      <c r="P182" s="654"/>
      <c r="Q182" s="655"/>
      <c r="R182" s="654"/>
      <c r="S182" s="654"/>
      <c r="T182" s="654"/>
      <c r="U182" s="654"/>
      <c r="V182" s="654"/>
      <c r="W182" s="654"/>
      <c r="X182" s="654"/>
      <c r="Y182" s="654"/>
      <c r="Z182" s="656"/>
      <c r="AA182" s="691"/>
      <c r="AB182" s="718"/>
      <c r="AC182" s="1454"/>
      <c r="AD182" s="1417"/>
      <c r="AE182" s="1417"/>
      <c r="AF182" s="1417"/>
      <c r="AG182" s="1417"/>
      <c r="AH182" s="1417"/>
      <c r="AI182" s="1417"/>
      <c r="AJ182" s="1417"/>
      <c r="AK182" s="1417"/>
      <c r="AL182" s="1417"/>
      <c r="AM182" s="1417"/>
      <c r="AN182" s="1417"/>
      <c r="AO182" s="1417"/>
      <c r="AP182" s="1417"/>
      <c r="AQ182" s="1417"/>
      <c r="AR182" s="1417"/>
      <c r="AS182" s="1417"/>
      <c r="AT182" s="1417"/>
      <c r="AU182" s="1417"/>
      <c r="AV182" s="1417"/>
      <c r="AW182" s="1417"/>
      <c r="AX182" s="1417"/>
      <c r="AY182" s="1417"/>
      <c r="AZ182" s="1417"/>
      <c r="BA182" s="1475"/>
    </row>
    <row r="183" spans="2:55" ht="27.95" customHeight="1">
      <c r="B183" s="1416">
        <v>48</v>
      </c>
      <c r="C183" s="1417"/>
      <c r="D183" s="1419" t="str">
        <f>'Donnees MEE'!$C$51</f>
        <v>C11.5</v>
      </c>
      <c r="E183" s="1420"/>
      <c r="F183" s="652"/>
      <c r="G183" s="659" t="s">
        <v>211</v>
      </c>
      <c r="H183" s="1436"/>
      <c r="I183" s="1353"/>
      <c r="J183" s="1353"/>
      <c r="K183" s="1353"/>
      <c r="L183" s="1437"/>
      <c r="M183" s="1446" t="s">
        <v>212</v>
      </c>
      <c r="N183" s="1446"/>
      <c r="O183" s="1447"/>
      <c r="P183" s="1430" t="str">
        <f>REPT("g",(U183))</f>
        <v/>
      </c>
      <c r="Q183" s="1431"/>
      <c r="R183" s="1431"/>
      <c r="S183" s="1432"/>
      <c r="T183" s="664"/>
      <c r="U183" s="1038">
        <f>Bilan!$AK$42</f>
        <v>0</v>
      </c>
      <c r="V183" s="654"/>
      <c r="W183" s="1039" t="str">
        <f>Bilan!$AM$42</f>
        <v xml:space="preserve"> </v>
      </c>
      <c r="X183" s="666"/>
      <c r="Y183" s="654"/>
      <c r="Z183" s="656"/>
      <c r="AA183" s="650"/>
      <c r="AB183" s="719"/>
      <c r="AC183" s="1454"/>
      <c r="AD183" s="1417"/>
      <c r="AE183" s="1417"/>
      <c r="AF183" s="1417"/>
      <c r="AG183" s="1417"/>
      <c r="AH183" s="1417"/>
      <c r="AI183" s="1417"/>
      <c r="AJ183" s="1417"/>
      <c r="AK183" s="1417"/>
      <c r="AL183" s="1417"/>
      <c r="AM183" s="1417"/>
      <c r="AN183" s="1417"/>
      <c r="AO183" s="1417"/>
      <c r="AP183" s="1417"/>
      <c r="AQ183" s="1417"/>
      <c r="AR183" s="1417"/>
      <c r="AS183" s="1417"/>
      <c r="AT183" s="1417"/>
      <c r="AU183" s="1417"/>
      <c r="AV183" s="1417"/>
      <c r="AW183" s="1417"/>
      <c r="AX183" s="1417"/>
      <c r="AY183" s="1417"/>
      <c r="AZ183" s="1417"/>
      <c r="BA183" s="1475"/>
    </row>
    <row r="184" spans="2:55" ht="20.100000000000001" customHeight="1">
      <c r="B184" s="684"/>
      <c r="C184" s="652"/>
      <c r="D184" s="1418"/>
      <c r="E184" s="1418"/>
      <c r="F184" s="652"/>
      <c r="G184" s="654"/>
      <c r="H184" s="1438"/>
      <c r="I184" s="1439"/>
      <c r="J184" s="1439"/>
      <c r="K184" s="1439"/>
      <c r="L184" s="1440"/>
      <c r="M184" s="643"/>
      <c r="N184" s="643"/>
      <c r="O184" s="654"/>
      <c r="P184" s="654"/>
      <c r="Q184" s="654"/>
      <c r="R184" s="654"/>
      <c r="S184" s="654"/>
      <c r="T184" s="654"/>
      <c r="U184" s="654"/>
      <c r="V184" s="654"/>
      <c r="W184" s="654"/>
      <c r="X184" s="654"/>
      <c r="Y184" s="654"/>
      <c r="Z184" s="656"/>
      <c r="AA184" s="693"/>
      <c r="AB184" s="720"/>
      <c r="AC184" s="1454"/>
      <c r="AD184" s="1417"/>
      <c r="AE184" s="1417"/>
      <c r="AF184" s="1417"/>
      <c r="AG184" s="1417"/>
      <c r="AH184" s="1417"/>
      <c r="AI184" s="1417"/>
      <c r="AJ184" s="1417"/>
      <c r="AK184" s="1417"/>
      <c r="AL184" s="1417"/>
      <c r="AM184" s="1417"/>
      <c r="AN184" s="1417"/>
      <c r="AO184" s="1417"/>
      <c r="AP184" s="1417"/>
      <c r="AQ184" s="1417"/>
      <c r="AR184" s="1417"/>
      <c r="AS184" s="1417"/>
      <c r="AT184" s="1417"/>
      <c r="AU184" s="1417"/>
      <c r="AV184" s="1417"/>
      <c r="AW184" s="1417"/>
      <c r="AX184" s="1417"/>
      <c r="AY184" s="1417"/>
      <c r="AZ184" s="1417"/>
      <c r="BA184" s="1475"/>
    </row>
    <row r="185" spans="2:55" ht="15" customHeight="1">
      <c r="B185" s="684"/>
      <c r="C185" s="652"/>
      <c r="D185" s="695"/>
      <c r="E185" s="652"/>
      <c r="F185" s="652"/>
      <c r="G185" s="652"/>
      <c r="H185" s="652"/>
      <c r="I185" s="652"/>
      <c r="J185" s="652"/>
      <c r="K185" s="652"/>
      <c r="L185" s="652"/>
      <c r="M185" s="652"/>
      <c r="N185" s="652"/>
      <c r="O185" s="652"/>
      <c r="P185" s="652"/>
      <c r="Q185" s="652"/>
      <c r="R185" s="652"/>
      <c r="S185" s="652"/>
      <c r="T185" s="652"/>
      <c r="U185" s="652"/>
      <c r="V185" s="652"/>
      <c r="W185" s="652"/>
      <c r="X185" s="652"/>
      <c r="Y185" s="696"/>
      <c r="Z185" s="697"/>
      <c r="AA185" s="1441"/>
      <c r="AB185" s="721"/>
      <c r="AC185" s="1454"/>
      <c r="AD185" s="1417"/>
      <c r="AE185" s="1417"/>
      <c r="AF185" s="1417"/>
      <c r="AG185" s="1417"/>
      <c r="AH185" s="1417"/>
      <c r="AI185" s="1417"/>
      <c r="AJ185" s="1417"/>
      <c r="AK185" s="1417"/>
      <c r="AL185" s="1417"/>
      <c r="AM185" s="1417"/>
      <c r="AN185" s="1417"/>
      <c r="AO185" s="1417"/>
      <c r="AP185" s="1417"/>
      <c r="AQ185" s="1417"/>
      <c r="AR185" s="1417"/>
      <c r="AS185" s="1417"/>
      <c r="AT185" s="1417"/>
      <c r="AU185" s="1417"/>
      <c r="AV185" s="1417"/>
      <c r="AW185" s="1417"/>
      <c r="AX185" s="1417"/>
      <c r="AY185" s="1417"/>
      <c r="AZ185" s="1417"/>
      <c r="BA185" s="1475"/>
    </row>
    <row r="186" spans="2:55" ht="20.100000000000001" customHeight="1">
      <c r="B186" s="684"/>
      <c r="C186" s="652"/>
      <c r="D186" s="1418"/>
      <c r="E186" s="1418"/>
      <c r="F186" s="652"/>
      <c r="G186" s="654"/>
      <c r="H186" s="1433" t="str">
        <f>'Donnees MEE'!$E$52</f>
        <v>C11.6 Gérer la disponibilité des pièces de rechange, des consommables et des outillages nécessaires</v>
      </c>
      <c r="I186" s="1434"/>
      <c r="J186" s="1434"/>
      <c r="K186" s="1434"/>
      <c r="L186" s="1435"/>
      <c r="M186" s="643"/>
      <c r="N186" s="643"/>
      <c r="O186" s="654"/>
      <c r="P186" s="654"/>
      <c r="Q186" s="655"/>
      <c r="R186" s="654"/>
      <c r="S186" s="654"/>
      <c r="T186" s="654"/>
      <c r="U186" s="654"/>
      <c r="V186" s="654"/>
      <c r="W186" s="654"/>
      <c r="X186" s="654"/>
      <c r="Y186" s="654"/>
      <c r="Z186" s="656"/>
      <c r="AA186" s="1441"/>
      <c r="AB186" s="721"/>
      <c r="AC186" s="1454"/>
      <c r="AD186" s="1417"/>
      <c r="AE186" s="1417"/>
      <c r="AF186" s="1417"/>
      <c r="AG186" s="1417"/>
      <c r="AH186" s="1417"/>
      <c r="AI186" s="1417"/>
      <c r="AJ186" s="1417"/>
      <c r="AK186" s="1417"/>
      <c r="AL186" s="1417"/>
      <c r="AM186" s="1417"/>
      <c r="AN186" s="1417"/>
      <c r="AO186" s="1417"/>
      <c r="AP186" s="1417"/>
      <c r="AQ186" s="1417"/>
      <c r="AR186" s="1417"/>
      <c r="AS186" s="1417"/>
      <c r="AT186" s="1417"/>
      <c r="AU186" s="1417"/>
      <c r="AV186" s="1417"/>
      <c r="AW186" s="1417"/>
      <c r="AX186" s="1417"/>
      <c r="AY186" s="1417"/>
      <c r="AZ186" s="1417"/>
      <c r="BA186" s="1475"/>
    </row>
    <row r="187" spans="2:55" ht="30" customHeight="1">
      <c r="B187" s="1416">
        <v>49</v>
      </c>
      <c r="C187" s="1417"/>
      <c r="D187" s="1419" t="str">
        <f>'Donnees MEE'!$C$52</f>
        <v>C11.6</v>
      </c>
      <c r="E187" s="1420"/>
      <c r="F187" s="652"/>
      <c r="G187" s="659" t="s">
        <v>211</v>
      </c>
      <c r="H187" s="1436"/>
      <c r="I187" s="1353"/>
      <c r="J187" s="1353"/>
      <c r="K187" s="1353"/>
      <c r="L187" s="1437"/>
      <c r="M187" s="1446" t="s">
        <v>212</v>
      </c>
      <c r="N187" s="1446"/>
      <c r="O187" s="1447"/>
      <c r="P187" s="1430" t="str">
        <f>REPT("g",(U187))</f>
        <v/>
      </c>
      <c r="Q187" s="1431"/>
      <c r="R187" s="1431"/>
      <c r="S187" s="1432"/>
      <c r="T187" s="664"/>
      <c r="U187" s="1038">
        <f>Bilan!$AK$42</f>
        <v>0</v>
      </c>
      <c r="V187" s="654"/>
      <c r="W187" s="1039" t="str">
        <f>Bilan!$AM$42</f>
        <v xml:space="preserve"> </v>
      </c>
      <c r="X187" s="666"/>
      <c r="Y187" s="654"/>
      <c r="Z187" s="656"/>
      <c r="AA187" s="650"/>
      <c r="AB187" s="719"/>
      <c r="AC187" s="1454"/>
      <c r="AD187" s="1417"/>
      <c r="AE187" s="1417"/>
      <c r="AF187" s="1417"/>
      <c r="AG187" s="1417"/>
      <c r="AH187" s="1417"/>
      <c r="AI187" s="1417"/>
      <c r="AJ187" s="1417"/>
      <c r="AK187" s="1417"/>
      <c r="AL187" s="1417"/>
      <c r="AM187" s="1417"/>
      <c r="AN187" s="1417"/>
      <c r="AO187" s="1417"/>
      <c r="AP187" s="1417"/>
      <c r="AQ187" s="1417"/>
      <c r="AR187" s="1417"/>
      <c r="AS187" s="1417"/>
      <c r="AT187" s="1417"/>
      <c r="AU187" s="1417"/>
      <c r="AV187" s="1417"/>
      <c r="AW187" s="1417"/>
      <c r="AX187" s="1417"/>
      <c r="AY187" s="1417"/>
      <c r="AZ187" s="1417"/>
      <c r="BA187" s="1475"/>
    </row>
    <row r="188" spans="2:55" ht="20.100000000000001" customHeight="1">
      <c r="B188" s="684"/>
      <c r="C188" s="652"/>
      <c r="D188" s="1418"/>
      <c r="E188" s="1418"/>
      <c r="F188" s="652"/>
      <c r="G188" s="654"/>
      <c r="H188" s="1438"/>
      <c r="I188" s="1439"/>
      <c r="J188" s="1439"/>
      <c r="K188" s="1439"/>
      <c r="L188" s="1440"/>
      <c r="M188" s="643"/>
      <c r="N188" s="643"/>
      <c r="O188" s="654"/>
      <c r="P188" s="654"/>
      <c r="Q188" s="654"/>
      <c r="R188" s="654"/>
      <c r="S188" s="654"/>
      <c r="T188" s="654"/>
      <c r="U188" s="654"/>
      <c r="V188" s="654"/>
      <c r="W188" s="654"/>
      <c r="X188" s="654"/>
      <c r="Y188" s="654"/>
      <c r="Z188" s="656"/>
      <c r="AA188" s="1462"/>
      <c r="AB188" s="722"/>
      <c r="AC188" s="1454"/>
      <c r="AD188" s="1417"/>
      <c r="AE188" s="1417"/>
      <c r="AF188" s="1417"/>
      <c r="AG188" s="1417"/>
      <c r="AH188" s="1417"/>
      <c r="AI188" s="1417"/>
      <c r="AJ188" s="1417"/>
      <c r="AK188" s="1417"/>
      <c r="AL188" s="1417"/>
      <c r="AM188" s="1417"/>
      <c r="AN188" s="1417"/>
      <c r="AO188" s="1417"/>
      <c r="AP188" s="1417"/>
      <c r="AQ188" s="1417"/>
      <c r="AR188" s="1417"/>
      <c r="AS188" s="1417"/>
      <c r="AT188" s="1417"/>
      <c r="AU188" s="1417"/>
      <c r="AV188" s="1417"/>
      <c r="AW188" s="1417"/>
      <c r="AX188" s="1417"/>
      <c r="AY188" s="1417"/>
      <c r="AZ188" s="1417"/>
      <c r="BA188" s="1475"/>
      <c r="BB188" s="677"/>
      <c r="BC188" s="677"/>
    </row>
    <row r="189" spans="2:55" ht="15" customHeight="1">
      <c r="B189" s="684"/>
      <c r="C189" s="652"/>
      <c r="D189" s="695"/>
      <c r="E189" s="652"/>
      <c r="F189" s="652"/>
      <c r="G189" s="654"/>
      <c r="H189" s="678"/>
      <c r="I189" s="679"/>
      <c r="J189" s="679"/>
      <c r="K189" s="680"/>
      <c r="L189" s="681"/>
      <c r="M189" s="643"/>
      <c r="N189" s="643"/>
      <c r="O189" s="654"/>
      <c r="P189" s="654"/>
      <c r="Q189" s="654"/>
      <c r="R189" s="654"/>
      <c r="S189" s="654"/>
      <c r="T189" s="654"/>
      <c r="U189" s="654"/>
      <c r="V189" s="654"/>
      <c r="W189" s="654"/>
      <c r="X189" s="654"/>
      <c r="Y189" s="654"/>
      <c r="Z189" s="656"/>
      <c r="AA189" s="1462"/>
      <c r="AB189" s="722"/>
      <c r="AC189" s="1454"/>
      <c r="AD189" s="1417"/>
      <c r="AE189" s="1417"/>
      <c r="AF189" s="1417"/>
      <c r="AG189" s="1417"/>
      <c r="AH189" s="1417"/>
      <c r="AI189" s="1417"/>
      <c r="AJ189" s="1417"/>
      <c r="AK189" s="1417"/>
      <c r="AL189" s="1417"/>
      <c r="AM189" s="1417"/>
      <c r="AN189" s="1417"/>
      <c r="AO189" s="1417"/>
      <c r="AP189" s="1417"/>
      <c r="AQ189" s="1417"/>
      <c r="AR189" s="1417"/>
      <c r="AS189" s="1417"/>
      <c r="AT189" s="1417"/>
      <c r="AU189" s="1417"/>
      <c r="AV189" s="1417"/>
      <c r="AW189" s="1417"/>
      <c r="AX189" s="1417"/>
      <c r="AY189" s="1417"/>
      <c r="AZ189" s="1417"/>
      <c r="BA189" s="1475"/>
      <c r="BB189" s="251"/>
      <c r="BC189" s="251"/>
    </row>
    <row r="190" spans="2:55" ht="20.100000000000001" customHeight="1">
      <c r="B190" s="684"/>
      <c r="C190" s="652"/>
      <c r="D190" s="1418"/>
      <c r="E190" s="1418"/>
      <c r="F190" s="652"/>
      <c r="G190" s="654"/>
      <c r="H190" s="1433" t="str">
        <f>'Donnees MEE'!$E$53</f>
        <v>C11.7 Approvisionner en matériels, équipements et outillages</v>
      </c>
      <c r="I190" s="1434"/>
      <c r="J190" s="1434"/>
      <c r="K190" s="1434"/>
      <c r="L190" s="1435"/>
      <c r="M190" s="643"/>
      <c r="N190" s="643"/>
      <c r="O190" s="654"/>
      <c r="P190" s="654"/>
      <c r="Q190" s="655"/>
      <c r="R190" s="654"/>
      <c r="S190" s="654"/>
      <c r="T190" s="654"/>
      <c r="U190" s="654"/>
      <c r="V190" s="654"/>
      <c r="W190" s="654"/>
      <c r="X190" s="654"/>
      <c r="Y190" s="654"/>
      <c r="Z190" s="656"/>
      <c r="AA190" s="691"/>
      <c r="AB190" s="718"/>
      <c r="AC190" s="1454"/>
      <c r="AD190" s="1417"/>
      <c r="AE190" s="1417"/>
      <c r="AF190" s="1417"/>
      <c r="AG190" s="1417"/>
      <c r="AH190" s="1417"/>
      <c r="AI190" s="1417"/>
      <c r="AJ190" s="1417"/>
      <c r="AK190" s="1417"/>
      <c r="AL190" s="1417"/>
      <c r="AM190" s="1417"/>
      <c r="AN190" s="1417"/>
      <c r="AO190" s="1417"/>
      <c r="AP190" s="1417"/>
      <c r="AQ190" s="1417"/>
      <c r="AR190" s="1417"/>
      <c r="AS190" s="1417"/>
      <c r="AT190" s="1417"/>
      <c r="AU190" s="1417"/>
      <c r="AV190" s="1417"/>
      <c r="AW190" s="1417"/>
      <c r="AX190" s="1417"/>
      <c r="AY190" s="1417"/>
      <c r="AZ190" s="1417"/>
      <c r="BA190" s="1475"/>
    </row>
    <row r="191" spans="2:55" ht="30" customHeight="1">
      <c r="B191" s="1416">
        <v>50</v>
      </c>
      <c r="C191" s="1417"/>
      <c r="D191" s="1419" t="str">
        <f>'Donnees MEE'!$C$53</f>
        <v>C11.7</v>
      </c>
      <c r="E191" s="1420"/>
      <c r="F191" s="652"/>
      <c r="G191" s="659" t="s">
        <v>211</v>
      </c>
      <c r="H191" s="1436"/>
      <c r="I191" s="1353"/>
      <c r="J191" s="1353"/>
      <c r="K191" s="1353"/>
      <c r="L191" s="1437"/>
      <c r="M191" s="1446" t="s">
        <v>212</v>
      </c>
      <c r="N191" s="1446"/>
      <c r="O191" s="1447"/>
      <c r="P191" s="1430" t="str">
        <f>REPT("g",(U191))</f>
        <v/>
      </c>
      <c r="Q191" s="1431"/>
      <c r="R191" s="1431"/>
      <c r="S191" s="1432"/>
      <c r="T191" s="664"/>
      <c r="U191" s="1038">
        <f>Bilan!$AK$42</f>
        <v>0</v>
      </c>
      <c r="V191" s="654"/>
      <c r="W191" s="1039" t="str">
        <f>Bilan!$AM$42</f>
        <v xml:space="preserve"> </v>
      </c>
      <c r="X191" s="666"/>
      <c r="Y191" s="654"/>
      <c r="Z191" s="656"/>
      <c r="AA191" s="650"/>
      <c r="AB191" s="719"/>
      <c r="AC191" s="1454"/>
      <c r="AD191" s="1417"/>
      <c r="AE191" s="1417"/>
      <c r="AF191" s="1417"/>
      <c r="AG191" s="1417"/>
      <c r="AH191" s="1417"/>
      <c r="AI191" s="1417"/>
      <c r="AJ191" s="1417"/>
      <c r="AK191" s="1417"/>
      <c r="AL191" s="1417"/>
      <c r="AM191" s="1417"/>
      <c r="AN191" s="1417"/>
      <c r="AO191" s="1417"/>
      <c r="AP191" s="1417"/>
      <c r="AQ191" s="1417"/>
      <c r="AR191" s="1417"/>
      <c r="AS191" s="1417"/>
      <c r="AT191" s="1417"/>
      <c r="AU191" s="1417"/>
      <c r="AV191" s="1417"/>
      <c r="AW191" s="1417"/>
      <c r="AX191" s="1417"/>
      <c r="AY191" s="1417"/>
      <c r="AZ191" s="1417"/>
      <c r="BA191" s="1475"/>
    </row>
    <row r="192" spans="2:55" ht="20.100000000000001" customHeight="1">
      <c r="B192" s="684"/>
      <c r="C192" s="652"/>
      <c r="D192" s="1418"/>
      <c r="E192" s="1418"/>
      <c r="F192" s="652"/>
      <c r="G192" s="654"/>
      <c r="H192" s="1438"/>
      <c r="I192" s="1439"/>
      <c r="J192" s="1439"/>
      <c r="K192" s="1439"/>
      <c r="L192" s="1440"/>
      <c r="M192" s="643"/>
      <c r="N192" s="643"/>
      <c r="O192" s="654"/>
      <c r="P192" s="654"/>
      <c r="Q192" s="654"/>
      <c r="R192" s="654"/>
      <c r="S192" s="654"/>
      <c r="T192" s="654"/>
      <c r="U192" s="654"/>
      <c r="V192" s="654"/>
      <c r="W192" s="654"/>
      <c r="X192" s="654"/>
      <c r="Y192" s="654"/>
      <c r="Z192" s="656"/>
      <c r="AA192" s="700"/>
      <c r="AB192" s="722"/>
      <c r="AC192" s="1454"/>
      <c r="AD192" s="1417"/>
      <c r="AE192" s="1417"/>
      <c r="AF192" s="1417"/>
      <c r="AG192" s="1417"/>
      <c r="AH192" s="1417"/>
      <c r="AI192" s="1417"/>
      <c r="AJ192" s="1417"/>
      <c r="AK192" s="1417"/>
      <c r="AL192" s="1417"/>
      <c r="AM192" s="1417"/>
      <c r="AN192" s="1417"/>
      <c r="AO192" s="1417"/>
      <c r="AP192" s="1417"/>
      <c r="AQ192" s="1417"/>
      <c r="AR192" s="1417"/>
      <c r="AS192" s="1417"/>
      <c r="AT192" s="1417"/>
      <c r="AU192" s="1417"/>
      <c r="AV192" s="1417"/>
      <c r="AW192" s="1417"/>
      <c r="AX192" s="1417"/>
      <c r="AY192" s="1417"/>
      <c r="AZ192" s="1417"/>
      <c r="BA192" s="1475"/>
    </row>
    <row r="193" spans="2:53 16369:16369" ht="17.100000000000001" customHeight="1">
      <c r="B193" s="684"/>
      <c r="C193" s="652"/>
      <c r="D193" s="695"/>
      <c r="E193" s="652"/>
      <c r="F193" s="652"/>
      <c r="G193" s="652"/>
      <c r="H193" s="652"/>
      <c r="I193" s="652"/>
      <c r="J193" s="652"/>
      <c r="K193" s="652"/>
      <c r="L193" s="652"/>
      <c r="M193" s="652"/>
      <c r="N193" s="652"/>
      <c r="O193" s="652"/>
      <c r="P193" s="652"/>
      <c r="Q193" s="652"/>
      <c r="R193" s="652"/>
      <c r="S193" s="652"/>
      <c r="T193" s="652"/>
      <c r="U193" s="652"/>
      <c r="V193" s="652"/>
      <c r="W193" s="652"/>
      <c r="X193" s="652"/>
      <c r="Y193" s="652"/>
      <c r="Z193" s="701"/>
      <c r="AA193" s="693"/>
      <c r="AB193" s="720"/>
      <c r="AC193" s="1454"/>
      <c r="AD193" s="1417"/>
      <c r="AE193" s="1417"/>
      <c r="AF193" s="1417"/>
      <c r="AG193" s="1417"/>
      <c r="AH193" s="1417"/>
      <c r="AI193" s="1417"/>
      <c r="AJ193" s="1417"/>
      <c r="AK193" s="1417"/>
      <c r="AL193" s="1417"/>
      <c r="AM193" s="1417"/>
      <c r="AN193" s="1417"/>
      <c r="AO193" s="1417"/>
      <c r="AP193" s="1417"/>
      <c r="AQ193" s="1417"/>
      <c r="AR193" s="1417"/>
      <c r="AS193" s="1417"/>
      <c r="AT193" s="1417"/>
      <c r="AU193" s="1417"/>
      <c r="AV193" s="1417"/>
      <c r="AW193" s="1417"/>
      <c r="AX193" s="1417"/>
      <c r="AY193" s="1417"/>
      <c r="AZ193" s="1417"/>
      <c r="BA193" s="1475"/>
    </row>
    <row r="194" spans="2:53 16369:16369" ht="20.100000000000001" customHeight="1">
      <c r="B194" s="684"/>
      <c r="C194" s="652"/>
      <c r="D194" s="1418"/>
      <c r="E194" s="1418"/>
      <c r="F194" s="652"/>
      <c r="G194" s="654"/>
      <c r="H194" s="1433" t="str">
        <f>'Donnees MEE'!$E$54</f>
        <v>C11.8 Consigner (déconsigner) le système (électrique, fluidique : gaz, caloporteurs…)</v>
      </c>
      <c r="I194" s="1434"/>
      <c r="J194" s="1434"/>
      <c r="K194" s="1434"/>
      <c r="L194" s="1435"/>
      <c r="M194" s="643"/>
      <c r="N194" s="643"/>
      <c r="O194" s="654"/>
      <c r="P194" s="654"/>
      <c r="Q194" s="655"/>
      <c r="R194" s="654"/>
      <c r="S194" s="654"/>
      <c r="T194" s="654"/>
      <c r="U194" s="654"/>
      <c r="V194" s="654"/>
      <c r="W194" s="654"/>
      <c r="X194" s="654"/>
      <c r="Y194" s="654"/>
      <c r="Z194" s="656"/>
      <c r="AA194" s="693"/>
      <c r="AB194" s="720"/>
      <c r="AC194" s="1454"/>
      <c r="AD194" s="1417"/>
      <c r="AE194" s="1417"/>
      <c r="AF194" s="1417"/>
      <c r="AG194" s="1417"/>
      <c r="AH194" s="1417"/>
      <c r="AI194" s="1417"/>
      <c r="AJ194" s="1417"/>
      <c r="AK194" s="1417"/>
      <c r="AL194" s="1417"/>
      <c r="AM194" s="1417"/>
      <c r="AN194" s="1417"/>
      <c r="AO194" s="1417"/>
      <c r="AP194" s="1417"/>
      <c r="AQ194" s="1417"/>
      <c r="AR194" s="1417"/>
      <c r="AS194" s="1417"/>
      <c r="AT194" s="1417"/>
      <c r="AU194" s="1417"/>
      <c r="AV194" s="1417"/>
      <c r="AW194" s="1417"/>
      <c r="AX194" s="1417"/>
      <c r="AY194" s="1417"/>
      <c r="AZ194" s="1417"/>
      <c r="BA194" s="1475"/>
    </row>
    <row r="195" spans="2:53 16369:16369" ht="27.95" customHeight="1">
      <c r="B195" s="1416">
        <v>51</v>
      </c>
      <c r="C195" s="1417"/>
      <c r="D195" s="1419" t="str">
        <f>'Donnees MEE'!$C$54</f>
        <v>C11.8</v>
      </c>
      <c r="E195" s="1420"/>
      <c r="F195" s="652"/>
      <c r="G195" s="659" t="s">
        <v>211</v>
      </c>
      <c r="H195" s="1436"/>
      <c r="I195" s="1353"/>
      <c r="J195" s="1353"/>
      <c r="K195" s="1353"/>
      <c r="L195" s="1437"/>
      <c r="M195" s="1446" t="s">
        <v>212</v>
      </c>
      <c r="N195" s="1446"/>
      <c r="O195" s="1447"/>
      <c r="P195" s="1430" t="str">
        <f>REPT("g",(U195))</f>
        <v/>
      </c>
      <c r="Q195" s="1431"/>
      <c r="R195" s="1431"/>
      <c r="S195" s="1432"/>
      <c r="T195" s="664"/>
      <c r="U195" s="1038">
        <f>Bilan!$AK$42</f>
        <v>0</v>
      </c>
      <c r="V195" s="654"/>
      <c r="W195" s="1039" t="str">
        <f>Bilan!$AM$42</f>
        <v xml:space="preserve"> </v>
      </c>
      <c r="X195" s="666"/>
      <c r="Y195" s="654"/>
      <c r="Z195" s="656"/>
      <c r="AA195" s="650"/>
      <c r="AB195" s="719"/>
      <c r="AC195" s="1454"/>
      <c r="AD195" s="1417"/>
      <c r="AE195" s="1417"/>
      <c r="AF195" s="1417"/>
      <c r="AG195" s="1417"/>
      <c r="AH195" s="1417"/>
      <c r="AI195" s="1417"/>
      <c r="AJ195" s="1417"/>
      <c r="AK195" s="1417"/>
      <c r="AL195" s="1417"/>
      <c r="AM195" s="1417"/>
      <c r="AN195" s="1417"/>
      <c r="AO195" s="1417"/>
      <c r="AP195" s="1417"/>
      <c r="AQ195" s="1417"/>
      <c r="AR195" s="1417"/>
      <c r="AS195" s="1417"/>
      <c r="AT195" s="1417"/>
      <c r="AU195" s="1417"/>
      <c r="AV195" s="1417"/>
      <c r="AW195" s="1417"/>
      <c r="AX195" s="1417"/>
      <c r="AY195" s="1417"/>
      <c r="AZ195" s="1417"/>
      <c r="BA195" s="1475"/>
    </row>
    <row r="196" spans="2:53 16369:16369" ht="20.100000000000001" customHeight="1">
      <c r="B196" s="684"/>
      <c r="C196" s="652"/>
      <c r="D196" s="1418"/>
      <c r="E196" s="1418"/>
      <c r="F196" s="652"/>
      <c r="G196" s="654"/>
      <c r="H196" s="1438"/>
      <c r="I196" s="1439"/>
      <c r="J196" s="1439"/>
      <c r="K196" s="1439"/>
      <c r="L196" s="1440"/>
      <c r="M196" s="643"/>
      <c r="N196" s="643"/>
      <c r="O196" s="654"/>
      <c r="P196" s="654"/>
      <c r="Q196" s="654"/>
      <c r="R196" s="654"/>
      <c r="S196" s="654"/>
      <c r="T196" s="654"/>
      <c r="U196" s="654"/>
      <c r="V196" s="654"/>
      <c r="W196" s="654"/>
      <c r="X196" s="654"/>
      <c r="Y196" s="654"/>
      <c r="Z196" s="656"/>
      <c r="AA196" s="693"/>
      <c r="AB196" s="720"/>
      <c r="AC196" s="1454"/>
      <c r="AD196" s="1417"/>
      <c r="AE196" s="1417"/>
      <c r="AF196" s="1417"/>
      <c r="AG196" s="1417"/>
      <c r="AH196" s="1417"/>
      <c r="AI196" s="1417"/>
      <c r="AJ196" s="1417"/>
      <c r="AK196" s="1417"/>
      <c r="AL196" s="1417"/>
      <c r="AM196" s="1417"/>
      <c r="AN196" s="1417"/>
      <c r="AO196" s="1417"/>
      <c r="AP196" s="1417"/>
      <c r="AQ196" s="1417"/>
      <c r="AR196" s="1417"/>
      <c r="AS196" s="1417"/>
      <c r="AT196" s="1417"/>
      <c r="AU196" s="1417"/>
      <c r="AV196" s="1417"/>
      <c r="AW196" s="1417"/>
      <c r="AX196" s="1417"/>
      <c r="AY196" s="1417"/>
      <c r="AZ196" s="1417"/>
      <c r="BA196" s="1475"/>
    </row>
    <row r="197" spans="2:53 16369:16369" ht="15" customHeight="1">
      <c r="B197" s="684"/>
      <c r="C197" s="652"/>
      <c r="D197" s="695"/>
      <c r="E197" s="652"/>
      <c r="F197" s="652"/>
      <c r="G197" s="652"/>
      <c r="H197" s="652"/>
      <c r="I197" s="652"/>
      <c r="J197" s="652"/>
      <c r="K197" s="652"/>
      <c r="L197" s="652"/>
      <c r="M197" s="652"/>
      <c r="N197" s="652"/>
      <c r="O197" s="652"/>
      <c r="P197" s="652"/>
      <c r="Q197" s="652"/>
      <c r="R197" s="652"/>
      <c r="S197" s="652"/>
      <c r="T197" s="652"/>
      <c r="U197" s="652"/>
      <c r="V197" s="652"/>
      <c r="W197" s="652"/>
      <c r="X197" s="652"/>
      <c r="Y197" s="652"/>
      <c r="Z197" s="701"/>
      <c r="AA197" s="693"/>
      <c r="AB197" s="720"/>
      <c r="AC197" s="1454"/>
      <c r="AD197" s="1417"/>
      <c r="AE197" s="1417"/>
      <c r="AF197" s="1417"/>
      <c r="AG197" s="1417"/>
      <c r="AH197" s="1417"/>
      <c r="AI197" s="1417"/>
      <c r="AJ197" s="1417"/>
      <c r="AK197" s="1417"/>
      <c r="AL197" s="1417"/>
      <c r="AM197" s="1417"/>
      <c r="AN197" s="1417"/>
      <c r="AO197" s="1417"/>
      <c r="AP197" s="1417"/>
      <c r="AQ197" s="1417"/>
      <c r="AR197" s="1417"/>
      <c r="AS197" s="1417"/>
      <c r="AT197" s="1417"/>
      <c r="AU197" s="1417"/>
      <c r="AV197" s="1417"/>
      <c r="AW197" s="1417"/>
      <c r="AX197" s="1417"/>
      <c r="AY197" s="1417"/>
      <c r="AZ197" s="1417"/>
      <c r="BA197" s="1475"/>
    </row>
    <row r="198" spans="2:53 16369:16369" ht="20.100000000000001" customHeight="1">
      <c r="B198" s="684"/>
      <c r="C198" s="652"/>
      <c r="D198" s="1418"/>
      <c r="E198" s="1418"/>
      <c r="F198" s="652"/>
      <c r="G198" s="654"/>
      <c r="H198" s="1433" t="str">
        <f>'Donnees MEE'!$E$55</f>
        <v xml:space="preserve">C11.9 Effectuer la dépose du composant défectueux </v>
      </c>
      <c r="I198" s="1434"/>
      <c r="J198" s="1434"/>
      <c r="K198" s="1434"/>
      <c r="L198" s="1435"/>
      <c r="M198" s="643"/>
      <c r="N198" s="643"/>
      <c r="O198" s="654"/>
      <c r="P198" s="654"/>
      <c r="Q198" s="655"/>
      <c r="R198" s="654"/>
      <c r="S198" s="654"/>
      <c r="T198" s="654"/>
      <c r="U198" s="654"/>
      <c r="V198" s="654"/>
      <c r="W198" s="654"/>
      <c r="X198" s="654"/>
      <c r="Y198" s="654"/>
      <c r="Z198" s="656"/>
      <c r="AA198" s="693"/>
      <c r="AB198" s="720"/>
      <c r="AC198" s="1454"/>
      <c r="AD198" s="1417"/>
      <c r="AE198" s="1417"/>
      <c r="AF198" s="1417"/>
      <c r="AG198" s="1417"/>
      <c r="AH198" s="1417"/>
      <c r="AI198" s="1417"/>
      <c r="AJ198" s="1417"/>
      <c r="AK198" s="1417"/>
      <c r="AL198" s="1417"/>
      <c r="AM198" s="1417"/>
      <c r="AN198" s="1417"/>
      <c r="AO198" s="1417"/>
      <c r="AP198" s="1417"/>
      <c r="AQ198" s="1417"/>
      <c r="AR198" s="1417"/>
      <c r="AS198" s="1417"/>
      <c r="AT198" s="1417"/>
      <c r="AU198" s="1417"/>
      <c r="AV198" s="1417"/>
      <c r="AW198" s="1417"/>
      <c r="AX198" s="1417"/>
      <c r="AY198" s="1417"/>
      <c r="AZ198" s="1417"/>
      <c r="BA198" s="1475"/>
    </row>
    <row r="199" spans="2:53 16369:16369" s="21" customFormat="1" ht="30" customHeight="1">
      <c r="B199" s="1416">
        <v>52</v>
      </c>
      <c r="C199" s="1417"/>
      <c r="D199" s="1419" t="str">
        <f>'Donnees MEE'!$C$55</f>
        <v>C11.9</v>
      </c>
      <c r="E199" s="1420"/>
      <c r="F199" s="652"/>
      <c r="G199" s="659" t="s">
        <v>211</v>
      </c>
      <c r="H199" s="1436"/>
      <c r="I199" s="1353"/>
      <c r="J199" s="1353"/>
      <c r="K199" s="1353"/>
      <c r="L199" s="1437"/>
      <c r="M199" s="643" t="s">
        <v>212</v>
      </c>
      <c r="N199" s="643"/>
      <c r="O199" s="660"/>
      <c r="P199" s="661" t="str">
        <f>REPT("g",(U199))</f>
        <v/>
      </c>
      <c r="Q199" s="662"/>
      <c r="R199" s="662"/>
      <c r="S199" s="663"/>
      <c r="T199" s="664"/>
      <c r="U199" s="1038">
        <f>Bilan!$AK$42</f>
        <v>0</v>
      </c>
      <c r="V199" s="654"/>
      <c r="W199" s="1039" t="str">
        <f>Bilan!$AM$42</f>
        <v xml:space="preserve"> </v>
      </c>
      <c r="X199" s="666"/>
      <c r="Y199" s="654"/>
      <c r="Z199" s="656"/>
      <c r="AA199" s="650"/>
      <c r="AB199" s="719"/>
      <c r="AC199" s="1454"/>
      <c r="AD199" s="1417"/>
      <c r="AE199" s="1417"/>
      <c r="AF199" s="1417"/>
      <c r="AG199" s="1417"/>
      <c r="AH199" s="1417"/>
      <c r="AI199" s="1417"/>
      <c r="AJ199" s="1417"/>
      <c r="AK199" s="1417"/>
      <c r="AL199" s="1417"/>
      <c r="AM199" s="1417"/>
      <c r="AN199" s="1417"/>
      <c r="AO199" s="1417"/>
      <c r="AP199" s="1417"/>
      <c r="AQ199" s="1417"/>
      <c r="AR199" s="1417"/>
      <c r="AS199" s="1417"/>
      <c r="AT199" s="1417"/>
      <c r="AU199" s="1417"/>
      <c r="AV199" s="1417"/>
      <c r="AW199" s="1417"/>
      <c r="AX199" s="1417"/>
      <c r="AY199" s="1417"/>
      <c r="AZ199" s="1417"/>
      <c r="BA199" s="1475"/>
    </row>
    <row r="200" spans="2:53 16369:16369" s="21" customFormat="1" ht="19.5" customHeight="1">
      <c r="B200" s="684"/>
      <c r="C200" s="652"/>
      <c r="D200" s="1418"/>
      <c r="E200" s="1418"/>
      <c r="F200" s="652"/>
      <c r="G200" s="654"/>
      <c r="H200" s="1438"/>
      <c r="I200" s="1439"/>
      <c r="J200" s="1439"/>
      <c r="K200" s="1439"/>
      <c r="L200" s="1440"/>
      <c r="M200" s="643"/>
      <c r="N200" s="643"/>
      <c r="O200" s="654"/>
      <c r="P200" s="654"/>
      <c r="Q200" s="654"/>
      <c r="R200" s="654"/>
      <c r="S200" s="654"/>
      <c r="T200" s="654"/>
      <c r="U200" s="654"/>
      <c r="V200" s="654"/>
      <c r="W200" s="654"/>
      <c r="X200" s="654"/>
      <c r="Y200" s="654"/>
      <c r="Z200" s="656"/>
      <c r="AA200" s="693"/>
      <c r="AB200" s="720"/>
      <c r="AC200" s="1454"/>
      <c r="AD200" s="1417"/>
      <c r="AE200" s="1417"/>
      <c r="AF200" s="1417"/>
      <c r="AG200" s="1417"/>
      <c r="AH200" s="1417"/>
      <c r="AI200" s="1417"/>
      <c r="AJ200" s="1417"/>
      <c r="AK200" s="1417"/>
      <c r="AL200" s="1417"/>
      <c r="AM200" s="1417"/>
      <c r="AN200" s="1417"/>
      <c r="AO200" s="1417"/>
      <c r="AP200" s="1417"/>
      <c r="AQ200" s="1417"/>
      <c r="AR200" s="1417"/>
      <c r="AS200" s="1417"/>
      <c r="AT200" s="1417"/>
      <c r="AU200" s="1417"/>
      <c r="AV200" s="1417"/>
      <c r="AW200" s="1417"/>
      <c r="AX200" s="1417"/>
      <c r="AY200" s="1417"/>
      <c r="AZ200" s="1417"/>
      <c r="BA200" s="1475"/>
    </row>
    <row r="201" spans="2:53 16369:16369" s="21" customFormat="1" ht="15.75" customHeight="1">
      <c r="B201" s="684"/>
      <c r="C201" s="652"/>
      <c r="D201" s="695"/>
      <c r="E201" s="652"/>
      <c r="F201" s="652"/>
      <c r="G201" s="652"/>
      <c r="H201" s="652"/>
      <c r="I201" s="652"/>
      <c r="J201" s="652"/>
      <c r="K201" s="652"/>
      <c r="L201" s="652"/>
      <c r="M201" s="652"/>
      <c r="N201" s="652"/>
      <c r="O201" s="652"/>
      <c r="P201" s="652"/>
      <c r="Q201" s="652"/>
      <c r="R201" s="652"/>
      <c r="S201" s="652"/>
      <c r="T201" s="652"/>
      <c r="U201" s="652"/>
      <c r="V201" s="652"/>
      <c r="W201" s="652"/>
      <c r="X201" s="652"/>
      <c r="Y201" s="652"/>
      <c r="Z201" s="701"/>
      <c r="AA201" s="693"/>
      <c r="AB201" s="720"/>
      <c r="AC201" s="1454"/>
      <c r="AD201" s="1417"/>
      <c r="AE201" s="1417"/>
      <c r="AF201" s="1417"/>
      <c r="AG201" s="1417"/>
      <c r="AH201" s="1417"/>
      <c r="AI201" s="1417"/>
      <c r="AJ201" s="1417"/>
      <c r="AK201" s="1417"/>
      <c r="AL201" s="1417"/>
      <c r="AM201" s="1417"/>
      <c r="AN201" s="1417"/>
      <c r="AO201" s="1417"/>
      <c r="AP201" s="1417"/>
      <c r="AQ201" s="1417"/>
      <c r="AR201" s="1417"/>
      <c r="AS201" s="1417"/>
      <c r="AT201" s="1417"/>
      <c r="AU201" s="1417"/>
      <c r="AV201" s="1417"/>
      <c r="AW201" s="1417"/>
      <c r="AX201" s="1417"/>
      <c r="AY201" s="1417"/>
      <c r="AZ201" s="1417"/>
      <c r="BA201" s="1475"/>
    </row>
    <row r="202" spans="2:53 16369:16369" s="21" customFormat="1" ht="20.100000000000001" customHeight="1">
      <c r="B202" s="684"/>
      <c r="C202" s="652"/>
      <c r="D202" s="1418"/>
      <c r="E202" s="1418"/>
      <c r="F202" s="652"/>
      <c r="G202" s="654"/>
      <c r="H202" s="1433" t="str">
        <f>'Donnees MEE'!$E$56</f>
        <v>C11.10 Installer le composant de remplacement</v>
      </c>
      <c r="I202" s="1434"/>
      <c r="J202" s="1434"/>
      <c r="K202" s="1434"/>
      <c r="L202" s="1435"/>
      <c r="M202" s="643"/>
      <c r="N202" s="643"/>
      <c r="O202" s="654"/>
      <c r="P202" s="654"/>
      <c r="Q202" s="655"/>
      <c r="R202" s="654"/>
      <c r="S202" s="654"/>
      <c r="T202" s="654"/>
      <c r="U202" s="654"/>
      <c r="V202" s="654"/>
      <c r="W202" s="654"/>
      <c r="X202" s="654"/>
      <c r="Y202" s="654"/>
      <c r="Z202" s="656"/>
      <c r="AA202" s="693"/>
      <c r="AB202" s="720"/>
      <c r="AC202" s="1454"/>
      <c r="AD202" s="1417"/>
      <c r="AE202" s="1417"/>
      <c r="AF202" s="1417"/>
      <c r="AG202" s="1417"/>
      <c r="AH202" s="1417"/>
      <c r="AI202" s="1417"/>
      <c r="AJ202" s="1417"/>
      <c r="AK202" s="1417"/>
      <c r="AL202" s="1417"/>
      <c r="AM202" s="1417"/>
      <c r="AN202" s="1417"/>
      <c r="AO202" s="1417"/>
      <c r="AP202" s="1417"/>
      <c r="AQ202" s="1417"/>
      <c r="AR202" s="1417"/>
      <c r="AS202" s="1417"/>
      <c r="AT202" s="1417"/>
      <c r="AU202" s="1417"/>
      <c r="AV202" s="1417"/>
      <c r="AW202" s="1417"/>
      <c r="AX202" s="1417"/>
      <c r="AY202" s="1417"/>
      <c r="AZ202" s="1417"/>
      <c r="BA202" s="1475"/>
    </row>
    <row r="203" spans="2:53 16369:16369" s="21" customFormat="1" ht="33.75" customHeight="1">
      <c r="B203" s="1416">
        <v>53</v>
      </c>
      <c r="C203" s="1417"/>
      <c r="D203" s="1419" t="str">
        <f>'Donnees MEE'!$C$56</f>
        <v>C11.10</v>
      </c>
      <c r="E203" s="1420"/>
      <c r="F203" s="652"/>
      <c r="G203" s="659" t="s">
        <v>211</v>
      </c>
      <c r="H203" s="1436"/>
      <c r="I203" s="1353"/>
      <c r="J203" s="1353"/>
      <c r="K203" s="1353"/>
      <c r="L203" s="1437"/>
      <c r="M203" s="1446" t="s">
        <v>212</v>
      </c>
      <c r="N203" s="1446"/>
      <c r="O203" s="1447"/>
      <c r="P203" s="1430" t="str">
        <f>REPT("g",(U203))</f>
        <v/>
      </c>
      <c r="Q203" s="1431"/>
      <c r="R203" s="1431"/>
      <c r="S203" s="1432"/>
      <c r="T203" s="664"/>
      <c r="U203" s="1038">
        <f>Bilan!$AK$42</f>
        <v>0</v>
      </c>
      <c r="V203" s="654"/>
      <c r="W203" s="1039" t="str">
        <f>Bilan!$AM$42</f>
        <v xml:space="preserve"> </v>
      </c>
      <c r="X203" s="666"/>
      <c r="Y203" s="654"/>
      <c r="Z203" s="656"/>
      <c r="AA203" s="693"/>
      <c r="AB203" s="720"/>
      <c r="AC203" s="1454"/>
      <c r="AD203" s="1417"/>
      <c r="AE203" s="1417"/>
      <c r="AF203" s="1417"/>
      <c r="AG203" s="1417"/>
      <c r="AH203" s="1417"/>
      <c r="AI203" s="1417"/>
      <c r="AJ203" s="1417"/>
      <c r="AK203" s="1417"/>
      <c r="AL203" s="1417"/>
      <c r="AM203" s="1417"/>
      <c r="AN203" s="1417"/>
      <c r="AO203" s="1417"/>
      <c r="AP203" s="1417"/>
      <c r="AQ203" s="1417"/>
      <c r="AR203" s="1417"/>
      <c r="AS203" s="1417"/>
      <c r="AT203" s="1417"/>
      <c r="AU203" s="1417"/>
      <c r="AV203" s="1417"/>
      <c r="AW203" s="1417"/>
      <c r="AX203" s="1417"/>
      <c r="AY203" s="1417"/>
      <c r="AZ203" s="1417"/>
      <c r="BA203" s="1475"/>
      <c r="XEO203" s="652"/>
    </row>
    <row r="204" spans="2:53 16369:16369" s="21" customFormat="1" ht="20.25" customHeight="1">
      <c r="B204" s="642"/>
      <c r="C204" s="652"/>
      <c r="D204" s="1418"/>
      <c r="E204" s="1418"/>
      <c r="F204" s="652"/>
      <c r="G204" s="654"/>
      <c r="H204" s="1438"/>
      <c r="I204" s="1439"/>
      <c r="J204" s="1439"/>
      <c r="K204" s="1439"/>
      <c r="L204" s="1440"/>
      <c r="M204" s="643"/>
      <c r="N204" s="643"/>
      <c r="O204" s="654"/>
      <c r="P204" s="654"/>
      <c r="Q204" s="654"/>
      <c r="R204" s="654"/>
      <c r="S204" s="654"/>
      <c r="T204" s="654"/>
      <c r="U204" s="654"/>
      <c r="V204" s="654"/>
      <c r="W204" s="654"/>
      <c r="X204" s="654"/>
      <c r="Y204" s="654"/>
      <c r="Z204" s="656"/>
      <c r="AA204" s="693"/>
      <c r="AB204" s="720"/>
      <c r="AC204" s="1454"/>
      <c r="AD204" s="1417"/>
      <c r="AE204" s="1417"/>
      <c r="AF204" s="1417"/>
      <c r="AG204" s="1417"/>
      <c r="AH204" s="1417"/>
      <c r="AI204" s="1417"/>
      <c r="AJ204" s="1417"/>
      <c r="AK204" s="1417"/>
      <c r="AL204" s="1417"/>
      <c r="AM204" s="1417"/>
      <c r="AN204" s="1417"/>
      <c r="AO204" s="1417"/>
      <c r="AP204" s="1417"/>
      <c r="AQ204" s="1417"/>
      <c r="AR204" s="1417"/>
      <c r="AS204" s="1417"/>
      <c r="AT204" s="1417"/>
      <c r="AU204" s="1417"/>
      <c r="AV204" s="1417"/>
      <c r="AW204" s="1417"/>
      <c r="AX204" s="1417"/>
      <c r="AY204" s="1417"/>
      <c r="AZ204" s="1417"/>
      <c r="BA204" s="1475"/>
    </row>
    <row r="205" spans="2:53 16369:16369" s="21" customFormat="1" ht="15.75" customHeight="1">
      <c r="B205" s="684"/>
      <c r="C205" s="652"/>
      <c r="D205" s="695"/>
      <c r="E205" s="652"/>
      <c r="F205" s="652"/>
      <c r="G205" s="652"/>
      <c r="H205" s="652"/>
      <c r="I205" s="652"/>
      <c r="J205" s="652"/>
      <c r="K205" s="652"/>
      <c r="L205" s="652"/>
      <c r="M205" s="652"/>
      <c r="N205" s="652"/>
      <c r="O205" s="652"/>
      <c r="P205" s="652"/>
      <c r="Q205" s="652"/>
      <c r="R205" s="652"/>
      <c r="S205" s="652"/>
      <c r="T205" s="652"/>
      <c r="U205" s="652"/>
      <c r="V205" s="652"/>
      <c r="W205" s="652"/>
      <c r="X205" s="652"/>
      <c r="Y205" s="652"/>
      <c r="Z205" s="701"/>
      <c r="AA205" s="693"/>
      <c r="AB205" s="720"/>
      <c r="AC205" s="1454"/>
      <c r="AD205" s="1417"/>
      <c r="AE205" s="1417"/>
      <c r="AF205" s="1417"/>
      <c r="AG205" s="1417"/>
      <c r="AH205" s="1417"/>
      <c r="AI205" s="1417"/>
      <c r="AJ205" s="1417"/>
      <c r="AK205" s="1417"/>
      <c r="AL205" s="1417"/>
      <c r="AM205" s="1417"/>
      <c r="AN205" s="1417"/>
      <c r="AO205" s="1417"/>
      <c r="AP205" s="1417"/>
      <c r="AQ205" s="1417"/>
      <c r="AR205" s="1417"/>
      <c r="AS205" s="1417"/>
      <c r="AT205" s="1417"/>
      <c r="AU205" s="1417"/>
      <c r="AV205" s="1417"/>
      <c r="AW205" s="1417"/>
      <c r="AX205" s="1417"/>
      <c r="AY205" s="1417"/>
      <c r="AZ205" s="1417"/>
      <c r="BA205" s="1475"/>
    </row>
    <row r="206" spans="2:53 16369:16369" s="21" customFormat="1" ht="15" customHeight="1">
      <c r="B206" s="684"/>
      <c r="C206" s="652"/>
      <c r="D206" s="1418"/>
      <c r="E206" s="1418"/>
      <c r="F206" s="652"/>
      <c r="G206" s="654"/>
      <c r="H206" s="1433" t="str">
        <f>'Donnees MEE'!$E$57</f>
        <v xml:space="preserve">C11.11 Remettre en service l’installation </v>
      </c>
      <c r="I206" s="1434"/>
      <c r="J206" s="1434"/>
      <c r="K206" s="1434"/>
      <c r="L206" s="1435"/>
      <c r="M206" s="643"/>
      <c r="N206" s="643"/>
      <c r="O206" s="654"/>
      <c r="P206" s="654"/>
      <c r="Q206" s="655"/>
      <c r="R206" s="654"/>
      <c r="S206" s="654"/>
      <c r="T206" s="654"/>
      <c r="U206" s="654"/>
      <c r="V206" s="654"/>
      <c r="W206" s="654"/>
      <c r="X206" s="654"/>
      <c r="Y206" s="654"/>
      <c r="Z206" s="656"/>
      <c r="AA206" s="693"/>
      <c r="AB206" s="720"/>
      <c r="AC206" s="1454"/>
      <c r="AD206" s="1417"/>
      <c r="AE206" s="1417"/>
      <c r="AF206" s="1417"/>
      <c r="AG206" s="1417"/>
      <c r="AH206" s="1417"/>
      <c r="AI206" s="1417"/>
      <c r="AJ206" s="1417"/>
      <c r="AK206" s="1417"/>
      <c r="AL206" s="1417"/>
      <c r="AM206" s="1417"/>
      <c r="AN206" s="1417"/>
      <c r="AO206" s="1417"/>
      <c r="AP206" s="1417"/>
      <c r="AQ206" s="1417"/>
      <c r="AR206" s="1417"/>
      <c r="AS206" s="1417"/>
      <c r="AT206" s="1417"/>
      <c r="AU206" s="1417"/>
      <c r="AV206" s="1417"/>
      <c r="AW206" s="1417"/>
      <c r="AX206" s="1417"/>
      <c r="AY206" s="1417"/>
      <c r="AZ206" s="1417"/>
      <c r="BA206" s="1475"/>
    </row>
    <row r="207" spans="2:53 16369:16369" s="21" customFormat="1" ht="35.1" customHeight="1">
      <c r="B207" s="1416">
        <v>54</v>
      </c>
      <c r="C207" s="1417"/>
      <c r="D207" s="1419" t="str">
        <f>'Donnees MEE'!$C$57</f>
        <v>C11.11</v>
      </c>
      <c r="E207" s="1420"/>
      <c r="F207" s="652"/>
      <c r="G207" s="659" t="s">
        <v>211</v>
      </c>
      <c r="H207" s="1436"/>
      <c r="I207" s="1353"/>
      <c r="J207" s="1353"/>
      <c r="K207" s="1353"/>
      <c r="L207" s="1437"/>
      <c r="M207" s="643" t="s">
        <v>212</v>
      </c>
      <c r="N207" s="643"/>
      <c r="O207" s="660"/>
      <c r="P207" s="1430" t="str">
        <f>REPT("g",(U207))</f>
        <v/>
      </c>
      <c r="Q207" s="1431"/>
      <c r="R207" s="1431"/>
      <c r="S207" s="1432"/>
      <c r="T207" s="664"/>
      <c r="U207" s="1038">
        <f>Bilan!$AK$42</f>
        <v>0</v>
      </c>
      <c r="V207" s="654"/>
      <c r="W207" s="1039" t="str">
        <f>Bilan!$AM$42</f>
        <v xml:space="preserve"> </v>
      </c>
      <c r="X207" s="666"/>
      <c r="Y207" s="654"/>
      <c r="Z207" s="656"/>
      <c r="AA207" s="693"/>
      <c r="AB207" s="720"/>
      <c r="AC207" s="1454"/>
      <c r="AD207" s="1417"/>
      <c r="AE207" s="1417"/>
      <c r="AF207" s="1417"/>
      <c r="AG207" s="1417"/>
      <c r="AH207" s="1417"/>
      <c r="AI207" s="1417"/>
      <c r="AJ207" s="1417"/>
      <c r="AK207" s="1417"/>
      <c r="AL207" s="1417"/>
      <c r="AM207" s="1417"/>
      <c r="AN207" s="1417"/>
      <c r="AO207" s="1417"/>
      <c r="AP207" s="1417"/>
      <c r="AQ207" s="1417"/>
      <c r="AR207" s="1417"/>
      <c r="AS207" s="1417"/>
      <c r="AT207" s="1417"/>
      <c r="AU207" s="1417"/>
      <c r="AV207" s="1417"/>
      <c r="AW207" s="1417"/>
      <c r="AX207" s="1417"/>
      <c r="AY207" s="1417"/>
      <c r="AZ207" s="1417"/>
      <c r="BA207" s="1475"/>
    </row>
    <row r="208" spans="2:53 16369:16369" s="21" customFormat="1" ht="15" customHeight="1">
      <c r="B208" s="684"/>
      <c r="C208" s="652"/>
      <c r="D208" s="1418"/>
      <c r="E208" s="1418"/>
      <c r="F208" s="652"/>
      <c r="G208" s="654"/>
      <c r="H208" s="1438"/>
      <c r="I208" s="1439"/>
      <c r="J208" s="1439"/>
      <c r="K208" s="1439"/>
      <c r="L208" s="1440"/>
      <c r="M208" s="643"/>
      <c r="N208" s="643"/>
      <c r="O208" s="654"/>
      <c r="P208" s="654"/>
      <c r="Q208" s="654"/>
      <c r="R208" s="654"/>
      <c r="S208" s="654"/>
      <c r="T208" s="654"/>
      <c r="U208" s="654"/>
      <c r="V208" s="654"/>
      <c r="W208" s="654"/>
      <c r="X208" s="654"/>
      <c r="Y208" s="654"/>
      <c r="Z208" s="656"/>
      <c r="AA208" s="693"/>
      <c r="AB208" s="720"/>
      <c r="AC208" s="1454"/>
      <c r="AD208" s="1417"/>
      <c r="AE208" s="1417"/>
      <c r="AF208" s="1417"/>
      <c r="AG208" s="1417"/>
      <c r="AH208" s="1417"/>
      <c r="AI208" s="1417"/>
      <c r="AJ208" s="1417"/>
      <c r="AK208" s="1417"/>
      <c r="AL208" s="1417"/>
      <c r="AM208" s="1417"/>
      <c r="AN208" s="1417"/>
      <c r="AO208" s="1417"/>
      <c r="AP208" s="1417"/>
      <c r="AQ208" s="1417"/>
      <c r="AR208" s="1417"/>
      <c r="AS208" s="1417"/>
      <c r="AT208" s="1417"/>
      <c r="AU208" s="1417"/>
      <c r="AV208" s="1417"/>
      <c r="AW208" s="1417"/>
      <c r="AX208" s="1417"/>
      <c r="AY208" s="1417"/>
      <c r="AZ208" s="1417"/>
      <c r="BA208" s="1475"/>
    </row>
    <row r="209" spans="2:53" s="483" customFormat="1" ht="15.75" customHeight="1">
      <c r="B209" s="684"/>
      <c r="C209" s="652"/>
      <c r="D209" s="695"/>
      <c r="E209" s="652"/>
      <c r="F209" s="652"/>
      <c r="G209" s="652"/>
      <c r="H209" s="652"/>
      <c r="I209" s="652"/>
      <c r="J209" s="652"/>
      <c r="K209" s="652"/>
      <c r="L209" s="652"/>
      <c r="M209" s="652"/>
      <c r="N209" s="652"/>
      <c r="O209" s="652"/>
      <c r="P209" s="652"/>
      <c r="Q209" s="652"/>
      <c r="R209" s="652"/>
      <c r="S209" s="652"/>
      <c r="T209" s="652"/>
      <c r="U209" s="652"/>
      <c r="V209" s="652"/>
      <c r="W209" s="652"/>
      <c r="X209" s="652"/>
      <c r="Y209" s="652"/>
      <c r="Z209" s="701"/>
      <c r="AA209" s="693"/>
      <c r="AB209" s="720"/>
      <c r="AC209" s="1454"/>
      <c r="AD209" s="1417"/>
      <c r="AE209" s="1417"/>
      <c r="AF209" s="1417"/>
      <c r="AG209" s="1417"/>
      <c r="AH209" s="1417"/>
      <c r="AI209" s="1417"/>
      <c r="AJ209" s="1417"/>
      <c r="AK209" s="1417"/>
      <c r="AL209" s="1417"/>
      <c r="AM209" s="1417"/>
      <c r="AN209" s="1417"/>
      <c r="AO209" s="1417"/>
      <c r="AP209" s="1417"/>
      <c r="AQ209" s="1417"/>
      <c r="AR209" s="1417"/>
      <c r="AS209" s="1417"/>
      <c r="AT209" s="1417"/>
      <c r="AU209" s="1417"/>
      <c r="AV209" s="1417"/>
      <c r="AW209" s="1417"/>
      <c r="AX209" s="1417"/>
      <c r="AY209" s="1417"/>
      <c r="AZ209" s="1417"/>
      <c r="BA209" s="1475"/>
    </row>
    <row r="210" spans="2:53" ht="15" customHeight="1">
      <c r="B210" s="684"/>
      <c r="C210" s="652"/>
      <c r="D210" s="1418"/>
      <c r="E210" s="1418"/>
      <c r="F210" s="652"/>
      <c r="G210" s="654"/>
      <c r="H210" s="1433" t="str">
        <f>'Donnees MEE'!$E$58</f>
        <v>C11.12 Opérer le traitement des déchets</v>
      </c>
      <c r="I210" s="1434"/>
      <c r="J210" s="1434"/>
      <c r="K210" s="1434"/>
      <c r="L210" s="1435"/>
      <c r="M210" s="643"/>
      <c r="N210" s="643"/>
      <c r="O210" s="654"/>
      <c r="P210" s="654"/>
      <c r="Q210" s="655"/>
      <c r="R210" s="654"/>
      <c r="S210" s="654"/>
      <c r="T210" s="654"/>
      <c r="U210" s="654"/>
      <c r="V210" s="654"/>
      <c r="W210" s="654"/>
      <c r="X210" s="654"/>
      <c r="Y210" s="654"/>
      <c r="Z210" s="656"/>
      <c r="AA210" s="693"/>
      <c r="AB210" s="720"/>
      <c r="AC210" s="1454"/>
      <c r="AD210" s="1417"/>
      <c r="AE210" s="1417"/>
      <c r="AF210" s="1417"/>
      <c r="AG210" s="1417"/>
      <c r="AH210" s="1417"/>
      <c r="AI210" s="1417"/>
      <c r="AJ210" s="1417"/>
      <c r="AK210" s="1417"/>
      <c r="AL210" s="1417"/>
      <c r="AM210" s="1417"/>
      <c r="AN210" s="1417"/>
      <c r="AO210" s="1417"/>
      <c r="AP210" s="1417"/>
      <c r="AQ210" s="1417"/>
      <c r="AR210" s="1417"/>
      <c r="AS210" s="1417"/>
      <c r="AT210" s="1417"/>
      <c r="AU210" s="1417"/>
      <c r="AV210" s="1417"/>
      <c r="AW210" s="1417"/>
      <c r="AX210" s="1417"/>
      <c r="AY210" s="1417"/>
      <c r="AZ210" s="1417"/>
      <c r="BA210" s="1475"/>
    </row>
    <row r="211" spans="2:53" ht="35.1" customHeight="1">
      <c r="B211" s="1416">
        <v>55</v>
      </c>
      <c r="C211" s="1417"/>
      <c r="D211" s="1419" t="str">
        <f>'Donnees MEE'!$C$58</f>
        <v>C11.12</v>
      </c>
      <c r="E211" s="1420"/>
      <c r="F211" s="652"/>
      <c r="G211" s="659" t="s">
        <v>211</v>
      </c>
      <c r="H211" s="1436"/>
      <c r="I211" s="1353"/>
      <c r="J211" s="1353"/>
      <c r="K211" s="1353"/>
      <c r="L211" s="1437"/>
      <c r="M211" s="1446" t="s">
        <v>212</v>
      </c>
      <c r="N211" s="1446"/>
      <c r="O211" s="1447"/>
      <c r="P211" s="1430" t="str">
        <f>REPT("g",(U211))</f>
        <v/>
      </c>
      <c r="Q211" s="1431"/>
      <c r="R211" s="1431"/>
      <c r="S211" s="1432"/>
      <c r="T211" s="664"/>
      <c r="U211" s="1038">
        <f>Bilan!$AK$42</f>
        <v>0</v>
      </c>
      <c r="V211" s="654"/>
      <c r="W211" s="1039" t="str">
        <f>Bilan!$AM$42</f>
        <v xml:space="preserve"> </v>
      </c>
      <c r="X211" s="666"/>
      <c r="Y211" s="654"/>
      <c r="Z211" s="656"/>
      <c r="AA211" s="693"/>
      <c r="AB211" s="720"/>
      <c r="AC211" s="1454"/>
      <c r="AD211" s="1417"/>
      <c r="AE211" s="1417"/>
      <c r="AF211" s="1417"/>
      <c r="AG211" s="1417"/>
      <c r="AH211" s="1417"/>
      <c r="AI211" s="1417"/>
      <c r="AJ211" s="1417"/>
      <c r="AK211" s="1417"/>
      <c r="AL211" s="1417"/>
      <c r="AM211" s="1417"/>
      <c r="AN211" s="1417"/>
      <c r="AO211" s="1417"/>
      <c r="AP211" s="1417"/>
      <c r="AQ211" s="1417"/>
      <c r="AR211" s="1417"/>
      <c r="AS211" s="1417"/>
      <c r="AT211" s="1417"/>
      <c r="AU211" s="1417"/>
      <c r="AV211" s="1417"/>
      <c r="AW211" s="1417"/>
      <c r="AX211" s="1417"/>
      <c r="AY211" s="1417"/>
      <c r="AZ211" s="1417"/>
      <c r="BA211" s="1475"/>
    </row>
    <row r="212" spans="2:53" ht="15" customHeight="1">
      <c r="B212" s="642"/>
      <c r="C212" s="652"/>
      <c r="D212" s="1418"/>
      <c r="E212" s="1418"/>
      <c r="F212" s="652"/>
      <c r="G212" s="654"/>
      <c r="H212" s="1438"/>
      <c r="I212" s="1439"/>
      <c r="J212" s="1439"/>
      <c r="K212" s="1439"/>
      <c r="L212" s="1440"/>
      <c r="M212" s="643"/>
      <c r="N212" s="643"/>
      <c r="O212" s="654"/>
      <c r="P212" s="654"/>
      <c r="Q212" s="654"/>
      <c r="R212" s="654"/>
      <c r="S212" s="654"/>
      <c r="T212" s="654"/>
      <c r="U212" s="654"/>
      <c r="V212" s="654"/>
      <c r="W212" s="654"/>
      <c r="X212" s="654"/>
      <c r="Y212" s="654"/>
      <c r="Z212" s="656"/>
      <c r="AA212" s="693"/>
      <c r="AB212" s="720"/>
      <c r="AC212" s="1454"/>
      <c r="AD212" s="1417"/>
      <c r="AE212" s="1417"/>
      <c r="AF212" s="1417"/>
      <c r="AG212" s="1417"/>
      <c r="AH212" s="1417"/>
      <c r="AI212" s="1417"/>
      <c r="AJ212" s="1417"/>
      <c r="AK212" s="1417"/>
      <c r="AL212" s="1417"/>
      <c r="AM212" s="1417"/>
      <c r="AN212" s="1417"/>
      <c r="AO212" s="1417"/>
      <c r="AP212" s="1417"/>
      <c r="AQ212" s="1417"/>
      <c r="AR212" s="1417"/>
      <c r="AS212" s="1417"/>
      <c r="AT212" s="1417"/>
      <c r="AU212" s="1417"/>
      <c r="AV212" s="1417"/>
      <c r="AW212" s="1417"/>
      <c r="AX212" s="1417"/>
      <c r="AY212" s="1417"/>
      <c r="AZ212" s="1417"/>
      <c r="BA212" s="1475"/>
    </row>
    <row r="213" spans="2:53" ht="35.1" customHeight="1">
      <c r="B213" s="703"/>
      <c r="C213" s="704"/>
      <c r="D213" s="704"/>
      <c r="E213" s="704"/>
      <c r="F213" s="705"/>
      <c r="G213" s="647"/>
      <c r="H213" s="647"/>
      <c r="I213" s="647"/>
      <c r="J213" s="647"/>
      <c r="K213" s="647"/>
      <c r="L213" s="647"/>
      <c r="M213" s="647"/>
      <c r="N213" s="647"/>
      <c r="O213" s="647"/>
      <c r="P213" s="647"/>
      <c r="Q213" s="647"/>
      <c r="R213" s="647"/>
      <c r="S213" s="647"/>
      <c r="T213" s="647"/>
      <c r="U213" s="647"/>
      <c r="V213" s="647"/>
      <c r="W213" s="706"/>
      <c r="X213" s="647"/>
      <c r="Y213" s="647"/>
      <c r="Z213" s="707"/>
      <c r="AA213" s="693"/>
      <c r="AB213" s="720"/>
      <c r="AC213" s="704"/>
      <c r="AD213" s="704"/>
      <c r="AE213" s="704"/>
      <c r="AF213" s="704"/>
      <c r="AG213" s="705"/>
      <c r="AH213" s="647"/>
      <c r="AI213" s="647"/>
      <c r="AJ213" s="647"/>
      <c r="AK213" s="647"/>
      <c r="AL213" s="647"/>
      <c r="AM213" s="647"/>
      <c r="AN213" s="647"/>
      <c r="AO213" s="647"/>
      <c r="AP213" s="647"/>
      <c r="AQ213" s="647"/>
      <c r="AR213" s="647"/>
      <c r="AS213" s="647"/>
      <c r="AT213" s="647"/>
      <c r="AU213" s="647"/>
      <c r="AV213" s="647"/>
      <c r="AW213" s="647"/>
      <c r="AX213" s="706"/>
      <c r="AY213" s="647"/>
      <c r="AZ213" s="647"/>
      <c r="BA213" s="709"/>
    </row>
    <row r="214" spans="2:53" ht="27" customHeight="1">
      <c r="B214" s="636"/>
      <c r="C214" s="587"/>
      <c r="D214" s="587"/>
      <c r="E214" s="587"/>
      <c r="F214" s="587"/>
      <c r="G214" s="587"/>
      <c r="H214" s="587"/>
      <c r="I214" s="587"/>
      <c r="J214" s="587"/>
      <c r="K214" s="587"/>
      <c r="L214" s="587"/>
      <c r="M214" s="584"/>
      <c r="N214" s="584"/>
      <c r="O214" s="584"/>
      <c r="P214" s="584"/>
      <c r="Q214" s="584"/>
      <c r="R214" s="584"/>
      <c r="S214" s="584"/>
      <c r="T214" s="584"/>
      <c r="U214" s="584"/>
      <c r="V214" s="584"/>
      <c r="W214" s="584"/>
      <c r="X214" s="584"/>
      <c r="Y214" s="584"/>
      <c r="Z214" s="584"/>
      <c r="AA214" s="584"/>
      <c r="AB214" s="584"/>
      <c r="AC214" s="587"/>
      <c r="AD214" s="587"/>
      <c r="AE214" s="587"/>
      <c r="AF214" s="587"/>
      <c r="AG214" s="587"/>
      <c r="AH214" s="584"/>
      <c r="AI214" s="584"/>
      <c r="AJ214" s="584"/>
      <c r="AK214" s="584"/>
      <c r="AL214" s="584"/>
      <c r="AM214" s="584"/>
      <c r="AN214" s="584"/>
      <c r="AO214" s="584"/>
      <c r="AP214" s="584"/>
      <c r="AQ214" s="584"/>
      <c r="AR214" s="584"/>
      <c r="AS214" s="584"/>
      <c r="AT214" s="584"/>
      <c r="AU214" s="584"/>
      <c r="AV214" s="584"/>
      <c r="AW214" s="584"/>
      <c r="AX214" s="584"/>
      <c r="AY214" s="584"/>
      <c r="AZ214" s="584"/>
      <c r="BA214" s="637"/>
    </row>
    <row r="215" spans="2:53" ht="12" customHeight="1">
      <c r="B215" s="638"/>
      <c r="C215" s="639"/>
      <c r="D215" s="1455" t="s">
        <v>126</v>
      </c>
      <c r="E215" s="1455"/>
      <c r="F215" s="1458"/>
      <c r="G215" s="1448" t="s">
        <v>300</v>
      </c>
      <c r="H215" s="1448"/>
      <c r="I215" s="1448"/>
      <c r="J215" s="1448"/>
      <c r="K215" s="1448"/>
      <c r="L215" s="1448"/>
      <c r="M215" s="1448"/>
      <c r="N215" s="1448"/>
      <c r="O215" s="1448"/>
      <c r="P215" s="1448"/>
      <c r="Q215" s="1448"/>
      <c r="R215" s="1448"/>
      <c r="S215" s="1448"/>
      <c r="T215" s="1421"/>
      <c r="U215" s="640"/>
      <c r="V215" s="1421"/>
      <c r="W215" s="640"/>
      <c r="X215" s="1421"/>
      <c r="Y215" s="1421"/>
      <c r="Z215" s="1451"/>
      <c r="AA215" s="584"/>
      <c r="AB215" s="584"/>
      <c r="AC215" s="723"/>
      <c r="AD215" s="639"/>
      <c r="AE215" s="1455" t="s">
        <v>126</v>
      </c>
      <c r="AF215" s="1455"/>
      <c r="AG215" s="1458"/>
      <c r="AH215" s="1448" t="s">
        <v>312</v>
      </c>
      <c r="AI215" s="1448"/>
      <c r="AJ215" s="1448"/>
      <c r="AK215" s="1448"/>
      <c r="AL215" s="1448"/>
      <c r="AM215" s="1448"/>
      <c r="AN215" s="1448"/>
      <c r="AO215" s="1448"/>
      <c r="AP215" s="1448"/>
      <c r="AQ215" s="1448"/>
      <c r="AR215" s="1448"/>
      <c r="AS215" s="1448"/>
      <c r="AT215" s="1448"/>
      <c r="AU215" s="1421"/>
      <c r="AV215" s="640"/>
      <c r="AW215" s="1421"/>
      <c r="AX215" s="640"/>
      <c r="AY215" s="1421"/>
      <c r="AZ215" s="1421"/>
      <c r="BA215" s="1424"/>
    </row>
    <row r="216" spans="2:53" ht="13.5" customHeight="1">
      <c r="B216" s="642"/>
      <c r="C216" s="643"/>
      <c r="D216" s="1456"/>
      <c r="E216" s="1456"/>
      <c r="F216" s="1459"/>
      <c r="G216" s="1449"/>
      <c r="H216" s="1449"/>
      <c r="I216" s="1449"/>
      <c r="J216" s="1449"/>
      <c r="K216" s="1449"/>
      <c r="L216" s="1449"/>
      <c r="M216" s="1449"/>
      <c r="N216" s="1449"/>
      <c r="O216" s="1449"/>
      <c r="P216" s="1449"/>
      <c r="Q216" s="1449"/>
      <c r="R216" s="1449"/>
      <c r="S216" s="1449"/>
      <c r="T216" s="1422"/>
      <c r="U216" s="1442">
        <f>AVERAGE(U222:U238)</f>
        <v>0</v>
      </c>
      <c r="V216" s="1422"/>
      <c r="W216" s="1427" t="e">
        <f>AVERAGE(W222:W238)</f>
        <v>#DIV/0!</v>
      </c>
      <c r="X216" s="1422"/>
      <c r="Y216" s="1422"/>
      <c r="Z216" s="1452"/>
      <c r="AA216" s="584"/>
      <c r="AB216" s="584"/>
      <c r="AC216" s="724"/>
      <c r="AD216" s="643"/>
      <c r="AE216" s="1456"/>
      <c r="AF216" s="1456"/>
      <c r="AG216" s="1459"/>
      <c r="AH216" s="1449"/>
      <c r="AI216" s="1449"/>
      <c r="AJ216" s="1449"/>
      <c r="AK216" s="1449"/>
      <c r="AL216" s="1449"/>
      <c r="AM216" s="1449"/>
      <c r="AN216" s="1449"/>
      <c r="AO216" s="1449"/>
      <c r="AP216" s="1449"/>
      <c r="AQ216" s="1449"/>
      <c r="AR216" s="1449"/>
      <c r="AS216" s="1449"/>
      <c r="AT216" s="1449"/>
      <c r="AU216" s="1422"/>
      <c r="AV216" s="1442" t="e">
        <f>AVERAGE(AV222:AV238)</f>
        <v>#DIV/0!</v>
      </c>
      <c r="AW216" s="1422"/>
      <c r="AX216" s="1427" t="e">
        <f>AVERAGE(AX222:AX238)</f>
        <v>#DIV/0!</v>
      </c>
      <c r="AY216" s="1422"/>
      <c r="AZ216" s="1422"/>
      <c r="BA216" s="1425"/>
    </row>
    <row r="217" spans="2:53" ht="13.5" customHeight="1">
      <c r="B217" s="642"/>
      <c r="C217" s="643"/>
      <c r="D217" s="1456"/>
      <c r="E217" s="1456"/>
      <c r="F217" s="1459"/>
      <c r="G217" s="1449"/>
      <c r="H217" s="1449"/>
      <c r="I217" s="1449"/>
      <c r="J217" s="1449"/>
      <c r="K217" s="1449"/>
      <c r="L217" s="1449"/>
      <c r="M217" s="1449"/>
      <c r="N217" s="1449"/>
      <c r="O217" s="1449"/>
      <c r="P217" s="1449"/>
      <c r="Q217" s="1449"/>
      <c r="R217" s="1449"/>
      <c r="S217" s="1449"/>
      <c r="T217" s="1422"/>
      <c r="U217" s="1443"/>
      <c r="V217" s="1422"/>
      <c r="W217" s="1428"/>
      <c r="X217" s="1422"/>
      <c r="Y217" s="1422"/>
      <c r="Z217" s="1452"/>
      <c r="AA217" s="584"/>
      <c r="AB217" s="584"/>
      <c r="AC217" s="724"/>
      <c r="AD217" s="643"/>
      <c r="AE217" s="1456"/>
      <c r="AF217" s="1456"/>
      <c r="AG217" s="1459"/>
      <c r="AH217" s="1449"/>
      <c r="AI217" s="1449"/>
      <c r="AJ217" s="1449"/>
      <c r="AK217" s="1449"/>
      <c r="AL217" s="1449"/>
      <c r="AM217" s="1449"/>
      <c r="AN217" s="1449"/>
      <c r="AO217" s="1449"/>
      <c r="AP217" s="1449"/>
      <c r="AQ217" s="1449"/>
      <c r="AR217" s="1449"/>
      <c r="AS217" s="1449"/>
      <c r="AT217" s="1449"/>
      <c r="AU217" s="1422"/>
      <c r="AV217" s="1443"/>
      <c r="AW217" s="1422"/>
      <c r="AX217" s="1428"/>
      <c r="AY217" s="1422"/>
      <c r="AZ217" s="1422"/>
      <c r="BA217" s="1425"/>
    </row>
    <row r="218" spans="2:53" ht="10.5" customHeight="1">
      <c r="B218" s="642"/>
      <c r="C218" s="643"/>
      <c r="D218" s="1456"/>
      <c r="E218" s="1456"/>
      <c r="F218" s="1459"/>
      <c r="G218" s="1449"/>
      <c r="H218" s="1449"/>
      <c r="I218" s="1449"/>
      <c r="J218" s="1449"/>
      <c r="K218" s="1449"/>
      <c r="L218" s="1449"/>
      <c r="M218" s="1449"/>
      <c r="N218" s="1449"/>
      <c r="O218" s="1449"/>
      <c r="P218" s="1449"/>
      <c r="Q218" s="1449"/>
      <c r="R218" s="1449"/>
      <c r="S218" s="1449"/>
      <c r="T218" s="1422"/>
      <c r="U218" s="1444"/>
      <c r="V218" s="1422"/>
      <c r="W218" s="1429"/>
      <c r="X218" s="1422"/>
      <c r="Y218" s="1422"/>
      <c r="Z218" s="1452"/>
      <c r="AA218" s="584"/>
      <c r="AB218" s="584"/>
      <c r="AC218" s="724"/>
      <c r="AD218" s="643"/>
      <c r="AE218" s="1456"/>
      <c r="AF218" s="1456"/>
      <c r="AG218" s="1459"/>
      <c r="AH218" s="1449"/>
      <c r="AI218" s="1449"/>
      <c r="AJ218" s="1449"/>
      <c r="AK218" s="1449"/>
      <c r="AL218" s="1449"/>
      <c r="AM218" s="1449"/>
      <c r="AN218" s="1449"/>
      <c r="AO218" s="1449"/>
      <c r="AP218" s="1449"/>
      <c r="AQ218" s="1449"/>
      <c r="AR218" s="1449"/>
      <c r="AS218" s="1449"/>
      <c r="AT218" s="1449"/>
      <c r="AU218" s="1422"/>
      <c r="AV218" s="1444"/>
      <c r="AW218" s="1422"/>
      <c r="AX218" s="1429"/>
      <c r="AY218" s="1422"/>
      <c r="AZ218" s="1422"/>
      <c r="BA218" s="1425"/>
    </row>
    <row r="219" spans="2:53" ht="12" customHeight="1">
      <c r="B219" s="645"/>
      <c r="C219" s="646"/>
      <c r="D219" s="1457"/>
      <c r="E219" s="1457"/>
      <c r="F219" s="1460"/>
      <c r="G219" s="1450"/>
      <c r="H219" s="1450"/>
      <c r="I219" s="1450"/>
      <c r="J219" s="1450"/>
      <c r="K219" s="1450"/>
      <c r="L219" s="1450"/>
      <c r="M219" s="1450"/>
      <c r="N219" s="1450"/>
      <c r="O219" s="1450"/>
      <c r="P219" s="1450"/>
      <c r="Q219" s="1450"/>
      <c r="R219" s="1450"/>
      <c r="S219" s="1450"/>
      <c r="T219" s="1423"/>
      <c r="U219" s="647"/>
      <c r="V219" s="1423"/>
      <c r="W219" s="647"/>
      <c r="X219" s="1423"/>
      <c r="Y219" s="1423"/>
      <c r="Z219" s="1453"/>
      <c r="AA219" s="584"/>
      <c r="AB219" s="584"/>
      <c r="AC219" s="725"/>
      <c r="AD219" s="646"/>
      <c r="AE219" s="1457"/>
      <c r="AF219" s="1457"/>
      <c r="AG219" s="1460"/>
      <c r="AH219" s="1450"/>
      <c r="AI219" s="1450"/>
      <c r="AJ219" s="1450"/>
      <c r="AK219" s="1450"/>
      <c r="AL219" s="1450"/>
      <c r="AM219" s="1450"/>
      <c r="AN219" s="1450"/>
      <c r="AO219" s="1450"/>
      <c r="AP219" s="1450"/>
      <c r="AQ219" s="1450"/>
      <c r="AR219" s="1450"/>
      <c r="AS219" s="1450"/>
      <c r="AT219" s="1450"/>
      <c r="AU219" s="1423"/>
      <c r="AV219" s="647"/>
      <c r="AW219" s="1423"/>
      <c r="AX219" s="647"/>
      <c r="AY219" s="1423"/>
      <c r="AZ219" s="1423"/>
      <c r="BA219" s="1426"/>
    </row>
    <row r="220" spans="2:53" ht="30" customHeight="1">
      <c r="B220" s="638"/>
      <c r="C220" s="639"/>
      <c r="D220" s="639"/>
      <c r="E220" s="639"/>
      <c r="F220" s="639"/>
      <c r="G220" s="640"/>
      <c r="H220" s="640"/>
      <c r="I220" s="640"/>
      <c r="J220" s="640"/>
      <c r="K220" s="640"/>
      <c r="L220" s="640"/>
      <c r="M220" s="640"/>
      <c r="N220" s="640"/>
      <c r="O220" s="640"/>
      <c r="P220" s="640"/>
      <c r="Q220" s="640"/>
      <c r="R220" s="640"/>
      <c r="S220" s="640"/>
      <c r="T220" s="640"/>
      <c r="U220" s="640"/>
      <c r="V220" s="640"/>
      <c r="W220" s="640"/>
      <c r="X220" s="640"/>
      <c r="Y220" s="640"/>
      <c r="Z220" s="649"/>
      <c r="AA220" s="650"/>
      <c r="AB220" s="719"/>
      <c r="AC220" s="639"/>
      <c r="AD220" s="639"/>
      <c r="AE220" s="639"/>
      <c r="AF220" s="639"/>
      <c r="AG220" s="639"/>
      <c r="AH220" s="640"/>
      <c r="AI220" s="640"/>
      <c r="AJ220" s="640"/>
      <c r="AK220" s="640"/>
      <c r="AL220" s="640"/>
      <c r="AM220" s="640"/>
      <c r="AN220" s="640"/>
      <c r="AO220" s="640"/>
      <c r="AP220" s="640"/>
      <c r="AQ220" s="640"/>
      <c r="AR220" s="640"/>
      <c r="AS220" s="640"/>
      <c r="AT220" s="640"/>
      <c r="AU220" s="640"/>
      <c r="AV220" s="640"/>
      <c r="AW220" s="640"/>
      <c r="AX220" s="640"/>
      <c r="AY220" s="640"/>
      <c r="AZ220" s="640"/>
      <c r="BA220" s="651"/>
    </row>
    <row r="221" spans="2:53" ht="20.100000000000001" customHeight="1">
      <c r="B221" s="642"/>
      <c r="C221" s="652"/>
      <c r="D221" s="1418"/>
      <c r="E221" s="1418"/>
      <c r="F221" s="652"/>
      <c r="G221" s="654"/>
      <c r="H221" s="1433" t="s">
        <v>313</v>
      </c>
      <c r="I221" s="1434"/>
      <c r="J221" s="1434"/>
      <c r="K221" s="1434"/>
      <c r="L221" s="1435"/>
      <c r="M221" s="643"/>
      <c r="N221" s="643"/>
      <c r="O221" s="654"/>
      <c r="P221" s="654"/>
      <c r="Q221" s="655"/>
      <c r="R221" s="654"/>
      <c r="S221" s="654"/>
      <c r="T221" s="654"/>
      <c r="U221" s="654"/>
      <c r="V221" s="654"/>
      <c r="W221" s="654"/>
      <c r="X221" s="654"/>
      <c r="Y221" s="654"/>
      <c r="Z221" s="656"/>
      <c r="AA221" s="650"/>
      <c r="AB221" s="719"/>
      <c r="AC221" s="652"/>
      <c r="AD221" s="652"/>
      <c r="AE221" s="1418"/>
      <c r="AF221" s="1418"/>
      <c r="AG221" s="652"/>
      <c r="AH221" s="654"/>
      <c r="AI221" s="1465"/>
      <c r="AJ221" s="1466"/>
      <c r="AK221" s="1466"/>
      <c r="AL221" s="1466"/>
      <c r="AM221" s="1467"/>
      <c r="AN221" s="643"/>
      <c r="AO221" s="643"/>
      <c r="AP221" s="654"/>
      <c r="AQ221" s="654"/>
      <c r="AR221" s="655"/>
      <c r="AS221" s="654"/>
      <c r="AT221" s="654"/>
      <c r="AU221" s="654"/>
      <c r="AV221" s="654"/>
      <c r="AW221" s="654"/>
      <c r="AX221" s="654"/>
      <c r="AY221" s="654"/>
      <c r="AZ221" s="654"/>
      <c r="BA221" s="657"/>
    </row>
    <row r="222" spans="2:53" s="21" customFormat="1" ht="30" customHeight="1">
      <c r="B222" s="1416">
        <v>60</v>
      </c>
      <c r="C222" s="1417"/>
      <c r="D222" s="1419" t="s">
        <v>314</v>
      </c>
      <c r="E222" s="1420"/>
      <c r="F222" s="652"/>
      <c r="G222" s="659" t="s">
        <v>211</v>
      </c>
      <c r="H222" s="1436"/>
      <c r="I222" s="1353"/>
      <c r="J222" s="1353"/>
      <c r="K222" s="1353"/>
      <c r="L222" s="1437"/>
      <c r="M222" s="1446" t="s">
        <v>212</v>
      </c>
      <c r="N222" s="1446"/>
      <c r="O222" s="1447"/>
      <c r="P222" s="1430" t="str">
        <f>REPT("g",(U222))</f>
        <v/>
      </c>
      <c r="Q222" s="1431"/>
      <c r="R222" s="1431"/>
      <c r="S222" s="1432"/>
      <c r="T222" s="664"/>
      <c r="U222" s="1038">
        <f>Bilan!$AK$51</f>
        <v>0</v>
      </c>
      <c r="V222" s="654"/>
      <c r="W222" s="1039" t="str">
        <f>Bilan!$AM$51</f>
        <v xml:space="preserve"> </v>
      </c>
      <c r="X222" s="666"/>
      <c r="Y222" s="654"/>
      <c r="Z222" s="656"/>
      <c r="AA222" s="650"/>
      <c r="AB222" s="719"/>
      <c r="AC222" s="1417">
        <v>44</v>
      </c>
      <c r="AD222" s="1417"/>
      <c r="AE222" s="1463"/>
      <c r="AF222" s="1464"/>
      <c r="AG222" s="652"/>
      <c r="AH222" s="659"/>
      <c r="AI222" s="1468"/>
      <c r="AJ222" s="1469"/>
      <c r="AK222" s="1469"/>
      <c r="AL222" s="1469"/>
      <c r="AM222" s="1470"/>
      <c r="AN222" s="1446" t="s">
        <v>212</v>
      </c>
      <c r="AO222" s="1446"/>
      <c r="AP222" s="1447"/>
      <c r="AQ222" s="1430" t="str">
        <f>REPT("g",(AV222))</f>
        <v/>
      </c>
      <c r="AR222" s="1431"/>
      <c r="AS222" s="1431"/>
      <c r="AT222" s="1432"/>
      <c r="AU222" s="664"/>
      <c r="AV222" s="1038"/>
      <c r="AW222" s="654"/>
      <c r="AX222" s="1039"/>
      <c r="AY222" s="666"/>
      <c r="AZ222" s="654"/>
      <c r="BA222" s="657"/>
    </row>
    <row r="223" spans="2:53" ht="20.100000000000001" customHeight="1">
      <c r="B223" s="642"/>
      <c r="C223" s="652"/>
      <c r="D223" s="1418"/>
      <c r="E223" s="1418"/>
      <c r="F223" s="652"/>
      <c r="G223" s="654"/>
      <c r="H223" s="1438"/>
      <c r="I223" s="1439"/>
      <c r="J223" s="1439"/>
      <c r="K223" s="1439"/>
      <c r="L223" s="1440"/>
      <c r="M223" s="643"/>
      <c r="N223" s="643"/>
      <c r="O223" s="654"/>
      <c r="P223" s="654"/>
      <c r="Q223" s="654"/>
      <c r="R223" s="654"/>
      <c r="S223" s="654"/>
      <c r="T223" s="654"/>
      <c r="U223" s="654"/>
      <c r="V223" s="654"/>
      <c r="W223" s="654"/>
      <c r="X223" s="654"/>
      <c r="Y223" s="654"/>
      <c r="Z223" s="656"/>
      <c r="AA223" s="650"/>
      <c r="AB223" s="719"/>
      <c r="AC223" s="652"/>
      <c r="AD223" s="652"/>
      <c r="AE223" s="1418"/>
      <c r="AF223" s="1418"/>
      <c r="AG223" s="652"/>
      <c r="AH223" s="654"/>
      <c r="AI223" s="1471"/>
      <c r="AJ223" s="1472"/>
      <c r="AK223" s="1472"/>
      <c r="AL223" s="1472"/>
      <c r="AM223" s="1473"/>
      <c r="AN223" s="643"/>
      <c r="AO223" s="643"/>
      <c r="AP223" s="654"/>
      <c r="AQ223" s="654"/>
      <c r="AR223" s="654"/>
      <c r="AS223" s="654"/>
      <c r="AT223" s="654"/>
      <c r="AU223" s="654"/>
      <c r="AV223" s="654"/>
      <c r="AW223" s="654"/>
      <c r="AX223" s="654"/>
      <c r="AY223" s="654"/>
      <c r="AZ223" s="654"/>
      <c r="BA223" s="657"/>
    </row>
    <row r="224" spans="2:53" ht="15" customHeight="1">
      <c r="B224" s="667"/>
      <c r="C224" s="668"/>
      <c r="D224" s="669"/>
      <c r="E224" s="654"/>
      <c r="F224" s="670"/>
      <c r="G224" s="654"/>
      <c r="H224" s="654"/>
      <c r="I224" s="654"/>
      <c r="J224" s="654"/>
      <c r="K224" s="654"/>
      <c r="L224" s="654"/>
      <c r="M224" s="671"/>
      <c r="N224" s="671"/>
      <c r="O224" s="671"/>
      <c r="P224" s="671"/>
      <c r="Q224" s="671"/>
      <c r="R224" s="671"/>
      <c r="S224" s="671"/>
      <c r="T224" s="671"/>
      <c r="U224" s="671"/>
      <c r="V224" s="671"/>
      <c r="W224" s="671"/>
      <c r="X224" s="671"/>
      <c r="Y224" s="671"/>
      <c r="Z224" s="672"/>
      <c r="AA224" s="673"/>
      <c r="AB224" s="726"/>
      <c r="AC224" s="668"/>
      <c r="AD224" s="668"/>
      <c r="AE224" s="669"/>
      <c r="AF224" s="654"/>
      <c r="AG224" s="670"/>
      <c r="AH224" s="654"/>
      <c r="AI224" s="654"/>
      <c r="AJ224" s="654"/>
      <c r="AK224" s="654"/>
      <c r="AL224" s="654"/>
      <c r="AM224" s="654"/>
      <c r="AN224" s="671"/>
      <c r="AO224" s="671"/>
      <c r="AP224" s="671"/>
      <c r="AQ224" s="671"/>
      <c r="AR224" s="671"/>
      <c r="AS224" s="671"/>
      <c r="AT224" s="671"/>
      <c r="AU224" s="671"/>
      <c r="AV224" s="671"/>
      <c r="AW224" s="671"/>
      <c r="AX224" s="671"/>
      <c r="AY224" s="671"/>
      <c r="AZ224" s="671"/>
      <c r="BA224" s="676"/>
    </row>
    <row r="225" spans="2:55" ht="20.100000000000001" customHeight="1">
      <c r="B225" s="642"/>
      <c r="C225" s="652"/>
      <c r="D225" s="1418"/>
      <c r="E225" s="1418"/>
      <c r="F225" s="652"/>
      <c r="G225" s="654"/>
      <c r="H225" s="1433" t="s">
        <v>315</v>
      </c>
      <c r="I225" s="1434"/>
      <c r="J225" s="1434"/>
      <c r="K225" s="1434"/>
      <c r="L225" s="1435"/>
      <c r="M225" s="643"/>
      <c r="N225" s="643"/>
      <c r="O225" s="654"/>
      <c r="P225" s="654"/>
      <c r="Q225" s="655"/>
      <c r="R225" s="654"/>
      <c r="S225" s="654"/>
      <c r="T225" s="654"/>
      <c r="U225" s="654"/>
      <c r="V225" s="654"/>
      <c r="W225" s="654"/>
      <c r="X225" s="654"/>
      <c r="Y225" s="654"/>
      <c r="Z225" s="656"/>
      <c r="AA225" s="650"/>
      <c r="AB225" s="719"/>
      <c r="AC225" s="652"/>
      <c r="AD225" s="652"/>
      <c r="AE225" s="1418"/>
      <c r="AF225" s="1418"/>
      <c r="AG225" s="652"/>
      <c r="AH225" s="654"/>
      <c r="AI225" s="1465"/>
      <c r="AJ225" s="1466"/>
      <c r="AK225" s="1466"/>
      <c r="AL225" s="1466"/>
      <c r="AM225" s="1467"/>
      <c r="AN225" s="643"/>
      <c r="AO225" s="643"/>
      <c r="AP225" s="654"/>
      <c r="AQ225" s="654"/>
      <c r="AR225" s="655"/>
      <c r="AS225" s="654"/>
      <c r="AT225" s="654"/>
      <c r="AU225" s="654"/>
      <c r="AV225" s="654"/>
      <c r="AW225" s="654"/>
      <c r="AX225" s="654"/>
      <c r="AY225" s="654"/>
      <c r="AZ225" s="654"/>
      <c r="BA225" s="657"/>
    </row>
    <row r="226" spans="2:55" ht="30" customHeight="1">
      <c r="B226" s="1416">
        <v>61</v>
      </c>
      <c r="C226" s="1417"/>
      <c r="D226" s="1419" t="s">
        <v>316</v>
      </c>
      <c r="E226" s="1420"/>
      <c r="F226" s="652"/>
      <c r="G226" s="659" t="s">
        <v>211</v>
      </c>
      <c r="H226" s="1436"/>
      <c r="I226" s="1353"/>
      <c r="J226" s="1353"/>
      <c r="K226" s="1353"/>
      <c r="L226" s="1437"/>
      <c r="M226" s="1446" t="s">
        <v>212</v>
      </c>
      <c r="N226" s="1446"/>
      <c r="O226" s="1447"/>
      <c r="P226" s="1430" t="str">
        <f>REPT("g",(U226))</f>
        <v/>
      </c>
      <c r="Q226" s="1431"/>
      <c r="R226" s="1431"/>
      <c r="S226" s="1432"/>
      <c r="T226" s="664"/>
      <c r="U226" s="1038">
        <f>Bilan!$AK$51</f>
        <v>0</v>
      </c>
      <c r="V226" s="654"/>
      <c r="W226" s="1039" t="str">
        <f>Bilan!$AM$51</f>
        <v xml:space="preserve"> </v>
      </c>
      <c r="X226" s="666"/>
      <c r="Y226" s="654"/>
      <c r="Z226" s="656"/>
      <c r="AA226" s="650"/>
      <c r="AB226" s="719"/>
      <c r="AC226" s="1417">
        <v>45</v>
      </c>
      <c r="AD226" s="1417"/>
      <c r="AE226" s="1463"/>
      <c r="AF226" s="1464"/>
      <c r="AG226" s="652"/>
      <c r="AH226" s="659"/>
      <c r="AI226" s="1468"/>
      <c r="AJ226" s="1469"/>
      <c r="AK226" s="1469"/>
      <c r="AL226" s="1469"/>
      <c r="AM226" s="1470"/>
      <c r="AN226" s="1446" t="s">
        <v>212</v>
      </c>
      <c r="AO226" s="1446"/>
      <c r="AP226" s="1447"/>
      <c r="AQ226" s="1430" t="str">
        <f>REPT("g",(AV226))</f>
        <v/>
      </c>
      <c r="AR226" s="1431"/>
      <c r="AS226" s="1431"/>
      <c r="AT226" s="1432"/>
      <c r="AU226" s="664"/>
      <c r="AV226" s="1038"/>
      <c r="AW226" s="654"/>
      <c r="AX226" s="1039"/>
      <c r="AY226" s="666"/>
      <c r="AZ226" s="654"/>
      <c r="BA226" s="657"/>
    </row>
    <row r="227" spans="2:55" ht="20.100000000000001" customHeight="1">
      <c r="B227" s="642"/>
      <c r="C227" s="652"/>
      <c r="D227" s="1418"/>
      <c r="E227" s="1418"/>
      <c r="F227" s="652"/>
      <c r="G227" s="654"/>
      <c r="H227" s="1438"/>
      <c r="I227" s="1439"/>
      <c r="J227" s="1439"/>
      <c r="K227" s="1439"/>
      <c r="L227" s="1440"/>
      <c r="M227" s="643"/>
      <c r="N227" s="643"/>
      <c r="O227" s="654"/>
      <c r="P227" s="654"/>
      <c r="Q227" s="654"/>
      <c r="R227" s="654"/>
      <c r="S227" s="654"/>
      <c r="T227" s="654"/>
      <c r="U227" s="654"/>
      <c r="V227" s="654"/>
      <c r="W227" s="654"/>
      <c r="X227" s="654"/>
      <c r="Y227" s="654"/>
      <c r="Z227" s="656"/>
      <c r="AA227" s="650"/>
      <c r="AB227" s="719"/>
      <c r="AC227" s="652"/>
      <c r="AD227" s="652"/>
      <c r="AE227" s="1418"/>
      <c r="AF227" s="1418"/>
      <c r="AG227" s="652"/>
      <c r="AH227" s="654"/>
      <c r="AI227" s="1471"/>
      <c r="AJ227" s="1472"/>
      <c r="AK227" s="1472"/>
      <c r="AL227" s="1472"/>
      <c r="AM227" s="1473"/>
      <c r="AN227" s="643"/>
      <c r="AO227" s="643"/>
      <c r="AP227" s="654"/>
      <c r="AQ227" s="654"/>
      <c r="AR227" s="654"/>
      <c r="AS227" s="654"/>
      <c r="AT227" s="654"/>
      <c r="AU227" s="654"/>
      <c r="AV227" s="654"/>
      <c r="AW227" s="654"/>
      <c r="AX227" s="654"/>
      <c r="AY227" s="654"/>
      <c r="AZ227" s="654"/>
      <c r="BA227" s="657"/>
      <c r="BB227" s="677"/>
      <c r="BC227" s="677"/>
    </row>
    <row r="228" spans="2:55" ht="15" customHeight="1">
      <c r="B228" s="642"/>
      <c r="C228" s="652"/>
      <c r="D228" s="669"/>
      <c r="E228" s="654"/>
      <c r="F228" s="652"/>
      <c r="G228" s="654"/>
      <c r="H228" s="678"/>
      <c r="I228" s="679"/>
      <c r="J228" s="679"/>
      <c r="K228" s="680"/>
      <c r="L228" s="681"/>
      <c r="M228" s="643"/>
      <c r="N228" s="643"/>
      <c r="O228" s="654"/>
      <c r="P228" s="654"/>
      <c r="Q228" s="654"/>
      <c r="R228" s="654"/>
      <c r="S228" s="654"/>
      <c r="T228" s="654"/>
      <c r="U228" s="654"/>
      <c r="V228" s="654"/>
      <c r="W228" s="654"/>
      <c r="X228" s="654"/>
      <c r="Y228" s="654"/>
      <c r="Z228" s="656"/>
      <c r="AA228" s="1441"/>
      <c r="AB228" s="721"/>
      <c r="AC228" s="652"/>
      <c r="AD228" s="652"/>
      <c r="AE228" s="669"/>
      <c r="AF228" s="654"/>
      <c r="AG228" s="652"/>
      <c r="AH228" s="654"/>
      <c r="AI228" s="678"/>
      <c r="AJ228" s="679"/>
      <c r="AK228" s="679"/>
      <c r="AL228" s="680"/>
      <c r="AM228" s="681"/>
      <c r="AN228" s="643"/>
      <c r="AO228" s="643"/>
      <c r="AP228" s="654"/>
      <c r="AQ228" s="654"/>
      <c r="AR228" s="654"/>
      <c r="AS228" s="654"/>
      <c r="AT228" s="654"/>
      <c r="AU228" s="654"/>
      <c r="AV228" s="654"/>
      <c r="AW228" s="654"/>
      <c r="AX228" s="654"/>
      <c r="AY228" s="654"/>
      <c r="AZ228" s="654"/>
      <c r="BA228" s="657"/>
      <c r="BB228" s="251"/>
      <c r="BC228" s="251"/>
    </row>
    <row r="229" spans="2:55" ht="20.100000000000001" customHeight="1">
      <c r="B229" s="642"/>
      <c r="C229" s="652"/>
      <c r="D229" s="1418"/>
      <c r="E229" s="1418"/>
      <c r="F229" s="652"/>
      <c r="G229" s="654"/>
      <c r="H229" s="1433" t="s">
        <v>317</v>
      </c>
      <c r="I229" s="1434"/>
      <c r="J229" s="1434"/>
      <c r="K229" s="1434"/>
      <c r="L229" s="1435"/>
      <c r="M229" s="643"/>
      <c r="N229" s="643"/>
      <c r="O229" s="654"/>
      <c r="P229" s="654"/>
      <c r="Q229" s="655"/>
      <c r="R229" s="654"/>
      <c r="S229" s="654"/>
      <c r="T229" s="654"/>
      <c r="U229" s="654"/>
      <c r="V229" s="654"/>
      <c r="W229" s="654"/>
      <c r="X229" s="654"/>
      <c r="Y229" s="654"/>
      <c r="Z229" s="656"/>
      <c r="AA229" s="1441"/>
      <c r="AB229" s="721"/>
      <c r="AC229" s="652"/>
      <c r="AD229" s="652"/>
      <c r="AE229" s="1418"/>
      <c r="AF229" s="1418"/>
      <c r="AG229" s="652"/>
      <c r="AH229" s="654"/>
      <c r="AI229" s="1465"/>
      <c r="AJ229" s="1466"/>
      <c r="AK229" s="1466"/>
      <c r="AL229" s="1466"/>
      <c r="AM229" s="1467"/>
      <c r="AN229" s="643"/>
      <c r="AO229" s="643"/>
      <c r="AP229" s="654"/>
      <c r="AQ229" s="654"/>
      <c r="AR229" s="655"/>
      <c r="AS229" s="654"/>
      <c r="AT229" s="654"/>
      <c r="AU229" s="654"/>
      <c r="AV229" s="654"/>
      <c r="AW229" s="654"/>
      <c r="AX229" s="654"/>
      <c r="AY229" s="654"/>
      <c r="AZ229" s="654"/>
      <c r="BA229" s="657"/>
    </row>
    <row r="230" spans="2:55" ht="30" customHeight="1">
      <c r="B230" s="1416">
        <v>62</v>
      </c>
      <c r="C230" s="1417"/>
      <c r="D230" s="1419" t="s">
        <v>318</v>
      </c>
      <c r="E230" s="1420"/>
      <c r="F230" s="652"/>
      <c r="G230" s="659" t="s">
        <v>211</v>
      </c>
      <c r="H230" s="1436"/>
      <c r="I230" s="1353"/>
      <c r="J230" s="1353"/>
      <c r="K230" s="1353"/>
      <c r="L230" s="1437"/>
      <c r="M230" s="1446" t="s">
        <v>212</v>
      </c>
      <c r="N230" s="1446"/>
      <c r="O230" s="1447"/>
      <c r="P230" s="1430" t="str">
        <f>REPT("g",(U230))</f>
        <v/>
      </c>
      <c r="Q230" s="1431"/>
      <c r="R230" s="1431"/>
      <c r="S230" s="1432"/>
      <c r="T230" s="664"/>
      <c r="U230" s="1038">
        <f>Bilan!$AK$51</f>
        <v>0</v>
      </c>
      <c r="V230" s="654"/>
      <c r="W230" s="1039" t="str">
        <f>Bilan!$AM$51</f>
        <v xml:space="preserve"> </v>
      </c>
      <c r="X230" s="666"/>
      <c r="Y230" s="654"/>
      <c r="Z230" s="656"/>
      <c r="AA230" s="650"/>
      <c r="AB230" s="719"/>
      <c r="AC230" s="1417">
        <v>46</v>
      </c>
      <c r="AD230" s="1417"/>
      <c r="AE230" s="1463"/>
      <c r="AF230" s="1464"/>
      <c r="AG230" s="652"/>
      <c r="AH230" s="659"/>
      <c r="AI230" s="1468"/>
      <c r="AJ230" s="1469"/>
      <c r="AK230" s="1469"/>
      <c r="AL230" s="1469"/>
      <c r="AM230" s="1470"/>
      <c r="AN230" s="1446" t="s">
        <v>212</v>
      </c>
      <c r="AO230" s="1446"/>
      <c r="AP230" s="1447"/>
      <c r="AQ230" s="1430" t="str">
        <f>REPT("g",(AV230))</f>
        <v/>
      </c>
      <c r="AR230" s="1431"/>
      <c r="AS230" s="1431"/>
      <c r="AT230" s="1432"/>
      <c r="AU230" s="664"/>
      <c r="AV230" s="1038"/>
      <c r="AW230" s="654"/>
      <c r="AX230" s="1039"/>
      <c r="AY230" s="666"/>
      <c r="AZ230" s="654"/>
      <c r="BA230" s="657"/>
    </row>
    <row r="231" spans="2:55" ht="20.100000000000001" customHeight="1">
      <c r="B231" s="684"/>
      <c r="C231" s="652"/>
      <c r="D231" s="1418"/>
      <c r="E231" s="1418"/>
      <c r="F231" s="652"/>
      <c r="G231" s="654"/>
      <c r="H231" s="1438"/>
      <c r="I231" s="1439"/>
      <c r="J231" s="1439"/>
      <c r="K231" s="1439"/>
      <c r="L231" s="1440"/>
      <c r="M231" s="643"/>
      <c r="N231" s="643"/>
      <c r="O231" s="654"/>
      <c r="P231" s="654"/>
      <c r="Q231" s="654"/>
      <c r="R231" s="654"/>
      <c r="S231" s="654"/>
      <c r="T231" s="654"/>
      <c r="U231" s="654"/>
      <c r="V231" s="654"/>
      <c r="W231" s="654"/>
      <c r="X231" s="654"/>
      <c r="Y231" s="654"/>
      <c r="Z231" s="656"/>
      <c r="AA231" s="1462"/>
      <c r="AB231" s="722"/>
      <c r="AC231" s="727"/>
      <c r="AD231" s="652"/>
      <c r="AE231" s="1418"/>
      <c r="AF231" s="1418"/>
      <c r="AG231" s="652"/>
      <c r="AH231" s="654"/>
      <c r="AI231" s="1471"/>
      <c r="AJ231" s="1472"/>
      <c r="AK231" s="1472"/>
      <c r="AL231" s="1472"/>
      <c r="AM231" s="1473"/>
      <c r="AN231" s="643"/>
      <c r="AO231" s="643"/>
      <c r="AP231" s="654"/>
      <c r="AQ231" s="654"/>
      <c r="AR231" s="654"/>
      <c r="AS231" s="654"/>
      <c r="AT231" s="654"/>
      <c r="AU231" s="654"/>
      <c r="AV231" s="654"/>
      <c r="AW231" s="654"/>
      <c r="AX231" s="654"/>
      <c r="AY231" s="654"/>
      <c r="AZ231" s="654"/>
      <c r="BA231" s="657"/>
    </row>
    <row r="232" spans="2:55" ht="15" customHeight="1">
      <c r="B232" s="684"/>
      <c r="C232" s="652"/>
      <c r="D232" s="669"/>
      <c r="E232" s="654"/>
      <c r="F232" s="652"/>
      <c r="G232" s="654"/>
      <c r="H232" s="678"/>
      <c r="I232" s="679"/>
      <c r="J232" s="679"/>
      <c r="K232" s="680"/>
      <c r="L232" s="681"/>
      <c r="M232" s="643"/>
      <c r="N232" s="643"/>
      <c r="O232" s="654"/>
      <c r="P232" s="654"/>
      <c r="Q232" s="654"/>
      <c r="R232" s="654"/>
      <c r="S232" s="654"/>
      <c r="T232" s="654"/>
      <c r="U232" s="654"/>
      <c r="V232" s="654"/>
      <c r="W232" s="654"/>
      <c r="X232" s="654"/>
      <c r="Y232" s="654"/>
      <c r="Z232" s="656"/>
      <c r="AA232" s="1462"/>
      <c r="AB232" s="722"/>
      <c r="AC232" s="727"/>
      <c r="AD232" s="652"/>
      <c r="AE232" s="669"/>
      <c r="AF232" s="654"/>
      <c r="AG232" s="652"/>
      <c r="AH232" s="654"/>
      <c r="AI232" s="678"/>
      <c r="AJ232" s="679"/>
      <c r="AK232" s="679"/>
      <c r="AL232" s="680"/>
      <c r="AM232" s="681"/>
      <c r="AN232" s="643"/>
      <c r="AO232" s="643"/>
      <c r="AP232" s="654"/>
      <c r="AQ232" s="654"/>
      <c r="AR232" s="654"/>
      <c r="AS232" s="654"/>
      <c r="AT232" s="654"/>
      <c r="AU232" s="654"/>
      <c r="AV232" s="654"/>
      <c r="AW232" s="654"/>
      <c r="AX232" s="654"/>
      <c r="AY232" s="654"/>
      <c r="AZ232" s="654"/>
      <c r="BA232" s="657"/>
    </row>
    <row r="233" spans="2:55" ht="20.100000000000001" customHeight="1">
      <c r="B233" s="684"/>
      <c r="C233" s="652"/>
      <c r="D233" s="1418"/>
      <c r="E233" s="1418"/>
      <c r="F233" s="652"/>
      <c r="G233" s="654"/>
      <c r="H233" s="1433" t="s">
        <v>319</v>
      </c>
      <c r="I233" s="1434"/>
      <c r="J233" s="1434"/>
      <c r="K233" s="1434"/>
      <c r="L233" s="1435"/>
      <c r="M233" s="643"/>
      <c r="N233" s="643"/>
      <c r="O233" s="654"/>
      <c r="P233" s="654"/>
      <c r="Q233" s="655"/>
      <c r="R233" s="654"/>
      <c r="S233" s="654"/>
      <c r="T233" s="654"/>
      <c r="U233" s="654"/>
      <c r="V233" s="654"/>
      <c r="W233" s="654"/>
      <c r="X233" s="654"/>
      <c r="Y233" s="654"/>
      <c r="Z233" s="656"/>
      <c r="AA233" s="650"/>
      <c r="AB233" s="719"/>
      <c r="AC233" s="727"/>
      <c r="AD233" s="652"/>
      <c r="AE233" s="1418"/>
      <c r="AF233" s="1418"/>
      <c r="AG233" s="652"/>
      <c r="AH233" s="654"/>
      <c r="AI233" s="1465"/>
      <c r="AJ233" s="1466"/>
      <c r="AK233" s="1466"/>
      <c r="AL233" s="1466"/>
      <c r="AM233" s="1467"/>
      <c r="AN233" s="643"/>
      <c r="AO233" s="643"/>
      <c r="AP233" s="654"/>
      <c r="AQ233" s="654"/>
      <c r="AR233" s="655"/>
      <c r="AS233" s="654"/>
      <c r="AT233" s="654"/>
      <c r="AU233" s="654"/>
      <c r="AV233" s="654"/>
      <c r="AW233" s="654"/>
      <c r="AX233" s="654"/>
      <c r="AY233" s="654"/>
      <c r="AZ233" s="654"/>
      <c r="BA233" s="657"/>
    </row>
    <row r="234" spans="2:55" s="21" customFormat="1" ht="30" customHeight="1">
      <c r="B234" s="1416">
        <v>63</v>
      </c>
      <c r="C234" s="1417"/>
      <c r="D234" s="1419" t="s">
        <v>320</v>
      </c>
      <c r="E234" s="1420"/>
      <c r="F234" s="652"/>
      <c r="G234" s="659" t="s">
        <v>211</v>
      </c>
      <c r="H234" s="1436"/>
      <c r="I234" s="1353"/>
      <c r="J234" s="1353"/>
      <c r="K234" s="1353"/>
      <c r="L234" s="1437"/>
      <c r="M234" s="1446" t="s">
        <v>212</v>
      </c>
      <c r="N234" s="1446"/>
      <c r="O234" s="1447"/>
      <c r="P234" s="1430" t="str">
        <f>REPT("g",(U234))</f>
        <v/>
      </c>
      <c r="Q234" s="1431"/>
      <c r="R234" s="1431"/>
      <c r="S234" s="1432"/>
      <c r="T234" s="664"/>
      <c r="U234" s="1038">
        <f>Bilan!$AK$51</f>
        <v>0</v>
      </c>
      <c r="V234" s="654"/>
      <c r="W234" s="1039" t="str">
        <f>Bilan!$AM$51</f>
        <v xml:space="preserve"> </v>
      </c>
      <c r="X234" s="666"/>
      <c r="Y234" s="654"/>
      <c r="Z234" s="656"/>
      <c r="AA234" s="650"/>
      <c r="AB234" s="719"/>
      <c r="AC234" s="1417">
        <v>47</v>
      </c>
      <c r="AD234" s="1417"/>
      <c r="AE234" s="1463"/>
      <c r="AF234" s="1464"/>
      <c r="AG234" s="652"/>
      <c r="AH234" s="659"/>
      <c r="AI234" s="1468"/>
      <c r="AJ234" s="1469"/>
      <c r="AK234" s="1469"/>
      <c r="AL234" s="1469"/>
      <c r="AM234" s="1470"/>
      <c r="AN234" s="1446" t="s">
        <v>212</v>
      </c>
      <c r="AO234" s="1446"/>
      <c r="AP234" s="1447"/>
      <c r="AQ234" s="1430" t="str">
        <f>REPT("g",(AV234))</f>
        <v/>
      </c>
      <c r="AR234" s="1431"/>
      <c r="AS234" s="1431"/>
      <c r="AT234" s="1432"/>
      <c r="AU234" s="664"/>
      <c r="AV234" s="1038"/>
      <c r="AW234" s="654"/>
      <c r="AX234" s="1039"/>
      <c r="AY234" s="666"/>
      <c r="AZ234" s="654"/>
      <c r="BA234" s="657"/>
    </row>
    <row r="235" spans="2:55" ht="20.100000000000001" customHeight="1">
      <c r="B235" s="684"/>
      <c r="C235" s="652"/>
      <c r="D235" s="1418"/>
      <c r="E235" s="1418"/>
      <c r="F235" s="652"/>
      <c r="G235" s="654"/>
      <c r="H235" s="1438"/>
      <c r="I235" s="1439"/>
      <c r="J235" s="1439"/>
      <c r="K235" s="1439"/>
      <c r="L235" s="1440"/>
      <c r="M235" s="643"/>
      <c r="N235" s="643"/>
      <c r="O235" s="654"/>
      <c r="P235" s="654"/>
      <c r="Q235" s="654"/>
      <c r="R235" s="654"/>
      <c r="S235" s="654"/>
      <c r="T235" s="654"/>
      <c r="U235" s="654"/>
      <c r="V235" s="654"/>
      <c r="W235" s="654"/>
      <c r="X235" s="654"/>
      <c r="Y235" s="654"/>
      <c r="Z235" s="656"/>
      <c r="AA235" s="650"/>
      <c r="AB235" s="719"/>
      <c r="AC235" s="727"/>
      <c r="AD235" s="652"/>
      <c r="AE235" s="1418"/>
      <c r="AF235" s="1418"/>
      <c r="AG235" s="652"/>
      <c r="AH235" s="654"/>
      <c r="AI235" s="1471"/>
      <c r="AJ235" s="1472"/>
      <c r="AK235" s="1472"/>
      <c r="AL235" s="1472"/>
      <c r="AM235" s="1473"/>
      <c r="AN235" s="643"/>
      <c r="AO235" s="643"/>
      <c r="AP235" s="654"/>
      <c r="AQ235" s="654"/>
      <c r="AR235" s="654"/>
      <c r="AS235" s="654"/>
      <c r="AT235" s="654"/>
      <c r="AU235" s="654"/>
      <c r="AV235" s="654"/>
      <c r="AW235" s="654"/>
      <c r="AX235" s="654"/>
      <c r="AY235" s="654"/>
      <c r="AZ235" s="654"/>
      <c r="BA235" s="657"/>
    </row>
    <row r="236" spans="2:55" ht="17.100000000000001" customHeight="1">
      <c r="B236" s="684"/>
      <c r="C236" s="668"/>
      <c r="D236" s="669"/>
      <c r="E236" s="654"/>
      <c r="F236" s="670"/>
      <c r="G236" s="654"/>
      <c r="H236" s="688"/>
      <c r="I236" s="680"/>
      <c r="J236" s="680"/>
      <c r="K236" s="680"/>
      <c r="L236" s="680"/>
      <c r="M236" s="654"/>
      <c r="N236" s="654"/>
      <c r="O236" s="654"/>
      <c r="P236" s="654"/>
      <c r="Q236" s="654"/>
      <c r="R236" s="654"/>
      <c r="S236" s="654"/>
      <c r="T236" s="654"/>
      <c r="U236" s="1040"/>
      <c r="V236" s="654"/>
      <c r="W236" s="654"/>
      <c r="X236" s="654"/>
      <c r="Y236" s="654"/>
      <c r="Z236" s="656"/>
      <c r="AA236" s="689"/>
      <c r="AB236" s="717"/>
      <c r="AC236" s="727"/>
      <c r="AD236" s="668"/>
      <c r="AE236" s="669"/>
      <c r="AF236" s="654"/>
      <c r="AG236" s="670"/>
      <c r="AH236" s="654"/>
      <c r="AI236" s="688"/>
      <c r="AJ236" s="680"/>
      <c r="AK236" s="680"/>
      <c r="AL236" s="680"/>
      <c r="AM236" s="680"/>
      <c r="AN236" s="654"/>
      <c r="AO236" s="654"/>
      <c r="AP236" s="654"/>
      <c r="AQ236" s="654"/>
      <c r="AR236" s="654"/>
      <c r="AS236" s="654"/>
      <c r="AT236" s="654"/>
      <c r="AU236" s="654"/>
      <c r="AV236" s="654"/>
      <c r="AW236" s="654"/>
      <c r="AX236" s="654"/>
      <c r="AY236" s="654"/>
      <c r="AZ236" s="654"/>
      <c r="BA236" s="657"/>
    </row>
    <row r="237" spans="2:55" ht="18.95" customHeight="1">
      <c r="B237" s="684"/>
      <c r="C237" s="652"/>
      <c r="D237" s="1418"/>
      <c r="E237" s="1418"/>
      <c r="F237" s="652"/>
      <c r="G237" s="654"/>
      <c r="H237" s="1433" t="s">
        <v>321</v>
      </c>
      <c r="I237" s="1434"/>
      <c r="J237" s="1434"/>
      <c r="K237" s="1434"/>
      <c r="L237" s="1435"/>
      <c r="M237" s="643"/>
      <c r="N237" s="643"/>
      <c r="O237" s="654"/>
      <c r="P237" s="654"/>
      <c r="Q237" s="655"/>
      <c r="R237" s="654"/>
      <c r="S237" s="654"/>
      <c r="T237" s="654"/>
      <c r="U237" s="654"/>
      <c r="V237" s="654"/>
      <c r="W237" s="654"/>
      <c r="X237" s="654"/>
      <c r="Y237" s="654"/>
      <c r="Z237" s="656"/>
      <c r="AA237" s="691"/>
      <c r="AB237" s="718"/>
      <c r="AC237" s="727"/>
      <c r="AD237" s="652"/>
      <c r="AE237" s="1418"/>
      <c r="AF237" s="1418"/>
      <c r="AG237" s="652"/>
      <c r="AH237" s="654"/>
      <c r="AI237" s="1465"/>
      <c r="AJ237" s="1466"/>
      <c r="AK237" s="1466"/>
      <c r="AL237" s="1466"/>
      <c r="AM237" s="1467"/>
      <c r="AN237" s="643"/>
      <c r="AO237" s="643"/>
      <c r="AP237" s="654"/>
      <c r="AQ237" s="654"/>
      <c r="AR237" s="655"/>
      <c r="AS237" s="654"/>
      <c r="AT237" s="654"/>
      <c r="AU237" s="654"/>
      <c r="AV237" s="654"/>
      <c r="AW237" s="654"/>
      <c r="AX237" s="654"/>
      <c r="AY237" s="654"/>
      <c r="AZ237" s="654"/>
      <c r="BA237" s="657"/>
    </row>
    <row r="238" spans="2:55" ht="27.95" customHeight="1">
      <c r="B238" s="1416">
        <v>64</v>
      </c>
      <c r="C238" s="1417"/>
      <c r="D238" s="1419" t="s">
        <v>322</v>
      </c>
      <c r="E238" s="1420"/>
      <c r="F238" s="652"/>
      <c r="G238" s="659" t="s">
        <v>211</v>
      </c>
      <c r="H238" s="1436"/>
      <c r="I238" s="1353"/>
      <c r="J238" s="1353"/>
      <c r="K238" s="1353"/>
      <c r="L238" s="1437"/>
      <c r="M238" s="1446" t="s">
        <v>212</v>
      </c>
      <c r="N238" s="1446"/>
      <c r="O238" s="1447"/>
      <c r="P238" s="1430" t="str">
        <f>REPT("g",(U238))</f>
        <v/>
      </c>
      <c r="Q238" s="1431"/>
      <c r="R238" s="1431"/>
      <c r="S238" s="1432"/>
      <c r="T238" s="664"/>
      <c r="U238" s="1038">
        <f>Bilan!$AK$51</f>
        <v>0</v>
      </c>
      <c r="V238" s="654"/>
      <c r="W238" s="1039" t="str">
        <f>Bilan!$AM$51</f>
        <v xml:space="preserve"> </v>
      </c>
      <c r="X238" s="666"/>
      <c r="Y238" s="654"/>
      <c r="Z238" s="656"/>
      <c r="AA238" s="650"/>
      <c r="AB238" s="719"/>
      <c r="AC238" s="1417">
        <v>48</v>
      </c>
      <c r="AD238" s="1417"/>
      <c r="AE238" s="1463"/>
      <c r="AF238" s="1464"/>
      <c r="AG238" s="652"/>
      <c r="AH238" s="659"/>
      <c r="AI238" s="1468"/>
      <c r="AJ238" s="1469"/>
      <c r="AK238" s="1469"/>
      <c r="AL238" s="1469"/>
      <c r="AM238" s="1470"/>
      <c r="AN238" s="1446" t="s">
        <v>212</v>
      </c>
      <c r="AO238" s="1446"/>
      <c r="AP238" s="1447"/>
      <c r="AQ238" s="1430" t="str">
        <f>REPT("g",(AV238))</f>
        <v/>
      </c>
      <c r="AR238" s="1431"/>
      <c r="AS238" s="1431"/>
      <c r="AT238" s="1432"/>
      <c r="AU238" s="664"/>
      <c r="AV238" s="1038"/>
      <c r="AW238" s="654"/>
      <c r="AX238" s="1039"/>
      <c r="AY238" s="666"/>
      <c r="AZ238" s="654"/>
      <c r="BA238" s="657"/>
    </row>
    <row r="239" spans="2:55" ht="20.100000000000001" customHeight="1">
      <c r="B239" s="684"/>
      <c r="C239" s="652"/>
      <c r="D239" s="1418"/>
      <c r="E239" s="1418"/>
      <c r="F239" s="652"/>
      <c r="G239" s="654"/>
      <c r="H239" s="1438"/>
      <c r="I239" s="1439"/>
      <c r="J239" s="1439"/>
      <c r="K239" s="1439"/>
      <c r="L239" s="1440"/>
      <c r="M239" s="643"/>
      <c r="N239" s="643"/>
      <c r="O239" s="654"/>
      <c r="P239" s="654"/>
      <c r="Q239" s="654"/>
      <c r="R239" s="654"/>
      <c r="S239" s="654"/>
      <c r="T239" s="654"/>
      <c r="U239" s="654"/>
      <c r="V239" s="654"/>
      <c r="W239" s="654"/>
      <c r="X239" s="654"/>
      <c r="Y239" s="654"/>
      <c r="Z239" s="656"/>
      <c r="AA239" s="693"/>
      <c r="AB239" s="720"/>
      <c r="AC239" s="727"/>
      <c r="AD239" s="652"/>
      <c r="AE239" s="1418"/>
      <c r="AF239" s="1418"/>
      <c r="AG239" s="652"/>
      <c r="AH239" s="654"/>
      <c r="AI239" s="1471"/>
      <c r="AJ239" s="1472"/>
      <c r="AK239" s="1472"/>
      <c r="AL239" s="1472"/>
      <c r="AM239" s="1473"/>
      <c r="AN239" s="643"/>
      <c r="AO239" s="643"/>
      <c r="AP239" s="654"/>
      <c r="AQ239" s="654"/>
      <c r="AR239" s="654"/>
      <c r="AS239" s="654"/>
      <c r="AT239" s="654"/>
      <c r="AU239" s="654"/>
      <c r="AV239" s="654"/>
      <c r="AW239" s="654"/>
      <c r="AX239" s="654"/>
      <c r="AY239" s="654"/>
      <c r="AZ239" s="654"/>
      <c r="BA239" s="657"/>
    </row>
    <row r="240" spans="2:55" ht="35.1" customHeight="1">
      <c r="B240" s="703"/>
      <c r="C240" s="704"/>
      <c r="D240" s="704"/>
      <c r="E240" s="704"/>
      <c r="F240" s="705"/>
      <c r="G240" s="647"/>
      <c r="H240" s="647"/>
      <c r="I240" s="647"/>
      <c r="J240" s="647"/>
      <c r="K240" s="647"/>
      <c r="L240" s="647"/>
      <c r="M240" s="647"/>
      <c r="N240" s="647"/>
      <c r="O240" s="647"/>
      <c r="P240" s="647"/>
      <c r="Q240" s="647"/>
      <c r="R240" s="647"/>
      <c r="S240" s="647"/>
      <c r="T240" s="647"/>
      <c r="U240" s="647"/>
      <c r="V240" s="647"/>
      <c r="W240" s="706"/>
      <c r="X240" s="647"/>
      <c r="Y240" s="647"/>
      <c r="Z240" s="707"/>
      <c r="AA240" s="693"/>
      <c r="AB240" s="720"/>
      <c r="AC240" s="704"/>
      <c r="AD240" s="704"/>
      <c r="AE240" s="704"/>
      <c r="AF240" s="704"/>
      <c r="AG240" s="705"/>
      <c r="AH240" s="647"/>
      <c r="AI240" s="647"/>
      <c r="AJ240" s="647"/>
      <c r="AK240" s="647"/>
      <c r="AL240" s="647"/>
      <c r="AM240" s="647"/>
      <c r="AN240" s="647"/>
      <c r="AO240" s="647"/>
      <c r="AP240" s="647"/>
      <c r="AQ240" s="647"/>
      <c r="AR240" s="647"/>
      <c r="AS240" s="647"/>
      <c r="AT240" s="647"/>
      <c r="AU240" s="647"/>
      <c r="AV240" s="647"/>
      <c r="AW240" s="647"/>
      <c r="AX240" s="706"/>
      <c r="AY240" s="647"/>
      <c r="AZ240" s="647"/>
      <c r="BA240" s="709"/>
    </row>
    <row r="241" spans="1:53" ht="35.1" customHeight="1">
      <c r="B241" s="728"/>
      <c r="C241" s="729"/>
      <c r="D241" s="729"/>
      <c r="E241" s="729"/>
      <c r="F241" s="729"/>
      <c r="G241" s="729"/>
      <c r="H241" s="729"/>
      <c r="I241" s="729"/>
      <c r="J241" s="729"/>
      <c r="K241" s="729"/>
      <c r="L241" s="729"/>
      <c r="M241" s="730"/>
      <c r="N241" s="730"/>
      <c r="O241" s="730"/>
      <c r="P241" s="730"/>
      <c r="Q241" s="730"/>
      <c r="R241" s="730"/>
      <c r="S241" s="730"/>
      <c r="T241" s="730"/>
      <c r="U241" s="730"/>
      <c r="V241" s="730"/>
      <c r="W241" s="730"/>
      <c r="X241" s="730"/>
      <c r="Y241" s="730"/>
      <c r="Z241" s="730"/>
      <c r="AA241" s="730"/>
      <c r="AB241" s="730"/>
      <c r="AC241" s="729"/>
      <c r="AD241" s="729"/>
      <c r="AE241" s="729"/>
      <c r="AF241" s="729"/>
      <c r="AG241" s="729"/>
      <c r="AH241" s="730"/>
      <c r="AI241" s="730"/>
      <c r="AJ241" s="730"/>
      <c r="AK241" s="730"/>
      <c r="AL241" s="730"/>
      <c r="AM241" s="730"/>
      <c r="AN241" s="730"/>
      <c r="AO241" s="730"/>
      <c r="AP241" s="730"/>
      <c r="AQ241" s="730"/>
      <c r="AR241" s="730"/>
      <c r="AS241" s="730"/>
      <c r="AT241" s="730"/>
      <c r="AU241" s="730"/>
      <c r="AV241" s="730"/>
      <c r="AW241" s="730"/>
      <c r="AX241" s="730"/>
      <c r="AY241" s="730"/>
      <c r="AZ241" s="730"/>
      <c r="BA241" s="731"/>
    </row>
    <row r="242" spans="1:53" s="732" customFormat="1" ht="165" customHeight="1">
      <c r="B242" s="733"/>
      <c r="C242" s="734"/>
      <c r="D242" s="734"/>
      <c r="E242" s="734"/>
      <c r="F242" s="735"/>
      <c r="G242" s="736"/>
      <c r="H242" s="736"/>
      <c r="I242" s="736"/>
      <c r="J242" s="736"/>
      <c r="K242" s="736"/>
      <c r="L242" s="736"/>
      <c r="M242" s="736"/>
      <c r="N242" s="736"/>
      <c r="O242" s="736"/>
      <c r="P242" s="736"/>
      <c r="Q242" s="736"/>
      <c r="R242" s="736"/>
      <c r="S242" s="736"/>
      <c r="T242" s="736"/>
      <c r="U242" s="736"/>
      <c r="V242" s="736"/>
      <c r="W242" s="737"/>
      <c r="X242" s="736"/>
      <c r="Y242" s="736"/>
      <c r="Z242" s="736"/>
      <c r="AA242" s="738"/>
      <c r="AB242" s="738"/>
      <c r="AC242" s="734"/>
      <c r="AD242" s="734"/>
      <c r="AE242" s="734"/>
      <c r="AF242" s="734"/>
      <c r="AG242" s="735"/>
      <c r="AH242" s="736"/>
      <c r="AI242" s="736"/>
      <c r="AJ242" s="736"/>
      <c r="AK242" s="736"/>
      <c r="AL242" s="736"/>
      <c r="AM242" s="736"/>
      <c r="AN242" s="736"/>
      <c r="AO242" s="736"/>
      <c r="AP242" s="736"/>
      <c r="AQ242" s="736"/>
      <c r="AR242" s="736"/>
      <c r="AS242" s="736"/>
      <c r="AT242" s="736"/>
      <c r="AU242" s="736"/>
      <c r="AV242" s="736"/>
      <c r="AW242" s="736"/>
      <c r="AX242" s="737"/>
      <c r="AY242" s="736"/>
      <c r="AZ242" s="736"/>
      <c r="BA242" s="739"/>
    </row>
    <row r="243" spans="1:53">
      <c r="B243" s="631"/>
      <c r="BA243" s="740"/>
    </row>
    <row r="244" spans="1:53">
      <c r="A244" s="119"/>
      <c r="B244" s="741"/>
      <c r="C244" s="742"/>
      <c r="D244" s="742"/>
      <c r="E244" s="743"/>
      <c r="F244" s="1474" t="str">
        <f>Données!AF3</f>
        <v xml:space="preserve">Conception et réalisation : Thierry GÉRARD IEN-ET STI Design &amp; Métiers d'art - Version 5.2 • Septembre 2020    
Adaptation Equipe Académique Rennes [ 07 83 77 09 55 ] - Version 5.2 • Mars 2021 </v>
      </c>
      <c r="G244" s="1474"/>
      <c r="H244" s="1474"/>
      <c r="I244" s="1474"/>
      <c r="J244" s="1474"/>
      <c r="K244" s="1474"/>
      <c r="L244" s="1474"/>
      <c r="M244" s="1474"/>
      <c r="N244" s="1474"/>
      <c r="O244" s="1474"/>
      <c r="P244" s="1474"/>
      <c r="Q244" s="1474"/>
      <c r="R244" s="1474"/>
      <c r="S244" s="1474"/>
      <c r="T244" s="1474"/>
      <c r="U244" s="743"/>
      <c r="V244" s="743"/>
      <c r="W244" s="743"/>
      <c r="X244" s="743"/>
      <c r="Y244" s="743"/>
      <c r="Z244" s="743"/>
      <c r="AA244" s="743"/>
      <c r="AB244" s="743"/>
      <c r="AC244" s="743"/>
      <c r="AD244" s="743"/>
      <c r="AE244" s="743"/>
      <c r="AF244" s="743"/>
      <c r="AG244" s="743"/>
      <c r="AH244" s="743"/>
      <c r="AI244" s="743"/>
      <c r="AJ244" s="743"/>
      <c r="AK244" s="743"/>
      <c r="AL244" s="743"/>
      <c r="AM244" s="743"/>
      <c r="AN244" s="743"/>
      <c r="AO244" s="743"/>
      <c r="AP244" s="743"/>
      <c r="AQ244" s="743"/>
      <c r="AR244" s="743"/>
      <c r="AS244" s="743"/>
      <c r="AT244" s="743"/>
      <c r="AU244" s="743"/>
      <c r="AV244" s="743"/>
      <c r="AW244" s="743"/>
      <c r="AX244" s="744"/>
      <c r="AY244" s="744"/>
      <c r="AZ244" s="744"/>
      <c r="BA244" s="745"/>
    </row>
  </sheetData>
  <mergeCells count="633">
    <mergeCell ref="AU19:AU23"/>
    <mergeCell ref="AW19:AW23"/>
    <mergeCell ref="AY19:BA23"/>
    <mergeCell ref="AV20:AV22"/>
    <mergeCell ref="AX20:AX22"/>
    <mergeCell ref="O5:T6"/>
    <mergeCell ref="W5:AA8"/>
    <mergeCell ref="G6:H6"/>
    <mergeCell ref="B9:E9"/>
    <mergeCell ref="G5:H5"/>
    <mergeCell ref="I5:I6"/>
    <mergeCell ref="J5:J6"/>
    <mergeCell ref="K5:K6"/>
    <mergeCell ref="L5:M6"/>
    <mergeCell ref="N5:N6"/>
    <mergeCell ref="AC5:AS6"/>
    <mergeCell ref="B30:C30"/>
    <mergeCell ref="M30:O30"/>
    <mergeCell ref="P30:S30"/>
    <mergeCell ref="AQ30:AT30"/>
    <mergeCell ref="D19:E23"/>
    <mergeCell ref="U20:U22"/>
    <mergeCell ref="H25:L27"/>
    <mergeCell ref="B26:C26"/>
    <mergeCell ref="M26:O26"/>
    <mergeCell ref="P26:S26"/>
    <mergeCell ref="G19:S23"/>
    <mergeCell ref="F19:F23"/>
    <mergeCell ref="T19:T23"/>
    <mergeCell ref="V19:V23"/>
    <mergeCell ref="X19:Z23"/>
    <mergeCell ref="AE19:AF23"/>
    <mergeCell ref="AG19:AG23"/>
    <mergeCell ref="AH19:AT23"/>
    <mergeCell ref="W20:W22"/>
    <mergeCell ref="D25:E25"/>
    <mergeCell ref="D26:E26"/>
    <mergeCell ref="D27:E27"/>
    <mergeCell ref="B42:C42"/>
    <mergeCell ref="M42:O42"/>
    <mergeCell ref="P42:S42"/>
    <mergeCell ref="AA44:AA45"/>
    <mergeCell ref="H37:L39"/>
    <mergeCell ref="B38:C38"/>
    <mergeCell ref="M38:O38"/>
    <mergeCell ref="P38:S38"/>
    <mergeCell ref="AA32:AA33"/>
    <mergeCell ref="H33:L35"/>
    <mergeCell ref="B34:C34"/>
    <mergeCell ref="M34:O34"/>
    <mergeCell ref="P34:S34"/>
    <mergeCell ref="AA35:AA36"/>
    <mergeCell ref="D33:E33"/>
    <mergeCell ref="D34:E34"/>
    <mergeCell ref="D35:E35"/>
    <mergeCell ref="B45:Z51"/>
    <mergeCell ref="AQ38:AT38"/>
    <mergeCell ref="AI25:AM27"/>
    <mergeCell ref="AC26:AD26"/>
    <mergeCell ref="AN26:AP26"/>
    <mergeCell ref="AQ26:AT26"/>
    <mergeCell ref="AI29:AM31"/>
    <mergeCell ref="AC30:AD30"/>
    <mergeCell ref="AN30:AP30"/>
    <mergeCell ref="AA47:AA48"/>
    <mergeCell ref="AI33:AM35"/>
    <mergeCell ref="AC34:AD34"/>
    <mergeCell ref="AN34:AP34"/>
    <mergeCell ref="AQ34:AT34"/>
    <mergeCell ref="AI37:AM39"/>
    <mergeCell ref="AC38:AD38"/>
    <mergeCell ref="AN38:AP38"/>
    <mergeCell ref="AE38:AF38"/>
    <mergeCell ref="AE39:AF39"/>
    <mergeCell ref="AE25:AF25"/>
    <mergeCell ref="AE26:AF26"/>
    <mergeCell ref="AE27:AF27"/>
    <mergeCell ref="AI49:AM51"/>
    <mergeCell ref="AC50:AD50"/>
    <mergeCell ref="AN50:AP50"/>
    <mergeCell ref="AQ50:AT50"/>
    <mergeCell ref="AI41:AM43"/>
    <mergeCell ref="AC42:AD42"/>
    <mergeCell ref="AN42:AP42"/>
    <mergeCell ref="AQ42:AT42"/>
    <mergeCell ref="AI45:AM47"/>
    <mergeCell ref="AC46:AD46"/>
    <mergeCell ref="AN46:AP46"/>
    <mergeCell ref="AQ46:AT46"/>
    <mergeCell ref="AE49:AF49"/>
    <mergeCell ref="AE50:AF50"/>
    <mergeCell ref="AE51:AF51"/>
    <mergeCell ref="AE41:AF41"/>
    <mergeCell ref="AE42:AF42"/>
    <mergeCell ref="AE43:AF43"/>
    <mergeCell ref="AE45:AF45"/>
    <mergeCell ref="AE46:AF46"/>
    <mergeCell ref="AE47:AF47"/>
    <mergeCell ref="AG55:AG59"/>
    <mergeCell ref="AH55:AT59"/>
    <mergeCell ref="AU55:AU59"/>
    <mergeCell ref="AW55:AW59"/>
    <mergeCell ref="AY55:BA59"/>
    <mergeCell ref="AV56:AV58"/>
    <mergeCell ref="AX56:AX58"/>
    <mergeCell ref="D55:E59"/>
    <mergeCell ref="F55:F59"/>
    <mergeCell ref="G55:S59"/>
    <mergeCell ref="T55:T59"/>
    <mergeCell ref="V55:V59"/>
    <mergeCell ref="X55:Z59"/>
    <mergeCell ref="U56:U58"/>
    <mergeCell ref="W56:W58"/>
    <mergeCell ref="D31:E31"/>
    <mergeCell ref="AE55:AF59"/>
    <mergeCell ref="H41:L43"/>
    <mergeCell ref="H29:L31"/>
    <mergeCell ref="AE33:AF33"/>
    <mergeCell ref="AE34:AF34"/>
    <mergeCell ref="AE35:AF35"/>
    <mergeCell ref="AE37:AF37"/>
    <mergeCell ref="B66:C66"/>
    <mergeCell ref="M66:O66"/>
    <mergeCell ref="P66:S66"/>
    <mergeCell ref="D66:E66"/>
    <mergeCell ref="AE29:AF29"/>
    <mergeCell ref="AE30:AF30"/>
    <mergeCell ref="AE31:AF31"/>
    <mergeCell ref="D37:E37"/>
    <mergeCell ref="D38:E38"/>
    <mergeCell ref="D39:E39"/>
    <mergeCell ref="D41:E41"/>
    <mergeCell ref="D42:E42"/>
    <mergeCell ref="D43:E43"/>
    <mergeCell ref="D29:E29"/>
    <mergeCell ref="D30:E30"/>
    <mergeCell ref="AE32:AF32"/>
    <mergeCell ref="AQ81:AT81"/>
    <mergeCell ref="B62:C62"/>
    <mergeCell ref="M62:O62"/>
    <mergeCell ref="P62:S62"/>
    <mergeCell ref="AC62:AD62"/>
    <mergeCell ref="D65:E65"/>
    <mergeCell ref="AC65:AX72"/>
    <mergeCell ref="AE61:AF61"/>
    <mergeCell ref="AE62:AF62"/>
    <mergeCell ref="AE63:AF63"/>
    <mergeCell ref="D71:E71"/>
    <mergeCell ref="D61:E61"/>
    <mergeCell ref="D62:E62"/>
    <mergeCell ref="D63:E63"/>
    <mergeCell ref="D67:E67"/>
    <mergeCell ref="D69:E69"/>
    <mergeCell ref="D70:E70"/>
    <mergeCell ref="B70:C70"/>
    <mergeCell ref="D81:E81"/>
    <mergeCell ref="AN85:AP85"/>
    <mergeCell ref="P81:S81"/>
    <mergeCell ref="W75:W77"/>
    <mergeCell ref="AV75:AV77"/>
    <mergeCell ref="AX75:AX77"/>
    <mergeCell ref="H80:L82"/>
    <mergeCell ref="AI80:AM82"/>
    <mergeCell ref="AN62:AP62"/>
    <mergeCell ref="AQ62:AT62"/>
    <mergeCell ref="H65:L67"/>
    <mergeCell ref="H61:L63"/>
    <mergeCell ref="AI61:AM63"/>
    <mergeCell ref="AA71:AA72"/>
    <mergeCell ref="AA68:AA69"/>
    <mergeCell ref="H69:L71"/>
    <mergeCell ref="M70:O70"/>
    <mergeCell ref="P70:S70"/>
    <mergeCell ref="AE74:AF78"/>
    <mergeCell ref="AG74:AG78"/>
    <mergeCell ref="AU74:AU78"/>
    <mergeCell ref="AW74:AW78"/>
    <mergeCell ref="AH74:AT78"/>
    <mergeCell ref="AC81:AD81"/>
    <mergeCell ref="AN81:AP81"/>
    <mergeCell ref="D86:E86"/>
    <mergeCell ref="AQ101:AT101"/>
    <mergeCell ref="U95:U97"/>
    <mergeCell ref="W95:W97"/>
    <mergeCell ref="AE90:AF90"/>
    <mergeCell ref="AE101:AF101"/>
    <mergeCell ref="AE94:AF98"/>
    <mergeCell ref="AG94:AG98"/>
    <mergeCell ref="AH94:AT98"/>
    <mergeCell ref="AI84:AM86"/>
    <mergeCell ref="B88:Y92"/>
    <mergeCell ref="AC92:AY92"/>
    <mergeCell ref="B85:C85"/>
    <mergeCell ref="M85:O85"/>
    <mergeCell ref="AY94:BA98"/>
    <mergeCell ref="AN89:AP89"/>
    <mergeCell ref="AQ89:AT89"/>
    <mergeCell ref="AI88:AM90"/>
    <mergeCell ref="AE89:AF89"/>
    <mergeCell ref="AV95:AV97"/>
    <mergeCell ref="AX95:AX97"/>
    <mergeCell ref="AU94:AU98"/>
    <mergeCell ref="AW94:AW98"/>
    <mergeCell ref="AQ85:AT85"/>
    <mergeCell ref="AN101:AP101"/>
    <mergeCell ref="U75:U77"/>
    <mergeCell ref="B81:C81"/>
    <mergeCell ref="M81:O81"/>
    <mergeCell ref="D104:E104"/>
    <mergeCell ref="B101:C101"/>
    <mergeCell ref="M101:O101"/>
    <mergeCell ref="P101:S101"/>
    <mergeCell ref="AC101:AD101"/>
    <mergeCell ref="H100:L102"/>
    <mergeCell ref="D100:E100"/>
    <mergeCell ref="D101:E101"/>
    <mergeCell ref="D102:E102"/>
    <mergeCell ref="D80:E80"/>
    <mergeCell ref="D94:E98"/>
    <mergeCell ref="F94:F98"/>
    <mergeCell ref="G94:S98"/>
    <mergeCell ref="T94:T98"/>
    <mergeCell ref="V94:V98"/>
    <mergeCell ref="X94:Z98"/>
    <mergeCell ref="AC89:AD89"/>
    <mergeCell ref="AA90:AA91"/>
    <mergeCell ref="AA87:AA88"/>
    <mergeCell ref="D85:E85"/>
    <mergeCell ref="B113:C113"/>
    <mergeCell ref="M113:O113"/>
    <mergeCell ref="P113:S113"/>
    <mergeCell ref="AC113:AD113"/>
    <mergeCell ref="B109:C109"/>
    <mergeCell ref="M109:O109"/>
    <mergeCell ref="B105:C105"/>
    <mergeCell ref="M105:O105"/>
    <mergeCell ref="P109:S109"/>
    <mergeCell ref="AC109:AD109"/>
    <mergeCell ref="D108:E108"/>
    <mergeCell ref="D109:E109"/>
    <mergeCell ref="D110:E110"/>
    <mergeCell ref="D112:E112"/>
    <mergeCell ref="D113:E113"/>
    <mergeCell ref="D105:E105"/>
    <mergeCell ref="P105:S105"/>
    <mergeCell ref="AC105:AD105"/>
    <mergeCell ref="AA107:AA108"/>
    <mergeCell ref="H108:L110"/>
    <mergeCell ref="AA110:AA111"/>
    <mergeCell ref="H104:L106"/>
    <mergeCell ref="B121:C121"/>
    <mergeCell ref="M121:O121"/>
    <mergeCell ref="P121:S121"/>
    <mergeCell ref="B117:C117"/>
    <mergeCell ref="M117:O117"/>
    <mergeCell ref="P117:S117"/>
    <mergeCell ref="AC117:AD117"/>
    <mergeCell ref="AN117:AP117"/>
    <mergeCell ref="AQ117:AT117"/>
    <mergeCell ref="H116:L118"/>
    <mergeCell ref="AI116:AM118"/>
    <mergeCell ref="AC120:BA122"/>
    <mergeCell ref="D116:E116"/>
    <mergeCell ref="D117:E117"/>
    <mergeCell ref="D118:E118"/>
    <mergeCell ref="D120:E120"/>
    <mergeCell ref="D121:E121"/>
    <mergeCell ref="D122:E122"/>
    <mergeCell ref="AE117:AF117"/>
    <mergeCell ref="AE116:AF116"/>
    <mergeCell ref="AE118:AF118"/>
    <mergeCell ref="B132:C132"/>
    <mergeCell ref="M132:O132"/>
    <mergeCell ref="P132:S132"/>
    <mergeCell ref="AC132:AD132"/>
    <mergeCell ref="AN132:AP132"/>
    <mergeCell ref="AQ132:AT132"/>
    <mergeCell ref="U126:U128"/>
    <mergeCell ref="W126:W128"/>
    <mergeCell ref="AV126:AV128"/>
    <mergeCell ref="H131:L133"/>
    <mergeCell ref="AI131:AM133"/>
    <mergeCell ref="AE125:AF129"/>
    <mergeCell ref="AG125:AG129"/>
    <mergeCell ref="AH125:AT129"/>
    <mergeCell ref="AU125:AU129"/>
    <mergeCell ref="D125:E129"/>
    <mergeCell ref="F125:F129"/>
    <mergeCell ref="G125:S129"/>
    <mergeCell ref="T125:T129"/>
    <mergeCell ref="V125:V129"/>
    <mergeCell ref="X125:Z129"/>
    <mergeCell ref="AE132:AF132"/>
    <mergeCell ref="AE133:AF133"/>
    <mergeCell ref="D132:E132"/>
    <mergeCell ref="AE147:AF147"/>
    <mergeCell ref="AE148:AF148"/>
    <mergeCell ref="AN140:AP140"/>
    <mergeCell ref="AQ140:AT140"/>
    <mergeCell ref="AN136:AP136"/>
    <mergeCell ref="AQ136:AT136"/>
    <mergeCell ref="AA138:AA139"/>
    <mergeCell ref="H139:L141"/>
    <mergeCell ref="AI139:AM141"/>
    <mergeCell ref="AA141:AA142"/>
    <mergeCell ref="H135:L137"/>
    <mergeCell ref="AI135:AM137"/>
    <mergeCell ref="M136:O136"/>
    <mergeCell ref="P136:S136"/>
    <mergeCell ref="AC136:AD136"/>
    <mergeCell ref="AE135:AF135"/>
    <mergeCell ref="AE136:AF136"/>
    <mergeCell ref="AE137:AF137"/>
    <mergeCell ref="AE139:AF139"/>
    <mergeCell ref="AE141:AF141"/>
    <mergeCell ref="B175:C175"/>
    <mergeCell ref="M175:O175"/>
    <mergeCell ref="P175:S175"/>
    <mergeCell ref="AC175:AD175"/>
    <mergeCell ref="AN175:AP175"/>
    <mergeCell ref="AQ175:AT175"/>
    <mergeCell ref="AN171:AP171"/>
    <mergeCell ref="AQ171:AT171"/>
    <mergeCell ref="AA173:AA174"/>
    <mergeCell ref="H174:L176"/>
    <mergeCell ref="AI174:AM176"/>
    <mergeCell ref="AA176:AA177"/>
    <mergeCell ref="H170:L172"/>
    <mergeCell ref="AI170:AM172"/>
    <mergeCell ref="B171:C171"/>
    <mergeCell ref="M171:O171"/>
    <mergeCell ref="P171:S171"/>
    <mergeCell ref="AC171:AD171"/>
    <mergeCell ref="D170:E170"/>
    <mergeCell ref="AE174:AF174"/>
    <mergeCell ref="AE175:AF175"/>
    <mergeCell ref="AE170:AF170"/>
    <mergeCell ref="AE171:AF171"/>
    <mergeCell ref="AE172:AF172"/>
    <mergeCell ref="AN179:AP179"/>
    <mergeCell ref="AQ179:AT179"/>
    <mergeCell ref="H182:L184"/>
    <mergeCell ref="D182:E182"/>
    <mergeCell ref="D184:E184"/>
    <mergeCell ref="H178:L180"/>
    <mergeCell ref="AI178:AM180"/>
    <mergeCell ref="B179:C179"/>
    <mergeCell ref="M179:O179"/>
    <mergeCell ref="P179:S179"/>
    <mergeCell ref="AC179:AD179"/>
    <mergeCell ref="AC181:BA212"/>
    <mergeCell ref="AA188:AA189"/>
    <mergeCell ref="H190:L192"/>
    <mergeCell ref="D188:E188"/>
    <mergeCell ref="D190:E190"/>
    <mergeCell ref="H186:L188"/>
    <mergeCell ref="B187:C187"/>
    <mergeCell ref="M187:O187"/>
    <mergeCell ref="P187:S187"/>
    <mergeCell ref="B195:C195"/>
    <mergeCell ref="B191:C191"/>
    <mergeCell ref="D194:E194"/>
    <mergeCell ref="D195:E195"/>
    <mergeCell ref="D198:E198"/>
    <mergeCell ref="D199:E199"/>
    <mergeCell ref="B183:C183"/>
    <mergeCell ref="M183:O183"/>
    <mergeCell ref="P183:S183"/>
    <mergeCell ref="D183:E183"/>
    <mergeCell ref="B207:C207"/>
    <mergeCell ref="P207:S207"/>
    <mergeCell ref="H210:L212"/>
    <mergeCell ref="B211:C211"/>
    <mergeCell ref="M211:O211"/>
    <mergeCell ref="H206:L208"/>
    <mergeCell ref="B199:C199"/>
    <mergeCell ref="H202:L204"/>
    <mergeCell ref="B203:C203"/>
    <mergeCell ref="M203:O203"/>
    <mergeCell ref="P203:S203"/>
    <mergeCell ref="H198:L200"/>
    <mergeCell ref="D200:E200"/>
    <mergeCell ref="D202:E202"/>
    <mergeCell ref="D203:E203"/>
    <mergeCell ref="D196:E196"/>
    <mergeCell ref="F244:T244"/>
    <mergeCell ref="B230:C230"/>
    <mergeCell ref="M230:O230"/>
    <mergeCell ref="P230:S230"/>
    <mergeCell ref="AC230:AD230"/>
    <mergeCell ref="AN230:AP230"/>
    <mergeCell ref="AQ230:AT230"/>
    <mergeCell ref="AE230:AF230"/>
    <mergeCell ref="AN226:AP226"/>
    <mergeCell ref="AQ226:AT226"/>
    <mergeCell ref="AA228:AA229"/>
    <mergeCell ref="H229:L231"/>
    <mergeCell ref="AI229:AM231"/>
    <mergeCell ref="AA231:AA232"/>
    <mergeCell ref="D226:E226"/>
    <mergeCell ref="D227:E227"/>
    <mergeCell ref="H225:L227"/>
    <mergeCell ref="AI225:AM227"/>
    <mergeCell ref="B226:C226"/>
    <mergeCell ref="M226:O226"/>
    <mergeCell ref="P226:S226"/>
    <mergeCell ref="AC226:AD226"/>
    <mergeCell ref="D225:E225"/>
    <mergeCell ref="B238:C238"/>
    <mergeCell ref="M238:O238"/>
    <mergeCell ref="P238:S238"/>
    <mergeCell ref="AC238:AD238"/>
    <mergeCell ref="AN238:AP238"/>
    <mergeCell ref="AQ238:AT238"/>
    <mergeCell ref="D238:E238"/>
    <mergeCell ref="AN234:AP234"/>
    <mergeCell ref="AQ234:AT234"/>
    <mergeCell ref="H237:L239"/>
    <mergeCell ref="AI237:AM239"/>
    <mergeCell ref="D237:E237"/>
    <mergeCell ref="D239:E239"/>
    <mergeCell ref="AE239:AF239"/>
    <mergeCell ref="H233:L235"/>
    <mergeCell ref="AI233:AM235"/>
    <mergeCell ref="AE237:AF237"/>
    <mergeCell ref="AE238:AF238"/>
    <mergeCell ref="D235:E235"/>
    <mergeCell ref="AE235:AF235"/>
    <mergeCell ref="AQ222:AT222"/>
    <mergeCell ref="U216:U218"/>
    <mergeCell ref="W216:W218"/>
    <mergeCell ref="H221:L223"/>
    <mergeCell ref="AI221:AM223"/>
    <mergeCell ref="AE215:AF219"/>
    <mergeCell ref="AG215:AG219"/>
    <mergeCell ref="AH215:AT219"/>
    <mergeCell ref="D135:E135"/>
    <mergeCell ref="AE140:AF140"/>
    <mergeCell ref="AN167:AP167"/>
    <mergeCell ref="AQ167:AT167"/>
    <mergeCell ref="U161:U163"/>
    <mergeCell ref="D215:E219"/>
    <mergeCell ref="F215:F219"/>
    <mergeCell ref="G215:S219"/>
    <mergeCell ref="T215:T219"/>
    <mergeCell ref="V215:V219"/>
    <mergeCell ref="X215:Z219"/>
    <mergeCell ref="D223:E223"/>
    <mergeCell ref="AE221:AF221"/>
    <mergeCell ref="AE222:AF222"/>
    <mergeCell ref="AE223:AF223"/>
    <mergeCell ref="D221:E221"/>
    <mergeCell ref="B234:C234"/>
    <mergeCell ref="M234:O234"/>
    <mergeCell ref="P234:S234"/>
    <mergeCell ref="AC234:AD234"/>
    <mergeCell ref="B222:C222"/>
    <mergeCell ref="M222:O222"/>
    <mergeCell ref="P222:S222"/>
    <mergeCell ref="AC222:AD222"/>
    <mergeCell ref="AN222:AP222"/>
    <mergeCell ref="D222:E222"/>
    <mergeCell ref="AE231:AF231"/>
    <mergeCell ref="AE233:AF233"/>
    <mergeCell ref="AE234:AF234"/>
    <mergeCell ref="AE225:AF225"/>
    <mergeCell ref="AE226:AF226"/>
    <mergeCell ref="AE227:AF227"/>
    <mergeCell ref="AE229:AF229"/>
    <mergeCell ref="D229:E229"/>
    <mergeCell ref="D230:E230"/>
    <mergeCell ref="D231:E231"/>
    <mergeCell ref="D233:E233"/>
    <mergeCell ref="D234:E234"/>
    <mergeCell ref="AY74:BA78"/>
    <mergeCell ref="D74:E78"/>
    <mergeCell ref="F74:F78"/>
    <mergeCell ref="G74:S78"/>
    <mergeCell ref="T74:T78"/>
    <mergeCell ref="V74:V78"/>
    <mergeCell ref="X74:Z78"/>
    <mergeCell ref="D131:E131"/>
    <mergeCell ref="AN113:AP113"/>
    <mergeCell ref="AQ113:AT113"/>
    <mergeCell ref="H112:L114"/>
    <mergeCell ref="AE131:AF131"/>
    <mergeCell ref="AE80:AF80"/>
    <mergeCell ref="AE81:AF81"/>
    <mergeCell ref="AE82:AF82"/>
    <mergeCell ref="AE84:AF84"/>
    <mergeCell ref="AE85:AF85"/>
    <mergeCell ref="AE86:AF86"/>
    <mergeCell ref="AE105:AF105"/>
    <mergeCell ref="AE100:AF100"/>
    <mergeCell ref="AE102:AF102"/>
    <mergeCell ref="AE104:AF104"/>
    <mergeCell ref="D114:E114"/>
    <mergeCell ref="AN109:AP109"/>
    <mergeCell ref="AN152:AP152"/>
    <mergeCell ref="AQ152:AT152"/>
    <mergeCell ref="AA153:AA154"/>
    <mergeCell ref="H84:L86"/>
    <mergeCell ref="AY125:BA129"/>
    <mergeCell ref="AA119:AA120"/>
    <mergeCell ref="H120:L122"/>
    <mergeCell ref="D133:E133"/>
    <mergeCell ref="P85:S85"/>
    <mergeCell ref="AA150:AA151"/>
    <mergeCell ref="AI151:AM153"/>
    <mergeCell ref="AC152:AD152"/>
    <mergeCell ref="AC148:AD148"/>
    <mergeCell ref="AN148:AP148"/>
    <mergeCell ref="AQ148:AT148"/>
    <mergeCell ref="AN144:AP144"/>
    <mergeCell ref="AQ144:AT144"/>
    <mergeCell ref="AI147:AM149"/>
    <mergeCell ref="AE149:AF149"/>
    <mergeCell ref="AI143:AM145"/>
    <mergeCell ref="AC144:AD144"/>
    <mergeCell ref="AE143:AF143"/>
    <mergeCell ref="AE144:AF144"/>
    <mergeCell ref="AE145:AF145"/>
    <mergeCell ref="AX161:AX163"/>
    <mergeCell ref="H166:L168"/>
    <mergeCell ref="AI166:AM168"/>
    <mergeCell ref="AE160:AF164"/>
    <mergeCell ref="AG160:AG164"/>
    <mergeCell ref="AH160:AT164"/>
    <mergeCell ref="AU160:AU164"/>
    <mergeCell ref="AW160:AW164"/>
    <mergeCell ref="AN156:AP156"/>
    <mergeCell ref="AQ156:AT156"/>
    <mergeCell ref="AI155:AM157"/>
    <mergeCell ref="D82:E82"/>
    <mergeCell ref="D84:E84"/>
    <mergeCell ref="M140:O140"/>
    <mergeCell ref="P140:S140"/>
    <mergeCell ref="AC140:AD140"/>
    <mergeCell ref="AX126:AX128"/>
    <mergeCell ref="AW125:AW129"/>
    <mergeCell ref="AI112:AM114"/>
    <mergeCell ref="AC85:AD85"/>
    <mergeCell ref="D106:E106"/>
    <mergeCell ref="AE88:AF88"/>
    <mergeCell ref="AQ109:AT109"/>
    <mergeCell ref="AN105:AP105"/>
    <mergeCell ref="AQ105:AT105"/>
    <mergeCell ref="AI108:AM110"/>
    <mergeCell ref="AI104:AM106"/>
    <mergeCell ref="AE109:AF109"/>
    <mergeCell ref="AE113:AF113"/>
    <mergeCell ref="AE108:AF108"/>
    <mergeCell ref="AE112:AF112"/>
    <mergeCell ref="AE114:AF114"/>
    <mergeCell ref="AE110:AF110"/>
    <mergeCell ref="AE106:AF106"/>
    <mergeCell ref="AI100:AM102"/>
    <mergeCell ref="AY160:BA164"/>
    <mergeCell ref="G160:S164"/>
    <mergeCell ref="T160:T164"/>
    <mergeCell ref="V160:V164"/>
    <mergeCell ref="X160:Z164"/>
    <mergeCell ref="AC156:AD156"/>
    <mergeCell ref="AC167:AD167"/>
    <mergeCell ref="D168:E168"/>
    <mergeCell ref="AE151:AF151"/>
    <mergeCell ref="AE152:AF152"/>
    <mergeCell ref="AE153:AF153"/>
    <mergeCell ref="AE155:AF155"/>
    <mergeCell ref="AE156:AF156"/>
    <mergeCell ref="AE157:AF157"/>
    <mergeCell ref="D166:E166"/>
    <mergeCell ref="D167:E167"/>
    <mergeCell ref="D160:E164"/>
    <mergeCell ref="F160:F164"/>
    <mergeCell ref="AE166:AF166"/>
    <mergeCell ref="AE167:AF167"/>
    <mergeCell ref="AE168:AF168"/>
    <mergeCell ref="M167:O167"/>
    <mergeCell ref="W161:W163"/>
    <mergeCell ref="AV161:AV163"/>
    <mergeCell ref="D174:E174"/>
    <mergeCell ref="D175:E175"/>
    <mergeCell ref="D176:E176"/>
    <mergeCell ref="D178:E178"/>
    <mergeCell ref="D179:E179"/>
    <mergeCell ref="D180:E180"/>
    <mergeCell ref="M195:O195"/>
    <mergeCell ref="P195:S195"/>
    <mergeCell ref="M191:O191"/>
    <mergeCell ref="P191:S191"/>
    <mergeCell ref="D191:E191"/>
    <mergeCell ref="D186:E186"/>
    <mergeCell ref="D192:E192"/>
    <mergeCell ref="D171:E171"/>
    <mergeCell ref="D172:E172"/>
    <mergeCell ref="B146:Z157"/>
    <mergeCell ref="D140:E140"/>
    <mergeCell ref="D141:E141"/>
    <mergeCell ref="D144:E144"/>
    <mergeCell ref="D145:E145"/>
    <mergeCell ref="D143:E143"/>
    <mergeCell ref="B167:C167"/>
    <mergeCell ref="P167:S167"/>
    <mergeCell ref="B144:C144"/>
    <mergeCell ref="B140:C140"/>
    <mergeCell ref="H143:L145"/>
    <mergeCell ref="M144:O144"/>
    <mergeCell ref="P144:S144"/>
    <mergeCell ref="B136:C136"/>
    <mergeCell ref="D139:E139"/>
    <mergeCell ref="D136:E136"/>
    <mergeCell ref="D137:E137"/>
    <mergeCell ref="AW215:AW219"/>
    <mergeCell ref="AY215:BA219"/>
    <mergeCell ref="AX216:AX218"/>
    <mergeCell ref="P211:S211"/>
    <mergeCell ref="H194:L196"/>
    <mergeCell ref="D187:E187"/>
    <mergeCell ref="AA185:AA186"/>
    <mergeCell ref="AV216:AV218"/>
    <mergeCell ref="AE176:AF176"/>
    <mergeCell ref="AE178:AF178"/>
    <mergeCell ref="AE179:AF179"/>
    <mergeCell ref="AE180:AF180"/>
    <mergeCell ref="D210:E210"/>
    <mergeCell ref="D211:E211"/>
    <mergeCell ref="D212:E212"/>
    <mergeCell ref="D204:E204"/>
    <mergeCell ref="D206:E206"/>
    <mergeCell ref="D207:E207"/>
    <mergeCell ref="D208:E208"/>
    <mergeCell ref="AU215:AU219"/>
  </mergeCells>
  <conditionalFormatting sqref="T26">
    <cfRule type="iconSet" priority="5923">
      <iconSet showValue="0">
        <cfvo type="percent" val="0"/>
        <cfvo type="num" val="5"/>
        <cfvo type="num" val="10"/>
      </iconSet>
    </cfRule>
  </conditionalFormatting>
  <conditionalFormatting sqref="T30">
    <cfRule type="iconSet" priority="5922">
      <iconSet showValue="0">
        <cfvo type="percent" val="0"/>
        <cfvo type="num" val="5"/>
        <cfvo type="num" val="10"/>
      </iconSet>
    </cfRule>
  </conditionalFormatting>
  <conditionalFormatting sqref="T34">
    <cfRule type="iconSet" priority="5921">
      <iconSet showValue="0">
        <cfvo type="percent" val="0"/>
        <cfvo type="num" val="5"/>
        <cfvo type="num" val="10"/>
      </iconSet>
    </cfRule>
  </conditionalFormatting>
  <conditionalFormatting sqref="T38">
    <cfRule type="iconSet" priority="5920">
      <iconSet showValue="0">
        <cfvo type="percent" val="0"/>
        <cfvo type="num" val="5"/>
        <cfvo type="num" val="10"/>
      </iconSet>
    </cfRule>
  </conditionalFormatting>
  <conditionalFormatting sqref="T42">
    <cfRule type="iconSet" priority="5919">
      <iconSet showValue="0">
        <cfvo type="percent" val="0"/>
        <cfvo type="num" val="5"/>
        <cfvo type="num" val="10"/>
      </iconSet>
    </cfRule>
  </conditionalFormatting>
  <conditionalFormatting sqref="AU26">
    <cfRule type="iconSet" priority="5462">
      <iconSet showValue="0">
        <cfvo type="percent" val="0"/>
        <cfvo type="num" val="5"/>
        <cfvo type="num" val="10"/>
      </iconSet>
    </cfRule>
  </conditionalFormatting>
  <conditionalFormatting sqref="AU30">
    <cfRule type="iconSet" priority="5461">
      <iconSet showValue="0">
        <cfvo type="percent" val="0"/>
        <cfvo type="num" val="5"/>
        <cfvo type="num" val="10"/>
      </iconSet>
    </cfRule>
  </conditionalFormatting>
  <conditionalFormatting sqref="AU34">
    <cfRule type="iconSet" priority="5460">
      <iconSet showValue="0">
        <cfvo type="percent" val="0"/>
        <cfvo type="num" val="5"/>
        <cfvo type="num" val="10"/>
      </iconSet>
    </cfRule>
  </conditionalFormatting>
  <conditionalFormatting sqref="AU38">
    <cfRule type="iconSet" priority="5459">
      <iconSet showValue="0">
        <cfvo type="percent" val="0"/>
        <cfvo type="num" val="5"/>
        <cfvo type="num" val="10"/>
      </iconSet>
    </cfRule>
  </conditionalFormatting>
  <conditionalFormatting sqref="AU42">
    <cfRule type="iconSet" priority="5458">
      <iconSet showValue="0">
        <cfvo type="percent" val="0"/>
        <cfvo type="num" val="5"/>
        <cfvo type="num" val="10"/>
      </iconSet>
    </cfRule>
  </conditionalFormatting>
  <conditionalFormatting sqref="AU46">
    <cfRule type="iconSet" priority="5455">
      <iconSet showValue="0">
        <cfvo type="percent" val="0"/>
        <cfvo type="num" val="5"/>
        <cfvo type="num" val="10"/>
      </iconSet>
    </cfRule>
  </conditionalFormatting>
  <conditionalFormatting sqref="AU50">
    <cfRule type="iconSet" priority="5454">
      <iconSet showValue="0">
        <cfvo type="percent" val="0"/>
        <cfvo type="num" val="5"/>
        <cfvo type="num" val="10"/>
      </iconSet>
    </cfRule>
  </conditionalFormatting>
  <conditionalFormatting sqref="T62">
    <cfRule type="iconSet" priority="5147">
      <iconSet showValue="0">
        <cfvo type="percent" val="0"/>
        <cfvo type="num" val="5"/>
        <cfvo type="num" val="10"/>
      </iconSet>
    </cfRule>
  </conditionalFormatting>
  <conditionalFormatting sqref="T66">
    <cfRule type="iconSet" priority="5146">
      <iconSet showValue="0">
        <cfvo type="percent" val="0"/>
        <cfvo type="num" val="5"/>
        <cfvo type="num" val="10"/>
      </iconSet>
    </cfRule>
  </conditionalFormatting>
  <conditionalFormatting sqref="T70">
    <cfRule type="iconSet" priority="5145">
      <iconSet showValue="0">
        <cfvo type="percent" val="0"/>
        <cfvo type="num" val="5"/>
        <cfvo type="num" val="10"/>
      </iconSet>
    </cfRule>
  </conditionalFormatting>
  <conditionalFormatting sqref="AU62">
    <cfRule type="iconSet" priority="4845">
      <iconSet showValue="0">
        <cfvo type="percent" val="0"/>
        <cfvo type="num" val="5"/>
        <cfvo type="num" val="10"/>
      </iconSet>
    </cfRule>
  </conditionalFormatting>
  <conditionalFormatting sqref="T81">
    <cfRule type="iconSet" priority="4535">
      <iconSet showValue="0">
        <cfvo type="percent" val="0"/>
        <cfvo type="num" val="5"/>
        <cfvo type="num" val="10"/>
      </iconSet>
    </cfRule>
  </conditionalFormatting>
  <conditionalFormatting sqref="T85">
    <cfRule type="iconSet" priority="4534">
      <iconSet showValue="0">
        <cfvo type="percent" val="0"/>
        <cfvo type="num" val="5"/>
        <cfvo type="num" val="10"/>
      </iconSet>
    </cfRule>
  </conditionalFormatting>
  <conditionalFormatting sqref="AU81">
    <cfRule type="iconSet" priority="4233">
      <iconSet showValue="0">
        <cfvo type="percent" val="0"/>
        <cfvo type="num" val="5"/>
        <cfvo type="num" val="10"/>
      </iconSet>
    </cfRule>
  </conditionalFormatting>
  <conditionalFormatting sqref="AU85">
    <cfRule type="iconSet" priority="4232">
      <iconSet showValue="0">
        <cfvo type="percent" val="0"/>
        <cfvo type="num" val="5"/>
        <cfvo type="num" val="10"/>
      </iconSet>
    </cfRule>
  </conditionalFormatting>
  <conditionalFormatting sqref="AU89">
    <cfRule type="iconSet" priority="4231">
      <iconSet showValue="0">
        <cfvo type="percent" val="0"/>
        <cfvo type="num" val="5"/>
        <cfvo type="num" val="10"/>
      </iconSet>
    </cfRule>
  </conditionalFormatting>
  <conditionalFormatting sqref="T101">
    <cfRule type="iconSet" priority="3923">
      <iconSet showValue="0">
        <cfvo type="percent" val="0"/>
        <cfvo type="num" val="5"/>
        <cfvo type="num" val="10"/>
      </iconSet>
    </cfRule>
  </conditionalFormatting>
  <conditionalFormatting sqref="T105">
    <cfRule type="iconSet" priority="3922">
      <iconSet showValue="0">
        <cfvo type="percent" val="0"/>
        <cfvo type="num" val="5"/>
        <cfvo type="num" val="10"/>
      </iconSet>
    </cfRule>
  </conditionalFormatting>
  <conditionalFormatting sqref="T109">
    <cfRule type="iconSet" priority="3921">
      <iconSet showValue="0">
        <cfvo type="percent" val="0"/>
        <cfvo type="num" val="5"/>
        <cfvo type="num" val="10"/>
      </iconSet>
    </cfRule>
  </conditionalFormatting>
  <conditionalFormatting sqref="T113">
    <cfRule type="iconSet" priority="3920">
      <iconSet showValue="0">
        <cfvo type="percent" val="0"/>
        <cfvo type="num" val="5"/>
        <cfvo type="num" val="10"/>
      </iconSet>
    </cfRule>
  </conditionalFormatting>
  <conditionalFormatting sqref="T117">
    <cfRule type="iconSet" priority="3919">
      <iconSet showValue="0">
        <cfvo type="percent" val="0"/>
        <cfvo type="num" val="5"/>
        <cfvo type="num" val="10"/>
      </iconSet>
    </cfRule>
  </conditionalFormatting>
  <conditionalFormatting sqref="T121">
    <cfRule type="iconSet" priority="3916">
      <iconSet showValue="0">
        <cfvo type="percent" val="0"/>
        <cfvo type="num" val="5"/>
        <cfvo type="num" val="10"/>
      </iconSet>
    </cfRule>
  </conditionalFormatting>
  <conditionalFormatting sqref="AU101">
    <cfRule type="iconSet" priority="3621">
      <iconSet showValue="0">
        <cfvo type="percent" val="0"/>
        <cfvo type="num" val="5"/>
        <cfvo type="num" val="10"/>
      </iconSet>
    </cfRule>
  </conditionalFormatting>
  <conditionalFormatting sqref="AU105">
    <cfRule type="iconSet" priority="3620">
      <iconSet showValue="0">
        <cfvo type="percent" val="0"/>
        <cfvo type="num" val="5"/>
        <cfvo type="num" val="10"/>
      </iconSet>
    </cfRule>
  </conditionalFormatting>
  <conditionalFormatting sqref="AU109">
    <cfRule type="iconSet" priority="3619">
      <iconSet showValue="0">
        <cfvo type="percent" val="0"/>
        <cfvo type="num" val="5"/>
        <cfvo type="num" val="10"/>
      </iconSet>
    </cfRule>
  </conditionalFormatting>
  <conditionalFormatting sqref="AU113">
    <cfRule type="iconSet" priority="3618">
      <iconSet showValue="0">
        <cfvo type="percent" val="0"/>
        <cfvo type="num" val="5"/>
        <cfvo type="num" val="10"/>
      </iconSet>
    </cfRule>
  </conditionalFormatting>
  <conditionalFormatting sqref="AU117">
    <cfRule type="iconSet" priority="3617">
      <iconSet showValue="0">
        <cfvo type="percent" val="0"/>
        <cfvo type="num" val="5"/>
        <cfvo type="num" val="10"/>
      </iconSet>
    </cfRule>
  </conditionalFormatting>
  <conditionalFormatting sqref="T132">
    <cfRule type="iconSet" priority="3311">
      <iconSet showValue="0">
        <cfvo type="percent" val="0"/>
        <cfvo type="num" val="5"/>
        <cfvo type="num" val="10"/>
      </iconSet>
    </cfRule>
  </conditionalFormatting>
  <conditionalFormatting sqref="T136">
    <cfRule type="iconSet" priority="3310">
      <iconSet showValue="0">
        <cfvo type="percent" val="0"/>
        <cfvo type="num" val="5"/>
        <cfvo type="num" val="10"/>
      </iconSet>
    </cfRule>
  </conditionalFormatting>
  <conditionalFormatting sqref="T140">
    <cfRule type="iconSet" priority="3309">
      <iconSet showValue="0">
        <cfvo type="percent" val="0"/>
        <cfvo type="num" val="5"/>
        <cfvo type="num" val="10"/>
      </iconSet>
    </cfRule>
  </conditionalFormatting>
  <conditionalFormatting sqref="T144">
    <cfRule type="iconSet" priority="3308">
      <iconSet showValue="0">
        <cfvo type="percent" val="0"/>
        <cfvo type="num" val="5"/>
        <cfvo type="num" val="10"/>
      </iconSet>
    </cfRule>
  </conditionalFormatting>
  <conditionalFormatting sqref="AU132">
    <cfRule type="iconSet" priority="3009">
      <iconSet showValue="0">
        <cfvo type="percent" val="0"/>
        <cfvo type="num" val="5"/>
        <cfvo type="num" val="10"/>
      </iconSet>
    </cfRule>
  </conditionalFormatting>
  <conditionalFormatting sqref="AU136">
    <cfRule type="iconSet" priority="3008">
      <iconSet showValue="0">
        <cfvo type="percent" val="0"/>
        <cfvo type="num" val="5"/>
        <cfvo type="num" val="10"/>
      </iconSet>
    </cfRule>
  </conditionalFormatting>
  <conditionalFormatting sqref="AU140">
    <cfRule type="iconSet" priority="3007">
      <iconSet showValue="0">
        <cfvo type="percent" val="0"/>
        <cfvo type="num" val="5"/>
        <cfvo type="num" val="10"/>
      </iconSet>
    </cfRule>
  </conditionalFormatting>
  <conditionalFormatting sqref="AU144">
    <cfRule type="iconSet" priority="3006">
      <iconSet showValue="0">
        <cfvo type="percent" val="0"/>
        <cfvo type="num" val="5"/>
        <cfvo type="num" val="10"/>
      </iconSet>
    </cfRule>
  </conditionalFormatting>
  <conditionalFormatting sqref="AU148">
    <cfRule type="iconSet" priority="3005">
      <iconSet showValue="0">
        <cfvo type="percent" val="0"/>
        <cfvo type="num" val="5"/>
        <cfvo type="num" val="10"/>
      </iconSet>
    </cfRule>
  </conditionalFormatting>
  <conditionalFormatting sqref="AU152">
    <cfRule type="iconSet" priority="3002">
      <iconSet showValue="0">
        <cfvo type="percent" val="0"/>
        <cfvo type="num" val="5"/>
        <cfvo type="num" val="10"/>
      </iconSet>
    </cfRule>
  </conditionalFormatting>
  <conditionalFormatting sqref="AU156">
    <cfRule type="iconSet" priority="3001">
      <iconSet showValue="0">
        <cfvo type="percent" val="0"/>
        <cfvo type="num" val="5"/>
        <cfvo type="num" val="10"/>
      </iconSet>
    </cfRule>
  </conditionalFormatting>
  <conditionalFormatting sqref="T167">
    <cfRule type="iconSet" priority="2699">
      <iconSet showValue="0">
        <cfvo type="percent" val="0"/>
        <cfvo type="num" val="5"/>
        <cfvo type="num" val="10"/>
      </iconSet>
    </cfRule>
  </conditionalFormatting>
  <conditionalFormatting sqref="T171">
    <cfRule type="iconSet" priority="2698">
      <iconSet showValue="0">
        <cfvo type="percent" val="0"/>
        <cfvo type="num" val="5"/>
        <cfvo type="num" val="10"/>
      </iconSet>
    </cfRule>
  </conditionalFormatting>
  <conditionalFormatting sqref="T175">
    <cfRule type="iconSet" priority="2697">
      <iconSet showValue="0">
        <cfvo type="percent" val="0"/>
        <cfvo type="num" val="5"/>
        <cfvo type="num" val="10"/>
      </iconSet>
    </cfRule>
  </conditionalFormatting>
  <conditionalFormatting sqref="T179">
    <cfRule type="iconSet" priority="2696">
      <iconSet showValue="0">
        <cfvo type="percent" val="0"/>
        <cfvo type="num" val="5"/>
        <cfvo type="num" val="10"/>
      </iconSet>
    </cfRule>
  </conditionalFormatting>
  <conditionalFormatting sqref="T183">
    <cfRule type="iconSet" priority="2695">
      <iconSet showValue="0">
        <cfvo type="percent" val="0"/>
        <cfvo type="num" val="5"/>
        <cfvo type="num" val="10"/>
      </iconSet>
    </cfRule>
  </conditionalFormatting>
  <conditionalFormatting sqref="T195">
    <cfRule type="iconSet" priority="2694">
      <iconSet showValue="0">
        <cfvo type="percent" val="0"/>
        <cfvo type="num" val="5"/>
        <cfvo type="num" val="10"/>
      </iconSet>
    </cfRule>
  </conditionalFormatting>
  <conditionalFormatting sqref="T199">
    <cfRule type="iconSet" priority="2693">
      <iconSet showValue="0">
        <cfvo type="percent" val="0"/>
        <cfvo type="num" val="5"/>
        <cfvo type="num" val="10"/>
      </iconSet>
    </cfRule>
  </conditionalFormatting>
  <conditionalFormatting sqref="T187">
    <cfRule type="iconSet" priority="2692">
      <iconSet showValue="0">
        <cfvo type="percent" val="0"/>
        <cfvo type="num" val="5"/>
        <cfvo type="num" val="10"/>
      </iconSet>
    </cfRule>
  </conditionalFormatting>
  <conditionalFormatting sqref="T191">
    <cfRule type="iconSet" priority="2691">
      <iconSet showValue="0">
        <cfvo type="percent" val="0"/>
        <cfvo type="num" val="5"/>
        <cfvo type="num" val="10"/>
      </iconSet>
    </cfRule>
  </conditionalFormatting>
  <conditionalFormatting sqref="T203">
    <cfRule type="iconSet" priority="2529">
      <iconSet showValue="0">
        <cfvo type="percent" val="0"/>
        <cfvo type="num" val="5"/>
        <cfvo type="num" val="10"/>
      </iconSet>
    </cfRule>
  </conditionalFormatting>
  <conditionalFormatting sqref="T199">
    <cfRule type="iconSet" priority="2514">
      <iconSet showValue="0">
        <cfvo type="percent" val="0"/>
        <cfvo type="num" val="5"/>
        <cfvo type="num" val="10"/>
      </iconSet>
    </cfRule>
  </conditionalFormatting>
  <conditionalFormatting sqref="T203">
    <cfRule type="iconSet" priority="2513">
      <iconSet showValue="0">
        <cfvo type="percent" val="0"/>
        <cfvo type="num" val="5"/>
        <cfvo type="num" val="10"/>
      </iconSet>
    </cfRule>
  </conditionalFormatting>
  <conditionalFormatting sqref="T207">
    <cfRule type="iconSet" priority="2481">
      <iconSet showValue="0">
        <cfvo type="percent" val="0"/>
        <cfvo type="num" val="5"/>
        <cfvo type="num" val="10"/>
      </iconSet>
    </cfRule>
  </conditionalFormatting>
  <conditionalFormatting sqref="T211">
    <cfRule type="iconSet" priority="2467">
      <iconSet showValue="0">
        <cfvo type="percent" val="0"/>
        <cfvo type="num" val="5"/>
        <cfvo type="num" val="10"/>
      </iconSet>
    </cfRule>
  </conditionalFormatting>
  <conditionalFormatting sqref="T207">
    <cfRule type="iconSet" priority="2448">
      <iconSet showValue="0">
        <cfvo type="percent" val="0"/>
        <cfvo type="num" val="5"/>
        <cfvo type="num" val="10"/>
      </iconSet>
    </cfRule>
  </conditionalFormatting>
  <conditionalFormatting sqref="T211">
    <cfRule type="iconSet" priority="2447">
      <iconSet showValue="0">
        <cfvo type="percent" val="0"/>
        <cfvo type="num" val="5"/>
        <cfvo type="num" val="10"/>
      </iconSet>
    </cfRule>
  </conditionalFormatting>
  <conditionalFormatting sqref="AU167">
    <cfRule type="iconSet" priority="2397">
      <iconSet showValue="0">
        <cfvo type="percent" val="0"/>
        <cfvo type="num" val="5"/>
        <cfvo type="num" val="10"/>
      </iconSet>
    </cfRule>
  </conditionalFormatting>
  <conditionalFormatting sqref="AU171">
    <cfRule type="iconSet" priority="2396">
      <iconSet showValue="0">
        <cfvo type="percent" val="0"/>
        <cfvo type="num" val="5"/>
        <cfvo type="num" val="10"/>
      </iconSet>
    </cfRule>
  </conditionalFormatting>
  <conditionalFormatting sqref="AU175">
    <cfRule type="iconSet" priority="2395">
      <iconSet showValue="0">
        <cfvo type="percent" val="0"/>
        <cfvo type="num" val="5"/>
        <cfvo type="num" val="10"/>
      </iconSet>
    </cfRule>
  </conditionalFormatting>
  <conditionalFormatting sqref="AU179">
    <cfRule type="iconSet" priority="2394">
      <iconSet showValue="0">
        <cfvo type="percent" val="0"/>
        <cfvo type="num" val="5"/>
        <cfvo type="num" val="10"/>
      </iconSet>
    </cfRule>
  </conditionalFormatting>
  <conditionalFormatting sqref="T222">
    <cfRule type="iconSet" priority="2087">
      <iconSet showValue="0">
        <cfvo type="percent" val="0"/>
        <cfvo type="num" val="5"/>
        <cfvo type="num" val="10"/>
      </iconSet>
    </cfRule>
  </conditionalFormatting>
  <conditionalFormatting sqref="T226">
    <cfRule type="iconSet" priority="2086">
      <iconSet showValue="0">
        <cfvo type="percent" val="0"/>
        <cfvo type="num" val="5"/>
        <cfvo type="num" val="10"/>
      </iconSet>
    </cfRule>
  </conditionalFormatting>
  <conditionalFormatting sqref="T230">
    <cfRule type="iconSet" priority="2085">
      <iconSet showValue="0">
        <cfvo type="percent" val="0"/>
        <cfvo type="num" val="5"/>
        <cfvo type="num" val="10"/>
      </iconSet>
    </cfRule>
  </conditionalFormatting>
  <conditionalFormatting sqref="T234">
    <cfRule type="iconSet" priority="2084">
      <iconSet showValue="0">
        <cfvo type="percent" val="0"/>
        <cfvo type="num" val="5"/>
        <cfvo type="num" val="10"/>
      </iconSet>
    </cfRule>
  </conditionalFormatting>
  <conditionalFormatting sqref="T238">
    <cfRule type="iconSet" priority="2083">
      <iconSet showValue="0">
        <cfvo type="percent" val="0"/>
        <cfvo type="num" val="5"/>
        <cfvo type="num" val="10"/>
      </iconSet>
    </cfRule>
  </conditionalFormatting>
  <conditionalFormatting sqref="AU222">
    <cfRule type="iconSet" priority="1785">
      <iconSet showValue="0">
        <cfvo type="percent" val="0"/>
        <cfvo type="num" val="5"/>
        <cfvo type="num" val="10"/>
      </iconSet>
    </cfRule>
  </conditionalFormatting>
  <conditionalFormatting sqref="AU226">
    <cfRule type="iconSet" priority="1784">
      <iconSet showValue="0">
        <cfvo type="percent" val="0"/>
        <cfvo type="num" val="5"/>
        <cfvo type="num" val="10"/>
      </iconSet>
    </cfRule>
  </conditionalFormatting>
  <conditionalFormatting sqref="AU230">
    <cfRule type="iconSet" priority="1783">
      <iconSet showValue="0">
        <cfvo type="percent" val="0"/>
        <cfvo type="num" val="5"/>
        <cfvo type="num" val="10"/>
      </iconSet>
    </cfRule>
  </conditionalFormatting>
  <conditionalFormatting sqref="AU234">
    <cfRule type="iconSet" priority="1782">
      <iconSet showValue="0">
        <cfvo type="percent" val="0"/>
        <cfvo type="num" val="5"/>
        <cfvo type="num" val="10"/>
      </iconSet>
    </cfRule>
  </conditionalFormatting>
  <conditionalFormatting sqref="AU238">
    <cfRule type="iconSet" priority="1781">
      <iconSet showValue="0">
        <cfvo type="percent" val="0"/>
        <cfvo type="num" val="5"/>
        <cfvo type="num" val="10"/>
      </iconSet>
    </cfRule>
  </conditionalFormatting>
  <conditionalFormatting sqref="P26:S26">
    <cfRule type="containsText" dxfId="6982" priority="5911" operator="containsText" text="ggggggggggggggg">
      <formula>NOT(ISERROR(SEARCH("ggggggggggggggg",P26)))</formula>
    </cfRule>
  </conditionalFormatting>
  <conditionalFormatting sqref="P26:S26">
    <cfRule type="containsText" dxfId="6981" priority="5912" operator="containsText" text="gggggggggg">
      <formula>NOT(ISERROR(SEARCH("gggggggggg",P26)))</formula>
    </cfRule>
  </conditionalFormatting>
  <conditionalFormatting sqref="P26:S26">
    <cfRule type="containsText" dxfId="6980" priority="5913" operator="containsText" text="ggggg">
      <formula>NOT(ISERROR(SEARCH("ggggg",P26)))</formula>
    </cfRule>
  </conditionalFormatting>
  <conditionalFormatting sqref="P26:S26">
    <cfRule type="containsText" dxfId="6979" priority="5914" operator="containsText" text="g">
      <formula>NOT(ISERROR(SEARCH("g",P26)))</formula>
    </cfRule>
  </conditionalFormatting>
  <conditionalFormatting sqref="P30:S30">
    <cfRule type="containsText" dxfId="6978" priority="5907" operator="containsText" text="ggggggggggggggg">
      <formula>NOT(ISERROR(SEARCH("ggggggggggggggg",P30)))</formula>
    </cfRule>
  </conditionalFormatting>
  <conditionalFormatting sqref="P30:S30">
    <cfRule type="containsText" dxfId="6977" priority="5908" operator="containsText" text="gggggggggg">
      <formula>NOT(ISERROR(SEARCH("gggggggggg",P30)))</formula>
    </cfRule>
  </conditionalFormatting>
  <conditionalFormatting sqref="P30:S30">
    <cfRule type="containsText" dxfId="6976" priority="5909" operator="containsText" text="ggggg">
      <formula>NOT(ISERROR(SEARCH("ggggg",P30)))</formula>
    </cfRule>
  </conditionalFormatting>
  <conditionalFormatting sqref="P30:S30">
    <cfRule type="containsText" dxfId="6975" priority="5910" operator="containsText" text="g">
      <formula>NOT(ISERROR(SEARCH("g",P30)))</formula>
    </cfRule>
  </conditionalFormatting>
  <conditionalFormatting sqref="P34:S34">
    <cfRule type="containsText" dxfId="6974" priority="5903" operator="containsText" text="ggggggggggggggg">
      <formula>NOT(ISERROR(SEARCH("ggggggggggggggg",P34)))</formula>
    </cfRule>
  </conditionalFormatting>
  <conditionalFormatting sqref="P34:S34">
    <cfRule type="containsText" dxfId="6973" priority="5904" operator="containsText" text="gggggggggg">
      <formula>NOT(ISERROR(SEARCH("gggggggggg",P34)))</formula>
    </cfRule>
  </conditionalFormatting>
  <conditionalFormatting sqref="P34:S34">
    <cfRule type="containsText" dxfId="6972" priority="5905" operator="containsText" text="ggggg">
      <formula>NOT(ISERROR(SEARCH("ggggg",P34)))</formula>
    </cfRule>
  </conditionalFormatting>
  <conditionalFormatting sqref="P34:S34">
    <cfRule type="containsText" dxfId="6971" priority="5906" operator="containsText" text="g">
      <formula>NOT(ISERROR(SEARCH("g",P34)))</formula>
    </cfRule>
  </conditionalFormatting>
  <conditionalFormatting sqref="P38:S38">
    <cfRule type="containsText" dxfId="6970" priority="5899" operator="containsText" text="ggggggggggggggg">
      <formula>NOT(ISERROR(SEARCH("ggggggggggggggg",P38)))</formula>
    </cfRule>
  </conditionalFormatting>
  <conditionalFormatting sqref="P38:S38">
    <cfRule type="containsText" dxfId="6969" priority="5900" operator="containsText" text="gggggggggg">
      <formula>NOT(ISERROR(SEARCH("gggggggggg",P38)))</formula>
    </cfRule>
  </conditionalFormatting>
  <conditionalFormatting sqref="P38:S38">
    <cfRule type="containsText" dxfId="6968" priority="5901" operator="containsText" text="ggggg">
      <formula>NOT(ISERROR(SEARCH("ggggg",P38)))</formula>
    </cfRule>
  </conditionalFormatting>
  <conditionalFormatting sqref="P38:S38">
    <cfRule type="containsText" dxfId="6967" priority="5902" operator="containsText" text="g">
      <formula>NOT(ISERROR(SEARCH("g",P38)))</formula>
    </cfRule>
  </conditionalFormatting>
  <conditionalFormatting sqref="P42:S42">
    <cfRule type="containsText" dxfId="6966" priority="5895" operator="containsText" text="ggggggggggggggg">
      <formula>NOT(ISERROR(SEARCH("ggggggggggggggg",P42)))</formula>
    </cfRule>
  </conditionalFormatting>
  <conditionalFormatting sqref="P42:S42">
    <cfRule type="containsText" dxfId="6965" priority="5896" operator="containsText" text="gggggggggg">
      <formula>NOT(ISERROR(SEARCH("gggggggggg",P42)))</formula>
    </cfRule>
  </conditionalFormatting>
  <conditionalFormatting sqref="P42:S42">
    <cfRule type="containsText" dxfId="6964" priority="5897" operator="containsText" text="ggggg">
      <formula>NOT(ISERROR(SEARCH("ggggg",P42)))</formula>
    </cfRule>
  </conditionalFormatting>
  <conditionalFormatting sqref="P42:S42">
    <cfRule type="containsText" dxfId="6963" priority="5898" operator="containsText" text="g">
      <formula>NOT(ISERROR(SEARCH("g",P42)))</formula>
    </cfRule>
  </conditionalFormatting>
  <conditionalFormatting sqref="U26">
    <cfRule type="cellIs" dxfId="6962" priority="5875" operator="between">
      <formula>15</formula>
      <formula>20</formula>
    </cfRule>
  </conditionalFormatting>
  <conditionalFormatting sqref="U26">
    <cfRule type="cellIs" dxfId="6961" priority="5876" operator="between">
      <formula>10</formula>
      <formula>14.999</formula>
    </cfRule>
  </conditionalFormatting>
  <conditionalFormatting sqref="U26">
    <cfRule type="cellIs" dxfId="6960" priority="5877" operator="between">
      <formula>5</formula>
      <formula>9.999</formula>
    </cfRule>
  </conditionalFormatting>
  <conditionalFormatting sqref="U26">
    <cfRule type="cellIs" dxfId="6959" priority="5878" operator="between">
      <formula>0.001</formula>
      <formula>4.999</formula>
    </cfRule>
  </conditionalFormatting>
  <conditionalFormatting sqref="W26">
    <cfRule type="cellIs" dxfId="6958" priority="5819" operator="equal">
      <formula>2</formula>
    </cfRule>
  </conditionalFormatting>
  <conditionalFormatting sqref="W26">
    <cfRule type="cellIs" dxfId="6957" priority="5820" operator="equal">
      <formula>1</formula>
    </cfRule>
  </conditionalFormatting>
  <conditionalFormatting sqref="W26">
    <cfRule type="cellIs" dxfId="6956" priority="5815" operator="equal">
      <formula>6</formula>
    </cfRule>
  </conditionalFormatting>
  <conditionalFormatting sqref="W26">
    <cfRule type="cellIs" dxfId="6955" priority="5816" operator="equal">
      <formula>5</formula>
    </cfRule>
  </conditionalFormatting>
  <conditionalFormatting sqref="W26">
    <cfRule type="cellIs" dxfId="6954" priority="5817" operator="equal">
      <formula>4</formula>
    </cfRule>
  </conditionalFormatting>
  <conditionalFormatting sqref="W26">
    <cfRule type="cellIs" dxfId="6953" priority="5818" operator="equal">
      <formula>3</formula>
    </cfRule>
  </conditionalFormatting>
  <conditionalFormatting sqref="G5:H5">
    <cfRule type="beginsWith" dxfId="6952" priority="5466" operator="beginsWith" text="?">
      <formula>LEFT(G5,LEN("?"))="?"</formula>
    </cfRule>
  </conditionalFormatting>
  <conditionalFormatting sqref="J5 L5">
    <cfRule type="beginsWith" dxfId="6951" priority="5465" operator="beginsWith" text="?">
      <formula>LEFT(J5,LEN("?"))="?"</formula>
    </cfRule>
  </conditionalFormatting>
  <conditionalFormatting sqref="G6:H6">
    <cfRule type="beginsWith" dxfId="6950" priority="5464" operator="beginsWith" text="?">
      <formula>LEFT(G6,LEN("?"))="?"</formula>
    </cfRule>
  </conditionalFormatting>
  <conditionalFormatting sqref="O5:T6">
    <cfRule type="beginsWith" dxfId="6949" priority="5463" operator="beginsWith" text="?">
      <formula>LEFT(O5,LEN("?"))="?"</formula>
    </cfRule>
  </conditionalFormatting>
  <conditionalFormatting sqref="AQ26:AT26">
    <cfRule type="containsText" dxfId="6948" priority="5450" operator="containsText" text="ggggggggggggggg">
      <formula>NOT(ISERROR(SEARCH("ggggggggggggggg",AQ26)))</formula>
    </cfRule>
  </conditionalFormatting>
  <conditionalFormatting sqref="AQ26:AT26">
    <cfRule type="containsText" dxfId="6947" priority="5451" operator="containsText" text="gggggggggg">
      <formula>NOT(ISERROR(SEARCH("gggggggggg",AQ26)))</formula>
    </cfRule>
  </conditionalFormatting>
  <conditionalFormatting sqref="AQ26:AT26">
    <cfRule type="containsText" dxfId="6946" priority="5452" operator="containsText" text="ggggg">
      <formula>NOT(ISERROR(SEARCH("ggggg",AQ26)))</formula>
    </cfRule>
  </conditionalFormatting>
  <conditionalFormatting sqref="AQ26:AT26">
    <cfRule type="containsText" dxfId="6945" priority="5453" operator="containsText" text="g">
      <formula>NOT(ISERROR(SEARCH("g",AQ26)))</formula>
    </cfRule>
  </conditionalFormatting>
  <conditionalFormatting sqref="AQ30:AT30">
    <cfRule type="containsText" dxfId="6944" priority="5446" operator="containsText" text="ggggggggggggggg">
      <formula>NOT(ISERROR(SEARCH("ggggggggggggggg",AQ30)))</formula>
    </cfRule>
  </conditionalFormatting>
  <conditionalFormatting sqref="AQ30:AT30">
    <cfRule type="containsText" dxfId="6943" priority="5447" operator="containsText" text="gggggggggg">
      <formula>NOT(ISERROR(SEARCH("gggggggggg",AQ30)))</formula>
    </cfRule>
  </conditionalFormatting>
  <conditionalFormatting sqref="AQ30:AT30">
    <cfRule type="containsText" dxfId="6942" priority="5448" operator="containsText" text="ggggg">
      <formula>NOT(ISERROR(SEARCH("ggggg",AQ30)))</formula>
    </cfRule>
  </conditionalFormatting>
  <conditionalFormatting sqref="AQ30:AT30">
    <cfRule type="containsText" dxfId="6941" priority="5449" operator="containsText" text="g">
      <formula>NOT(ISERROR(SEARCH("g",AQ30)))</formula>
    </cfRule>
  </conditionalFormatting>
  <conditionalFormatting sqref="AQ34:AT34">
    <cfRule type="containsText" dxfId="6940" priority="5442" operator="containsText" text="ggggggggggggggg">
      <formula>NOT(ISERROR(SEARCH("ggggggggggggggg",AQ34)))</formula>
    </cfRule>
  </conditionalFormatting>
  <conditionalFormatting sqref="AQ34:AT34">
    <cfRule type="containsText" dxfId="6939" priority="5443" operator="containsText" text="gggggggggg">
      <formula>NOT(ISERROR(SEARCH("gggggggggg",AQ34)))</formula>
    </cfRule>
  </conditionalFormatting>
  <conditionalFormatting sqref="AQ34:AT34">
    <cfRule type="containsText" dxfId="6938" priority="5444" operator="containsText" text="ggggg">
      <formula>NOT(ISERROR(SEARCH("ggggg",AQ34)))</formula>
    </cfRule>
  </conditionalFormatting>
  <conditionalFormatting sqref="AQ34:AT34">
    <cfRule type="containsText" dxfId="6937" priority="5445" operator="containsText" text="g">
      <formula>NOT(ISERROR(SEARCH("g",AQ34)))</formula>
    </cfRule>
  </conditionalFormatting>
  <conditionalFormatting sqref="AQ38:AT38">
    <cfRule type="containsText" dxfId="6936" priority="5438" operator="containsText" text="ggggggggggggggg">
      <formula>NOT(ISERROR(SEARCH("ggggggggggggggg",AQ38)))</formula>
    </cfRule>
  </conditionalFormatting>
  <conditionalFormatting sqref="AQ38:AT38">
    <cfRule type="containsText" dxfId="6935" priority="5439" operator="containsText" text="gggggggggg">
      <formula>NOT(ISERROR(SEARCH("gggggggggg",AQ38)))</formula>
    </cfRule>
  </conditionalFormatting>
  <conditionalFormatting sqref="AQ38:AT38">
    <cfRule type="containsText" dxfId="6934" priority="5440" operator="containsText" text="ggggg">
      <formula>NOT(ISERROR(SEARCH("ggggg",AQ38)))</formula>
    </cfRule>
  </conditionalFormatting>
  <conditionalFormatting sqref="AQ38:AT38">
    <cfRule type="containsText" dxfId="6933" priority="5441" operator="containsText" text="g">
      <formula>NOT(ISERROR(SEARCH("g",AQ38)))</formula>
    </cfRule>
  </conditionalFormatting>
  <conditionalFormatting sqref="AQ42:AT42">
    <cfRule type="containsText" dxfId="6932" priority="5434" operator="containsText" text="ggggggggggggggg">
      <formula>NOT(ISERROR(SEARCH("ggggggggggggggg",AQ42)))</formula>
    </cfRule>
  </conditionalFormatting>
  <conditionalFormatting sqref="AQ42:AT42">
    <cfRule type="containsText" dxfId="6931" priority="5435" operator="containsText" text="gggggggggg">
      <formula>NOT(ISERROR(SEARCH("gggggggggg",AQ42)))</formula>
    </cfRule>
  </conditionalFormatting>
  <conditionalFormatting sqref="AQ42:AT42">
    <cfRule type="containsText" dxfId="6930" priority="5436" operator="containsText" text="ggggg">
      <formula>NOT(ISERROR(SEARCH("ggggg",AQ42)))</formula>
    </cfRule>
  </conditionalFormatting>
  <conditionalFormatting sqref="AQ42:AT42">
    <cfRule type="containsText" dxfId="6929" priority="5437" operator="containsText" text="g">
      <formula>NOT(ISERROR(SEARCH("g",AQ42)))</formula>
    </cfRule>
  </conditionalFormatting>
  <conditionalFormatting sqref="AQ46:AT46">
    <cfRule type="containsText" dxfId="6928" priority="5430" operator="containsText" text="ggggggggggggggg">
      <formula>NOT(ISERROR(SEARCH("ggggggggggggggg",AQ46)))</formula>
    </cfRule>
  </conditionalFormatting>
  <conditionalFormatting sqref="AQ46:AT46">
    <cfRule type="containsText" dxfId="6927" priority="5431" operator="containsText" text="gggggggggg">
      <formula>NOT(ISERROR(SEARCH("gggggggggg",AQ46)))</formula>
    </cfRule>
  </conditionalFormatting>
  <conditionalFormatting sqref="AQ46:AT46">
    <cfRule type="containsText" dxfId="6926" priority="5432" operator="containsText" text="ggggg">
      <formula>NOT(ISERROR(SEARCH("ggggg",AQ46)))</formula>
    </cfRule>
  </conditionalFormatting>
  <conditionalFormatting sqref="AQ46:AT46">
    <cfRule type="containsText" dxfId="6925" priority="5433" operator="containsText" text="g">
      <formula>NOT(ISERROR(SEARCH("g",AQ46)))</formula>
    </cfRule>
  </conditionalFormatting>
  <conditionalFormatting sqref="AQ50:AT50">
    <cfRule type="containsText" dxfId="6924" priority="5426" operator="containsText" text="ggggggggggggggg">
      <formula>NOT(ISERROR(SEARCH("ggggggggggggggg",AQ50)))</formula>
    </cfRule>
  </conditionalFormatting>
  <conditionalFormatting sqref="AQ50:AT50">
    <cfRule type="containsText" dxfId="6923" priority="5427" operator="containsText" text="gggggggggg">
      <formula>NOT(ISERROR(SEARCH("gggggggggg",AQ50)))</formula>
    </cfRule>
  </conditionalFormatting>
  <conditionalFormatting sqref="AQ50:AT50">
    <cfRule type="containsText" dxfId="6922" priority="5428" operator="containsText" text="ggggg">
      <formula>NOT(ISERROR(SEARCH("ggggg",AQ50)))</formula>
    </cfRule>
  </conditionalFormatting>
  <conditionalFormatting sqref="AQ50:AT50">
    <cfRule type="containsText" dxfId="6921" priority="5429" operator="containsText" text="g">
      <formula>NOT(ISERROR(SEARCH("g",AQ50)))</formula>
    </cfRule>
  </conditionalFormatting>
  <conditionalFormatting sqref="AV26">
    <cfRule type="cellIs" dxfId="6920" priority="5414" operator="between">
      <formula>15</formula>
      <formula>20</formula>
    </cfRule>
  </conditionalFormatting>
  <conditionalFormatting sqref="AV26">
    <cfRule type="cellIs" dxfId="6919" priority="5415" operator="between">
      <formula>10</formula>
      <formula>14.999</formula>
    </cfRule>
  </conditionalFormatting>
  <conditionalFormatting sqref="AV26">
    <cfRule type="cellIs" dxfId="6918" priority="5416" operator="between">
      <formula>5</formula>
      <formula>9.999</formula>
    </cfRule>
  </conditionalFormatting>
  <conditionalFormatting sqref="AV26">
    <cfRule type="cellIs" dxfId="6917" priority="5417" operator="between">
      <formula>0.001</formula>
      <formula>4.999</formula>
    </cfRule>
  </conditionalFormatting>
  <conditionalFormatting sqref="U20">
    <cfRule type="cellIs" dxfId="6916" priority="5152" operator="between">
      <formula>15</formula>
      <formula>20</formula>
    </cfRule>
  </conditionalFormatting>
  <conditionalFormatting sqref="U20">
    <cfRule type="cellIs" dxfId="6915" priority="5153" operator="between">
      <formula>10</formula>
      <formula>14.999</formula>
    </cfRule>
  </conditionalFormatting>
  <conditionalFormatting sqref="U20">
    <cfRule type="cellIs" dxfId="6914" priority="5154" operator="between">
      <formula>5</formula>
      <formula>9.999</formula>
    </cfRule>
  </conditionalFormatting>
  <conditionalFormatting sqref="U20">
    <cfRule type="cellIs" dxfId="6913" priority="5155" operator="between">
      <formula>0.001</formula>
      <formula>4.999</formula>
    </cfRule>
  </conditionalFormatting>
  <conditionalFormatting sqref="P62:S62">
    <cfRule type="containsText" dxfId="6912" priority="5135" operator="containsText" text="ggggggggggggggg">
      <formula>NOT(ISERROR(SEARCH("ggggggggggggggg",P62)))</formula>
    </cfRule>
  </conditionalFormatting>
  <conditionalFormatting sqref="P62:S62">
    <cfRule type="containsText" dxfId="6911" priority="5136" operator="containsText" text="gggggggggg">
      <formula>NOT(ISERROR(SEARCH("gggggggggg",P62)))</formula>
    </cfRule>
  </conditionalFormatting>
  <conditionalFormatting sqref="P62:S62">
    <cfRule type="containsText" dxfId="6910" priority="5137" operator="containsText" text="ggggg">
      <formula>NOT(ISERROR(SEARCH("ggggg",P62)))</formula>
    </cfRule>
  </conditionalFormatting>
  <conditionalFormatting sqref="P62:S62">
    <cfRule type="containsText" dxfId="6909" priority="5138" operator="containsText" text="g">
      <formula>NOT(ISERROR(SEARCH("g",P62)))</formula>
    </cfRule>
  </conditionalFormatting>
  <conditionalFormatting sqref="P66:S66">
    <cfRule type="containsText" dxfId="6908" priority="5131" operator="containsText" text="ggggggggggggggg">
      <formula>NOT(ISERROR(SEARCH("ggggggggggggggg",P66)))</formula>
    </cfRule>
  </conditionalFormatting>
  <conditionalFormatting sqref="P66:S66">
    <cfRule type="containsText" dxfId="6907" priority="5132" operator="containsText" text="gggggggggg">
      <formula>NOT(ISERROR(SEARCH("gggggggggg",P66)))</formula>
    </cfRule>
  </conditionalFormatting>
  <conditionalFormatting sqref="P66:S66">
    <cfRule type="containsText" dxfId="6906" priority="5133" operator="containsText" text="ggggg">
      <formula>NOT(ISERROR(SEARCH("ggggg",P66)))</formula>
    </cfRule>
  </conditionalFormatting>
  <conditionalFormatting sqref="P66:S66">
    <cfRule type="containsText" dxfId="6905" priority="5134" operator="containsText" text="g">
      <formula>NOT(ISERROR(SEARCH("g",P66)))</formula>
    </cfRule>
  </conditionalFormatting>
  <conditionalFormatting sqref="P70:S70">
    <cfRule type="containsText" dxfId="6904" priority="5127" operator="containsText" text="ggggggggggggggg">
      <formula>NOT(ISERROR(SEARCH("ggggggggggggggg",P70)))</formula>
    </cfRule>
  </conditionalFormatting>
  <conditionalFormatting sqref="P70:S70">
    <cfRule type="containsText" dxfId="6903" priority="5128" operator="containsText" text="gggggggggg">
      <formula>NOT(ISERROR(SEARCH("gggggggggg",P70)))</formula>
    </cfRule>
  </conditionalFormatting>
  <conditionalFormatting sqref="P70:S70">
    <cfRule type="containsText" dxfId="6902" priority="5129" operator="containsText" text="ggggg">
      <formula>NOT(ISERROR(SEARCH("ggggg",P70)))</formula>
    </cfRule>
  </conditionalFormatting>
  <conditionalFormatting sqref="P70:S70">
    <cfRule type="containsText" dxfId="6901" priority="5130" operator="containsText" text="g">
      <formula>NOT(ISERROR(SEARCH("g",P70)))</formula>
    </cfRule>
  </conditionalFormatting>
  <conditionalFormatting sqref="U62">
    <cfRule type="cellIs" dxfId="6900" priority="5099" operator="between">
      <formula>15</formula>
      <formula>20</formula>
    </cfRule>
  </conditionalFormatting>
  <conditionalFormatting sqref="U62">
    <cfRule type="cellIs" dxfId="6899" priority="5100" operator="between">
      <formula>10</formula>
      <formula>14.999</formula>
    </cfRule>
  </conditionalFormatting>
  <conditionalFormatting sqref="U62">
    <cfRule type="cellIs" dxfId="6898" priority="5101" operator="between">
      <formula>5</formula>
      <formula>9.999</formula>
    </cfRule>
  </conditionalFormatting>
  <conditionalFormatting sqref="U62">
    <cfRule type="cellIs" dxfId="6897" priority="5102" operator="between">
      <formula>0.001</formula>
      <formula>4.999</formula>
    </cfRule>
  </conditionalFormatting>
  <conditionalFormatting sqref="AQ62:AT62">
    <cfRule type="containsText" dxfId="6896" priority="4833" operator="containsText" text="ggggggggggggggg">
      <formula>NOT(ISERROR(SEARCH("ggggggggggggggg",AQ62)))</formula>
    </cfRule>
  </conditionalFormatting>
  <conditionalFormatting sqref="AQ62:AT62">
    <cfRule type="containsText" dxfId="6895" priority="4834" operator="containsText" text="gggggggggg">
      <formula>NOT(ISERROR(SEARCH("gggggggggg",AQ62)))</formula>
    </cfRule>
  </conditionalFormatting>
  <conditionalFormatting sqref="AQ62:AT62">
    <cfRule type="containsText" dxfId="6894" priority="4835" operator="containsText" text="ggggg">
      <formula>NOT(ISERROR(SEARCH("ggggg",AQ62)))</formula>
    </cfRule>
  </conditionalFormatting>
  <conditionalFormatting sqref="AQ62:AT62">
    <cfRule type="containsText" dxfId="6893" priority="4836" operator="containsText" text="g">
      <formula>NOT(ISERROR(SEARCH("g",AQ62)))</formula>
    </cfRule>
  </conditionalFormatting>
  <conditionalFormatting sqref="P81:S81">
    <cfRule type="containsText" dxfId="6892" priority="4523" operator="containsText" text="ggggggggggggggg">
      <formula>NOT(ISERROR(SEARCH("ggggggggggggggg",P81)))</formula>
    </cfRule>
  </conditionalFormatting>
  <conditionalFormatting sqref="P81:S81">
    <cfRule type="containsText" dxfId="6891" priority="4524" operator="containsText" text="gggggggggg">
      <formula>NOT(ISERROR(SEARCH("gggggggggg",P81)))</formula>
    </cfRule>
  </conditionalFormatting>
  <conditionalFormatting sqref="P81:S81">
    <cfRule type="containsText" dxfId="6890" priority="4525" operator="containsText" text="ggggg">
      <formula>NOT(ISERROR(SEARCH("ggggg",P81)))</formula>
    </cfRule>
  </conditionalFormatting>
  <conditionalFormatting sqref="P81:S81">
    <cfRule type="containsText" dxfId="6889" priority="4526" operator="containsText" text="g">
      <formula>NOT(ISERROR(SEARCH("g",P81)))</formula>
    </cfRule>
  </conditionalFormatting>
  <conditionalFormatting sqref="P85:S85">
    <cfRule type="containsText" dxfId="6888" priority="4519" operator="containsText" text="ggggggggggggggg">
      <formula>NOT(ISERROR(SEARCH("ggggggggggggggg",P85)))</formula>
    </cfRule>
  </conditionalFormatting>
  <conditionalFormatting sqref="P85:S85">
    <cfRule type="containsText" dxfId="6887" priority="4520" operator="containsText" text="gggggggggg">
      <formula>NOT(ISERROR(SEARCH("gggggggggg",P85)))</formula>
    </cfRule>
  </conditionalFormatting>
  <conditionalFormatting sqref="P85:S85">
    <cfRule type="containsText" dxfId="6886" priority="4521" operator="containsText" text="ggggg">
      <formula>NOT(ISERROR(SEARCH("ggggg",P85)))</formula>
    </cfRule>
  </conditionalFormatting>
  <conditionalFormatting sqref="P85:S85">
    <cfRule type="containsText" dxfId="6885" priority="4522" operator="containsText" text="g">
      <formula>NOT(ISERROR(SEARCH("g",P85)))</formula>
    </cfRule>
  </conditionalFormatting>
  <conditionalFormatting sqref="U81">
    <cfRule type="cellIs" dxfId="6884" priority="4487" operator="between">
      <formula>15</formula>
      <formula>20</formula>
    </cfRule>
  </conditionalFormatting>
  <conditionalFormatting sqref="U81">
    <cfRule type="cellIs" dxfId="6883" priority="4488" operator="between">
      <formula>10</formula>
      <formula>14.999</formula>
    </cfRule>
  </conditionalFormatting>
  <conditionalFormatting sqref="U81">
    <cfRule type="cellIs" dxfId="6882" priority="4489" operator="between">
      <formula>5</formula>
      <formula>9.999</formula>
    </cfRule>
  </conditionalFormatting>
  <conditionalFormatting sqref="U81">
    <cfRule type="cellIs" dxfId="6881" priority="4490" operator="between">
      <formula>0.001</formula>
      <formula>4.999</formula>
    </cfRule>
  </conditionalFormatting>
  <conditionalFormatting sqref="U85">
    <cfRule type="cellIs" dxfId="6880" priority="4483" operator="between">
      <formula>15</formula>
      <formula>20</formula>
    </cfRule>
  </conditionalFormatting>
  <conditionalFormatting sqref="U85">
    <cfRule type="cellIs" dxfId="6879" priority="4484" operator="between">
      <formula>10</formula>
      <formula>14.999</formula>
    </cfRule>
  </conditionalFormatting>
  <conditionalFormatting sqref="U85">
    <cfRule type="cellIs" dxfId="6878" priority="4485" operator="between">
      <formula>5</formula>
      <formula>9.999</formula>
    </cfRule>
  </conditionalFormatting>
  <conditionalFormatting sqref="U85">
    <cfRule type="cellIs" dxfId="6877" priority="4486" operator="between">
      <formula>0.001</formula>
      <formula>4.999</formula>
    </cfRule>
  </conditionalFormatting>
  <conditionalFormatting sqref="W81">
    <cfRule type="cellIs" dxfId="6876" priority="4436" operator="equal">
      <formula>2</formula>
    </cfRule>
  </conditionalFormatting>
  <conditionalFormatting sqref="W81">
    <cfRule type="cellIs" dxfId="6875" priority="4437" operator="equal">
      <formula>1</formula>
    </cfRule>
  </conditionalFormatting>
  <conditionalFormatting sqref="W81">
    <cfRule type="cellIs" dxfId="6874" priority="4432" operator="equal">
      <formula>6</formula>
    </cfRule>
  </conditionalFormatting>
  <conditionalFormatting sqref="W81">
    <cfRule type="cellIs" dxfId="6873" priority="4433" operator="equal">
      <formula>5</formula>
    </cfRule>
  </conditionalFormatting>
  <conditionalFormatting sqref="W81">
    <cfRule type="cellIs" dxfId="6872" priority="4434" operator="equal">
      <formula>4</formula>
    </cfRule>
  </conditionalFormatting>
  <conditionalFormatting sqref="W81">
    <cfRule type="cellIs" dxfId="6871" priority="4435" operator="equal">
      <formula>3</formula>
    </cfRule>
  </conditionalFormatting>
  <conditionalFormatting sqref="W85">
    <cfRule type="cellIs" dxfId="6870" priority="4429" operator="equal">
      <formula>2</formula>
    </cfRule>
  </conditionalFormatting>
  <conditionalFormatting sqref="W85">
    <cfRule type="cellIs" dxfId="6869" priority="4430" operator="equal">
      <formula>1</formula>
    </cfRule>
  </conditionalFormatting>
  <conditionalFormatting sqref="W85">
    <cfRule type="cellIs" dxfId="6868" priority="4425" operator="equal">
      <formula>6</formula>
    </cfRule>
  </conditionalFormatting>
  <conditionalFormatting sqref="W85">
    <cfRule type="cellIs" dxfId="6867" priority="4426" operator="equal">
      <formula>5</formula>
    </cfRule>
  </conditionalFormatting>
  <conditionalFormatting sqref="W85">
    <cfRule type="cellIs" dxfId="6866" priority="4427" operator="equal">
      <formula>4</formula>
    </cfRule>
  </conditionalFormatting>
  <conditionalFormatting sqref="W85">
    <cfRule type="cellIs" dxfId="6865" priority="4428" operator="equal">
      <formula>3</formula>
    </cfRule>
  </conditionalFormatting>
  <conditionalFormatting sqref="AQ81:AT81">
    <cfRule type="containsText" dxfId="6864" priority="4221" operator="containsText" text="ggggggggggggggg">
      <formula>NOT(ISERROR(SEARCH("ggggggggggggggg",AQ81)))</formula>
    </cfRule>
  </conditionalFormatting>
  <conditionalFormatting sqref="AQ81:AT81">
    <cfRule type="containsText" dxfId="6863" priority="4222" operator="containsText" text="gggggggggg">
      <formula>NOT(ISERROR(SEARCH("gggggggggg",AQ81)))</formula>
    </cfRule>
  </conditionalFormatting>
  <conditionalFormatting sqref="AQ81:AT81">
    <cfRule type="containsText" dxfId="6862" priority="4223" operator="containsText" text="ggggg">
      <formula>NOT(ISERROR(SEARCH("ggggg",AQ81)))</formula>
    </cfRule>
  </conditionalFormatting>
  <conditionalFormatting sqref="AQ81:AT81">
    <cfRule type="containsText" dxfId="6861" priority="4224" operator="containsText" text="g">
      <formula>NOT(ISERROR(SEARCH("g",AQ81)))</formula>
    </cfRule>
  </conditionalFormatting>
  <conditionalFormatting sqref="AQ85:AT85">
    <cfRule type="containsText" dxfId="6860" priority="4217" operator="containsText" text="ggggggggggggggg">
      <formula>NOT(ISERROR(SEARCH("ggggggggggggggg",AQ85)))</formula>
    </cfRule>
  </conditionalFormatting>
  <conditionalFormatting sqref="AQ85:AT85">
    <cfRule type="containsText" dxfId="6859" priority="4218" operator="containsText" text="gggggggggg">
      <formula>NOT(ISERROR(SEARCH("gggggggggg",AQ85)))</formula>
    </cfRule>
  </conditionalFormatting>
  <conditionalFormatting sqref="AQ85:AT85">
    <cfRule type="containsText" dxfId="6858" priority="4219" operator="containsText" text="ggggg">
      <formula>NOT(ISERROR(SEARCH("ggggg",AQ85)))</formula>
    </cfRule>
  </conditionalFormatting>
  <conditionalFormatting sqref="AQ85:AT85">
    <cfRule type="containsText" dxfId="6857" priority="4220" operator="containsText" text="g">
      <formula>NOT(ISERROR(SEARCH("g",AQ85)))</formula>
    </cfRule>
  </conditionalFormatting>
  <conditionalFormatting sqref="AQ89:AT89">
    <cfRule type="containsText" dxfId="6856" priority="4213" operator="containsText" text="ggggggggggggggg">
      <formula>NOT(ISERROR(SEARCH("ggggggggggggggg",AQ89)))</formula>
    </cfRule>
  </conditionalFormatting>
  <conditionalFormatting sqref="AQ89:AT89">
    <cfRule type="containsText" dxfId="6855" priority="4214" operator="containsText" text="gggggggggg">
      <formula>NOT(ISERROR(SEARCH("gggggggggg",AQ89)))</formula>
    </cfRule>
  </conditionalFormatting>
  <conditionalFormatting sqref="AQ89:AT89">
    <cfRule type="containsText" dxfId="6854" priority="4215" operator="containsText" text="ggggg">
      <formula>NOT(ISERROR(SEARCH("ggggg",AQ89)))</formula>
    </cfRule>
  </conditionalFormatting>
  <conditionalFormatting sqref="AQ89:AT89">
    <cfRule type="containsText" dxfId="6853" priority="4216" operator="containsText" text="g">
      <formula>NOT(ISERROR(SEARCH("g",AQ89)))</formula>
    </cfRule>
  </conditionalFormatting>
  <conditionalFormatting sqref="AV81">
    <cfRule type="cellIs" dxfId="6852" priority="4185" operator="between">
      <formula>15</formula>
      <formula>20</formula>
    </cfRule>
  </conditionalFormatting>
  <conditionalFormatting sqref="AV81">
    <cfRule type="cellIs" dxfId="6851" priority="4186" operator="between">
      <formula>10</formula>
      <formula>14.999</formula>
    </cfRule>
  </conditionalFormatting>
  <conditionalFormatting sqref="AV81">
    <cfRule type="cellIs" dxfId="6850" priority="4187" operator="between">
      <formula>5</formula>
      <formula>9.999</formula>
    </cfRule>
  </conditionalFormatting>
  <conditionalFormatting sqref="AV81">
    <cfRule type="cellIs" dxfId="6849" priority="4188" operator="between">
      <formula>0.001</formula>
      <formula>4.999</formula>
    </cfRule>
  </conditionalFormatting>
  <conditionalFormatting sqref="P101:S101">
    <cfRule type="containsText" dxfId="6848" priority="3911" operator="containsText" text="ggggggggggggggg">
      <formula>NOT(ISERROR(SEARCH("ggggggggggggggg",P101)))</formula>
    </cfRule>
  </conditionalFormatting>
  <conditionalFormatting sqref="P101:S101">
    <cfRule type="containsText" dxfId="6847" priority="3912" operator="containsText" text="gggggggggg">
      <formula>NOT(ISERROR(SEARCH("gggggggggg",P101)))</formula>
    </cfRule>
  </conditionalFormatting>
  <conditionalFormatting sqref="P101:S101">
    <cfRule type="containsText" dxfId="6846" priority="3913" operator="containsText" text="ggggg">
      <formula>NOT(ISERROR(SEARCH("ggggg",P101)))</formula>
    </cfRule>
  </conditionalFormatting>
  <conditionalFormatting sqref="P101:S101">
    <cfRule type="containsText" dxfId="6845" priority="3914" operator="containsText" text="g">
      <formula>NOT(ISERROR(SEARCH("g",P101)))</formula>
    </cfRule>
  </conditionalFormatting>
  <conditionalFormatting sqref="P105:S105">
    <cfRule type="containsText" dxfId="6844" priority="3907" operator="containsText" text="ggggggggggggggg">
      <formula>NOT(ISERROR(SEARCH("ggggggggggggggg",P105)))</formula>
    </cfRule>
  </conditionalFormatting>
  <conditionalFormatting sqref="P105:S105">
    <cfRule type="containsText" dxfId="6843" priority="3908" operator="containsText" text="gggggggggg">
      <formula>NOT(ISERROR(SEARCH("gggggggggg",P105)))</formula>
    </cfRule>
  </conditionalFormatting>
  <conditionalFormatting sqref="P105:S105">
    <cfRule type="containsText" dxfId="6842" priority="3909" operator="containsText" text="ggggg">
      <formula>NOT(ISERROR(SEARCH("ggggg",P105)))</formula>
    </cfRule>
  </conditionalFormatting>
  <conditionalFormatting sqref="P105:S105">
    <cfRule type="containsText" dxfId="6841" priority="3910" operator="containsText" text="g">
      <formula>NOT(ISERROR(SEARCH("g",P105)))</formula>
    </cfRule>
  </conditionalFormatting>
  <conditionalFormatting sqref="P109:S109">
    <cfRule type="containsText" dxfId="6840" priority="3903" operator="containsText" text="ggggggggggggggg">
      <formula>NOT(ISERROR(SEARCH("ggggggggggggggg",P109)))</formula>
    </cfRule>
  </conditionalFormatting>
  <conditionalFormatting sqref="P109:S109">
    <cfRule type="containsText" dxfId="6839" priority="3904" operator="containsText" text="gggggggggg">
      <formula>NOT(ISERROR(SEARCH("gggggggggg",P109)))</formula>
    </cfRule>
  </conditionalFormatting>
  <conditionalFormatting sqref="P109:S109">
    <cfRule type="containsText" dxfId="6838" priority="3905" operator="containsText" text="ggggg">
      <formula>NOT(ISERROR(SEARCH("ggggg",P109)))</formula>
    </cfRule>
  </conditionalFormatting>
  <conditionalFormatting sqref="P109:S109">
    <cfRule type="containsText" dxfId="6837" priority="3906" operator="containsText" text="g">
      <formula>NOT(ISERROR(SEARCH("g",P109)))</formula>
    </cfRule>
  </conditionalFormatting>
  <conditionalFormatting sqref="P113:S113">
    <cfRule type="containsText" dxfId="6836" priority="3899" operator="containsText" text="ggggggggggggggg">
      <formula>NOT(ISERROR(SEARCH("ggggggggggggggg",P113)))</formula>
    </cfRule>
  </conditionalFormatting>
  <conditionalFormatting sqref="P113:S113">
    <cfRule type="containsText" dxfId="6835" priority="3900" operator="containsText" text="gggggggggg">
      <formula>NOT(ISERROR(SEARCH("gggggggggg",P113)))</formula>
    </cfRule>
  </conditionalFormatting>
  <conditionalFormatting sqref="P113:S113">
    <cfRule type="containsText" dxfId="6834" priority="3901" operator="containsText" text="ggggg">
      <formula>NOT(ISERROR(SEARCH("ggggg",P113)))</formula>
    </cfRule>
  </conditionalFormatting>
  <conditionalFormatting sqref="P113:S113">
    <cfRule type="containsText" dxfId="6833" priority="3902" operator="containsText" text="g">
      <formula>NOT(ISERROR(SEARCH("g",P113)))</formula>
    </cfRule>
  </conditionalFormatting>
  <conditionalFormatting sqref="P117:S117">
    <cfRule type="containsText" dxfId="6832" priority="3895" operator="containsText" text="ggggggggggggggg">
      <formula>NOT(ISERROR(SEARCH("ggggggggggggggg",P117)))</formula>
    </cfRule>
  </conditionalFormatting>
  <conditionalFormatting sqref="P117:S117">
    <cfRule type="containsText" dxfId="6831" priority="3896" operator="containsText" text="gggggggggg">
      <formula>NOT(ISERROR(SEARCH("gggggggggg",P117)))</formula>
    </cfRule>
  </conditionalFormatting>
  <conditionalFormatting sqref="P117:S117">
    <cfRule type="containsText" dxfId="6830" priority="3897" operator="containsText" text="ggggg">
      <formula>NOT(ISERROR(SEARCH("ggggg",P117)))</formula>
    </cfRule>
  </conditionalFormatting>
  <conditionalFormatting sqref="P117:S117">
    <cfRule type="containsText" dxfId="6829" priority="3898" operator="containsText" text="g">
      <formula>NOT(ISERROR(SEARCH("g",P117)))</formula>
    </cfRule>
  </conditionalFormatting>
  <conditionalFormatting sqref="P121:S121">
    <cfRule type="containsText" dxfId="6828" priority="3891" operator="containsText" text="ggggggggggggggg">
      <formula>NOT(ISERROR(SEARCH("ggggggggggggggg",P121)))</formula>
    </cfRule>
  </conditionalFormatting>
  <conditionalFormatting sqref="P121:S121">
    <cfRule type="containsText" dxfId="6827" priority="3892" operator="containsText" text="gggggggggg">
      <formula>NOT(ISERROR(SEARCH("gggggggggg",P121)))</formula>
    </cfRule>
  </conditionalFormatting>
  <conditionalFormatting sqref="P121:S121">
    <cfRule type="containsText" dxfId="6826" priority="3893" operator="containsText" text="ggggg">
      <formula>NOT(ISERROR(SEARCH("ggggg",P121)))</formula>
    </cfRule>
  </conditionalFormatting>
  <conditionalFormatting sqref="P121:S121">
    <cfRule type="containsText" dxfId="6825" priority="3894" operator="containsText" text="g">
      <formula>NOT(ISERROR(SEARCH("g",P121)))</formula>
    </cfRule>
  </conditionalFormatting>
  <conditionalFormatting sqref="U101">
    <cfRule type="cellIs" dxfId="6824" priority="3875" operator="between">
      <formula>15</formula>
      <formula>20</formula>
    </cfRule>
  </conditionalFormatting>
  <conditionalFormatting sqref="U101">
    <cfRule type="cellIs" dxfId="6823" priority="3876" operator="between">
      <formula>10</formula>
      <formula>14.999</formula>
    </cfRule>
  </conditionalFormatting>
  <conditionalFormatting sqref="U101">
    <cfRule type="cellIs" dxfId="6822" priority="3877" operator="between">
      <formula>5</formula>
      <formula>9.999</formula>
    </cfRule>
  </conditionalFormatting>
  <conditionalFormatting sqref="U101">
    <cfRule type="cellIs" dxfId="6821" priority="3878" operator="between">
      <formula>0.001</formula>
      <formula>4.999</formula>
    </cfRule>
  </conditionalFormatting>
  <conditionalFormatting sqref="W101">
    <cfRule type="cellIs" dxfId="6820" priority="3824" operator="equal">
      <formula>2</formula>
    </cfRule>
  </conditionalFormatting>
  <conditionalFormatting sqref="W101">
    <cfRule type="cellIs" dxfId="6819" priority="3825" operator="equal">
      <formula>1</formula>
    </cfRule>
  </conditionalFormatting>
  <conditionalFormatting sqref="W101">
    <cfRule type="cellIs" dxfId="6818" priority="3820" operator="equal">
      <formula>6</formula>
    </cfRule>
  </conditionalFormatting>
  <conditionalFormatting sqref="W101">
    <cfRule type="cellIs" dxfId="6817" priority="3821" operator="equal">
      <formula>5</formula>
    </cfRule>
  </conditionalFormatting>
  <conditionalFormatting sqref="W101">
    <cfRule type="cellIs" dxfId="6816" priority="3822" operator="equal">
      <formula>4</formula>
    </cfRule>
  </conditionalFormatting>
  <conditionalFormatting sqref="W101">
    <cfRule type="cellIs" dxfId="6815" priority="3823" operator="equal">
      <formula>3</formula>
    </cfRule>
  </conditionalFormatting>
  <conditionalFormatting sqref="AQ101:AT101">
    <cfRule type="containsText" dxfId="6814" priority="3609" operator="containsText" text="ggggggggggggggg">
      <formula>NOT(ISERROR(SEARCH("ggggggggggggggg",AQ101)))</formula>
    </cfRule>
  </conditionalFormatting>
  <conditionalFormatting sqref="AQ101:AT101">
    <cfRule type="containsText" dxfId="6813" priority="3610" operator="containsText" text="gggggggggg">
      <formula>NOT(ISERROR(SEARCH("gggggggggg",AQ101)))</formula>
    </cfRule>
  </conditionalFormatting>
  <conditionalFormatting sqref="AQ101:AT101">
    <cfRule type="containsText" dxfId="6812" priority="3611" operator="containsText" text="ggggg">
      <formula>NOT(ISERROR(SEARCH("ggggg",AQ101)))</formula>
    </cfRule>
  </conditionalFormatting>
  <conditionalFormatting sqref="AQ101:AT101">
    <cfRule type="containsText" dxfId="6811" priority="3612" operator="containsText" text="g">
      <formula>NOT(ISERROR(SEARCH("g",AQ101)))</formula>
    </cfRule>
  </conditionalFormatting>
  <conditionalFormatting sqref="AQ105:AT105">
    <cfRule type="containsText" dxfId="6810" priority="3605" operator="containsText" text="ggggggggggggggg">
      <formula>NOT(ISERROR(SEARCH("ggggggggggggggg",AQ105)))</formula>
    </cfRule>
  </conditionalFormatting>
  <conditionalFormatting sqref="AQ105:AT105">
    <cfRule type="containsText" dxfId="6809" priority="3606" operator="containsText" text="gggggggggg">
      <formula>NOT(ISERROR(SEARCH("gggggggggg",AQ105)))</formula>
    </cfRule>
  </conditionalFormatting>
  <conditionalFormatting sqref="AQ105:AT105">
    <cfRule type="containsText" dxfId="6808" priority="3607" operator="containsText" text="ggggg">
      <formula>NOT(ISERROR(SEARCH("ggggg",AQ105)))</formula>
    </cfRule>
  </conditionalFormatting>
  <conditionalFormatting sqref="AQ105:AT105">
    <cfRule type="containsText" dxfId="6807" priority="3608" operator="containsText" text="g">
      <formula>NOT(ISERROR(SEARCH("g",AQ105)))</formula>
    </cfRule>
  </conditionalFormatting>
  <conditionalFormatting sqref="AQ109:AT109">
    <cfRule type="containsText" dxfId="6806" priority="3601" operator="containsText" text="ggggggggggggggg">
      <formula>NOT(ISERROR(SEARCH("ggggggggggggggg",AQ109)))</formula>
    </cfRule>
  </conditionalFormatting>
  <conditionalFormatting sqref="AQ109:AT109">
    <cfRule type="containsText" dxfId="6805" priority="3602" operator="containsText" text="gggggggggg">
      <formula>NOT(ISERROR(SEARCH("gggggggggg",AQ109)))</formula>
    </cfRule>
  </conditionalFormatting>
  <conditionalFormatting sqref="AQ109:AT109">
    <cfRule type="containsText" dxfId="6804" priority="3603" operator="containsText" text="ggggg">
      <formula>NOT(ISERROR(SEARCH("ggggg",AQ109)))</formula>
    </cfRule>
  </conditionalFormatting>
  <conditionalFormatting sqref="AQ109:AT109">
    <cfRule type="containsText" dxfId="6803" priority="3604" operator="containsText" text="g">
      <formula>NOT(ISERROR(SEARCH("g",AQ109)))</formula>
    </cfRule>
  </conditionalFormatting>
  <conditionalFormatting sqref="AQ113:AT113">
    <cfRule type="containsText" dxfId="6802" priority="3597" operator="containsText" text="ggggggggggggggg">
      <formula>NOT(ISERROR(SEARCH("ggggggggggggggg",AQ113)))</formula>
    </cfRule>
  </conditionalFormatting>
  <conditionalFormatting sqref="AQ113:AT113">
    <cfRule type="containsText" dxfId="6801" priority="3598" operator="containsText" text="gggggggggg">
      <formula>NOT(ISERROR(SEARCH("gggggggggg",AQ113)))</formula>
    </cfRule>
  </conditionalFormatting>
  <conditionalFormatting sqref="AQ113:AT113">
    <cfRule type="containsText" dxfId="6800" priority="3599" operator="containsText" text="ggggg">
      <formula>NOT(ISERROR(SEARCH("ggggg",AQ113)))</formula>
    </cfRule>
  </conditionalFormatting>
  <conditionalFormatting sqref="AQ113:AT113">
    <cfRule type="containsText" dxfId="6799" priority="3600" operator="containsText" text="g">
      <formula>NOT(ISERROR(SEARCH("g",AQ113)))</formula>
    </cfRule>
  </conditionalFormatting>
  <conditionalFormatting sqref="AQ117:AT117">
    <cfRule type="containsText" dxfId="6798" priority="3593" operator="containsText" text="ggggggggggggggg">
      <formula>NOT(ISERROR(SEARCH("ggggggggggggggg",AQ117)))</formula>
    </cfRule>
  </conditionalFormatting>
  <conditionalFormatting sqref="AQ117:AT117">
    <cfRule type="containsText" dxfId="6797" priority="3594" operator="containsText" text="gggggggggg">
      <formula>NOT(ISERROR(SEARCH("gggggggggg",AQ117)))</formula>
    </cfRule>
  </conditionalFormatting>
  <conditionalFormatting sqref="AQ117:AT117">
    <cfRule type="containsText" dxfId="6796" priority="3595" operator="containsText" text="ggggg">
      <formula>NOT(ISERROR(SEARCH("ggggg",AQ117)))</formula>
    </cfRule>
  </conditionalFormatting>
  <conditionalFormatting sqref="AQ117:AT117">
    <cfRule type="containsText" dxfId="6795" priority="3596" operator="containsText" text="g">
      <formula>NOT(ISERROR(SEARCH("g",AQ117)))</formula>
    </cfRule>
  </conditionalFormatting>
  <conditionalFormatting sqref="AV101">
    <cfRule type="cellIs" dxfId="6794" priority="3573" operator="between">
      <formula>15</formula>
      <formula>20</formula>
    </cfRule>
  </conditionalFormatting>
  <conditionalFormatting sqref="AV101">
    <cfRule type="cellIs" dxfId="6793" priority="3574" operator="between">
      <formula>10</formula>
      <formula>14.999</formula>
    </cfRule>
  </conditionalFormatting>
  <conditionalFormatting sqref="AV101">
    <cfRule type="cellIs" dxfId="6792" priority="3575" operator="between">
      <formula>5</formula>
      <formula>9.999</formula>
    </cfRule>
  </conditionalFormatting>
  <conditionalFormatting sqref="AV101">
    <cfRule type="cellIs" dxfId="6791" priority="3576" operator="between">
      <formula>0.001</formula>
      <formula>4.999</formula>
    </cfRule>
  </conditionalFormatting>
  <conditionalFormatting sqref="AX101">
    <cfRule type="cellIs" dxfId="6790" priority="3522" operator="equal">
      <formula>2</formula>
    </cfRule>
  </conditionalFormatting>
  <conditionalFormatting sqref="AX101">
    <cfRule type="cellIs" dxfId="6789" priority="3523" operator="equal">
      <formula>1</formula>
    </cfRule>
  </conditionalFormatting>
  <conditionalFormatting sqref="AX101">
    <cfRule type="cellIs" dxfId="6788" priority="3518" operator="equal">
      <formula>6</formula>
    </cfRule>
  </conditionalFormatting>
  <conditionalFormatting sqref="AX101">
    <cfRule type="cellIs" dxfId="6787" priority="3519" operator="equal">
      <formula>5</formula>
    </cfRule>
  </conditionalFormatting>
  <conditionalFormatting sqref="AX101">
    <cfRule type="cellIs" dxfId="6786" priority="3520" operator="equal">
      <formula>4</formula>
    </cfRule>
  </conditionalFormatting>
  <conditionalFormatting sqref="AX101">
    <cfRule type="cellIs" dxfId="6785" priority="3521" operator="equal">
      <formula>3</formula>
    </cfRule>
  </conditionalFormatting>
  <conditionalFormatting sqref="P132:S132">
    <cfRule type="containsText" dxfId="6784" priority="3299" operator="containsText" text="ggggggggggggggg">
      <formula>NOT(ISERROR(SEARCH("ggggggggggggggg",P132)))</formula>
    </cfRule>
  </conditionalFormatting>
  <conditionalFormatting sqref="P132:S132">
    <cfRule type="containsText" dxfId="6783" priority="3300" operator="containsText" text="gggggggggg">
      <formula>NOT(ISERROR(SEARCH("gggggggggg",P132)))</formula>
    </cfRule>
  </conditionalFormatting>
  <conditionalFormatting sqref="P132:S132">
    <cfRule type="containsText" dxfId="6782" priority="3301" operator="containsText" text="ggggg">
      <formula>NOT(ISERROR(SEARCH("ggggg",P132)))</formula>
    </cfRule>
  </conditionalFormatting>
  <conditionalFormatting sqref="P132:S132">
    <cfRule type="containsText" dxfId="6781" priority="3302" operator="containsText" text="g">
      <formula>NOT(ISERROR(SEARCH("g",P132)))</formula>
    </cfRule>
  </conditionalFormatting>
  <conditionalFormatting sqref="P136:S136">
    <cfRule type="containsText" dxfId="6780" priority="3295" operator="containsText" text="ggggggggggggggg">
      <formula>NOT(ISERROR(SEARCH("ggggggggggggggg",P136)))</formula>
    </cfRule>
  </conditionalFormatting>
  <conditionalFormatting sqref="P136:S136">
    <cfRule type="containsText" dxfId="6779" priority="3296" operator="containsText" text="gggggggggg">
      <formula>NOT(ISERROR(SEARCH("gggggggggg",P136)))</formula>
    </cfRule>
  </conditionalFormatting>
  <conditionalFormatting sqref="P136:S136">
    <cfRule type="containsText" dxfId="6778" priority="3297" operator="containsText" text="ggggg">
      <formula>NOT(ISERROR(SEARCH("ggggg",P136)))</formula>
    </cfRule>
  </conditionalFormatting>
  <conditionalFormatting sqref="P136:S136">
    <cfRule type="containsText" dxfId="6777" priority="3298" operator="containsText" text="g">
      <formula>NOT(ISERROR(SEARCH("g",P136)))</formula>
    </cfRule>
  </conditionalFormatting>
  <conditionalFormatting sqref="P140:S140">
    <cfRule type="containsText" dxfId="6776" priority="3291" operator="containsText" text="ggggggggggggggg">
      <formula>NOT(ISERROR(SEARCH("ggggggggggggggg",P140)))</formula>
    </cfRule>
  </conditionalFormatting>
  <conditionalFormatting sqref="P140:S140">
    <cfRule type="containsText" dxfId="6775" priority="3292" operator="containsText" text="gggggggggg">
      <formula>NOT(ISERROR(SEARCH("gggggggggg",P140)))</formula>
    </cfRule>
  </conditionalFormatting>
  <conditionalFormatting sqref="P140:S140">
    <cfRule type="containsText" dxfId="6774" priority="3293" operator="containsText" text="ggggg">
      <formula>NOT(ISERROR(SEARCH("ggggg",P140)))</formula>
    </cfRule>
  </conditionalFormatting>
  <conditionalFormatting sqref="P140:S140">
    <cfRule type="containsText" dxfId="6773" priority="3294" operator="containsText" text="g">
      <formula>NOT(ISERROR(SEARCH("g",P140)))</formula>
    </cfRule>
  </conditionalFormatting>
  <conditionalFormatting sqref="P144:S144">
    <cfRule type="containsText" dxfId="6772" priority="3287" operator="containsText" text="ggggggggggggggg">
      <formula>NOT(ISERROR(SEARCH("ggggggggggggggg",P144)))</formula>
    </cfRule>
  </conditionalFormatting>
  <conditionalFormatting sqref="P144:S144">
    <cfRule type="containsText" dxfId="6771" priority="3288" operator="containsText" text="gggggggggg">
      <formula>NOT(ISERROR(SEARCH("gggggggggg",P144)))</formula>
    </cfRule>
  </conditionalFormatting>
  <conditionalFormatting sqref="P144:S144">
    <cfRule type="containsText" dxfId="6770" priority="3289" operator="containsText" text="ggggg">
      <formula>NOT(ISERROR(SEARCH("ggggg",P144)))</formula>
    </cfRule>
  </conditionalFormatting>
  <conditionalFormatting sqref="P144:S144">
    <cfRule type="containsText" dxfId="6769" priority="3290" operator="containsText" text="g">
      <formula>NOT(ISERROR(SEARCH("g",P144)))</formula>
    </cfRule>
  </conditionalFormatting>
  <conditionalFormatting sqref="U132">
    <cfRule type="cellIs" dxfId="6768" priority="3263" operator="between">
      <formula>15</formula>
      <formula>20</formula>
    </cfRule>
  </conditionalFormatting>
  <conditionalFormatting sqref="U132">
    <cfRule type="cellIs" dxfId="6767" priority="3264" operator="between">
      <formula>10</formula>
      <formula>14.999</formula>
    </cfRule>
  </conditionalFormatting>
  <conditionalFormatting sqref="U132">
    <cfRule type="cellIs" dxfId="6766" priority="3265" operator="between">
      <formula>5</formula>
      <formula>9.999</formula>
    </cfRule>
  </conditionalFormatting>
  <conditionalFormatting sqref="U132">
    <cfRule type="cellIs" dxfId="6765" priority="3266" operator="between">
      <formula>0.001</formula>
      <formula>4.999</formula>
    </cfRule>
  </conditionalFormatting>
  <conditionalFormatting sqref="W132">
    <cfRule type="cellIs" dxfId="6764" priority="3212" operator="equal">
      <formula>2</formula>
    </cfRule>
  </conditionalFormatting>
  <conditionalFormatting sqref="W132">
    <cfRule type="cellIs" dxfId="6763" priority="3213" operator="equal">
      <formula>1</formula>
    </cfRule>
  </conditionalFormatting>
  <conditionalFormatting sqref="W132">
    <cfRule type="cellIs" dxfId="6762" priority="3208" operator="equal">
      <formula>6</formula>
    </cfRule>
  </conditionalFormatting>
  <conditionalFormatting sqref="W132">
    <cfRule type="cellIs" dxfId="6761" priority="3209" operator="equal">
      <formula>5</formula>
    </cfRule>
  </conditionalFormatting>
  <conditionalFormatting sqref="W132">
    <cfRule type="cellIs" dxfId="6760" priority="3210" operator="equal">
      <formula>4</formula>
    </cfRule>
  </conditionalFormatting>
  <conditionalFormatting sqref="W132">
    <cfRule type="cellIs" dxfId="6759" priority="3211" operator="equal">
      <formula>3</formula>
    </cfRule>
  </conditionalFormatting>
  <conditionalFormatting sqref="AQ132:AT132">
    <cfRule type="containsText" dxfId="6758" priority="2997" operator="containsText" text="ggggggggggggggg">
      <formula>NOT(ISERROR(SEARCH("ggggggggggggggg",AQ132)))</formula>
    </cfRule>
  </conditionalFormatting>
  <conditionalFormatting sqref="AQ132:AT132">
    <cfRule type="containsText" dxfId="6757" priority="2998" operator="containsText" text="gggggggggg">
      <formula>NOT(ISERROR(SEARCH("gggggggggg",AQ132)))</formula>
    </cfRule>
  </conditionalFormatting>
  <conditionalFormatting sqref="AQ132:AT132">
    <cfRule type="containsText" dxfId="6756" priority="2999" operator="containsText" text="ggggg">
      <formula>NOT(ISERROR(SEARCH("ggggg",AQ132)))</formula>
    </cfRule>
  </conditionalFormatting>
  <conditionalFormatting sqref="AQ132:AT132">
    <cfRule type="containsText" dxfId="6755" priority="3000" operator="containsText" text="g">
      <formula>NOT(ISERROR(SEARCH("g",AQ132)))</formula>
    </cfRule>
  </conditionalFormatting>
  <conditionalFormatting sqref="AQ136:AT136">
    <cfRule type="containsText" dxfId="6754" priority="2993" operator="containsText" text="ggggggggggggggg">
      <formula>NOT(ISERROR(SEARCH("ggggggggggggggg",AQ136)))</formula>
    </cfRule>
  </conditionalFormatting>
  <conditionalFormatting sqref="AQ136:AT136">
    <cfRule type="containsText" dxfId="6753" priority="2994" operator="containsText" text="gggggggggg">
      <formula>NOT(ISERROR(SEARCH("gggggggggg",AQ136)))</formula>
    </cfRule>
  </conditionalFormatting>
  <conditionalFormatting sqref="AQ136:AT136">
    <cfRule type="containsText" dxfId="6752" priority="2995" operator="containsText" text="ggggg">
      <formula>NOT(ISERROR(SEARCH("ggggg",AQ136)))</formula>
    </cfRule>
  </conditionalFormatting>
  <conditionalFormatting sqref="AQ136:AT136">
    <cfRule type="containsText" dxfId="6751" priority="2996" operator="containsText" text="g">
      <formula>NOT(ISERROR(SEARCH("g",AQ136)))</formula>
    </cfRule>
  </conditionalFormatting>
  <conditionalFormatting sqref="AQ140:AT140">
    <cfRule type="containsText" dxfId="6750" priority="2989" operator="containsText" text="ggggggggggggggg">
      <formula>NOT(ISERROR(SEARCH("ggggggggggggggg",AQ140)))</formula>
    </cfRule>
  </conditionalFormatting>
  <conditionalFormatting sqref="AQ140:AT140">
    <cfRule type="containsText" dxfId="6749" priority="2990" operator="containsText" text="gggggggggg">
      <formula>NOT(ISERROR(SEARCH("gggggggggg",AQ140)))</formula>
    </cfRule>
  </conditionalFormatting>
  <conditionalFormatting sqref="AQ140:AT140">
    <cfRule type="containsText" dxfId="6748" priority="2991" operator="containsText" text="ggggg">
      <formula>NOT(ISERROR(SEARCH("ggggg",AQ140)))</formula>
    </cfRule>
  </conditionalFormatting>
  <conditionalFormatting sqref="AQ140:AT140">
    <cfRule type="containsText" dxfId="6747" priority="2992" operator="containsText" text="g">
      <formula>NOT(ISERROR(SEARCH("g",AQ140)))</formula>
    </cfRule>
  </conditionalFormatting>
  <conditionalFormatting sqref="AQ144:AT144">
    <cfRule type="containsText" dxfId="6746" priority="2985" operator="containsText" text="ggggggggggggggg">
      <formula>NOT(ISERROR(SEARCH("ggggggggggggggg",AQ144)))</formula>
    </cfRule>
  </conditionalFormatting>
  <conditionalFormatting sqref="AQ144:AT144">
    <cfRule type="containsText" dxfId="6745" priority="2986" operator="containsText" text="gggggggggg">
      <formula>NOT(ISERROR(SEARCH("gggggggggg",AQ144)))</formula>
    </cfRule>
  </conditionalFormatting>
  <conditionalFormatting sqref="AQ144:AT144">
    <cfRule type="containsText" dxfId="6744" priority="2987" operator="containsText" text="ggggg">
      <formula>NOT(ISERROR(SEARCH("ggggg",AQ144)))</formula>
    </cfRule>
  </conditionalFormatting>
  <conditionalFormatting sqref="AQ144:AT144">
    <cfRule type="containsText" dxfId="6743" priority="2988" operator="containsText" text="g">
      <formula>NOT(ISERROR(SEARCH("g",AQ144)))</formula>
    </cfRule>
  </conditionalFormatting>
  <conditionalFormatting sqref="AQ148:AT148">
    <cfRule type="containsText" dxfId="6742" priority="2981" operator="containsText" text="ggggggggggggggg">
      <formula>NOT(ISERROR(SEARCH("ggggggggggggggg",AQ148)))</formula>
    </cfRule>
  </conditionalFormatting>
  <conditionalFormatting sqref="AQ148:AT148">
    <cfRule type="containsText" dxfId="6741" priority="2982" operator="containsText" text="gggggggggg">
      <formula>NOT(ISERROR(SEARCH("gggggggggg",AQ148)))</formula>
    </cfRule>
  </conditionalFormatting>
  <conditionalFormatting sqref="AQ148:AT148">
    <cfRule type="containsText" dxfId="6740" priority="2983" operator="containsText" text="ggggg">
      <formula>NOT(ISERROR(SEARCH("ggggg",AQ148)))</formula>
    </cfRule>
  </conditionalFormatting>
  <conditionalFormatting sqref="AQ148:AT148">
    <cfRule type="containsText" dxfId="6739" priority="2984" operator="containsText" text="g">
      <formula>NOT(ISERROR(SEARCH("g",AQ148)))</formula>
    </cfRule>
  </conditionalFormatting>
  <conditionalFormatting sqref="AQ152:AT152">
    <cfRule type="containsText" dxfId="6738" priority="2977" operator="containsText" text="ggggggggggggggg">
      <formula>NOT(ISERROR(SEARCH("ggggggggggggggg",AQ152)))</formula>
    </cfRule>
  </conditionalFormatting>
  <conditionalFormatting sqref="AQ152:AT152">
    <cfRule type="containsText" dxfId="6737" priority="2978" operator="containsText" text="gggggggggg">
      <formula>NOT(ISERROR(SEARCH("gggggggggg",AQ152)))</formula>
    </cfRule>
  </conditionalFormatting>
  <conditionalFormatting sqref="AQ152:AT152">
    <cfRule type="containsText" dxfId="6736" priority="2979" operator="containsText" text="ggggg">
      <formula>NOT(ISERROR(SEARCH("ggggg",AQ152)))</formula>
    </cfRule>
  </conditionalFormatting>
  <conditionalFormatting sqref="AQ152:AT152">
    <cfRule type="containsText" dxfId="6735" priority="2980" operator="containsText" text="g">
      <formula>NOT(ISERROR(SEARCH("g",AQ152)))</formula>
    </cfRule>
  </conditionalFormatting>
  <conditionalFormatting sqref="AQ156:AT156">
    <cfRule type="containsText" dxfId="6734" priority="2973" operator="containsText" text="ggggggggggggggg">
      <formula>NOT(ISERROR(SEARCH("ggggggggggggggg",AQ156)))</formula>
    </cfRule>
  </conditionalFormatting>
  <conditionalFormatting sqref="AQ156:AT156">
    <cfRule type="containsText" dxfId="6733" priority="2974" operator="containsText" text="gggggggggg">
      <formula>NOT(ISERROR(SEARCH("gggggggggg",AQ156)))</formula>
    </cfRule>
  </conditionalFormatting>
  <conditionalFormatting sqref="AQ156:AT156">
    <cfRule type="containsText" dxfId="6732" priority="2975" operator="containsText" text="ggggg">
      <formula>NOT(ISERROR(SEARCH("ggggg",AQ156)))</formula>
    </cfRule>
  </conditionalFormatting>
  <conditionalFormatting sqref="AQ156:AT156">
    <cfRule type="containsText" dxfId="6731" priority="2976" operator="containsText" text="g">
      <formula>NOT(ISERROR(SEARCH("g",AQ156)))</formula>
    </cfRule>
  </conditionalFormatting>
  <conditionalFormatting sqref="P167:S167">
    <cfRule type="containsText" dxfId="6730" priority="2687" operator="containsText" text="ggggggggggggggg">
      <formula>NOT(ISERROR(SEARCH("ggggggggggggggg",P167)))</formula>
    </cfRule>
  </conditionalFormatting>
  <conditionalFormatting sqref="P167:S167">
    <cfRule type="containsText" dxfId="6729" priority="2688" operator="containsText" text="gggggggggg">
      <formula>NOT(ISERROR(SEARCH("gggggggggg",P167)))</formula>
    </cfRule>
  </conditionalFormatting>
  <conditionalFormatting sqref="P167:S167">
    <cfRule type="containsText" dxfId="6728" priority="2689" operator="containsText" text="ggggg">
      <formula>NOT(ISERROR(SEARCH("ggggg",P167)))</formula>
    </cfRule>
  </conditionalFormatting>
  <conditionalFormatting sqref="P167:S167">
    <cfRule type="containsText" dxfId="6727" priority="2690" operator="containsText" text="g">
      <formula>NOT(ISERROR(SEARCH("g",P167)))</formula>
    </cfRule>
  </conditionalFormatting>
  <conditionalFormatting sqref="P171:S171">
    <cfRule type="containsText" dxfId="6726" priority="2683" operator="containsText" text="ggggggggggggggg">
      <formula>NOT(ISERROR(SEARCH("ggggggggggggggg",P171)))</formula>
    </cfRule>
  </conditionalFormatting>
  <conditionalFormatting sqref="P171:S171">
    <cfRule type="containsText" dxfId="6725" priority="2684" operator="containsText" text="gggggggggg">
      <formula>NOT(ISERROR(SEARCH("gggggggggg",P171)))</formula>
    </cfRule>
  </conditionalFormatting>
  <conditionalFormatting sqref="P171:S171">
    <cfRule type="containsText" dxfId="6724" priority="2685" operator="containsText" text="ggggg">
      <formula>NOT(ISERROR(SEARCH("ggggg",P171)))</formula>
    </cfRule>
  </conditionalFormatting>
  <conditionalFormatting sqref="P171:S171">
    <cfRule type="containsText" dxfId="6723" priority="2686" operator="containsText" text="g">
      <formula>NOT(ISERROR(SEARCH("g",P171)))</formula>
    </cfRule>
  </conditionalFormatting>
  <conditionalFormatting sqref="P175:S175">
    <cfRule type="containsText" dxfId="6722" priority="2679" operator="containsText" text="ggggggggggggggg">
      <formula>NOT(ISERROR(SEARCH("ggggggggggggggg",P175)))</formula>
    </cfRule>
  </conditionalFormatting>
  <conditionalFormatting sqref="P175:S175">
    <cfRule type="containsText" dxfId="6721" priority="2680" operator="containsText" text="gggggggggg">
      <formula>NOT(ISERROR(SEARCH("gggggggggg",P175)))</formula>
    </cfRule>
  </conditionalFormatting>
  <conditionalFormatting sqref="P175:S175">
    <cfRule type="containsText" dxfId="6720" priority="2681" operator="containsText" text="ggggg">
      <formula>NOT(ISERROR(SEARCH("ggggg",P175)))</formula>
    </cfRule>
  </conditionalFormatting>
  <conditionalFormatting sqref="P175:S175">
    <cfRule type="containsText" dxfId="6719" priority="2682" operator="containsText" text="g">
      <formula>NOT(ISERROR(SEARCH("g",P175)))</formula>
    </cfRule>
  </conditionalFormatting>
  <conditionalFormatting sqref="P179:S179">
    <cfRule type="containsText" dxfId="6718" priority="2675" operator="containsText" text="ggggggggggggggg">
      <formula>NOT(ISERROR(SEARCH("ggggggggggggggg",P179)))</formula>
    </cfRule>
  </conditionalFormatting>
  <conditionalFormatting sqref="P179:S179">
    <cfRule type="containsText" dxfId="6717" priority="2676" operator="containsText" text="gggggggggg">
      <formula>NOT(ISERROR(SEARCH("gggggggggg",P179)))</formula>
    </cfRule>
  </conditionalFormatting>
  <conditionalFormatting sqref="P179:S179">
    <cfRule type="containsText" dxfId="6716" priority="2677" operator="containsText" text="ggggg">
      <formula>NOT(ISERROR(SEARCH("ggggg",P179)))</formula>
    </cfRule>
  </conditionalFormatting>
  <conditionalFormatting sqref="P179:S179">
    <cfRule type="containsText" dxfId="6715" priority="2678" operator="containsText" text="g">
      <formula>NOT(ISERROR(SEARCH("g",P179)))</formula>
    </cfRule>
  </conditionalFormatting>
  <conditionalFormatting sqref="P183:S183">
    <cfRule type="containsText" dxfId="6714" priority="2671" operator="containsText" text="ggggggggggggggg">
      <formula>NOT(ISERROR(SEARCH("ggggggggggggggg",P183)))</formula>
    </cfRule>
  </conditionalFormatting>
  <conditionalFormatting sqref="P183:S183">
    <cfRule type="containsText" dxfId="6713" priority="2672" operator="containsText" text="gggggggggg">
      <formula>NOT(ISERROR(SEARCH("gggggggggg",P183)))</formula>
    </cfRule>
  </conditionalFormatting>
  <conditionalFormatting sqref="P183:S183">
    <cfRule type="containsText" dxfId="6712" priority="2673" operator="containsText" text="ggggg">
      <formula>NOT(ISERROR(SEARCH("ggggg",P183)))</formula>
    </cfRule>
  </conditionalFormatting>
  <conditionalFormatting sqref="P183:S183">
    <cfRule type="containsText" dxfId="6711" priority="2674" operator="containsText" text="g">
      <formula>NOT(ISERROR(SEARCH("g",P183)))</formula>
    </cfRule>
  </conditionalFormatting>
  <conditionalFormatting sqref="P187:S187">
    <cfRule type="containsText" dxfId="6710" priority="2667" operator="containsText" text="ggggggggggggggg">
      <formula>NOT(ISERROR(SEARCH("ggggggggggggggg",P187)))</formula>
    </cfRule>
  </conditionalFormatting>
  <conditionalFormatting sqref="P187:S187">
    <cfRule type="containsText" dxfId="6709" priority="2668" operator="containsText" text="gggggggggg">
      <formula>NOT(ISERROR(SEARCH("gggggggggg",P187)))</formula>
    </cfRule>
  </conditionalFormatting>
  <conditionalFormatting sqref="P187:S187">
    <cfRule type="containsText" dxfId="6708" priority="2669" operator="containsText" text="ggggg">
      <formula>NOT(ISERROR(SEARCH("ggggg",P187)))</formula>
    </cfRule>
  </conditionalFormatting>
  <conditionalFormatting sqref="P187:S187">
    <cfRule type="containsText" dxfId="6707" priority="2670" operator="containsText" text="g">
      <formula>NOT(ISERROR(SEARCH("g",P187)))</formula>
    </cfRule>
  </conditionalFormatting>
  <conditionalFormatting sqref="P191:S191">
    <cfRule type="containsText" dxfId="6706" priority="2663" operator="containsText" text="ggggggggggggggg">
      <formula>NOT(ISERROR(SEARCH("ggggggggggggggg",P191)))</formula>
    </cfRule>
  </conditionalFormatting>
  <conditionalFormatting sqref="P191:S191">
    <cfRule type="containsText" dxfId="6705" priority="2664" operator="containsText" text="gggggggggg">
      <formula>NOT(ISERROR(SEARCH("gggggggggg",P191)))</formula>
    </cfRule>
  </conditionalFormatting>
  <conditionalFormatting sqref="P191:S191">
    <cfRule type="containsText" dxfId="6704" priority="2665" operator="containsText" text="ggggg">
      <formula>NOT(ISERROR(SEARCH("ggggg",P191)))</formula>
    </cfRule>
  </conditionalFormatting>
  <conditionalFormatting sqref="P191:S191">
    <cfRule type="containsText" dxfId="6703" priority="2666" operator="containsText" text="g">
      <formula>NOT(ISERROR(SEARCH("g",P191)))</formula>
    </cfRule>
  </conditionalFormatting>
  <conditionalFormatting sqref="P195:S195">
    <cfRule type="containsText" dxfId="6702" priority="2659" operator="containsText" text="ggggggggggggggg">
      <formula>NOT(ISERROR(SEARCH("ggggggggggggggg",P195)))</formula>
    </cfRule>
  </conditionalFormatting>
  <conditionalFormatting sqref="P195:S195">
    <cfRule type="containsText" dxfId="6701" priority="2660" operator="containsText" text="gggggggggg">
      <formula>NOT(ISERROR(SEARCH("gggggggggg",P195)))</formula>
    </cfRule>
  </conditionalFormatting>
  <conditionalFormatting sqref="P195:S195">
    <cfRule type="containsText" dxfId="6700" priority="2661" operator="containsText" text="ggggg">
      <formula>NOT(ISERROR(SEARCH("ggggg",P195)))</formula>
    </cfRule>
  </conditionalFormatting>
  <conditionalFormatting sqref="P195:S195">
    <cfRule type="containsText" dxfId="6699" priority="2662" operator="containsText" text="g">
      <formula>NOT(ISERROR(SEARCH("g",P195)))</formula>
    </cfRule>
  </conditionalFormatting>
  <conditionalFormatting sqref="P199:S199">
    <cfRule type="containsText" dxfId="6698" priority="2655" operator="containsText" text="ggggggggggggggg">
      <formula>NOT(ISERROR(SEARCH("ggggggggggggggg",P199)))</formula>
    </cfRule>
  </conditionalFormatting>
  <conditionalFormatting sqref="P199:S199">
    <cfRule type="containsText" dxfId="6697" priority="2656" operator="containsText" text="gggggggggg">
      <formula>NOT(ISERROR(SEARCH("gggggggggg",P199)))</formula>
    </cfRule>
  </conditionalFormatting>
  <conditionalFormatting sqref="P199:S199">
    <cfRule type="containsText" dxfId="6696" priority="2657" operator="containsText" text="ggggg">
      <formula>NOT(ISERROR(SEARCH("ggggg",P199)))</formula>
    </cfRule>
  </conditionalFormatting>
  <conditionalFormatting sqref="P199:S199">
    <cfRule type="containsText" dxfId="6695" priority="2658" operator="containsText" text="g">
      <formula>NOT(ISERROR(SEARCH("g",P199)))</formula>
    </cfRule>
  </conditionalFormatting>
  <conditionalFormatting sqref="P199:S199">
    <cfRule type="containsText" dxfId="6694" priority="2509" operator="containsText" text="ggggggggggggggg">
      <formula>NOT(ISERROR(SEARCH("ggggggggggggggg",P199)))</formula>
    </cfRule>
  </conditionalFormatting>
  <conditionalFormatting sqref="P199:S199">
    <cfRule type="containsText" dxfId="6693" priority="2510" operator="containsText" text="gggggggggg">
      <formula>NOT(ISERROR(SEARCH("gggggggggg",P199)))</formula>
    </cfRule>
  </conditionalFormatting>
  <conditionalFormatting sqref="P199:S199">
    <cfRule type="containsText" dxfId="6692" priority="2511" operator="containsText" text="ggggg">
      <formula>NOT(ISERROR(SEARCH("ggggg",P199)))</formula>
    </cfRule>
  </conditionalFormatting>
  <conditionalFormatting sqref="P199:S199">
    <cfRule type="containsText" dxfId="6691" priority="2512" operator="containsText" text="g">
      <formula>NOT(ISERROR(SEARCH("g",P199)))</formula>
    </cfRule>
  </conditionalFormatting>
  <conditionalFormatting sqref="P211:S211">
    <cfRule type="containsText" dxfId="6690" priority="2463" operator="containsText" text="ggggggggggggggg">
      <formula>NOT(ISERROR(SEARCH("ggggggggggggggg",P211)))</formula>
    </cfRule>
  </conditionalFormatting>
  <conditionalFormatting sqref="P211:S211">
    <cfRule type="containsText" dxfId="6689" priority="2464" operator="containsText" text="gggggggggg">
      <formula>NOT(ISERROR(SEARCH("gggggggggg",P211)))</formula>
    </cfRule>
  </conditionalFormatting>
  <conditionalFormatting sqref="P211:S211">
    <cfRule type="containsText" dxfId="6688" priority="2465" operator="containsText" text="ggggg">
      <formula>NOT(ISERROR(SEARCH("ggggg",P211)))</formula>
    </cfRule>
  </conditionalFormatting>
  <conditionalFormatting sqref="P211:S211">
    <cfRule type="containsText" dxfId="6687" priority="2466" operator="containsText" text="g">
      <formula>NOT(ISERROR(SEARCH("g",P211)))</formula>
    </cfRule>
  </conditionalFormatting>
  <conditionalFormatting sqref="P211:S211">
    <cfRule type="containsText" dxfId="6686" priority="2443" operator="containsText" text="ggggggggggggggg">
      <formula>NOT(ISERROR(SEARCH("ggggggggggggggg",P211)))</formula>
    </cfRule>
  </conditionalFormatting>
  <conditionalFormatting sqref="P211:S211">
    <cfRule type="containsText" dxfId="6685" priority="2444" operator="containsText" text="gggggggggg">
      <formula>NOT(ISERROR(SEARCH("gggggggggg",P211)))</formula>
    </cfRule>
  </conditionalFormatting>
  <conditionalFormatting sqref="P211:S211">
    <cfRule type="containsText" dxfId="6684" priority="2445" operator="containsText" text="ggggg">
      <formula>NOT(ISERROR(SEARCH("ggggg",P211)))</formula>
    </cfRule>
  </conditionalFormatting>
  <conditionalFormatting sqref="P211:S211">
    <cfRule type="containsText" dxfId="6683" priority="2446" operator="containsText" text="g">
      <formula>NOT(ISERROR(SEARCH("g",P211)))</formula>
    </cfRule>
  </conditionalFormatting>
  <conditionalFormatting sqref="P207:S207">
    <cfRule type="containsText" dxfId="6682" priority="2410" operator="containsText" text="ggggggggggggggg">
      <formula>NOT(ISERROR(SEARCH("ggggggggggggggg",P207)))</formula>
    </cfRule>
  </conditionalFormatting>
  <conditionalFormatting sqref="P207:S207">
    <cfRule type="containsText" dxfId="6681" priority="2411" operator="containsText" text="gggggggggg">
      <formula>NOT(ISERROR(SEARCH("gggggggggg",P207)))</formula>
    </cfRule>
  </conditionalFormatting>
  <conditionalFormatting sqref="P207:S207">
    <cfRule type="containsText" dxfId="6680" priority="2412" operator="containsText" text="ggggg">
      <formula>NOT(ISERROR(SEARCH("ggggg",P207)))</formula>
    </cfRule>
  </conditionalFormatting>
  <conditionalFormatting sqref="P207:S207">
    <cfRule type="containsText" dxfId="6679" priority="2413" operator="containsText" text="g">
      <formula>NOT(ISERROR(SEARCH("g",P207)))</formula>
    </cfRule>
  </conditionalFormatting>
  <conditionalFormatting sqref="P207:S207">
    <cfRule type="containsText" dxfId="6678" priority="2406" operator="containsText" text="ggggggggggggggg">
      <formula>NOT(ISERROR(SEARCH("ggggggggggggggg",P207)))</formula>
    </cfRule>
  </conditionalFormatting>
  <conditionalFormatting sqref="P207:S207">
    <cfRule type="containsText" dxfId="6677" priority="2407" operator="containsText" text="gggggggggg">
      <formula>NOT(ISERROR(SEARCH("gggggggggg",P207)))</formula>
    </cfRule>
  </conditionalFormatting>
  <conditionalFormatting sqref="P207:S207">
    <cfRule type="containsText" dxfId="6676" priority="2408" operator="containsText" text="ggggg">
      <formula>NOT(ISERROR(SEARCH("ggggg",P207)))</formula>
    </cfRule>
  </conditionalFormatting>
  <conditionalFormatting sqref="P207:S207">
    <cfRule type="containsText" dxfId="6675" priority="2409" operator="containsText" text="g">
      <formula>NOT(ISERROR(SEARCH("g",P207)))</formula>
    </cfRule>
  </conditionalFormatting>
  <conditionalFormatting sqref="P203:S203">
    <cfRule type="containsText" dxfId="6674" priority="2402" operator="containsText" text="ggggggggggggggg">
      <formula>NOT(ISERROR(SEARCH("ggggggggggggggg",P203)))</formula>
    </cfRule>
  </conditionalFormatting>
  <conditionalFormatting sqref="P203:S203">
    <cfRule type="containsText" dxfId="6673" priority="2403" operator="containsText" text="gggggggggg">
      <formula>NOT(ISERROR(SEARCH("gggggggggg",P203)))</formula>
    </cfRule>
  </conditionalFormatting>
  <conditionalFormatting sqref="P203:S203">
    <cfRule type="containsText" dxfId="6672" priority="2404" operator="containsText" text="ggggg">
      <formula>NOT(ISERROR(SEARCH("ggggg",P203)))</formula>
    </cfRule>
  </conditionalFormatting>
  <conditionalFormatting sqref="P203:S203">
    <cfRule type="containsText" dxfId="6671" priority="2405" operator="containsText" text="g">
      <formula>NOT(ISERROR(SEARCH("g",P203)))</formula>
    </cfRule>
  </conditionalFormatting>
  <conditionalFormatting sqref="P203:S203">
    <cfRule type="containsText" dxfId="6670" priority="2398" operator="containsText" text="ggggggggggggggg">
      <formula>NOT(ISERROR(SEARCH("ggggggggggggggg",P203)))</formula>
    </cfRule>
  </conditionalFormatting>
  <conditionalFormatting sqref="P203:S203">
    <cfRule type="containsText" dxfId="6669" priority="2399" operator="containsText" text="gggggggggg">
      <formula>NOT(ISERROR(SEARCH("gggggggggg",P203)))</formula>
    </cfRule>
  </conditionalFormatting>
  <conditionalFormatting sqref="P203:S203">
    <cfRule type="containsText" dxfId="6668" priority="2400" operator="containsText" text="ggggg">
      <formula>NOT(ISERROR(SEARCH("ggggg",P203)))</formula>
    </cfRule>
  </conditionalFormatting>
  <conditionalFormatting sqref="P203:S203">
    <cfRule type="containsText" dxfId="6667" priority="2401" operator="containsText" text="g">
      <formula>NOT(ISERROR(SEARCH("g",P203)))</formula>
    </cfRule>
  </conditionalFormatting>
  <conditionalFormatting sqref="AQ167:AT167">
    <cfRule type="containsText" dxfId="6666" priority="2385" operator="containsText" text="ggggggggggggggg">
      <formula>NOT(ISERROR(SEARCH("ggggggggggggggg",AQ167)))</formula>
    </cfRule>
  </conditionalFormatting>
  <conditionalFormatting sqref="AQ167:AT167">
    <cfRule type="containsText" dxfId="6665" priority="2386" operator="containsText" text="gggggggggg">
      <formula>NOT(ISERROR(SEARCH("gggggggggg",AQ167)))</formula>
    </cfRule>
  </conditionalFormatting>
  <conditionalFormatting sqref="AQ167:AT167">
    <cfRule type="containsText" dxfId="6664" priority="2387" operator="containsText" text="ggggg">
      <formula>NOT(ISERROR(SEARCH("ggggg",AQ167)))</formula>
    </cfRule>
  </conditionalFormatting>
  <conditionalFormatting sqref="AQ167:AT167">
    <cfRule type="containsText" dxfId="6663" priority="2388" operator="containsText" text="g">
      <formula>NOT(ISERROR(SEARCH("g",AQ167)))</formula>
    </cfRule>
  </conditionalFormatting>
  <conditionalFormatting sqref="AQ171:AT171">
    <cfRule type="containsText" dxfId="6662" priority="2381" operator="containsText" text="ggggggggggggggg">
      <formula>NOT(ISERROR(SEARCH("ggggggggggggggg",AQ171)))</formula>
    </cfRule>
  </conditionalFormatting>
  <conditionalFormatting sqref="AQ171:AT171">
    <cfRule type="containsText" dxfId="6661" priority="2382" operator="containsText" text="gggggggggg">
      <formula>NOT(ISERROR(SEARCH("gggggggggg",AQ171)))</formula>
    </cfRule>
  </conditionalFormatting>
  <conditionalFormatting sqref="AQ171:AT171">
    <cfRule type="containsText" dxfId="6660" priority="2383" operator="containsText" text="ggggg">
      <formula>NOT(ISERROR(SEARCH("ggggg",AQ171)))</formula>
    </cfRule>
  </conditionalFormatting>
  <conditionalFormatting sqref="AQ171:AT171">
    <cfRule type="containsText" dxfId="6659" priority="2384" operator="containsText" text="g">
      <formula>NOT(ISERROR(SEARCH("g",AQ171)))</formula>
    </cfRule>
  </conditionalFormatting>
  <conditionalFormatting sqref="AQ175:AT175">
    <cfRule type="containsText" dxfId="6658" priority="2377" operator="containsText" text="ggggggggggggggg">
      <formula>NOT(ISERROR(SEARCH("ggggggggggggggg",AQ175)))</formula>
    </cfRule>
  </conditionalFormatting>
  <conditionalFormatting sqref="AQ175:AT175">
    <cfRule type="containsText" dxfId="6657" priority="2378" operator="containsText" text="gggggggggg">
      <formula>NOT(ISERROR(SEARCH("gggggggggg",AQ175)))</formula>
    </cfRule>
  </conditionalFormatting>
  <conditionalFormatting sqref="AQ175:AT175">
    <cfRule type="containsText" dxfId="6656" priority="2379" operator="containsText" text="ggggg">
      <formula>NOT(ISERROR(SEARCH("ggggg",AQ175)))</formula>
    </cfRule>
  </conditionalFormatting>
  <conditionalFormatting sqref="AQ175:AT175">
    <cfRule type="containsText" dxfId="6655" priority="2380" operator="containsText" text="g">
      <formula>NOT(ISERROR(SEARCH("g",AQ175)))</formula>
    </cfRule>
  </conditionalFormatting>
  <conditionalFormatting sqref="AQ179:AT179">
    <cfRule type="containsText" dxfId="6654" priority="2373" operator="containsText" text="ggggggggggggggg">
      <formula>NOT(ISERROR(SEARCH("ggggggggggggggg",AQ179)))</formula>
    </cfRule>
  </conditionalFormatting>
  <conditionalFormatting sqref="AQ179:AT179">
    <cfRule type="containsText" dxfId="6653" priority="2374" operator="containsText" text="gggggggggg">
      <formula>NOT(ISERROR(SEARCH("gggggggggg",AQ179)))</formula>
    </cfRule>
  </conditionalFormatting>
  <conditionalFormatting sqref="AQ179:AT179">
    <cfRule type="containsText" dxfId="6652" priority="2375" operator="containsText" text="ggggg">
      <formula>NOT(ISERROR(SEARCH("ggggg",AQ179)))</formula>
    </cfRule>
  </conditionalFormatting>
  <conditionalFormatting sqref="AQ179:AT179">
    <cfRule type="containsText" dxfId="6651" priority="2376" operator="containsText" text="g">
      <formula>NOT(ISERROR(SEARCH("g",AQ179)))</formula>
    </cfRule>
  </conditionalFormatting>
  <conditionalFormatting sqref="AV167">
    <cfRule type="cellIs" dxfId="6650" priority="2349" operator="between">
      <formula>15</formula>
      <formula>20</formula>
    </cfRule>
  </conditionalFormatting>
  <conditionalFormatting sqref="AV167">
    <cfRule type="cellIs" dxfId="6649" priority="2350" operator="between">
      <formula>10</formula>
      <formula>14.999</formula>
    </cfRule>
  </conditionalFormatting>
  <conditionalFormatting sqref="AV167">
    <cfRule type="cellIs" dxfId="6648" priority="2351" operator="between">
      <formula>5</formula>
      <formula>9.999</formula>
    </cfRule>
  </conditionalFormatting>
  <conditionalFormatting sqref="AV167">
    <cfRule type="cellIs" dxfId="6647" priority="2352" operator="between">
      <formula>0.001</formula>
      <formula>4.999</formula>
    </cfRule>
  </conditionalFormatting>
  <conditionalFormatting sqref="AX167">
    <cfRule type="cellIs" dxfId="6646" priority="2298" operator="equal">
      <formula>2</formula>
    </cfRule>
  </conditionalFormatting>
  <conditionalFormatting sqref="AX167">
    <cfRule type="cellIs" dxfId="6645" priority="2299" operator="equal">
      <formula>1</formula>
    </cfRule>
  </conditionalFormatting>
  <conditionalFormatting sqref="AX167">
    <cfRule type="cellIs" dxfId="6644" priority="2294" operator="equal">
      <formula>6</formula>
    </cfRule>
  </conditionalFormatting>
  <conditionalFormatting sqref="AX167">
    <cfRule type="cellIs" dxfId="6643" priority="2295" operator="equal">
      <formula>5</formula>
    </cfRule>
  </conditionalFormatting>
  <conditionalFormatting sqref="AX167">
    <cfRule type="cellIs" dxfId="6642" priority="2296" operator="equal">
      <formula>4</formula>
    </cfRule>
  </conditionalFormatting>
  <conditionalFormatting sqref="AX167">
    <cfRule type="cellIs" dxfId="6641" priority="2297" operator="equal">
      <formula>3</formula>
    </cfRule>
  </conditionalFormatting>
  <conditionalFormatting sqref="P222:S222">
    <cfRule type="containsText" dxfId="6640" priority="2075" operator="containsText" text="ggggggggggggggg">
      <formula>NOT(ISERROR(SEARCH("ggggggggggggggg",P222)))</formula>
    </cfRule>
  </conditionalFormatting>
  <conditionalFormatting sqref="P222:S222">
    <cfRule type="containsText" dxfId="6639" priority="2076" operator="containsText" text="gggggggggg">
      <formula>NOT(ISERROR(SEARCH("gggggggggg",P222)))</formula>
    </cfRule>
  </conditionalFormatting>
  <conditionalFormatting sqref="P222:S222">
    <cfRule type="containsText" dxfId="6638" priority="2077" operator="containsText" text="ggggg">
      <formula>NOT(ISERROR(SEARCH("ggggg",P222)))</formula>
    </cfRule>
  </conditionalFormatting>
  <conditionalFormatting sqref="P222:S222">
    <cfRule type="containsText" dxfId="6637" priority="2078" operator="containsText" text="g">
      <formula>NOT(ISERROR(SEARCH("g",P222)))</formula>
    </cfRule>
  </conditionalFormatting>
  <conditionalFormatting sqref="P226:S226">
    <cfRule type="containsText" dxfId="6636" priority="2071" operator="containsText" text="ggggggggggggggg">
      <formula>NOT(ISERROR(SEARCH("ggggggggggggggg",P226)))</formula>
    </cfRule>
  </conditionalFormatting>
  <conditionalFormatting sqref="P226:S226">
    <cfRule type="containsText" dxfId="6635" priority="2072" operator="containsText" text="gggggggggg">
      <formula>NOT(ISERROR(SEARCH("gggggggggg",P226)))</formula>
    </cfRule>
  </conditionalFormatting>
  <conditionalFormatting sqref="P226:S226">
    <cfRule type="containsText" dxfId="6634" priority="2073" operator="containsText" text="ggggg">
      <formula>NOT(ISERROR(SEARCH("ggggg",P226)))</formula>
    </cfRule>
  </conditionalFormatting>
  <conditionalFormatting sqref="P226:S226">
    <cfRule type="containsText" dxfId="6633" priority="2074" operator="containsText" text="g">
      <formula>NOT(ISERROR(SEARCH("g",P226)))</formula>
    </cfRule>
  </conditionalFormatting>
  <conditionalFormatting sqref="P230:S230">
    <cfRule type="containsText" dxfId="6632" priority="2067" operator="containsText" text="ggggggggggggggg">
      <formula>NOT(ISERROR(SEARCH("ggggggggggggggg",P230)))</formula>
    </cfRule>
  </conditionalFormatting>
  <conditionalFormatting sqref="P230:S230">
    <cfRule type="containsText" dxfId="6631" priority="2068" operator="containsText" text="gggggggggg">
      <formula>NOT(ISERROR(SEARCH("gggggggggg",P230)))</formula>
    </cfRule>
  </conditionalFormatting>
  <conditionalFormatting sqref="P230:S230">
    <cfRule type="containsText" dxfId="6630" priority="2069" operator="containsText" text="ggggg">
      <formula>NOT(ISERROR(SEARCH("ggggg",P230)))</formula>
    </cfRule>
  </conditionalFormatting>
  <conditionalFormatting sqref="P230:S230">
    <cfRule type="containsText" dxfId="6629" priority="2070" operator="containsText" text="g">
      <formula>NOT(ISERROR(SEARCH("g",P230)))</formula>
    </cfRule>
  </conditionalFormatting>
  <conditionalFormatting sqref="P234:S234">
    <cfRule type="containsText" dxfId="6628" priority="2063" operator="containsText" text="ggggggggggggggg">
      <formula>NOT(ISERROR(SEARCH("ggggggggggggggg",P234)))</formula>
    </cfRule>
  </conditionalFormatting>
  <conditionalFormatting sqref="P234:S234">
    <cfRule type="containsText" dxfId="6627" priority="2064" operator="containsText" text="gggggggggg">
      <formula>NOT(ISERROR(SEARCH("gggggggggg",P234)))</formula>
    </cfRule>
  </conditionalFormatting>
  <conditionalFormatting sqref="P234:S234">
    <cfRule type="containsText" dxfId="6626" priority="2065" operator="containsText" text="ggggg">
      <formula>NOT(ISERROR(SEARCH("ggggg",P234)))</formula>
    </cfRule>
  </conditionalFormatting>
  <conditionalFormatting sqref="P234:S234">
    <cfRule type="containsText" dxfId="6625" priority="2066" operator="containsText" text="g">
      <formula>NOT(ISERROR(SEARCH("g",P234)))</formula>
    </cfRule>
  </conditionalFormatting>
  <conditionalFormatting sqref="P238:S238">
    <cfRule type="containsText" dxfId="6624" priority="2059" operator="containsText" text="ggggggggggggggg">
      <formula>NOT(ISERROR(SEARCH("ggggggggggggggg",P238)))</formula>
    </cfRule>
  </conditionalFormatting>
  <conditionalFormatting sqref="P238:S238">
    <cfRule type="containsText" dxfId="6623" priority="2060" operator="containsText" text="gggggggggg">
      <formula>NOT(ISERROR(SEARCH("gggggggggg",P238)))</formula>
    </cfRule>
  </conditionalFormatting>
  <conditionalFormatting sqref="P238:S238">
    <cfRule type="containsText" dxfId="6622" priority="2061" operator="containsText" text="ggggg">
      <formula>NOT(ISERROR(SEARCH("ggggg",P238)))</formula>
    </cfRule>
  </conditionalFormatting>
  <conditionalFormatting sqref="P238:S238">
    <cfRule type="containsText" dxfId="6621" priority="2062" operator="containsText" text="g">
      <formula>NOT(ISERROR(SEARCH("g",P238)))</formula>
    </cfRule>
  </conditionalFormatting>
  <conditionalFormatting sqref="U222">
    <cfRule type="cellIs" dxfId="6620" priority="2039" operator="between">
      <formula>15</formula>
      <formula>20</formula>
    </cfRule>
  </conditionalFormatting>
  <conditionalFormatting sqref="U222">
    <cfRule type="cellIs" dxfId="6619" priority="2040" operator="between">
      <formula>10</formula>
      <formula>14.999</formula>
    </cfRule>
  </conditionalFormatting>
  <conditionalFormatting sqref="U222">
    <cfRule type="cellIs" dxfId="6618" priority="2041" operator="between">
      <formula>5</formula>
      <formula>9.999</formula>
    </cfRule>
  </conditionalFormatting>
  <conditionalFormatting sqref="U222">
    <cfRule type="cellIs" dxfId="6617" priority="2042" operator="between">
      <formula>0.001</formula>
      <formula>4.999</formula>
    </cfRule>
  </conditionalFormatting>
  <conditionalFormatting sqref="W222">
    <cfRule type="cellIs" dxfId="6616" priority="1988" operator="equal">
      <formula>2</formula>
    </cfRule>
  </conditionalFormatting>
  <conditionalFormatting sqref="W222">
    <cfRule type="cellIs" dxfId="6615" priority="1989" operator="equal">
      <formula>1</formula>
    </cfRule>
  </conditionalFormatting>
  <conditionalFormatting sqref="W222">
    <cfRule type="cellIs" dxfId="6614" priority="1984" operator="equal">
      <formula>6</formula>
    </cfRule>
  </conditionalFormatting>
  <conditionalFormatting sqref="W222">
    <cfRule type="cellIs" dxfId="6613" priority="1985" operator="equal">
      <formula>5</formula>
    </cfRule>
  </conditionalFormatting>
  <conditionalFormatting sqref="W222">
    <cfRule type="cellIs" dxfId="6612" priority="1986" operator="equal">
      <formula>4</formula>
    </cfRule>
  </conditionalFormatting>
  <conditionalFormatting sqref="W222">
    <cfRule type="cellIs" dxfId="6611" priority="1987" operator="equal">
      <formula>3</formula>
    </cfRule>
  </conditionalFormatting>
  <conditionalFormatting sqref="AQ222:AT222">
    <cfRule type="containsText" dxfId="6610" priority="1773" operator="containsText" text="ggggggggggggggg">
      <formula>NOT(ISERROR(SEARCH("ggggggggggggggg",AQ222)))</formula>
    </cfRule>
  </conditionalFormatting>
  <conditionalFormatting sqref="AQ222:AT222">
    <cfRule type="containsText" dxfId="6609" priority="1774" operator="containsText" text="gggggggggg">
      <formula>NOT(ISERROR(SEARCH("gggggggggg",AQ222)))</formula>
    </cfRule>
  </conditionalFormatting>
  <conditionalFormatting sqref="AQ222:AT222">
    <cfRule type="containsText" dxfId="6608" priority="1775" operator="containsText" text="ggggg">
      <formula>NOT(ISERROR(SEARCH("ggggg",AQ222)))</formula>
    </cfRule>
  </conditionalFormatting>
  <conditionalFormatting sqref="AQ222:AT222">
    <cfRule type="containsText" dxfId="6607" priority="1776" operator="containsText" text="g">
      <formula>NOT(ISERROR(SEARCH("g",AQ222)))</formula>
    </cfRule>
  </conditionalFormatting>
  <conditionalFormatting sqref="AQ226:AT226">
    <cfRule type="containsText" dxfId="6606" priority="1769" operator="containsText" text="ggggggggggggggg">
      <formula>NOT(ISERROR(SEARCH("ggggggggggggggg",AQ226)))</formula>
    </cfRule>
  </conditionalFormatting>
  <conditionalFormatting sqref="AQ226:AT226">
    <cfRule type="containsText" dxfId="6605" priority="1770" operator="containsText" text="gggggggggg">
      <formula>NOT(ISERROR(SEARCH("gggggggggg",AQ226)))</formula>
    </cfRule>
  </conditionalFormatting>
  <conditionalFormatting sqref="AQ226:AT226">
    <cfRule type="containsText" dxfId="6604" priority="1771" operator="containsText" text="ggggg">
      <formula>NOT(ISERROR(SEARCH("ggggg",AQ226)))</formula>
    </cfRule>
  </conditionalFormatting>
  <conditionalFormatting sqref="AQ226:AT226">
    <cfRule type="containsText" dxfId="6603" priority="1772" operator="containsText" text="g">
      <formula>NOT(ISERROR(SEARCH("g",AQ226)))</formula>
    </cfRule>
  </conditionalFormatting>
  <conditionalFormatting sqref="AQ230:AT230">
    <cfRule type="containsText" dxfId="6602" priority="1765" operator="containsText" text="ggggggggggggggg">
      <formula>NOT(ISERROR(SEARCH("ggggggggggggggg",AQ230)))</formula>
    </cfRule>
  </conditionalFormatting>
  <conditionalFormatting sqref="AQ230:AT230">
    <cfRule type="containsText" dxfId="6601" priority="1766" operator="containsText" text="gggggggggg">
      <formula>NOT(ISERROR(SEARCH("gggggggggg",AQ230)))</formula>
    </cfRule>
  </conditionalFormatting>
  <conditionalFormatting sqref="AQ230:AT230">
    <cfRule type="containsText" dxfId="6600" priority="1767" operator="containsText" text="ggggg">
      <formula>NOT(ISERROR(SEARCH("ggggg",AQ230)))</formula>
    </cfRule>
  </conditionalFormatting>
  <conditionalFormatting sqref="AQ230:AT230">
    <cfRule type="containsText" dxfId="6599" priority="1768" operator="containsText" text="g">
      <formula>NOT(ISERROR(SEARCH("g",AQ230)))</formula>
    </cfRule>
  </conditionalFormatting>
  <conditionalFormatting sqref="AQ234:AT234">
    <cfRule type="containsText" dxfId="6598" priority="1761" operator="containsText" text="ggggggggggggggg">
      <formula>NOT(ISERROR(SEARCH("ggggggggggggggg",AQ234)))</formula>
    </cfRule>
  </conditionalFormatting>
  <conditionalFormatting sqref="AQ234:AT234">
    <cfRule type="containsText" dxfId="6597" priority="1762" operator="containsText" text="gggggggggg">
      <formula>NOT(ISERROR(SEARCH("gggggggggg",AQ234)))</formula>
    </cfRule>
  </conditionalFormatting>
  <conditionalFormatting sqref="AQ234:AT234">
    <cfRule type="containsText" dxfId="6596" priority="1763" operator="containsText" text="ggggg">
      <formula>NOT(ISERROR(SEARCH("ggggg",AQ234)))</formula>
    </cfRule>
  </conditionalFormatting>
  <conditionalFormatting sqref="AQ234:AT234">
    <cfRule type="containsText" dxfId="6595" priority="1764" operator="containsText" text="g">
      <formula>NOT(ISERROR(SEARCH("g",AQ234)))</formula>
    </cfRule>
  </conditionalFormatting>
  <conditionalFormatting sqref="AQ238:AT238">
    <cfRule type="containsText" dxfId="6594" priority="1757" operator="containsText" text="ggggggggggggggg">
      <formula>NOT(ISERROR(SEARCH("ggggggggggggggg",AQ238)))</formula>
    </cfRule>
  </conditionalFormatting>
  <conditionalFormatting sqref="AQ238:AT238">
    <cfRule type="containsText" dxfId="6593" priority="1758" operator="containsText" text="gggggggggg">
      <formula>NOT(ISERROR(SEARCH("gggggggggg",AQ238)))</formula>
    </cfRule>
  </conditionalFormatting>
  <conditionalFormatting sqref="AQ238:AT238">
    <cfRule type="containsText" dxfId="6592" priority="1759" operator="containsText" text="ggggg">
      <formula>NOT(ISERROR(SEARCH("ggggg",AQ238)))</formula>
    </cfRule>
  </conditionalFormatting>
  <conditionalFormatting sqref="AQ238:AT238">
    <cfRule type="containsText" dxfId="6591" priority="1760" operator="containsText" text="g">
      <formula>NOT(ISERROR(SEARCH("g",AQ238)))</formula>
    </cfRule>
  </conditionalFormatting>
  <conditionalFormatting sqref="AV222">
    <cfRule type="cellIs" dxfId="6590" priority="1737" operator="between">
      <formula>15</formula>
      <formula>20</formula>
    </cfRule>
  </conditionalFormatting>
  <conditionalFormatting sqref="AV222">
    <cfRule type="cellIs" dxfId="6589" priority="1738" operator="between">
      <formula>10</formula>
      <formula>14.999</formula>
    </cfRule>
  </conditionalFormatting>
  <conditionalFormatting sqref="AV222">
    <cfRule type="cellIs" dxfId="6588" priority="1739" operator="between">
      <formula>5</formula>
      <formula>9.999</formula>
    </cfRule>
  </conditionalFormatting>
  <conditionalFormatting sqref="AV222">
    <cfRule type="cellIs" dxfId="6587" priority="1740" operator="between">
      <formula>0.001</formula>
      <formula>4.999</formula>
    </cfRule>
  </conditionalFormatting>
  <conditionalFormatting sqref="AV226">
    <cfRule type="cellIs" dxfId="6586" priority="1733" operator="between">
      <formula>15</formula>
      <formula>20</formula>
    </cfRule>
  </conditionalFormatting>
  <conditionalFormatting sqref="AV226">
    <cfRule type="cellIs" dxfId="6585" priority="1734" operator="between">
      <formula>10</formula>
      <formula>14.999</formula>
    </cfRule>
  </conditionalFormatting>
  <conditionalFormatting sqref="AV226">
    <cfRule type="cellIs" dxfId="6584" priority="1735" operator="between">
      <formula>5</formula>
      <formula>9.999</formula>
    </cfRule>
  </conditionalFormatting>
  <conditionalFormatting sqref="AV226">
    <cfRule type="cellIs" dxfId="6583" priority="1736" operator="between">
      <formula>0.001</formula>
      <formula>4.999</formula>
    </cfRule>
  </conditionalFormatting>
  <conditionalFormatting sqref="AV230">
    <cfRule type="cellIs" dxfId="6582" priority="1729" operator="between">
      <formula>15</formula>
      <formula>20</formula>
    </cfRule>
  </conditionalFormatting>
  <conditionalFormatting sqref="AV230">
    <cfRule type="cellIs" dxfId="6581" priority="1730" operator="between">
      <formula>10</formula>
      <formula>14.999</formula>
    </cfRule>
  </conditionalFormatting>
  <conditionalFormatting sqref="AV230">
    <cfRule type="cellIs" dxfId="6580" priority="1731" operator="between">
      <formula>5</formula>
      <formula>9.999</formula>
    </cfRule>
  </conditionalFormatting>
  <conditionalFormatting sqref="AV230">
    <cfRule type="cellIs" dxfId="6579" priority="1732" operator="between">
      <formula>0.001</formula>
      <formula>4.999</formula>
    </cfRule>
  </conditionalFormatting>
  <conditionalFormatting sqref="AV234">
    <cfRule type="cellIs" dxfId="6578" priority="1725" operator="between">
      <formula>15</formula>
      <formula>20</formula>
    </cfRule>
  </conditionalFormatting>
  <conditionalFormatting sqref="AV234">
    <cfRule type="cellIs" dxfId="6577" priority="1726" operator="between">
      <formula>10</formula>
      <formula>14.999</formula>
    </cfRule>
  </conditionalFormatting>
  <conditionalFormatting sqref="AV234">
    <cfRule type="cellIs" dxfId="6576" priority="1727" operator="between">
      <formula>5</formula>
      <formula>9.999</formula>
    </cfRule>
  </conditionalFormatting>
  <conditionalFormatting sqref="AV234">
    <cfRule type="cellIs" dxfId="6575" priority="1728" operator="between">
      <formula>0.001</formula>
      <formula>4.999</formula>
    </cfRule>
  </conditionalFormatting>
  <conditionalFormatting sqref="AV238">
    <cfRule type="cellIs" dxfId="6574" priority="1721" operator="between">
      <formula>15</formula>
      <formula>20</formula>
    </cfRule>
  </conditionalFormatting>
  <conditionalFormatting sqref="AV238">
    <cfRule type="cellIs" dxfId="6573" priority="1722" operator="between">
      <formula>10</formula>
      <formula>14.999</formula>
    </cfRule>
  </conditionalFormatting>
  <conditionalFormatting sqref="AV238">
    <cfRule type="cellIs" dxfId="6572" priority="1723" operator="between">
      <formula>5</formula>
      <formula>9.999</formula>
    </cfRule>
  </conditionalFormatting>
  <conditionalFormatting sqref="AV238">
    <cfRule type="cellIs" dxfId="6571" priority="1724" operator="between">
      <formula>0.001</formula>
      <formula>4.999</formula>
    </cfRule>
  </conditionalFormatting>
  <conditionalFormatting sqref="AC230">
    <cfRule type="beginsWith" dxfId="6570" priority="1704" operator="beginsWith" text="?">
      <formula>LEFT(AC230,LEN("?"))="?"</formula>
    </cfRule>
  </conditionalFormatting>
  <conditionalFormatting sqref="AC222">
    <cfRule type="beginsWith" dxfId="6569" priority="1702" operator="beginsWith" text="?">
      <formula>LEFT(AC222,LEN("?"))="?"</formula>
    </cfRule>
  </conditionalFormatting>
  <conditionalFormatting sqref="AC226">
    <cfRule type="beginsWith" dxfId="6568" priority="1703" operator="beginsWith" text="?">
      <formula>LEFT(AC226,LEN("?"))="?"</formula>
    </cfRule>
  </conditionalFormatting>
  <conditionalFormatting sqref="AC234">
    <cfRule type="beginsWith" dxfId="6567" priority="1701" operator="beginsWith" text="?">
      <formula>LEFT(AC234,LEN("?"))="?"</formula>
    </cfRule>
  </conditionalFormatting>
  <conditionalFormatting sqref="AC238">
    <cfRule type="beginsWith" dxfId="6566" priority="1700" operator="beginsWith" text="?">
      <formula>LEFT(AC238,LEN("?"))="?"</formula>
    </cfRule>
  </conditionalFormatting>
  <conditionalFormatting sqref="AI221:AM223">
    <cfRule type="beginsWith" dxfId="6565" priority="1696" operator="beginsWith" text="?">
      <formula>LEFT(AI221,LEN("?"))="?"</formula>
    </cfRule>
  </conditionalFormatting>
  <conditionalFormatting sqref="AI229:AM231">
    <cfRule type="beginsWith" dxfId="6564" priority="1694" operator="beginsWith" text="?">
      <formula>LEFT(AI229,LEN("?"))="?"</formula>
    </cfRule>
  </conditionalFormatting>
  <conditionalFormatting sqref="AI225:AM227">
    <cfRule type="beginsWith" dxfId="6563" priority="1695" operator="beginsWith" text="?">
      <formula>LEFT(AI225,LEN("?"))="?"</formula>
    </cfRule>
  </conditionalFormatting>
  <conditionalFormatting sqref="AI233:AM235">
    <cfRule type="beginsWith" dxfId="6562" priority="1693" operator="beginsWith" text="?">
      <formula>LEFT(AI233,LEN("?"))="?"</formula>
    </cfRule>
  </conditionalFormatting>
  <conditionalFormatting sqref="AI237:AM239">
    <cfRule type="beginsWith" dxfId="6561" priority="1692" operator="beginsWith" text="?">
      <formula>LEFT(AI237,LEN("?"))="?"</formula>
    </cfRule>
  </conditionalFormatting>
  <conditionalFormatting sqref="AX222">
    <cfRule type="cellIs" dxfId="6560" priority="1686" operator="equal">
      <formula>2</formula>
    </cfRule>
  </conditionalFormatting>
  <conditionalFormatting sqref="AX222">
    <cfRule type="cellIs" dxfId="6559" priority="1687" operator="equal">
      <formula>1</formula>
    </cfRule>
  </conditionalFormatting>
  <conditionalFormatting sqref="AX222">
    <cfRule type="cellIs" dxfId="6558" priority="1682" operator="equal">
      <formula>6</formula>
    </cfRule>
  </conditionalFormatting>
  <conditionalFormatting sqref="AX222">
    <cfRule type="cellIs" dxfId="6557" priority="1683" operator="equal">
      <formula>5</formula>
    </cfRule>
  </conditionalFormatting>
  <conditionalFormatting sqref="AX222">
    <cfRule type="cellIs" dxfId="6556" priority="1684" operator="equal">
      <formula>4</formula>
    </cfRule>
  </conditionalFormatting>
  <conditionalFormatting sqref="AX222">
    <cfRule type="cellIs" dxfId="6555" priority="1685" operator="equal">
      <formula>3</formula>
    </cfRule>
  </conditionalFormatting>
  <conditionalFormatting sqref="AX226">
    <cfRule type="cellIs" dxfId="6554" priority="1679" operator="equal">
      <formula>2</formula>
    </cfRule>
  </conditionalFormatting>
  <conditionalFormatting sqref="AX226">
    <cfRule type="cellIs" dxfId="6553" priority="1680" operator="equal">
      <formula>1</formula>
    </cfRule>
  </conditionalFormatting>
  <conditionalFormatting sqref="AX226">
    <cfRule type="cellIs" dxfId="6552" priority="1675" operator="equal">
      <formula>6</formula>
    </cfRule>
  </conditionalFormatting>
  <conditionalFormatting sqref="AX226">
    <cfRule type="cellIs" dxfId="6551" priority="1676" operator="equal">
      <formula>5</formula>
    </cfRule>
  </conditionalFormatting>
  <conditionalFormatting sqref="AX226">
    <cfRule type="cellIs" dxfId="6550" priority="1677" operator="equal">
      <formula>4</formula>
    </cfRule>
  </conditionalFormatting>
  <conditionalFormatting sqref="AX226">
    <cfRule type="cellIs" dxfId="6549" priority="1678" operator="equal">
      <formula>3</formula>
    </cfRule>
  </conditionalFormatting>
  <conditionalFormatting sqref="AX230">
    <cfRule type="cellIs" dxfId="6548" priority="1672" operator="equal">
      <formula>2</formula>
    </cfRule>
  </conditionalFormatting>
  <conditionalFormatting sqref="AX230">
    <cfRule type="cellIs" dxfId="6547" priority="1673" operator="equal">
      <formula>1</formula>
    </cfRule>
  </conditionalFormatting>
  <conditionalFormatting sqref="AX230">
    <cfRule type="cellIs" dxfId="6546" priority="1668" operator="equal">
      <formula>6</formula>
    </cfRule>
  </conditionalFormatting>
  <conditionalFormatting sqref="AX230">
    <cfRule type="cellIs" dxfId="6545" priority="1669" operator="equal">
      <formula>5</formula>
    </cfRule>
  </conditionalFormatting>
  <conditionalFormatting sqref="AX230">
    <cfRule type="cellIs" dxfId="6544" priority="1670" operator="equal">
      <formula>4</formula>
    </cfRule>
  </conditionalFormatting>
  <conditionalFormatting sqref="AX230">
    <cfRule type="cellIs" dxfId="6543" priority="1671" operator="equal">
      <formula>3</formula>
    </cfRule>
  </conditionalFormatting>
  <conditionalFormatting sqref="AX234">
    <cfRule type="cellIs" dxfId="6542" priority="1665" operator="equal">
      <formula>2</formula>
    </cfRule>
  </conditionalFormatting>
  <conditionalFormatting sqref="AX234">
    <cfRule type="cellIs" dxfId="6541" priority="1666" operator="equal">
      <formula>1</formula>
    </cfRule>
  </conditionalFormatting>
  <conditionalFormatting sqref="AX234">
    <cfRule type="cellIs" dxfId="6540" priority="1661" operator="equal">
      <formula>6</formula>
    </cfRule>
  </conditionalFormatting>
  <conditionalFormatting sqref="AX234">
    <cfRule type="cellIs" dxfId="6539" priority="1662" operator="equal">
      <formula>5</formula>
    </cfRule>
  </conditionalFormatting>
  <conditionalFormatting sqref="AX234">
    <cfRule type="cellIs" dxfId="6538" priority="1663" operator="equal">
      <formula>4</formula>
    </cfRule>
  </conditionalFormatting>
  <conditionalFormatting sqref="AX234">
    <cfRule type="cellIs" dxfId="6537" priority="1664" operator="equal">
      <formula>3</formula>
    </cfRule>
  </conditionalFormatting>
  <conditionalFormatting sqref="AX238">
    <cfRule type="cellIs" dxfId="6536" priority="1658" operator="equal">
      <formula>2</formula>
    </cfRule>
  </conditionalFormatting>
  <conditionalFormatting sqref="AX238">
    <cfRule type="cellIs" dxfId="6535" priority="1659" operator="equal">
      <formula>1</formula>
    </cfRule>
  </conditionalFormatting>
  <conditionalFormatting sqref="AX238">
    <cfRule type="cellIs" dxfId="6534" priority="1654" operator="equal">
      <formula>6</formula>
    </cfRule>
  </conditionalFormatting>
  <conditionalFormatting sqref="AX238">
    <cfRule type="cellIs" dxfId="6533" priority="1655" operator="equal">
      <formula>5</formula>
    </cfRule>
  </conditionalFormatting>
  <conditionalFormatting sqref="AX238">
    <cfRule type="cellIs" dxfId="6532" priority="1656" operator="equal">
      <formula>4</formula>
    </cfRule>
  </conditionalFormatting>
  <conditionalFormatting sqref="AX238">
    <cfRule type="cellIs" dxfId="6531" priority="1657" operator="equal">
      <formula>3</formula>
    </cfRule>
  </conditionalFormatting>
  <conditionalFormatting sqref="B34">
    <cfRule type="beginsWith" dxfId="6530" priority="1475" operator="beginsWith" text="?">
      <formula>LEFT(B34,LEN("?"))="?"</formula>
    </cfRule>
  </conditionalFormatting>
  <conditionalFormatting sqref="B26">
    <cfRule type="beginsWith" dxfId="6529" priority="1473" operator="beginsWith" text="?">
      <formula>LEFT(B26,LEN("?"))="?"</formula>
    </cfRule>
  </conditionalFormatting>
  <conditionalFormatting sqref="B30">
    <cfRule type="beginsWith" dxfId="6528" priority="1474" operator="beginsWith" text="?">
      <formula>LEFT(B30,LEN("?"))="?"</formula>
    </cfRule>
  </conditionalFormatting>
  <conditionalFormatting sqref="B38">
    <cfRule type="beginsWith" dxfId="6527" priority="1472" operator="beginsWith" text="?">
      <formula>LEFT(B38,LEN("?"))="?"</formula>
    </cfRule>
  </conditionalFormatting>
  <conditionalFormatting sqref="B42">
    <cfRule type="beginsWith" dxfId="6526" priority="1471" operator="beginsWith" text="?">
      <formula>LEFT(B42,LEN("?"))="?"</formula>
    </cfRule>
  </conditionalFormatting>
  <conditionalFormatting sqref="AE50">
    <cfRule type="beginsWith" dxfId="6525" priority="1272" operator="beginsWith" text="?">
      <formula>LEFT(AE50,LEN("?"))="?"</formula>
    </cfRule>
  </conditionalFormatting>
  <conditionalFormatting sqref="AE26">
    <cfRule type="beginsWith" dxfId="6524" priority="1278" operator="beginsWith" text="?">
      <formula>LEFT(AE26,LEN("?"))="?"</formula>
    </cfRule>
  </conditionalFormatting>
  <conditionalFormatting sqref="D30">
    <cfRule type="beginsWith" dxfId="6523" priority="1301" operator="beginsWith" text="?">
      <formula>LEFT(D30,LEN("?"))="?"</formula>
    </cfRule>
  </conditionalFormatting>
  <conditionalFormatting sqref="D34">
    <cfRule type="beginsWith" dxfId="6522" priority="1300" operator="beginsWith" text="?">
      <formula>LEFT(D34,LEN("?"))="?"</formula>
    </cfRule>
  </conditionalFormatting>
  <conditionalFormatting sqref="D70">
    <cfRule type="beginsWith" dxfId="6521" priority="1263" operator="beginsWith" text="?">
      <formula>LEFT(D70,LEN("?"))="?"</formula>
    </cfRule>
  </conditionalFormatting>
  <conditionalFormatting sqref="D38">
    <cfRule type="beginsWith" dxfId="6520" priority="1299" operator="beginsWith" text="?">
      <formula>LEFT(D38,LEN("?"))="?"</formula>
    </cfRule>
  </conditionalFormatting>
  <conditionalFormatting sqref="D42">
    <cfRule type="beginsWith" dxfId="6519" priority="1298" operator="beginsWith" text="?">
      <formula>LEFT(D42,LEN("?"))="?"</formula>
    </cfRule>
  </conditionalFormatting>
  <conditionalFormatting sqref="AE30">
    <cfRule type="beginsWith" dxfId="6518" priority="1277" operator="beginsWith" text="?">
      <formula>LEFT(AE30,LEN("?"))="?"</formula>
    </cfRule>
  </conditionalFormatting>
  <conditionalFormatting sqref="AE34">
    <cfRule type="beginsWith" dxfId="6517" priority="1276" operator="beginsWith" text="?">
      <formula>LEFT(AE34,LEN("?"))="?"</formula>
    </cfRule>
  </conditionalFormatting>
  <conditionalFormatting sqref="AE234">
    <cfRule type="beginsWith" dxfId="6516" priority="1311" operator="beginsWith" text="?">
      <formula>LEFT(AE234,LEN("?"))="?"</formula>
    </cfRule>
  </conditionalFormatting>
  <conditionalFormatting sqref="AE238">
    <cfRule type="beginsWith" dxfId="6515" priority="1310" operator="beginsWith" text="?">
      <formula>LEFT(AE238,LEN("?"))="?"</formula>
    </cfRule>
  </conditionalFormatting>
  <conditionalFormatting sqref="AE38">
    <cfRule type="beginsWith" dxfId="6514" priority="1275" operator="beginsWith" text="?">
      <formula>LEFT(AE38,LEN("?"))="?"</formula>
    </cfRule>
  </conditionalFormatting>
  <conditionalFormatting sqref="AE42">
    <cfRule type="beginsWith" dxfId="6513" priority="1274" operator="beginsWith" text="?">
      <formula>LEFT(AE42,LEN("?"))="?"</formula>
    </cfRule>
  </conditionalFormatting>
  <conditionalFormatting sqref="AE46">
    <cfRule type="beginsWith" dxfId="6512" priority="1273" operator="beginsWith" text="?">
      <formula>LEFT(AE46,LEN("?"))="?"</formula>
    </cfRule>
  </conditionalFormatting>
  <conditionalFormatting sqref="D66">
    <cfRule type="beginsWith" dxfId="6511" priority="1264" operator="beginsWith" text="?">
      <formula>LEFT(D66,LEN("?"))="?"</formula>
    </cfRule>
  </conditionalFormatting>
  <conditionalFormatting sqref="AE62">
    <cfRule type="beginsWith" dxfId="6510" priority="1259" operator="beginsWith" text="?">
      <formula>LEFT(AE62,LEN("?"))="?"</formula>
    </cfRule>
  </conditionalFormatting>
  <conditionalFormatting sqref="AE222">
    <cfRule type="beginsWith" dxfId="6509" priority="1314" operator="beginsWith" text="?">
      <formula>LEFT(AE222,LEN("?"))="?"</formula>
    </cfRule>
  </conditionalFormatting>
  <conditionalFormatting sqref="AE226">
    <cfRule type="beginsWith" dxfId="6508" priority="1313" operator="beginsWith" text="?">
      <formula>LEFT(AE226,LEN("?"))="?"</formula>
    </cfRule>
  </conditionalFormatting>
  <conditionalFormatting sqref="AE230">
    <cfRule type="beginsWith" dxfId="6507" priority="1312" operator="beginsWith" text="?">
      <formula>LEFT(AE230,LEN("?"))="?"</formula>
    </cfRule>
  </conditionalFormatting>
  <conditionalFormatting sqref="D26">
    <cfRule type="beginsWith" dxfId="6506" priority="1302" operator="beginsWith" text="?">
      <formula>LEFT(D26,LEN("?"))="?"</formula>
    </cfRule>
  </conditionalFormatting>
  <conditionalFormatting sqref="H25:L27">
    <cfRule type="beginsWith" dxfId="6505" priority="1297" operator="beginsWith" text="?">
      <formula>LEFT(H25,LEN("?"))="?"</formula>
    </cfRule>
  </conditionalFormatting>
  <conditionalFormatting sqref="H29:L31">
    <cfRule type="beginsWith" dxfId="6504" priority="1296" operator="beginsWith" text="?">
      <formula>LEFT(H29,LEN("?"))="?"</formula>
    </cfRule>
  </conditionalFormatting>
  <conditionalFormatting sqref="H33:L35">
    <cfRule type="beginsWith" dxfId="6503" priority="1295" operator="beginsWith" text="?">
      <formula>LEFT(H33,LEN("?"))="?"</formula>
    </cfRule>
  </conditionalFormatting>
  <conditionalFormatting sqref="H37:L39">
    <cfRule type="beginsWith" dxfId="6502" priority="1294" operator="beginsWith" text="?">
      <formula>LEFT(H37,LEN("?"))="?"</formula>
    </cfRule>
  </conditionalFormatting>
  <conditionalFormatting sqref="H41:L43">
    <cfRule type="beginsWith" dxfId="6501" priority="1293" operator="beginsWith" text="?">
      <formula>LEFT(H41,LEN("?"))="?"</formula>
    </cfRule>
  </conditionalFormatting>
  <conditionalFormatting sqref="AC34">
    <cfRule type="beginsWith" dxfId="6500" priority="1292" operator="beginsWith" text="?">
      <formula>LEFT(AC34,LEN("?"))="?"</formula>
    </cfRule>
  </conditionalFormatting>
  <conditionalFormatting sqref="AC26">
    <cfRule type="beginsWith" dxfId="6499" priority="1290" operator="beginsWith" text="?">
      <formula>LEFT(AC26,LEN("?"))="?"</formula>
    </cfRule>
  </conditionalFormatting>
  <conditionalFormatting sqref="AC30">
    <cfRule type="beginsWith" dxfId="6498" priority="1291" operator="beginsWith" text="?">
      <formula>LEFT(AC30,LEN("?"))="?"</formula>
    </cfRule>
  </conditionalFormatting>
  <conditionalFormatting sqref="AC38">
    <cfRule type="beginsWith" dxfId="6497" priority="1289" operator="beginsWith" text="?">
      <formula>LEFT(AC38,LEN("?"))="?"</formula>
    </cfRule>
  </conditionalFormatting>
  <conditionalFormatting sqref="AC42">
    <cfRule type="beginsWith" dxfId="6496" priority="1288" operator="beginsWith" text="?">
      <formula>LEFT(AC42,LEN("?"))="?"</formula>
    </cfRule>
  </conditionalFormatting>
  <conditionalFormatting sqref="AC46">
    <cfRule type="beginsWith" dxfId="6495" priority="1287" operator="beginsWith" text="?">
      <formula>LEFT(AC46,LEN("?"))="?"</formula>
    </cfRule>
  </conditionalFormatting>
  <conditionalFormatting sqref="AC50">
    <cfRule type="beginsWith" dxfId="6494" priority="1286" operator="beginsWith" text="?">
      <formula>LEFT(AC50,LEN("?"))="?"</formula>
    </cfRule>
  </conditionalFormatting>
  <conditionalFormatting sqref="AI25:AM27">
    <cfRule type="beginsWith" dxfId="6493" priority="1285" operator="beginsWith" text="?">
      <formula>LEFT(AI25,LEN("?"))="?"</formula>
    </cfRule>
  </conditionalFormatting>
  <conditionalFormatting sqref="AI29:AM31">
    <cfRule type="beginsWith" dxfId="6492" priority="1284" operator="beginsWith" text="?">
      <formula>LEFT(AI29,LEN("?"))="?"</formula>
    </cfRule>
  </conditionalFormatting>
  <conditionalFormatting sqref="AI33:AM35">
    <cfRule type="beginsWith" dxfId="6491" priority="1283" operator="beginsWith" text="?">
      <formula>LEFT(AI33,LEN("?"))="?"</formula>
    </cfRule>
  </conditionalFormatting>
  <conditionalFormatting sqref="AI37:AM39">
    <cfRule type="beginsWith" dxfId="6490" priority="1282" operator="beginsWith" text="?">
      <formula>LEFT(AI37,LEN("?"))="?"</formula>
    </cfRule>
  </conditionalFormatting>
  <conditionalFormatting sqref="AI41:AM43">
    <cfRule type="beginsWith" dxfId="6489" priority="1281" operator="beginsWith" text="?">
      <formula>LEFT(AI41,LEN("?"))="?"</formula>
    </cfRule>
  </conditionalFormatting>
  <conditionalFormatting sqref="AI45:AM47">
    <cfRule type="beginsWith" dxfId="6488" priority="1280" operator="beginsWith" text="?">
      <formula>LEFT(AI45,LEN("?"))="?"</formula>
    </cfRule>
  </conditionalFormatting>
  <conditionalFormatting sqref="AI49:AM51">
    <cfRule type="beginsWith" dxfId="6487" priority="1279" operator="beginsWith" text="?">
      <formula>LEFT(AI49,LEN("?"))="?"</formula>
    </cfRule>
  </conditionalFormatting>
  <conditionalFormatting sqref="D62">
    <cfRule type="beginsWith" dxfId="6486" priority="1265" operator="beginsWith" text="?">
      <formula>LEFT(D62,LEN("?"))="?"</formula>
    </cfRule>
  </conditionalFormatting>
  <conditionalFormatting sqref="B70">
    <cfRule type="beginsWith" dxfId="6485" priority="1271" operator="beginsWith" text="?">
      <formula>LEFT(B70,LEN("?"))="?"</formula>
    </cfRule>
  </conditionalFormatting>
  <conditionalFormatting sqref="B62">
    <cfRule type="beginsWith" dxfId="6484" priority="1269" operator="beginsWith" text="?">
      <formula>LEFT(B62,LEN("?"))="?"</formula>
    </cfRule>
  </conditionalFormatting>
  <conditionalFormatting sqref="B66">
    <cfRule type="beginsWith" dxfId="6483" priority="1270" operator="beginsWith" text="?">
      <formula>LEFT(B66,LEN("?"))="?"</formula>
    </cfRule>
  </conditionalFormatting>
  <conditionalFormatting sqref="H61:L63">
    <cfRule type="beginsWith" dxfId="6482" priority="1268" operator="beginsWith" text="?">
      <formula>LEFT(H61,LEN("?"))="?"</formula>
    </cfRule>
  </conditionalFormatting>
  <conditionalFormatting sqref="H65:L67">
    <cfRule type="beginsWith" dxfId="6481" priority="1267" operator="beginsWith" text="?">
      <formula>LEFT(H65,LEN("?"))="?"</formula>
    </cfRule>
  </conditionalFormatting>
  <conditionalFormatting sqref="H69:L71">
    <cfRule type="beginsWith" dxfId="6480" priority="1266" operator="beginsWith" text="?">
      <formula>LEFT(H69,LEN("?"))="?"</formula>
    </cfRule>
  </conditionalFormatting>
  <conditionalFormatting sqref="AC62">
    <cfRule type="beginsWith" dxfId="6479" priority="1262" operator="beginsWith" text="?">
      <formula>LEFT(AC62,LEN("?"))="?"</formula>
    </cfRule>
  </conditionalFormatting>
  <conditionalFormatting sqref="AI61:AM63">
    <cfRule type="beginsWith" dxfId="6478" priority="1261" operator="beginsWith" text="?">
      <formula>LEFT(AI61,LEN("?"))="?"</formula>
    </cfRule>
  </conditionalFormatting>
  <conditionalFormatting sqref="AE89">
    <cfRule type="beginsWith" dxfId="6477" priority="1244" operator="beginsWith" text="?">
      <formula>LEFT(AE89,LEN("?"))="?"</formula>
    </cfRule>
  </conditionalFormatting>
  <conditionalFormatting sqref="B81">
    <cfRule type="beginsWith" dxfId="6476" priority="1257" operator="beginsWith" text="?">
      <formula>LEFT(B81,LEN("?"))="?"</formula>
    </cfRule>
  </conditionalFormatting>
  <conditionalFormatting sqref="B85">
    <cfRule type="beginsWith" dxfId="6475" priority="1258" operator="beginsWith" text="?">
      <formula>LEFT(B85,LEN("?"))="?"</formula>
    </cfRule>
  </conditionalFormatting>
  <conditionalFormatting sqref="H80:L82">
    <cfRule type="beginsWith" dxfId="6474" priority="1256" operator="beginsWith" text="?">
      <formula>LEFT(H80,LEN("?"))="?"</formula>
    </cfRule>
  </conditionalFormatting>
  <conditionalFormatting sqref="H84:L86">
    <cfRule type="beginsWith" dxfId="6473" priority="1255" operator="beginsWith" text="?">
      <formula>LEFT(H84,LEN("?"))="?"</formula>
    </cfRule>
  </conditionalFormatting>
  <conditionalFormatting sqref="D81">
    <cfRule type="beginsWith" dxfId="6472" priority="1254" operator="beginsWith" text="?">
      <formula>LEFT(D81,LEN("?"))="?"</formula>
    </cfRule>
  </conditionalFormatting>
  <conditionalFormatting sqref="D85">
    <cfRule type="beginsWith" dxfId="6471" priority="1253" operator="beginsWith" text="?">
      <formula>LEFT(D85,LEN("?"))="?"</formula>
    </cfRule>
  </conditionalFormatting>
  <conditionalFormatting sqref="AC89">
    <cfRule type="beginsWith" dxfId="6470" priority="1252" operator="beginsWith" text="?">
      <formula>LEFT(AC89,LEN("?"))="?"</formula>
    </cfRule>
  </conditionalFormatting>
  <conditionalFormatting sqref="AC81">
    <cfRule type="beginsWith" dxfId="6469" priority="1250" operator="beginsWith" text="?">
      <formula>LEFT(AC81,LEN("?"))="?"</formula>
    </cfRule>
  </conditionalFormatting>
  <conditionalFormatting sqref="AC85">
    <cfRule type="beginsWith" dxfId="6468" priority="1251" operator="beginsWith" text="?">
      <formula>LEFT(AC85,LEN("?"))="?"</formula>
    </cfRule>
  </conditionalFormatting>
  <conditionalFormatting sqref="AI80:AM82">
    <cfRule type="beginsWith" dxfId="6467" priority="1249" operator="beginsWith" text="?">
      <formula>LEFT(AI80,LEN("?"))="?"</formula>
    </cfRule>
  </conditionalFormatting>
  <conditionalFormatting sqref="AI84:AM86">
    <cfRule type="beginsWith" dxfId="6466" priority="1248" operator="beginsWith" text="?">
      <formula>LEFT(AI84,LEN("?"))="?"</formula>
    </cfRule>
  </conditionalFormatting>
  <conditionalFormatting sqref="AI88:AM90">
    <cfRule type="beginsWith" dxfId="6465" priority="1247" operator="beginsWith" text="?">
      <formula>LEFT(AI88,LEN("?"))="?"</formula>
    </cfRule>
  </conditionalFormatting>
  <conditionalFormatting sqref="AE81">
    <cfRule type="beginsWith" dxfId="6464" priority="1246" operator="beginsWith" text="?">
      <formula>LEFT(AE81,LEN("?"))="?"</formula>
    </cfRule>
  </conditionalFormatting>
  <conditionalFormatting sqref="AE85">
    <cfRule type="beginsWith" dxfId="6463" priority="1245" operator="beginsWith" text="?">
      <formula>LEFT(AE85,LEN("?"))="?"</formula>
    </cfRule>
  </conditionalFormatting>
  <conditionalFormatting sqref="B109">
    <cfRule type="beginsWith" dxfId="6462" priority="1243" operator="beginsWith" text="?">
      <formula>LEFT(B109,LEN("?"))="?"</formula>
    </cfRule>
  </conditionalFormatting>
  <conditionalFormatting sqref="B101">
    <cfRule type="beginsWith" dxfId="6461" priority="1241" operator="beginsWith" text="?">
      <formula>LEFT(B101,LEN("?"))="?"</formula>
    </cfRule>
  </conditionalFormatting>
  <conditionalFormatting sqref="B105">
    <cfRule type="beginsWith" dxfId="6460" priority="1242" operator="beginsWith" text="?">
      <formula>LEFT(B105,LEN("?"))="?"</formula>
    </cfRule>
  </conditionalFormatting>
  <conditionalFormatting sqref="B113">
    <cfRule type="beginsWith" dxfId="6459" priority="1240" operator="beginsWith" text="?">
      <formula>LEFT(B113,LEN("?"))="?"</formula>
    </cfRule>
  </conditionalFormatting>
  <conditionalFormatting sqref="B117">
    <cfRule type="beginsWith" dxfId="6458" priority="1239" operator="beginsWith" text="?">
      <formula>LEFT(B117,LEN("?"))="?"</formula>
    </cfRule>
  </conditionalFormatting>
  <conditionalFormatting sqref="B121">
    <cfRule type="beginsWith" dxfId="6457" priority="1238" operator="beginsWith" text="?">
      <formula>LEFT(B121,LEN("?"))="?"</formula>
    </cfRule>
  </conditionalFormatting>
  <conditionalFormatting sqref="H100:L102">
    <cfRule type="beginsWith" dxfId="6456" priority="1237" operator="beginsWith" text="?">
      <formula>LEFT(H100,LEN("?"))="?"</formula>
    </cfRule>
  </conditionalFormatting>
  <conditionalFormatting sqref="H104:L106">
    <cfRule type="beginsWith" dxfId="6455" priority="1236" operator="beginsWith" text="?">
      <formula>LEFT(H104,LEN("?"))="?"</formula>
    </cfRule>
  </conditionalFormatting>
  <conditionalFormatting sqref="H108:L110">
    <cfRule type="beginsWith" dxfId="6454" priority="1235" operator="beginsWith" text="?">
      <formula>LEFT(H108,LEN("?"))="?"</formula>
    </cfRule>
  </conditionalFormatting>
  <conditionalFormatting sqref="H112:L114">
    <cfRule type="beginsWith" dxfId="6453" priority="1234" operator="beginsWith" text="?">
      <formula>LEFT(H112,LEN("?"))="?"</formula>
    </cfRule>
  </conditionalFormatting>
  <conditionalFormatting sqref="H116:L118">
    <cfRule type="beginsWith" dxfId="6452" priority="1233" operator="beginsWith" text="?">
      <formula>LEFT(H116,LEN("?"))="?"</formula>
    </cfRule>
  </conditionalFormatting>
  <conditionalFormatting sqref="H120:L122">
    <cfRule type="beginsWith" dxfId="6451" priority="1232" operator="beginsWith" text="?">
      <formula>LEFT(H120,LEN("?"))="?"</formula>
    </cfRule>
  </conditionalFormatting>
  <conditionalFormatting sqref="D101">
    <cfRule type="beginsWith" dxfId="6450" priority="1231" operator="beginsWith" text="?">
      <formula>LEFT(D101,LEN("?"))="?"</formula>
    </cfRule>
  </conditionalFormatting>
  <conditionalFormatting sqref="D105">
    <cfRule type="beginsWith" dxfId="6449" priority="1230" operator="beginsWith" text="?">
      <formula>LEFT(D105,LEN("?"))="?"</formula>
    </cfRule>
  </conditionalFormatting>
  <conditionalFormatting sqref="D109">
    <cfRule type="beginsWith" dxfId="6448" priority="1229" operator="beginsWith" text="?">
      <formula>LEFT(D109,LEN("?"))="?"</formula>
    </cfRule>
  </conditionalFormatting>
  <conditionalFormatting sqref="D113">
    <cfRule type="beginsWith" dxfId="6447" priority="1228" operator="beginsWith" text="?">
      <formula>LEFT(D113,LEN("?"))="?"</formula>
    </cfRule>
  </conditionalFormatting>
  <conditionalFormatting sqref="D117">
    <cfRule type="beginsWith" dxfId="6446" priority="1227" operator="beginsWith" text="?">
      <formula>LEFT(D117,LEN("?"))="?"</formula>
    </cfRule>
  </conditionalFormatting>
  <conditionalFormatting sqref="D121">
    <cfRule type="beginsWith" dxfId="6445" priority="1226" operator="beginsWith" text="?">
      <formula>LEFT(D121,LEN("?"))="?"</formula>
    </cfRule>
  </conditionalFormatting>
  <conditionalFormatting sqref="AC109">
    <cfRule type="beginsWith" dxfId="6444" priority="1225" operator="beginsWith" text="?">
      <formula>LEFT(AC109,LEN("?"))="?"</formula>
    </cfRule>
  </conditionalFormatting>
  <conditionalFormatting sqref="AC101">
    <cfRule type="beginsWith" dxfId="6443" priority="1223" operator="beginsWith" text="?">
      <formula>LEFT(AC101,LEN("?"))="?"</formula>
    </cfRule>
  </conditionalFormatting>
  <conditionalFormatting sqref="AC105">
    <cfRule type="beginsWith" dxfId="6442" priority="1224" operator="beginsWith" text="?">
      <formula>LEFT(AC105,LEN("?"))="?"</formula>
    </cfRule>
  </conditionalFormatting>
  <conditionalFormatting sqref="AC113">
    <cfRule type="beginsWith" dxfId="6441" priority="1222" operator="beginsWith" text="?">
      <formula>LEFT(AC113,LEN("?"))="?"</formula>
    </cfRule>
  </conditionalFormatting>
  <conditionalFormatting sqref="AC117">
    <cfRule type="beginsWith" dxfId="6440" priority="1221" operator="beginsWith" text="?">
      <formula>LEFT(AC117,LEN("?"))="?"</formula>
    </cfRule>
  </conditionalFormatting>
  <conditionalFormatting sqref="H139:L141">
    <cfRule type="beginsWith" dxfId="6439" priority="1199" operator="beginsWith" text="?">
      <formula>LEFT(H139,LEN("?"))="?"</formula>
    </cfRule>
  </conditionalFormatting>
  <conditionalFormatting sqref="H143:L145">
    <cfRule type="beginsWith" dxfId="6438" priority="1198" operator="beginsWith" text="?">
      <formula>LEFT(H143,LEN("?"))="?"</formula>
    </cfRule>
  </conditionalFormatting>
  <conditionalFormatting sqref="AI100:AM102">
    <cfRule type="beginsWith" dxfId="6437" priority="1210" operator="beginsWith" text="?">
      <formula>LEFT(AI100,LEN("?"))="?"</formula>
    </cfRule>
  </conditionalFormatting>
  <conditionalFormatting sqref="AI108:AM110">
    <cfRule type="beginsWith" dxfId="6436" priority="1208" operator="beginsWith" text="?">
      <formula>LEFT(AI108,LEN("?"))="?"</formula>
    </cfRule>
  </conditionalFormatting>
  <conditionalFormatting sqref="AI104:AM106">
    <cfRule type="beginsWith" dxfId="6435" priority="1209" operator="beginsWith" text="?">
      <formula>LEFT(AI104,LEN("?"))="?"</formula>
    </cfRule>
  </conditionalFormatting>
  <conditionalFormatting sqref="AI112:AM114">
    <cfRule type="beginsWith" dxfId="6434" priority="1207" operator="beginsWith" text="?">
      <formula>LEFT(AI112,LEN("?"))="?"</formula>
    </cfRule>
  </conditionalFormatting>
  <conditionalFormatting sqref="AI116:AM118">
    <cfRule type="beginsWith" dxfId="6433" priority="1206" operator="beginsWith" text="?">
      <formula>LEFT(AI116,LEN("?"))="?"</formula>
    </cfRule>
  </conditionalFormatting>
  <conditionalFormatting sqref="B140">
    <cfRule type="beginsWith" dxfId="6432" priority="1205" operator="beginsWith" text="?">
      <formula>LEFT(B140,LEN("?"))="?"</formula>
    </cfRule>
  </conditionalFormatting>
  <conditionalFormatting sqref="B132">
    <cfRule type="beginsWith" dxfId="6431" priority="1203" operator="beginsWith" text="?">
      <formula>LEFT(B132,LEN("?"))="?"</formula>
    </cfRule>
  </conditionalFormatting>
  <conditionalFormatting sqref="B136">
    <cfRule type="beginsWith" dxfId="6430" priority="1204" operator="beginsWith" text="?">
      <formula>LEFT(B136,LEN("?"))="?"</formula>
    </cfRule>
  </conditionalFormatting>
  <conditionalFormatting sqref="B144">
    <cfRule type="beginsWith" dxfId="6429" priority="1202" operator="beginsWith" text="?">
      <formula>LEFT(B144,LEN("?"))="?"</formula>
    </cfRule>
  </conditionalFormatting>
  <conditionalFormatting sqref="H131:L133">
    <cfRule type="beginsWith" dxfId="6428" priority="1201" operator="beginsWith" text="?">
      <formula>LEFT(H131,LEN("?"))="?"</formula>
    </cfRule>
  </conditionalFormatting>
  <conditionalFormatting sqref="H135:L137">
    <cfRule type="beginsWith" dxfId="6427" priority="1200" operator="beginsWith" text="?">
      <formula>LEFT(H135,LEN("?"))="?"</formula>
    </cfRule>
  </conditionalFormatting>
  <conditionalFormatting sqref="D132">
    <cfRule type="beginsWith" dxfId="6426" priority="1189" operator="beginsWith" text="?">
      <formula>LEFT(D132,LEN("?"))="?"</formula>
    </cfRule>
  </conditionalFormatting>
  <conditionalFormatting sqref="D136">
    <cfRule type="beginsWith" dxfId="6425" priority="1188" operator="beginsWith" text="?">
      <formula>LEFT(D136,LEN("?"))="?"</formula>
    </cfRule>
  </conditionalFormatting>
  <conditionalFormatting sqref="D140">
    <cfRule type="beginsWith" dxfId="6424" priority="1187" operator="beginsWith" text="?">
      <formula>LEFT(D140,LEN("?"))="?"</formula>
    </cfRule>
  </conditionalFormatting>
  <conditionalFormatting sqref="D144">
    <cfRule type="beginsWith" dxfId="6423" priority="1186" operator="beginsWith" text="?">
      <formula>LEFT(D144,LEN("?"))="?"</formula>
    </cfRule>
  </conditionalFormatting>
  <conditionalFormatting sqref="AC140">
    <cfRule type="beginsWith" dxfId="6422" priority="1185" operator="beginsWith" text="?">
      <formula>LEFT(AC140,LEN("?"))="?"</formula>
    </cfRule>
  </conditionalFormatting>
  <conditionalFormatting sqref="AC132">
    <cfRule type="beginsWith" dxfId="6421" priority="1183" operator="beginsWith" text="?">
      <formula>LEFT(AC132,LEN("?"))="?"</formula>
    </cfRule>
  </conditionalFormatting>
  <conditionalFormatting sqref="AC136">
    <cfRule type="beginsWith" dxfId="6420" priority="1184" operator="beginsWith" text="?">
      <formula>LEFT(AC136,LEN("?"))="?"</formula>
    </cfRule>
  </conditionalFormatting>
  <conditionalFormatting sqref="AC144">
    <cfRule type="beginsWith" dxfId="6419" priority="1182" operator="beginsWith" text="?">
      <formula>LEFT(AC144,LEN("?"))="?"</formula>
    </cfRule>
  </conditionalFormatting>
  <conditionalFormatting sqref="AC148">
    <cfRule type="beginsWith" dxfId="6418" priority="1181" operator="beginsWith" text="?">
      <formula>LEFT(AC148,LEN("?"))="?"</formula>
    </cfRule>
  </conditionalFormatting>
  <conditionalFormatting sqref="AC152">
    <cfRule type="beginsWith" dxfId="6417" priority="1180" operator="beginsWith" text="?">
      <formula>LEFT(AC152,LEN("?"))="?"</formula>
    </cfRule>
  </conditionalFormatting>
  <conditionalFormatting sqref="AC156">
    <cfRule type="beginsWith" dxfId="6416" priority="1179" operator="beginsWith" text="?">
      <formula>LEFT(AC156,LEN("?"))="?"</formula>
    </cfRule>
  </conditionalFormatting>
  <conditionalFormatting sqref="AI131:AM133">
    <cfRule type="beginsWith" dxfId="6415" priority="1178" operator="beginsWith" text="?">
      <formula>LEFT(AI131,LEN("?"))="?"</formula>
    </cfRule>
  </conditionalFormatting>
  <conditionalFormatting sqref="AI139:AM141">
    <cfRule type="beginsWith" dxfId="6414" priority="1176" operator="beginsWith" text="?">
      <formula>LEFT(AI139,LEN("?"))="?"</formula>
    </cfRule>
  </conditionalFormatting>
  <conditionalFormatting sqref="AI135:AM137">
    <cfRule type="beginsWith" dxfId="6413" priority="1177" operator="beginsWith" text="?">
      <formula>LEFT(AI135,LEN("?"))="?"</formula>
    </cfRule>
  </conditionalFormatting>
  <conditionalFormatting sqref="AI143:AM145">
    <cfRule type="beginsWith" dxfId="6412" priority="1175" operator="beginsWith" text="?">
      <formula>LEFT(AI143,LEN("?"))="?"</formula>
    </cfRule>
  </conditionalFormatting>
  <conditionalFormatting sqref="AI147:AM149">
    <cfRule type="beginsWith" dxfId="6411" priority="1174" operator="beginsWith" text="?">
      <formula>LEFT(AI147,LEN("?"))="?"</formula>
    </cfRule>
  </conditionalFormatting>
  <conditionalFormatting sqref="AI151:AM153">
    <cfRule type="beginsWith" dxfId="6410" priority="1173" operator="beginsWith" text="?">
      <formula>LEFT(AI151,LEN("?"))="?"</formula>
    </cfRule>
  </conditionalFormatting>
  <conditionalFormatting sqref="AI155:AM157">
    <cfRule type="beginsWith" dxfId="6409" priority="1172" operator="beginsWith" text="?">
      <formula>LEFT(AI155,LEN("?"))="?"</formula>
    </cfRule>
  </conditionalFormatting>
  <conditionalFormatting sqref="AE132">
    <cfRule type="beginsWith" dxfId="6408" priority="1171" operator="beginsWith" text="?">
      <formula>LEFT(AE132,LEN("?"))="?"</formula>
    </cfRule>
  </conditionalFormatting>
  <conditionalFormatting sqref="AE136">
    <cfRule type="beginsWith" dxfId="6407" priority="1170" operator="beginsWith" text="?">
      <formula>LEFT(AE136,LEN("?"))="?"</formula>
    </cfRule>
  </conditionalFormatting>
  <conditionalFormatting sqref="AE140">
    <cfRule type="beginsWith" dxfId="6406" priority="1169" operator="beginsWith" text="?">
      <formula>LEFT(AE140,LEN("?"))="?"</formula>
    </cfRule>
  </conditionalFormatting>
  <conditionalFormatting sqref="AE144">
    <cfRule type="beginsWith" dxfId="6405" priority="1168" operator="beginsWith" text="?">
      <formula>LEFT(AE144,LEN("?"))="?"</formula>
    </cfRule>
  </conditionalFormatting>
  <conditionalFormatting sqref="AE152">
    <cfRule type="beginsWith" dxfId="6404" priority="1167" operator="beginsWith" text="?">
      <formula>LEFT(AE152,LEN("?"))="?"</formula>
    </cfRule>
  </conditionalFormatting>
  <conditionalFormatting sqref="AE156">
    <cfRule type="beginsWith" dxfId="6403" priority="1166" operator="beginsWith" text="?">
      <formula>LEFT(AE156,LEN("?"))="?"</formula>
    </cfRule>
  </conditionalFormatting>
  <conditionalFormatting sqref="AE148">
    <cfRule type="beginsWith" dxfId="6402" priority="1165" operator="beginsWith" text="?">
      <formula>LEFT(AE148,LEN("?"))="?"</formula>
    </cfRule>
  </conditionalFormatting>
  <conditionalFormatting sqref="B175">
    <cfRule type="beginsWith" dxfId="6401" priority="1164" operator="beginsWith" text="?">
      <formula>LEFT(B175,LEN("?"))="?"</formula>
    </cfRule>
  </conditionalFormatting>
  <conditionalFormatting sqref="B167">
    <cfRule type="beginsWith" dxfId="6400" priority="1162" operator="beginsWith" text="?">
      <formula>LEFT(B167,LEN("?"))="?"</formula>
    </cfRule>
  </conditionalFormatting>
  <conditionalFormatting sqref="B171">
    <cfRule type="beginsWith" dxfId="6399" priority="1163" operator="beginsWith" text="?">
      <formula>LEFT(B171,LEN("?"))="?"</formula>
    </cfRule>
  </conditionalFormatting>
  <conditionalFormatting sqref="B179">
    <cfRule type="beginsWith" dxfId="6398" priority="1161" operator="beginsWith" text="?">
      <formula>LEFT(B179,LEN("?"))="?"</formula>
    </cfRule>
  </conditionalFormatting>
  <conditionalFormatting sqref="B183">
    <cfRule type="beginsWith" dxfId="6397" priority="1160" operator="beginsWith" text="?">
      <formula>LEFT(B183,LEN("?"))="?"</formula>
    </cfRule>
  </conditionalFormatting>
  <conditionalFormatting sqref="B187">
    <cfRule type="beginsWith" dxfId="6396" priority="1159" operator="beginsWith" text="?">
      <formula>LEFT(B187,LEN("?"))="?"</formula>
    </cfRule>
  </conditionalFormatting>
  <conditionalFormatting sqref="B191">
    <cfRule type="beginsWith" dxfId="6395" priority="1158" operator="beginsWith" text="?">
      <formula>LEFT(B191,LEN("?"))="?"</formula>
    </cfRule>
  </conditionalFormatting>
  <conditionalFormatting sqref="B195">
    <cfRule type="beginsWith" dxfId="6394" priority="1157" operator="beginsWith" text="?">
      <formula>LEFT(B195,LEN("?"))="?"</formula>
    </cfRule>
  </conditionalFormatting>
  <conditionalFormatting sqref="H166:L168">
    <cfRule type="beginsWith" dxfId="6393" priority="1156" operator="beginsWith" text="?">
      <formula>LEFT(H166,LEN("?"))="?"</formula>
    </cfRule>
  </conditionalFormatting>
  <conditionalFormatting sqref="H174:L176">
    <cfRule type="beginsWith" dxfId="6392" priority="1154" operator="beginsWith" text="?">
      <formula>LEFT(H174,LEN("?"))="?"</formula>
    </cfRule>
  </conditionalFormatting>
  <conditionalFormatting sqref="H170:L172">
    <cfRule type="beginsWith" dxfId="6391" priority="1155" operator="beginsWith" text="?">
      <formula>LEFT(H170,LEN("?"))="?"</formula>
    </cfRule>
  </conditionalFormatting>
  <conditionalFormatting sqref="H178:L180">
    <cfRule type="beginsWith" dxfId="6390" priority="1153" operator="beginsWith" text="?">
      <formula>LEFT(H178,LEN("?"))="?"</formula>
    </cfRule>
  </conditionalFormatting>
  <conditionalFormatting sqref="H182:L184">
    <cfRule type="beginsWith" dxfId="6389" priority="1152" operator="beginsWith" text="?">
      <formula>LEFT(H182,LEN("?"))="?"</formula>
    </cfRule>
  </conditionalFormatting>
  <conditionalFormatting sqref="H186:L188">
    <cfRule type="beginsWith" dxfId="6388" priority="1151" operator="beginsWith" text="?">
      <formula>LEFT(H186,LEN("?"))="?"</formula>
    </cfRule>
  </conditionalFormatting>
  <conditionalFormatting sqref="H190:L192">
    <cfRule type="beginsWith" dxfId="6387" priority="1150" operator="beginsWith" text="?">
      <formula>LEFT(H190,LEN("?"))="?"</formula>
    </cfRule>
  </conditionalFormatting>
  <conditionalFormatting sqref="H194:L196">
    <cfRule type="beginsWith" dxfId="6386" priority="1149" operator="beginsWith" text="?">
      <formula>LEFT(H194,LEN("?"))="?"</formula>
    </cfRule>
  </conditionalFormatting>
  <conditionalFormatting sqref="H198">
    <cfRule type="beginsWith" dxfId="6385" priority="1148" operator="beginsWith" text="?">
      <formula>LEFT(H198,LEN("?"))="?"</formula>
    </cfRule>
  </conditionalFormatting>
  <conditionalFormatting sqref="H206">
    <cfRule type="beginsWith" dxfId="6384" priority="1138" operator="beginsWith" text="?">
      <formula>LEFT(H206,LEN("?"))="?"</formula>
    </cfRule>
  </conditionalFormatting>
  <conditionalFormatting sqref="B203">
    <cfRule type="beginsWith" dxfId="6383" priority="1147" operator="beginsWith" text="?">
      <formula>LEFT(B203,LEN("?"))="?"</formula>
    </cfRule>
  </conditionalFormatting>
  <conditionalFormatting sqref="H202:L204">
    <cfRule type="beginsWith" dxfId="6382" priority="1146" operator="beginsWith" text="?">
      <formula>LEFT(H202,LEN("?"))="?"</formula>
    </cfRule>
  </conditionalFormatting>
  <conditionalFormatting sqref="B203">
    <cfRule type="beginsWith" dxfId="6381" priority="1145" operator="beginsWith" text="?">
      <formula>LEFT(B203,LEN("?"))="?"</formula>
    </cfRule>
  </conditionalFormatting>
  <conditionalFormatting sqref="H198">
    <cfRule type="beginsWith" dxfId="6380" priority="1144" operator="beginsWith" text="?">
      <formula>LEFT(H198,LEN("?"))="?"</formula>
    </cfRule>
  </conditionalFormatting>
  <conditionalFormatting sqref="H202:L204">
    <cfRule type="beginsWith" dxfId="6379" priority="1143" operator="beginsWith" text="?">
      <formula>LEFT(H202,LEN("?"))="?"</formula>
    </cfRule>
  </conditionalFormatting>
  <conditionalFormatting sqref="H206">
    <cfRule type="beginsWith" dxfId="6378" priority="1142" operator="beginsWith" text="?">
      <formula>LEFT(H206,LEN("?"))="?"</formula>
    </cfRule>
  </conditionalFormatting>
  <conditionalFormatting sqref="B211">
    <cfRule type="beginsWith" dxfId="6377" priority="1141" operator="beginsWith" text="?">
      <formula>LEFT(B211,LEN("?"))="?"</formula>
    </cfRule>
  </conditionalFormatting>
  <conditionalFormatting sqref="H210:L212">
    <cfRule type="beginsWith" dxfId="6376" priority="1140" operator="beginsWith" text="?">
      <formula>LEFT(H210,LEN("?"))="?"</formula>
    </cfRule>
  </conditionalFormatting>
  <conditionalFormatting sqref="B211">
    <cfRule type="beginsWith" dxfId="6375" priority="1139" operator="beginsWith" text="?">
      <formula>LEFT(B211,LEN("?"))="?"</formula>
    </cfRule>
  </conditionalFormatting>
  <conditionalFormatting sqref="B199">
    <cfRule type="beginsWith" dxfId="6374" priority="1136" operator="beginsWith" text="?">
      <formula>LEFT(B199,LEN("?"))="?"</formula>
    </cfRule>
  </conditionalFormatting>
  <conditionalFormatting sqref="H210:L212">
    <cfRule type="beginsWith" dxfId="6373" priority="1137" operator="beginsWith" text="?">
      <formula>LEFT(H210,LEN("?"))="?"</formula>
    </cfRule>
  </conditionalFormatting>
  <conditionalFormatting sqref="B207">
    <cfRule type="beginsWith" dxfId="6372" priority="1135" operator="beginsWith" text="?">
      <formula>LEFT(B207,LEN("?"))="?"</formula>
    </cfRule>
  </conditionalFormatting>
  <conditionalFormatting sqref="D167">
    <cfRule type="beginsWith" dxfId="6371" priority="1134" operator="beginsWith" text="?">
      <formula>LEFT(D167,LEN("?"))="?"</formula>
    </cfRule>
  </conditionalFormatting>
  <conditionalFormatting sqref="D171">
    <cfRule type="beginsWith" dxfId="6370" priority="1133" operator="beginsWith" text="?">
      <formula>LEFT(D171,LEN("?"))="?"</formula>
    </cfRule>
  </conditionalFormatting>
  <conditionalFormatting sqref="D175">
    <cfRule type="beginsWith" dxfId="6369" priority="1132" operator="beginsWith" text="?">
      <formula>LEFT(D175,LEN("?"))="?"</formula>
    </cfRule>
  </conditionalFormatting>
  <conditionalFormatting sqref="D179">
    <cfRule type="beginsWith" dxfId="6368" priority="1131" operator="beginsWith" text="?">
      <formula>LEFT(D179,LEN("?"))="?"</formula>
    </cfRule>
  </conditionalFormatting>
  <conditionalFormatting sqref="D183">
    <cfRule type="beginsWith" dxfId="6367" priority="1130" operator="beginsWith" text="?">
      <formula>LEFT(D183,LEN("?"))="?"</formula>
    </cfRule>
  </conditionalFormatting>
  <conditionalFormatting sqref="D187">
    <cfRule type="beginsWith" dxfId="6366" priority="1129" operator="beginsWith" text="?">
      <formula>LEFT(D187,LEN("?"))="?"</formula>
    </cfRule>
  </conditionalFormatting>
  <conditionalFormatting sqref="D191">
    <cfRule type="beginsWith" dxfId="6365" priority="1128" operator="beginsWith" text="?">
      <formula>LEFT(D191,LEN("?"))="?"</formula>
    </cfRule>
  </conditionalFormatting>
  <conditionalFormatting sqref="D195">
    <cfRule type="beginsWith" dxfId="6364" priority="1127" operator="beginsWith" text="?">
      <formula>LEFT(D195,LEN("?"))="?"</formula>
    </cfRule>
  </conditionalFormatting>
  <conditionalFormatting sqref="D199">
    <cfRule type="beginsWith" dxfId="6363" priority="1126" operator="beginsWith" text="?">
      <formula>LEFT(D199,LEN("?"))="?"</formula>
    </cfRule>
  </conditionalFormatting>
  <conditionalFormatting sqref="D203">
    <cfRule type="beginsWith" dxfId="6362" priority="1125" operator="beginsWith" text="?">
      <formula>LEFT(D203,LEN("?"))="?"</formula>
    </cfRule>
  </conditionalFormatting>
  <conditionalFormatting sqref="D207">
    <cfRule type="beginsWith" dxfId="6361" priority="1124" operator="beginsWith" text="?">
      <formula>LEFT(D207,LEN("?"))="?"</formula>
    </cfRule>
  </conditionalFormatting>
  <conditionalFormatting sqref="D211">
    <cfRule type="beginsWith" dxfId="6360" priority="1123" operator="beginsWith" text="?">
      <formula>LEFT(D211,LEN("?"))="?"</formula>
    </cfRule>
  </conditionalFormatting>
  <conditionalFormatting sqref="AC175">
    <cfRule type="beginsWith" dxfId="6359" priority="1122" operator="beginsWith" text="?">
      <formula>LEFT(AC175,LEN("?"))="?"</formula>
    </cfRule>
  </conditionalFormatting>
  <conditionalFormatting sqref="AC167">
    <cfRule type="beginsWith" dxfId="6358" priority="1120" operator="beginsWith" text="?">
      <formula>LEFT(AC167,LEN("?"))="?"</formula>
    </cfRule>
  </conditionalFormatting>
  <conditionalFormatting sqref="AC171">
    <cfRule type="beginsWith" dxfId="6357" priority="1121" operator="beginsWith" text="?">
      <formula>LEFT(AC171,LEN("?"))="?"</formula>
    </cfRule>
  </conditionalFormatting>
  <conditionalFormatting sqref="AI166:AM168">
    <cfRule type="beginsWith" dxfId="6356" priority="1119" operator="beginsWith" text="?">
      <formula>LEFT(AI166,LEN("?"))="?"</formula>
    </cfRule>
  </conditionalFormatting>
  <conditionalFormatting sqref="AI174:AM176">
    <cfRule type="beginsWith" dxfId="6355" priority="1117" operator="beginsWith" text="?">
      <formula>LEFT(AI174,LEN("?"))="?"</formula>
    </cfRule>
  </conditionalFormatting>
  <conditionalFormatting sqref="AI170:AM172">
    <cfRule type="beginsWith" dxfId="6354" priority="1118" operator="beginsWith" text="?">
      <formula>LEFT(AI170,LEN("?"))="?"</formula>
    </cfRule>
  </conditionalFormatting>
  <conditionalFormatting sqref="AC179">
    <cfRule type="beginsWith" dxfId="6353" priority="1116" operator="beginsWith" text="?">
      <formula>LEFT(AC179,LEN("?"))="?"</formula>
    </cfRule>
  </conditionalFormatting>
  <conditionalFormatting sqref="AI178:AM180">
    <cfRule type="beginsWith" dxfId="6352" priority="1115" operator="beginsWith" text="?">
      <formula>LEFT(AI178,LEN("?"))="?"</formula>
    </cfRule>
  </conditionalFormatting>
  <conditionalFormatting sqref="AE167">
    <cfRule type="beginsWith" dxfId="6351" priority="1114" operator="beginsWith" text="?">
      <formula>LEFT(AE167,LEN("?"))="?"</formula>
    </cfRule>
  </conditionalFormatting>
  <conditionalFormatting sqref="AE171">
    <cfRule type="beginsWith" dxfId="6350" priority="1113" operator="beginsWith" text="?">
      <formula>LEFT(AE171,LEN("?"))="?"</formula>
    </cfRule>
  </conditionalFormatting>
  <conditionalFormatting sqref="AE175">
    <cfRule type="beginsWith" dxfId="6349" priority="1112" operator="beginsWith" text="?">
      <formula>LEFT(AE175,LEN("?"))="?"</formula>
    </cfRule>
  </conditionalFormatting>
  <conditionalFormatting sqref="AE179">
    <cfRule type="beginsWith" dxfId="6348" priority="1111" operator="beginsWith" text="?">
      <formula>LEFT(AE179,LEN("?"))="?"</formula>
    </cfRule>
  </conditionalFormatting>
  <conditionalFormatting sqref="B230">
    <cfRule type="beginsWith" dxfId="6347" priority="1110" operator="beginsWith" text="?">
      <formula>LEFT(B230,LEN("?"))="?"</formula>
    </cfRule>
  </conditionalFormatting>
  <conditionalFormatting sqref="B222">
    <cfRule type="beginsWith" dxfId="6346" priority="1108" operator="beginsWith" text="?">
      <formula>LEFT(B222,LEN("?"))="?"</formula>
    </cfRule>
  </conditionalFormatting>
  <conditionalFormatting sqref="B226">
    <cfRule type="beginsWith" dxfId="6345" priority="1109" operator="beginsWith" text="?">
      <formula>LEFT(B226,LEN("?"))="?"</formula>
    </cfRule>
  </conditionalFormatting>
  <conditionalFormatting sqref="B234">
    <cfRule type="beginsWith" dxfId="6344" priority="1107" operator="beginsWith" text="?">
      <formula>LEFT(B234,LEN("?"))="?"</formula>
    </cfRule>
  </conditionalFormatting>
  <conditionalFormatting sqref="B238">
    <cfRule type="beginsWith" dxfId="6343" priority="1106" operator="beginsWith" text="?">
      <formula>LEFT(B238,LEN("?"))="?"</formula>
    </cfRule>
  </conditionalFormatting>
  <conditionalFormatting sqref="H221:L223">
    <cfRule type="beginsWith" dxfId="6342" priority="1105" operator="beginsWith" text="?">
      <formula>LEFT(H221,LEN("?"))="?"</formula>
    </cfRule>
  </conditionalFormatting>
  <conditionalFormatting sqref="H229:L231">
    <cfRule type="beginsWith" dxfId="6341" priority="1103" operator="beginsWith" text="?">
      <formula>LEFT(H229,LEN("?"))="?"</formula>
    </cfRule>
  </conditionalFormatting>
  <conditionalFormatting sqref="H225:L227">
    <cfRule type="beginsWith" dxfId="6340" priority="1104" operator="beginsWith" text="?">
      <formula>LEFT(H225,LEN("?"))="?"</formula>
    </cfRule>
  </conditionalFormatting>
  <conditionalFormatting sqref="H233:L235">
    <cfRule type="beginsWith" dxfId="6339" priority="1102" operator="beginsWith" text="?">
      <formula>LEFT(H233,LEN("?"))="?"</formula>
    </cfRule>
  </conditionalFormatting>
  <conditionalFormatting sqref="H237:L239">
    <cfRule type="beginsWith" dxfId="6338" priority="1101" operator="beginsWith" text="?">
      <formula>LEFT(H237,LEN("?"))="?"</formula>
    </cfRule>
  </conditionalFormatting>
  <conditionalFormatting sqref="D222">
    <cfRule type="beginsWith" dxfId="6337" priority="1100" operator="beginsWith" text="?">
      <formula>LEFT(D222,LEN("?"))="?"</formula>
    </cfRule>
  </conditionalFormatting>
  <conditionalFormatting sqref="D226">
    <cfRule type="beginsWith" dxfId="6336" priority="1099" operator="beginsWith" text="?">
      <formula>LEFT(D226,LEN("?"))="?"</formula>
    </cfRule>
  </conditionalFormatting>
  <conditionalFormatting sqref="D230">
    <cfRule type="beginsWith" dxfId="6335" priority="1098" operator="beginsWith" text="?">
      <formula>LEFT(D230,LEN("?"))="?"</formula>
    </cfRule>
  </conditionalFormatting>
  <conditionalFormatting sqref="D234">
    <cfRule type="beginsWith" dxfId="6334" priority="1097" operator="beginsWith" text="?">
      <formula>LEFT(D234,LEN("?"))="?"</formula>
    </cfRule>
  </conditionalFormatting>
  <conditionalFormatting sqref="D238">
    <cfRule type="beginsWith" dxfId="6333" priority="1096" operator="beginsWith" text="?">
      <formula>LEFT(D238,LEN("?"))="?"</formula>
    </cfRule>
  </conditionalFormatting>
  <conditionalFormatting sqref="U30">
    <cfRule type="cellIs" dxfId="6332" priority="1084" operator="between">
      <formula>15</formula>
      <formula>20</formula>
    </cfRule>
  </conditionalFormatting>
  <conditionalFormatting sqref="U30">
    <cfRule type="cellIs" dxfId="6331" priority="1085" operator="between">
      <formula>10</formula>
      <formula>14.999</formula>
    </cfRule>
  </conditionalFormatting>
  <conditionalFormatting sqref="U30">
    <cfRule type="cellIs" dxfId="6330" priority="1086" operator="between">
      <formula>5</formula>
      <formula>9.999</formula>
    </cfRule>
  </conditionalFormatting>
  <conditionalFormatting sqref="U30">
    <cfRule type="cellIs" dxfId="6329" priority="1087" operator="between">
      <formula>0.001</formula>
      <formula>4.999</formula>
    </cfRule>
  </conditionalFormatting>
  <conditionalFormatting sqref="U34">
    <cfRule type="cellIs" dxfId="6328" priority="1080" operator="between">
      <formula>15</formula>
      <formula>20</formula>
    </cfRule>
  </conditionalFormatting>
  <conditionalFormatting sqref="U34">
    <cfRule type="cellIs" dxfId="6327" priority="1081" operator="between">
      <formula>10</formula>
      <formula>14.999</formula>
    </cfRule>
  </conditionalFormatting>
  <conditionalFormatting sqref="U34">
    <cfRule type="cellIs" dxfId="6326" priority="1082" operator="between">
      <formula>5</formula>
      <formula>9.999</formula>
    </cfRule>
  </conditionalFormatting>
  <conditionalFormatting sqref="U34">
    <cfRule type="cellIs" dxfId="6325" priority="1083" operator="between">
      <formula>0.001</formula>
      <formula>4.999</formula>
    </cfRule>
  </conditionalFormatting>
  <conditionalFormatting sqref="U38">
    <cfRule type="cellIs" dxfId="6324" priority="1076" operator="between">
      <formula>15</formula>
      <formula>20</formula>
    </cfRule>
  </conditionalFormatting>
  <conditionalFormatting sqref="U38">
    <cfRule type="cellIs" dxfId="6323" priority="1077" operator="between">
      <formula>10</formula>
      <formula>14.999</formula>
    </cfRule>
  </conditionalFormatting>
  <conditionalFormatting sqref="U38">
    <cfRule type="cellIs" dxfId="6322" priority="1078" operator="between">
      <formula>5</formula>
      <formula>9.999</formula>
    </cfRule>
  </conditionalFormatting>
  <conditionalFormatting sqref="U38">
    <cfRule type="cellIs" dxfId="6321" priority="1079" operator="between">
      <formula>0.001</formula>
      <formula>4.999</formula>
    </cfRule>
  </conditionalFormatting>
  <conditionalFormatting sqref="U42">
    <cfRule type="cellIs" dxfId="6320" priority="1072" operator="between">
      <formula>15</formula>
      <formula>20</formula>
    </cfRule>
  </conditionalFormatting>
  <conditionalFormatting sqref="U42">
    <cfRule type="cellIs" dxfId="6319" priority="1073" operator="between">
      <formula>10</formula>
      <formula>14.999</formula>
    </cfRule>
  </conditionalFormatting>
  <conditionalFormatting sqref="U42">
    <cfRule type="cellIs" dxfId="6318" priority="1074" operator="between">
      <formula>5</formula>
      <formula>9.999</formula>
    </cfRule>
  </conditionalFormatting>
  <conditionalFormatting sqref="U42">
    <cfRule type="cellIs" dxfId="6317" priority="1075" operator="between">
      <formula>0.001</formula>
      <formula>4.999</formula>
    </cfRule>
  </conditionalFormatting>
  <conditionalFormatting sqref="W30">
    <cfRule type="cellIs" dxfId="6316" priority="1070" operator="equal">
      <formula>2</formula>
    </cfRule>
  </conditionalFormatting>
  <conditionalFormatting sqref="W30">
    <cfRule type="cellIs" dxfId="6315" priority="1071" operator="equal">
      <formula>1</formula>
    </cfRule>
  </conditionalFormatting>
  <conditionalFormatting sqref="W30">
    <cfRule type="cellIs" dxfId="6314" priority="1066" operator="equal">
      <formula>6</formula>
    </cfRule>
  </conditionalFormatting>
  <conditionalFormatting sqref="W30">
    <cfRule type="cellIs" dxfId="6313" priority="1067" operator="equal">
      <formula>5</formula>
    </cfRule>
  </conditionalFormatting>
  <conditionalFormatting sqref="W30">
    <cfRule type="cellIs" dxfId="6312" priority="1068" operator="equal">
      <formula>4</formula>
    </cfRule>
  </conditionalFormatting>
  <conditionalFormatting sqref="W30">
    <cfRule type="cellIs" dxfId="6311" priority="1069" operator="equal">
      <formula>3</formula>
    </cfRule>
  </conditionalFormatting>
  <conditionalFormatting sqref="W34">
    <cfRule type="cellIs" dxfId="6310" priority="1063" operator="equal">
      <formula>2</formula>
    </cfRule>
  </conditionalFormatting>
  <conditionalFormatting sqref="W34">
    <cfRule type="cellIs" dxfId="6309" priority="1064" operator="equal">
      <formula>1</formula>
    </cfRule>
  </conditionalFormatting>
  <conditionalFormatting sqref="W34">
    <cfRule type="cellIs" dxfId="6308" priority="1059" operator="equal">
      <formula>6</formula>
    </cfRule>
  </conditionalFormatting>
  <conditionalFormatting sqref="W34">
    <cfRule type="cellIs" dxfId="6307" priority="1060" operator="equal">
      <formula>5</formula>
    </cfRule>
  </conditionalFormatting>
  <conditionalFormatting sqref="W34">
    <cfRule type="cellIs" dxfId="6306" priority="1061" operator="equal">
      <formula>4</formula>
    </cfRule>
  </conditionalFormatting>
  <conditionalFormatting sqref="W34">
    <cfRule type="cellIs" dxfId="6305" priority="1062" operator="equal">
      <formula>3</formula>
    </cfRule>
  </conditionalFormatting>
  <conditionalFormatting sqref="W38">
    <cfRule type="cellIs" dxfId="6304" priority="1056" operator="equal">
      <formula>2</formula>
    </cfRule>
  </conditionalFormatting>
  <conditionalFormatting sqref="W38">
    <cfRule type="cellIs" dxfId="6303" priority="1057" operator="equal">
      <formula>1</formula>
    </cfRule>
  </conditionalFormatting>
  <conditionalFormatting sqref="W38">
    <cfRule type="cellIs" dxfId="6302" priority="1052" operator="equal">
      <formula>6</formula>
    </cfRule>
  </conditionalFormatting>
  <conditionalFormatting sqref="W38">
    <cfRule type="cellIs" dxfId="6301" priority="1053" operator="equal">
      <formula>5</formula>
    </cfRule>
  </conditionalFormatting>
  <conditionalFormatting sqref="W38">
    <cfRule type="cellIs" dxfId="6300" priority="1054" operator="equal">
      <formula>4</formula>
    </cfRule>
  </conditionalFormatting>
  <conditionalFormatting sqref="W38">
    <cfRule type="cellIs" dxfId="6299" priority="1055" operator="equal">
      <formula>3</formula>
    </cfRule>
  </conditionalFormatting>
  <conditionalFormatting sqref="W42">
    <cfRule type="cellIs" dxfId="6298" priority="1049" operator="equal">
      <formula>2</formula>
    </cfRule>
  </conditionalFormatting>
  <conditionalFormatting sqref="W42">
    <cfRule type="cellIs" dxfId="6297" priority="1050" operator="equal">
      <formula>1</formula>
    </cfRule>
  </conditionalFormatting>
  <conditionalFormatting sqref="W42">
    <cfRule type="cellIs" dxfId="6296" priority="1045" operator="equal">
      <formula>6</formula>
    </cfRule>
  </conditionalFormatting>
  <conditionalFormatting sqref="W42">
    <cfRule type="cellIs" dxfId="6295" priority="1046" operator="equal">
      <formula>5</formula>
    </cfRule>
  </conditionalFormatting>
  <conditionalFormatting sqref="W42">
    <cfRule type="cellIs" dxfId="6294" priority="1047" operator="equal">
      <formula>4</formula>
    </cfRule>
  </conditionalFormatting>
  <conditionalFormatting sqref="W42">
    <cfRule type="cellIs" dxfId="6293" priority="1048" operator="equal">
      <formula>3</formula>
    </cfRule>
  </conditionalFormatting>
  <conditionalFormatting sqref="AX26">
    <cfRule type="cellIs" dxfId="6292" priority="1030" operator="equal">
      <formula>2</formula>
    </cfRule>
  </conditionalFormatting>
  <conditionalFormatting sqref="AX26">
    <cfRule type="cellIs" dxfId="6291" priority="1031" operator="equal">
      <formula>1</formula>
    </cfRule>
  </conditionalFormatting>
  <conditionalFormatting sqref="AX26">
    <cfRule type="cellIs" dxfId="6290" priority="1026" operator="equal">
      <formula>6</formula>
    </cfRule>
  </conditionalFormatting>
  <conditionalFormatting sqref="AX26">
    <cfRule type="cellIs" dxfId="6289" priority="1027" operator="equal">
      <formula>5</formula>
    </cfRule>
  </conditionalFormatting>
  <conditionalFormatting sqref="AX26">
    <cfRule type="cellIs" dxfId="6288" priority="1028" operator="equal">
      <formula>4</formula>
    </cfRule>
  </conditionalFormatting>
  <conditionalFormatting sqref="AX26">
    <cfRule type="cellIs" dxfId="6287" priority="1029" operator="equal">
      <formula>3</formula>
    </cfRule>
  </conditionalFormatting>
  <conditionalFormatting sqref="AV30">
    <cfRule type="cellIs" dxfId="6286" priority="1021" operator="between">
      <formula>15</formula>
      <formula>20</formula>
    </cfRule>
  </conditionalFormatting>
  <conditionalFormatting sqref="AV30">
    <cfRule type="cellIs" dxfId="6285" priority="1022" operator="between">
      <formula>10</formula>
      <formula>14.999</formula>
    </cfRule>
  </conditionalFormatting>
  <conditionalFormatting sqref="AV30">
    <cfRule type="cellIs" dxfId="6284" priority="1023" operator="between">
      <formula>5</formula>
      <formula>9.999</formula>
    </cfRule>
  </conditionalFormatting>
  <conditionalFormatting sqref="AV30">
    <cfRule type="cellIs" dxfId="6283" priority="1024" operator="between">
      <formula>0.001</formula>
      <formula>4.999</formula>
    </cfRule>
  </conditionalFormatting>
  <conditionalFormatting sqref="AX30">
    <cfRule type="cellIs" dxfId="6282" priority="1019" operator="equal">
      <formula>2</formula>
    </cfRule>
  </conditionalFormatting>
  <conditionalFormatting sqref="AX30">
    <cfRule type="cellIs" dxfId="6281" priority="1020" operator="equal">
      <formula>1</formula>
    </cfRule>
  </conditionalFormatting>
  <conditionalFormatting sqref="AX30">
    <cfRule type="cellIs" dxfId="6280" priority="1015" operator="equal">
      <formula>6</formula>
    </cfRule>
  </conditionalFormatting>
  <conditionalFormatting sqref="AX30">
    <cfRule type="cellIs" dxfId="6279" priority="1016" operator="equal">
      <formula>5</formula>
    </cfRule>
  </conditionalFormatting>
  <conditionalFormatting sqref="AX30">
    <cfRule type="cellIs" dxfId="6278" priority="1017" operator="equal">
      <formula>4</formula>
    </cfRule>
  </conditionalFormatting>
  <conditionalFormatting sqref="AX30">
    <cfRule type="cellIs" dxfId="6277" priority="1018" operator="equal">
      <formula>3</formula>
    </cfRule>
  </conditionalFormatting>
  <conditionalFormatting sqref="AV34">
    <cfRule type="cellIs" dxfId="6276" priority="1010" operator="between">
      <formula>15</formula>
      <formula>20</formula>
    </cfRule>
  </conditionalFormatting>
  <conditionalFormatting sqref="AV34">
    <cfRule type="cellIs" dxfId="6275" priority="1011" operator="between">
      <formula>10</formula>
      <formula>14.999</formula>
    </cfRule>
  </conditionalFormatting>
  <conditionalFormatting sqref="AV34">
    <cfRule type="cellIs" dxfId="6274" priority="1012" operator="between">
      <formula>5</formula>
      <formula>9.999</formula>
    </cfRule>
  </conditionalFormatting>
  <conditionalFormatting sqref="AV34">
    <cfRule type="cellIs" dxfId="6273" priority="1013" operator="between">
      <formula>0.001</formula>
      <formula>4.999</formula>
    </cfRule>
  </conditionalFormatting>
  <conditionalFormatting sqref="AX34">
    <cfRule type="cellIs" dxfId="6272" priority="1008" operator="equal">
      <formula>2</formula>
    </cfRule>
  </conditionalFormatting>
  <conditionalFormatting sqref="AX34">
    <cfRule type="cellIs" dxfId="6271" priority="1009" operator="equal">
      <formula>1</formula>
    </cfRule>
  </conditionalFormatting>
  <conditionalFormatting sqref="AX34">
    <cfRule type="cellIs" dxfId="6270" priority="1004" operator="equal">
      <formula>6</formula>
    </cfRule>
  </conditionalFormatting>
  <conditionalFormatting sqref="AX34">
    <cfRule type="cellIs" dxfId="6269" priority="1005" operator="equal">
      <formula>5</formula>
    </cfRule>
  </conditionalFormatting>
  <conditionalFormatting sqref="AX34">
    <cfRule type="cellIs" dxfId="6268" priority="1006" operator="equal">
      <formula>4</formula>
    </cfRule>
  </conditionalFormatting>
  <conditionalFormatting sqref="AX34">
    <cfRule type="cellIs" dxfId="6267" priority="1007" operator="equal">
      <formula>3</formula>
    </cfRule>
  </conditionalFormatting>
  <conditionalFormatting sqref="AV38">
    <cfRule type="cellIs" dxfId="6266" priority="999" operator="between">
      <formula>15</formula>
      <formula>20</formula>
    </cfRule>
  </conditionalFormatting>
  <conditionalFormatting sqref="AV38">
    <cfRule type="cellIs" dxfId="6265" priority="1000" operator="between">
      <formula>10</formula>
      <formula>14.999</formula>
    </cfRule>
  </conditionalFormatting>
  <conditionalFormatting sqref="AV38">
    <cfRule type="cellIs" dxfId="6264" priority="1001" operator="between">
      <formula>5</formula>
      <formula>9.999</formula>
    </cfRule>
  </conditionalFormatting>
  <conditionalFormatting sqref="AV38">
    <cfRule type="cellIs" dxfId="6263" priority="1002" operator="between">
      <formula>0.001</formula>
      <formula>4.999</formula>
    </cfRule>
  </conditionalFormatting>
  <conditionalFormatting sqref="AX38">
    <cfRule type="cellIs" dxfId="6262" priority="997" operator="equal">
      <formula>2</formula>
    </cfRule>
  </conditionalFormatting>
  <conditionalFormatting sqref="AX38">
    <cfRule type="cellIs" dxfId="6261" priority="998" operator="equal">
      <formula>1</formula>
    </cfRule>
  </conditionalFormatting>
  <conditionalFormatting sqref="AX38">
    <cfRule type="cellIs" dxfId="6260" priority="993" operator="equal">
      <formula>6</formula>
    </cfRule>
  </conditionalFormatting>
  <conditionalFormatting sqref="AX38">
    <cfRule type="cellIs" dxfId="6259" priority="994" operator="equal">
      <formula>5</formula>
    </cfRule>
  </conditionalFormatting>
  <conditionalFormatting sqref="AX38">
    <cfRule type="cellIs" dxfId="6258" priority="995" operator="equal">
      <formula>4</formula>
    </cfRule>
  </conditionalFormatting>
  <conditionalFormatting sqref="AX38">
    <cfRule type="cellIs" dxfId="6257" priority="996" operator="equal">
      <formula>3</formula>
    </cfRule>
  </conditionalFormatting>
  <conditionalFormatting sqref="AV42">
    <cfRule type="cellIs" dxfId="6256" priority="988" operator="between">
      <formula>15</formula>
      <formula>20</formula>
    </cfRule>
  </conditionalFormatting>
  <conditionalFormatting sqref="AV42">
    <cfRule type="cellIs" dxfId="6255" priority="989" operator="between">
      <formula>10</formula>
      <formula>14.999</formula>
    </cfRule>
  </conditionalFormatting>
  <conditionalFormatting sqref="AV42">
    <cfRule type="cellIs" dxfId="6254" priority="990" operator="between">
      <formula>5</formula>
      <formula>9.999</formula>
    </cfRule>
  </conditionalFormatting>
  <conditionalFormatting sqref="AV42">
    <cfRule type="cellIs" dxfId="6253" priority="991" operator="between">
      <formula>0.001</formula>
      <formula>4.999</formula>
    </cfRule>
  </conditionalFormatting>
  <conditionalFormatting sqref="AX42">
    <cfRule type="cellIs" dxfId="6252" priority="986" operator="equal">
      <formula>2</formula>
    </cfRule>
  </conditionalFormatting>
  <conditionalFormatting sqref="AX42">
    <cfRule type="cellIs" dxfId="6251" priority="987" operator="equal">
      <formula>1</formula>
    </cfRule>
  </conditionalFormatting>
  <conditionalFormatting sqref="AX42">
    <cfRule type="cellIs" dxfId="6250" priority="982" operator="equal">
      <formula>6</formula>
    </cfRule>
  </conditionalFormatting>
  <conditionalFormatting sqref="AX42">
    <cfRule type="cellIs" dxfId="6249" priority="983" operator="equal">
      <formula>5</formula>
    </cfRule>
  </conditionalFormatting>
  <conditionalFormatting sqref="AX42">
    <cfRule type="cellIs" dxfId="6248" priority="984" operator="equal">
      <formula>4</formula>
    </cfRule>
  </conditionalFormatting>
  <conditionalFormatting sqref="AX42">
    <cfRule type="cellIs" dxfId="6247" priority="985" operator="equal">
      <formula>3</formula>
    </cfRule>
  </conditionalFormatting>
  <conditionalFormatting sqref="AV46">
    <cfRule type="cellIs" dxfId="6246" priority="977" operator="between">
      <formula>15</formula>
      <formula>20</formula>
    </cfRule>
  </conditionalFormatting>
  <conditionalFormatting sqref="AV46">
    <cfRule type="cellIs" dxfId="6245" priority="978" operator="between">
      <formula>10</formula>
      <formula>14.999</formula>
    </cfRule>
  </conditionalFormatting>
  <conditionalFormatting sqref="AV46">
    <cfRule type="cellIs" dxfId="6244" priority="979" operator="between">
      <formula>5</formula>
      <formula>9.999</formula>
    </cfRule>
  </conditionalFormatting>
  <conditionalFormatting sqref="AV46">
    <cfRule type="cellIs" dxfId="6243" priority="980" operator="between">
      <formula>0.001</formula>
      <formula>4.999</formula>
    </cfRule>
  </conditionalFormatting>
  <conditionalFormatting sqref="AX46">
    <cfRule type="cellIs" dxfId="6242" priority="975" operator="equal">
      <formula>2</formula>
    </cfRule>
  </conditionalFormatting>
  <conditionalFormatting sqref="AX46">
    <cfRule type="cellIs" dxfId="6241" priority="976" operator="equal">
      <formula>1</formula>
    </cfRule>
  </conditionalFormatting>
  <conditionalFormatting sqref="AX46">
    <cfRule type="cellIs" dxfId="6240" priority="971" operator="equal">
      <formula>6</formula>
    </cfRule>
  </conditionalFormatting>
  <conditionalFormatting sqref="AX46">
    <cfRule type="cellIs" dxfId="6239" priority="972" operator="equal">
      <formula>5</formula>
    </cfRule>
  </conditionalFormatting>
  <conditionalFormatting sqref="AX46">
    <cfRule type="cellIs" dxfId="6238" priority="973" operator="equal">
      <formula>4</formula>
    </cfRule>
  </conditionalFormatting>
  <conditionalFormatting sqref="AX46">
    <cfRule type="cellIs" dxfId="6237" priority="974" operator="equal">
      <formula>3</formula>
    </cfRule>
  </conditionalFormatting>
  <conditionalFormatting sqref="AV50">
    <cfRule type="cellIs" dxfId="6236" priority="966" operator="between">
      <formula>15</formula>
      <formula>20</formula>
    </cfRule>
  </conditionalFormatting>
  <conditionalFormatting sqref="AV50">
    <cfRule type="cellIs" dxfId="6235" priority="967" operator="between">
      <formula>10</formula>
      <formula>14.999</formula>
    </cfRule>
  </conditionalFormatting>
  <conditionalFormatting sqref="AV50">
    <cfRule type="cellIs" dxfId="6234" priority="968" operator="between">
      <formula>5</formula>
      <formula>9.999</formula>
    </cfRule>
  </conditionalFormatting>
  <conditionalFormatting sqref="AV50">
    <cfRule type="cellIs" dxfId="6233" priority="969" operator="between">
      <formula>0.001</formula>
      <formula>4.999</formula>
    </cfRule>
  </conditionalFormatting>
  <conditionalFormatting sqref="AX50">
    <cfRule type="cellIs" dxfId="6232" priority="964" operator="equal">
      <formula>2</formula>
    </cfRule>
  </conditionalFormatting>
  <conditionalFormatting sqref="AX50">
    <cfRule type="cellIs" dxfId="6231" priority="965" operator="equal">
      <formula>1</formula>
    </cfRule>
  </conditionalFormatting>
  <conditionalFormatting sqref="AX50">
    <cfRule type="cellIs" dxfId="6230" priority="960" operator="equal">
      <formula>6</formula>
    </cfRule>
  </conditionalFormatting>
  <conditionalFormatting sqref="AX50">
    <cfRule type="cellIs" dxfId="6229" priority="961" operator="equal">
      <formula>5</formula>
    </cfRule>
  </conditionalFormatting>
  <conditionalFormatting sqref="AX50">
    <cfRule type="cellIs" dxfId="6228" priority="962" operator="equal">
      <formula>4</formula>
    </cfRule>
  </conditionalFormatting>
  <conditionalFormatting sqref="AX50">
    <cfRule type="cellIs" dxfId="6227" priority="963" operator="equal">
      <formula>3</formula>
    </cfRule>
  </conditionalFormatting>
  <conditionalFormatting sqref="W20">
    <cfRule type="cellIs" dxfId="6226" priority="949" operator="equal">
      <formula>2</formula>
    </cfRule>
  </conditionalFormatting>
  <conditionalFormatting sqref="W20">
    <cfRule type="cellIs" dxfId="6225" priority="950" operator="equal">
      <formula>1</formula>
    </cfRule>
  </conditionalFormatting>
  <conditionalFormatting sqref="W20">
    <cfRule type="cellIs" dxfId="6224" priority="945" operator="equal">
      <formula>6</formula>
    </cfRule>
  </conditionalFormatting>
  <conditionalFormatting sqref="W20">
    <cfRule type="cellIs" dxfId="6223" priority="946" operator="equal">
      <formula>5</formula>
    </cfRule>
  </conditionalFormatting>
  <conditionalFormatting sqref="W20">
    <cfRule type="cellIs" dxfId="6222" priority="947" operator="equal">
      <formula>4</formula>
    </cfRule>
  </conditionalFormatting>
  <conditionalFormatting sqref="W20">
    <cfRule type="cellIs" dxfId="6221" priority="948" operator="equal">
      <formula>3</formula>
    </cfRule>
  </conditionalFormatting>
  <conditionalFormatting sqref="AV20">
    <cfRule type="cellIs" dxfId="6220" priority="932" operator="between">
      <formula>15</formula>
      <formula>20</formula>
    </cfRule>
  </conditionalFormatting>
  <conditionalFormatting sqref="AV20">
    <cfRule type="cellIs" dxfId="6219" priority="933" operator="between">
      <formula>10</formula>
      <formula>14.999</formula>
    </cfRule>
  </conditionalFormatting>
  <conditionalFormatting sqref="AV20">
    <cfRule type="cellIs" dxfId="6218" priority="934" operator="between">
      <formula>5</formula>
      <formula>9.999</formula>
    </cfRule>
  </conditionalFormatting>
  <conditionalFormatting sqref="AV20">
    <cfRule type="cellIs" dxfId="6217" priority="935" operator="between">
      <formula>0.001</formula>
      <formula>4.999</formula>
    </cfRule>
  </conditionalFormatting>
  <conditionalFormatting sqref="AX20">
    <cfRule type="cellIs" dxfId="6216" priority="930" operator="equal">
      <formula>2</formula>
    </cfRule>
  </conditionalFormatting>
  <conditionalFormatting sqref="AX20">
    <cfRule type="cellIs" dxfId="6215" priority="931" operator="equal">
      <formula>1</formula>
    </cfRule>
  </conditionalFormatting>
  <conditionalFormatting sqref="AX20">
    <cfRule type="cellIs" dxfId="6214" priority="926" operator="equal">
      <formula>6</formula>
    </cfRule>
  </conditionalFormatting>
  <conditionalFormatting sqref="AX20">
    <cfRule type="cellIs" dxfId="6213" priority="927" operator="equal">
      <formula>5</formula>
    </cfRule>
  </conditionalFormatting>
  <conditionalFormatting sqref="AX20">
    <cfRule type="cellIs" dxfId="6212" priority="928" operator="equal">
      <formula>4</formula>
    </cfRule>
  </conditionalFormatting>
  <conditionalFormatting sqref="AX20">
    <cfRule type="cellIs" dxfId="6211" priority="929" operator="equal">
      <formula>3</formula>
    </cfRule>
  </conditionalFormatting>
  <conditionalFormatting sqref="W62">
    <cfRule type="cellIs" dxfId="6210" priority="919" operator="equal">
      <formula>2</formula>
    </cfRule>
  </conditionalFormatting>
  <conditionalFormatting sqref="W62">
    <cfRule type="cellIs" dxfId="6209" priority="920" operator="equal">
      <formula>1</formula>
    </cfRule>
  </conditionalFormatting>
  <conditionalFormatting sqref="W62">
    <cfRule type="cellIs" dxfId="6208" priority="915" operator="equal">
      <formula>6</formula>
    </cfRule>
  </conditionalFormatting>
  <conditionalFormatting sqref="W62">
    <cfRule type="cellIs" dxfId="6207" priority="916" operator="equal">
      <formula>5</formula>
    </cfRule>
  </conditionalFormatting>
  <conditionalFormatting sqref="W62">
    <cfRule type="cellIs" dxfId="6206" priority="917" operator="equal">
      <formula>4</formula>
    </cfRule>
  </conditionalFormatting>
  <conditionalFormatting sqref="W62">
    <cfRule type="cellIs" dxfId="6205" priority="918" operator="equal">
      <formula>3</formula>
    </cfRule>
  </conditionalFormatting>
  <conditionalFormatting sqref="U66">
    <cfRule type="cellIs" dxfId="6204" priority="910" operator="between">
      <formula>15</formula>
      <formula>20</formula>
    </cfRule>
  </conditionalFormatting>
  <conditionalFormatting sqref="U66">
    <cfRule type="cellIs" dxfId="6203" priority="911" operator="between">
      <formula>10</formula>
      <formula>14.999</formula>
    </cfRule>
  </conditionalFormatting>
  <conditionalFormatting sqref="U66">
    <cfRule type="cellIs" dxfId="6202" priority="912" operator="between">
      <formula>5</formula>
      <formula>9.999</formula>
    </cfRule>
  </conditionalFormatting>
  <conditionalFormatting sqref="U66">
    <cfRule type="cellIs" dxfId="6201" priority="913" operator="between">
      <formula>0.001</formula>
      <formula>4.999</formula>
    </cfRule>
  </conditionalFormatting>
  <conditionalFormatting sqref="W66">
    <cfRule type="cellIs" dxfId="6200" priority="908" operator="equal">
      <formula>2</formula>
    </cfRule>
  </conditionalFormatting>
  <conditionalFormatting sqref="W66">
    <cfRule type="cellIs" dxfId="6199" priority="909" operator="equal">
      <formula>1</formula>
    </cfRule>
  </conditionalFormatting>
  <conditionalFormatting sqref="W66">
    <cfRule type="cellIs" dxfId="6198" priority="904" operator="equal">
      <formula>6</formula>
    </cfRule>
  </conditionalFormatting>
  <conditionalFormatting sqref="W66">
    <cfRule type="cellIs" dxfId="6197" priority="905" operator="equal">
      <formula>5</formula>
    </cfRule>
  </conditionalFormatting>
  <conditionalFormatting sqref="W66">
    <cfRule type="cellIs" dxfId="6196" priority="906" operator="equal">
      <formula>4</formula>
    </cfRule>
  </conditionalFormatting>
  <conditionalFormatting sqref="W66">
    <cfRule type="cellIs" dxfId="6195" priority="907" operator="equal">
      <formula>3</formula>
    </cfRule>
  </conditionalFormatting>
  <conditionalFormatting sqref="U70">
    <cfRule type="cellIs" dxfId="6194" priority="899" operator="between">
      <formula>15</formula>
      <formula>20</formula>
    </cfRule>
  </conditionalFormatting>
  <conditionalFormatting sqref="U70">
    <cfRule type="cellIs" dxfId="6193" priority="900" operator="between">
      <formula>10</formula>
      <formula>14.999</formula>
    </cfRule>
  </conditionalFormatting>
  <conditionalFormatting sqref="U70">
    <cfRule type="cellIs" dxfId="6192" priority="901" operator="between">
      <formula>5</formula>
      <formula>9.999</formula>
    </cfRule>
  </conditionalFormatting>
  <conditionalFormatting sqref="U70">
    <cfRule type="cellIs" dxfId="6191" priority="902" operator="between">
      <formula>0.001</formula>
      <formula>4.999</formula>
    </cfRule>
  </conditionalFormatting>
  <conditionalFormatting sqref="W70">
    <cfRule type="cellIs" dxfId="6190" priority="897" operator="equal">
      <formula>2</formula>
    </cfRule>
  </conditionalFormatting>
  <conditionalFormatting sqref="W70">
    <cfRule type="cellIs" dxfId="6189" priority="898" operator="equal">
      <formula>1</formula>
    </cfRule>
  </conditionalFormatting>
  <conditionalFormatting sqref="W70">
    <cfRule type="cellIs" dxfId="6188" priority="893" operator="equal">
      <formula>6</formula>
    </cfRule>
  </conditionalFormatting>
  <conditionalFormatting sqref="W70">
    <cfRule type="cellIs" dxfId="6187" priority="894" operator="equal">
      <formula>5</formula>
    </cfRule>
  </conditionalFormatting>
  <conditionalFormatting sqref="W70">
    <cfRule type="cellIs" dxfId="6186" priority="895" operator="equal">
      <formula>4</formula>
    </cfRule>
  </conditionalFormatting>
  <conditionalFormatting sqref="W70">
    <cfRule type="cellIs" dxfId="6185" priority="896" operator="equal">
      <formula>3</formula>
    </cfRule>
  </conditionalFormatting>
  <conditionalFormatting sqref="U56">
    <cfRule type="cellIs" dxfId="6184" priority="880" operator="between">
      <formula>15</formula>
      <formula>20</formula>
    </cfRule>
  </conditionalFormatting>
  <conditionalFormatting sqref="U56">
    <cfRule type="cellIs" dxfId="6183" priority="881" operator="between">
      <formula>10</formula>
      <formula>14.999</formula>
    </cfRule>
  </conditionalFormatting>
  <conditionalFormatting sqref="U56">
    <cfRule type="cellIs" dxfId="6182" priority="882" operator="between">
      <formula>5</formula>
      <formula>9.999</formula>
    </cfRule>
  </conditionalFormatting>
  <conditionalFormatting sqref="U56">
    <cfRule type="cellIs" dxfId="6181" priority="883" operator="between">
      <formula>0.001</formula>
      <formula>4.999</formula>
    </cfRule>
  </conditionalFormatting>
  <conditionalFormatting sqref="W56">
    <cfRule type="cellIs" dxfId="6180" priority="878" operator="equal">
      <formula>2</formula>
    </cfRule>
  </conditionalFormatting>
  <conditionalFormatting sqref="W56">
    <cfRule type="cellIs" dxfId="6179" priority="879" operator="equal">
      <formula>1</formula>
    </cfRule>
  </conditionalFormatting>
  <conditionalFormatting sqref="W56">
    <cfRule type="cellIs" dxfId="6178" priority="874" operator="equal">
      <formula>6</formula>
    </cfRule>
  </conditionalFormatting>
  <conditionalFormatting sqref="W56">
    <cfRule type="cellIs" dxfId="6177" priority="875" operator="equal">
      <formula>5</formula>
    </cfRule>
  </conditionalFormatting>
  <conditionalFormatting sqref="W56">
    <cfRule type="cellIs" dxfId="6176" priority="876" operator="equal">
      <formula>4</formula>
    </cfRule>
  </conditionalFormatting>
  <conditionalFormatting sqref="W56">
    <cfRule type="cellIs" dxfId="6175" priority="877" operator="equal">
      <formula>3</formula>
    </cfRule>
  </conditionalFormatting>
  <conditionalFormatting sqref="AV62">
    <cfRule type="cellIs" dxfId="6174" priority="869" operator="between">
      <formula>15</formula>
      <formula>20</formula>
    </cfRule>
  </conditionalFormatting>
  <conditionalFormatting sqref="AV62">
    <cfRule type="cellIs" dxfId="6173" priority="870" operator="between">
      <formula>10</formula>
      <formula>14.999</formula>
    </cfRule>
  </conditionalFormatting>
  <conditionalFormatting sqref="AV62">
    <cfRule type="cellIs" dxfId="6172" priority="871" operator="between">
      <formula>5</formula>
      <formula>9.999</formula>
    </cfRule>
  </conditionalFormatting>
  <conditionalFormatting sqref="AV62">
    <cfRule type="cellIs" dxfId="6171" priority="872" operator="between">
      <formula>0.001</formula>
      <formula>4.999</formula>
    </cfRule>
  </conditionalFormatting>
  <conditionalFormatting sqref="AX62">
    <cfRule type="cellIs" dxfId="6170" priority="867" operator="equal">
      <formula>2</formula>
    </cfRule>
  </conditionalFormatting>
  <conditionalFormatting sqref="AX62">
    <cfRule type="cellIs" dxfId="6169" priority="868" operator="equal">
      <formula>1</formula>
    </cfRule>
  </conditionalFormatting>
  <conditionalFormatting sqref="AX62">
    <cfRule type="cellIs" dxfId="6168" priority="863" operator="equal">
      <formula>6</formula>
    </cfRule>
  </conditionalFormatting>
  <conditionalFormatting sqref="AX62">
    <cfRule type="cellIs" dxfId="6167" priority="864" operator="equal">
      <formula>5</formula>
    </cfRule>
  </conditionalFormatting>
  <conditionalFormatting sqref="AX62">
    <cfRule type="cellIs" dxfId="6166" priority="865" operator="equal">
      <formula>4</formula>
    </cfRule>
  </conditionalFormatting>
  <conditionalFormatting sqref="AX62">
    <cfRule type="cellIs" dxfId="6165" priority="866" operator="equal">
      <formula>3</formula>
    </cfRule>
  </conditionalFormatting>
  <conditionalFormatting sqref="AX81">
    <cfRule type="cellIs" dxfId="6164" priority="836" operator="equal">
      <formula>2</formula>
    </cfRule>
  </conditionalFormatting>
  <conditionalFormatting sqref="AX81">
    <cfRule type="cellIs" dxfId="6163" priority="837" operator="equal">
      <formula>1</formula>
    </cfRule>
  </conditionalFormatting>
  <conditionalFormatting sqref="AX81">
    <cfRule type="cellIs" dxfId="6162" priority="832" operator="equal">
      <formula>6</formula>
    </cfRule>
  </conditionalFormatting>
  <conditionalFormatting sqref="AX81">
    <cfRule type="cellIs" dxfId="6161" priority="833" operator="equal">
      <formula>5</formula>
    </cfRule>
  </conditionalFormatting>
  <conditionalFormatting sqref="AX81">
    <cfRule type="cellIs" dxfId="6160" priority="834" operator="equal">
      <formula>4</formula>
    </cfRule>
  </conditionalFormatting>
  <conditionalFormatting sqref="AX81">
    <cfRule type="cellIs" dxfId="6159" priority="835" operator="equal">
      <formula>3</formula>
    </cfRule>
  </conditionalFormatting>
  <conditionalFormatting sqref="AV85">
    <cfRule type="cellIs" dxfId="6158" priority="827" operator="between">
      <formula>15</formula>
      <formula>20</formula>
    </cfRule>
  </conditionalFormatting>
  <conditionalFormatting sqref="AV85">
    <cfRule type="cellIs" dxfId="6157" priority="828" operator="between">
      <formula>10</formula>
      <formula>14.999</formula>
    </cfRule>
  </conditionalFormatting>
  <conditionalFormatting sqref="AV85">
    <cfRule type="cellIs" dxfId="6156" priority="829" operator="between">
      <formula>5</formula>
      <formula>9.999</formula>
    </cfRule>
  </conditionalFormatting>
  <conditionalFormatting sqref="AV85">
    <cfRule type="cellIs" dxfId="6155" priority="830" operator="between">
      <formula>0.001</formula>
      <formula>4.999</formula>
    </cfRule>
  </conditionalFormatting>
  <conditionalFormatting sqref="AX85">
    <cfRule type="cellIs" dxfId="6154" priority="825" operator="equal">
      <formula>2</formula>
    </cfRule>
  </conditionalFormatting>
  <conditionalFormatting sqref="AX85">
    <cfRule type="cellIs" dxfId="6153" priority="826" operator="equal">
      <formula>1</formula>
    </cfRule>
  </conditionalFormatting>
  <conditionalFormatting sqref="AX85">
    <cfRule type="cellIs" dxfId="6152" priority="821" operator="equal">
      <formula>6</formula>
    </cfRule>
  </conditionalFormatting>
  <conditionalFormatting sqref="AX85">
    <cfRule type="cellIs" dxfId="6151" priority="822" operator="equal">
      <formula>5</formula>
    </cfRule>
  </conditionalFormatting>
  <conditionalFormatting sqref="AX85">
    <cfRule type="cellIs" dxfId="6150" priority="823" operator="equal">
      <formula>4</formula>
    </cfRule>
  </conditionalFormatting>
  <conditionalFormatting sqref="AX85">
    <cfRule type="cellIs" dxfId="6149" priority="824" operator="equal">
      <formula>3</formula>
    </cfRule>
  </conditionalFormatting>
  <conditionalFormatting sqref="AV89">
    <cfRule type="cellIs" dxfId="6148" priority="816" operator="between">
      <formula>15</formula>
      <formula>20</formula>
    </cfRule>
  </conditionalFormatting>
  <conditionalFormatting sqref="AV89">
    <cfRule type="cellIs" dxfId="6147" priority="817" operator="between">
      <formula>10</formula>
      <formula>14.999</formula>
    </cfRule>
  </conditionalFormatting>
  <conditionalFormatting sqref="AV89">
    <cfRule type="cellIs" dxfId="6146" priority="818" operator="between">
      <formula>5</formula>
      <formula>9.999</formula>
    </cfRule>
  </conditionalFormatting>
  <conditionalFormatting sqref="AV89">
    <cfRule type="cellIs" dxfId="6145" priority="819" operator="between">
      <formula>0.001</formula>
      <formula>4.999</formula>
    </cfRule>
  </conditionalFormatting>
  <conditionalFormatting sqref="AX89">
    <cfRule type="cellIs" dxfId="6144" priority="814" operator="equal">
      <formula>2</formula>
    </cfRule>
  </conditionalFormatting>
  <conditionalFormatting sqref="AX89">
    <cfRule type="cellIs" dxfId="6143" priority="815" operator="equal">
      <formula>1</formula>
    </cfRule>
  </conditionalFormatting>
  <conditionalFormatting sqref="AX89">
    <cfRule type="cellIs" dxfId="6142" priority="810" operator="equal">
      <formula>6</formula>
    </cfRule>
  </conditionalFormatting>
  <conditionalFormatting sqref="AX89">
    <cfRule type="cellIs" dxfId="6141" priority="811" operator="equal">
      <formula>5</formula>
    </cfRule>
  </conditionalFormatting>
  <conditionalFormatting sqref="AX89">
    <cfRule type="cellIs" dxfId="6140" priority="812" operator="equal">
      <formula>4</formula>
    </cfRule>
  </conditionalFormatting>
  <conditionalFormatting sqref="AX89">
    <cfRule type="cellIs" dxfId="6139" priority="813" operator="equal">
      <formula>3</formula>
    </cfRule>
  </conditionalFormatting>
  <conditionalFormatting sqref="U75">
    <cfRule type="cellIs" dxfId="6138" priority="790" operator="between">
      <formula>15</formula>
      <formula>20</formula>
    </cfRule>
  </conditionalFormatting>
  <conditionalFormatting sqref="U75">
    <cfRule type="cellIs" dxfId="6137" priority="791" operator="between">
      <formula>10</formula>
      <formula>14.999</formula>
    </cfRule>
  </conditionalFormatting>
  <conditionalFormatting sqref="U75">
    <cfRule type="cellIs" dxfId="6136" priority="792" operator="between">
      <formula>5</formula>
      <formula>9.999</formula>
    </cfRule>
  </conditionalFormatting>
  <conditionalFormatting sqref="U75">
    <cfRule type="cellIs" dxfId="6135" priority="793" operator="between">
      <formula>0.001</formula>
      <formula>4.999</formula>
    </cfRule>
  </conditionalFormatting>
  <conditionalFormatting sqref="W75">
    <cfRule type="cellIs" dxfId="6134" priority="788" operator="equal">
      <formula>2</formula>
    </cfRule>
  </conditionalFormatting>
  <conditionalFormatting sqref="W75">
    <cfRule type="cellIs" dxfId="6133" priority="789" operator="equal">
      <formula>1</formula>
    </cfRule>
  </conditionalFormatting>
  <conditionalFormatting sqref="W75">
    <cfRule type="cellIs" dxfId="6132" priority="784" operator="equal">
      <formula>6</formula>
    </cfRule>
  </conditionalFormatting>
  <conditionalFormatting sqref="W75">
    <cfRule type="cellIs" dxfId="6131" priority="785" operator="equal">
      <formula>5</formula>
    </cfRule>
  </conditionalFormatting>
  <conditionalFormatting sqref="W75">
    <cfRule type="cellIs" dxfId="6130" priority="786" operator="equal">
      <formula>4</formula>
    </cfRule>
  </conditionalFormatting>
  <conditionalFormatting sqref="W75">
    <cfRule type="cellIs" dxfId="6129" priority="787" operator="equal">
      <formula>3</formula>
    </cfRule>
  </conditionalFormatting>
  <conditionalFormatting sqref="AV75">
    <cfRule type="cellIs" dxfId="6128" priority="779" operator="between">
      <formula>15</formula>
      <formula>20</formula>
    </cfRule>
  </conditionalFormatting>
  <conditionalFormatting sqref="AV75">
    <cfRule type="cellIs" dxfId="6127" priority="780" operator="between">
      <formula>10</formula>
      <formula>14.999</formula>
    </cfRule>
  </conditionalFormatting>
  <conditionalFormatting sqref="AV75">
    <cfRule type="cellIs" dxfId="6126" priority="781" operator="between">
      <formula>5</formula>
      <formula>9.999</formula>
    </cfRule>
  </conditionalFormatting>
  <conditionalFormatting sqref="AV75">
    <cfRule type="cellIs" dxfId="6125" priority="782" operator="between">
      <formula>0.001</formula>
      <formula>4.999</formula>
    </cfRule>
  </conditionalFormatting>
  <conditionalFormatting sqref="AX75">
    <cfRule type="cellIs" dxfId="6124" priority="777" operator="equal">
      <formula>2</formula>
    </cfRule>
  </conditionalFormatting>
  <conditionalFormatting sqref="AX75">
    <cfRule type="cellIs" dxfId="6123" priority="778" operator="equal">
      <formula>1</formula>
    </cfRule>
  </conditionalFormatting>
  <conditionalFormatting sqref="AX75">
    <cfRule type="cellIs" dxfId="6122" priority="773" operator="equal">
      <formula>6</formula>
    </cfRule>
  </conditionalFormatting>
  <conditionalFormatting sqref="AX75">
    <cfRule type="cellIs" dxfId="6121" priority="774" operator="equal">
      <formula>5</formula>
    </cfRule>
  </conditionalFormatting>
  <conditionalFormatting sqref="AX75">
    <cfRule type="cellIs" dxfId="6120" priority="775" operator="equal">
      <formula>4</formula>
    </cfRule>
  </conditionalFormatting>
  <conditionalFormatting sqref="AX75">
    <cfRule type="cellIs" dxfId="6119" priority="776" operator="equal">
      <formula>3</formula>
    </cfRule>
  </conditionalFormatting>
  <conditionalFormatting sqref="AV56">
    <cfRule type="cellIs" dxfId="6118" priority="768" operator="between">
      <formula>15</formula>
      <formula>20</formula>
    </cfRule>
  </conditionalFormatting>
  <conditionalFormatting sqref="AV56">
    <cfRule type="cellIs" dxfId="6117" priority="769" operator="between">
      <formula>10</formula>
      <formula>14.999</formula>
    </cfRule>
  </conditionalFormatting>
  <conditionalFormatting sqref="AV56">
    <cfRule type="cellIs" dxfId="6116" priority="770" operator="between">
      <formula>5</formula>
      <formula>9.999</formula>
    </cfRule>
  </conditionalFormatting>
  <conditionalFormatting sqref="AV56">
    <cfRule type="cellIs" dxfId="6115" priority="771" operator="between">
      <formula>0.001</formula>
      <formula>4.999</formula>
    </cfRule>
  </conditionalFormatting>
  <conditionalFormatting sqref="AX56">
    <cfRule type="cellIs" dxfId="6114" priority="759" operator="equal">
      <formula>2</formula>
    </cfRule>
  </conditionalFormatting>
  <conditionalFormatting sqref="AX56">
    <cfRule type="cellIs" dxfId="6113" priority="760" operator="equal">
      <formula>1</formula>
    </cfRule>
  </conditionalFormatting>
  <conditionalFormatting sqref="AX56">
    <cfRule type="cellIs" dxfId="6112" priority="755" operator="equal">
      <formula>6</formula>
    </cfRule>
  </conditionalFormatting>
  <conditionalFormatting sqref="AX56">
    <cfRule type="cellIs" dxfId="6111" priority="756" operator="equal">
      <formula>5</formula>
    </cfRule>
  </conditionalFormatting>
  <conditionalFormatting sqref="AX56">
    <cfRule type="cellIs" dxfId="6110" priority="757" operator="equal">
      <formula>4</formula>
    </cfRule>
  </conditionalFormatting>
  <conditionalFormatting sqref="AX56">
    <cfRule type="cellIs" dxfId="6109" priority="758" operator="equal">
      <formula>3</formula>
    </cfRule>
  </conditionalFormatting>
  <conditionalFormatting sqref="U105">
    <cfRule type="cellIs" dxfId="6108" priority="750" operator="between">
      <formula>15</formula>
      <formula>20</formula>
    </cfRule>
  </conditionalFormatting>
  <conditionalFormatting sqref="U105">
    <cfRule type="cellIs" dxfId="6107" priority="751" operator="between">
      <formula>10</formula>
      <formula>14.999</formula>
    </cfRule>
  </conditionalFormatting>
  <conditionalFormatting sqref="U105">
    <cfRule type="cellIs" dxfId="6106" priority="752" operator="between">
      <formula>5</formula>
      <formula>9.999</formula>
    </cfRule>
  </conditionalFormatting>
  <conditionalFormatting sqref="U105">
    <cfRule type="cellIs" dxfId="6105" priority="753" operator="between">
      <formula>0.001</formula>
      <formula>4.999</formula>
    </cfRule>
  </conditionalFormatting>
  <conditionalFormatting sqref="W105">
    <cfRule type="cellIs" dxfId="6104" priority="748" operator="equal">
      <formula>2</formula>
    </cfRule>
  </conditionalFormatting>
  <conditionalFormatting sqref="W105">
    <cfRule type="cellIs" dxfId="6103" priority="749" operator="equal">
      <formula>1</formula>
    </cfRule>
  </conditionalFormatting>
  <conditionalFormatting sqref="W105">
    <cfRule type="cellIs" dxfId="6102" priority="744" operator="equal">
      <formula>6</formula>
    </cfRule>
  </conditionalFormatting>
  <conditionalFormatting sqref="W105">
    <cfRule type="cellIs" dxfId="6101" priority="745" operator="equal">
      <formula>5</formula>
    </cfRule>
  </conditionalFormatting>
  <conditionalFormatting sqref="W105">
    <cfRule type="cellIs" dxfId="6100" priority="746" operator="equal">
      <formula>4</formula>
    </cfRule>
  </conditionalFormatting>
  <conditionalFormatting sqref="W105">
    <cfRule type="cellIs" dxfId="6099" priority="747" operator="equal">
      <formula>3</formula>
    </cfRule>
  </conditionalFormatting>
  <conditionalFormatting sqref="U109">
    <cfRule type="cellIs" dxfId="6098" priority="739" operator="between">
      <formula>15</formula>
      <formula>20</formula>
    </cfRule>
  </conditionalFormatting>
  <conditionalFormatting sqref="U109">
    <cfRule type="cellIs" dxfId="6097" priority="740" operator="between">
      <formula>10</formula>
      <formula>14.999</formula>
    </cfRule>
  </conditionalFormatting>
  <conditionalFormatting sqref="U109">
    <cfRule type="cellIs" dxfId="6096" priority="741" operator="between">
      <formula>5</formula>
      <formula>9.999</formula>
    </cfRule>
  </conditionalFormatting>
  <conditionalFormatting sqref="U109">
    <cfRule type="cellIs" dxfId="6095" priority="742" operator="between">
      <formula>0.001</formula>
      <formula>4.999</formula>
    </cfRule>
  </conditionalFormatting>
  <conditionalFormatting sqref="W109">
    <cfRule type="cellIs" dxfId="6094" priority="737" operator="equal">
      <formula>2</formula>
    </cfRule>
  </conditionalFormatting>
  <conditionalFormatting sqref="W109">
    <cfRule type="cellIs" dxfId="6093" priority="738" operator="equal">
      <formula>1</formula>
    </cfRule>
  </conditionalFormatting>
  <conditionalFormatting sqref="W109">
    <cfRule type="cellIs" dxfId="6092" priority="733" operator="equal">
      <formula>6</formula>
    </cfRule>
  </conditionalFormatting>
  <conditionalFormatting sqref="W109">
    <cfRule type="cellIs" dxfId="6091" priority="734" operator="equal">
      <formula>5</formula>
    </cfRule>
  </conditionalFormatting>
  <conditionalFormatting sqref="W109">
    <cfRule type="cellIs" dxfId="6090" priority="735" operator="equal">
      <formula>4</formula>
    </cfRule>
  </conditionalFormatting>
  <conditionalFormatting sqref="W109">
    <cfRule type="cellIs" dxfId="6089" priority="736" operator="equal">
      <formula>3</formula>
    </cfRule>
  </conditionalFormatting>
  <conditionalFormatting sqref="U113">
    <cfRule type="cellIs" dxfId="6088" priority="728" operator="between">
      <formula>15</formula>
      <formula>20</formula>
    </cfRule>
  </conditionalFormatting>
  <conditionalFormatting sqref="U113">
    <cfRule type="cellIs" dxfId="6087" priority="729" operator="between">
      <formula>10</formula>
      <formula>14.999</formula>
    </cfRule>
  </conditionalFormatting>
  <conditionalFormatting sqref="U113">
    <cfRule type="cellIs" dxfId="6086" priority="730" operator="between">
      <formula>5</formula>
      <formula>9.999</formula>
    </cfRule>
  </conditionalFormatting>
  <conditionalFormatting sqref="U113">
    <cfRule type="cellIs" dxfId="6085" priority="731" operator="between">
      <formula>0.001</formula>
      <formula>4.999</formula>
    </cfRule>
  </conditionalFormatting>
  <conditionalFormatting sqref="W113">
    <cfRule type="cellIs" dxfId="6084" priority="726" operator="equal">
      <formula>2</formula>
    </cfRule>
  </conditionalFormatting>
  <conditionalFormatting sqref="W113">
    <cfRule type="cellIs" dxfId="6083" priority="727" operator="equal">
      <formula>1</formula>
    </cfRule>
  </conditionalFormatting>
  <conditionalFormatting sqref="W113">
    <cfRule type="cellIs" dxfId="6082" priority="722" operator="equal">
      <formula>6</formula>
    </cfRule>
  </conditionalFormatting>
  <conditionalFormatting sqref="W113">
    <cfRule type="cellIs" dxfId="6081" priority="723" operator="equal">
      <formula>5</formula>
    </cfRule>
  </conditionalFormatting>
  <conditionalFormatting sqref="W113">
    <cfRule type="cellIs" dxfId="6080" priority="724" operator="equal">
      <formula>4</formula>
    </cfRule>
  </conditionalFormatting>
  <conditionalFormatting sqref="W113">
    <cfRule type="cellIs" dxfId="6079" priority="725" operator="equal">
      <formula>3</formula>
    </cfRule>
  </conditionalFormatting>
  <conditionalFormatting sqref="U117">
    <cfRule type="cellIs" dxfId="6078" priority="717" operator="between">
      <formula>15</formula>
      <formula>20</formula>
    </cfRule>
  </conditionalFormatting>
  <conditionalFormatting sqref="U117">
    <cfRule type="cellIs" dxfId="6077" priority="718" operator="between">
      <formula>10</formula>
      <formula>14.999</formula>
    </cfRule>
  </conditionalFormatting>
  <conditionalFormatting sqref="U117">
    <cfRule type="cellIs" dxfId="6076" priority="719" operator="between">
      <formula>5</formula>
      <formula>9.999</formula>
    </cfRule>
  </conditionalFormatting>
  <conditionalFormatting sqref="U117">
    <cfRule type="cellIs" dxfId="6075" priority="720" operator="between">
      <formula>0.001</formula>
      <formula>4.999</formula>
    </cfRule>
  </conditionalFormatting>
  <conditionalFormatting sqref="W117">
    <cfRule type="cellIs" dxfId="6074" priority="715" operator="equal">
      <formula>2</formula>
    </cfRule>
  </conditionalFormatting>
  <conditionalFormatting sqref="W117">
    <cfRule type="cellIs" dxfId="6073" priority="716" operator="equal">
      <formula>1</formula>
    </cfRule>
  </conditionalFormatting>
  <conditionalFormatting sqref="W117">
    <cfRule type="cellIs" dxfId="6072" priority="711" operator="equal">
      <formula>6</formula>
    </cfRule>
  </conditionalFormatting>
  <conditionalFormatting sqref="W117">
    <cfRule type="cellIs" dxfId="6071" priority="712" operator="equal">
      <formula>5</formula>
    </cfRule>
  </conditionalFormatting>
  <conditionalFormatting sqref="W117">
    <cfRule type="cellIs" dxfId="6070" priority="713" operator="equal">
      <formula>4</formula>
    </cfRule>
  </conditionalFormatting>
  <conditionalFormatting sqref="W117">
    <cfRule type="cellIs" dxfId="6069" priority="714" operator="equal">
      <formula>3</formula>
    </cfRule>
  </conditionalFormatting>
  <conditionalFormatting sqref="U121">
    <cfRule type="cellIs" dxfId="6068" priority="706" operator="between">
      <formula>15</formula>
      <formula>20</formula>
    </cfRule>
  </conditionalFormatting>
  <conditionalFormatting sqref="U121">
    <cfRule type="cellIs" dxfId="6067" priority="707" operator="between">
      <formula>10</formula>
      <formula>14.999</formula>
    </cfRule>
  </conditionalFormatting>
  <conditionalFormatting sqref="U121">
    <cfRule type="cellIs" dxfId="6066" priority="708" operator="between">
      <formula>5</formula>
      <formula>9.999</formula>
    </cfRule>
  </conditionalFormatting>
  <conditionalFormatting sqref="U121">
    <cfRule type="cellIs" dxfId="6065" priority="709" operator="between">
      <formula>0.001</formula>
      <formula>4.999</formula>
    </cfRule>
  </conditionalFormatting>
  <conditionalFormatting sqref="W121">
    <cfRule type="cellIs" dxfId="6064" priority="704" operator="equal">
      <formula>2</formula>
    </cfRule>
  </conditionalFormatting>
  <conditionalFormatting sqref="W121">
    <cfRule type="cellIs" dxfId="6063" priority="705" operator="equal">
      <formula>1</formula>
    </cfRule>
  </conditionalFormatting>
  <conditionalFormatting sqref="W121">
    <cfRule type="cellIs" dxfId="6062" priority="700" operator="equal">
      <formula>6</formula>
    </cfRule>
  </conditionalFormatting>
  <conditionalFormatting sqref="W121">
    <cfRule type="cellIs" dxfId="6061" priority="701" operator="equal">
      <formula>5</formula>
    </cfRule>
  </conditionalFormatting>
  <conditionalFormatting sqref="W121">
    <cfRule type="cellIs" dxfId="6060" priority="702" operator="equal">
      <formula>4</formula>
    </cfRule>
  </conditionalFormatting>
  <conditionalFormatting sqref="W121">
    <cfRule type="cellIs" dxfId="6059" priority="703" operator="equal">
      <formula>3</formula>
    </cfRule>
  </conditionalFormatting>
  <conditionalFormatting sqref="U95">
    <cfRule type="cellIs" dxfId="6058" priority="695" operator="between">
      <formula>15</formula>
      <formula>20</formula>
    </cfRule>
  </conditionalFormatting>
  <conditionalFormatting sqref="U95">
    <cfRule type="cellIs" dxfId="6057" priority="696" operator="between">
      <formula>10</formula>
      <formula>14.999</formula>
    </cfRule>
  </conditionalFormatting>
  <conditionalFormatting sqref="U95">
    <cfRule type="cellIs" dxfId="6056" priority="697" operator="between">
      <formula>5</formula>
      <formula>9.999</formula>
    </cfRule>
  </conditionalFormatting>
  <conditionalFormatting sqref="U95">
    <cfRule type="cellIs" dxfId="6055" priority="698" operator="between">
      <formula>0.001</formula>
      <formula>4.999</formula>
    </cfRule>
  </conditionalFormatting>
  <conditionalFormatting sqref="W95">
    <cfRule type="cellIs" dxfId="6054" priority="693" operator="equal">
      <formula>2</formula>
    </cfRule>
  </conditionalFormatting>
  <conditionalFormatting sqref="W95">
    <cfRule type="cellIs" dxfId="6053" priority="694" operator="equal">
      <formula>1</formula>
    </cfRule>
  </conditionalFormatting>
  <conditionalFormatting sqref="W95">
    <cfRule type="cellIs" dxfId="6052" priority="689" operator="equal">
      <formula>6</formula>
    </cfRule>
  </conditionalFormatting>
  <conditionalFormatting sqref="W95">
    <cfRule type="cellIs" dxfId="6051" priority="690" operator="equal">
      <formula>5</formula>
    </cfRule>
  </conditionalFormatting>
  <conditionalFormatting sqref="W95">
    <cfRule type="cellIs" dxfId="6050" priority="691" operator="equal">
      <formula>4</formula>
    </cfRule>
  </conditionalFormatting>
  <conditionalFormatting sqref="W95">
    <cfRule type="cellIs" dxfId="6049" priority="692" operator="equal">
      <formula>3</formula>
    </cfRule>
  </conditionalFormatting>
  <conditionalFormatting sqref="AV105">
    <cfRule type="cellIs" dxfId="6048" priority="684" operator="between">
      <formula>15</formula>
      <formula>20</formula>
    </cfRule>
  </conditionalFormatting>
  <conditionalFormatting sqref="AV105">
    <cfRule type="cellIs" dxfId="6047" priority="685" operator="between">
      <formula>10</formula>
      <formula>14.999</formula>
    </cfRule>
  </conditionalFormatting>
  <conditionalFormatting sqref="AV105">
    <cfRule type="cellIs" dxfId="6046" priority="686" operator="between">
      <formula>5</formula>
      <formula>9.999</formula>
    </cfRule>
  </conditionalFormatting>
  <conditionalFormatting sqref="AV105">
    <cfRule type="cellIs" dxfId="6045" priority="687" operator="between">
      <formula>0.001</formula>
      <formula>4.999</formula>
    </cfRule>
  </conditionalFormatting>
  <conditionalFormatting sqref="AX105">
    <cfRule type="cellIs" dxfId="6044" priority="682" operator="equal">
      <formula>2</formula>
    </cfRule>
  </conditionalFormatting>
  <conditionalFormatting sqref="AX105">
    <cfRule type="cellIs" dxfId="6043" priority="683" operator="equal">
      <formula>1</formula>
    </cfRule>
  </conditionalFormatting>
  <conditionalFormatting sqref="AX105">
    <cfRule type="cellIs" dxfId="6042" priority="678" operator="equal">
      <formula>6</formula>
    </cfRule>
  </conditionalFormatting>
  <conditionalFormatting sqref="AX105">
    <cfRule type="cellIs" dxfId="6041" priority="679" operator="equal">
      <formula>5</formula>
    </cfRule>
  </conditionalFormatting>
  <conditionalFormatting sqref="AX105">
    <cfRule type="cellIs" dxfId="6040" priority="680" operator="equal">
      <formula>4</formula>
    </cfRule>
  </conditionalFormatting>
  <conditionalFormatting sqref="AX105">
    <cfRule type="cellIs" dxfId="6039" priority="681" operator="equal">
      <formula>3</formula>
    </cfRule>
  </conditionalFormatting>
  <conditionalFormatting sqref="AV109">
    <cfRule type="cellIs" dxfId="6038" priority="673" operator="between">
      <formula>15</formula>
      <formula>20</formula>
    </cfRule>
  </conditionalFormatting>
  <conditionalFormatting sqref="AV109">
    <cfRule type="cellIs" dxfId="6037" priority="674" operator="between">
      <formula>10</formula>
      <formula>14.999</formula>
    </cfRule>
  </conditionalFormatting>
  <conditionalFormatting sqref="AV109">
    <cfRule type="cellIs" dxfId="6036" priority="675" operator="between">
      <formula>5</formula>
      <formula>9.999</formula>
    </cfRule>
  </conditionalFormatting>
  <conditionalFormatting sqref="AV109">
    <cfRule type="cellIs" dxfId="6035" priority="676" operator="between">
      <formula>0.001</formula>
      <formula>4.999</formula>
    </cfRule>
  </conditionalFormatting>
  <conditionalFormatting sqref="AX109">
    <cfRule type="cellIs" dxfId="6034" priority="671" operator="equal">
      <formula>2</formula>
    </cfRule>
  </conditionalFormatting>
  <conditionalFormatting sqref="AX109">
    <cfRule type="cellIs" dxfId="6033" priority="672" operator="equal">
      <formula>1</formula>
    </cfRule>
  </conditionalFormatting>
  <conditionalFormatting sqref="AX109">
    <cfRule type="cellIs" dxfId="6032" priority="667" operator="equal">
      <formula>6</formula>
    </cfRule>
  </conditionalFormatting>
  <conditionalFormatting sqref="AX109">
    <cfRule type="cellIs" dxfId="6031" priority="668" operator="equal">
      <formula>5</formula>
    </cfRule>
  </conditionalFormatting>
  <conditionalFormatting sqref="AX109">
    <cfRule type="cellIs" dxfId="6030" priority="669" operator="equal">
      <formula>4</formula>
    </cfRule>
  </conditionalFormatting>
  <conditionalFormatting sqref="AX109">
    <cfRule type="cellIs" dxfId="6029" priority="670" operator="equal">
      <formula>3</formula>
    </cfRule>
  </conditionalFormatting>
  <conditionalFormatting sqref="AV113">
    <cfRule type="cellIs" dxfId="6028" priority="662" operator="between">
      <formula>15</formula>
      <formula>20</formula>
    </cfRule>
  </conditionalFormatting>
  <conditionalFormatting sqref="AV113">
    <cfRule type="cellIs" dxfId="6027" priority="663" operator="between">
      <formula>10</formula>
      <formula>14.999</formula>
    </cfRule>
  </conditionalFormatting>
  <conditionalFormatting sqref="AV113">
    <cfRule type="cellIs" dxfId="6026" priority="664" operator="between">
      <formula>5</formula>
      <formula>9.999</formula>
    </cfRule>
  </conditionalFormatting>
  <conditionalFormatting sqref="AV113">
    <cfRule type="cellIs" dxfId="6025" priority="665" operator="between">
      <formula>0.001</formula>
      <formula>4.999</formula>
    </cfRule>
  </conditionalFormatting>
  <conditionalFormatting sqref="AX113">
    <cfRule type="cellIs" dxfId="6024" priority="660" operator="equal">
      <formula>2</formula>
    </cfRule>
  </conditionalFormatting>
  <conditionalFormatting sqref="AX113">
    <cfRule type="cellIs" dxfId="6023" priority="661" operator="equal">
      <formula>1</formula>
    </cfRule>
  </conditionalFormatting>
  <conditionalFormatting sqref="AX113">
    <cfRule type="cellIs" dxfId="6022" priority="656" operator="equal">
      <formula>6</formula>
    </cfRule>
  </conditionalFormatting>
  <conditionalFormatting sqref="AX113">
    <cfRule type="cellIs" dxfId="6021" priority="657" operator="equal">
      <formula>5</formula>
    </cfRule>
  </conditionalFormatting>
  <conditionalFormatting sqref="AX113">
    <cfRule type="cellIs" dxfId="6020" priority="658" operator="equal">
      <formula>4</formula>
    </cfRule>
  </conditionalFormatting>
  <conditionalFormatting sqref="AX113">
    <cfRule type="cellIs" dxfId="6019" priority="659" operator="equal">
      <formula>3</formula>
    </cfRule>
  </conditionalFormatting>
  <conditionalFormatting sqref="AV117">
    <cfRule type="cellIs" dxfId="6018" priority="651" operator="between">
      <formula>15</formula>
      <formula>20</formula>
    </cfRule>
  </conditionalFormatting>
  <conditionalFormatting sqref="AV117">
    <cfRule type="cellIs" dxfId="6017" priority="652" operator="between">
      <formula>10</formula>
      <formula>14.999</formula>
    </cfRule>
  </conditionalFormatting>
  <conditionalFormatting sqref="AV117">
    <cfRule type="cellIs" dxfId="6016" priority="653" operator="between">
      <formula>5</formula>
      <formula>9.999</formula>
    </cfRule>
  </conditionalFormatting>
  <conditionalFormatting sqref="AV117">
    <cfRule type="cellIs" dxfId="6015" priority="654" operator="between">
      <formula>0.001</formula>
      <formula>4.999</formula>
    </cfRule>
  </conditionalFormatting>
  <conditionalFormatting sqref="AX117">
    <cfRule type="cellIs" dxfId="6014" priority="649" operator="equal">
      <formula>2</formula>
    </cfRule>
  </conditionalFormatting>
  <conditionalFormatting sqref="AX117">
    <cfRule type="cellIs" dxfId="6013" priority="650" operator="equal">
      <formula>1</formula>
    </cfRule>
  </conditionalFormatting>
  <conditionalFormatting sqref="AX117">
    <cfRule type="cellIs" dxfId="6012" priority="645" operator="equal">
      <formula>6</formula>
    </cfRule>
  </conditionalFormatting>
  <conditionalFormatting sqref="AX117">
    <cfRule type="cellIs" dxfId="6011" priority="646" operator="equal">
      <formula>5</formula>
    </cfRule>
  </conditionalFormatting>
  <conditionalFormatting sqref="AX117">
    <cfRule type="cellIs" dxfId="6010" priority="647" operator="equal">
      <formula>4</formula>
    </cfRule>
  </conditionalFormatting>
  <conditionalFormatting sqref="AX117">
    <cfRule type="cellIs" dxfId="6009" priority="648" operator="equal">
      <formula>3</formula>
    </cfRule>
  </conditionalFormatting>
  <conditionalFormatting sqref="AV95">
    <cfRule type="cellIs" dxfId="6008" priority="640" operator="between">
      <formula>15</formula>
      <formula>20</formula>
    </cfRule>
  </conditionalFormatting>
  <conditionalFormatting sqref="AV95">
    <cfRule type="cellIs" dxfId="6007" priority="641" operator="between">
      <formula>10</formula>
      <formula>14.999</formula>
    </cfRule>
  </conditionalFormatting>
  <conditionalFormatting sqref="AV95">
    <cfRule type="cellIs" dxfId="6006" priority="642" operator="between">
      <formula>5</formula>
      <formula>9.999</formula>
    </cfRule>
  </conditionalFormatting>
  <conditionalFormatting sqref="AV95">
    <cfRule type="cellIs" dxfId="6005" priority="643" operator="between">
      <formula>0.001</formula>
      <formula>4.999</formula>
    </cfRule>
  </conditionalFormatting>
  <conditionalFormatting sqref="AX95">
    <cfRule type="cellIs" dxfId="6004" priority="638" operator="equal">
      <formula>2</formula>
    </cfRule>
  </conditionalFormatting>
  <conditionalFormatting sqref="AX95">
    <cfRule type="cellIs" dxfId="6003" priority="639" operator="equal">
      <formula>1</formula>
    </cfRule>
  </conditionalFormatting>
  <conditionalFormatting sqref="AX95">
    <cfRule type="cellIs" dxfId="6002" priority="634" operator="equal">
      <formula>6</formula>
    </cfRule>
  </conditionalFormatting>
  <conditionalFormatting sqref="AX95">
    <cfRule type="cellIs" dxfId="6001" priority="635" operator="equal">
      <formula>5</formula>
    </cfRule>
  </conditionalFormatting>
  <conditionalFormatting sqref="AX95">
    <cfRule type="cellIs" dxfId="6000" priority="636" operator="equal">
      <formula>4</formula>
    </cfRule>
  </conditionalFormatting>
  <conditionalFormatting sqref="AX95">
    <cfRule type="cellIs" dxfId="5999" priority="637" operator="equal">
      <formula>3</formula>
    </cfRule>
  </conditionalFormatting>
  <conditionalFormatting sqref="AV171">
    <cfRule type="cellIs" dxfId="5998" priority="387" operator="between">
      <formula>15</formula>
      <formula>20</formula>
    </cfRule>
  </conditionalFormatting>
  <conditionalFormatting sqref="AV171">
    <cfRule type="cellIs" dxfId="5997" priority="388" operator="between">
      <formula>10</formula>
      <formula>14.999</formula>
    </cfRule>
  </conditionalFormatting>
  <conditionalFormatting sqref="AV171">
    <cfRule type="cellIs" dxfId="5996" priority="389" operator="between">
      <formula>5</formula>
      <formula>9.999</formula>
    </cfRule>
  </conditionalFormatting>
  <conditionalFormatting sqref="AV171">
    <cfRule type="cellIs" dxfId="5995" priority="390" operator="between">
      <formula>0.001</formula>
      <formula>4.999</formula>
    </cfRule>
  </conditionalFormatting>
  <conditionalFormatting sqref="AX171">
    <cfRule type="cellIs" dxfId="5994" priority="385" operator="equal">
      <formula>2</formula>
    </cfRule>
  </conditionalFormatting>
  <conditionalFormatting sqref="AX171">
    <cfRule type="cellIs" dxfId="5993" priority="386" operator="equal">
      <formula>1</formula>
    </cfRule>
  </conditionalFormatting>
  <conditionalFormatting sqref="AX171">
    <cfRule type="cellIs" dxfId="5992" priority="381" operator="equal">
      <formula>6</formula>
    </cfRule>
  </conditionalFormatting>
  <conditionalFormatting sqref="AX171">
    <cfRule type="cellIs" dxfId="5991" priority="382" operator="equal">
      <formula>5</formula>
    </cfRule>
  </conditionalFormatting>
  <conditionalFormatting sqref="AX171">
    <cfRule type="cellIs" dxfId="5990" priority="383" operator="equal">
      <formula>4</formula>
    </cfRule>
  </conditionalFormatting>
  <conditionalFormatting sqref="AX171">
    <cfRule type="cellIs" dxfId="5989" priority="384" operator="equal">
      <formula>3</formula>
    </cfRule>
  </conditionalFormatting>
  <conditionalFormatting sqref="AV175">
    <cfRule type="cellIs" dxfId="5988" priority="376" operator="between">
      <formula>15</formula>
      <formula>20</formula>
    </cfRule>
  </conditionalFormatting>
  <conditionalFormatting sqref="AV175">
    <cfRule type="cellIs" dxfId="5987" priority="377" operator="between">
      <formula>10</formula>
      <formula>14.999</formula>
    </cfRule>
  </conditionalFormatting>
  <conditionalFormatting sqref="AV175">
    <cfRule type="cellIs" dxfId="5986" priority="378" operator="between">
      <formula>5</formula>
      <formula>9.999</formula>
    </cfRule>
  </conditionalFormatting>
  <conditionalFormatting sqref="AV175">
    <cfRule type="cellIs" dxfId="5985" priority="379" operator="between">
      <formula>0.001</formula>
      <formula>4.999</formula>
    </cfRule>
  </conditionalFormatting>
  <conditionalFormatting sqref="AX175">
    <cfRule type="cellIs" dxfId="5984" priority="374" operator="equal">
      <formula>2</formula>
    </cfRule>
  </conditionalFormatting>
  <conditionalFormatting sqref="AX175">
    <cfRule type="cellIs" dxfId="5983" priority="375" operator="equal">
      <formula>1</formula>
    </cfRule>
  </conditionalFormatting>
  <conditionalFormatting sqref="AX175">
    <cfRule type="cellIs" dxfId="5982" priority="370" operator="equal">
      <formula>6</formula>
    </cfRule>
  </conditionalFormatting>
  <conditionalFormatting sqref="AX175">
    <cfRule type="cellIs" dxfId="5981" priority="371" operator="equal">
      <formula>5</formula>
    </cfRule>
  </conditionalFormatting>
  <conditionalFormatting sqref="AX175">
    <cfRule type="cellIs" dxfId="5980" priority="372" operator="equal">
      <formula>4</formula>
    </cfRule>
  </conditionalFormatting>
  <conditionalFormatting sqref="AX175">
    <cfRule type="cellIs" dxfId="5979" priority="373" operator="equal">
      <formula>3</formula>
    </cfRule>
  </conditionalFormatting>
  <conditionalFormatting sqref="AV179">
    <cfRule type="cellIs" dxfId="5978" priority="365" operator="between">
      <formula>15</formula>
      <formula>20</formula>
    </cfRule>
  </conditionalFormatting>
  <conditionalFormatting sqref="AV179">
    <cfRule type="cellIs" dxfId="5977" priority="366" operator="between">
      <formula>10</formula>
      <formula>14.999</formula>
    </cfRule>
  </conditionalFormatting>
  <conditionalFormatting sqref="AV179">
    <cfRule type="cellIs" dxfId="5976" priority="367" operator="between">
      <formula>5</formula>
      <formula>9.999</formula>
    </cfRule>
  </conditionalFormatting>
  <conditionalFormatting sqref="AV179">
    <cfRule type="cellIs" dxfId="5975" priority="368" operator="between">
      <formula>0.001</formula>
      <formula>4.999</formula>
    </cfRule>
  </conditionalFormatting>
  <conditionalFormatting sqref="AX179">
    <cfRule type="cellIs" dxfId="5974" priority="363" operator="equal">
      <formula>2</formula>
    </cfRule>
  </conditionalFormatting>
  <conditionalFormatting sqref="AX179">
    <cfRule type="cellIs" dxfId="5973" priority="364" operator="equal">
      <formula>1</formula>
    </cfRule>
  </conditionalFormatting>
  <conditionalFormatting sqref="AX179">
    <cfRule type="cellIs" dxfId="5972" priority="359" operator="equal">
      <formula>6</formula>
    </cfRule>
  </conditionalFormatting>
  <conditionalFormatting sqref="AX179">
    <cfRule type="cellIs" dxfId="5971" priority="360" operator="equal">
      <formula>5</formula>
    </cfRule>
  </conditionalFormatting>
  <conditionalFormatting sqref="AX179">
    <cfRule type="cellIs" dxfId="5970" priority="361" operator="equal">
      <formula>4</formula>
    </cfRule>
  </conditionalFormatting>
  <conditionalFormatting sqref="AX179">
    <cfRule type="cellIs" dxfId="5969" priority="362" operator="equal">
      <formula>3</formula>
    </cfRule>
  </conditionalFormatting>
  <conditionalFormatting sqref="U226">
    <cfRule type="cellIs" dxfId="5968" priority="354" operator="between">
      <formula>15</formula>
      <formula>20</formula>
    </cfRule>
  </conditionalFormatting>
  <conditionalFormatting sqref="U226">
    <cfRule type="cellIs" dxfId="5967" priority="355" operator="between">
      <formula>10</formula>
      <formula>14.999</formula>
    </cfRule>
  </conditionalFormatting>
  <conditionalFormatting sqref="U226">
    <cfRule type="cellIs" dxfId="5966" priority="356" operator="between">
      <formula>5</formula>
      <formula>9.999</formula>
    </cfRule>
  </conditionalFormatting>
  <conditionalFormatting sqref="U226">
    <cfRule type="cellIs" dxfId="5965" priority="357" operator="between">
      <formula>0.001</formula>
      <formula>4.999</formula>
    </cfRule>
  </conditionalFormatting>
  <conditionalFormatting sqref="W226">
    <cfRule type="cellIs" dxfId="5964" priority="352" operator="equal">
      <formula>2</formula>
    </cfRule>
  </conditionalFormatting>
  <conditionalFormatting sqref="W226">
    <cfRule type="cellIs" dxfId="5963" priority="353" operator="equal">
      <formula>1</formula>
    </cfRule>
  </conditionalFormatting>
  <conditionalFormatting sqref="W226">
    <cfRule type="cellIs" dxfId="5962" priority="348" operator="equal">
      <formula>6</formula>
    </cfRule>
  </conditionalFormatting>
  <conditionalFormatting sqref="W226">
    <cfRule type="cellIs" dxfId="5961" priority="349" operator="equal">
      <formula>5</formula>
    </cfRule>
  </conditionalFormatting>
  <conditionalFormatting sqref="W226">
    <cfRule type="cellIs" dxfId="5960" priority="350" operator="equal">
      <formula>4</formula>
    </cfRule>
  </conditionalFormatting>
  <conditionalFormatting sqref="W226">
    <cfRule type="cellIs" dxfId="5959" priority="351" operator="equal">
      <formula>3</formula>
    </cfRule>
  </conditionalFormatting>
  <conditionalFormatting sqref="U230">
    <cfRule type="cellIs" dxfId="5958" priority="343" operator="between">
      <formula>15</formula>
      <formula>20</formula>
    </cfRule>
  </conditionalFormatting>
  <conditionalFormatting sqref="U230">
    <cfRule type="cellIs" dxfId="5957" priority="344" operator="between">
      <formula>10</formula>
      <formula>14.999</formula>
    </cfRule>
  </conditionalFormatting>
  <conditionalFormatting sqref="U230">
    <cfRule type="cellIs" dxfId="5956" priority="345" operator="between">
      <formula>5</formula>
      <formula>9.999</formula>
    </cfRule>
  </conditionalFormatting>
  <conditionalFormatting sqref="U230">
    <cfRule type="cellIs" dxfId="5955" priority="346" operator="between">
      <formula>0.001</formula>
      <formula>4.999</formula>
    </cfRule>
  </conditionalFormatting>
  <conditionalFormatting sqref="W230">
    <cfRule type="cellIs" dxfId="5954" priority="341" operator="equal">
      <formula>2</formula>
    </cfRule>
  </conditionalFormatting>
  <conditionalFormatting sqref="W230">
    <cfRule type="cellIs" dxfId="5953" priority="342" operator="equal">
      <formula>1</formula>
    </cfRule>
  </conditionalFormatting>
  <conditionalFormatting sqref="W230">
    <cfRule type="cellIs" dxfId="5952" priority="337" operator="equal">
      <formula>6</formula>
    </cfRule>
  </conditionalFormatting>
  <conditionalFormatting sqref="W230">
    <cfRule type="cellIs" dxfId="5951" priority="338" operator="equal">
      <formula>5</formula>
    </cfRule>
  </conditionalFormatting>
  <conditionalFormatting sqref="W230">
    <cfRule type="cellIs" dxfId="5950" priority="339" operator="equal">
      <formula>4</formula>
    </cfRule>
  </conditionalFormatting>
  <conditionalFormatting sqref="W230">
    <cfRule type="cellIs" dxfId="5949" priority="340" operator="equal">
      <formula>3</formula>
    </cfRule>
  </conditionalFormatting>
  <conditionalFormatting sqref="U234">
    <cfRule type="cellIs" dxfId="5948" priority="332" operator="between">
      <formula>15</formula>
      <formula>20</formula>
    </cfRule>
  </conditionalFormatting>
  <conditionalFormatting sqref="U234">
    <cfRule type="cellIs" dxfId="5947" priority="333" operator="between">
      <formula>10</formula>
      <formula>14.999</formula>
    </cfRule>
  </conditionalFormatting>
  <conditionalFormatting sqref="U234">
    <cfRule type="cellIs" dxfId="5946" priority="334" operator="between">
      <formula>5</formula>
      <formula>9.999</formula>
    </cfRule>
  </conditionalFormatting>
  <conditionalFormatting sqref="U234">
    <cfRule type="cellIs" dxfId="5945" priority="335" operator="between">
      <formula>0.001</formula>
      <formula>4.999</formula>
    </cfRule>
  </conditionalFormatting>
  <conditionalFormatting sqref="W234">
    <cfRule type="cellIs" dxfId="5944" priority="330" operator="equal">
      <formula>2</formula>
    </cfRule>
  </conditionalFormatting>
  <conditionalFormatting sqref="W234">
    <cfRule type="cellIs" dxfId="5943" priority="331" operator="equal">
      <formula>1</formula>
    </cfRule>
  </conditionalFormatting>
  <conditionalFormatting sqref="W234">
    <cfRule type="cellIs" dxfId="5942" priority="326" operator="equal">
      <formula>6</formula>
    </cfRule>
  </conditionalFormatting>
  <conditionalFormatting sqref="W234">
    <cfRule type="cellIs" dxfId="5941" priority="327" operator="equal">
      <formula>5</formula>
    </cfRule>
  </conditionalFormatting>
  <conditionalFormatting sqref="W234">
    <cfRule type="cellIs" dxfId="5940" priority="328" operator="equal">
      <formula>4</formula>
    </cfRule>
  </conditionalFormatting>
  <conditionalFormatting sqref="W234">
    <cfRule type="cellIs" dxfId="5939" priority="329" operator="equal">
      <formula>3</formula>
    </cfRule>
  </conditionalFormatting>
  <conditionalFormatting sqref="U238">
    <cfRule type="cellIs" dxfId="5938" priority="321" operator="between">
      <formula>15</formula>
      <formula>20</formula>
    </cfRule>
  </conditionalFormatting>
  <conditionalFormatting sqref="U238">
    <cfRule type="cellIs" dxfId="5937" priority="322" operator="between">
      <formula>10</formula>
      <formula>14.999</formula>
    </cfRule>
  </conditionalFormatting>
  <conditionalFormatting sqref="U238">
    <cfRule type="cellIs" dxfId="5936" priority="323" operator="between">
      <formula>5</formula>
      <formula>9.999</formula>
    </cfRule>
  </conditionalFormatting>
  <conditionalFormatting sqref="U238">
    <cfRule type="cellIs" dxfId="5935" priority="324" operator="between">
      <formula>0.001</formula>
      <formula>4.999</formula>
    </cfRule>
  </conditionalFormatting>
  <conditionalFormatting sqref="W238">
    <cfRule type="cellIs" dxfId="5934" priority="319" operator="equal">
      <formula>2</formula>
    </cfRule>
  </conditionalFormatting>
  <conditionalFormatting sqref="W238">
    <cfRule type="cellIs" dxfId="5933" priority="320" operator="equal">
      <formula>1</formula>
    </cfRule>
  </conditionalFormatting>
  <conditionalFormatting sqref="W238">
    <cfRule type="cellIs" dxfId="5932" priority="315" operator="equal">
      <formula>6</formula>
    </cfRule>
  </conditionalFormatting>
  <conditionalFormatting sqref="W238">
    <cfRule type="cellIs" dxfId="5931" priority="316" operator="equal">
      <formula>5</formula>
    </cfRule>
  </conditionalFormatting>
  <conditionalFormatting sqref="W238">
    <cfRule type="cellIs" dxfId="5930" priority="317" operator="equal">
      <formula>4</formula>
    </cfRule>
  </conditionalFormatting>
  <conditionalFormatting sqref="W238">
    <cfRule type="cellIs" dxfId="5929" priority="318" operator="equal">
      <formula>3</formula>
    </cfRule>
  </conditionalFormatting>
  <conditionalFormatting sqref="U126">
    <cfRule type="cellIs" dxfId="5928" priority="310" operator="between">
      <formula>15</formula>
      <formula>20</formula>
    </cfRule>
  </conditionalFormatting>
  <conditionalFormatting sqref="U126">
    <cfRule type="cellIs" dxfId="5927" priority="311" operator="between">
      <formula>10</formula>
      <formula>14.999</formula>
    </cfRule>
  </conditionalFormatting>
  <conditionalFormatting sqref="U126">
    <cfRule type="cellIs" dxfId="5926" priority="312" operator="between">
      <formula>5</formula>
      <formula>9.999</formula>
    </cfRule>
  </conditionalFormatting>
  <conditionalFormatting sqref="U126">
    <cfRule type="cellIs" dxfId="5925" priority="313" operator="between">
      <formula>0.001</formula>
      <formula>4.999</formula>
    </cfRule>
  </conditionalFormatting>
  <conditionalFormatting sqref="W126">
    <cfRule type="cellIs" dxfId="5924" priority="308" operator="equal">
      <formula>2</formula>
    </cfRule>
  </conditionalFormatting>
  <conditionalFormatting sqref="W126">
    <cfRule type="cellIs" dxfId="5923" priority="309" operator="equal">
      <formula>1</formula>
    </cfRule>
  </conditionalFormatting>
  <conditionalFormatting sqref="W126">
    <cfRule type="cellIs" dxfId="5922" priority="304" operator="equal">
      <formula>6</formula>
    </cfRule>
  </conditionalFormatting>
  <conditionalFormatting sqref="W126">
    <cfRule type="cellIs" dxfId="5921" priority="305" operator="equal">
      <formula>5</formula>
    </cfRule>
  </conditionalFormatting>
  <conditionalFormatting sqref="W126">
    <cfRule type="cellIs" dxfId="5920" priority="306" operator="equal">
      <formula>4</formula>
    </cfRule>
  </conditionalFormatting>
  <conditionalFormatting sqref="W126">
    <cfRule type="cellIs" dxfId="5919" priority="307" operator="equal">
      <formula>3</formula>
    </cfRule>
  </conditionalFormatting>
  <conditionalFormatting sqref="AV126">
    <cfRule type="cellIs" dxfId="5918" priority="299" operator="between">
      <formula>15</formula>
      <formula>20</formula>
    </cfRule>
  </conditionalFormatting>
  <conditionalFormatting sqref="AV126">
    <cfRule type="cellIs" dxfId="5917" priority="300" operator="between">
      <formula>10</formula>
      <formula>14.999</formula>
    </cfRule>
  </conditionalFormatting>
  <conditionalFormatting sqref="AV126">
    <cfRule type="cellIs" dxfId="5916" priority="301" operator="between">
      <formula>5</formula>
      <formula>9.999</formula>
    </cfRule>
  </conditionalFormatting>
  <conditionalFormatting sqref="AV126">
    <cfRule type="cellIs" dxfId="5915" priority="302" operator="between">
      <formula>0.001</formula>
      <formula>4.999</formula>
    </cfRule>
  </conditionalFormatting>
  <conditionalFormatting sqref="AX126">
    <cfRule type="cellIs" dxfId="5914" priority="297" operator="equal">
      <formula>2</formula>
    </cfRule>
  </conditionalFormatting>
  <conditionalFormatting sqref="AX126">
    <cfRule type="cellIs" dxfId="5913" priority="298" operator="equal">
      <formula>1</formula>
    </cfRule>
  </conditionalFormatting>
  <conditionalFormatting sqref="AX126">
    <cfRule type="cellIs" dxfId="5912" priority="293" operator="equal">
      <formula>6</formula>
    </cfRule>
  </conditionalFormatting>
  <conditionalFormatting sqref="AX126">
    <cfRule type="cellIs" dxfId="5911" priority="294" operator="equal">
      <formula>5</formula>
    </cfRule>
  </conditionalFormatting>
  <conditionalFormatting sqref="AX126">
    <cfRule type="cellIs" dxfId="5910" priority="295" operator="equal">
      <formula>4</formula>
    </cfRule>
  </conditionalFormatting>
  <conditionalFormatting sqref="AX126">
    <cfRule type="cellIs" dxfId="5909" priority="296" operator="equal">
      <formula>3</formula>
    </cfRule>
  </conditionalFormatting>
  <conditionalFormatting sqref="U161">
    <cfRule type="cellIs" dxfId="5908" priority="288" operator="between">
      <formula>15</formula>
      <formula>20</formula>
    </cfRule>
  </conditionalFormatting>
  <conditionalFormatting sqref="U161">
    <cfRule type="cellIs" dxfId="5907" priority="289" operator="between">
      <formula>10</formula>
      <formula>14.999</formula>
    </cfRule>
  </conditionalFormatting>
  <conditionalFormatting sqref="U161">
    <cfRule type="cellIs" dxfId="5906" priority="290" operator="between">
      <formula>5</formula>
      <formula>9.999</formula>
    </cfRule>
  </conditionalFormatting>
  <conditionalFormatting sqref="U161">
    <cfRule type="cellIs" dxfId="5905" priority="291" operator="between">
      <formula>0.001</formula>
      <formula>4.999</formula>
    </cfRule>
  </conditionalFormatting>
  <conditionalFormatting sqref="W161">
    <cfRule type="cellIs" dxfId="5904" priority="286" operator="equal">
      <formula>2</formula>
    </cfRule>
  </conditionalFormatting>
  <conditionalFormatting sqref="W161">
    <cfRule type="cellIs" dxfId="5903" priority="287" operator="equal">
      <formula>1</formula>
    </cfRule>
  </conditionalFormatting>
  <conditionalFormatting sqref="W161">
    <cfRule type="cellIs" dxfId="5902" priority="282" operator="equal">
      <formula>6</formula>
    </cfRule>
  </conditionalFormatting>
  <conditionalFormatting sqref="W161">
    <cfRule type="cellIs" dxfId="5901" priority="283" operator="equal">
      <formula>5</formula>
    </cfRule>
  </conditionalFormatting>
  <conditionalFormatting sqref="W161">
    <cfRule type="cellIs" dxfId="5900" priority="284" operator="equal">
      <formula>4</formula>
    </cfRule>
  </conditionalFormatting>
  <conditionalFormatting sqref="W161">
    <cfRule type="cellIs" dxfId="5899" priority="285" operator="equal">
      <formula>3</formula>
    </cfRule>
  </conditionalFormatting>
  <conditionalFormatting sqref="AV161">
    <cfRule type="cellIs" dxfId="5898" priority="277" operator="between">
      <formula>15</formula>
      <formula>20</formula>
    </cfRule>
  </conditionalFormatting>
  <conditionalFormatting sqref="AV161">
    <cfRule type="cellIs" dxfId="5897" priority="278" operator="between">
      <formula>10</formula>
      <formula>14.999</formula>
    </cfRule>
  </conditionalFormatting>
  <conditionalFormatting sqref="AV161">
    <cfRule type="cellIs" dxfId="5896" priority="279" operator="between">
      <formula>5</formula>
      <formula>9.999</formula>
    </cfRule>
  </conditionalFormatting>
  <conditionalFormatting sqref="AV161">
    <cfRule type="cellIs" dxfId="5895" priority="280" operator="between">
      <formula>0.001</formula>
      <formula>4.999</formula>
    </cfRule>
  </conditionalFormatting>
  <conditionalFormatting sqref="AX161">
    <cfRule type="cellIs" dxfId="5894" priority="275" operator="equal">
      <formula>2</formula>
    </cfRule>
  </conditionalFormatting>
  <conditionalFormatting sqref="AX161">
    <cfRule type="cellIs" dxfId="5893" priority="276" operator="equal">
      <formula>1</formula>
    </cfRule>
  </conditionalFormatting>
  <conditionalFormatting sqref="AX161">
    <cfRule type="cellIs" dxfId="5892" priority="271" operator="equal">
      <formula>6</formula>
    </cfRule>
  </conditionalFormatting>
  <conditionalFormatting sqref="AX161">
    <cfRule type="cellIs" dxfId="5891" priority="272" operator="equal">
      <formula>5</formula>
    </cfRule>
  </conditionalFormatting>
  <conditionalFormatting sqref="AX161">
    <cfRule type="cellIs" dxfId="5890" priority="273" operator="equal">
      <formula>4</formula>
    </cfRule>
  </conditionalFormatting>
  <conditionalFormatting sqref="AX161">
    <cfRule type="cellIs" dxfId="5889" priority="274" operator="equal">
      <formula>3</formula>
    </cfRule>
  </conditionalFormatting>
  <conditionalFormatting sqref="U216">
    <cfRule type="cellIs" dxfId="5888" priority="266" operator="between">
      <formula>15</formula>
      <formula>20</formula>
    </cfRule>
  </conditionalFormatting>
  <conditionalFormatting sqref="U216">
    <cfRule type="cellIs" dxfId="5887" priority="267" operator="between">
      <formula>10</formula>
      <formula>14.999</formula>
    </cfRule>
  </conditionalFormatting>
  <conditionalFormatting sqref="U216">
    <cfRule type="cellIs" dxfId="5886" priority="268" operator="between">
      <formula>5</formula>
      <formula>9.999</formula>
    </cfRule>
  </conditionalFormatting>
  <conditionalFormatting sqref="U216">
    <cfRule type="cellIs" dxfId="5885" priority="269" operator="between">
      <formula>0.001</formula>
      <formula>4.999</formula>
    </cfRule>
  </conditionalFormatting>
  <conditionalFormatting sqref="W216">
    <cfRule type="cellIs" dxfId="5884" priority="264" operator="equal">
      <formula>2</formula>
    </cfRule>
  </conditionalFormatting>
  <conditionalFormatting sqref="W216">
    <cfRule type="cellIs" dxfId="5883" priority="265" operator="equal">
      <formula>1</formula>
    </cfRule>
  </conditionalFormatting>
  <conditionalFormatting sqref="W216">
    <cfRule type="cellIs" dxfId="5882" priority="260" operator="equal">
      <formula>6</formula>
    </cfRule>
  </conditionalFormatting>
  <conditionalFormatting sqref="W216">
    <cfRule type="cellIs" dxfId="5881" priority="261" operator="equal">
      <formula>5</formula>
    </cfRule>
  </conditionalFormatting>
  <conditionalFormatting sqref="W216">
    <cfRule type="cellIs" dxfId="5880" priority="262" operator="equal">
      <formula>4</formula>
    </cfRule>
  </conditionalFormatting>
  <conditionalFormatting sqref="W216">
    <cfRule type="cellIs" dxfId="5879" priority="263" operator="equal">
      <formula>3</formula>
    </cfRule>
  </conditionalFormatting>
  <conditionalFormatting sqref="AV216">
    <cfRule type="cellIs" dxfId="5878" priority="255" operator="between">
      <formula>15</formula>
      <formula>20</formula>
    </cfRule>
  </conditionalFormatting>
  <conditionalFormatting sqref="AV216">
    <cfRule type="cellIs" dxfId="5877" priority="256" operator="between">
      <formula>10</formula>
      <formula>14.999</formula>
    </cfRule>
  </conditionalFormatting>
  <conditionalFormatting sqref="AV216">
    <cfRule type="cellIs" dxfId="5876" priority="257" operator="between">
      <formula>5</formula>
      <formula>9.999</formula>
    </cfRule>
  </conditionalFormatting>
  <conditionalFormatting sqref="AV216">
    <cfRule type="cellIs" dxfId="5875" priority="258" operator="between">
      <formula>0.001</formula>
      <formula>4.999</formula>
    </cfRule>
  </conditionalFormatting>
  <conditionalFormatting sqref="AX216">
    <cfRule type="cellIs" dxfId="5874" priority="253" operator="equal">
      <formula>2</formula>
    </cfRule>
  </conditionalFormatting>
  <conditionalFormatting sqref="AX216">
    <cfRule type="cellIs" dxfId="5873" priority="254" operator="equal">
      <formula>1</formula>
    </cfRule>
  </conditionalFormatting>
  <conditionalFormatting sqref="AX216">
    <cfRule type="cellIs" dxfId="5872" priority="249" operator="equal">
      <formula>6</formula>
    </cfRule>
  </conditionalFormatting>
  <conditionalFormatting sqref="AX216">
    <cfRule type="cellIs" dxfId="5871" priority="250" operator="equal">
      <formula>5</formula>
    </cfRule>
  </conditionalFormatting>
  <conditionalFormatting sqref="AX216">
    <cfRule type="cellIs" dxfId="5870" priority="251" operator="equal">
      <formula>4</formula>
    </cfRule>
  </conditionalFormatting>
  <conditionalFormatting sqref="AX216">
    <cfRule type="cellIs" dxfId="5869" priority="252" operator="equal">
      <formula>3</formula>
    </cfRule>
  </conditionalFormatting>
  <conditionalFormatting sqref="U136">
    <cfRule type="cellIs" dxfId="5868" priority="244" operator="between">
      <formula>15</formula>
      <formula>20</formula>
    </cfRule>
  </conditionalFormatting>
  <conditionalFormatting sqref="U136">
    <cfRule type="cellIs" dxfId="5867" priority="245" operator="between">
      <formula>10</formula>
      <formula>14.999</formula>
    </cfRule>
  </conditionalFormatting>
  <conditionalFormatting sqref="U136">
    <cfRule type="cellIs" dxfId="5866" priority="246" operator="between">
      <formula>5</formula>
      <formula>9.999</formula>
    </cfRule>
  </conditionalFormatting>
  <conditionalFormatting sqref="U136">
    <cfRule type="cellIs" dxfId="5865" priority="247" operator="between">
      <formula>0.001</formula>
      <formula>4.999</formula>
    </cfRule>
  </conditionalFormatting>
  <conditionalFormatting sqref="W136">
    <cfRule type="cellIs" dxfId="5864" priority="242" operator="equal">
      <formula>2</formula>
    </cfRule>
  </conditionalFormatting>
  <conditionalFormatting sqref="W136">
    <cfRule type="cellIs" dxfId="5863" priority="243" operator="equal">
      <formula>1</formula>
    </cfRule>
  </conditionalFormatting>
  <conditionalFormatting sqref="W136">
    <cfRule type="cellIs" dxfId="5862" priority="238" operator="equal">
      <formula>6</formula>
    </cfRule>
  </conditionalFormatting>
  <conditionalFormatting sqref="W136">
    <cfRule type="cellIs" dxfId="5861" priority="239" operator="equal">
      <formula>5</formula>
    </cfRule>
  </conditionalFormatting>
  <conditionalFormatting sqref="W136">
    <cfRule type="cellIs" dxfId="5860" priority="240" operator="equal">
      <formula>4</formula>
    </cfRule>
  </conditionalFormatting>
  <conditionalFormatting sqref="W136">
    <cfRule type="cellIs" dxfId="5859" priority="241" operator="equal">
      <formula>3</formula>
    </cfRule>
  </conditionalFormatting>
  <conditionalFormatting sqref="U140">
    <cfRule type="cellIs" dxfId="5858" priority="233" operator="between">
      <formula>15</formula>
      <formula>20</formula>
    </cfRule>
  </conditionalFormatting>
  <conditionalFormatting sqref="U140">
    <cfRule type="cellIs" dxfId="5857" priority="234" operator="between">
      <formula>10</formula>
      <formula>14.999</formula>
    </cfRule>
  </conditionalFormatting>
  <conditionalFormatting sqref="U140">
    <cfRule type="cellIs" dxfId="5856" priority="235" operator="between">
      <formula>5</formula>
      <formula>9.999</formula>
    </cfRule>
  </conditionalFormatting>
  <conditionalFormatting sqref="U140">
    <cfRule type="cellIs" dxfId="5855" priority="236" operator="between">
      <formula>0.001</formula>
      <formula>4.999</formula>
    </cfRule>
  </conditionalFormatting>
  <conditionalFormatting sqref="W140">
    <cfRule type="cellIs" dxfId="5854" priority="231" operator="equal">
      <formula>2</formula>
    </cfRule>
  </conditionalFormatting>
  <conditionalFormatting sqref="W140">
    <cfRule type="cellIs" dxfId="5853" priority="232" operator="equal">
      <formula>1</formula>
    </cfRule>
  </conditionalFormatting>
  <conditionalFormatting sqref="W140">
    <cfRule type="cellIs" dxfId="5852" priority="227" operator="equal">
      <formula>6</formula>
    </cfRule>
  </conditionalFormatting>
  <conditionalFormatting sqref="W140">
    <cfRule type="cellIs" dxfId="5851" priority="228" operator="equal">
      <formula>5</formula>
    </cfRule>
  </conditionalFormatting>
  <conditionalFormatting sqref="W140">
    <cfRule type="cellIs" dxfId="5850" priority="229" operator="equal">
      <formula>4</formula>
    </cfRule>
  </conditionalFormatting>
  <conditionalFormatting sqref="W140">
    <cfRule type="cellIs" dxfId="5849" priority="230" operator="equal">
      <formula>3</formula>
    </cfRule>
  </conditionalFormatting>
  <conditionalFormatting sqref="U144">
    <cfRule type="cellIs" dxfId="5848" priority="222" operator="between">
      <formula>15</formula>
      <formula>20</formula>
    </cfRule>
  </conditionalFormatting>
  <conditionalFormatting sqref="U144">
    <cfRule type="cellIs" dxfId="5847" priority="223" operator="between">
      <formula>10</formula>
      <formula>14.999</formula>
    </cfRule>
  </conditionalFormatting>
  <conditionalFormatting sqref="U144">
    <cfRule type="cellIs" dxfId="5846" priority="224" operator="between">
      <formula>5</formula>
      <formula>9.999</formula>
    </cfRule>
  </conditionalFormatting>
  <conditionalFormatting sqref="U144">
    <cfRule type="cellIs" dxfId="5845" priority="225" operator="between">
      <formula>0.001</formula>
      <formula>4.999</formula>
    </cfRule>
  </conditionalFormatting>
  <conditionalFormatting sqref="W144">
    <cfRule type="cellIs" dxfId="5844" priority="220" operator="equal">
      <formula>2</formula>
    </cfRule>
  </conditionalFormatting>
  <conditionalFormatting sqref="W144">
    <cfRule type="cellIs" dxfId="5843" priority="221" operator="equal">
      <formula>1</formula>
    </cfRule>
  </conditionalFormatting>
  <conditionalFormatting sqref="W144">
    <cfRule type="cellIs" dxfId="5842" priority="216" operator="equal">
      <formula>6</formula>
    </cfRule>
  </conditionalFormatting>
  <conditionalFormatting sqref="W144">
    <cfRule type="cellIs" dxfId="5841" priority="217" operator="equal">
      <formula>5</formula>
    </cfRule>
  </conditionalFormatting>
  <conditionalFormatting sqref="W144">
    <cfRule type="cellIs" dxfId="5840" priority="218" operator="equal">
      <formula>4</formula>
    </cfRule>
  </conditionalFormatting>
  <conditionalFormatting sqref="W144">
    <cfRule type="cellIs" dxfId="5839" priority="219" operator="equal">
      <formula>3</formula>
    </cfRule>
  </conditionalFormatting>
  <conditionalFormatting sqref="AV132">
    <cfRule type="cellIs" dxfId="5838" priority="211" operator="between">
      <formula>15</formula>
      <formula>20</formula>
    </cfRule>
  </conditionalFormatting>
  <conditionalFormatting sqref="AV132">
    <cfRule type="cellIs" dxfId="5837" priority="212" operator="between">
      <formula>10</formula>
      <formula>14.999</formula>
    </cfRule>
  </conditionalFormatting>
  <conditionalFormatting sqref="AV132">
    <cfRule type="cellIs" dxfId="5836" priority="213" operator="between">
      <formula>5</formula>
      <formula>9.999</formula>
    </cfRule>
  </conditionalFormatting>
  <conditionalFormatting sqref="AV132">
    <cfRule type="cellIs" dxfId="5835" priority="214" operator="between">
      <formula>0.001</formula>
      <formula>4.999</formula>
    </cfRule>
  </conditionalFormatting>
  <conditionalFormatting sqref="AX132">
    <cfRule type="cellIs" dxfId="5834" priority="209" operator="equal">
      <formula>2</formula>
    </cfRule>
  </conditionalFormatting>
  <conditionalFormatting sqref="AX132">
    <cfRule type="cellIs" dxfId="5833" priority="210" operator="equal">
      <formula>1</formula>
    </cfRule>
  </conditionalFormatting>
  <conditionalFormatting sqref="AX132">
    <cfRule type="cellIs" dxfId="5832" priority="205" operator="equal">
      <formula>6</formula>
    </cfRule>
  </conditionalFormatting>
  <conditionalFormatting sqref="AX132">
    <cfRule type="cellIs" dxfId="5831" priority="206" operator="equal">
      <formula>5</formula>
    </cfRule>
  </conditionalFormatting>
  <conditionalFormatting sqref="AX132">
    <cfRule type="cellIs" dxfId="5830" priority="207" operator="equal">
      <formula>4</formula>
    </cfRule>
  </conditionalFormatting>
  <conditionalFormatting sqref="AX132">
    <cfRule type="cellIs" dxfId="5829" priority="208" operator="equal">
      <formula>3</formula>
    </cfRule>
  </conditionalFormatting>
  <conditionalFormatting sqref="AV136">
    <cfRule type="cellIs" dxfId="5828" priority="200" operator="between">
      <formula>15</formula>
      <formula>20</formula>
    </cfRule>
  </conditionalFormatting>
  <conditionalFormatting sqref="AV136">
    <cfRule type="cellIs" dxfId="5827" priority="201" operator="between">
      <formula>10</formula>
      <formula>14.999</formula>
    </cfRule>
  </conditionalFormatting>
  <conditionalFormatting sqref="AV136">
    <cfRule type="cellIs" dxfId="5826" priority="202" operator="between">
      <formula>5</formula>
      <formula>9.999</formula>
    </cfRule>
  </conditionalFormatting>
  <conditionalFormatting sqref="AV136">
    <cfRule type="cellIs" dxfId="5825" priority="203" operator="between">
      <formula>0.001</formula>
      <formula>4.999</formula>
    </cfRule>
  </conditionalFormatting>
  <conditionalFormatting sqref="AX136">
    <cfRule type="cellIs" dxfId="5824" priority="198" operator="equal">
      <formula>2</formula>
    </cfRule>
  </conditionalFormatting>
  <conditionalFormatting sqref="AX136">
    <cfRule type="cellIs" dxfId="5823" priority="199" operator="equal">
      <formula>1</formula>
    </cfRule>
  </conditionalFormatting>
  <conditionalFormatting sqref="AX136">
    <cfRule type="cellIs" dxfId="5822" priority="194" operator="equal">
      <formula>6</formula>
    </cfRule>
  </conditionalFormatting>
  <conditionalFormatting sqref="AX136">
    <cfRule type="cellIs" dxfId="5821" priority="195" operator="equal">
      <formula>5</formula>
    </cfRule>
  </conditionalFormatting>
  <conditionalFormatting sqref="AX136">
    <cfRule type="cellIs" dxfId="5820" priority="196" operator="equal">
      <formula>4</formula>
    </cfRule>
  </conditionalFormatting>
  <conditionalFormatting sqref="AX136">
    <cfRule type="cellIs" dxfId="5819" priority="197" operator="equal">
      <formula>3</formula>
    </cfRule>
  </conditionalFormatting>
  <conditionalFormatting sqref="AV140">
    <cfRule type="cellIs" dxfId="5818" priority="189" operator="between">
      <formula>15</formula>
      <formula>20</formula>
    </cfRule>
  </conditionalFormatting>
  <conditionalFormatting sqref="AV140">
    <cfRule type="cellIs" dxfId="5817" priority="190" operator="between">
      <formula>10</formula>
      <formula>14.999</formula>
    </cfRule>
  </conditionalFormatting>
  <conditionalFormatting sqref="AV140">
    <cfRule type="cellIs" dxfId="5816" priority="191" operator="between">
      <formula>5</formula>
      <formula>9.999</formula>
    </cfRule>
  </conditionalFormatting>
  <conditionalFormatting sqref="AV140">
    <cfRule type="cellIs" dxfId="5815" priority="192" operator="between">
      <formula>0.001</formula>
      <formula>4.999</formula>
    </cfRule>
  </conditionalFormatting>
  <conditionalFormatting sqref="AX140">
    <cfRule type="cellIs" dxfId="5814" priority="187" operator="equal">
      <formula>2</formula>
    </cfRule>
  </conditionalFormatting>
  <conditionalFormatting sqref="AX140">
    <cfRule type="cellIs" dxfId="5813" priority="188" operator="equal">
      <formula>1</formula>
    </cfRule>
  </conditionalFormatting>
  <conditionalFormatting sqref="AX140">
    <cfRule type="cellIs" dxfId="5812" priority="183" operator="equal">
      <formula>6</formula>
    </cfRule>
  </conditionalFormatting>
  <conditionalFormatting sqref="AX140">
    <cfRule type="cellIs" dxfId="5811" priority="184" operator="equal">
      <formula>5</formula>
    </cfRule>
  </conditionalFormatting>
  <conditionalFormatting sqref="AX140">
    <cfRule type="cellIs" dxfId="5810" priority="185" operator="equal">
      <formula>4</formula>
    </cfRule>
  </conditionalFormatting>
  <conditionalFormatting sqref="AX140">
    <cfRule type="cellIs" dxfId="5809" priority="186" operator="equal">
      <formula>3</formula>
    </cfRule>
  </conditionalFormatting>
  <conditionalFormatting sqref="AV144">
    <cfRule type="cellIs" dxfId="5808" priority="178" operator="between">
      <formula>15</formula>
      <formula>20</formula>
    </cfRule>
  </conditionalFormatting>
  <conditionalFormatting sqref="AV144">
    <cfRule type="cellIs" dxfId="5807" priority="179" operator="between">
      <formula>10</formula>
      <formula>14.999</formula>
    </cfRule>
  </conditionalFormatting>
  <conditionalFormatting sqref="AV144">
    <cfRule type="cellIs" dxfId="5806" priority="180" operator="between">
      <formula>5</formula>
      <formula>9.999</formula>
    </cfRule>
  </conditionalFormatting>
  <conditionalFormatting sqref="AV144">
    <cfRule type="cellIs" dxfId="5805" priority="181" operator="between">
      <formula>0.001</formula>
      <formula>4.999</formula>
    </cfRule>
  </conditionalFormatting>
  <conditionalFormatting sqref="AX144">
    <cfRule type="cellIs" dxfId="5804" priority="176" operator="equal">
      <formula>2</formula>
    </cfRule>
  </conditionalFormatting>
  <conditionalFormatting sqref="AX144">
    <cfRule type="cellIs" dxfId="5803" priority="177" operator="equal">
      <formula>1</formula>
    </cfRule>
  </conditionalFormatting>
  <conditionalFormatting sqref="AX144">
    <cfRule type="cellIs" dxfId="5802" priority="172" operator="equal">
      <formula>6</formula>
    </cfRule>
  </conditionalFormatting>
  <conditionalFormatting sqref="AX144">
    <cfRule type="cellIs" dxfId="5801" priority="173" operator="equal">
      <formula>5</formula>
    </cfRule>
  </conditionalFormatting>
  <conditionalFormatting sqref="AX144">
    <cfRule type="cellIs" dxfId="5800" priority="174" operator="equal">
      <formula>4</formula>
    </cfRule>
  </conditionalFormatting>
  <conditionalFormatting sqref="AX144">
    <cfRule type="cellIs" dxfId="5799" priority="175" operator="equal">
      <formula>3</formula>
    </cfRule>
  </conditionalFormatting>
  <conditionalFormatting sqref="AV148">
    <cfRule type="cellIs" dxfId="5798" priority="167" operator="between">
      <formula>15</formula>
      <formula>20</formula>
    </cfRule>
  </conditionalFormatting>
  <conditionalFormatting sqref="AV148">
    <cfRule type="cellIs" dxfId="5797" priority="168" operator="between">
      <formula>10</formula>
      <formula>14.999</formula>
    </cfRule>
  </conditionalFormatting>
  <conditionalFormatting sqref="AV148">
    <cfRule type="cellIs" dxfId="5796" priority="169" operator="between">
      <formula>5</formula>
      <formula>9.999</formula>
    </cfRule>
  </conditionalFormatting>
  <conditionalFormatting sqref="AV148">
    <cfRule type="cellIs" dxfId="5795" priority="170" operator="between">
      <formula>0.001</formula>
      <formula>4.999</formula>
    </cfRule>
  </conditionalFormatting>
  <conditionalFormatting sqref="AX148">
    <cfRule type="cellIs" dxfId="5794" priority="165" operator="equal">
      <formula>2</formula>
    </cfRule>
  </conditionalFormatting>
  <conditionalFormatting sqref="AX148">
    <cfRule type="cellIs" dxfId="5793" priority="166" operator="equal">
      <formula>1</formula>
    </cfRule>
  </conditionalFormatting>
  <conditionalFormatting sqref="AX148">
    <cfRule type="cellIs" dxfId="5792" priority="161" operator="equal">
      <formula>6</formula>
    </cfRule>
  </conditionalFormatting>
  <conditionalFormatting sqref="AX148">
    <cfRule type="cellIs" dxfId="5791" priority="162" operator="equal">
      <formula>5</formula>
    </cfRule>
  </conditionalFormatting>
  <conditionalFormatting sqref="AX148">
    <cfRule type="cellIs" dxfId="5790" priority="163" operator="equal">
      <formula>4</formula>
    </cfRule>
  </conditionalFormatting>
  <conditionalFormatting sqref="AX148">
    <cfRule type="cellIs" dxfId="5789" priority="164" operator="equal">
      <formula>3</formula>
    </cfRule>
  </conditionalFormatting>
  <conditionalFormatting sqref="AV152">
    <cfRule type="cellIs" dxfId="5788" priority="156" operator="between">
      <formula>15</formula>
      <formula>20</formula>
    </cfRule>
  </conditionalFormatting>
  <conditionalFormatting sqref="AV152">
    <cfRule type="cellIs" dxfId="5787" priority="157" operator="between">
      <formula>10</formula>
      <formula>14.999</formula>
    </cfRule>
  </conditionalFormatting>
  <conditionalFormatting sqref="AV152">
    <cfRule type="cellIs" dxfId="5786" priority="158" operator="between">
      <formula>5</formula>
      <formula>9.999</formula>
    </cfRule>
  </conditionalFormatting>
  <conditionalFormatting sqref="AV152">
    <cfRule type="cellIs" dxfId="5785" priority="159" operator="between">
      <formula>0.001</formula>
      <formula>4.999</formula>
    </cfRule>
  </conditionalFormatting>
  <conditionalFormatting sqref="AX152">
    <cfRule type="cellIs" dxfId="5784" priority="154" operator="equal">
      <formula>2</formula>
    </cfRule>
  </conditionalFormatting>
  <conditionalFormatting sqref="AX152">
    <cfRule type="cellIs" dxfId="5783" priority="155" operator="equal">
      <formula>1</formula>
    </cfRule>
  </conditionalFormatting>
  <conditionalFormatting sqref="AX152">
    <cfRule type="cellIs" dxfId="5782" priority="150" operator="equal">
      <formula>6</formula>
    </cfRule>
  </conditionalFormatting>
  <conditionalFormatting sqref="AX152">
    <cfRule type="cellIs" dxfId="5781" priority="151" operator="equal">
      <formula>5</formula>
    </cfRule>
  </conditionalFormatting>
  <conditionalFormatting sqref="AX152">
    <cfRule type="cellIs" dxfId="5780" priority="152" operator="equal">
      <formula>4</formula>
    </cfRule>
  </conditionalFormatting>
  <conditionalFormatting sqref="AX152">
    <cfRule type="cellIs" dxfId="5779" priority="153" operator="equal">
      <formula>3</formula>
    </cfRule>
  </conditionalFormatting>
  <conditionalFormatting sqref="AV156">
    <cfRule type="cellIs" dxfId="5778" priority="145" operator="between">
      <formula>15</formula>
      <formula>20</formula>
    </cfRule>
  </conditionalFormatting>
  <conditionalFormatting sqref="AV156">
    <cfRule type="cellIs" dxfId="5777" priority="146" operator="between">
      <formula>10</formula>
      <formula>14.999</formula>
    </cfRule>
  </conditionalFormatting>
  <conditionalFormatting sqref="AV156">
    <cfRule type="cellIs" dxfId="5776" priority="147" operator="between">
      <formula>5</formula>
      <formula>9.999</formula>
    </cfRule>
  </conditionalFormatting>
  <conditionalFormatting sqref="AV156">
    <cfRule type="cellIs" dxfId="5775" priority="148" operator="between">
      <formula>0.001</formula>
      <formula>4.999</formula>
    </cfRule>
  </conditionalFormatting>
  <conditionalFormatting sqref="AX156">
    <cfRule type="cellIs" dxfId="5774" priority="143" operator="equal">
      <formula>2</formula>
    </cfRule>
  </conditionalFormatting>
  <conditionalFormatting sqref="AX156">
    <cfRule type="cellIs" dxfId="5773" priority="144" operator="equal">
      <formula>1</formula>
    </cfRule>
  </conditionalFormatting>
  <conditionalFormatting sqref="AX156">
    <cfRule type="cellIs" dxfId="5772" priority="139" operator="equal">
      <formula>6</formula>
    </cfRule>
  </conditionalFormatting>
  <conditionalFormatting sqref="AX156">
    <cfRule type="cellIs" dxfId="5771" priority="140" operator="equal">
      <formula>5</formula>
    </cfRule>
  </conditionalFormatting>
  <conditionalFormatting sqref="AX156">
    <cfRule type="cellIs" dxfId="5770" priority="141" operator="equal">
      <formula>4</formula>
    </cfRule>
  </conditionalFormatting>
  <conditionalFormatting sqref="AX156">
    <cfRule type="cellIs" dxfId="5769" priority="142" operator="equal">
      <formula>3</formula>
    </cfRule>
  </conditionalFormatting>
  <conditionalFormatting sqref="U167">
    <cfRule type="cellIs" dxfId="5768" priority="134" operator="between">
      <formula>15</formula>
      <formula>20</formula>
    </cfRule>
  </conditionalFormatting>
  <conditionalFormatting sqref="U167">
    <cfRule type="cellIs" dxfId="5767" priority="135" operator="between">
      <formula>10</formula>
      <formula>14.999</formula>
    </cfRule>
  </conditionalFormatting>
  <conditionalFormatting sqref="U167">
    <cfRule type="cellIs" dxfId="5766" priority="136" operator="between">
      <formula>5</formula>
      <formula>9.999</formula>
    </cfRule>
  </conditionalFormatting>
  <conditionalFormatting sqref="U167">
    <cfRule type="cellIs" dxfId="5765" priority="137" operator="between">
      <formula>0.001</formula>
      <formula>4.999</formula>
    </cfRule>
  </conditionalFormatting>
  <conditionalFormatting sqref="W167">
    <cfRule type="cellIs" dxfId="5764" priority="132" operator="equal">
      <formula>2</formula>
    </cfRule>
  </conditionalFormatting>
  <conditionalFormatting sqref="W167">
    <cfRule type="cellIs" dxfId="5763" priority="133" operator="equal">
      <formula>1</formula>
    </cfRule>
  </conditionalFormatting>
  <conditionalFormatting sqref="W167">
    <cfRule type="cellIs" dxfId="5762" priority="128" operator="equal">
      <formula>6</formula>
    </cfRule>
  </conditionalFormatting>
  <conditionalFormatting sqref="W167">
    <cfRule type="cellIs" dxfId="5761" priority="129" operator="equal">
      <formula>5</formula>
    </cfRule>
  </conditionalFormatting>
  <conditionalFormatting sqref="W167">
    <cfRule type="cellIs" dxfId="5760" priority="130" operator="equal">
      <formula>4</formula>
    </cfRule>
  </conditionalFormatting>
  <conditionalFormatting sqref="W167">
    <cfRule type="cellIs" dxfId="5759" priority="131" operator="equal">
      <formula>3</formula>
    </cfRule>
  </conditionalFormatting>
  <conditionalFormatting sqref="U171">
    <cfRule type="cellIs" dxfId="5758" priority="123" operator="between">
      <formula>15</formula>
      <formula>20</formula>
    </cfRule>
  </conditionalFormatting>
  <conditionalFormatting sqref="U171">
    <cfRule type="cellIs" dxfId="5757" priority="124" operator="between">
      <formula>10</formula>
      <formula>14.999</formula>
    </cfRule>
  </conditionalFormatting>
  <conditionalFormatting sqref="U171">
    <cfRule type="cellIs" dxfId="5756" priority="125" operator="between">
      <formula>5</formula>
      <formula>9.999</formula>
    </cfRule>
  </conditionalFormatting>
  <conditionalFormatting sqref="U171">
    <cfRule type="cellIs" dxfId="5755" priority="126" operator="between">
      <formula>0.001</formula>
      <formula>4.999</formula>
    </cfRule>
  </conditionalFormatting>
  <conditionalFormatting sqref="W171">
    <cfRule type="cellIs" dxfId="5754" priority="121" operator="equal">
      <formula>2</formula>
    </cfRule>
  </conditionalFormatting>
  <conditionalFormatting sqref="W171">
    <cfRule type="cellIs" dxfId="5753" priority="122" operator="equal">
      <formula>1</formula>
    </cfRule>
  </conditionalFormatting>
  <conditionalFormatting sqref="W171">
    <cfRule type="cellIs" dxfId="5752" priority="117" operator="equal">
      <formula>6</formula>
    </cfRule>
  </conditionalFormatting>
  <conditionalFormatting sqref="W171">
    <cfRule type="cellIs" dxfId="5751" priority="118" operator="equal">
      <formula>5</formula>
    </cfRule>
  </conditionalFormatting>
  <conditionalFormatting sqref="W171">
    <cfRule type="cellIs" dxfId="5750" priority="119" operator="equal">
      <formula>4</formula>
    </cfRule>
  </conditionalFormatting>
  <conditionalFormatting sqref="W171">
    <cfRule type="cellIs" dxfId="5749" priority="120" operator="equal">
      <formula>3</formula>
    </cfRule>
  </conditionalFormatting>
  <conditionalFormatting sqref="U175">
    <cfRule type="cellIs" dxfId="5748" priority="112" operator="between">
      <formula>15</formula>
      <formula>20</formula>
    </cfRule>
  </conditionalFormatting>
  <conditionalFormatting sqref="U175">
    <cfRule type="cellIs" dxfId="5747" priority="113" operator="between">
      <formula>10</formula>
      <formula>14.999</formula>
    </cfRule>
  </conditionalFormatting>
  <conditionalFormatting sqref="U175">
    <cfRule type="cellIs" dxfId="5746" priority="114" operator="between">
      <formula>5</formula>
      <formula>9.999</formula>
    </cfRule>
  </conditionalFormatting>
  <conditionalFormatting sqref="U175">
    <cfRule type="cellIs" dxfId="5745" priority="115" operator="between">
      <formula>0.001</formula>
      <formula>4.999</formula>
    </cfRule>
  </conditionalFormatting>
  <conditionalFormatting sqref="W175">
    <cfRule type="cellIs" dxfId="5744" priority="110" operator="equal">
      <formula>2</formula>
    </cfRule>
  </conditionalFormatting>
  <conditionalFormatting sqref="W175">
    <cfRule type="cellIs" dxfId="5743" priority="111" operator="equal">
      <formula>1</formula>
    </cfRule>
  </conditionalFormatting>
  <conditionalFormatting sqref="W175">
    <cfRule type="cellIs" dxfId="5742" priority="106" operator="equal">
      <formula>6</formula>
    </cfRule>
  </conditionalFormatting>
  <conditionalFormatting sqref="W175">
    <cfRule type="cellIs" dxfId="5741" priority="107" operator="equal">
      <formula>5</formula>
    </cfRule>
  </conditionalFormatting>
  <conditionalFormatting sqref="W175">
    <cfRule type="cellIs" dxfId="5740" priority="108" operator="equal">
      <formula>4</formula>
    </cfRule>
  </conditionalFormatting>
  <conditionalFormatting sqref="W175">
    <cfRule type="cellIs" dxfId="5739" priority="109" operator="equal">
      <formula>3</formula>
    </cfRule>
  </conditionalFormatting>
  <conditionalFormatting sqref="U179">
    <cfRule type="cellIs" dxfId="5738" priority="101" operator="between">
      <formula>15</formula>
      <formula>20</formula>
    </cfRule>
  </conditionalFormatting>
  <conditionalFormatting sqref="U179">
    <cfRule type="cellIs" dxfId="5737" priority="102" operator="between">
      <formula>10</formula>
      <formula>14.999</formula>
    </cfRule>
  </conditionalFormatting>
  <conditionalFormatting sqref="U179">
    <cfRule type="cellIs" dxfId="5736" priority="103" operator="between">
      <formula>5</formula>
      <formula>9.999</formula>
    </cfRule>
  </conditionalFormatting>
  <conditionalFormatting sqref="U179">
    <cfRule type="cellIs" dxfId="5735" priority="104" operator="between">
      <formula>0.001</formula>
      <formula>4.999</formula>
    </cfRule>
  </conditionalFormatting>
  <conditionalFormatting sqref="W179">
    <cfRule type="cellIs" dxfId="5734" priority="99" operator="equal">
      <formula>2</formula>
    </cfRule>
  </conditionalFormatting>
  <conditionalFormatting sqref="W179">
    <cfRule type="cellIs" dxfId="5733" priority="100" operator="equal">
      <formula>1</formula>
    </cfRule>
  </conditionalFormatting>
  <conditionalFormatting sqref="W179">
    <cfRule type="cellIs" dxfId="5732" priority="95" operator="equal">
      <formula>6</formula>
    </cfRule>
  </conditionalFormatting>
  <conditionalFormatting sqref="W179">
    <cfRule type="cellIs" dxfId="5731" priority="96" operator="equal">
      <formula>5</formula>
    </cfRule>
  </conditionalFormatting>
  <conditionalFormatting sqref="W179">
    <cfRule type="cellIs" dxfId="5730" priority="97" operator="equal">
      <formula>4</formula>
    </cfRule>
  </conditionalFormatting>
  <conditionalFormatting sqref="W179">
    <cfRule type="cellIs" dxfId="5729" priority="98" operator="equal">
      <formula>3</formula>
    </cfRule>
  </conditionalFormatting>
  <conditionalFormatting sqref="U183">
    <cfRule type="cellIs" dxfId="5728" priority="90" operator="between">
      <formula>15</formula>
      <formula>20</formula>
    </cfRule>
  </conditionalFormatting>
  <conditionalFormatting sqref="U183">
    <cfRule type="cellIs" dxfId="5727" priority="91" operator="between">
      <formula>10</formula>
      <formula>14.999</formula>
    </cfRule>
  </conditionalFormatting>
  <conditionalFormatting sqref="U183">
    <cfRule type="cellIs" dxfId="5726" priority="92" operator="between">
      <formula>5</formula>
      <formula>9.999</formula>
    </cfRule>
  </conditionalFormatting>
  <conditionalFormatting sqref="U183">
    <cfRule type="cellIs" dxfId="5725" priority="93" operator="between">
      <formula>0.001</formula>
      <formula>4.999</formula>
    </cfRule>
  </conditionalFormatting>
  <conditionalFormatting sqref="W183">
    <cfRule type="cellIs" dxfId="5724" priority="88" operator="equal">
      <formula>2</formula>
    </cfRule>
  </conditionalFormatting>
  <conditionalFormatting sqref="W183">
    <cfRule type="cellIs" dxfId="5723" priority="89" operator="equal">
      <formula>1</formula>
    </cfRule>
  </conditionalFormatting>
  <conditionalFormatting sqref="W183">
    <cfRule type="cellIs" dxfId="5722" priority="84" operator="equal">
      <formula>6</formula>
    </cfRule>
  </conditionalFormatting>
  <conditionalFormatting sqref="W183">
    <cfRule type="cellIs" dxfId="5721" priority="85" operator="equal">
      <formula>5</formula>
    </cfRule>
  </conditionalFormatting>
  <conditionalFormatting sqref="W183">
    <cfRule type="cellIs" dxfId="5720" priority="86" operator="equal">
      <formula>4</formula>
    </cfRule>
  </conditionalFormatting>
  <conditionalFormatting sqref="W183">
    <cfRule type="cellIs" dxfId="5719" priority="87" operator="equal">
      <formula>3</formula>
    </cfRule>
  </conditionalFormatting>
  <conditionalFormatting sqref="U187">
    <cfRule type="cellIs" dxfId="5718" priority="79" operator="between">
      <formula>15</formula>
      <formula>20</formula>
    </cfRule>
  </conditionalFormatting>
  <conditionalFormatting sqref="U187">
    <cfRule type="cellIs" dxfId="5717" priority="80" operator="between">
      <formula>10</formula>
      <formula>14.999</formula>
    </cfRule>
  </conditionalFormatting>
  <conditionalFormatting sqref="U187">
    <cfRule type="cellIs" dxfId="5716" priority="81" operator="between">
      <formula>5</formula>
      <formula>9.999</formula>
    </cfRule>
  </conditionalFormatting>
  <conditionalFormatting sqref="U187">
    <cfRule type="cellIs" dxfId="5715" priority="82" operator="between">
      <formula>0.001</formula>
      <formula>4.999</formula>
    </cfRule>
  </conditionalFormatting>
  <conditionalFormatting sqref="W187">
    <cfRule type="cellIs" dxfId="5714" priority="77" operator="equal">
      <formula>2</formula>
    </cfRule>
  </conditionalFormatting>
  <conditionalFormatting sqref="W187">
    <cfRule type="cellIs" dxfId="5713" priority="78" operator="equal">
      <formula>1</formula>
    </cfRule>
  </conditionalFormatting>
  <conditionalFormatting sqref="W187">
    <cfRule type="cellIs" dxfId="5712" priority="73" operator="equal">
      <formula>6</formula>
    </cfRule>
  </conditionalFormatting>
  <conditionalFormatting sqref="W187">
    <cfRule type="cellIs" dxfId="5711" priority="74" operator="equal">
      <formula>5</formula>
    </cfRule>
  </conditionalFormatting>
  <conditionalFormatting sqref="W187">
    <cfRule type="cellIs" dxfId="5710" priority="75" operator="equal">
      <formula>4</formula>
    </cfRule>
  </conditionalFormatting>
  <conditionalFormatting sqref="W187">
    <cfRule type="cellIs" dxfId="5709" priority="76" operator="equal">
      <formula>3</formula>
    </cfRule>
  </conditionalFormatting>
  <conditionalFormatting sqref="U191">
    <cfRule type="cellIs" dxfId="5708" priority="68" operator="between">
      <formula>15</formula>
      <formula>20</formula>
    </cfRule>
  </conditionalFormatting>
  <conditionalFormatting sqref="U191">
    <cfRule type="cellIs" dxfId="5707" priority="69" operator="between">
      <formula>10</formula>
      <formula>14.999</formula>
    </cfRule>
  </conditionalFormatting>
  <conditionalFormatting sqref="U191">
    <cfRule type="cellIs" dxfId="5706" priority="70" operator="between">
      <formula>5</formula>
      <formula>9.999</formula>
    </cfRule>
  </conditionalFormatting>
  <conditionalFormatting sqref="U191">
    <cfRule type="cellIs" dxfId="5705" priority="71" operator="between">
      <formula>0.001</formula>
      <formula>4.999</formula>
    </cfRule>
  </conditionalFormatting>
  <conditionalFormatting sqref="W191">
    <cfRule type="cellIs" dxfId="5704" priority="66" operator="equal">
      <formula>2</formula>
    </cfRule>
  </conditionalFormatting>
  <conditionalFormatting sqref="W191">
    <cfRule type="cellIs" dxfId="5703" priority="67" operator="equal">
      <formula>1</formula>
    </cfRule>
  </conditionalFormatting>
  <conditionalFormatting sqref="W191">
    <cfRule type="cellIs" dxfId="5702" priority="62" operator="equal">
      <formula>6</formula>
    </cfRule>
  </conditionalFormatting>
  <conditionalFormatting sqref="W191">
    <cfRule type="cellIs" dxfId="5701" priority="63" operator="equal">
      <formula>5</formula>
    </cfRule>
  </conditionalFormatting>
  <conditionalFormatting sqref="W191">
    <cfRule type="cellIs" dxfId="5700" priority="64" operator="equal">
      <formula>4</formula>
    </cfRule>
  </conditionalFormatting>
  <conditionalFormatting sqref="W191">
    <cfRule type="cellIs" dxfId="5699" priority="65" operator="equal">
      <formula>3</formula>
    </cfRule>
  </conditionalFormatting>
  <conditionalFormatting sqref="U195">
    <cfRule type="cellIs" dxfId="5698" priority="57" operator="between">
      <formula>15</formula>
      <formula>20</formula>
    </cfRule>
  </conditionalFormatting>
  <conditionalFormatting sqref="U195">
    <cfRule type="cellIs" dxfId="5697" priority="58" operator="between">
      <formula>10</formula>
      <formula>14.999</formula>
    </cfRule>
  </conditionalFormatting>
  <conditionalFormatting sqref="U195">
    <cfRule type="cellIs" dxfId="5696" priority="59" operator="between">
      <formula>5</formula>
      <formula>9.999</formula>
    </cfRule>
  </conditionalFormatting>
  <conditionalFormatting sqref="U195">
    <cfRule type="cellIs" dxfId="5695" priority="60" operator="between">
      <formula>0.001</formula>
      <formula>4.999</formula>
    </cfRule>
  </conditionalFormatting>
  <conditionalFormatting sqref="W195">
    <cfRule type="cellIs" dxfId="5694" priority="55" operator="equal">
      <formula>2</formula>
    </cfRule>
  </conditionalFormatting>
  <conditionalFormatting sqref="W195">
    <cfRule type="cellIs" dxfId="5693" priority="56" operator="equal">
      <formula>1</formula>
    </cfRule>
  </conditionalFormatting>
  <conditionalFormatting sqref="W195">
    <cfRule type="cellIs" dxfId="5692" priority="51" operator="equal">
      <formula>6</formula>
    </cfRule>
  </conditionalFormatting>
  <conditionalFormatting sqref="W195">
    <cfRule type="cellIs" dxfId="5691" priority="52" operator="equal">
      <formula>5</formula>
    </cfRule>
  </conditionalFormatting>
  <conditionalFormatting sqref="W195">
    <cfRule type="cellIs" dxfId="5690" priority="53" operator="equal">
      <formula>4</formula>
    </cfRule>
  </conditionalFormatting>
  <conditionalFormatting sqref="W195">
    <cfRule type="cellIs" dxfId="5689" priority="54" operator="equal">
      <formula>3</formula>
    </cfRule>
  </conditionalFormatting>
  <conditionalFormatting sqref="U199">
    <cfRule type="cellIs" dxfId="5688" priority="46" operator="between">
      <formula>15</formula>
      <formula>20</formula>
    </cfRule>
  </conditionalFormatting>
  <conditionalFormatting sqref="U199">
    <cfRule type="cellIs" dxfId="5687" priority="47" operator="between">
      <formula>10</formula>
      <formula>14.999</formula>
    </cfRule>
  </conditionalFormatting>
  <conditionalFormatting sqref="U199">
    <cfRule type="cellIs" dxfId="5686" priority="48" operator="between">
      <formula>5</formula>
      <formula>9.999</formula>
    </cfRule>
  </conditionalFormatting>
  <conditionalFormatting sqref="U199">
    <cfRule type="cellIs" dxfId="5685" priority="49" operator="between">
      <formula>0.001</formula>
      <formula>4.999</formula>
    </cfRule>
  </conditionalFormatting>
  <conditionalFormatting sqref="W199">
    <cfRule type="cellIs" dxfId="5684" priority="44" operator="equal">
      <formula>2</formula>
    </cfRule>
  </conditionalFormatting>
  <conditionalFormatting sqref="W199">
    <cfRule type="cellIs" dxfId="5683" priority="45" operator="equal">
      <formula>1</formula>
    </cfRule>
  </conditionalFormatting>
  <conditionalFormatting sqref="W199">
    <cfRule type="cellIs" dxfId="5682" priority="40" operator="equal">
      <formula>6</formula>
    </cfRule>
  </conditionalFormatting>
  <conditionalFormatting sqref="W199">
    <cfRule type="cellIs" dxfId="5681" priority="41" operator="equal">
      <formula>5</formula>
    </cfRule>
  </conditionalFormatting>
  <conditionalFormatting sqref="W199">
    <cfRule type="cellIs" dxfId="5680" priority="42" operator="equal">
      <formula>4</formula>
    </cfRule>
  </conditionalFormatting>
  <conditionalFormatting sqref="W199">
    <cfRule type="cellIs" dxfId="5679" priority="43" operator="equal">
      <formula>3</formula>
    </cfRule>
  </conditionalFormatting>
  <conditionalFormatting sqref="U203">
    <cfRule type="cellIs" dxfId="5678" priority="35" operator="between">
      <formula>15</formula>
      <formula>20</formula>
    </cfRule>
  </conditionalFormatting>
  <conditionalFormatting sqref="U203">
    <cfRule type="cellIs" dxfId="5677" priority="36" operator="between">
      <formula>10</formula>
      <formula>14.999</formula>
    </cfRule>
  </conditionalFormatting>
  <conditionalFormatting sqref="U203">
    <cfRule type="cellIs" dxfId="5676" priority="37" operator="between">
      <formula>5</formula>
      <formula>9.999</formula>
    </cfRule>
  </conditionalFormatting>
  <conditionalFormatting sqref="U203">
    <cfRule type="cellIs" dxfId="5675" priority="38" operator="between">
      <formula>0.001</formula>
      <formula>4.999</formula>
    </cfRule>
  </conditionalFormatting>
  <conditionalFormatting sqref="W203">
    <cfRule type="cellIs" dxfId="5674" priority="33" operator="equal">
      <formula>2</formula>
    </cfRule>
  </conditionalFormatting>
  <conditionalFormatting sqref="W203">
    <cfRule type="cellIs" dxfId="5673" priority="34" operator="equal">
      <formula>1</formula>
    </cfRule>
  </conditionalFormatting>
  <conditionalFormatting sqref="W203">
    <cfRule type="cellIs" dxfId="5672" priority="29" operator="equal">
      <formula>6</formula>
    </cfRule>
  </conditionalFormatting>
  <conditionalFormatting sqref="W203">
    <cfRule type="cellIs" dxfId="5671" priority="30" operator="equal">
      <formula>5</formula>
    </cfRule>
  </conditionalFormatting>
  <conditionalFormatting sqref="W203">
    <cfRule type="cellIs" dxfId="5670" priority="31" operator="equal">
      <formula>4</formula>
    </cfRule>
  </conditionalFormatting>
  <conditionalFormatting sqref="W203">
    <cfRule type="cellIs" dxfId="5669" priority="32" operator="equal">
      <formula>3</formula>
    </cfRule>
  </conditionalFormatting>
  <conditionalFormatting sqref="U207">
    <cfRule type="cellIs" dxfId="5668" priority="24" operator="between">
      <formula>15</formula>
      <formula>20</formula>
    </cfRule>
  </conditionalFormatting>
  <conditionalFormatting sqref="U207">
    <cfRule type="cellIs" dxfId="5667" priority="25" operator="between">
      <formula>10</formula>
      <formula>14.999</formula>
    </cfRule>
  </conditionalFormatting>
  <conditionalFormatting sqref="U207">
    <cfRule type="cellIs" dxfId="5666" priority="26" operator="between">
      <formula>5</formula>
      <formula>9.999</formula>
    </cfRule>
  </conditionalFormatting>
  <conditionalFormatting sqref="U207">
    <cfRule type="cellIs" dxfId="5665" priority="27" operator="between">
      <formula>0.001</formula>
      <formula>4.999</formula>
    </cfRule>
  </conditionalFormatting>
  <conditionalFormatting sqref="W207">
    <cfRule type="cellIs" dxfId="5664" priority="22" operator="equal">
      <formula>2</formula>
    </cfRule>
  </conditionalFormatting>
  <conditionalFormatting sqref="W207">
    <cfRule type="cellIs" dxfId="5663" priority="23" operator="equal">
      <formula>1</formula>
    </cfRule>
  </conditionalFormatting>
  <conditionalFormatting sqref="W207">
    <cfRule type="cellIs" dxfId="5662" priority="18" operator="equal">
      <formula>6</formula>
    </cfRule>
  </conditionalFormatting>
  <conditionalFormatting sqref="W207">
    <cfRule type="cellIs" dxfId="5661" priority="19" operator="equal">
      <formula>5</formula>
    </cfRule>
  </conditionalFormatting>
  <conditionalFormatting sqref="W207">
    <cfRule type="cellIs" dxfId="5660" priority="20" operator="equal">
      <formula>4</formula>
    </cfRule>
  </conditionalFormatting>
  <conditionalFormatting sqref="W207">
    <cfRule type="cellIs" dxfId="5659" priority="21" operator="equal">
      <formula>3</formula>
    </cfRule>
  </conditionalFormatting>
  <conditionalFormatting sqref="U211">
    <cfRule type="cellIs" dxfId="5658" priority="13" operator="between">
      <formula>15</formula>
      <formula>20</formula>
    </cfRule>
  </conditionalFormatting>
  <conditionalFormatting sqref="U211">
    <cfRule type="cellIs" dxfId="5657" priority="14" operator="between">
      <formula>10</formula>
      <formula>14.999</formula>
    </cfRule>
  </conditionalFormatting>
  <conditionalFormatting sqref="U211">
    <cfRule type="cellIs" dxfId="5656" priority="15" operator="between">
      <formula>5</formula>
      <formula>9.999</formula>
    </cfRule>
  </conditionalFormatting>
  <conditionalFormatting sqref="U211">
    <cfRule type="cellIs" dxfId="5655" priority="16" operator="between">
      <formula>0.001</formula>
      <formula>4.999</formula>
    </cfRule>
  </conditionalFormatting>
  <conditionalFormatting sqref="W211">
    <cfRule type="cellIs" dxfId="5654" priority="11" operator="equal">
      <formula>2</formula>
    </cfRule>
  </conditionalFormatting>
  <conditionalFormatting sqref="W211">
    <cfRule type="cellIs" dxfId="5653" priority="12" operator="equal">
      <formula>1</formula>
    </cfRule>
  </conditionalFormatting>
  <conditionalFormatting sqref="W211">
    <cfRule type="cellIs" dxfId="5652" priority="7" operator="equal">
      <formula>6</formula>
    </cfRule>
  </conditionalFormatting>
  <conditionalFormatting sqref="W211">
    <cfRule type="cellIs" dxfId="5651" priority="8" operator="equal">
      <formula>5</formula>
    </cfRule>
  </conditionalFormatting>
  <conditionalFormatting sqref="W211">
    <cfRule type="cellIs" dxfId="5650" priority="9" operator="equal">
      <formula>4</formula>
    </cfRule>
  </conditionalFormatting>
  <conditionalFormatting sqref="W211">
    <cfRule type="cellIs" dxfId="5649" priority="10" operator="equal">
      <formula>3</formula>
    </cfRule>
  </conditionalFormatting>
  <conditionalFormatting sqref="AE101">
    <cfRule type="beginsWith" dxfId="5648" priority="5" operator="beginsWith" text="?">
      <formula>LEFT(AE101,LEN("?"))="?"</formula>
    </cfRule>
  </conditionalFormatting>
  <conditionalFormatting sqref="AE105">
    <cfRule type="beginsWith" dxfId="5647" priority="4" operator="beginsWith" text="?">
      <formula>LEFT(AE105,LEN("?"))="?"</formula>
    </cfRule>
  </conditionalFormatting>
  <conditionalFormatting sqref="AE109">
    <cfRule type="beginsWith" dxfId="5646" priority="3" operator="beginsWith" text="?">
      <formula>LEFT(AE109,LEN("?"))="?"</formula>
    </cfRule>
  </conditionalFormatting>
  <conditionalFormatting sqref="AE113">
    <cfRule type="beginsWith" dxfId="5645" priority="2" operator="beginsWith" text="?">
      <formula>LEFT(AE113,LEN("?"))="?"</formula>
    </cfRule>
  </conditionalFormatting>
  <conditionalFormatting sqref="AE117">
    <cfRule type="beginsWith" dxfId="5644" priority="1" operator="beginsWith" text="?">
      <formula>LEFT(AE117,LEN("?"))="?"</formula>
    </cfRule>
  </conditionalFormatting>
  <pageMargins left="0.7" right="0.7" top="0.75" bottom="0.75" header="0.3" footer="0.3"/>
  <pageSetup paperSize="9" scale="14"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1">
    <tabColor rgb="FFFFCCFF"/>
    <pageSetUpPr fitToPage="1"/>
  </sheetPr>
  <dimension ref="A1:BE172"/>
  <sheetViews>
    <sheetView topLeftCell="A58" zoomScale="25" zoomScaleNormal="25" workbookViewId="0">
      <selection activeCell="U95" sqref="U95:AM95"/>
    </sheetView>
  </sheetViews>
  <sheetFormatPr baseColWidth="10" defaultColWidth="10.85546875" defaultRowHeight="15"/>
  <cols>
    <col min="1" max="1" width="1.7109375" style="746" customWidth="1"/>
    <col min="2" max="2" width="2.42578125" style="746" customWidth="1"/>
    <col min="3" max="3" width="1.7109375" style="746" customWidth="1"/>
    <col min="4" max="4" width="10.85546875" style="746"/>
    <col min="5" max="5" width="14.140625" style="746" customWidth="1"/>
    <col min="6" max="6" width="1.7109375" style="746" customWidth="1"/>
    <col min="7" max="7" width="5" style="746" customWidth="1"/>
    <col min="8" max="8" width="36.7109375" style="746" customWidth="1"/>
    <col min="9" max="9" width="1.7109375" style="746" customWidth="1"/>
    <col min="10" max="10" width="21.7109375" style="746" customWidth="1"/>
    <col min="11" max="11" width="1.7109375" style="746" customWidth="1"/>
    <col min="12" max="12" width="12.42578125" style="746" customWidth="1"/>
    <col min="13" max="14" width="4.140625" style="746" customWidth="1"/>
    <col min="15" max="15" width="1.7109375" style="746" customWidth="1"/>
    <col min="16" max="16" width="8.85546875" style="746" customWidth="1"/>
    <col min="17" max="17" width="8.28515625" style="746" customWidth="1"/>
    <col min="18" max="18" width="8.42578125" style="746" customWidth="1"/>
    <col min="19" max="19" width="8.85546875" style="746" customWidth="1"/>
    <col min="20" max="20" width="7.42578125" style="746" customWidth="1"/>
    <col min="21" max="21" width="11.7109375" style="746" customWidth="1"/>
    <col min="22" max="22" width="3.28515625" style="746" customWidth="1"/>
    <col min="23" max="23" width="8.28515625" style="746" customWidth="1"/>
    <col min="24" max="24" width="16.7109375" style="746" customWidth="1"/>
    <col min="25" max="25" width="4.140625" style="746" customWidth="1"/>
    <col min="26" max="26" width="1.7109375" style="746" customWidth="1"/>
    <col min="27" max="27" width="3.28515625" style="746" customWidth="1"/>
    <col min="28" max="28" width="20" style="746" customWidth="1"/>
    <col min="29" max="29" width="6.7109375" style="746" customWidth="1"/>
    <col min="30" max="30" width="74.140625" style="746" customWidth="1"/>
    <col min="31" max="31" width="10.140625" style="746" customWidth="1"/>
    <col min="32" max="32" width="8.85546875" style="746" customWidth="1"/>
    <col min="33" max="33" width="8.28515625" style="746" customWidth="1"/>
    <col min="34" max="35" width="8.85546875" style="746" customWidth="1"/>
    <col min="36" max="36" width="7.42578125" style="746" customWidth="1"/>
    <col min="37" max="37" width="11.7109375" style="746" customWidth="1"/>
    <col min="38" max="38" width="3.28515625" style="746" customWidth="1"/>
    <col min="39" max="39" width="8.28515625" style="746" customWidth="1"/>
    <col min="40" max="40" width="6.28515625" style="746" customWidth="1"/>
    <col min="41" max="44" width="30.85546875" style="746" hidden="1" customWidth="1"/>
    <col min="45" max="45" width="13.28515625" style="746" hidden="1" customWidth="1"/>
    <col min="46" max="52" width="30.85546875" style="746" hidden="1" customWidth="1"/>
    <col min="53" max="53" width="2.42578125" style="746" hidden="1" customWidth="1"/>
    <col min="54" max="56" width="26.28515625" style="746" hidden="1" customWidth="1"/>
    <col min="57" max="66" width="0" style="746" hidden="1" customWidth="1"/>
    <col min="67" max="16384" width="10.85546875" style="746"/>
  </cols>
  <sheetData>
    <row r="1" spans="2:57" ht="9.9499999999999993" customHeight="1">
      <c r="AN1" s="747"/>
      <c r="AO1" s="748"/>
      <c r="AP1" s="748"/>
      <c r="AQ1" s="748"/>
      <c r="AR1" s="748"/>
      <c r="AS1" s="748"/>
      <c r="AT1" s="748"/>
      <c r="AU1" s="748"/>
      <c r="AV1" s="748"/>
      <c r="AW1" s="748"/>
      <c r="AX1" s="748"/>
      <c r="AY1" s="748"/>
      <c r="AZ1" s="748"/>
      <c r="BA1" s="748"/>
      <c r="BB1" s="748"/>
      <c r="BC1" s="748"/>
      <c r="BD1" s="748"/>
      <c r="BE1" s="749"/>
    </row>
    <row r="2" spans="2:57" ht="15" customHeight="1">
      <c r="B2" s="750"/>
      <c r="C2" s="751"/>
      <c r="D2" s="751"/>
      <c r="E2" s="751"/>
      <c r="F2" s="751"/>
      <c r="G2" s="751"/>
      <c r="H2" s="751"/>
      <c r="I2" s="751"/>
      <c r="J2" s="751"/>
      <c r="K2" s="751"/>
      <c r="L2" s="751"/>
      <c r="M2" s="751"/>
      <c r="N2" s="751"/>
      <c r="O2" s="751"/>
      <c r="P2" s="751"/>
      <c r="Q2" s="751"/>
      <c r="R2" s="751"/>
      <c r="S2" s="751"/>
      <c r="T2" s="751"/>
      <c r="U2" s="751"/>
      <c r="V2" s="751"/>
      <c r="W2" s="751"/>
      <c r="X2" s="751"/>
      <c r="Y2" s="751"/>
      <c r="Z2" s="751"/>
      <c r="AA2" s="751"/>
      <c r="AB2" s="751"/>
      <c r="AC2" s="751"/>
      <c r="AD2" s="751"/>
      <c r="AE2" s="751"/>
      <c r="AF2" s="751"/>
      <c r="AG2" s="751"/>
      <c r="AH2" s="751"/>
      <c r="AI2" s="751"/>
      <c r="AJ2" s="751"/>
      <c r="AK2" s="751"/>
      <c r="AL2" s="751"/>
      <c r="AM2" s="752"/>
    </row>
    <row r="3" spans="2:57" ht="9.9499999999999993" customHeight="1">
      <c r="B3" s="753"/>
      <c r="F3" s="754"/>
      <c r="G3" s="754"/>
      <c r="H3" s="755"/>
      <c r="I3" s="754"/>
      <c r="J3" s="754"/>
      <c r="K3" s="755"/>
      <c r="L3" s="755"/>
      <c r="M3" s="755"/>
      <c r="N3" s="755"/>
      <c r="O3" s="755"/>
      <c r="P3" s="755"/>
      <c r="Q3" s="755"/>
      <c r="AE3" s="755"/>
      <c r="AF3" s="755"/>
      <c r="AM3" s="756"/>
    </row>
    <row r="4" spans="2:57" ht="9.9499999999999993" customHeight="1">
      <c r="B4" s="753"/>
      <c r="F4" s="754"/>
      <c r="G4" s="754"/>
      <c r="H4" s="755"/>
      <c r="I4" s="754"/>
      <c r="J4" s="754"/>
      <c r="K4" s="755"/>
      <c r="L4" s="755"/>
      <c r="M4" s="755"/>
      <c r="N4" s="755"/>
      <c r="O4" s="755"/>
      <c r="P4" s="755"/>
      <c r="Q4" s="755"/>
      <c r="AE4" s="755"/>
      <c r="AF4" s="755"/>
      <c r="AM4" s="756"/>
    </row>
    <row r="5" spans="2:57" s="353" customFormat="1" ht="27.95" customHeight="1">
      <c r="B5" s="12"/>
      <c r="C5" s="11"/>
      <c r="D5" s="11"/>
      <c r="E5" s="11"/>
      <c r="F5" s="13"/>
      <c r="G5" s="1051" t="str">
        <f>'Profil MEE'!G5:H5</f>
        <v>?</v>
      </c>
      <c r="H5" s="1051"/>
      <c r="I5" s="1071"/>
      <c r="J5" s="1568" t="str">
        <f>'Profil MEE'!J5</f>
        <v>Seconde</v>
      </c>
      <c r="K5" s="1569"/>
      <c r="L5" s="1372" t="str">
        <f>'Profil MEE'!L5</f>
        <v>BCP</v>
      </c>
      <c r="M5" s="1372"/>
      <c r="N5" s="1570"/>
      <c r="O5" s="1326" t="str">
        <f>'Profil MEE'!O5</f>
        <v>Maintenance et efficacité énergétique (MEE)</v>
      </c>
      <c r="P5" s="1326"/>
      <c r="Q5" s="1326"/>
      <c r="R5" s="1326"/>
      <c r="S5" s="1326"/>
      <c r="T5" s="1326"/>
      <c r="U5" s="356"/>
      <c r="V5" s="11"/>
      <c r="W5" s="1361" t="s">
        <v>126</v>
      </c>
      <c r="X5" s="1361"/>
      <c r="Y5" s="1361"/>
      <c r="Z5" s="1361"/>
      <c r="AA5" s="1361"/>
      <c r="AB5" s="1361"/>
      <c r="AC5" s="1459"/>
      <c r="AD5" s="1571" t="s">
        <v>323</v>
      </c>
      <c r="AE5" s="1571"/>
      <c r="AF5" s="1571"/>
      <c r="AG5" s="1571"/>
      <c r="AH5" s="1571"/>
      <c r="AI5" s="1571"/>
      <c r="AJ5" s="1571"/>
      <c r="AK5" s="1571"/>
      <c r="AL5" s="1571"/>
      <c r="AM5" s="1572"/>
    </row>
    <row r="6" spans="2:57" s="353" customFormat="1" ht="27.95" customHeight="1">
      <c r="B6" s="12"/>
      <c r="C6" s="11"/>
      <c r="D6" s="11"/>
      <c r="E6" s="11"/>
      <c r="F6" s="13"/>
      <c r="G6" s="1051" t="str">
        <f>'Profil MEE'!G6:H6</f>
        <v>?</v>
      </c>
      <c r="H6" s="1051"/>
      <c r="I6" s="1071"/>
      <c r="J6" s="1568"/>
      <c r="K6" s="1569"/>
      <c r="L6" s="1372"/>
      <c r="M6" s="1372"/>
      <c r="N6" s="1570"/>
      <c r="O6" s="1326"/>
      <c r="P6" s="1326"/>
      <c r="Q6" s="1326"/>
      <c r="R6" s="1326"/>
      <c r="S6" s="1326"/>
      <c r="T6" s="1326"/>
      <c r="U6" s="356"/>
      <c r="V6" s="11"/>
      <c r="W6" s="1361"/>
      <c r="X6" s="1361"/>
      <c r="Y6" s="1361"/>
      <c r="Z6" s="1361"/>
      <c r="AA6" s="1361"/>
      <c r="AB6" s="1361"/>
      <c r="AC6" s="1459"/>
      <c r="AD6" s="1571"/>
      <c r="AE6" s="1571"/>
      <c r="AF6" s="1571"/>
      <c r="AG6" s="1571"/>
      <c r="AH6" s="1571"/>
      <c r="AI6" s="1571"/>
      <c r="AJ6" s="1571"/>
      <c r="AK6" s="1571"/>
      <c r="AL6" s="1571"/>
      <c r="AM6" s="1572"/>
    </row>
    <row r="7" spans="2:57" s="362" customFormat="1" ht="9.9499999999999993" customHeight="1">
      <c r="B7" s="22"/>
      <c r="C7" s="21"/>
      <c r="D7" s="21"/>
      <c r="E7" s="21"/>
      <c r="F7" s="21"/>
      <c r="G7" s="23"/>
      <c r="H7" s="23"/>
      <c r="I7" s="23"/>
      <c r="J7" s="24"/>
      <c r="K7" s="24"/>
      <c r="L7" s="24"/>
      <c r="M7" s="24"/>
      <c r="N7" s="24"/>
      <c r="O7" s="24"/>
      <c r="P7" s="24"/>
      <c r="Q7" s="8"/>
      <c r="R7" s="1"/>
      <c r="S7" s="1"/>
      <c r="T7" s="1"/>
      <c r="U7" s="1"/>
      <c r="V7" s="1"/>
      <c r="W7" s="1361"/>
      <c r="X7" s="1361"/>
      <c r="Y7" s="1361"/>
      <c r="Z7" s="1361"/>
      <c r="AA7" s="1361"/>
      <c r="AB7" s="1361"/>
      <c r="AC7" s="1459"/>
      <c r="AD7" s="1571"/>
      <c r="AE7" s="1571"/>
      <c r="AF7" s="1571"/>
      <c r="AG7" s="1571"/>
      <c r="AH7" s="1571"/>
      <c r="AI7" s="1571"/>
      <c r="AJ7" s="1571"/>
      <c r="AK7" s="1571"/>
      <c r="AL7" s="1571"/>
      <c r="AM7" s="1572"/>
    </row>
    <row r="8" spans="2:57" ht="9.9499999999999993" customHeight="1">
      <c r="B8" s="5"/>
      <c r="C8" s="1"/>
      <c r="D8" s="27"/>
      <c r="E8" s="27"/>
      <c r="F8" s="1"/>
      <c r="G8" s="1"/>
      <c r="H8" s="1"/>
      <c r="I8" s="1"/>
      <c r="J8" s="1"/>
      <c r="K8" s="1"/>
      <c r="L8" s="1"/>
      <c r="M8" s="1"/>
      <c r="N8" s="1"/>
      <c r="O8" s="1"/>
      <c r="P8" s="1"/>
      <c r="Q8" s="1"/>
      <c r="R8" s="1"/>
      <c r="S8" s="1"/>
      <c r="T8" s="1"/>
      <c r="U8" s="1"/>
      <c r="V8" s="1"/>
      <c r="W8" s="1361"/>
      <c r="X8" s="1361"/>
      <c r="Y8" s="1361"/>
      <c r="Z8" s="1361"/>
      <c r="AA8" s="1361"/>
      <c r="AB8" s="1361"/>
      <c r="AC8" s="1459"/>
      <c r="AD8" s="1571"/>
      <c r="AE8" s="1571"/>
      <c r="AF8" s="1571"/>
      <c r="AG8" s="1571"/>
      <c r="AH8" s="1571"/>
      <c r="AI8" s="1571"/>
      <c r="AJ8" s="1571"/>
      <c r="AK8" s="1571"/>
      <c r="AL8" s="1571"/>
      <c r="AM8" s="1572"/>
      <c r="AN8" s="757"/>
      <c r="AO8" s="757"/>
      <c r="AP8" s="757"/>
      <c r="AQ8" s="757"/>
      <c r="AR8" s="757"/>
      <c r="AS8" s="757"/>
      <c r="AT8" s="757"/>
      <c r="AU8" s="757"/>
      <c r="AV8" s="757"/>
      <c r="AW8" s="757"/>
      <c r="AX8" s="757"/>
      <c r="AY8" s="757"/>
    </row>
    <row r="9" spans="2:57" s="362" customFormat="1" ht="60" customHeight="1">
      <c r="B9" s="1564" t="s">
        <v>0</v>
      </c>
      <c r="C9" s="1565"/>
      <c r="D9" s="1565"/>
      <c r="E9" s="1565"/>
      <c r="F9" s="29"/>
      <c r="G9" s="30"/>
      <c r="H9" s="131" t="s">
        <v>324</v>
      </c>
      <c r="I9" s="132"/>
      <c r="J9" s="132"/>
      <c r="K9" s="506"/>
      <c r="L9" s="506"/>
      <c r="M9" s="506"/>
      <c r="N9" s="506"/>
      <c r="O9" s="133"/>
      <c r="P9" s="133"/>
      <c r="Q9" s="133"/>
      <c r="R9" s="133"/>
      <c r="S9" s="133"/>
      <c r="T9" s="133"/>
      <c r="U9" s="133"/>
      <c r="V9" s="133"/>
      <c r="W9" s="133"/>
      <c r="X9" s="133"/>
      <c r="Y9" s="29"/>
      <c r="Z9" s="29"/>
      <c r="AA9" s="29"/>
      <c r="AB9" s="29"/>
      <c r="AC9" s="29"/>
      <c r="AD9" s="1571"/>
      <c r="AE9" s="1571"/>
      <c r="AF9" s="1571"/>
      <c r="AG9" s="1571"/>
      <c r="AH9" s="1571"/>
      <c r="AI9" s="1571"/>
      <c r="AJ9" s="1571"/>
      <c r="AK9" s="1571"/>
      <c r="AL9" s="1571"/>
      <c r="AM9" s="1572"/>
    </row>
    <row r="10" spans="2:57" ht="30" customHeight="1">
      <c r="B10" s="758"/>
      <c r="C10" s="759"/>
      <c r="D10" s="759"/>
      <c r="E10" s="759"/>
      <c r="F10" s="759"/>
      <c r="G10" s="760"/>
      <c r="H10" s="761" t="s">
        <v>92</v>
      </c>
      <c r="I10" s="1566">
        <f ca="1">TODAY()</f>
        <v>44544</v>
      </c>
      <c r="J10" s="1566"/>
      <c r="K10" s="1566"/>
      <c r="L10" s="1566"/>
      <c r="M10" s="1566"/>
      <c r="N10" s="1566"/>
      <c r="O10" s="1566"/>
      <c r="P10" s="1566"/>
      <c r="Q10" s="1566"/>
      <c r="R10" s="1566"/>
      <c r="S10" s="1566"/>
      <c r="T10" s="1566"/>
      <c r="U10" s="1566"/>
      <c r="V10" s="1566"/>
      <c r="W10" s="1566"/>
      <c r="X10" s="1566"/>
      <c r="Y10" s="1566"/>
      <c r="Z10" s="1566"/>
      <c r="AA10" s="1566"/>
      <c r="AB10" s="1566"/>
      <c r="AC10" s="1566"/>
      <c r="AD10" s="1566"/>
      <c r="AE10" s="1566"/>
      <c r="AF10" s="1566"/>
      <c r="AG10" s="1566"/>
      <c r="AH10" s="1566"/>
      <c r="AI10" s="1566"/>
      <c r="AJ10" s="1566"/>
      <c r="AK10" s="1566"/>
      <c r="AL10" s="1566"/>
      <c r="AM10" s="1567"/>
      <c r="AO10" s="1561"/>
      <c r="AP10" s="1561"/>
      <c r="AQ10" s="1561"/>
      <c r="AR10" s="1561"/>
      <c r="AS10" s="1561"/>
      <c r="AT10" s="1561"/>
      <c r="AU10" s="1561"/>
      <c r="AV10" s="1561"/>
      <c r="AW10" s="1561"/>
      <c r="AX10" s="1561"/>
    </row>
    <row r="11" spans="2:57" ht="5.0999999999999996" customHeight="1">
      <c r="B11" s="753"/>
      <c r="G11" s="366"/>
      <c r="H11" s="762"/>
      <c r="I11" s="762"/>
      <c r="J11" s="762"/>
      <c r="K11" s="762"/>
      <c r="L11" s="762"/>
      <c r="M11" s="762"/>
      <c r="N11" s="762"/>
      <c r="O11" s="762"/>
      <c r="P11" s="762"/>
      <c r="Q11" s="762"/>
      <c r="R11" s="762"/>
      <c r="S11" s="762"/>
      <c r="T11" s="762"/>
      <c r="U11" s="762"/>
      <c r="V11" s="762"/>
      <c r="W11" s="762"/>
      <c r="X11" s="762"/>
      <c r="Y11" s="762"/>
      <c r="Z11" s="762"/>
      <c r="AA11" s="762"/>
      <c r="AB11" s="762"/>
      <c r="AC11" s="762"/>
      <c r="AD11" s="762"/>
      <c r="AE11" s="762"/>
      <c r="AF11" s="762"/>
      <c r="AG11" s="762"/>
      <c r="AH11" s="762"/>
      <c r="AI11" s="762"/>
      <c r="AJ11" s="762"/>
      <c r="AK11" s="762"/>
      <c r="AL11" s="762"/>
      <c r="AM11" s="763"/>
    </row>
    <row r="12" spans="2:57" ht="15" customHeight="1">
      <c r="B12" s="753"/>
      <c r="G12" s="366"/>
      <c r="H12" s="762"/>
      <c r="I12" s="762"/>
      <c r="J12" s="762"/>
      <c r="K12" s="762"/>
      <c r="L12" s="762"/>
      <c r="M12" s="762"/>
      <c r="N12" s="762"/>
      <c r="O12" s="762"/>
      <c r="P12" s="762"/>
      <c r="Q12" s="762"/>
      <c r="R12" s="762"/>
      <c r="S12" s="762"/>
      <c r="T12" s="762"/>
      <c r="U12" s="384"/>
      <c r="V12" s="384"/>
      <c r="W12" s="384"/>
      <c r="X12" s="384"/>
      <c r="Y12" s="366"/>
      <c r="Z12" s="366"/>
      <c r="AA12" s="764"/>
      <c r="AB12" s="762"/>
      <c r="AC12" s="762"/>
      <c r="AD12" s="762"/>
      <c r="AE12" s="762"/>
      <c r="AF12" s="762"/>
      <c r="AG12" s="762"/>
      <c r="AH12" s="762"/>
      <c r="AI12" s="762"/>
      <c r="AJ12" s="384"/>
      <c r="AK12" s="384"/>
      <c r="AL12" s="384"/>
      <c r="AM12" s="765"/>
    </row>
    <row r="13" spans="2:57" ht="9.9499999999999993" customHeight="1">
      <c r="B13" s="753"/>
      <c r="G13" s="366"/>
      <c r="H13" s="762"/>
      <c r="I13" s="762"/>
      <c r="J13" s="762"/>
      <c r="K13" s="762"/>
      <c r="L13" s="762"/>
      <c r="M13" s="762"/>
      <c r="N13" s="762"/>
      <c r="O13" s="762"/>
      <c r="P13" s="762"/>
      <c r="Q13" s="762"/>
      <c r="R13" s="762"/>
      <c r="S13" s="762"/>
      <c r="T13" s="762"/>
      <c r="U13" s="762"/>
      <c r="V13" s="762"/>
      <c r="W13" s="762"/>
      <c r="X13" s="762"/>
      <c r="Y13" s="762"/>
      <c r="Z13" s="762"/>
      <c r="AA13" s="762"/>
      <c r="AB13" s="762"/>
      <c r="AC13" s="762"/>
      <c r="AD13" s="762"/>
      <c r="AE13" s="762"/>
      <c r="AF13" s="762"/>
      <c r="AG13" s="762"/>
      <c r="AH13" s="762"/>
      <c r="AI13" s="762"/>
      <c r="AJ13" s="762"/>
      <c r="AK13" s="762"/>
      <c r="AL13" s="762"/>
      <c r="AM13" s="763"/>
    </row>
    <row r="14" spans="2:57" ht="15" customHeight="1">
      <c r="B14" s="753"/>
      <c r="D14" s="1562"/>
      <c r="E14" s="1562"/>
      <c r="G14" s="366"/>
      <c r="H14" s="366"/>
      <c r="I14" s="366"/>
      <c r="J14" s="366"/>
      <c r="K14" s="366"/>
      <c r="L14" s="764"/>
      <c r="M14" s="764"/>
      <c r="N14" s="764"/>
      <c r="O14" s="764"/>
      <c r="P14" s="379" t="s">
        <v>66</v>
      </c>
      <c r="Q14" s="380" t="s">
        <v>62</v>
      </c>
      <c r="R14" s="381" t="s">
        <v>57</v>
      </c>
      <c r="S14" s="382" t="s">
        <v>52</v>
      </c>
      <c r="T14" s="366"/>
      <c r="U14" s="767"/>
      <c r="V14" s="366"/>
      <c r="W14" s="768"/>
      <c r="X14" s="366"/>
      <c r="AA14" s="766"/>
      <c r="AB14" s="766"/>
      <c r="AD14" s="366"/>
      <c r="AE14" s="366"/>
      <c r="AF14" s="379" t="s">
        <v>66</v>
      </c>
      <c r="AG14" s="380" t="s">
        <v>62</v>
      </c>
      <c r="AH14" s="381" t="s">
        <v>57</v>
      </c>
      <c r="AI14" s="382" t="s">
        <v>52</v>
      </c>
      <c r="AJ14" s="764"/>
      <c r="AK14" s="764"/>
      <c r="AL14" s="764"/>
      <c r="AM14" s="769"/>
      <c r="AO14" s="770"/>
      <c r="AP14" s="770"/>
      <c r="AQ14" s="770"/>
      <c r="AR14" s="770"/>
      <c r="AS14" s="770"/>
      <c r="AT14" s="770"/>
      <c r="AU14" s="770"/>
      <c r="AV14" s="770"/>
      <c r="AW14" s="770"/>
      <c r="AX14" s="770"/>
    </row>
    <row r="15" spans="2:57" ht="5.0999999999999996" customHeight="1">
      <c r="B15" s="753"/>
      <c r="G15" s="366"/>
      <c r="H15" s="366"/>
      <c r="I15" s="366"/>
      <c r="J15" s="366"/>
      <c r="K15" s="366"/>
      <c r="L15" s="771"/>
      <c r="M15" s="764"/>
      <c r="N15" s="764"/>
      <c r="O15" s="764"/>
      <c r="P15" s="772"/>
      <c r="Q15" s="384"/>
      <c r="R15" s="384"/>
      <c r="S15" s="772"/>
      <c r="T15" s="366"/>
      <c r="U15" s="764"/>
      <c r="V15" s="366"/>
      <c r="W15" s="764"/>
      <c r="X15" s="366"/>
      <c r="Y15" s="366"/>
      <c r="Z15" s="366"/>
      <c r="AA15" s="366"/>
      <c r="AE15" s="772"/>
      <c r="AF15" s="384"/>
      <c r="AG15" s="384"/>
      <c r="AH15" s="772"/>
      <c r="AI15" s="366"/>
      <c r="AJ15" s="764"/>
      <c r="AK15" s="366"/>
      <c r="AL15" s="764"/>
      <c r="AM15" s="769"/>
      <c r="AO15" s="770"/>
      <c r="AP15" s="770"/>
      <c r="AQ15" s="770"/>
      <c r="AR15" s="770"/>
      <c r="AS15" s="770"/>
      <c r="AT15" s="770"/>
      <c r="AU15" s="770"/>
      <c r="AW15" s="770"/>
    </row>
    <row r="16" spans="2:57" ht="35.1" customHeight="1">
      <c r="B16" s="753"/>
      <c r="G16" s="366"/>
      <c r="H16" s="366"/>
      <c r="I16" s="366"/>
      <c r="J16" s="366"/>
      <c r="K16" s="366"/>
      <c r="L16" s="366"/>
      <c r="M16" s="366"/>
      <c r="N16" s="366"/>
      <c r="O16" s="366"/>
      <c r="P16" s="366"/>
      <c r="Q16" s="366"/>
      <c r="R16" s="366"/>
      <c r="S16" s="366"/>
      <c r="T16" s="366"/>
      <c r="U16" s="366"/>
      <c r="V16" s="366"/>
      <c r="W16" s="366"/>
      <c r="X16" s="366"/>
      <c r="Y16" s="366"/>
      <c r="Z16" s="366"/>
      <c r="AA16" s="366"/>
      <c r="AB16" s="366"/>
      <c r="AE16" s="366"/>
      <c r="AF16" s="366"/>
      <c r="AG16" s="366"/>
      <c r="AH16" s="366"/>
      <c r="AI16" s="366"/>
      <c r="AJ16" s="366"/>
      <c r="AK16" s="366"/>
      <c r="AL16" s="366"/>
      <c r="AM16" s="773"/>
    </row>
    <row r="17" spans="2:50" ht="30" customHeight="1">
      <c r="B17" s="774"/>
      <c r="C17" s="775"/>
      <c r="D17" s="775"/>
      <c r="E17" s="775"/>
      <c r="F17" s="775"/>
      <c r="G17" s="776"/>
      <c r="H17" s="776"/>
      <c r="I17" s="776"/>
      <c r="J17" s="776"/>
      <c r="K17" s="776"/>
      <c r="L17" s="776"/>
      <c r="M17" s="776"/>
      <c r="N17" s="776"/>
      <c r="O17" s="776"/>
      <c r="P17" s="776"/>
      <c r="Q17" s="776"/>
      <c r="R17" s="776"/>
      <c r="S17" s="776"/>
      <c r="T17" s="776"/>
      <c r="U17" s="776"/>
      <c r="V17" s="776"/>
      <c r="W17" s="776"/>
      <c r="X17" s="776"/>
      <c r="Y17" s="776"/>
      <c r="Z17" s="776"/>
      <c r="AA17" s="776"/>
      <c r="AB17" s="775"/>
      <c r="AC17" s="775"/>
      <c r="AD17" s="776"/>
      <c r="AE17" s="776"/>
      <c r="AF17" s="776"/>
      <c r="AG17" s="776"/>
      <c r="AH17" s="776"/>
      <c r="AI17" s="776"/>
      <c r="AJ17" s="776"/>
      <c r="AK17" s="776"/>
      <c r="AL17" s="776"/>
      <c r="AM17" s="777"/>
    </row>
    <row r="18" spans="2:50" ht="20.100000000000001" customHeight="1">
      <c r="B18" s="778"/>
      <c r="C18" s="779"/>
      <c r="D18" s="779"/>
      <c r="E18" s="779"/>
      <c r="F18" s="779"/>
      <c r="G18" s="780"/>
      <c r="H18" s="780"/>
      <c r="I18" s="780"/>
      <c r="J18" s="780"/>
      <c r="K18" s="780"/>
      <c r="L18" s="780"/>
      <c r="M18" s="780"/>
      <c r="N18" s="780"/>
      <c r="O18" s="780"/>
      <c r="P18" s="780"/>
      <c r="Q18" s="780"/>
      <c r="R18" s="780"/>
      <c r="S18" s="780"/>
      <c r="T18" s="780"/>
      <c r="U18" s="780"/>
      <c r="V18" s="780"/>
      <c r="W18" s="781"/>
      <c r="X18" s="782"/>
      <c r="Y18" s="783"/>
      <c r="Z18" s="784"/>
      <c r="AA18" s="784"/>
      <c r="AB18" s="784"/>
      <c r="AC18" s="785"/>
      <c r="AD18" s="785"/>
      <c r="AE18" s="784"/>
      <c r="AF18" s="784"/>
      <c r="AG18" s="784"/>
      <c r="AH18" s="784"/>
      <c r="AI18" s="784"/>
      <c r="AJ18" s="784"/>
      <c r="AK18" s="784"/>
      <c r="AL18" s="784"/>
      <c r="AM18" s="786"/>
      <c r="AQ18" s="787"/>
      <c r="AR18" s="787"/>
      <c r="AS18" s="787"/>
      <c r="AT18" s="787"/>
      <c r="AU18" s="787"/>
      <c r="AW18" s="787"/>
    </row>
    <row r="19" spans="2:50" ht="39.950000000000003" customHeight="1">
      <c r="B19" s="788"/>
      <c r="C19" s="789"/>
      <c r="D19" s="789"/>
      <c r="E19" s="789"/>
      <c r="F19" s="789"/>
      <c r="G19" s="790"/>
      <c r="H19" s="1516"/>
      <c r="I19" s="1517"/>
      <c r="J19" s="1517"/>
      <c r="K19" s="1517"/>
      <c r="L19" s="1518"/>
      <c r="M19" s="790"/>
      <c r="N19" s="790"/>
      <c r="O19" s="790"/>
      <c r="P19" s="791"/>
      <c r="Q19" s="791"/>
      <c r="R19" s="791"/>
      <c r="S19" s="791"/>
      <c r="T19" s="791"/>
      <c r="U19" s="791"/>
      <c r="V19" s="791"/>
      <c r="W19" s="792"/>
      <c r="X19" s="782"/>
      <c r="Y19" s="793"/>
      <c r="Z19" s="790"/>
      <c r="AA19" s="790"/>
      <c r="AB19" s="790"/>
      <c r="AC19" s="789"/>
      <c r="AD19" s="1525"/>
      <c r="AE19" s="789"/>
      <c r="AF19" s="789"/>
      <c r="AG19" s="789"/>
      <c r="AH19" s="789"/>
      <c r="AI19" s="789"/>
      <c r="AJ19" s="789"/>
      <c r="AK19" s="789"/>
      <c r="AL19" s="794"/>
      <c r="AM19" s="795"/>
      <c r="AN19" s="796"/>
      <c r="AQ19" s="787"/>
      <c r="AR19" s="787"/>
      <c r="AS19" s="797"/>
      <c r="AT19" s="797"/>
      <c r="AU19" s="797"/>
      <c r="AV19" s="797"/>
      <c r="AW19" s="787"/>
    </row>
    <row r="20" spans="2:50" ht="60" customHeight="1">
      <c r="B20" s="788"/>
      <c r="C20" s="789"/>
      <c r="D20" s="789"/>
      <c r="E20" s="789"/>
      <c r="F20" s="789"/>
      <c r="G20" s="790"/>
      <c r="H20" s="1519"/>
      <c r="I20" s="1520"/>
      <c r="J20" s="1520"/>
      <c r="K20" s="1520"/>
      <c r="L20" s="1521"/>
      <c r="M20" s="790"/>
      <c r="N20" s="790"/>
      <c r="O20" s="790"/>
      <c r="P20" s="1528" t="str">
        <f>'Donnees MEE'!E80</f>
        <v>Préparation d'une intervention</v>
      </c>
      <c r="Q20" s="1529"/>
      <c r="R20" s="1529"/>
      <c r="S20" s="1529"/>
      <c r="T20" s="1529"/>
      <c r="U20" s="1529"/>
      <c r="V20" s="1530"/>
      <c r="W20" s="798"/>
      <c r="X20" s="782"/>
      <c r="Y20" s="793"/>
      <c r="Z20" s="790"/>
      <c r="AA20" s="790"/>
      <c r="AB20" s="790"/>
      <c r="AC20" s="789"/>
      <c r="AD20" s="1526"/>
      <c r="AE20" s="789"/>
      <c r="AF20" s="1528" t="str">
        <f>'Donnees MEE'!E80</f>
        <v>Préparation d'une intervention</v>
      </c>
      <c r="AG20" s="1529"/>
      <c r="AH20" s="1529"/>
      <c r="AI20" s="1529"/>
      <c r="AJ20" s="1529"/>
      <c r="AK20" s="1529"/>
      <c r="AL20" s="1530"/>
      <c r="AM20" s="799"/>
      <c r="AN20" s="796"/>
      <c r="AQ20" s="787"/>
      <c r="AR20" s="787"/>
      <c r="AS20" s="797"/>
      <c r="AT20" s="797"/>
      <c r="AU20" s="797"/>
      <c r="AV20" s="797"/>
      <c r="AW20" s="787"/>
    </row>
    <row r="21" spans="2:50" ht="30" customHeight="1">
      <c r="B21" s="788"/>
      <c r="C21" s="789"/>
      <c r="D21" s="1543" t="s">
        <v>325</v>
      </c>
      <c r="E21" s="1543"/>
      <c r="F21" s="789"/>
      <c r="G21" s="790"/>
      <c r="H21" s="1519"/>
      <c r="I21" s="1520"/>
      <c r="J21" s="1520"/>
      <c r="K21" s="1520"/>
      <c r="L21" s="1521"/>
      <c r="M21" s="790"/>
      <c r="N21" s="790"/>
      <c r="O21" s="790"/>
      <c r="P21" s="800"/>
      <c r="Q21" s="800"/>
      <c r="R21" s="800"/>
      <c r="S21" s="800"/>
      <c r="T21" s="800"/>
      <c r="U21" s="800"/>
      <c r="V21" s="800"/>
      <c r="W21" s="798"/>
      <c r="X21" s="782"/>
      <c r="Y21" s="793"/>
      <c r="Z21" s="1543" t="s">
        <v>325</v>
      </c>
      <c r="AA21" s="1543"/>
      <c r="AB21" s="1543"/>
      <c r="AC21" s="789"/>
      <c r="AD21" s="1526"/>
      <c r="AE21" s="789"/>
      <c r="AF21" s="800"/>
      <c r="AG21" s="800"/>
      <c r="AH21" s="800"/>
      <c r="AI21" s="800"/>
      <c r="AJ21" s="800"/>
      <c r="AK21" s="800"/>
      <c r="AL21" s="800"/>
      <c r="AM21" s="799"/>
      <c r="AN21" s="796"/>
      <c r="AQ21" s="787"/>
      <c r="AR21" s="787"/>
      <c r="AS21" s="797"/>
      <c r="AT21" s="797"/>
      <c r="AU21" s="797"/>
      <c r="AV21" s="797"/>
      <c r="AW21" s="787"/>
    </row>
    <row r="22" spans="2:50" ht="30" customHeight="1">
      <c r="B22" s="788"/>
      <c r="C22" s="789"/>
      <c r="D22" s="1544"/>
      <c r="E22" s="1544"/>
      <c r="F22" s="789"/>
      <c r="G22" s="790"/>
      <c r="H22" s="1519"/>
      <c r="I22" s="1520"/>
      <c r="J22" s="1520"/>
      <c r="K22" s="1520"/>
      <c r="L22" s="1521"/>
      <c r="M22" s="790"/>
      <c r="N22" s="790"/>
      <c r="O22" s="790"/>
      <c r="P22" s="1547" t="s">
        <v>326</v>
      </c>
      <c r="Q22" s="1547"/>
      <c r="R22" s="1547"/>
      <c r="S22" s="1547"/>
      <c r="T22" s="1548" t="s">
        <v>120</v>
      </c>
      <c r="U22" s="1548"/>
      <c r="V22" s="1548"/>
      <c r="W22" s="1549"/>
      <c r="X22" s="782"/>
      <c r="Y22" s="793"/>
      <c r="Z22" s="1544"/>
      <c r="AA22" s="1544"/>
      <c r="AB22" s="1544"/>
      <c r="AC22" s="789"/>
      <c r="AD22" s="1526"/>
      <c r="AE22" s="789"/>
      <c r="AF22" s="791"/>
      <c r="AG22" s="791"/>
      <c r="AH22" s="791"/>
      <c r="AI22" s="791"/>
      <c r="AJ22" s="791"/>
      <c r="AK22" s="791"/>
      <c r="AL22" s="791"/>
      <c r="AM22" s="799"/>
      <c r="AN22" s="796"/>
      <c r="AQ22" s="787"/>
      <c r="AR22" s="787"/>
      <c r="AS22" s="797"/>
      <c r="AT22" s="797"/>
      <c r="AU22" s="797"/>
      <c r="AV22" s="797"/>
      <c r="AW22" s="787"/>
    </row>
    <row r="23" spans="2:50" ht="20.100000000000001" customHeight="1">
      <c r="B23" s="788"/>
      <c r="C23" s="789"/>
      <c r="D23" s="1550">
        <v>1</v>
      </c>
      <c r="E23" s="1551"/>
      <c r="F23" s="789"/>
      <c r="G23" s="790"/>
      <c r="H23" s="1519"/>
      <c r="I23" s="1520"/>
      <c r="J23" s="1520"/>
      <c r="K23" s="1520"/>
      <c r="L23" s="1521"/>
      <c r="M23" s="801"/>
      <c r="N23" s="801"/>
      <c r="O23" s="790"/>
      <c r="P23" s="790"/>
      <c r="Q23" s="802"/>
      <c r="R23" s="790"/>
      <c r="S23" s="790"/>
      <c r="T23" s="790"/>
      <c r="U23" s="1556">
        <f>AVERAGE(AQ99:AQ114)</f>
        <v>0</v>
      </c>
      <c r="V23" s="1557"/>
      <c r="W23" s="803"/>
      <c r="X23" s="782"/>
      <c r="Y23" s="793"/>
      <c r="Z23" s="1550">
        <v>1</v>
      </c>
      <c r="AA23" s="1558"/>
      <c r="AB23" s="1551"/>
      <c r="AC23" s="789"/>
      <c r="AD23" s="1526"/>
      <c r="AE23" s="789"/>
      <c r="AF23" s="791"/>
      <c r="AG23" s="791"/>
      <c r="AH23" s="791"/>
      <c r="AI23" s="791"/>
      <c r="AJ23" s="791"/>
      <c r="AK23" s="791"/>
      <c r="AL23" s="791"/>
      <c r="AM23" s="804"/>
      <c r="AO23" s="787"/>
      <c r="AP23" s="787"/>
      <c r="AQ23" s="787"/>
      <c r="AR23" s="787"/>
      <c r="AS23" s="797"/>
      <c r="AT23" s="797"/>
      <c r="AU23" s="797"/>
      <c r="AV23" s="797"/>
      <c r="AW23" s="787"/>
      <c r="AX23" s="787"/>
    </row>
    <row r="24" spans="2:50" s="362" customFormat="1" ht="30" customHeight="1">
      <c r="B24" s="1534"/>
      <c r="C24" s="1535"/>
      <c r="D24" s="1552"/>
      <c r="E24" s="1553"/>
      <c r="F24" s="789"/>
      <c r="G24" s="805"/>
      <c r="H24" s="1519"/>
      <c r="I24" s="1520"/>
      <c r="J24" s="1520"/>
      <c r="K24" s="1520"/>
      <c r="L24" s="1521"/>
      <c r="M24" s="1536"/>
      <c r="N24" s="1536"/>
      <c r="O24" s="1537"/>
      <c r="P24" s="1430" t="str">
        <f>REPT("g",(U23))</f>
        <v/>
      </c>
      <c r="Q24" s="1431"/>
      <c r="R24" s="1431"/>
      <c r="S24" s="1432"/>
      <c r="T24" s="806"/>
      <c r="U24" s="1505"/>
      <c r="V24" s="1507"/>
      <c r="W24" s="807"/>
      <c r="X24" s="782"/>
      <c r="Y24" s="793"/>
      <c r="Z24" s="1552"/>
      <c r="AA24" s="1559"/>
      <c r="AB24" s="1553"/>
      <c r="AC24" s="789"/>
      <c r="AD24" s="1526"/>
      <c r="AE24" s="789"/>
      <c r="AF24" s="791"/>
      <c r="AG24" s="791"/>
      <c r="AH24" s="791"/>
      <c r="AI24" s="791"/>
      <c r="AJ24" s="791"/>
      <c r="AK24" s="791"/>
      <c r="AL24" s="791"/>
      <c r="AM24" s="808"/>
      <c r="AO24" s="787"/>
      <c r="AP24" s="787"/>
      <c r="AQ24" s="787"/>
      <c r="AR24" s="787"/>
      <c r="AS24" s="797"/>
      <c r="AT24" s="797"/>
      <c r="AU24" s="797"/>
      <c r="AV24" s="797"/>
      <c r="AW24" s="787"/>
      <c r="AX24" s="787"/>
    </row>
    <row r="25" spans="2:50" ht="20.100000000000001" customHeight="1">
      <c r="B25" s="788"/>
      <c r="C25" s="789"/>
      <c r="D25" s="1554"/>
      <c r="E25" s="1555"/>
      <c r="F25" s="789"/>
      <c r="G25" s="790"/>
      <c r="H25" s="1519"/>
      <c r="I25" s="1520"/>
      <c r="J25" s="1520"/>
      <c r="K25" s="1520"/>
      <c r="L25" s="1521"/>
      <c r="M25" s="801"/>
      <c r="N25" s="801"/>
      <c r="O25" s="790"/>
      <c r="P25" s="790"/>
      <c r="Q25" s="790"/>
      <c r="R25" s="790"/>
      <c r="S25" s="790"/>
      <c r="T25" s="790"/>
      <c r="U25" s="1508"/>
      <c r="V25" s="1510"/>
      <c r="W25" s="803"/>
      <c r="X25" s="782"/>
      <c r="Y25" s="793"/>
      <c r="Z25" s="1554"/>
      <c r="AA25" s="1560"/>
      <c r="AB25" s="1555"/>
      <c r="AC25" s="789"/>
      <c r="AD25" s="1526"/>
      <c r="AE25" s="789"/>
      <c r="AF25" s="790"/>
      <c r="AG25" s="790"/>
      <c r="AH25" s="790"/>
      <c r="AI25" s="790"/>
      <c r="AJ25" s="790"/>
      <c r="AK25" s="790"/>
      <c r="AL25" s="790"/>
      <c r="AM25" s="804"/>
      <c r="AO25" s="787"/>
      <c r="AP25" s="787"/>
      <c r="AQ25" s="787"/>
      <c r="AR25" s="787"/>
      <c r="AS25" s="797"/>
      <c r="AT25" s="797"/>
      <c r="AU25" s="797"/>
      <c r="AV25" s="797"/>
      <c r="AW25" s="787"/>
      <c r="AX25" s="787"/>
    </row>
    <row r="26" spans="2:50" ht="30" customHeight="1">
      <c r="B26" s="809"/>
      <c r="C26" s="810"/>
      <c r="D26" s="811"/>
      <c r="E26" s="790"/>
      <c r="F26" s="812"/>
      <c r="G26" s="790"/>
      <c r="H26" s="1519"/>
      <c r="I26" s="1520"/>
      <c r="J26" s="1520"/>
      <c r="K26" s="1520"/>
      <c r="L26" s="1521"/>
      <c r="M26" s="813"/>
      <c r="N26" s="813"/>
      <c r="O26" s="813"/>
      <c r="P26" s="790"/>
      <c r="Q26" s="790"/>
      <c r="R26" s="790"/>
      <c r="S26" s="790"/>
      <c r="T26" s="1538" t="s">
        <v>327</v>
      </c>
      <c r="U26" s="1538"/>
      <c r="V26" s="1538"/>
      <c r="W26" s="1539"/>
      <c r="X26" s="814"/>
      <c r="Y26" s="815"/>
      <c r="Z26" s="813"/>
      <c r="AA26" s="790"/>
      <c r="AB26" s="790"/>
      <c r="AC26" s="789"/>
      <c r="AD26" s="1526"/>
      <c r="AE26" s="789"/>
      <c r="AF26" s="791"/>
      <c r="AG26" s="791"/>
      <c r="AH26" s="791"/>
      <c r="AI26" s="790"/>
      <c r="AJ26" s="791"/>
      <c r="AK26" s="791"/>
      <c r="AL26" s="791"/>
      <c r="AM26" s="816"/>
      <c r="AO26" s="787"/>
      <c r="AP26" s="787"/>
      <c r="AQ26" s="787"/>
      <c r="AR26" s="787"/>
      <c r="AS26" s="797"/>
      <c r="AT26" s="797"/>
      <c r="AU26" s="797"/>
      <c r="AV26" s="797"/>
      <c r="AW26" s="787"/>
      <c r="AX26" s="787"/>
    </row>
    <row r="27" spans="2:50" ht="30" customHeight="1">
      <c r="B27" s="809"/>
      <c r="C27" s="810"/>
      <c r="D27" s="811"/>
      <c r="E27" s="790"/>
      <c r="F27" s="812"/>
      <c r="G27" s="790"/>
      <c r="H27" s="1519"/>
      <c r="I27" s="1520"/>
      <c r="J27" s="1520"/>
      <c r="K27" s="1520"/>
      <c r="L27" s="1521"/>
      <c r="M27" s="813"/>
      <c r="N27" s="813"/>
      <c r="O27" s="813"/>
      <c r="P27" s="1540" t="s">
        <v>328</v>
      </c>
      <c r="Q27" s="1540"/>
      <c r="R27" s="817">
        <f>'Donnees MEE'!B80</f>
        <v>3</v>
      </c>
      <c r="S27" s="818" t="s">
        <v>326</v>
      </c>
      <c r="T27" s="819"/>
      <c r="U27" s="1541" t="e">
        <f>AVERAGE(AR99:AR114)</f>
        <v>#DIV/0!</v>
      </c>
      <c r="V27" s="1542"/>
      <c r="W27" s="820"/>
      <c r="X27" s="814"/>
      <c r="Y27" s="815"/>
      <c r="Z27" s="813"/>
      <c r="AA27" s="790"/>
      <c r="AB27" s="790"/>
      <c r="AC27" s="789"/>
      <c r="AD27" s="1526"/>
      <c r="AE27" s="789"/>
      <c r="AF27" s="791"/>
      <c r="AG27" s="791"/>
      <c r="AH27" s="791"/>
      <c r="AI27" s="818"/>
      <c r="AJ27" s="791"/>
      <c r="AK27" s="791"/>
      <c r="AL27" s="791"/>
      <c r="AM27" s="816"/>
      <c r="AO27" s="787"/>
      <c r="AP27" s="787"/>
      <c r="AQ27" s="787"/>
      <c r="AR27" s="787"/>
      <c r="AS27" s="821"/>
      <c r="AT27" s="821"/>
      <c r="AU27" s="821"/>
      <c r="AV27" s="821"/>
      <c r="AW27" s="787"/>
      <c r="AX27" s="787"/>
    </row>
    <row r="28" spans="2:50" ht="60" customHeight="1">
      <c r="B28" s="809"/>
      <c r="C28" s="810"/>
      <c r="D28" s="811"/>
      <c r="E28" s="790"/>
      <c r="F28" s="812"/>
      <c r="G28" s="790"/>
      <c r="H28" s="1519"/>
      <c r="I28" s="1520"/>
      <c r="J28" s="1520"/>
      <c r="K28" s="1520"/>
      <c r="L28" s="1521"/>
      <c r="M28" s="813"/>
      <c r="N28" s="813"/>
      <c r="O28" s="813"/>
      <c r="P28" s="813"/>
      <c r="Q28" s="813"/>
      <c r="R28" s="813"/>
      <c r="S28" s="813"/>
      <c r="T28" s="813"/>
      <c r="U28" s="813"/>
      <c r="V28" s="813"/>
      <c r="W28" s="820"/>
      <c r="X28" s="814"/>
      <c r="Y28" s="815"/>
      <c r="Z28" s="813"/>
      <c r="AA28" s="790"/>
      <c r="AB28" s="790"/>
      <c r="AC28" s="789"/>
      <c r="AD28" s="1526"/>
      <c r="AE28" s="789"/>
      <c r="AF28" s="791"/>
      <c r="AG28" s="791"/>
      <c r="AH28" s="791"/>
      <c r="AI28" s="789"/>
      <c r="AJ28" s="791"/>
      <c r="AK28" s="791"/>
      <c r="AL28" s="791"/>
      <c r="AM28" s="816"/>
      <c r="AO28" s="787"/>
      <c r="AP28" s="787"/>
      <c r="AQ28" s="787"/>
      <c r="AR28" s="787"/>
      <c r="AS28" s="821"/>
      <c r="AT28" s="821"/>
      <c r="AU28" s="821"/>
      <c r="AV28" s="821"/>
      <c r="AW28" s="787"/>
      <c r="AX28" s="787"/>
    </row>
    <row r="29" spans="2:50" ht="39.950000000000003" customHeight="1">
      <c r="B29" s="809"/>
      <c r="C29" s="810"/>
      <c r="D29" s="811"/>
      <c r="E29" s="790"/>
      <c r="F29" s="812"/>
      <c r="G29" s="790"/>
      <c r="H29" s="1522"/>
      <c r="I29" s="1523"/>
      <c r="J29" s="1523"/>
      <c r="K29" s="1523"/>
      <c r="L29" s="1524"/>
      <c r="M29" s="813"/>
      <c r="N29" s="813"/>
      <c r="O29" s="813"/>
      <c r="P29" s="1528" t="s">
        <v>329</v>
      </c>
      <c r="Q29" s="1529"/>
      <c r="R29" s="1529"/>
      <c r="S29" s="1529"/>
      <c r="T29" s="1529"/>
      <c r="U29" s="1529"/>
      <c r="V29" s="1530"/>
      <c r="W29" s="820"/>
      <c r="X29" s="814"/>
      <c r="Y29" s="815"/>
      <c r="Z29" s="813"/>
      <c r="AA29" s="790"/>
      <c r="AB29" s="790"/>
      <c r="AC29" s="789"/>
      <c r="AD29" s="1527"/>
      <c r="AE29" s="789"/>
      <c r="AF29" s="1528" t="s">
        <v>330</v>
      </c>
      <c r="AG29" s="1529"/>
      <c r="AH29" s="1529"/>
      <c r="AI29" s="1529"/>
      <c r="AJ29" s="1529"/>
      <c r="AK29" s="1529"/>
      <c r="AL29" s="1530"/>
      <c r="AM29" s="816"/>
      <c r="AO29" s="787"/>
      <c r="AP29" s="787"/>
      <c r="AQ29" s="787"/>
      <c r="AR29" s="787"/>
      <c r="AS29" s="821"/>
      <c r="AT29" s="821"/>
      <c r="AU29" s="821"/>
      <c r="AV29" s="821"/>
      <c r="AW29" s="787"/>
      <c r="AX29" s="787"/>
    </row>
    <row r="30" spans="2:50" ht="20.100000000000001" customHeight="1">
      <c r="B30" s="822"/>
      <c r="C30" s="823"/>
      <c r="D30" s="824"/>
      <c r="E30" s="825"/>
      <c r="F30" s="826"/>
      <c r="G30" s="825"/>
      <c r="H30" s="827"/>
      <c r="I30" s="827"/>
      <c r="J30" s="827"/>
      <c r="K30" s="827"/>
      <c r="L30" s="827"/>
      <c r="M30" s="828"/>
      <c r="N30" s="828"/>
      <c r="O30" s="828"/>
      <c r="P30" s="828"/>
      <c r="Q30" s="828"/>
      <c r="R30" s="828"/>
      <c r="S30" s="828"/>
      <c r="T30" s="828"/>
      <c r="U30" s="828"/>
      <c r="V30" s="828"/>
      <c r="W30" s="829"/>
      <c r="X30" s="814"/>
      <c r="Y30" s="830"/>
      <c r="Z30" s="828"/>
      <c r="AA30" s="825"/>
      <c r="AB30" s="825"/>
      <c r="AC30" s="831"/>
      <c r="AD30" s="831"/>
      <c r="AE30" s="831"/>
      <c r="AF30" s="831"/>
      <c r="AG30" s="831"/>
      <c r="AH30" s="831"/>
      <c r="AI30" s="831"/>
      <c r="AJ30" s="831"/>
      <c r="AK30" s="831"/>
      <c r="AL30" s="831"/>
      <c r="AM30" s="832"/>
      <c r="AO30" s="787"/>
      <c r="AP30" s="787"/>
      <c r="AQ30" s="787"/>
      <c r="AR30" s="787"/>
      <c r="AS30" s="821"/>
      <c r="AT30" s="821"/>
      <c r="AU30" s="821"/>
      <c r="AV30" s="821"/>
      <c r="AW30" s="787"/>
      <c r="AX30" s="787"/>
    </row>
    <row r="31" spans="2:50" ht="50.1" customHeight="1">
      <c r="B31" s="833"/>
      <c r="C31" s="834"/>
      <c r="D31" s="835"/>
      <c r="E31" s="776"/>
      <c r="F31" s="836"/>
      <c r="G31" s="776"/>
      <c r="H31" s="837"/>
      <c r="I31" s="837"/>
      <c r="J31" s="837"/>
      <c r="K31" s="837"/>
      <c r="L31" s="837"/>
      <c r="M31" s="838"/>
      <c r="N31" s="838"/>
      <c r="O31" s="838"/>
      <c r="P31" s="838"/>
      <c r="Q31" s="838"/>
      <c r="R31" s="838"/>
      <c r="S31" s="838"/>
      <c r="T31" s="838"/>
      <c r="U31" s="838"/>
      <c r="V31" s="838"/>
      <c r="W31" s="838"/>
      <c r="X31" s="839"/>
      <c r="Y31" s="839"/>
      <c r="Z31" s="839"/>
      <c r="AA31" s="840"/>
      <c r="AB31" s="840"/>
      <c r="AC31" s="841"/>
      <c r="AD31" s="841"/>
      <c r="AE31" s="841"/>
      <c r="AF31" s="841"/>
      <c r="AG31" s="841"/>
      <c r="AH31" s="841"/>
      <c r="AI31" s="841"/>
      <c r="AJ31" s="841"/>
      <c r="AK31" s="841"/>
      <c r="AL31" s="841"/>
      <c r="AM31" s="842"/>
      <c r="AO31" s="787"/>
      <c r="AP31" s="787"/>
      <c r="AQ31" s="787"/>
      <c r="AR31" s="787"/>
      <c r="AS31" s="821"/>
      <c r="AT31" s="821"/>
      <c r="AU31" s="821"/>
      <c r="AV31" s="821"/>
      <c r="AW31" s="787"/>
      <c r="AX31" s="787"/>
    </row>
    <row r="32" spans="2:50" ht="20.100000000000001" customHeight="1">
      <c r="B32" s="778"/>
      <c r="C32" s="779"/>
      <c r="D32" s="779"/>
      <c r="E32" s="779"/>
      <c r="F32" s="779"/>
      <c r="G32" s="780"/>
      <c r="H32" s="780"/>
      <c r="I32" s="780"/>
      <c r="J32" s="780"/>
      <c r="K32" s="780"/>
      <c r="L32" s="780"/>
      <c r="M32" s="780"/>
      <c r="N32" s="780"/>
      <c r="O32" s="780"/>
      <c r="P32" s="780"/>
      <c r="Q32" s="780"/>
      <c r="R32" s="780"/>
      <c r="S32" s="780"/>
      <c r="T32" s="780"/>
      <c r="U32" s="780"/>
      <c r="V32" s="780"/>
      <c r="W32" s="781"/>
      <c r="X32" s="782"/>
      <c r="Y32" s="783"/>
      <c r="Z32" s="784"/>
      <c r="AA32" s="784"/>
      <c r="AB32" s="784"/>
      <c r="AC32" s="785"/>
      <c r="AD32" s="785"/>
      <c r="AE32" s="784"/>
      <c r="AF32" s="784"/>
      <c r="AG32" s="784"/>
      <c r="AH32" s="784"/>
      <c r="AI32" s="784"/>
      <c r="AJ32" s="784"/>
      <c r="AK32" s="784"/>
      <c r="AL32" s="784"/>
      <c r="AM32" s="786"/>
      <c r="AQ32" s="787"/>
      <c r="AR32" s="787"/>
      <c r="AS32" s="787"/>
      <c r="AT32" s="787"/>
      <c r="AU32" s="787"/>
      <c r="AW32" s="787"/>
    </row>
    <row r="33" spans="2:50" ht="39.950000000000003" customHeight="1">
      <c r="B33" s="788"/>
      <c r="C33" s="789"/>
      <c r="D33" s="789"/>
      <c r="E33" s="789"/>
      <c r="F33" s="789"/>
      <c r="G33" s="790"/>
      <c r="H33" s="1516"/>
      <c r="I33" s="1517"/>
      <c r="J33" s="1517"/>
      <c r="K33" s="1517"/>
      <c r="L33" s="1518"/>
      <c r="M33" s="790"/>
      <c r="N33" s="790"/>
      <c r="O33" s="790"/>
      <c r="P33" s="791"/>
      <c r="Q33" s="791"/>
      <c r="R33" s="791"/>
      <c r="S33" s="791"/>
      <c r="T33" s="791"/>
      <c r="U33" s="791"/>
      <c r="V33" s="791"/>
      <c r="W33" s="792"/>
      <c r="X33" s="782"/>
      <c r="Y33" s="793"/>
      <c r="Z33" s="790"/>
      <c r="AA33" s="790"/>
      <c r="AB33" s="790"/>
      <c r="AC33" s="789"/>
      <c r="AD33" s="1525"/>
      <c r="AE33" s="789"/>
      <c r="AF33" s="789"/>
      <c r="AG33" s="789"/>
      <c r="AH33" s="789"/>
      <c r="AI33" s="789"/>
      <c r="AJ33" s="789"/>
      <c r="AK33" s="789"/>
      <c r="AL33" s="794"/>
      <c r="AM33" s="795"/>
      <c r="AN33" s="796"/>
      <c r="AQ33" s="787"/>
      <c r="AR33" s="787"/>
      <c r="AS33" s="797"/>
      <c r="AT33" s="797"/>
      <c r="AU33" s="797"/>
      <c r="AV33" s="797"/>
      <c r="AW33" s="787"/>
    </row>
    <row r="34" spans="2:50" ht="60" customHeight="1">
      <c r="B34" s="788"/>
      <c r="C34" s="789"/>
      <c r="D34" s="789"/>
      <c r="E34" s="789"/>
      <c r="F34" s="789"/>
      <c r="G34" s="790"/>
      <c r="H34" s="1519"/>
      <c r="I34" s="1520"/>
      <c r="J34" s="1520"/>
      <c r="K34" s="1520"/>
      <c r="L34" s="1521"/>
      <c r="M34" s="790"/>
      <c r="N34" s="790"/>
      <c r="O34" s="790"/>
      <c r="P34" s="1528" t="str">
        <f>'Donnees MEE'!E81</f>
        <v>Modification d’une installation</v>
      </c>
      <c r="Q34" s="1529"/>
      <c r="R34" s="1529"/>
      <c r="S34" s="1529"/>
      <c r="T34" s="1529"/>
      <c r="U34" s="1529"/>
      <c r="V34" s="1530"/>
      <c r="W34" s="798"/>
      <c r="X34" s="782"/>
      <c r="Y34" s="793"/>
      <c r="Z34" s="790"/>
      <c r="AA34" s="790"/>
      <c r="AB34" s="790"/>
      <c r="AC34" s="789"/>
      <c r="AD34" s="1526"/>
      <c r="AE34" s="789"/>
      <c r="AF34" s="1528" t="str">
        <f>'Donnees MEE'!E81</f>
        <v>Modification d’une installation</v>
      </c>
      <c r="AG34" s="1529"/>
      <c r="AH34" s="1529"/>
      <c r="AI34" s="1529"/>
      <c r="AJ34" s="1529"/>
      <c r="AK34" s="1529"/>
      <c r="AL34" s="1530"/>
      <c r="AM34" s="799"/>
      <c r="AN34" s="796"/>
      <c r="AQ34" s="787"/>
      <c r="AR34" s="787"/>
      <c r="AS34" s="797"/>
      <c r="AT34" s="797"/>
      <c r="AU34" s="797"/>
      <c r="AV34" s="797"/>
      <c r="AW34" s="787"/>
    </row>
    <row r="35" spans="2:50" ht="30" customHeight="1">
      <c r="B35" s="788"/>
      <c r="C35" s="789"/>
      <c r="D35" s="1543" t="s">
        <v>325</v>
      </c>
      <c r="E35" s="1543"/>
      <c r="F35" s="789"/>
      <c r="G35" s="790"/>
      <c r="H35" s="1519"/>
      <c r="I35" s="1520"/>
      <c r="J35" s="1520"/>
      <c r="K35" s="1520"/>
      <c r="L35" s="1521"/>
      <c r="M35" s="790"/>
      <c r="N35" s="790"/>
      <c r="O35" s="790"/>
      <c r="P35" s="800"/>
      <c r="Q35" s="800"/>
      <c r="R35" s="800"/>
      <c r="S35" s="800"/>
      <c r="T35" s="800"/>
      <c r="U35" s="800"/>
      <c r="V35" s="800"/>
      <c r="W35" s="798"/>
      <c r="X35" s="782"/>
      <c r="Y35" s="793"/>
      <c r="Z35" s="1543" t="s">
        <v>325</v>
      </c>
      <c r="AA35" s="1543"/>
      <c r="AB35" s="1543"/>
      <c r="AC35" s="789"/>
      <c r="AD35" s="1526"/>
      <c r="AE35" s="789"/>
      <c r="AF35" s="800"/>
      <c r="AG35" s="800"/>
      <c r="AH35" s="800"/>
      <c r="AI35" s="800"/>
      <c r="AJ35" s="800"/>
      <c r="AK35" s="800"/>
      <c r="AL35" s="800"/>
      <c r="AM35" s="799"/>
      <c r="AN35" s="796"/>
      <c r="AQ35" s="787"/>
      <c r="AR35" s="787"/>
      <c r="AS35" s="797"/>
      <c r="AT35" s="797"/>
      <c r="AU35" s="797"/>
      <c r="AV35" s="797"/>
      <c r="AW35" s="787"/>
    </row>
    <row r="36" spans="2:50" ht="30" customHeight="1">
      <c r="B36" s="788"/>
      <c r="C36" s="789"/>
      <c r="D36" s="1544"/>
      <c r="E36" s="1544"/>
      <c r="F36" s="789"/>
      <c r="G36" s="790"/>
      <c r="H36" s="1519"/>
      <c r="I36" s="1520"/>
      <c r="J36" s="1520"/>
      <c r="K36" s="1520"/>
      <c r="L36" s="1521"/>
      <c r="M36" s="790"/>
      <c r="N36" s="790"/>
      <c r="O36" s="790"/>
      <c r="P36" s="1547" t="s">
        <v>326</v>
      </c>
      <c r="Q36" s="1547"/>
      <c r="R36" s="1547"/>
      <c r="S36" s="1547"/>
      <c r="T36" s="1548" t="s">
        <v>120</v>
      </c>
      <c r="U36" s="1548"/>
      <c r="V36" s="1548"/>
      <c r="W36" s="1549"/>
      <c r="X36" s="782"/>
      <c r="Y36" s="793"/>
      <c r="Z36" s="1544"/>
      <c r="AA36" s="1544"/>
      <c r="AB36" s="1544"/>
      <c r="AC36" s="789"/>
      <c r="AD36" s="1526"/>
      <c r="AE36" s="789"/>
      <c r="AF36" s="791"/>
      <c r="AG36" s="791"/>
      <c r="AH36" s="791"/>
      <c r="AI36" s="791"/>
      <c r="AJ36" s="791"/>
      <c r="AK36" s="791"/>
      <c r="AL36" s="791"/>
      <c r="AM36" s="799"/>
      <c r="AN36" s="796"/>
      <c r="AQ36" s="787"/>
      <c r="AR36" s="787"/>
      <c r="AS36" s="797"/>
      <c r="AT36" s="797"/>
      <c r="AU36" s="797"/>
      <c r="AV36" s="797"/>
      <c r="AW36" s="787"/>
    </row>
    <row r="37" spans="2:50" ht="20.100000000000001" customHeight="1">
      <c r="B37" s="788"/>
      <c r="C37" s="789"/>
      <c r="D37" s="1550">
        <v>2</v>
      </c>
      <c r="E37" s="1551"/>
      <c r="F37" s="789"/>
      <c r="G37" s="790"/>
      <c r="H37" s="1519"/>
      <c r="I37" s="1520"/>
      <c r="J37" s="1520"/>
      <c r="K37" s="1520"/>
      <c r="L37" s="1521"/>
      <c r="M37" s="801"/>
      <c r="N37" s="801"/>
      <c r="O37" s="790"/>
      <c r="P37" s="790"/>
      <c r="Q37" s="802"/>
      <c r="R37" s="790"/>
      <c r="S37" s="790"/>
      <c r="T37" s="790"/>
      <c r="U37" s="1556">
        <f>AVERAGE(AV99:AV103)</f>
        <v>0</v>
      </c>
      <c r="V37" s="1557"/>
      <c r="W37" s="803"/>
      <c r="X37" s="782"/>
      <c r="Y37" s="793"/>
      <c r="Z37" s="1550">
        <v>2</v>
      </c>
      <c r="AA37" s="1558"/>
      <c r="AB37" s="1551"/>
      <c r="AC37" s="789"/>
      <c r="AD37" s="1526"/>
      <c r="AE37" s="789"/>
      <c r="AF37" s="791"/>
      <c r="AG37" s="791"/>
      <c r="AH37" s="791"/>
      <c r="AI37" s="791"/>
      <c r="AJ37" s="791"/>
      <c r="AK37" s="791"/>
      <c r="AL37" s="791"/>
      <c r="AM37" s="804"/>
      <c r="AO37" s="787"/>
      <c r="AP37" s="787"/>
      <c r="AQ37" s="787"/>
      <c r="AR37" s="787"/>
      <c r="AS37" s="797"/>
      <c r="AT37" s="797"/>
      <c r="AU37" s="797"/>
      <c r="AV37" s="797"/>
      <c r="AW37" s="787"/>
      <c r="AX37" s="787"/>
    </row>
    <row r="38" spans="2:50" s="362" customFormat="1" ht="30" customHeight="1">
      <c r="B38" s="1534"/>
      <c r="C38" s="1535"/>
      <c r="D38" s="1552"/>
      <c r="E38" s="1553"/>
      <c r="F38" s="789"/>
      <c r="G38" s="805"/>
      <c r="H38" s="1519"/>
      <c r="I38" s="1520"/>
      <c r="J38" s="1520"/>
      <c r="K38" s="1520"/>
      <c r="L38" s="1521"/>
      <c r="M38" s="1536"/>
      <c r="N38" s="1536"/>
      <c r="O38" s="1537"/>
      <c r="P38" s="1430" t="str">
        <f>REPT("g",(U37))</f>
        <v/>
      </c>
      <c r="Q38" s="1431"/>
      <c r="R38" s="1431"/>
      <c r="S38" s="1432"/>
      <c r="T38" s="806"/>
      <c r="U38" s="1505"/>
      <c r="V38" s="1507"/>
      <c r="W38" s="807"/>
      <c r="X38" s="782"/>
      <c r="Y38" s="793"/>
      <c r="Z38" s="1552"/>
      <c r="AA38" s="1559"/>
      <c r="AB38" s="1553"/>
      <c r="AC38" s="789"/>
      <c r="AD38" s="1526"/>
      <c r="AE38" s="789"/>
      <c r="AF38" s="791"/>
      <c r="AG38" s="791"/>
      <c r="AH38" s="791"/>
      <c r="AI38" s="791"/>
      <c r="AJ38" s="791"/>
      <c r="AK38" s="791"/>
      <c r="AL38" s="791"/>
      <c r="AM38" s="808"/>
      <c r="AO38" s="787"/>
      <c r="AP38" s="787"/>
      <c r="AQ38" s="787"/>
      <c r="AR38" s="787"/>
      <c r="AS38" s="797"/>
      <c r="AT38" s="797"/>
      <c r="AU38" s="797"/>
      <c r="AV38" s="797"/>
      <c r="AW38" s="787"/>
      <c r="AX38" s="787"/>
    </row>
    <row r="39" spans="2:50" ht="20.100000000000001" customHeight="1">
      <c r="B39" s="788"/>
      <c r="C39" s="789"/>
      <c r="D39" s="1554"/>
      <c r="E39" s="1555"/>
      <c r="F39" s="789"/>
      <c r="G39" s="790"/>
      <c r="H39" s="1519"/>
      <c r="I39" s="1520"/>
      <c r="J39" s="1520"/>
      <c r="K39" s="1520"/>
      <c r="L39" s="1521"/>
      <c r="M39" s="801"/>
      <c r="N39" s="801"/>
      <c r="O39" s="790"/>
      <c r="P39" s="790"/>
      <c r="Q39" s="790"/>
      <c r="R39" s="790"/>
      <c r="S39" s="790"/>
      <c r="T39" s="790"/>
      <c r="U39" s="1508"/>
      <c r="V39" s="1510"/>
      <c r="W39" s="803"/>
      <c r="X39" s="782"/>
      <c r="Y39" s="793"/>
      <c r="Z39" s="1554"/>
      <c r="AA39" s="1560"/>
      <c r="AB39" s="1555"/>
      <c r="AC39" s="789"/>
      <c r="AD39" s="1526"/>
      <c r="AE39" s="789"/>
      <c r="AF39" s="790"/>
      <c r="AG39" s="790"/>
      <c r="AH39" s="790"/>
      <c r="AI39" s="790"/>
      <c r="AJ39" s="790"/>
      <c r="AK39" s="790"/>
      <c r="AL39" s="790"/>
      <c r="AM39" s="804"/>
      <c r="AO39" s="787"/>
      <c r="AP39" s="787"/>
      <c r="AQ39" s="787"/>
      <c r="AR39" s="787"/>
      <c r="AS39" s="797"/>
      <c r="AT39" s="797"/>
      <c r="AU39" s="797"/>
      <c r="AV39" s="797"/>
      <c r="AW39" s="787"/>
      <c r="AX39" s="787"/>
    </row>
    <row r="40" spans="2:50" ht="35.1" customHeight="1">
      <c r="B40" s="809"/>
      <c r="C40" s="810"/>
      <c r="D40" s="811"/>
      <c r="E40" s="790"/>
      <c r="F40" s="812"/>
      <c r="G40" s="790"/>
      <c r="H40" s="1519"/>
      <c r="I40" s="1520"/>
      <c r="J40" s="1520"/>
      <c r="K40" s="1520"/>
      <c r="L40" s="1521"/>
      <c r="M40" s="813"/>
      <c r="N40" s="813"/>
      <c r="O40" s="813"/>
      <c r="P40" s="790"/>
      <c r="Q40" s="790"/>
      <c r="R40" s="790"/>
      <c r="S40" s="790"/>
      <c r="T40" s="1538" t="s">
        <v>327</v>
      </c>
      <c r="U40" s="1538"/>
      <c r="V40" s="1538"/>
      <c r="W40" s="1539"/>
      <c r="X40" s="814"/>
      <c r="Y40" s="815"/>
      <c r="Z40" s="813"/>
      <c r="AA40" s="790"/>
      <c r="AB40" s="790"/>
      <c r="AC40" s="789"/>
      <c r="AD40" s="1526"/>
      <c r="AE40" s="789"/>
      <c r="AF40" s="791"/>
      <c r="AG40" s="791"/>
      <c r="AH40" s="791"/>
      <c r="AI40" s="790"/>
      <c r="AJ40" s="791"/>
      <c r="AK40" s="791"/>
      <c r="AL40" s="791"/>
      <c r="AM40" s="816"/>
      <c r="AO40" s="787"/>
      <c r="AP40" s="787"/>
      <c r="AQ40" s="787"/>
      <c r="AR40" s="787"/>
      <c r="AS40" s="797"/>
      <c r="AT40" s="797"/>
      <c r="AU40" s="797"/>
      <c r="AV40" s="797"/>
      <c r="AW40" s="787"/>
      <c r="AX40" s="787"/>
    </row>
    <row r="41" spans="2:50" ht="30" customHeight="1">
      <c r="B41" s="809"/>
      <c r="C41" s="810"/>
      <c r="D41" s="811"/>
      <c r="E41" s="790"/>
      <c r="F41" s="812"/>
      <c r="G41" s="790"/>
      <c r="H41" s="1519"/>
      <c r="I41" s="1520"/>
      <c r="J41" s="1520"/>
      <c r="K41" s="1520"/>
      <c r="L41" s="1521"/>
      <c r="M41" s="813"/>
      <c r="N41" s="813"/>
      <c r="O41" s="813"/>
      <c r="P41" s="1540" t="s">
        <v>328</v>
      </c>
      <c r="Q41" s="1540"/>
      <c r="R41" s="817">
        <f>'Donnees MEE'!B81</f>
        <v>2.5</v>
      </c>
      <c r="S41" s="818" t="s">
        <v>326</v>
      </c>
      <c r="T41" s="819"/>
      <c r="U41" s="1541" t="e">
        <f>AVERAGE(AW99:AW103)</f>
        <v>#DIV/0!</v>
      </c>
      <c r="V41" s="1542"/>
      <c r="W41" s="820"/>
      <c r="X41" s="814"/>
      <c r="Y41" s="815"/>
      <c r="Z41" s="813"/>
      <c r="AA41" s="790"/>
      <c r="AB41" s="790"/>
      <c r="AC41" s="789"/>
      <c r="AD41" s="1526"/>
      <c r="AE41" s="789"/>
      <c r="AF41" s="791"/>
      <c r="AG41" s="791"/>
      <c r="AH41" s="791"/>
      <c r="AI41" s="818"/>
      <c r="AJ41" s="791"/>
      <c r="AK41" s="791"/>
      <c r="AL41" s="791"/>
      <c r="AM41" s="816"/>
      <c r="AO41" s="787"/>
      <c r="AP41" s="787"/>
      <c r="AQ41" s="787"/>
      <c r="AR41" s="787"/>
      <c r="AS41" s="821"/>
      <c r="AT41" s="821"/>
      <c r="AU41" s="821"/>
      <c r="AV41" s="821"/>
      <c r="AW41" s="787"/>
      <c r="AX41" s="787"/>
    </row>
    <row r="42" spans="2:50" ht="60" customHeight="1">
      <c r="B42" s="809"/>
      <c r="C42" s="810"/>
      <c r="D42" s="811"/>
      <c r="E42" s="790"/>
      <c r="F42" s="812"/>
      <c r="G42" s="790"/>
      <c r="H42" s="1519"/>
      <c r="I42" s="1520"/>
      <c r="J42" s="1520"/>
      <c r="K42" s="1520"/>
      <c r="L42" s="1521"/>
      <c r="M42" s="813"/>
      <c r="N42" s="813"/>
      <c r="O42" s="813"/>
      <c r="P42" s="813"/>
      <c r="Q42" s="813"/>
      <c r="R42" s="813"/>
      <c r="S42" s="813"/>
      <c r="T42" s="813"/>
      <c r="U42" s="813"/>
      <c r="V42" s="813"/>
      <c r="W42" s="820"/>
      <c r="X42" s="814"/>
      <c r="Y42" s="815"/>
      <c r="Z42" s="813"/>
      <c r="AA42" s="790"/>
      <c r="AB42" s="790"/>
      <c r="AC42" s="789"/>
      <c r="AD42" s="1526"/>
      <c r="AE42" s="789"/>
      <c r="AF42" s="791"/>
      <c r="AG42" s="791"/>
      <c r="AH42" s="791"/>
      <c r="AI42" s="789"/>
      <c r="AJ42" s="791"/>
      <c r="AK42" s="791"/>
      <c r="AL42" s="791"/>
      <c r="AM42" s="816"/>
      <c r="AO42" s="787"/>
      <c r="AP42" s="787"/>
      <c r="AQ42" s="787"/>
      <c r="AR42" s="787"/>
      <c r="AS42" s="821"/>
      <c r="AT42" s="821"/>
      <c r="AU42" s="821"/>
      <c r="AV42" s="821"/>
      <c r="AW42" s="787"/>
      <c r="AX42" s="787"/>
    </row>
    <row r="43" spans="2:50" ht="39.950000000000003" customHeight="1">
      <c r="B43" s="809"/>
      <c r="C43" s="810"/>
      <c r="D43" s="811"/>
      <c r="E43" s="790"/>
      <c r="F43" s="812"/>
      <c r="G43" s="790"/>
      <c r="H43" s="1522"/>
      <c r="I43" s="1523"/>
      <c r="J43" s="1523"/>
      <c r="K43" s="1523"/>
      <c r="L43" s="1524"/>
      <c r="M43" s="813"/>
      <c r="N43" s="813"/>
      <c r="O43" s="813"/>
      <c r="P43" s="1528" t="s">
        <v>331</v>
      </c>
      <c r="Q43" s="1529"/>
      <c r="R43" s="1529"/>
      <c r="S43" s="1529"/>
      <c r="T43" s="1529"/>
      <c r="U43" s="1529"/>
      <c r="V43" s="1530"/>
      <c r="W43" s="820"/>
      <c r="X43" s="814"/>
      <c r="Y43" s="815"/>
      <c r="Z43" s="813"/>
      <c r="AA43" s="790"/>
      <c r="AB43" s="790"/>
      <c r="AC43" s="789"/>
      <c r="AD43" s="1527"/>
      <c r="AE43" s="789"/>
      <c r="AF43" s="1531" t="s">
        <v>332</v>
      </c>
      <c r="AG43" s="1532"/>
      <c r="AH43" s="1532"/>
      <c r="AI43" s="1532"/>
      <c r="AJ43" s="1532"/>
      <c r="AK43" s="1532"/>
      <c r="AL43" s="1533"/>
      <c r="AM43" s="816"/>
      <c r="AO43" s="787"/>
      <c r="AP43" s="787"/>
      <c r="AQ43" s="787"/>
      <c r="AR43" s="787"/>
      <c r="AS43" s="821"/>
      <c r="AT43" s="821"/>
      <c r="AU43" s="821"/>
      <c r="AV43" s="821"/>
      <c r="AW43" s="787"/>
      <c r="AX43" s="787"/>
    </row>
    <row r="44" spans="2:50" ht="20.100000000000001" customHeight="1">
      <c r="B44" s="822"/>
      <c r="C44" s="823"/>
      <c r="D44" s="824"/>
      <c r="E44" s="825"/>
      <c r="F44" s="826"/>
      <c r="G44" s="825"/>
      <c r="H44" s="827"/>
      <c r="I44" s="827"/>
      <c r="J44" s="827"/>
      <c r="K44" s="827"/>
      <c r="L44" s="827"/>
      <c r="M44" s="828"/>
      <c r="N44" s="828"/>
      <c r="O44" s="828"/>
      <c r="P44" s="828"/>
      <c r="Q44" s="828"/>
      <c r="R44" s="828"/>
      <c r="S44" s="828"/>
      <c r="T44" s="828"/>
      <c r="U44" s="828"/>
      <c r="V44" s="828"/>
      <c r="W44" s="829"/>
      <c r="X44" s="814"/>
      <c r="Y44" s="830"/>
      <c r="Z44" s="828"/>
      <c r="AA44" s="825"/>
      <c r="AB44" s="825"/>
      <c r="AC44" s="831"/>
      <c r="AD44" s="831"/>
      <c r="AE44" s="831"/>
      <c r="AF44" s="831"/>
      <c r="AG44" s="831"/>
      <c r="AH44" s="831"/>
      <c r="AI44" s="831"/>
      <c r="AJ44" s="831"/>
      <c r="AK44" s="831"/>
      <c r="AL44" s="831"/>
      <c r="AM44" s="832"/>
      <c r="AO44" s="787"/>
      <c r="AP44" s="787"/>
      <c r="AQ44" s="787"/>
      <c r="AR44" s="787"/>
      <c r="AS44" s="821"/>
      <c r="AT44" s="821"/>
      <c r="AU44" s="821"/>
      <c r="AV44" s="821"/>
      <c r="AW44" s="787"/>
      <c r="AX44" s="787"/>
    </row>
    <row r="45" spans="2:50" ht="50.1" customHeight="1">
      <c r="B45" s="833"/>
      <c r="C45" s="834"/>
      <c r="D45" s="835"/>
      <c r="E45" s="776"/>
      <c r="F45" s="836"/>
      <c r="G45" s="776"/>
      <c r="H45" s="837"/>
      <c r="I45" s="837"/>
      <c r="J45" s="837"/>
      <c r="K45" s="837"/>
      <c r="L45" s="837"/>
      <c r="M45" s="838"/>
      <c r="N45" s="838"/>
      <c r="O45" s="838"/>
      <c r="P45" s="838"/>
      <c r="Q45" s="838"/>
      <c r="R45" s="838"/>
      <c r="S45" s="838"/>
      <c r="T45" s="838"/>
      <c r="U45" s="838"/>
      <c r="V45" s="838"/>
      <c r="W45" s="838"/>
      <c r="X45" s="839"/>
      <c r="Y45" s="839"/>
      <c r="Z45" s="839"/>
      <c r="AA45" s="840"/>
      <c r="AB45" s="840"/>
      <c r="AC45" s="841"/>
      <c r="AD45" s="841"/>
      <c r="AE45" s="841"/>
      <c r="AF45" s="841"/>
      <c r="AG45" s="841"/>
      <c r="AH45" s="841"/>
      <c r="AI45" s="841"/>
      <c r="AJ45" s="841"/>
      <c r="AK45" s="841"/>
      <c r="AL45" s="841"/>
      <c r="AM45" s="842"/>
      <c r="AO45" s="787"/>
      <c r="AP45" s="787"/>
      <c r="AQ45" s="787"/>
      <c r="AR45" s="787"/>
      <c r="AS45" s="821"/>
      <c r="AT45" s="821"/>
      <c r="AU45" s="821"/>
      <c r="AV45" s="821"/>
      <c r="AW45" s="787"/>
      <c r="AX45" s="787"/>
    </row>
    <row r="46" spans="2:50" ht="20.100000000000001" customHeight="1">
      <c r="B46" s="778"/>
      <c r="C46" s="779"/>
      <c r="D46" s="779"/>
      <c r="E46" s="779"/>
      <c r="F46" s="779"/>
      <c r="G46" s="780"/>
      <c r="H46" s="780"/>
      <c r="I46" s="780"/>
      <c r="J46" s="780"/>
      <c r="K46" s="780"/>
      <c r="L46" s="780"/>
      <c r="M46" s="780"/>
      <c r="N46" s="780"/>
      <c r="O46" s="780"/>
      <c r="P46" s="780"/>
      <c r="Q46" s="780"/>
      <c r="R46" s="780"/>
      <c r="S46" s="780"/>
      <c r="T46" s="780"/>
      <c r="U46" s="780"/>
      <c r="V46" s="780"/>
      <c r="W46" s="781"/>
      <c r="X46" s="782"/>
      <c r="Y46" s="783"/>
      <c r="Z46" s="784"/>
      <c r="AA46" s="784"/>
      <c r="AB46" s="784"/>
      <c r="AC46" s="785"/>
      <c r="AD46" s="785"/>
      <c r="AE46" s="784"/>
      <c r="AF46" s="784"/>
      <c r="AG46" s="784"/>
      <c r="AH46" s="784"/>
      <c r="AI46" s="784"/>
      <c r="AJ46" s="784"/>
      <c r="AK46" s="784"/>
      <c r="AL46" s="784"/>
      <c r="AM46" s="786"/>
      <c r="AQ46" s="787"/>
      <c r="AR46" s="787"/>
      <c r="AS46" s="787"/>
      <c r="AT46" s="787"/>
      <c r="AU46" s="787"/>
      <c r="AW46" s="787"/>
    </row>
    <row r="47" spans="2:50" ht="39.950000000000003" customHeight="1">
      <c r="B47" s="788"/>
      <c r="C47" s="789"/>
      <c r="D47" s="789"/>
      <c r="E47" s="789"/>
      <c r="F47" s="789"/>
      <c r="G47" s="790"/>
      <c r="H47" s="1516"/>
      <c r="I47" s="1517"/>
      <c r="J47" s="1517"/>
      <c r="K47" s="1517"/>
      <c r="L47" s="1518"/>
      <c r="M47" s="790"/>
      <c r="N47" s="790"/>
      <c r="O47" s="790"/>
      <c r="P47" s="791"/>
      <c r="Q47" s="791"/>
      <c r="R47" s="791"/>
      <c r="S47" s="791"/>
      <c r="T47" s="791"/>
      <c r="U47" s="791"/>
      <c r="V47" s="791"/>
      <c r="W47" s="792"/>
      <c r="X47" s="782"/>
      <c r="Y47" s="793"/>
      <c r="Z47" s="790"/>
      <c r="AA47" s="790"/>
      <c r="AB47" s="790"/>
      <c r="AC47" s="789"/>
      <c r="AD47" s="1525"/>
      <c r="AE47" s="789"/>
      <c r="AF47" s="789"/>
      <c r="AG47" s="789"/>
      <c r="AH47" s="789"/>
      <c r="AI47" s="789"/>
      <c r="AJ47" s="789"/>
      <c r="AK47" s="789"/>
      <c r="AL47" s="794"/>
      <c r="AM47" s="795"/>
      <c r="AN47" s="796"/>
      <c r="AQ47" s="787"/>
      <c r="AR47" s="787"/>
      <c r="AS47" s="797"/>
      <c r="AT47" s="797"/>
      <c r="AU47" s="797"/>
      <c r="AV47" s="797"/>
      <c r="AW47" s="787"/>
    </row>
    <row r="48" spans="2:50" ht="60" customHeight="1">
      <c r="B48" s="788"/>
      <c r="C48" s="789"/>
      <c r="D48" s="789"/>
      <c r="E48" s="789"/>
      <c r="F48" s="789"/>
      <c r="G48" s="790"/>
      <c r="H48" s="1519"/>
      <c r="I48" s="1520"/>
      <c r="J48" s="1520"/>
      <c r="K48" s="1520"/>
      <c r="L48" s="1521"/>
      <c r="M48" s="790"/>
      <c r="N48" s="790"/>
      <c r="O48" s="790"/>
      <c r="P48" s="1528" t="str">
        <f>'Donnees MEE'!E82</f>
        <v>Mise en service et exploitation de l’installation</v>
      </c>
      <c r="Q48" s="1529"/>
      <c r="R48" s="1529"/>
      <c r="S48" s="1529"/>
      <c r="T48" s="1529"/>
      <c r="U48" s="1529"/>
      <c r="V48" s="1530"/>
      <c r="W48" s="798"/>
      <c r="X48" s="782"/>
      <c r="Y48" s="793"/>
      <c r="Z48" s="790"/>
      <c r="AA48" s="790"/>
      <c r="AB48" s="790"/>
      <c r="AC48" s="789"/>
      <c r="AD48" s="1526"/>
      <c r="AE48" s="789"/>
      <c r="AF48" s="1528" t="str">
        <f>'Donnees MEE'!E82</f>
        <v>Mise en service et exploitation de l’installation</v>
      </c>
      <c r="AG48" s="1529"/>
      <c r="AH48" s="1529"/>
      <c r="AI48" s="1529"/>
      <c r="AJ48" s="1529"/>
      <c r="AK48" s="1529"/>
      <c r="AL48" s="1530"/>
      <c r="AM48" s="799"/>
      <c r="AN48" s="796"/>
      <c r="AQ48" s="787"/>
      <c r="AR48" s="787"/>
      <c r="AS48" s="797"/>
      <c r="AT48" s="797"/>
      <c r="AU48" s="797"/>
      <c r="AV48" s="797"/>
      <c r="AW48" s="787"/>
    </row>
    <row r="49" spans="2:50" ht="30" customHeight="1">
      <c r="B49" s="788"/>
      <c r="C49" s="789"/>
      <c r="D49" s="1543" t="s">
        <v>325</v>
      </c>
      <c r="E49" s="1543"/>
      <c r="F49" s="789"/>
      <c r="G49" s="790"/>
      <c r="H49" s="1519"/>
      <c r="I49" s="1520"/>
      <c r="J49" s="1520"/>
      <c r="K49" s="1520"/>
      <c r="L49" s="1521"/>
      <c r="M49" s="790"/>
      <c r="N49" s="790"/>
      <c r="O49" s="790"/>
      <c r="P49" s="800"/>
      <c r="Q49" s="800"/>
      <c r="R49" s="800"/>
      <c r="S49" s="800"/>
      <c r="T49" s="800"/>
      <c r="U49" s="800"/>
      <c r="V49" s="800"/>
      <c r="W49" s="798"/>
      <c r="X49" s="782"/>
      <c r="Y49" s="793"/>
      <c r="Z49" s="1543" t="s">
        <v>325</v>
      </c>
      <c r="AA49" s="1543"/>
      <c r="AB49" s="1543"/>
      <c r="AC49" s="789"/>
      <c r="AD49" s="1526"/>
      <c r="AE49" s="789"/>
      <c r="AF49" s="800"/>
      <c r="AG49" s="800"/>
      <c r="AH49" s="800"/>
      <c r="AI49" s="800"/>
      <c r="AJ49" s="800"/>
      <c r="AK49" s="800"/>
      <c r="AL49" s="800"/>
      <c r="AM49" s="799"/>
      <c r="AN49" s="796"/>
      <c r="AQ49" s="787"/>
      <c r="AR49" s="787"/>
      <c r="AS49" s="797"/>
      <c r="AT49" s="797"/>
      <c r="AU49" s="797"/>
      <c r="AV49" s="797"/>
      <c r="AW49" s="787"/>
    </row>
    <row r="50" spans="2:50" ht="30" customHeight="1">
      <c r="B50" s="788"/>
      <c r="C50" s="789"/>
      <c r="D50" s="1544"/>
      <c r="E50" s="1544"/>
      <c r="F50" s="789"/>
      <c r="G50" s="790"/>
      <c r="H50" s="1519"/>
      <c r="I50" s="1520"/>
      <c r="J50" s="1520"/>
      <c r="K50" s="1520"/>
      <c r="L50" s="1521"/>
      <c r="M50" s="790"/>
      <c r="N50" s="790"/>
      <c r="O50" s="790"/>
      <c r="P50" s="1547" t="s">
        <v>326</v>
      </c>
      <c r="Q50" s="1547"/>
      <c r="R50" s="1547"/>
      <c r="S50" s="1547"/>
      <c r="T50" s="1548" t="s">
        <v>120</v>
      </c>
      <c r="U50" s="1548"/>
      <c r="V50" s="1548"/>
      <c r="W50" s="1549"/>
      <c r="X50" s="782"/>
      <c r="Y50" s="793"/>
      <c r="Z50" s="1544"/>
      <c r="AA50" s="1544"/>
      <c r="AB50" s="1544"/>
      <c r="AC50" s="789"/>
      <c r="AD50" s="1526"/>
      <c r="AE50" s="789"/>
      <c r="AF50" s="791"/>
      <c r="AG50" s="791"/>
      <c r="AH50" s="791"/>
      <c r="AI50" s="791"/>
      <c r="AJ50" s="791"/>
      <c r="AK50" s="791"/>
      <c r="AL50" s="791"/>
      <c r="AM50" s="799"/>
      <c r="AN50" s="796"/>
      <c r="AQ50" s="787"/>
      <c r="AR50" s="787"/>
      <c r="AS50" s="797"/>
      <c r="AT50" s="797"/>
      <c r="AU50" s="797"/>
      <c r="AV50" s="797"/>
      <c r="AW50" s="787"/>
    </row>
    <row r="51" spans="2:50" ht="20.100000000000001" customHeight="1">
      <c r="B51" s="788"/>
      <c r="C51" s="789"/>
      <c r="D51" s="1550">
        <v>3</v>
      </c>
      <c r="E51" s="1551"/>
      <c r="F51" s="789"/>
      <c r="G51" s="790"/>
      <c r="H51" s="1519"/>
      <c r="I51" s="1520"/>
      <c r="J51" s="1520"/>
      <c r="K51" s="1520"/>
      <c r="L51" s="1521"/>
      <c r="M51" s="801"/>
      <c r="N51" s="801"/>
      <c r="O51" s="790"/>
      <c r="P51" s="790"/>
      <c r="Q51" s="802"/>
      <c r="R51" s="790"/>
      <c r="S51" s="790"/>
      <c r="T51" s="790"/>
      <c r="U51" s="1556">
        <f>AVERAGE(AQ120:AQ134)</f>
        <v>0</v>
      </c>
      <c r="V51" s="1557"/>
      <c r="W51" s="803"/>
      <c r="X51" s="782"/>
      <c r="Y51" s="793"/>
      <c r="Z51" s="1550">
        <v>3</v>
      </c>
      <c r="AA51" s="1558"/>
      <c r="AB51" s="1551"/>
      <c r="AC51" s="789"/>
      <c r="AD51" s="1526"/>
      <c r="AE51" s="789"/>
      <c r="AF51" s="791"/>
      <c r="AG51" s="791"/>
      <c r="AH51" s="791"/>
      <c r="AI51" s="791"/>
      <c r="AJ51" s="791"/>
      <c r="AK51" s="791"/>
      <c r="AL51" s="791"/>
      <c r="AM51" s="804"/>
      <c r="AO51" s="787"/>
      <c r="AP51" s="787"/>
      <c r="AQ51" s="787"/>
      <c r="AR51" s="787"/>
      <c r="AS51" s="797"/>
      <c r="AT51" s="797"/>
      <c r="AU51" s="797"/>
      <c r="AV51" s="797"/>
      <c r="AW51" s="787"/>
      <c r="AX51" s="787"/>
    </row>
    <row r="52" spans="2:50" s="362" customFormat="1" ht="30" customHeight="1">
      <c r="B52" s="1534"/>
      <c r="C52" s="1535"/>
      <c r="D52" s="1552"/>
      <c r="E52" s="1553"/>
      <c r="F52" s="789"/>
      <c r="G52" s="805"/>
      <c r="H52" s="1519"/>
      <c r="I52" s="1520"/>
      <c r="J52" s="1520"/>
      <c r="K52" s="1520"/>
      <c r="L52" s="1521"/>
      <c r="M52" s="1536"/>
      <c r="N52" s="1536"/>
      <c r="O52" s="1537"/>
      <c r="P52" s="1430" t="str">
        <f>REPT("g",(U51))</f>
        <v/>
      </c>
      <c r="Q52" s="1431"/>
      <c r="R52" s="1431"/>
      <c r="S52" s="1432"/>
      <c r="T52" s="806"/>
      <c r="U52" s="1505"/>
      <c r="V52" s="1507"/>
      <c r="W52" s="807"/>
      <c r="X52" s="782"/>
      <c r="Y52" s="793"/>
      <c r="Z52" s="1552"/>
      <c r="AA52" s="1559"/>
      <c r="AB52" s="1553"/>
      <c r="AC52" s="789"/>
      <c r="AD52" s="1526"/>
      <c r="AE52" s="789"/>
      <c r="AF52" s="791"/>
      <c r="AG52" s="791"/>
      <c r="AH52" s="791"/>
      <c r="AI52" s="791"/>
      <c r="AJ52" s="791"/>
      <c r="AK52" s="791"/>
      <c r="AL52" s="791"/>
      <c r="AM52" s="808"/>
      <c r="AO52" s="787"/>
      <c r="AP52" s="787"/>
      <c r="AQ52" s="787"/>
      <c r="AR52" s="787"/>
      <c r="AS52" s="797"/>
      <c r="AT52" s="797"/>
      <c r="AU52" s="797"/>
      <c r="AV52" s="797"/>
      <c r="AW52" s="787"/>
      <c r="AX52" s="787"/>
    </row>
    <row r="53" spans="2:50" ht="20.100000000000001" customHeight="1">
      <c r="B53" s="788"/>
      <c r="C53" s="789"/>
      <c r="D53" s="1554"/>
      <c r="E53" s="1555"/>
      <c r="F53" s="789"/>
      <c r="G53" s="790"/>
      <c r="H53" s="1519"/>
      <c r="I53" s="1520"/>
      <c r="J53" s="1520"/>
      <c r="K53" s="1520"/>
      <c r="L53" s="1521"/>
      <c r="M53" s="801"/>
      <c r="N53" s="801"/>
      <c r="O53" s="790"/>
      <c r="P53" s="790"/>
      <c r="Q53" s="790"/>
      <c r="R53" s="790"/>
      <c r="S53" s="790"/>
      <c r="T53" s="790"/>
      <c r="U53" s="1508"/>
      <c r="V53" s="1510"/>
      <c r="W53" s="803"/>
      <c r="X53" s="782"/>
      <c r="Y53" s="793"/>
      <c r="Z53" s="1554"/>
      <c r="AA53" s="1560"/>
      <c r="AB53" s="1555"/>
      <c r="AC53" s="789"/>
      <c r="AD53" s="1526"/>
      <c r="AE53" s="789"/>
      <c r="AF53" s="790"/>
      <c r="AG53" s="790"/>
      <c r="AH53" s="790"/>
      <c r="AI53" s="790"/>
      <c r="AJ53" s="790"/>
      <c r="AK53" s="790"/>
      <c r="AL53" s="790"/>
      <c r="AM53" s="804"/>
      <c r="AO53" s="787"/>
      <c r="AP53" s="787"/>
      <c r="AQ53" s="787"/>
      <c r="AR53" s="787"/>
      <c r="AS53" s="797"/>
      <c r="AT53" s="797"/>
      <c r="AU53" s="797"/>
      <c r="AV53" s="797"/>
      <c r="AW53" s="787"/>
      <c r="AX53" s="787"/>
    </row>
    <row r="54" spans="2:50" ht="35.1" customHeight="1">
      <c r="B54" s="809"/>
      <c r="C54" s="810"/>
      <c r="D54" s="811"/>
      <c r="E54" s="790"/>
      <c r="F54" s="812"/>
      <c r="G54" s="790"/>
      <c r="H54" s="1519"/>
      <c r="I54" s="1520"/>
      <c r="J54" s="1520"/>
      <c r="K54" s="1520"/>
      <c r="L54" s="1521"/>
      <c r="M54" s="813"/>
      <c r="N54" s="813"/>
      <c r="O54" s="813"/>
      <c r="P54" s="790"/>
      <c r="Q54" s="790"/>
      <c r="R54" s="790"/>
      <c r="S54" s="790"/>
      <c r="T54" s="1538" t="s">
        <v>327</v>
      </c>
      <c r="U54" s="1538"/>
      <c r="V54" s="1538"/>
      <c r="W54" s="1539"/>
      <c r="X54" s="814"/>
      <c r="Y54" s="815"/>
      <c r="Z54" s="813"/>
      <c r="AA54" s="790"/>
      <c r="AB54" s="790"/>
      <c r="AC54" s="789"/>
      <c r="AD54" s="1526"/>
      <c r="AE54" s="789"/>
      <c r="AF54" s="791"/>
      <c r="AG54" s="791"/>
      <c r="AH54" s="791"/>
      <c r="AI54" s="790"/>
      <c r="AJ54" s="791"/>
      <c r="AK54" s="791"/>
      <c r="AL54" s="791"/>
      <c r="AM54" s="816"/>
      <c r="AO54" s="787"/>
      <c r="AP54" s="787"/>
      <c r="AQ54" s="787"/>
      <c r="AR54" s="787"/>
      <c r="AS54" s="797"/>
      <c r="AT54" s="797"/>
      <c r="AU54" s="797"/>
      <c r="AV54" s="797"/>
      <c r="AW54" s="787"/>
      <c r="AX54" s="787"/>
    </row>
    <row r="55" spans="2:50" ht="30" customHeight="1">
      <c r="B55" s="809"/>
      <c r="C55" s="810"/>
      <c r="D55" s="811"/>
      <c r="E55" s="790"/>
      <c r="F55" s="812"/>
      <c r="G55" s="790"/>
      <c r="H55" s="1519"/>
      <c r="I55" s="1520"/>
      <c r="J55" s="1520"/>
      <c r="K55" s="1520"/>
      <c r="L55" s="1521"/>
      <c r="M55" s="813"/>
      <c r="N55" s="813"/>
      <c r="O55" s="813"/>
      <c r="P55" s="1540" t="s">
        <v>328</v>
      </c>
      <c r="Q55" s="1540"/>
      <c r="R55" s="817">
        <f>'Donnees MEE'!B82</f>
        <v>2.5</v>
      </c>
      <c r="S55" s="818" t="s">
        <v>326</v>
      </c>
      <c r="T55" s="819"/>
      <c r="U55" s="1541" t="e">
        <f>AVERAGE(AR120:AR134)</f>
        <v>#DIV/0!</v>
      </c>
      <c r="V55" s="1542"/>
      <c r="W55" s="820"/>
      <c r="X55" s="814"/>
      <c r="Y55" s="815"/>
      <c r="Z55" s="813"/>
      <c r="AA55" s="790"/>
      <c r="AB55" s="790"/>
      <c r="AC55" s="789"/>
      <c r="AD55" s="1526"/>
      <c r="AE55" s="789"/>
      <c r="AF55" s="791"/>
      <c r="AG55" s="791"/>
      <c r="AH55" s="791"/>
      <c r="AI55" s="818"/>
      <c r="AJ55" s="791"/>
      <c r="AK55" s="791"/>
      <c r="AL55" s="791"/>
      <c r="AM55" s="816"/>
      <c r="AO55" s="787"/>
      <c r="AP55" s="787"/>
      <c r="AQ55" s="787"/>
      <c r="AR55" s="787"/>
      <c r="AS55" s="821"/>
      <c r="AT55" s="821"/>
      <c r="AU55" s="821"/>
      <c r="AV55" s="821"/>
      <c r="AW55" s="787"/>
      <c r="AX55" s="787"/>
    </row>
    <row r="56" spans="2:50" ht="60" customHeight="1">
      <c r="B56" s="809"/>
      <c r="C56" s="810"/>
      <c r="D56" s="811"/>
      <c r="E56" s="790"/>
      <c r="F56" s="812"/>
      <c r="G56" s="790"/>
      <c r="H56" s="1519"/>
      <c r="I56" s="1520"/>
      <c r="J56" s="1520"/>
      <c r="K56" s="1520"/>
      <c r="L56" s="1521"/>
      <c r="M56" s="813"/>
      <c r="N56" s="813"/>
      <c r="O56" s="813"/>
      <c r="P56" s="813"/>
      <c r="Q56" s="813"/>
      <c r="R56" s="813"/>
      <c r="S56" s="813"/>
      <c r="T56" s="813"/>
      <c r="U56" s="813"/>
      <c r="V56" s="813"/>
      <c r="W56" s="820"/>
      <c r="X56" s="814"/>
      <c r="Y56" s="815"/>
      <c r="Z56" s="813"/>
      <c r="AA56" s="790"/>
      <c r="AB56" s="790"/>
      <c r="AC56" s="789"/>
      <c r="AD56" s="1526"/>
      <c r="AE56" s="789"/>
      <c r="AF56" s="791"/>
      <c r="AG56" s="791"/>
      <c r="AH56" s="791"/>
      <c r="AI56" s="789"/>
      <c r="AJ56" s="791"/>
      <c r="AK56" s="791"/>
      <c r="AL56" s="791"/>
      <c r="AM56" s="816"/>
      <c r="AO56" s="787"/>
      <c r="AP56" s="787"/>
      <c r="AQ56" s="787"/>
      <c r="AR56" s="787"/>
      <c r="AS56" s="821"/>
      <c r="AT56" s="821"/>
      <c r="AU56" s="821"/>
      <c r="AV56" s="821"/>
      <c r="AW56" s="787"/>
      <c r="AX56" s="787"/>
    </row>
    <row r="57" spans="2:50" ht="39.950000000000003" customHeight="1">
      <c r="B57" s="809"/>
      <c r="C57" s="810"/>
      <c r="D57" s="811"/>
      <c r="E57" s="790"/>
      <c r="F57" s="812"/>
      <c r="G57" s="790"/>
      <c r="H57" s="1522"/>
      <c r="I57" s="1523"/>
      <c r="J57" s="1523"/>
      <c r="K57" s="1523"/>
      <c r="L57" s="1524"/>
      <c r="M57" s="813"/>
      <c r="N57" s="813"/>
      <c r="O57" s="813"/>
      <c r="P57" s="1528" t="s">
        <v>333</v>
      </c>
      <c r="Q57" s="1529"/>
      <c r="R57" s="1529"/>
      <c r="S57" s="1529"/>
      <c r="T57" s="1529"/>
      <c r="U57" s="1529"/>
      <c r="V57" s="1530"/>
      <c r="W57" s="820"/>
      <c r="X57" s="814"/>
      <c r="Y57" s="815"/>
      <c r="Z57" s="813"/>
      <c r="AA57" s="790"/>
      <c r="AB57" s="790"/>
      <c r="AC57" s="789"/>
      <c r="AD57" s="1527"/>
      <c r="AE57" s="789"/>
      <c r="AF57" s="1531" t="s">
        <v>334</v>
      </c>
      <c r="AG57" s="1532"/>
      <c r="AH57" s="1532"/>
      <c r="AI57" s="1532"/>
      <c r="AJ57" s="1532"/>
      <c r="AK57" s="1532"/>
      <c r="AL57" s="1533"/>
      <c r="AM57" s="816"/>
      <c r="AO57" s="787"/>
      <c r="AP57" s="787"/>
      <c r="AQ57" s="787"/>
      <c r="AR57" s="787"/>
      <c r="AS57" s="821"/>
      <c r="AT57" s="821"/>
      <c r="AU57" s="821"/>
      <c r="AV57" s="821"/>
      <c r="AW57" s="787"/>
      <c r="AX57" s="787"/>
    </row>
    <row r="58" spans="2:50" ht="20.100000000000001" customHeight="1">
      <c r="B58" s="822"/>
      <c r="C58" s="823"/>
      <c r="D58" s="824"/>
      <c r="E58" s="825"/>
      <c r="F58" s="826"/>
      <c r="G58" s="825"/>
      <c r="H58" s="827"/>
      <c r="I58" s="827"/>
      <c r="J58" s="827"/>
      <c r="K58" s="827"/>
      <c r="L58" s="827"/>
      <c r="M58" s="828"/>
      <c r="N58" s="828"/>
      <c r="O58" s="828"/>
      <c r="P58" s="828"/>
      <c r="Q58" s="828"/>
      <c r="R58" s="828"/>
      <c r="S58" s="828"/>
      <c r="T58" s="828"/>
      <c r="U58" s="828"/>
      <c r="V58" s="828"/>
      <c r="W58" s="829"/>
      <c r="X58" s="814"/>
      <c r="Y58" s="830"/>
      <c r="Z58" s="828"/>
      <c r="AA58" s="825"/>
      <c r="AB58" s="825"/>
      <c r="AC58" s="831"/>
      <c r="AD58" s="831"/>
      <c r="AE58" s="831"/>
      <c r="AF58" s="831"/>
      <c r="AG58" s="831"/>
      <c r="AH58" s="831"/>
      <c r="AI58" s="831"/>
      <c r="AJ58" s="831"/>
      <c r="AK58" s="831"/>
      <c r="AL58" s="831"/>
      <c r="AM58" s="832"/>
      <c r="AO58" s="787"/>
      <c r="AP58" s="787"/>
      <c r="AQ58" s="787"/>
      <c r="AR58" s="787"/>
      <c r="AS58" s="821"/>
      <c r="AT58" s="821"/>
      <c r="AU58" s="821"/>
      <c r="AV58" s="821"/>
      <c r="AW58" s="787"/>
      <c r="AX58" s="787"/>
    </row>
    <row r="59" spans="2:50" ht="50.1" customHeight="1">
      <c r="B59" s="833"/>
      <c r="C59" s="834"/>
      <c r="D59" s="835"/>
      <c r="E59" s="776"/>
      <c r="F59" s="836"/>
      <c r="G59" s="776"/>
      <c r="H59" s="837"/>
      <c r="I59" s="837"/>
      <c r="J59" s="837"/>
      <c r="K59" s="837"/>
      <c r="L59" s="837"/>
      <c r="M59" s="838"/>
      <c r="N59" s="838"/>
      <c r="O59" s="838"/>
      <c r="P59" s="838"/>
      <c r="Q59" s="838"/>
      <c r="R59" s="838"/>
      <c r="S59" s="838"/>
      <c r="T59" s="838"/>
      <c r="U59" s="838"/>
      <c r="V59" s="838"/>
      <c r="W59" s="838"/>
      <c r="X59" s="839"/>
      <c r="Y59" s="839"/>
      <c r="Z59" s="839"/>
      <c r="AA59" s="840"/>
      <c r="AB59" s="840"/>
      <c r="AC59" s="841"/>
      <c r="AD59" s="841"/>
      <c r="AE59" s="841"/>
      <c r="AF59" s="841"/>
      <c r="AG59" s="841"/>
      <c r="AH59" s="841"/>
      <c r="AI59" s="841"/>
      <c r="AJ59" s="841"/>
      <c r="AK59" s="841"/>
      <c r="AL59" s="841"/>
      <c r="AM59" s="842"/>
      <c r="AO59" s="787"/>
      <c r="AP59" s="787"/>
      <c r="AQ59" s="787"/>
      <c r="AR59" s="787"/>
      <c r="AS59" s="821"/>
      <c r="AT59" s="821"/>
      <c r="AU59" s="821"/>
      <c r="AV59" s="821"/>
      <c r="AW59" s="787"/>
      <c r="AX59" s="787"/>
    </row>
    <row r="60" spans="2:50" ht="20.100000000000001" customHeight="1">
      <c r="B60" s="778"/>
      <c r="C60" s="779"/>
      <c r="D60" s="779"/>
      <c r="E60" s="779"/>
      <c r="F60" s="779"/>
      <c r="G60" s="780"/>
      <c r="H60" s="780"/>
      <c r="I60" s="780"/>
      <c r="J60" s="780"/>
      <c r="K60" s="780"/>
      <c r="L60" s="780"/>
      <c r="M60" s="780"/>
      <c r="N60" s="780"/>
      <c r="O60" s="780"/>
      <c r="P60" s="780"/>
      <c r="Q60" s="780"/>
      <c r="R60" s="780"/>
      <c r="S60" s="780"/>
      <c r="T60" s="780"/>
      <c r="U60" s="780"/>
      <c r="V60" s="780"/>
      <c r="W60" s="781"/>
      <c r="X60" s="782"/>
      <c r="Y60" s="783"/>
      <c r="Z60" s="784"/>
      <c r="AA60" s="784"/>
      <c r="AB60" s="784"/>
      <c r="AC60" s="785"/>
      <c r="AD60" s="785"/>
      <c r="AE60" s="784"/>
      <c r="AF60" s="784"/>
      <c r="AG60" s="784"/>
      <c r="AH60" s="784"/>
      <c r="AI60" s="784"/>
      <c r="AJ60" s="784"/>
      <c r="AK60" s="784"/>
      <c r="AL60" s="784"/>
      <c r="AM60" s="786"/>
      <c r="AQ60" s="787"/>
      <c r="AR60" s="787"/>
      <c r="AS60" s="787"/>
      <c r="AT60" s="787"/>
      <c r="AU60" s="787"/>
      <c r="AW60" s="787"/>
    </row>
    <row r="61" spans="2:50" ht="39.950000000000003" customHeight="1">
      <c r="B61" s="788"/>
      <c r="C61" s="789"/>
      <c r="D61" s="789"/>
      <c r="E61" s="789"/>
      <c r="F61" s="789"/>
      <c r="G61" s="790"/>
      <c r="H61" s="1516"/>
      <c r="I61" s="1517"/>
      <c r="J61" s="1517"/>
      <c r="K61" s="1517"/>
      <c r="L61" s="1518"/>
      <c r="M61" s="790"/>
      <c r="N61" s="790"/>
      <c r="O61" s="790"/>
      <c r="P61" s="791"/>
      <c r="Q61" s="791"/>
      <c r="R61" s="791"/>
      <c r="S61" s="791"/>
      <c r="T61" s="791"/>
      <c r="U61" s="791"/>
      <c r="V61" s="791"/>
      <c r="W61" s="792"/>
      <c r="X61" s="782"/>
      <c r="Y61" s="793"/>
      <c r="Z61" s="790"/>
      <c r="AA61" s="790"/>
      <c r="AB61" s="790"/>
      <c r="AC61" s="789"/>
      <c r="AD61" s="1525"/>
      <c r="AE61" s="789"/>
      <c r="AF61" s="789"/>
      <c r="AG61" s="789"/>
      <c r="AH61" s="789"/>
      <c r="AI61" s="789"/>
      <c r="AJ61" s="789"/>
      <c r="AK61" s="789"/>
      <c r="AL61" s="794"/>
      <c r="AM61" s="795"/>
      <c r="AN61" s="796"/>
      <c r="AQ61" s="787"/>
      <c r="AR61" s="787"/>
      <c r="AS61" s="797"/>
      <c r="AT61" s="797"/>
      <c r="AU61" s="797"/>
      <c r="AV61" s="797"/>
      <c r="AW61" s="787"/>
    </row>
    <row r="62" spans="2:50" ht="60" customHeight="1">
      <c r="B62" s="788"/>
      <c r="C62" s="789"/>
      <c r="D62" s="789"/>
      <c r="E62" s="789"/>
      <c r="F62" s="789"/>
      <c r="G62" s="790"/>
      <c r="H62" s="1519"/>
      <c r="I62" s="1520"/>
      <c r="J62" s="1520"/>
      <c r="K62" s="1520"/>
      <c r="L62" s="1521"/>
      <c r="M62" s="790"/>
      <c r="N62" s="790"/>
      <c r="O62" s="790"/>
      <c r="P62" s="1528" t="str">
        <f>'Donnees MEE'!E83</f>
        <v>Maintenance corrective d’une installation</v>
      </c>
      <c r="Q62" s="1529"/>
      <c r="R62" s="1529"/>
      <c r="S62" s="1529"/>
      <c r="T62" s="1529"/>
      <c r="U62" s="1529"/>
      <c r="V62" s="1530"/>
      <c r="W62" s="798"/>
      <c r="X62" s="782"/>
      <c r="Y62" s="793"/>
      <c r="Z62" s="790"/>
      <c r="AA62" s="790"/>
      <c r="AB62" s="790"/>
      <c r="AC62" s="789"/>
      <c r="AD62" s="1526"/>
      <c r="AE62" s="789"/>
      <c r="AF62" s="1528" t="str">
        <f>'Donnees MEE'!E83</f>
        <v>Maintenance corrective d’une installation</v>
      </c>
      <c r="AG62" s="1529"/>
      <c r="AH62" s="1529"/>
      <c r="AI62" s="1529"/>
      <c r="AJ62" s="1529"/>
      <c r="AK62" s="1529"/>
      <c r="AL62" s="1530"/>
      <c r="AM62" s="799"/>
      <c r="AN62" s="796"/>
      <c r="AQ62" s="787"/>
      <c r="AR62" s="787"/>
      <c r="AS62" s="797"/>
      <c r="AT62" s="797"/>
      <c r="AU62" s="797"/>
      <c r="AV62" s="797"/>
      <c r="AW62" s="787"/>
    </row>
    <row r="63" spans="2:50" ht="30" customHeight="1">
      <c r="B63" s="788"/>
      <c r="C63" s="789"/>
      <c r="D63" s="1543" t="s">
        <v>325</v>
      </c>
      <c r="E63" s="1543"/>
      <c r="F63" s="789"/>
      <c r="G63" s="790"/>
      <c r="H63" s="1519"/>
      <c r="I63" s="1520"/>
      <c r="J63" s="1520"/>
      <c r="K63" s="1520"/>
      <c r="L63" s="1521"/>
      <c r="M63" s="790"/>
      <c r="N63" s="790"/>
      <c r="O63" s="790"/>
      <c r="P63" s="800"/>
      <c r="Q63" s="800"/>
      <c r="R63" s="800"/>
      <c r="S63" s="800"/>
      <c r="T63" s="800"/>
      <c r="U63" s="800"/>
      <c r="V63" s="800"/>
      <c r="W63" s="798"/>
      <c r="X63" s="782"/>
      <c r="Y63" s="793"/>
      <c r="Z63" s="1543" t="s">
        <v>325</v>
      </c>
      <c r="AA63" s="1543"/>
      <c r="AB63" s="1543"/>
      <c r="AC63" s="789"/>
      <c r="AD63" s="1526"/>
      <c r="AE63" s="789"/>
      <c r="AF63" s="800"/>
      <c r="AG63" s="800"/>
      <c r="AH63" s="800"/>
      <c r="AI63" s="800"/>
      <c r="AJ63" s="800"/>
      <c r="AK63" s="800"/>
      <c r="AL63" s="800"/>
      <c r="AM63" s="799"/>
      <c r="AN63" s="796"/>
      <c r="AQ63" s="787"/>
      <c r="AR63" s="787"/>
      <c r="AS63" s="797"/>
      <c r="AT63" s="797"/>
      <c r="AU63" s="797"/>
      <c r="AV63" s="797"/>
      <c r="AW63" s="787"/>
    </row>
    <row r="64" spans="2:50" ht="30" customHeight="1">
      <c r="B64" s="788"/>
      <c r="C64" s="789"/>
      <c r="D64" s="1544"/>
      <c r="E64" s="1544"/>
      <c r="F64" s="789"/>
      <c r="G64" s="790"/>
      <c r="H64" s="1519"/>
      <c r="I64" s="1520"/>
      <c r="J64" s="1520"/>
      <c r="K64" s="1520"/>
      <c r="L64" s="1521"/>
      <c r="M64" s="790"/>
      <c r="N64" s="790"/>
      <c r="O64" s="790"/>
      <c r="P64" s="1547" t="s">
        <v>326</v>
      </c>
      <c r="Q64" s="1547"/>
      <c r="R64" s="1547"/>
      <c r="S64" s="1547"/>
      <c r="T64" s="1548" t="s">
        <v>120</v>
      </c>
      <c r="U64" s="1548"/>
      <c r="V64" s="1548"/>
      <c r="W64" s="1549"/>
      <c r="X64" s="782"/>
      <c r="Y64" s="793"/>
      <c r="Z64" s="1544"/>
      <c r="AA64" s="1544"/>
      <c r="AB64" s="1544"/>
      <c r="AC64" s="789"/>
      <c r="AD64" s="1526"/>
      <c r="AE64" s="789"/>
      <c r="AF64" s="791"/>
      <c r="AG64" s="791"/>
      <c r="AH64" s="791"/>
      <c r="AI64" s="791"/>
      <c r="AJ64" s="791"/>
      <c r="AK64" s="791"/>
      <c r="AL64" s="791"/>
      <c r="AM64" s="799"/>
      <c r="AN64" s="796"/>
      <c r="AQ64" s="787"/>
      <c r="AR64" s="787"/>
      <c r="AS64" s="797"/>
      <c r="AT64" s="797"/>
      <c r="AU64" s="797"/>
      <c r="AV64" s="797"/>
      <c r="AW64" s="787"/>
    </row>
    <row r="65" spans="2:50" ht="20.100000000000001" customHeight="1">
      <c r="B65" s="788"/>
      <c r="C65" s="789"/>
      <c r="D65" s="1550">
        <v>4</v>
      </c>
      <c r="E65" s="1551"/>
      <c r="F65" s="789"/>
      <c r="G65" s="790"/>
      <c r="H65" s="1519"/>
      <c r="I65" s="1520"/>
      <c r="J65" s="1520"/>
      <c r="K65" s="1520"/>
      <c r="L65" s="1521"/>
      <c r="M65" s="801"/>
      <c r="N65" s="801"/>
      <c r="O65" s="790"/>
      <c r="P65" s="790"/>
      <c r="Q65" s="802"/>
      <c r="R65" s="790"/>
      <c r="S65" s="790"/>
      <c r="T65" s="790"/>
      <c r="U65" s="1556">
        <f>AVERAGE(AV120:AV135)</f>
        <v>0</v>
      </c>
      <c r="V65" s="1557"/>
      <c r="W65" s="803"/>
      <c r="X65" s="782"/>
      <c r="Y65" s="793"/>
      <c r="Z65" s="1550">
        <v>4</v>
      </c>
      <c r="AA65" s="1558"/>
      <c r="AB65" s="1551"/>
      <c r="AC65" s="789"/>
      <c r="AD65" s="1526"/>
      <c r="AE65" s="789"/>
      <c r="AF65" s="791"/>
      <c r="AG65" s="791"/>
      <c r="AH65" s="791"/>
      <c r="AI65" s="791"/>
      <c r="AJ65" s="791"/>
      <c r="AK65" s="791"/>
      <c r="AL65" s="791"/>
      <c r="AM65" s="804"/>
      <c r="AO65" s="787"/>
      <c r="AP65" s="787"/>
      <c r="AQ65" s="787"/>
      <c r="AR65" s="787"/>
      <c r="AS65" s="797"/>
      <c r="AT65" s="797"/>
      <c r="AU65" s="797"/>
      <c r="AV65" s="797"/>
      <c r="AW65" s="787"/>
      <c r="AX65" s="787"/>
    </row>
    <row r="66" spans="2:50" s="362" customFormat="1" ht="30" customHeight="1">
      <c r="B66" s="1534"/>
      <c r="C66" s="1535"/>
      <c r="D66" s="1552"/>
      <c r="E66" s="1553"/>
      <c r="F66" s="789"/>
      <c r="G66" s="805"/>
      <c r="H66" s="1519"/>
      <c r="I66" s="1520"/>
      <c r="J66" s="1520"/>
      <c r="K66" s="1520"/>
      <c r="L66" s="1521"/>
      <c r="M66" s="1536"/>
      <c r="N66" s="1536"/>
      <c r="O66" s="1537"/>
      <c r="P66" s="1430" t="str">
        <f>REPT("g",(U65))</f>
        <v/>
      </c>
      <c r="Q66" s="1431"/>
      <c r="R66" s="1431"/>
      <c r="S66" s="1432"/>
      <c r="T66" s="806"/>
      <c r="U66" s="1505"/>
      <c r="V66" s="1507"/>
      <c r="W66" s="807"/>
      <c r="X66" s="782"/>
      <c r="Y66" s="793"/>
      <c r="Z66" s="1552"/>
      <c r="AA66" s="1559"/>
      <c r="AB66" s="1553"/>
      <c r="AC66" s="789"/>
      <c r="AD66" s="1526"/>
      <c r="AE66" s="789"/>
      <c r="AF66" s="791"/>
      <c r="AG66" s="791"/>
      <c r="AH66" s="791"/>
      <c r="AI66" s="791"/>
      <c r="AJ66" s="791"/>
      <c r="AK66" s="791"/>
      <c r="AL66" s="791"/>
      <c r="AM66" s="808"/>
      <c r="AO66" s="787"/>
      <c r="AP66" s="787"/>
      <c r="AQ66" s="787"/>
      <c r="AR66" s="787"/>
      <c r="AS66" s="797"/>
      <c r="AT66" s="797"/>
      <c r="AU66" s="797"/>
      <c r="AV66" s="797"/>
      <c r="AW66" s="787"/>
      <c r="AX66" s="787"/>
    </row>
    <row r="67" spans="2:50" ht="20.100000000000001" customHeight="1">
      <c r="B67" s="788"/>
      <c r="C67" s="789"/>
      <c r="D67" s="1554"/>
      <c r="E67" s="1555"/>
      <c r="F67" s="789"/>
      <c r="G67" s="790"/>
      <c r="H67" s="1519"/>
      <c r="I67" s="1520"/>
      <c r="J67" s="1520"/>
      <c r="K67" s="1520"/>
      <c r="L67" s="1521"/>
      <c r="M67" s="801"/>
      <c r="N67" s="801"/>
      <c r="O67" s="790"/>
      <c r="P67" s="790"/>
      <c r="Q67" s="790"/>
      <c r="R67" s="790"/>
      <c r="S67" s="790"/>
      <c r="T67" s="790"/>
      <c r="U67" s="1508"/>
      <c r="V67" s="1510"/>
      <c r="W67" s="803"/>
      <c r="X67" s="782"/>
      <c r="Y67" s="793"/>
      <c r="Z67" s="1554"/>
      <c r="AA67" s="1560"/>
      <c r="AB67" s="1555"/>
      <c r="AC67" s="789"/>
      <c r="AD67" s="1526"/>
      <c r="AE67" s="789"/>
      <c r="AF67" s="790"/>
      <c r="AG67" s="790"/>
      <c r="AH67" s="790"/>
      <c r="AI67" s="790"/>
      <c r="AJ67" s="790"/>
      <c r="AK67" s="790"/>
      <c r="AL67" s="790"/>
      <c r="AM67" s="804"/>
      <c r="AO67" s="787"/>
      <c r="AP67" s="787"/>
      <c r="AQ67" s="787"/>
      <c r="AR67" s="787"/>
      <c r="AS67" s="797"/>
      <c r="AT67" s="797"/>
      <c r="AU67" s="797"/>
      <c r="AV67" s="797"/>
      <c r="AW67" s="787"/>
      <c r="AX67" s="787"/>
    </row>
    <row r="68" spans="2:50" ht="30" customHeight="1">
      <c r="B68" s="809"/>
      <c r="C68" s="810"/>
      <c r="D68" s="811"/>
      <c r="E68" s="790"/>
      <c r="F68" s="812"/>
      <c r="G68" s="790"/>
      <c r="H68" s="1519"/>
      <c r="I68" s="1520"/>
      <c r="J68" s="1520"/>
      <c r="K68" s="1520"/>
      <c r="L68" s="1521"/>
      <c r="M68" s="813"/>
      <c r="N68" s="813"/>
      <c r="O68" s="813"/>
      <c r="P68" s="790"/>
      <c r="Q68" s="790"/>
      <c r="R68" s="790"/>
      <c r="S68" s="790"/>
      <c r="T68" s="1538" t="s">
        <v>327</v>
      </c>
      <c r="U68" s="1538"/>
      <c r="V68" s="1538"/>
      <c r="W68" s="1539"/>
      <c r="X68" s="814"/>
      <c r="Y68" s="815"/>
      <c r="Z68" s="813"/>
      <c r="AA68" s="790"/>
      <c r="AB68" s="790"/>
      <c r="AC68" s="789"/>
      <c r="AD68" s="1526"/>
      <c r="AE68" s="789"/>
      <c r="AF68" s="791"/>
      <c r="AG68" s="791"/>
      <c r="AH68" s="791"/>
      <c r="AI68" s="790"/>
      <c r="AJ68" s="791"/>
      <c r="AK68" s="791"/>
      <c r="AL68" s="791"/>
      <c r="AM68" s="816"/>
      <c r="AO68" s="787"/>
      <c r="AP68" s="787"/>
      <c r="AQ68" s="787"/>
      <c r="AR68" s="787"/>
      <c r="AS68" s="797"/>
      <c r="AT68" s="797"/>
      <c r="AU68" s="797"/>
      <c r="AV68" s="797"/>
      <c r="AW68" s="787"/>
      <c r="AX68" s="787"/>
    </row>
    <row r="69" spans="2:50" ht="30" customHeight="1">
      <c r="B69" s="809"/>
      <c r="C69" s="810"/>
      <c r="D69" s="811"/>
      <c r="E69" s="790"/>
      <c r="F69" s="812"/>
      <c r="G69" s="790"/>
      <c r="H69" s="1519"/>
      <c r="I69" s="1520"/>
      <c r="J69" s="1520"/>
      <c r="K69" s="1520"/>
      <c r="L69" s="1521"/>
      <c r="M69" s="813"/>
      <c r="N69" s="813"/>
      <c r="O69" s="813"/>
      <c r="P69" s="1540" t="s">
        <v>328</v>
      </c>
      <c r="Q69" s="1540"/>
      <c r="R69" s="817">
        <f>'Donnees MEE'!B83</f>
        <v>2.5</v>
      </c>
      <c r="S69" s="818" t="s">
        <v>326</v>
      </c>
      <c r="T69" s="819"/>
      <c r="U69" s="1541" t="e">
        <f>AVERAGE(AW120:AW135)</f>
        <v>#DIV/0!</v>
      </c>
      <c r="V69" s="1542"/>
      <c r="W69" s="820"/>
      <c r="X69" s="814"/>
      <c r="Y69" s="815"/>
      <c r="Z69" s="813"/>
      <c r="AA69" s="790"/>
      <c r="AB69" s="790"/>
      <c r="AC69" s="789"/>
      <c r="AD69" s="1526"/>
      <c r="AE69" s="789"/>
      <c r="AF69" s="791"/>
      <c r="AG69" s="791"/>
      <c r="AH69" s="791"/>
      <c r="AI69" s="818"/>
      <c r="AJ69" s="791"/>
      <c r="AK69" s="791"/>
      <c r="AL69" s="791"/>
      <c r="AM69" s="816"/>
      <c r="AO69" s="787"/>
      <c r="AP69" s="787"/>
      <c r="AQ69" s="787"/>
      <c r="AR69" s="787"/>
      <c r="AS69" s="821"/>
      <c r="AT69" s="821"/>
      <c r="AU69" s="821"/>
      <c r="AV69" s="821"/>
      <c r="AW69" s="787"/>
      <c r="AX69" s="787"/>
    </row>
    <row r="70" spans="2:50" ht="60" customHeight="1">
      <c r="B70" s="809"/>
      <c r="C70" s="810"/>
      <c r="D70" s="811"/>
      <c r="E70" s="790"/>
      <c r="F70" s="812"/>
      <c r="G70" s="790"/>
      <c r="H70" s="1519"/>
      <c r="I70" s="1520"/>
      <c r="J70" s="1520"/>
      <c r="K70" s="1520"/>
      <c r="L70" s="1521"/>
      <c r="M70" s="813"/>
      <c r="N70" s="813"/>
      <c r="O70" s="813"/>
      <c r="P70" s="813"/>
      <c r="Q70" s="813"/>
      <c r="R70" s="813"/>
      <c r="S70" s="813"/>
      <c r="T70" s="813"/>
      <c r="U70" s="813"/>
      <c r="V70" s="813"/>
      <c r="W70" s="820"/>
      <c r="X70" s="814"/>
      <c r="Y70" s="815"/>
      <c r="Z70" s="813"/>
      <c r="AA70" s="790"/>
      <c r="AB70" s="790"/>
      <c r="AC70" s="789"/>
      <c r="AD70" s="1526"/>
      <c r="AE70" s="789"/>
      <c r="AF70" s="791"/>
      <c r="AG70" s="791"/>
      <c r="AH70" s="791"/>
      <c r="AI70" s="789"/>
      <c r="AJ70" s="791"/>
      <c r="AK70" s="791"/>
      <c r="AL70" s="791"/>
      <c r="AM70" s="816"/>
      <c r="AO70" s="787"/>
      <c r="AP70" s="787"/>
      <c r="AQ70" s="787"/>
      <c r="AR70" s="787"/>
      <c r="AS70" s="821"/>
      <c r="AT70" s="821"/>
      <c r="AU70" s="821"/>
      <c r="AV70" s="821"/>
      <c r="AW70" s="787"/>
      <c r="AX70" s="787"/>
    </row>
    <row r="71" spans="2:50" ht="39.950000000000003" customHeight="1">
      <c r="B71" s="809"/>
      <c r="C71" s="810"/>
      <c r="D71" s="811"/>
      <c r="E71" s="790"/>
      <c r="F71" s="812"/>
      <c r="G71" s="790"/>
      <c r="H71" s="1522"/>
      <c r="I71" s="1523"/>
      <c r="J71" s="1523"/>
      <c r="K71" s="1523"/>
      <c r="L71" s="1524"/>
      <c r="M71" s="813"/>
      <c r="N71" s="813"/>
      <c r="O71" s="813"/>
      <c r="P71" s="1528" t="s">
        <v>335</v>
      </c>
      <c r="Q71" s="1529"/>
      <c r="R71" s="1529"/>
      <c r="S71" s="1529"/>
      <c r="T71" s="1529"/>
      <c r="U71" s="1529"/>
      <c r="V71" s="1530"/>
      <c r="W71" s="820"/>
      <c r="X71" s="814"/>
      <c r="Y71" s="815"/>
      <c r="Z71" s="813"/>
      <c r="AA71" s="790"/>
      <c r="AB71" s="790"/>
      <c r="AC71" s="789"/>
      <c r="AD71" s="1527"/>
      <c r="AE71" s="789"/>
      <c r="AF71" s="1531" t="s">
        <v>336</v>
      </c>
      <c r="AG71" s="1532"/>
      <c r="AH71" s="1532"/>
      <c r="AI71" s="1532"/>
      <c r="AJ71" s="1532"/>
      <c r="AK71" s="1532"/>
      <c r="AL71" s="1533"/>
      <c r="AM71" s="816"/>
      <c r="AO71" s="787"/>
      <c r="AP71" s="787"/>
      <c r="AQ71" s="787"/>
      <c r="AR71" s="787"/>
      <c r="AS71" s="821"/>
      <c r="AT71" s="821"/>
      <c r="AU71" s="821"/>
      <c r="AV71" s="821"/>
      <c r="AW71" s="787"/>
      <c r="AX71" s="787"/>
    </row>
    <row r="72" spans="2:50" ht="20.100000000000001" customHeight="1">
      <c r="B72" s="822"/>
      <c r="C72" s="823"/>
      <c r="D72" s="824"/>
      <c r="E72" s="825"/>
      <c r="F72" s="826"/>
      <c r="G72" s="825"/>
      <c r="H72" s="827"/>
      <c r="I72" s="827"/>
      <c r="J72" s="827"/>
      <c r="K72" s="827"/>
      <c r="L72" s="827"/>
      <c r="M72" s="828"/>
      <c r="N72" s="828"/>
      <c r="O72" s="828"/>
      <c r="P72" s="828"/>
      <c r="Q72" s="828"/>
      <c r="R72" s="828"/>
      <c r="S72" s="828"/>
      <c r="T72" s="828"/>
      <c r="U72" s="828"/>
      <c r="V72" s="828"/>
      <c r="W72" s="829"/>
      <c r="X72" s="814"/>
      <c r="Y72" s="830"/>
      <c r="Z72" s="828"/>
      <c r="AA72" s="825"/>
      <c r="AB72" s="825"/>
      <c r="AC72" s="831"/>
      <c r="AD72" s="831"/>
      <c r="AE72" s="831"/>
      <c r="AF72" s="831"/>
      <c r="AG72" s="831"/>
      <c r="AH72" s="831"/>
      <c r="AI72" s="831"/>
      <c r="AJ72" s="831"/>
      <c r="AK72" s="831"/>
      <c r="AL72" s="831"/>
      <c r="AM72" s="832"/>
      <c r="AO72" s="787"/>
      <c r="AP72" s="787"/>
      <c r="AQ72" s="787"/>
      <c r="AR72" s="787"/>
      <c r="AS72" s="821"/>
      <c r="AT72" s="821"/>
      <c r="AU72" s="821"/>
      <c r="AV72" s="821"/>
      <c r="AW72" s="787"/>
      <c r="AX72" s="787"/>
    </row>
    <row r="73" spans="2:50" ht="50.1" customHeight="1">
      <c r="B73" s="833"/>
      <c r="C73" s="834"/>
      <c r="D73" s="835"/>
      <c r="E73" s="776"/>
      <c r="F73" s="836"/>
      <c r="G73" s="776"/>
      <c r="H73" s="837"/>
      <c r="I73" s="837"/>
      <c r="J73" s="837"/>
      <c r="K73" s="837"/>
      <c r="L73" s="837"/>
      <c r="M73" s="838"/>
      <c r="N73" s="838"/>
      <c r="O73" s="838"/>
      <c r="P73" s="838"/>
      <c r="Q73" s="838"/>
      <c r="R73" s="838"/>
      <c r="S73" s="838"/>
      <c r="T73" s="838"/>
      <c r="U73" s="838"/>
      <c r="V73" s="838"/>
      <c r="W73" s="838"/>
      <c r="X73" s="839"/>
      <c r="Y73" s="839"/>
      <c r="Z73" s="839"/>
      <c r="AA73" s="840"/>
      <c r="AB73" s="840"/>
      <c r="AC73" s="841"/>
      <c r="AD73" s="841"/>
      <c r="AE73" s="841"/>
      <c r="AF73" s="841"/>
      <c r="AG73" s="841"/>
      <c r="AH73" s="841"/>
      <c r="AI73" s="841"/>
      <c r="AJ73" s="841"/>
      <c r="AK73" s="841"/>
      <c r="AL73" s="841"/>
      <c r="AM73" s="842"/>
      <c r="AO73" s="787"/>
      <c r="AP73" s="787"/>
      <c r="AQ73" s="787"/>
      <c r="AR73" s="787"/>
      <c r="AS73" s="821"/>
      <c r="AT73" s="821"/>
      <c r="AU73" s="821"/>
      <c r="AV73" s="821"/>
      <c r="AW73" s="787"/>
      <c r="AX73" s="787"/>
    </row>
    <row r="74" spans="2:50" ht="20.100000000000001" customHeight="1">
      <c r="B74" s="778"/>
      <c r="C74" s="779"/>
      <c r="D74" s="779"/>
      <c r="E74" s="779"/>
      <c r="F74" s="779"/>
      <c r="G74" s="780"/>
      <c r="H74" s="780"/>
      <c r="I74" s="780"/>
      <c r="J74" s="780"/>
      <c r="K74" s="780"/>
      <c r="L74" s="780"/>
      <c r="M74" s="780"/>
      <c r="N74" s="780"/>
      <c r="O74" s="780"/>
      <c r="P74" s="780"/>
      <c r="Q74" s="780"/>
      <c r="R74" s="780"/>
      <c r="S74" s="780"/>
      <c r="T74" s="780"/>
      <c r="U74" s="780"/>
      <c r="V74" s="780"/>
      <c r="W74" s="781"/>
      <c r="X74" s="782"/>
      <c r="Y74" s="783"/>
      <c r="Z74" s="784"/>
      <c r="AA74" s="784"/>
      <c r="AB74" s="784"/>
      <c r="AC74" s="785"/>
      <c r="AD74" s="785"/>
      <c r="AE74" s="784"/>
      <c r="AF74" s="784"/>
      <c r="AG74" s="784"/>
      <c r="AH74" s="784"/>
      <c r="AI74" s="784"/>
      <c r="AJ74" s="784"/>
      <c r="AK74" s="784"/>
      <c r="AL74" s="784"/>
      <c r="AM74" s="786"/>
      <c r="AQ74" s="787"/>
      <c r="AR74" s="787"/>
      <c r="AS74" s="787"/>
      <c r="AT74" s="787"/>
      <c r="AU74" s="787"/>
      <c r="AW74" s="787"/>
    </row>
    <row r="75" spans="2:50" ht="39.950000000000003" customHeight="1">
      <c r="B75" s="788"/>
      <c r="C75" s="789"/>
      <c r="D75" s="789"/>
      <c r="E75" s="789"/>
      <c r="F75" s="789"/>
      <c r="G75" s="790"/>
      <c r="H75" s="1516"/>
      <c r="I75" s="1517"/>
      <c r="J75" s="1517"/>
      <c r="K75" s="1517"/>
      <c r="L75" s="1518"/>
      <c r="M75" s="790"/>
      <c r="N75" s="790"/>
      <c r="O75" s="790"/>
      <c r="P75" s="791"/>
      <c r="Q75" s="791"/>
      <c r="R75" s="791"/>
      <c r="S75" s="791"/>
      <c r="T75" s="791"/>
      <c r="U75" s="791"/>
      <c r="V75" s="791"/>
      <c r="W75" s="792"/>
      <c r="X75" s="782"/>
      <c r="Y75" s="793"/>
      <c r="Z75" s="790"/>
      <c r="AA75" s="790"/>
      <c r="AB75" s="790"/>
      <c r="AC75" s="789"/>
      <c r="AD75" s="1525"/>
      <c r="AE75" s="789"/>
      <c r="AF75" s="789"/>
      <c r="AG75" s="789"/>
      <c r="AH75" s="789"/>
      <c r="AI75" s="789"/>
      <c r="AJ75" s="789"/>
      <c r="AK75" s="789"/>
      <c r="AL75" s="794"/>
      <c r="AM75" s="795"/>
      <c r="AN75" s="796"/>
      <c r="AQ75" s="787"/>
      <c r="AR75" s="787"/>
      <c r="AS75" s="797"/>
      <c r="AT75" s="797"/>
      <c r="AU75" s="797"/>
      <c r="AV75" s="797"/>
      <c r="AW75" s="787"/>
    </row>
    <row r="76" spans="2:50" ht="60" customHeight="1">
      <c r="B76" s="788"/>
      <c r="C76" s="789"/>
      <c r="D76" s="789"/>
      <c r="E76" s="789"/>
      <c r="F76" s="789"/>
      <c r="G76" s="790"/>
      <c r="H76" s="1519"/>
      <c r="I76" s="1520"/>
      <c r="J76" s="1520"/>
      <c r="K76" s="1520"/>
      <c r="L76" s="1521"/>
      <c r="M76" s="790"/>
      <c r="N76" s="790"/>
      <c r="O76" s="790"/>
      <c r="P76" s="1528" t="str">
        <f>'Donnees MEE'!E84</f>
        <v>Maintenance préventive d’une installation</v>
      </c>
      <c r="Q76" s="1529"/>
      <c r="R76" s="1529"/>
      <c r="S76" s="1529"/>
      <c r="T76" s="1529"/>
      <c r="U76" s="1529"/>
      <c r="V76" s="1530"/>
      <c r="W76" s="798"/>
      <c r="X76" s="782"/>
      <c r="Y76" s="793"/>
      <c r="Z76" s="790"/>
      <c r="AA76" s="790"/>
      <c r="AB76" s="790"/>
      <c r="AC76" s="789"/>
      <c r="AD76" s="1526"/>
      <c r="AE76" s="789"/>
      <c r="AF76" s="1528" t="str">
        <f>'Donnees MEE'!E84</f>
        <v>Maintenance préventive d’une installation</v>
      </c>
      <c r="AG76" s="1529"/>
      <c r="AH76" s="1529"/>
      <c r="AI76" s="1529"/>
      <c r="AJ76" s="1529"/>
      <c r="AK76" s="1529"/>
      <c r="AL76" s="1530"/>
      <c r="AM76" s="799"/>
      <c r="AN76" s="796"/>
      <c r="AQ76" s="787"/>
      <c r="AR76" s="787"/>
      <c r="AS76" s="797"/>
      <c r="AT76" s="797"/>
      <c r="AU76" s="797"/>
      <c r="AV76" s="797"/>
      <c r="AW76" s="787"/>
    </row>
    <row r="77" spans="2:50" ht="30" customHeight="1">
      <c r="B77" s="788"/>
      <c r="C77" s="789"/>
      <c r="D77" s="1543" t="s">
        <v>325</v>
      </c>
      <c r="E77" s="1543"/>
      <c r="F77" s="789"/>
      <c r="G77" s="790"/>
      <c r="H77" s="1519"/>
      <c r="I77" s="1520"/>
      <c r="J77" s="1520"/>
      <c r="K77" s="1520"/>
      <c r="L77" s="1521"/>
      <c r="M77" s="790"/>
      <c r="N77" s="790"/>
      <c r="O77" s="790"/>
      <c r="P77" s="800"/>
      <c r="Q77" s="800"/>
      <c r="R77" s="800"/>
      <c r="S77" s="800"/>
      <c r="T77" s="800"/>
      <c r="U77" s="800"/>
      <c r="V77" s="800"/>
      <c r="W77" s="798"/>
      <c r="X77" s="782"/>
      <c r="Y77" s="793"/>
      <c r="Z77" s="1545" t="s">
        <v>325</v>
      </c>
      <c r="AA77" s="1545"/>
      <c r="AB77" s="1545"/>
      <c r="AC77" s="789"/>
      <c r="AD77" s="1526"/>
      <c r="AE77" s="789"/>
      <c r="AF77" s="800"/>
      <c r="AG77" s="800"/>
      <c r="AH77" s="800"/>
      <c r="AI77" s="800"/>
      <c r="AJ77" s="800"/>
      <c r="AK77" s="800"/>
      <c r="AL77" s="800"/>
      <c r="AM77" s="799"/>
      <c r="AN77" s="796"/>
      <c r="AQ77" s="787"/>
      <c r="AR77" s="787"/>
      <c r="AS77" s="797"/>
      <c r="AT77" s="797"/>
      <c r="AU77" s="797"/>
      <c r="AV77" s="797"/>
      <c r="AW77" s="787"/>
    </row>
    <row r="78" spans="2:50" ht="30" customHeight="1">
      <c r="B78" s="788"/>
      <c r="C78" s="789"/>
      <c r="D78" s="1544"/>
      <c r="E78" s="1544"/>
      <c r="F78" s="789"/>
      <c r="G78" s="790"/>
      <c r="H78" s="1519"/>
      <c r="I78" s="1520"/>
      <c r="J78" s="1520"/>
      <c r="K78" s="1520"/>
      <c r="L78" s="1521"/>
      <c r="M78" s="790"/>
      <c r="N78" s="790"/>
      <c r="O78" s="790"/>
      <c r="P78" s="1547" t="s">
        <v>326</v>
      </c>
      <c r="Q78" s="1547"/>
      <c r="R78" s="1547"/>
      <c r="S78" s="1547"/>
      <c r="T78" s="1548" t="s">
        <v>120</v>
      </c>
      <c r="U78" s="1548"/>
      <c r="V78" s="1548"/>
      <c r="W78" s="1549"/>
      <c r="X78" s="782"/>
      <c r="Y78" s="793"/>
      <c r="Z78" s="1546"/>
      <c r="AA78" s="1546"/>
      <c r="AB78" s="1546"/>
      <c r="AC78" s="789"/>
      <c r="AD78" s="1526"/>
      <c r="AE78" s="789"/>
      <c r="AF78" s="791"/>
      <c r="AG78" s="791"/>
      <c r="AH78" s="791"/>
      <c r="AI78" s="791"/>
      <c r="AJ78" s="791"/>
      <c r="AK78" s="791"/>
      <c r="AL78" s="791"/>
      <c r="AM78" s="799"/>
      <c r="AN78" s="796"/>
      <c r="AQ78" s="787"/>
      <c r="AR78" s="787"/>
      <c r="AS78" s="797"/>
      <c r="AT78" s="797"/>
      <c r="AU78" s="797"/>
      <c r="AV78" s="797"/>
      <c r="AW78" s="787"/>
    </row>
    <row r="79" spans="2:50" ht="20.100000000000001" customHeight="1">
      <c r="B79" s="788"/>
      <c r="C79" s="789"/>
      <c r="D79" s="1550">
        <v>5</v>
      </c>
      <c r="E79" s="1551"/>
      <c r="F79" s="789"/>
      <c r="G79" s="790"/>
      <c r="H79" s="1519"/>
      <c r="I79" s="1520"/>
      <c r="J79" s="1520"/>
      <c r="K79" s="1520"/>
      <c r="L79" s="1521"/>
      <c r="M79" s="801"/>
      <c r="N79" s="801"/>
      <c r="O79" s="790"/>
      <c r="P79" s="790"/>
      <c r="Q79" s="802"/>
      <c r="R79" s="790"/>
      <c r="S79" s="790"/>
      <c r="T79" s="790"/>
      <c r="U79" s="1556">
        <f>AVERAGE(AQ141:AQ152)</f>
        <v>0</v>
      </c>
      <c r="V79" s="1557"/>
      <c r="W79" s="803"/>
      <c r="X79" s="782"/>
      <c r="Y79" s="793"/>
      <c r="Z79" s="1550">
        <v>5</v>
      </c>
      <c r="AA79" s="1558"/>
      <c r="AB79" s="1551"/>
      <c r="AC79" s="789"/>
      <c r="AD79" s="1526"/>
      <c r="AE79" s="789"/>
      <c r="AF79" s="791"/>
      <c r="AG79" s="791"/>
      <c r="AH79" s="791"/>
      <c r="AI79" s="791"/>
      <c r="AJ79" s="791"/>
      <c r="AK79" s="791"/>
      <c r="AL79" s="791"/>
      <c r="AM79" s="804"/>
      <c r="AO79" s="787"/>
      <c r="AP79" s="787"/>
      <c r="AQ79" s="787"/>
      <c r="AR79" s="787"/>
      <c r="AS79" s="797"/>
      <c r="AT79" s="797"/>
      <c r="AU79" s="797"/>
      <c r="AV79" s="797"/>
      <c r="AW79" s="787"/>
      <c r="AX79" s="787"/>
    </row>
    <row r="80" spans="2:50" s="362" customFormat="1" ht="30" customHeight="1">
      <c r="B80" s="1534"/>
      <c r="C80" s="1535"/>
      <c r="D80" s="1552"/>
      <c r="E80" s="1553"/>
      <c r="F80" s="789"/>
      <c r="G80" s="805"/>
      <c r="H80" s="1519"/>
      <c r="I80" s="1520"/>
      <c r="J80" s="1520"/>
      <c r="K80" s="1520"/>
      <c r="L80" s="1521"/>
      <c r="M80" s="1536"/>
      <c r="N80" s="1536"/>
      <c r="O80" s="1537"/>
      <c r="P80" s="1430" t="str">
        <f>REPT("g",(U79))</f>
        <v/>
      </c>
      <c r="Q80" s="1431"/>
      <c r="R80" s="1431"/>
      <c r="S80" s="1432"/>
      <c r="T80" s="806"/>
      <c r="U80" s="1505"/>
      <c r="V80" s="1507"/>
      <c r="W80" s="807"/>
      <c r="X80" s="782"/>
      <c r="Y80" s="793"/>
      <c r="Z80" s="1552"/>
      <c r="AA80" s="1559"/>
      <c r="AB80" s="1553"/>
      <c r="AC80" s="789"/>
      <c r="AD80" s="1526"/>
      <c r="AE80" s="789"/>
      <c r="AF80" s="791"/>
      <c r="AG80" s="791"/>
      <c r="AH80" s="791"/>
      <c r="AI80" s="791"/>
      <c r="AJ80" s="791"/>
      <c r="AK80" s="791"/>
      <c r="AL80" s="791"/>
      <c r="AM80" s="808"/>
      <c r="AO80" s="787"/>
      <c r="AP80" s="787"/>
      <c r="AQ80" s="787"/>
      <c r="AR80" s="787"/>
      <c r="AS80" s="797"/>
      <c r="AT80" s="797"/>
      <c r="AU80" s="797"/>
      <c r="AV80" s="797"/>
      <c r="AW80" s="787"/>
      <c r="AX80" s="787"/>
    </row>
    <row r="81" spans="1:50" ht="20.100000000000001" customHeight="1">
      <c r="B81" s="788"/>
      <c r="C81" s="789"/>
      <c r="D81" s="1554"/>
      <c r="E81" s="1555"/>
      <c r="F81" s="789"/>
      <c r="G81" s="790"/>
      <c r="H81" s="1519"/>
      <c r="I81" s="1520"/>
      <c r="J81" s="1520"/>
      <c r="K81" s="1520"/>
      <c r="L81" s="1521"/>
      <c r="M81" s="801"/>
      <c r="N81" s="801"/>
      <c r="O81" s="790"/>
      <c r="P81" s="790"/>
      <c r="Q81" s="790"/>
      <c r="R81" s="790"/>
      <c r="S81" s="790"/>
      <c r="T81" s="790"/>
      <c r="U81" s="1508"/>
      <c r="V81" s="1510"/>
      <c r="W81" s="803"/>
      <c r="X81" s="782"/>
      <c r="Y81" s="793"/>
      <c r="Z81" s="1554"/>
      <c r="AA81" s="1560"/>
      <c r="AB81" s="1555"/>
      <c r="AC81" s="789"/>
      <c r="AD81" s="1526"/>
      <c r="AE81" s="789"/>
      <c r="AF81" s="790"/>
      <c r="AG81" s="790"/>
      <c r="AH81" s="790"/>
      <c r="AI81" s="790"/>
      <c r="AJ81" s="790"/>
      <c r="AK81" s="790"/>
      <c r="AL81" s="790"/>
      <c r="AM81" s="804"/>
      <c r="AO81" s="787"/>
      <c r="AP81" s="787"/>
      <c r="AQ81" s="787"/>
      <c r="AR81" s="787"/>
      <c r="AS81" s="797"/>
      <c r="AT81" s="797"/>
      <c r="AU81" s="797"/>
      <c r="AV81" s="797"/>
      <c r="AW81" s="787"/>
      <c r="AX81" s="787"/>
    </row>
    <row r="82" spans="1:50" ht="30" customHeight="1">
      <c r="B82" s="809"/>
      <c r="C82" s="810"/>
      <c r="D82" s="811"/>
      <c r="E82" s="790"/>
      <c r="F82" s="812"/>
      <c r="G82" s="790"/>
      <c r="H82" s="1519"/>
      <c r="I82" s="1520"/>
      <c r="J82" s="1520"/>
      <c r="K82" s="1520"/>
      <c r="L82" s="1521"/>
      <c r="M82" s="813"/>
      <c r="N82" s="813"/>
      <c r="O82" s="813"/>
      <c r="P82" s="790"/>
      <c r="Q82" s="790"/>
      <c r="R82" s="790"/>
      <c r="S82" s="790"/>
      <c r="T82" s="1538" t="s">
        <v>327</v>
      </c>
      <c r="U82" s="1538"/>
      <c r="V82" s="1538"/>
      <c r="W82" s="1539"/>
      <c r="X82" s="814"/>
      <c r="Y82" s="815"/>
      <c r="Z82" s="813"/>
      <c r="AA82" s="790"/>
      <c r="AB82" s="790"/>
      <c r="AC82" s="789"/>
      <c r="AD82" s="1526"/>
      <c r="AE82" s="789"/>
      <c r="AF82" s="791"/>
      <c r="AG82" s="791"/>
      <c r="AH82" s="791"/>
      <c r="AI82" s="790"/>
      <c r="AJ82" s="791"/>
      <c r="AK82" s="791"/>
      <c r="AL82" s="791"/>
      <c r="AM82" s="816"/>
      <c r="AO82" s="787"/>
      <c r="AP82" s="787"/>
      <c r="AQ82" s="787"/>
      <c r="AR82" s="787"/>
      <c r="AS82" s="797"/>
      <c r="AT82" s="797"/>
      <c r="AU82" s="797"/>
      <c r="AV82" s="797"/>
      <c r="AW82" s="787"/>
      <c r="AX82" s="787"/>
    </row>
    <row r="83" spans="1:50" ht="30" customHeight="1">
      <c r="B83" s="809"/>
      <c r="C83" s="810"/>
      <c r="D83" s="811"/>
      <c r="E83" s="790"/>
      <c r="F83" s="812"/>
      <c r="G83" s="790"/>
      <c r="H83" s="1519"/>
      <c r="I83" s="1520"/>
      <c r="J83" s="1520"/>
      <c r="K83" s="1520"/>
      <c r="L83" s="1521"/>
      <c r="M83" s="813"/>
      <c r="N83" s="813"/>
      <c r="O83" s="813"/>
      <c r="P83" s="1540" t="s">
        <v>328</v>
      </c>
      <c r="Q83" s="1540"/>
      <c r="R83" s="817">
        <f>'Donnees MEE'!B84</f>
        <v>2.5</v>
      </c>
      <c r="S83" s="818" t="s">
        <v>326</v>
      </c>
      <c r="T83" s="819"/>
      <c r="U83" s="1541" t="e">
        <f>AVERAGE(AR141:AR152)</f>
        <v>#DIV/0!</v>
      </c>
      <c r="V83" s="1542"/>
      <c r="W83" s="820"/>
      <c r="X83" s="814"/>
      <c r="Y83" s="815"/>
      <c r="Z83" s="813"/>
      <c r="AA83" s="790"/>
      <c r="AB83" s="790"/>
      <c r="AC83" s="789"/>
      <c r="AD83" s="1526"/>
      <c r="AE83" s="789"/>
      <c r="AF83" s="791"/>
      <c r="AG83" s="791"/>
      <c r="AH83" s="791"/>
      <c r="AI83" s="818"/>
      <c r="AJ83" s="791"/>
      <c r="AK83" s="791"/>
      <c r="AL83" s="791"/>
      <c r="AM83" s="816"/>
      <c r="AO83" s="787"/>
      <c r="AP83" s="787"/>
      <c r="AQ83" s="787"/>
      <c r="AR83" s="787"/>
      <c r="AS83" s="821"/>
      <c r="AT83" s="821"/>
      <c r="AU83" s="821"/>
      <c r="AV83" s="821"/>
      <c r="AW83" s="787"/>
      <c r="AX83" s="787"/>
    </row>
    <row r="84" spans="1:50" ht="60" customHeight="1">
      <c r="B84" s="809"/>
      <c r="C84" s="810"/>
      <c r="D84" s="811"/>
      <c r="E84" s="790"/>
      <c r="F84" s="812"/>
      <c r="G84" s="790"/>
      <c r="H84" s="1519"/>
      <c r="I84" s="1520"/>
      <c r="J84" s="1520"/>
      <c r="K84" s="1520"/>
      <c r="L84" s="1521"/>
      <c r="M84" s="813"/>
      <c r="N84" s="813"/>
      <c r="O84" s="813"/>
      <c r="P84" s="813"/>
      <c r="Q84" s="813"/>
      <c r="R84" s="813"/>
      <c r="S84" s="813"/>
      <c r="T84" s="813"/>
      <c r="U84" s="813"/>
      <c r="V84" s="813"/>
      <c r="W84" s="820"/>
      <c r="X84" s="814"/>
      <c r="Y84" s="815"/>
      <c r="Z84" s="813"/>
      <c r="AA84" s="790"/>
      <c r="AB84" s="790"/>
      <c r="AC84" s="789"/>
      <c r="AD84" s="1526"/>
      <c r="AE84" s="789"/>
      <c r="AF84" s="791"/>
      <c r="AG84" s="791"/>
      <c r="AH84" s="791"/>
      <c r="AI84" s="789"/>
      <c r="AJ84" s="791"/>
      <c r="AK84" s="791"/>
      <c r="AL84" s="791"/>
      <c r="AM84" s="816"/>
      <c r="AO84" s="787"/>
      <c r="AP84" s="787"/>
      <c r="AQ84" s="787"/>
      <c r="AR84" s="787"/>
      <c r="AS84" s="821"/>
      <c r="AT84" s="821"/>
      <c r="AU84" s="821"/>
      <c r="AV84" s="821"/>
      <c r="AW84" s="787"/>
      <c r="AX84" s="787"/>
    </row>
    <row r="85" spans="1:50" ht="39.950000000000003" customHeight="1">
      <c r="B85" s="809"/>
      <c r="C85" s="810"/>
      <c r="D85" s="811"/>
      <c r="E85" s="790"/>
      <c r="F85" s="812"/>
      <c r="G85" s="790"/>
      <c r="H85" s="1522"/>
      <c r="I85" s="1523"/>
      <c r="J85" s="1523"/>
      <c r="K85" s="1523"/>
      <c r="L85" s="1524"/>
      <c r="M85" s="813"/>
      <c r="N85" s="813"/>
      <c r="O85" s="813"/>
      <c r="P85" s="1528" t="s">
        <v>337</v>
      </c>
      <c r="Q85" s="1529"/>
      <c r="R85" s="1529"/>
      <c r="S85" s="1529"/>
      <c r="T85" s="1529"/>
      <c r="U85" s="1529"/>
      <c r="V85" s="1530"/>
      <c r="W85" s="820"/>
      <c r="X85" s="814"/>
      <c r="Y85" s="815"/>
      <c r="Z85" s="813"/>
      <c r="AA85" s="790"/>
      <c r="AB85" s="790"/>
      <c r="AC85" s="789"/>
      <c r="AD85" s="1527"/>
      <c r="AE85" s="789"/>
      <c r="AF85" s="1531" t="s">
        <v>338</v>
      </c>
      <c r="AG85" s="1532"/>
      <c r="AH85" s="1532"/>
      <c r="AI85" s="1532"/>
      <c r="AJ85" s="1532"/>
      <c r="AK85" s="1532"/>
      <c r="AL85" s="1533"/>
      <c r="AM85" s="816"/>
      <c r="AO85" s="787"/>
      <c r="AP85" s="787"/>
      <c r="AQ85" s="787"/>
      <c r="AR85" s="787"/>
      <c r="AS85" s="821"/>
      <c r="AT85" s="821"/>
      <c r="AU85" s="821"/>
      <c r="AV85" s="821"/>
      <c r="AW85" s="787"/>
      <c r="AX85" s="787"/>
    </row>
    <row r="86" spans="1:50" ht="20.100000000000001" customHeight="1">
      <c r="B86" s="822"/>
      <c r="C86" s="823"/>
      <c r="D86" s="824"/>
      <c r="E86" s="825"/>
      <c r="F86" s="826"/>
      <c r="G86" s="825"/>
      <c r="H86" s="827"/>
      <c r="I86" s="827"/>
      <c r="J86" s="827"/>
      <c r="K86" s="827"/>
      <c r="L86" s="827"/>
      <c r="M86" s="828"/>
      <c r="N86" s="828"/>
      <c r="O86" s="828"/>
      <c r="P86" s="828"/>
      <c r="Q86" s="828"/>
      <c r="R86" s="828"/>
      <c r="S86" s="828"/>
      <c r="T86" s="828"/>
      <c r="U86" s="828"/>
      <c r="V86" s="828"/>
      <c r="W86" s="829"/>
      <c r="X86" s="814"/>
      <c r="Y86" s="830"/>
      <c r="Z86" s="828"/>
      <c r="AA86" s="825"/>
      <c r="AB86" s="825"/>
      <c r="AC86" s="831"/>
      <c r="AD86" s="831"/>
      <c r="AE86" s="831"/>
      <c r="AF86" s="831"/>
      <c r="AG86" s="831"/>
      <c r="AH86" s="831"/>
      <c r="AI86" s="831"/>
      <c r="AJ86" s="831"/>
      <c r="AK86" s="831"/>
      <c r="AL86" s="831"/>
      <c r="AM86" s="832"/>
      <c r="AO86" s="787"/>
      <c r="AP86" s="787"/>
      <c r="AQ86" s="787"/>
      <c r="AR86" s="787"/>
      <c r="AS86" s="821"/>
      <c r="AT86" s="821"/>
      <c r="AU86" s="821"/>
      <c r="AV86" s="821"/>
      <c r="AW86" s="787"/>
      <c r="AX86" s="787"/>
    </row>
    <row r="87" spans="1:50" s="362" customFormat="1" ht="65.099999999999994" customHeight="1">
      <c r="B87" s="843"/>
      <c r="C87" s="844"/>
      <c r="D87" s="844"/>
      <c r="E87" s="844"/>
      <c r="F87" s="845"/>
      <c r="G87" s="846"/>
      <c r="H87" s="846"/>
      <c r="I87" s="846"/>
      <c r="J87" s="846"/>
      <c r="K87" s="846"/>
      <c r="L87" s="846"/>
      <c r="M87" s="846"/>
      <c r="N87" s="846"/>
      <c r="O87" s="846"/>
      <c r="P87" s="846"/>
      <c r="Q87" s="846"/>
      <c r="R87" s="846"/>
      <c r="S87" s="846"/>
      <c r="T87" s="846"/>
      <c r="U87" s="846"/>
      <c r="V87" s="846"/>
      <c r="W87" s="847"/>
      <c r="X87" s="846"/>
      <c r="Y87" s="848"/>
      <c r="Z87" s="848"/>
      <c r="AA87" s="848"/>
      <c r="AB87" s="848"/>
      <c r="AC87" s="845"/>
      <c r="AD87" s="845"/>
      <c r="AE87" s="846"/>
      <c r="AF87" s="846"/>
      <c r="AG87" s="846"/>
      <c r="AH87" s="846"/>
      <c r="AI87" s="846"/>
      <c r="AJ87" s="846"/>
      <c r="AK87" s="846"/>
      <c r="AL87" s="847"/>
      <c r="AM87" s="849"/>
      <c r="AO87" s="850"/>
      <c r="AP87" s="850"/>
      <c r="AQ87" s="850"/>
      <c r="AR87" s="850"/>
      <c r="AS87" s="850"/>
      <c r="AT87" s="850"/>
      <c r="AU87" s="850"/>
      <c r="AW87" s="850"/>
    </row>
    <row r="88" spans="1:50" s="362" customFormat="1" ht="50.1" customHeight="1">
      <c r="B88" s="851"/>
      <c r="F88" s="852"/>
      <c r="G88" s="366"/>
      <c r="H88" s="366"/>
      <c r="I88" s="366"/>
      <c r="J88" s="366"/>
      <c r="K88" s="366"/>
      <c r="L88" s="366"/>
      <c r="M88" s="366"/>
      <c r="N88" s="366"/>
      <c r="O88" s="366"/>
      <c r="P88" s="366"/>
      <c r="Q88" s="366"/>
      <c r="R88" s="366"/>
      <c r="S88" s="366"/>
      <c r="T88" s="366"/>
      <c r="U88" s="366"/>
      <c r="V88" s="366"/>
      <c r="W88" s="1563" t="s">
        <v>120</v>
      </c>
      <c r="X88" s="1563"/>
      <c r="Y88" s="1563"/>
      <c r="Z88" s="1563"/>
      <c r="AA88" s="764"/>
      <c r="AB88" s="853" t="s">
        <v>327</v>
      </c>
      <c r="AC88" s="852"/>
      <c r="AD88" s="852"/>
      <c r="AE88" s="366"/>
      <c r="AF88" s="366"/>
      <c r="AG88" s="366"/>
      <c r="AH88" s="366"/>
      <c r="AI88" s="366"/>
      <c r="AJ88" s="366"/>
      <c r="AK88" s="366"/>
      <c r="AL88" s="854"/>
      <c r="AM88" s="855"/>
      <c r="AO88" s="850"/>
      <c r="AP88" s="850"/>
      <c r="AQ88" s="850"/>
      <c r="AR88" s="850"/>
      <c r="AS88" s="850"/>
      <c r="AT88" s="850"/>
      <c r="AU88" s="850"/>
      <c r="AW88" s="850"/>
    </row>
    <row r="89" spans="1:50" s="856" customFormat="1" ht="35.1" customHeight="1">
      <c r="A89" s="746"/>
      <c r="B89" s="753"/>
      <c r="C89" s="746"/>
      <c r="D89" s="746"/>
      <c r="E89" s="746"/>
      <c r="F89" s="746"/>
      <c r="G89" s="746"/>
      <c r="H89" s="857"/>
      <c r="I89" s="858"/>
      <c r="J89" s="859"/>
      <c r="K89" s="1500"/>
      <c r="L89" s="1500"/>
      <c r="M89" s="861"/>
      <c r="N89" s="861"/>
      <c r="O89" s="861"/>
      <c r="P89" s="1501"/>
      <c r="Q89" s="1501"/>
      <c r="R89" s="1501"/>
      <c r="S89" s="1501"/>
      <c r="T89" s="1501"/>
      <c r="U89" s="862"/>
      <c r="V89" s="863"/>
      <c r="W89" s="1502">
        <f>(R83*U79+R69*U65+R55*U51+R41*U37+R27*U23)/(R27+R41+R55+R69+R83)</f>
        <v>0</v>
      </c>
      <c r="X89" s="1503"/>
      <c r="Y89" s="1503"/>
      <c r="Z89" s="1504"/>
      <c r="AA89" s="864"/>
      <c r="AB89" s="1511" t="e">
        <f>AVERAGE(U83,U69,U55,U41,U27)</f>
        <v>#DIV/0!</v>
      </c>
      <c r="AC89" s="861"/>
      <c r="AD89" s="861"/>
      <c r="AE89" s="1501"/>
      <c r="AF89" s="1501"/>
      <c r="AG89" s="1501"/>
      <c r="AH89" s="1501"/>
      <c r="AI89" s="1501"/>
      <c r="AJ89" s="862"/>
      <c r="AK89" s="863"/>
      <c r="AL89" s="860"/>
      <c r="AM89" s="865"/>
    </row>
    <row r="90" spans="1:50" s="856" customFormat="1" ht="35.1" customHeight="1">
      <c r="A90" s="746"/>
      <c r="B90" s="753"/>
      <c r="C90" s="746"/>
      <c r="D90" s="746"/>
      <c r="E90" s="746"/>
      <c r="F90" s="746"/>
      <c r="G90" s="746"/>
      <c r="H90" s="866"/>
      <c r="I90" s="746"/>
      <c r="J90" s="867" t="e">
        <f>SUM(#REF!)</f>
        <v>#REF!</v>
      </c>
      <c r="K90" s="746"/>
      <c r="L90" s="746"/>
      <c r="M90" s="746"/>
      <c r="N90" s="746"/>
      <c r="O90" s="746"/>
      <c r="P90" s="746"/>
      <c r="Q90" s="746"/>
      <c r="R90" s="746"/>
      <c r="S90" s="746"/>
      <c r="T90" s="746"/>
      <c r="U90" s="746"/>
      <c r="V90" s="746"/>
      <c r="W90" s="1505"/>
      <c r="X90" s="1506"/>
      <c r="Y90" s="1506"/>
      <c r="Z90" s="1507"/>
      <c r="AA90" s="746"/>
      <c r="AB90" s="1512"/>
      <c r="AC90" s="746"/>
      <c r="AD90" s="746"/>
      <c r="AE90" s="746"/>
      <c r="AF90" s="746"/>
      <c r="AG90" s="746"/>
      <c r="AH90" s="746"/>
      <c r="AI90" s="746"/>
      <c r="AJ90" s="746"/>
      <c r="AK90" s="746"/>
      <c r="AL90" s="746"/>
      <c r="AM90" s="756"/>
    </row>
    <row r="91" spans="1:50" s="856" customFormat="1" ht="36.950000000000003" customHeight="1">
      <c r="A91" s="746"/>
      <c r="B91" s="753"/>
      <c r="C91" s="746"/>
      <c r="D91" s="746"/>
      <c r="E91" s="746"/>
      <c r="F91" s="746"/>
      <c r="G91" s="746"/>
      <c r="H91" s="746"/>
      <c r="I91" s="746"/>
      <c r="J91" s="746"/>
      <c r="K91" s="746"/>
      <c r="L91" s="868"/>
      <c r="M91" s="868"/>
      <c r="N91" s="868"/>
      <c r="O91" s="868"/>
      <c r="P91" s="868"/>
      <c r="Q91" s="868"/>
      <c r="R91" s="868"/>
      <c r="S91" s="868"/>
      <c r="T91" s="868"/>
      <c r="U91" s="869"/>
      <c r="V91" s="869"/>
      <c r="W91" s="1508"/>
      <c r="X91" s="1509"/>
      <c r="Y91" s="1509"/>
      <c r="Z91" s="1510"/>
      <c r="AA91" s="746"/>
      <c r="AB91" s="1513"/>
      <c r="AC91" s="868"/>
      <c r="AD91" s="868"/>
      <c r="AE91" s="868"/>
      <c r="AF91" s="868"/>
      <c r="AG91" s="868"/>
      <c r="AH91" s="868"/>
      <c r="AI91" s="868"/>
      <c r="AJ91" s="870"/>
      <c r="AK91" s="871"/>
      <c r="AL91" s="871"/>
      <c r="AM91" s="872"/>
    </row>
    <row r="92" spans="1:50" s="856" customFormat="1" ht="9" customHeight="1">
      <c r="A92" s="746"/>
      <c r="B92" s="753"/>
      <c r="C92" s="873"/>
      <c r="D92" s="746"/>
      <c r="E92" s="746"/>
      <c r="F92" s="869"/>
      <c r="G92" s="366"/>
      <c r="H92" s="366"/>
      <c r="I92" s="366"/>
      <c r="J92" s="366"/>
      <c r="K92" s="366"/>
      <c r="L92" s="366"/>
      <c r="M92" s="366"/>
      <c r="N92" s="366"/>
      <c r="O92" s="366"/>
      <c r="P92" s="366"/>
      <c r="Q92" s="366"/>
      <c r="R92" s="366"/>
      <c r="S92" s="366"/>
      <c r="T92" s="366"/>
      <c r="U92" s="869"/>
      <c r="V92" s="869"/>
      <c r="W92" s="869"/>
      <c r="X92" s="366"/>
      <c r="Y92" s="366"/>
      <c r="Z92" s="366"/>
      <c r="AA92" s="366"/>
      <c r="AB92" s="869"/>
      <c r="AC92" s="869"/>
      <c r="AD92" s="869"/>
      <c r="AE92" s="366"/>
      <c r="AF92" s="366"/>
      <c r="AG92" s="366"/>
      <c r="AH92" s="366"/>
      <c r="AI92" s="366"/>
      <c r="AJ92" s="366"/>
      <c r="AK92" s="366"/>
      <c r="AL92" s="366"/>
      <c r="AM92" s="773"/>
    </row>
    <row r="93" spans="1:50" s="856" customFormat="1" ht="9" customHeight="1">
      <c r="A93" s="746"/>
      <c r="B93" s="753"/>
      <c r="C93" s="873"/>
      <c r="D93" s="873"/>
      <c r="E93" s="873"/>
      <c r="F93" s="869"/>
      <c r="G93" s="869"/>
      <c r="H93" s="869"/>
      <c r="I93" s="869"/>
      <c r="J93" s="869"/>
      <c r="K93" s="869"/>
      <c r="L93" s="874"/>
      <c r="M93" s="874"/>
      <c r="N93" s="874"/>
      <c r="O93" s="874"/>
      <c r="P93" s="874"/>
      <c r="Q93" s="869"/>
      <c r="R93" s="869"/>
      <c r="S93" s="869"/>
      <c r="T93" s="869"/>
      <c r="U93" s="869"/>
      <c r="V93" s="869"/>
      <c r="W93" s="875"/>
      <c r="X93" s="875"/>
      <c r="Y93" s="869"/>
      <c r="Z93" s="869"/>
      <c r="AA93" s="869"/>
      <c r="AB93" s="869"/>
      <c r="AC93" s="869"/>
      <c r="AD93" s="869"/>
      <c r="AE93" s="874"/>
      <c r="AF93" s="869"/>
      <c r="AG93" s="869"/>
      <c r="AH93" s="869"/>
      <c r="AI93" s="869"/>
      <c r="AJ93" s="869"/>
      <c r="AK93" s="869"/>
      <c r="AL93" s="875"/>
      <c r="AM93" s="876"/>
    </row>
    <row r="94" spans="1:50" s="856" customFormat="1" ht="24.95" customHeight="1">
      <c r="A94" s="746"/>
      <c r="B94" s="753"/>
      <c r="C94" s="746"/>
      <c r="D94" s="746"/>
      <c r="E94" s="746"/>
      <c r="F94" s="869"/>
      <c r="G94" s="877"/>
      <c r="H94" s="877"/>
      <c r="I94" s="877"/>
      <c r="J94" s="877"/>
      <c r="K94" s="877"/>
      <c r="L94" s="877"/>
      <c r="M94" s="877"/>
      <c r="N94" s="877"/>
      <c r="O94" s="877"/>
      <c r="P94" s="877"/>
      <c r="Q94" s="877"/>
      <c r="R94" s="877"/>
      <c r="S94" s="877"/>
      <c r="T94" s="877"/>
      <c r="U94" s="869"/>
      <c r="V94" s="869"/>
      <c r="W94" s="869"/>
      <c r="X94" s="869"/>
      <c r="Y94" s="869"/>
      <c r="Z94" s="869"/>
      <c r="AA94" s="869"/>
      <c r="AB94" s="869"/>
      <c r="AC94" s="869"/>
      <c r="AD94" s="869"/>
      <c r="AE94" s="877"/>
      <c r="AF94" s="877"/>
      <c r="AG94" s="877"/>
      <c r="AH94" s="877"/>
      <c r="AI94" s="877"/>
      <c r="AJ94" s="869"/>
      <c r="AK94" s="869"/>
      <c r="AL94" s="869"/>
      <c r="AM94" s="878"/>
    </row>
    <row r="95" spans="1:50" s="856" customFormat="1" ht="15" customHeight="1">
      <c r="A95" s="746"/>
      <c r="B95" s="879"/>
      <c r="C95" s="880"/>
      <c r="D95" s="880"/>
      <c r="E95" s="880"/>
      <c r="F95" s="880"/>
      <c r="G95" s="880"/>
      <c r="H95" s="880"/>
      <c r="I95" s="880"/>
      <c r="J95" s="880"/>
      <c r="K95" s="880"/>
      <c r="L95" s="880"/>
      <c r="M95" s="880"/>
      <c r="N95" s="880"/>
      <c r="O95" s="880"/>
      <c r="P95" s="880"/>
      <c r="Q95" s="880"/>
      <c r="R95" s="880"/>
      <c r="S95" s="880"/>
      <c r="T95" s="880"/>
      <c r="U95" s="1514" t="str">
        <f>Données!AF3</f>
        <v xml:space="preserve">Conception et réalisation : Thierry GÉRARD IEN-ET STI Design &amp; Métiers d'art - Version 5.2 • Septembre 2020    
Adaptation Equipe Académique Rennes [ 07 83 77 09 55 ] - Version 5.2 • Mars 2021 </v>
      </c>
      <c r="V95" s="1514"/>
      <c r="W95" s="1514"/>
      <c r="X95" s="1514"/>
      <c r="Y95" s="1514"/>
      <c r="Z95" s="1514"/>
      <c r="AA95" s="1514"/>
      <c r="AB95" s="1514"/>
      <c r="AC95" s="1514"/>
      <c r="AD95" s="1514"/>
      <c r="AE95" s="1514"/>
      <c r="AF95" s="1514"/>
      <c r="AG95" s="1514"/>
      <c r="AH95" s="1514"/>
      <c r="AI95" s="1514"/>
      <c r="AJ95" s="1514"/>
      <c r="AK95" s="1514"/>
      <c r="AL95" s="1514"/>
      <c r="AM95" s="1515"/>
    </row>
    <row r="96" spans="1:50" s="856" customFormat="1" ht="35.1" customHeight="1"/>
    <row r="97" spans="41:49" s="856" customFormat="1" ht="35.1" customHeight="1">
      <c r="AO97" s="1498" t="s">
        <v>339</v>
      </c>
      <c r="AP97" s="1499"/>
      <c r="AQ97" s="1499"/>
      <c r="AR97" s="1499"/>
      <c r="AT97" s="1498" t="s">
        <v>340</v>
      </c>
      <c r="AU97" s="1499"/>
      <c r="AV97" s="1499"/>
      <c r="AW97" s="1499"/>
    </row>
    <row r="98" spans="41:49" ht="35.1" customHeight="1">
      <c r="AO98" s="599" t="s">
        <v>16</v>
      </c>
      <c r="AP98" s="600" t="s">
        <v>17</v>
      </c>
      <c r="AQ98" s="600" t="s">
        <v>18</v>
      </c>
      <c r="AR98" s="600" t="s">
        <v>341</v>
      </c>
      <c r="AT98" s="599" t="s">
        <v>16</v>
      </c>
      <c r="AU98" s="600" t="s">
        <v>17</v>
      </c>
      <c r="AV98" s="600" t="s">
        <v>18</v>
      </c>
      <c r="AW98" s="600" t="s">
        <v>341</v>
      </c>
    </row>
    <row r="99" spans="41:49" ht="35.1" customHeight="1">
      <c r="AO99" s="599" t="s">
        <v>19</v>
      </c>
      <c r="AP99" s="599">
        <v>10</v>
      </c>
      <c r="AQ99" s="882">
        <f>'Profil MEE'!U26</f>
        <v>0</v>
      </c>
      <c r="AR99" s="599" t="str">
        <f>'Profil MEE'!W26</f>
        <v xml:space="preserve"> </v>
      </c>
      <c r="AT99" s="599" t="s">
        <v>41</v>
      </c>
      <c r="AU99" s="599">
        <v>10</v>
      </c>
      <c r="AV99" s="882">
        <f>'Profil MEE'!U81</f>
        <v>0</v>
      </c>
      <c r="AW99" s="882" t="str">
        <f>'Profil MEE'!AX81</f>
        <v xml:space="preserve"> </v>
      </c>
    </row>
    <row r="100" spans="41:49" ht="35.1" customHeight="1">
      <c r="AO100" s="599" t="s">
        <v>27</v>
      </c>
      <c r="AP100" s="599">
        <v>10</v>
      </c>
      <c r="AQ100" s="882">
        <f>'Profil MEE'!U30</f>
        <v>0</v>
      </c>
      <c r="AR100" s="599" t="str">
        <f>'Profil MEE'!W30</f>
        <v xml:space="preserve"> </v>
      </c>
      <c r="AT100" s="599" t="s">
        <v>342</v>
      </c>
      <c r="AU100" s="599">
        <v>10</v>
      </c>
      <c r="AV100" s="882">
        <f>'Profil MEE'!U85</f>
        <v>0</v>
      </c>
      <c r="AW100" s="882" t="str">
        <f>'Profil MEE'!AX85</f>
        <v xml:space="preserve"> </v>
      </c>
    </row>
    <row r="101" spans="41:49" ht="35.1" customHeight="1">
      <c r="AO101" s="599" t="s">
        <v>20</v>
      </c>
      <c r="AP101" s="599">
        <v>10</v>
      </c>
      <c r="AQ101" s="882">
        <f>'Profil MEE'!U34</f>
        <v>0</v>
      </c>
      <c r="AR101" s="599" t="str">
        <f>'Profil MEE'!W34</f>
        <v xml:space="preserve"> </v>
      </c>
      <c r="AT101" s="599" t="s">
        <v>343</v>
      </c>
      <c r="AU101" s="599">
        <v>10</v>
      </c>
      <c r="AV101" s="882">
        <f>'Profil MEE'!AV81</f>
        <v>0</v>
      </c>
      <c r="AW101" s="882" t="str">
        <f>'Profil MEE'!AX81</f>
        <v xml:space="preserve"> </v>
      </c>
    </row>
    <row r="102" spans="41:49" ht="35.1" customHeight="1">
      <c r="AO102" s="599" t="s">
        <v>21</v>
      </c>
      <c r="AP102" s="599">
        <v>10</v>
      </c>
      <c r="AQ102" s="882">
        <f>'Profil MEE'!U38</f>
        <v>0</v>
      </c>
      <c r="AR102" s="599" t="str">
        <f>'Profil MEE'!W38</f>
        <v xml:space="preserve"> </v>
      </c>
      <c r="AT102" s="599" t="s">
        <v>344</v>
      </c>
      <c r="AU102" s="599">
        <v>10</v>
      </c>
      <c r="AV102" s="882">
        <f>'Profil MEE'!AV85</f>
        <v>0</v>
      </c>
      <c r="AW102" s="882" t="str">
        <f>'Profil MEE'!AX85</f>
        <v xml:space="preserve"> </v>
      </c>
    </row>
    <row r="103" spans="41:49" ht="35.1" customHeight="1">
      <c r="AO103" s="599" t="s">
        <v>22</v>
      </c>
      <c r="AP103" s="599">
        <v>10</v>
      </c>
      <c r="AQ103" s="882">
        <f>'Profil MEE'!U42</f>
        <v>0</v>
      </c>
      <c r="AR103" s="599" t="str">
        <f>'Profil MEE'!W42</f>
        <v xml:space="preserve"> </v>
      </c>
      <c r="AT103" s="599" t="s">
        <v>345</v>
      </c>
      <c r="AU103" s="599">
        <v>10</v>
      </c>
      <c r="AV103" s="882">
        <f>'Profil MEE'!AV89</f>
        <v>0</v>
      </c>
      <c r="AW103" s="882" t="str">
        <f>'Profil MEE'!AX89</f>
        <v xml:space="preserve"> </v>
      </c>
    </row>
    <row r="104" spans="41:49" ht="35.1" customHeight="1">
      <c r="AO104" s="599" t="s">
        <v>24</v>
      </c>
      <c r="AP104" s="599">
        <v>10</v>
      </c>
      <c r="AQ104" s="882">
        <f>'Profil MEE'!AV26</f>
        <v>0</v>
      </c>
      <c r="AR104" s="599" t="str">
        <f>'Profil MEE'!AX26</f>
        <v xml:space="preserve"> </v>
      </c>
      <c r="AT104" s="599"/>
      <c r="AU104" s="599"/>
      <c r="AV104" s="882"/>
      <c r="AW104" s="599"/>
    </row>
    <row r="105" spans="41:49" ht="35.1" customHeight="1">
      <c r="AO105" s="599" t="s">
        <v>25</v>
      </c>
      <c r="AP105" s="599">
        <v>10</v>
      </c>
      <c r="AQ105" s="882">
        <f>'Profil MEE'!AV30</f>
        <v>0</v>
      </c>
      <c r="AR105" s="599" t="str">
        <f>'Profil MEE'!AX30</f>
        <v xml:space="preserve"> </v>
      </c>
      <c r="AT105" s="599"/>
      <c r="AU105" s="599"/>
      <c r="AV105" s="882"/>
      <c r="AW105" s="599"/>
    </row>
    <row r="106" spans="41:49" ht="35.1" customHeight="1">
      <c r="AO106" s="599" t="s">
        <v>28</v>
      </c>
      <c r="AP106" s="599">
        <v>10</v>
      </c>
      <c r="AQ106" s="882">
        <f>'Profil MEE'!AV34</f>
        <v>0</v>
      </c>
      <c r="AR106" s="599" t="str">
        <f>'Profil MEE'!AX34</f>
        <v xml:space="preserve"> </v>
      </c>
      <c r="AT106" s="599"/>
      <c r="AU106" s="599"/>
      <c r="AV106" s="882"/>
      <c r="AW106" s="599"/>
    </row>
    <row r="107" spans="41:49" ht="35.1" customHeight="1">
      <c r="AO107" s="599" t="s">
        <v>29</v>
      </c>
      <c r="AP107" s="599">
        <v>10</v>
      </c>
      <c r="AQ107" s="882">
        <f>'Profil MEE'!AV38</f>
        <v>0</v>
      </c>
      <c r="AR107" s="599" t="str">
        <f>'Profil MEE'!AX38</f>
        <v xml:space="preserve"> </v>
      </c>
      <c r="AT107" s="599"/>
      <c r="AU107" s="599"/>
      <c r="AV107" s="882"/>
      <c r="AW107" s="599"/>
    </row>
    <row r="108" spans="41:49" ht="35.1" customHeight="1">
      <c r="AO108" s="599" t="s">
        <v>30</v>
      </c>
      <c r="AP108" s="599">
        <v>10</v>
      </c>
      <c r="AQ108" s="882">
        <f>'Profil MEE'!AV42</f>
        <v>0</v>
      </c>
      <c r="AR108" s="599" t="str">
        <f>'Profil MEE'!AX42</f>
        <v xml:space="preserve"> </v>
      </c>
      <c r="AT108" s="599"/>
      <c r="AU108" s="599"/>
      <c r="AV108" s="882"/>
      <c r="AW108" s="599"/>
    </row>
    <row r="109" spans="41:49" ht="35.1" customHeight="1">
      <c r="AO109" s="599" t="s">
        <v>346</v>
      </c>
      <c r="AP109" s="599">
        <v>10</v>
      </c>
      <c r="AQ109" s="882">
        <f>'Profil MEE'!AV46</f>
        <v>0</v>
      </c>
      <c r="AR109" s="599" t="str">
        <f>'Profil MEE'!AX46</f>
        <v xml:space="preserve"> </v>
      </c>
      <c r="AT109" s="599"/>
      <c r="AU109" s="599"/>
      <c r="AV109" s="882"/>
      <c r="AW109" s="599"/>
    </row>
    <row r="110" spans="41:49" ht="35.1" customHeight="1">
      <c r="AO110" s="599" t="s">
        <v>347</v>
      </c>
      <c r="AP110" s="599">
        <v>10</v>
      </c>
      <c r="AQ110" s="882">
        <f>'Profil MEE'!AV50</f>
        <v>0</v>
      </c>
      <c r="AR110" s="599" t="str">
        <f>'Profil MEE'!AX50</f>
        <v xml:space="preserve"> </v>
      </c>
      <c r="AT110" s="599"/>
      <c r="AU110" s="599"/>
      <c r="AV110" s="882"/>
      <c r="AW110" s="599"/>
    </row>
    <row r="111" spans="41:49" ht="35.1" customHeight="1">
      <c r="AO111" s="599" t="s">
        <v>32</v>
      </c>
      <c r="AP111" s="599">
        <v>10</v>
      </c>
      <c r="AQ111" s="882">
        <f>'Profil MEE'!U62</f>
        <v>0</v>
      </c>
      <c r="AR111" s="599" t="str">
        <f>'Profil MEE'!W62</f>
        <v xml:space="preserve"> </v>
      </c>
      <c r="AT111" s="599"/>
      <c r="AU111" s="599"/>
      <c r="AV111" s="882"/>
      <c r="AW111" s="599"/>
    </row>
    <row r="112" spans="41:49" ht="35.1" customHeight="1">
      <c r="AO112" s="599" t="s">
        <v>33</v>
      </c>
      <c r="AP112" s="599">
        <v>10</v>
      </c>
      <c r="AQ112" s="882">
        <f>'Profil MEE'!U66</f>
        <v>0</v>
      </c>
      <c r="AR112" s="599" t="str">
        <f>'Profil MEE'!W66</f>
        <v xml:space="preserve"> </v>
      </c>
      <c r="AT112" s="599"/>
      <c r="AU112" s="599"/>
      <c r="AV112" s="882"/>
      <c r="AW112" s="599"/>
    </row>
    <row r="113" spans="41:49" ht="35.1" customHeight="1">
      <c r="AO113" s="599" t="s">
        <v>34</v>
      </c>
      <c r="AP113" s="599">
        <v>10</v>
      </c>
      <c r="AQ113" s="882">
        <f>'Profil MEE'!U70</f>
        <v>0</v>
      </c>
      <c r="AR113" s="599" t="str">
        <f>'Profil MEE'!W70</f>
        <v xml:space="preserve"> </v>
      </c>
      <c r="AT113" s="599"/>
      <c r="AU113" s="599"/>
      <c r="AV113" s="882"/>
      <c r="AW113" s="599"/>
    </row>
    <row r="114" spans="41:49" ht="35.1" customHeight="1">
      <c r="AO114" s="599" t="s">
        <v>348</v>
      </c>
      <c r="AP114" s="599">
        <v>10</v>
      </c>
      <c r="AQ114" s="882">
        <f>'Profil MEE'!AV62</f>
        <v>0</v>
      </c>
      <c r="AR114" s="599" t="str">
        <f>'Profil MEE'!AX62</f>
        <v xml:space="preserve"> </v>
      </c>
      <c r="AT114" s="599"/>
      <c r="AU114" s="599"/>
      <c r="AV114" s="882"/>
      <c r="AW114" s="599"/>
    </row>
    <row r="115" spans="41:49" ht="35.1" customHeight="1">
      <c r="AO115" s="599"/>
      <c r="AP115" s="599"/>
      <c r="AQ115" s="882"/>
      <c r="AR115" s="599"/>
      <c r="AT115" s="599"/>
      <c r="AU115" s="599"/>
      <c r="AV115" s="882"/>
      <c r="AW115" s="599"/>
    </row>
    <row r="116" spans="41:49" ht="35.1" customHeight="1">
      <c r="AO116" s="883"/>
      <c r="AP116" s="883"/>
      <c r="AQ116" s="884"/>
      <c r="AR116" s="883"/>
      <c r="AT116" s="883"/>
      <c r="AU116" s="883"/>
      <c r="AV116" s="884"/>
      <c r="AW116" s="883"/>
    </row>
    <row r="117" spans="41:49" ht="35.1" customHeight="1"/>
    <row r="118" spans="41:49" ht="35.1" customHeight="1">
      <c r="AO118" s="1498" t="s">
        <v>349</v>
      </c>
      <c r="AP118" s="1499"/>
      <c r="AQ118" s="1499"/>
      <c r="AR118" s="1499"/>
      <c r="AS118" s="856"/>
      <c r="AT118" s="1498" t="s">
        <v>350</v>
      </c>
      <c r="AU118" s="1499"/>
      <c r="AV118" s="1499"/>
      <c r="AW118" s="1499"/>
    </row>
    <row r="119" spans="41:49" ht="35.1" customHeight="1">
      <c r="AO119" s="599" t="s">
        <v>16</v>
      </c>
      <c r="AP119" s="600" t="s">
        <v>17</v>
      </c>
      <c r="AQ119" s="600" t="s">
        <v>18</v>
      </c>
      <c r="AR119" s="600" t="s">
        <v>341</v>
      </c>
      <c r="AT119" s="599" t="s">
        <v>16</v>
      </c>
      <c r="AU119" s="600" t="s">
        <v>17</v>
      </c>
      <c r="AV119" s="600" t="s">
        <v>18</v>
      </c>
      <c r="AW119" s="600" t="s">
        <v>341</v>
      </c>
    </row>
    <row r="120" spans="41:49" ht="35.1" customHeight="1">
      <c r="AO120" s="599" t="s">
        <v>351</v>
      </c>
      <c r="AP120" s="599">
        <v>10</v>
      </c>
      <c r="AQ120" s="882">
        <f>'Profil MEE'!U101</f>
        <v>0</v>
      </c>
      <c r="AR120" s="882" t="str">
        <f>'Profil MEE'!W101</f>
        <v xml:space="preserve"> </v>
      </c>
      <c r="AT120" s="599" t="s">
        <v>352</v>
      </c>
      <c r="AU120" s="599">
        <v>10</v>
      </c>
      <c r="AV120" s="882">
        <f>'Profil MEE'!U167</f>
        <v>0</v>
      </c>
      <c r="AW120" s="882" t="str">
        <f>'Profil MEE'!W167</f>
        <v xml:space="preserve"> </v>
      </c>
    </row>
    <row r="121" spans="41:49" ht="35.1" customHeight="1">
      <c r="AO121" s="599" t="s">
        <v>353</v>
      </c>
      <c r="AP121" s="599">
        <v>10</v>
      </c>
      <c r="AQ121" s="882">
        <f>'Profil MEE'!U105</f>
        <v>0</v>
      </c>
      <c r="AR121" s="882" t="str">
        <f>'Profil MEE'!W105</f>
        <v xml:space="preserve"> </v>
      </c>
      <c r="AT121" s="599" t="s">
        <v>354</v>
      </c>
      <c r="AU121" s="599">
        <v>10</v>
      </c>
      <c r="AV121" s="882">
        <f>'Profil MEE'!U171</f>
        <v>0</v>
      </c>
      <c r="AW121" s="882" t="str">
        <f>'Profil MEE'!W171</f>
        <v xml:space="preserve"> </v>
      </c>
    </row>
    <row r="122" spans="41:49" ht="35.1" customHeight="1">
      <c r="AO122" s="599" t="s">
        <v>355</v>
      </c>
      <c r="AP122" s="599">
        <v>10</v>
      </c>
      <c r="AQ122" s="882">
        <f>'Profil MEE'!U109</f>
        <v>0</v>
      </c>
      <c r="AR122" s="882" t="str">
        <f>'Profil MEE'!W109</f>
        <v xml:space="preserve"> </v>
      </c>
      <c r="AT122" s="599" t="s">
        <v>356</v>
      </c>
      <c r="AU122" s="599">
        <v>10</v>
      </c>
      <c r="AV122" s="882">
        <f>'Profil MEE'!U175</f>
        <v>0</v>
      </c>
      <c r="AW122" s="882" t="str">
        <f>'Profil MEE'!W175</f>
        <v xml:space="preserve"> </v>
      </c>
    </row>
    <row r="123" spans="41:49" ht="35.1" customHeight="1">
      <c r="AO123" s="599" t="s">
        <v>357</v>
      </c>
      <c r="AP123" s="599">
        <v>10</v>
      </c>
      <c r="AQ123" s="882">
        <f>'Profil MEE'!U113</f>
        <v>0</v>
      </c>
      <c r="AR123" s="882" t="str">
        <f>'Profil MEE'!W113</f>
        <v xml:space="preserve"> </v>
      </c>
      <c r="AT123" s="599" t="s">
        <v>358</v>
      </c>
      <c r="AU123" s="599">
        <v>10</v>
      </c>
      <c r="AV123" s="882">
        <f>'Profil MEE'!U179</f>
        <v>0</v>
      </c>
      <c r="AW123" s="882" t="str">
        <f>'Profil MEE'!W179</f>
        <v xml:space="preserve"> </v>
      </c>
    </row>
    <row r="124" spans="41:49" ht="35.1" customHeight="1">
      <c r="AO124" s="599" t="s">
        <v>359</v>
      </c>
      <c r="AP124" s="599">
        <v>10</v>
      </c>
      <c r="AQ124" s="882">
        <f>'Profil MEE'!U117</f>
        <v>0</v>
      </c>
      <c r="AR124" s="882" t="str">
        <f>'Profil MEE'!W117</f>
        <v xml:space="preserve"> </v>
      </c>
      <c r="AT124" s="599" t="s">
        <v>360</v>
      </c>
      <c r="AU124" s="599">
        <v>10</v>
      </c>
      <c r="AV124" s="882">
        <f>'Profil MEE'!U183</f>
        <v>0</v>
      </c>
      <c r="AW124" s="882" t="str">
        <f>'Profil MEE'!W183</f>
        <v xml:space="preserve"> </v>
      </c>
    </row>
    <row r="125" spans="41:49" ht="35.1" customHeight="1">
      <c r="AO125" s="599" t="s">
        <v>361</v>
      </c>
      <c r="AP125" s="599">
        <v>10</v>
      </c>
      <c r="AQ125" s="882">
        <f>'Profil MEE'!U121</f>
        <v>0</v>
      </c>
      <c r="AR125" s="882" t="str">
        <f>'Profil MEE'!W121</f>
        <v xml:space="preserve"> </v>
      </c>
      <c r="AT125" s="599" t="s">
        <v>362</v>
      </c>
      <c r="AU125" s="599">
        <v>10</v>
      </c>
      <c r="AV125" s="882">
        <f>'Profil MEE'!U187</f>
        <v>0</v>
      </c>
      <c r="AW125" s="882" t="str">
        <f>'Profil MEE'!W187</f>
        <v xml:space="preserve"> </v>
      </c>
    </row>
    <row r="126" spans="41:49" ht="35.1" customHeight="1">
      <c r="AO126" s="599" t="s">
        <v>363</v>
      </c>
      <c r="AP126" s="599">
        <v>10</v>
      </c>
      <c r="AQ126" s="882">
        <f>'Profil MEE'!AV101</f>
        <v>0</v>
      </c>
      <c r="AR126" s="882" t="str">
        <f>'Profil MEE'!AX101</f>
        <v xml:space="preserve"> </v>
      </c>
      <c r="AT126" s="599" t="s">
        <v>364</v>
      </c>
      <c r="AU126" s="599">
        <v>10</v>
      </c>
      <c r="AV126" s="882">
        <f>'Profil MEE'!U191</f>
        <v>0</v>
      </c>
      <c r="AW126" s="882" t="str">
        <f>'Profil MEE'!W191</f>
        <v xml:space="preserve"> </v>
      </c>
    </row>
    <row r="127" spans="41:49" ht="35.1" customHeight="1">
      <c r="AO127" s="599" t="s">
        <v>365</v>
      </c>
      <c r="AP127" s="599">
        <v>10</v>
      </c>
      <c r="AQ127" s="882">
        <f>'Profil MEE'!AV105</f>
        <v>0</v>
      </c>
      <c r="AR127" s="882" t="str">
        <f>'Profil MEE'!AX105</f>
        <v xml:space="preserve"> </v>
      </c>
      <c r="AT127" s="599" t="s">
        <v>366</v>
      </c>
      <c r="AU127" s="599">
        <v>10</v>
      </c>
      <c r="AV127" s="882">
        <f>'Profil MEE'!U195</f>
        <v>0</v>
      </c>
      <c r="AW127" s="882" t="str">
        <f>'Profil MEE'!W195</f>
        <v xml:space="preserve"> </v>
      </c>
    </row>
    <row r="128" spans="41:49" ht="35.1" customHeight="1">
      <c r="AO128" s="599" t="s">
        <v>367</v>
      </c>
      <c r="AP128" s="599">
        <v>10</v>
      </c>
      <c r="AQ128" s="882">
        <f>'Profil MEE'!AV109</f>
        <v>0</v>
      </c>
      <c r="AR128" s="882" t="str">
        <f>'Profil MEE'!AX109</f>
        <v xml:space="preserve"> </v>
      </c>
      <c r="AT128" s="599" t="s">
        <v>368</v>
      </c>
      <c r="AU128" s="599">
        <v>10</v>
      </c>
      <c r="AV128" s="882">
        <f>'Profil MEE'!U199</f>
        <v>0</v>
      </c>
      <c r="AW128" s="882" t="str">
        <f>'Profil MEE'!W199</f>
        <v xml:space="preserve"> </v>
      </c>
    </row>
    <row r="129" spans="41:49" ht="35.1" customHeight="1">
      <c r="AO129" s="599" t="s">
        <v>369</v>
      </c>
      <c r="AP129" s="599">
        <v>10</v>
      </c>
      <c r="AQ129" s="882">
        <f>'Profil MEE'!AV113</f>
        <v>0</v>
      </c>
      <c r="AR129" s="882" t="str">
        <f>'Profil MEE'!AX113</f>
        <v xml:space="preserve"> </v>
      </c>
      <c r="AT129" s="599" t="s">
        <v>370</v>
      </c>
      <c r="AU129" s="599">
        <v>10</v>
      </c>
      <c r="AV129" s="882">
        <f>'Profil MEE'!U203</f>
        <v>0</v>
      </c>
      <c r="AW129" s="882" t="str">
        <f>'Profil MEE'!W203</f>
        <v xml:space="preserve"> </v>
      </c>
    </row>
    <row r="130" spans="41:49" ht="35.1" customHeight="1">
      <c r="AO130" s="599" t="s">
        <v>371</v>
      </c>
      <c r="AP130" s="599">
        <v>10</v>
      </c>
      <c r="AQ130" s="882">
        <f>'Profil MEE'!AV117</f>
        <v>0</v>
      </c>
      <c r="AR130" s="882" t="str">
        <f>'Profil MEE'!AX117</f>
        <v xml:space="preserve"> </v>
      </c>
      <c r="AT130" s="599" t="s">
        <v>372</v>
      </c>
      <c r="AU130" s="599">
        <v>10</v>
      </c>
      <c r="AV130" s="882">
        <f>'Profil MEE'!U207</f>
        <v>0</v>
      </c>
      <c r="AW130" s="882" t="str">
        <f>'Profil MEE'!W207</f>
        <v xml:space="preserve"> </v>
      </c>
    </row>
    <row r="131" spans="41:49" ht="35.1" customHeight="1">
      <c r="AO131" s="599" t="s">
        <v>373</v>
      </c>
      <c r="AP131" s="599">
        <v>10</v>
      </c>
      <c r="AQ131" s="882">
        <f>'Profil MEE'!U132</f>
        <v>0</v>
      </c>
      <c r="AR131" s="882" t="str">
        <f>'Profil MEE'!W132</f>
        <v xml:space="preserve"> </v>
      </c>
      <c r="AT131" s="599" t="s">
        <v>374</v>
      </c>
      <c r="AU131" s="599">
        <v>10</v>
      </c>
      <c r="AV131" s="882">
        <f>'Profil MEE'!U211</f>
        <v>0</v>
      </c>
      <c r="AW131" s="882" t="str">
        <f>'Profil MEE'!W211</f>
        <v xml:space="preserve"> </v>
      </c>
    </row>
    <row r="132" spans="41:49" ht="35.1" customHeight="1">
      <c r="AO132" s="599" t="s">
        <v>375</v>
      </c>
      <c r="AP132" s="599">
        <v>10</v>
      </c>
      <c r="AQ132" s="882">
        <f>'Profil MEE'!U136</f>
        <v>0</v>
      </c>
      <c r="AR132" s="882" t="str">
        <f>'Profil MEE'!W136</f>
        <v xml:space="preserve"> </v>
      </c>
      <c r="AT132" s="599" t="s">
        <v>305</v>
      </c>
      <c r="AU132" s="599">
        <v>10</v>
      </c>
      <c r="AV132" s="882">
        <f>'Profil MEE'!AV167</f>
        <v>0</v>
      </c>
      <c r="AW132" s="882" t="str">
        <f>'Profil MEE'!AX167</f>
        <v xml:space="preserve"> </v>
      </c>
    </row>
    <row r="133" spans="41:49" ht="35.1" customHeight="1">
      <c r="AO133" s="599" t="s">
        <v>376</v>
      </c>
      <c r="AP133" s="599">
        <v>10</v>
      </c>
      <c r="AQ133" s="882">
        <f>'Profil MEE'!U140</f>
        <v>0</v>
      </c>
      <c r="AR133" s="882" t="str">
        <f>'Profil MEE'!W140</f>
        <v xml:space="preserve"> </v>
      </c>
      <c r="AT133" s="599" t="s">
        <v>307</v>
      </c>
      <c r="AU133" s="599">
        <v>10</v>
      </c>
      <c r="AV133" s="882">
        <f>'Profil MEE'!AV171</f>
        <v>0</v>
      </c>
      <c r="AW133" s="882" t="str">
        <f>'Profil MEE'!AX171</f>
        <v xml:space="preserve"> </v>
      </c>
    </row>
    <row r="134" spans="41:49" ht="35.1" customHeight="1">
      <c r="AO134" s="599" t="s">
        <v>377</v>
      </c>
      <c r="AP134" s="599">
        <v>10</v>
      </c>
      <c r="AQ134" s="882">
        <f>'Profil MEE'!U144</f>
        <v>0</v>
      </c>
      <c r="AR134" s="882" t="str">
        <f>'Profil MEE'!W144</f>
        <v xml:space="preserve"> </v>
      </c>
      <c r="AT134" s="599" t="s">
        <v>309</v>
      </c>
      <c r="AU134" s="599">
        <v>10</v>
      </c>
      <c r="AV134" s="882">
        <f>'Profil MEE'!AV175</f>
        <v>0</v>
      </c>
      <c r="AW134" s="882" t="str">
        <f>'Profil MEE'!AX175</f>
        <v xml:space="preserve"> </v>
      </c>
    </row>
    <row r="135" spans="41:49" ht="35.1" customHeight="1">
      <c r="AO135" s="599"/>
      <c r="AP135" s="599"/>
      <c r="AQ135" s="882"/>
      <c r="AR135" s="599"/>
      <c r="AT135" s="599" t="s">
        <v>311</v>
      </c>
      <c r="AU135" s="599">
        <v>10</v>
      </c>
      <c r="AV135" s="882">
        <f>'Profil MEE'!AV179</f>
        <v>0</v>
      </c>
      <c r="AW135" s="882" t="str">
        <f>'Profil MEE'!AX179</f>
        <v xml:space="preserve"> </v>
      </c>
    </row>
    <row r="136" spans="41:49" ht="35.1" customHeight="1">
      <c r="AO136" s="599"/>
      <c r="AP136" s="599"/>
      <c r="AQ136" s="882"/>
      <c r="AR136" s="599"/>
      <c r="AT136" s="599"/>
      <c r="AU136" s="599"/>
      <c r="AV136" s="882"/>
      <c r="AW136" s="599"/>
    </row>
    <row r="137" spans="41:49" ht="35.1" customHeight="1">
      <c r="AO137" s="883"/>
      <c r="AP137" s="883"/>
      <c r="AQ137" s="884"/>
      <c r="AR137" s="883"/>
      <c r="AT137" s="883"/>
      <c r="AU137" s="883"/>
      <c r="AV137" s="884"/>
      <c r="AW137" s="883"/>
    </row>
    <row r="138" spans="41:49" ht="35.1" customHeight="1"/>
    <row r="139" spans="41:49" ht="35.1" customHeight="1">
      <c r="AO139" s="1498" t="s">
        <v>378</v>
      </c>
      <c r="AP139" s="1499"/>
      <c r="AQ139" s="1499"/>
      <c r="AR139" s="1499"/>
      <c r="AS139" s="856"/>
      <c r="AT139" s="1498"/>
      <c r="AU139" s="1499"/>
      <c r="AV139" s="1499"/>
      <c r="AW139" s="1499"/>
    </row>
    <row r="140" spans="41:49" ht="35.1" customHeight="1">
      <c r="AO140" s="599" t="s">
        <v>16</v>
      </c>
      <c r="AP140" s="600" t="s">
        <v>17</v>
      </c>
      <c r="AQ140" s="600" t="s">
        <v>18</v>
      </c>
      <c r="AR140" s="600" t="s">
        <v>341</v>
      </c>
      <c r="AT140" s="599" t="s">
        <v>16</v>
      </c>
      <c r="AU140" s="600" t="s">
        <v>17</v>
      </c>
      <c r="AV140" s="600" t="s">
        <v>18</v>
      </c>
      <c r="AW140" s="600" t="s">
        <v>341</v>
      </c>
    </row>
    <row r="141" spans="41:49" ht="35.1" customHeight="1">
      <c r="AO141" s="599" t="s">
        <v>379</v>
      </c>
      <c r="AP141" s="599">
        <v>10</v>
      </c>
      <c r="AQ141" s="882">
        <f>'Profil MEE'!AV132</f>
        <v>0</v>
      </c>
      <c r="AR141" s="882" t="str">
        <f>'Profil MEE'!AX132</f>
        <v xml:space="preserve"> </v>
      </c>
      <c r="AT141" s="599"/>
      <c r="AU141" s="599"/>
      <c r="AV141" s="882"/>
      <c r="AW141" s="882"/>
    </row>
    <row r="142" spans="41:49" ht="35.1" customHeight="1">
      <c r="AO142" s="599" t="s">
        <v>380</v>
      </c>
      <c r="AP142" s="599">
        <v>10</v>
      </c>
      <c r="AQ142" s="882">
        <f>'Profil MEE'!AV136</f>
        <v>0</v>
      </c>
      <c r="AR142" s="882" t="str">
        <f>'Profil MEE'!AX136</f>
        <v xml:space="preserve"> </v>
      </c>
      <c r="AT142" s="599"/>
      <c r="AU142" s="599"/>
      <c r="AV142" s="882"/>
      <c r="AW142" s="882"/>
    </row>
    <row r="143" spans="41:49" ht="35.1" customHeight="1">
      <c r="AO143" s="599" t="s">
        <v>381</v>
      </c>
      <c r="AP143" s="599">
        <v>10</v>
      </c>
      <c r="AQ143" s="882">
        <f>'Profil MEE'!AV140</f>
        <v>0</v>
      </c>
      <c r="AR143" s="882" t="str">
        <f>'Profil MEE'!AX140</f>
        <v xml:space="preserve"> </v>
      </c>
      <c r="AT143" s="599"/>
      <c r="AU143" s="599"/>
      <c r="AV143" s="882"/>
      <c r="AW143" s="882"/>
    </row>
    <row r="144" spans="41:49" ht="35.1" customHeight="1">
      <c r="AO144" s="599" t="s">
        <v>382</v>
      </c>
      <c r="AP144" s="599">
        <v>10</v>
      </c>
      <c r="AQ144" s="882">
        <f>'Profil MEE'!AV144</f>
        <v>0</v>
      </c>
      <c r="AR144" s="882" t="str">
        <f>'Profil MEE'!AX144</f>
        <v xml:space="preserve"> </v>
      </c>
      <c r="AT144" s="599"/>
      <c r="AU144" s="599"/>
      <c r="AV144" s="882"/>
      <c r="AW144" s="882"/>
    </row>
    <row r="145" spans="41:49" ht="35.1" customHeight="1">
      <c r="AO145" s="599" t="s">
        <v>383</v>
      </c>
      <c r="AP145" s="599">
        <v>10</v>
      </c>
      <c r="AQ145" s="882">
        <f>'Profil MEE'!AV148</f>
        <v>0</v>
      </c>
      <c r="AR145" s="882" t="str">
        <f>'Profil MEE'!AX148</f>
        <v xml:space="preserve"> </v>
      </c>
      <c r="AT145" s="599"/>
      <c r="AU145" s="599"/>
      <c r="AV145" s="882"/>
      <c r="AW145" s="882"/>
    </row>
    <row r="146" spans="41:49" ht="35.1" customHeight="1">
      <c r="AO146" s="599" t="s">
        <v>384</v>
      </c>
      <c r="AP146" s="599">
        <v>10</v>
      </c>
      <c r="AQ146" s="882">
        <f>'Profil MEE'!AV152</f>
        <v>0</v>
      </c>
      <c r="AR146" s="882" t="str">
        <f>'Profil MEE'!AX152</f>
        <v xml:space="preserve"> </v>
      </c>
      <c r="AT146" s="599"/>
      <c r="AU146" s="599"/>
      <c r="AV146" s="882"/>
      <c r="AW146" s="599"/>
    </row>
    <row r="147" spans="41:49" ht="35.1" customHeight="1">
      <c r="AO147" s="599" t="s">
        <v>385</v>
      </c>
      <c r="AP147" s="599">
        <v>10</v>
      </c>
      <c r="AQ147" s="882">
        <f>'Profil MEE'!AV156</f>
        <v>0</v>
      </c>
      <c r="AR147" s="882" t="str">
        <f>'Profil MEE'!AX156</f>
        <v xml:space="preserve"> </v>
      </c>
      <c r="AT147" s="599"/>
      <c r="AU147" s="599"/>
      <c r="AV147" s="882"/>
      <c r="AW147" s="599"/>
    </row>
    <row r="148" spans="41:49" ht="35.1" customHeight="1">
      <c r="AO148" s="599" t="s">
        <v>314</v>
      </c>
      <c r="AP148" s="599">
        <v>10</v>
      </c>
      <c r="AQ148" s="882">
        <f>'Profil MEE'!U222</f>
        <v>0</v>
      </c>
      <c r="AR148" s="882" t="str">
        <f>'Profil MEE'!W222</f>
        <v xml:space="preserve"> </v>
      </c>
      <c r="AT148" s="599"/>
      <c r="AU148" s="599"/>
      <c r="AV148" s="882"/>
      <c r="AW148" s="599"/>
    </row>
    <row r="149" spans="41:49" ht="35.1" customHeight="1">
      <c r="AO149" s="599" t="s">
        <v>316</v>
      </c>
      <c r="AP149" s="599">
        <v>10</v>
      </c>
      <c r="AQ149" s="882">
        <f>'Profil MEE'!U226</f>
        <v>0</v>
      </c>
      <c r="AR149" s="882" t="str">
        <f>'Profil MEE'!W226</f>
        <v xml:space="preserve"> </v>
      </c>
      <c r="AT149" s="599"/>
      <c r="AU149" s="599"/>
      <c r="AV149" s="882"/>
      <c r="AW149" s="599"/>
    </row>
    <row r="150" spans="41:49" ht="35.1" customHeight="1">
      <c r="AO150" s="599" t="s">
        <v>318</v>
      </c>
      <c r="AP150" s="599">
        <v>10</v>
      </c>
      <c r="AQ150" s="882">
        <f>'Profil MEE'!U230</f>
        <v>0</v>
      </c>
      <c r="AR150" s="882" t="str">
        <f>'Profil MEE'!W230</f>
        <v xml:space="preserve"> </v>
      </c>
      <c r="AT150" s="599"/>
      <c r="AU150" s="599"/>
      <c r="AV150" s="882"/>
      <c r="AW150" s="599"/>
    </row>
    <row r="151" spans="41:49" ht="35.1" customHeight="1">
      <c r="AO151" s="599" t="s">
        <v>320</v>
      </c>
      <c r="AP151" s="599">
        <v>10</v>
      </c>
      <c r="AQ151" s="882">
        <f>'Profil MEE'!U234</f>
        <v>0</v>
      </c>
      <c r="AR151" s="882" t="str">
        <f>'Profil MEE'!W234</f>
        <v xml:space="preserve"> </v>
      </c>
      <c r="AT151" s="599"/>
      <c r="AU151" s="599"/>
      <c r="AV151" s="882"/>
      <c r="AW151" s="599"/>
    </row>
    <row r="152" spans="41:49" ht="35.1" customHeight="1">
      <c r="AO152" s="599" t="s">
        <v>322</v>
      </c>
      <c r="AP152" s="599">
        <v>10</v>
      </c>
      <c r="AQ152" s="882">
        <f>'Profil MEE'!U238</f>
        <v>0</v>
      </c>
      <c r="AR152" s="882" t="str">
        <f>'Profil MEE'!W238</f>
        <v xml:space="preserve"> </v>
      </c>
      <c r="AT152" s="599"/>
      <c r="AU152" s="599"/>
      <c r="AV152" s="882"/>
      <c r="AW152" s="599"/>
    </row>
    <row r="153" spans="41:49" ht="35.1" customHeight="1">
      <c r="AO153" s="599"/>
      <c r="AP153" s="599"/>
      <c r="AQ153" s="882"/>
      <c r="AR153" s="599"/>
      <c r="AT153" s="599"/>
      <c r="AU153" s="599"/>
      <c r="AV153" s="882"/>
      <c r="AW153" s="599"/>
    </row>
    <row r="154" spans="41:49" ht="35.1" customHeight="1">
      <c r="AO154" s="599"/>
      <c r="AP154" s="599"/>
      <c r="AQ154" s="882"/>
      <c r="AR154" s="599"/>
      <c r="AT154" s="599"/>
      <c r="AU154" s="599"/>
      <c r="AV154" s="882"/>
      <c r="AW154" s="599"/>
    </row>
    <row r="155" spans="41:49" ht="35.1" customHeight="1">
      <c r="AO155" s="599"/>
      <c r="AP155" s="599"/>
      <c r="AQ155" s="882"/>
      <c r="AR155" s="599"/>
      <c r="AT155" s="599"/>
      <c r="AU155" s="599"/>
      <c r="AV155" s="882"/>
      <c r="AW155" s="599"/>
    </row>
    <row r="156" spans="41:49" ht="35.1" customHeight="1">
      <c r="AO156" s="599"/>
      <c r="AP156" s="599"/>
      <c r="AQ156" s="882"/>
      <c r="AR156" s="599"/>
      <c r="AT156" s="599"/>
      <c r="AU156" s="599"/>
      <c r="AV156" s="882"/>
      <c r="AW156" s="599"/>
    </row>
    <row r="157" spans="41:49" ht="35.1" customHeight="1">
      <c r="AO157" s="599"/>
      <c r="AP157" s="599"/>
      <c r="AQ157" s="882"/>
      <c r="AR157" s="599"/>
      <c r="AT157" s="599"/>
      <c r="AU157" s="599"/>
      <c r="AV157" s="882"/>
      <c r="AW157" s="599"/>
    </row>
    <row r="158" spans="41:49" ht="35.1" customHeight="1">
      <c r="AO158" s="883"/>
      <c r="AP158" s="883"/>
      <c r="AQ158" s="884"/>
      <c r="AR158" s="883"/>
      <c r="AT158" s="883"/>
      <c r="AU158" s="883"/>
      <c r="AV158" s="884"/>
      <c r="AW158" s="883"/>
    </row>
    <row r="159" spans="41:49" ht="35.1" customHeight="1"/>
    <row r="160" spans="41:49" ht="35.1" customHeight="1"/>
    <row r="161" ht="35.1" customHeight="1"/>
    <row r="162" ht="35.1" customHeight="1"/>
    <row r="163" ht="35.1" customHeight="1"/>
    <row r="164" ht="35.1" customHeight="1"/>
    <row r="165" ht="35.1" customHeight="1"/>
    <row r="166" ht="35.1" customHeight="1"/>
    <row r="167" ht="35.1" customHeight="1"/>
    <row r="168" ht="35.1" customHeight="1"/>
    <row r="169" ht="35.1" customHeight="1"/>
    <row r="170" ht="35.1" customHeight="1"/>
    <row r="171" ht="35.1" customHeight="1"/>
    <row r="172" ht="35.1" customHeight="1"/>
  </sheetData>
  <sheetProtection sheet="1"/>
  <mergeCells count="123">
    <mergeCell ref="W88:Z88"/>
    <mergeCell ref="O5:T6"/>
    <mergeCell ref="W5:AB8"/>
    <mergeCell ref="G6:H6"/>
    <mergeCell ref="B9:E9"/>
    <mergeCell ref="I10:AM10"/>
    <mergeCell ref="G5:H5"/>
    <mergeCell ref="I5:I6"/>
    <mergeCell ref="J5:J6"/>
    <mergeCell ref="K5:K6"/>
    <mergeCell ref="L5:M6"/>
    <mergeCell ref="N5:N6"/>
    <mergeCell ref="AD5:AM9"/>
    <mergeCell ref="AC5:AC8"/>
    <mergeCell ref="B24:C24"/>
    <mergeCell ref="M24:O24"/>
    <mergeCell ref="P24:S24"/>
    <mergeCell ref="U37:V39"/>
    <mergeCell ref="Z37:AB39"/>
    <mergeCell ref="B38:C38"/>
    <mergeCell ref="M38:O38"/>
    <mergeCell ref="P38:S38"/>
    <mergeCell ref="H33:L43"/>
    <mergeCell ref="AD33:AD43"/>
    <mergeCell ref="AO10:AX10"/>
    <mergeCell ref="D14:E14"/>
    <mergeCell ref="H19:L29"/>
    <mergeCell ref="AD19:AD29"/>
    <mergeCell ref="P20:V20"/>
    <mergeCell ref="AF20:AL20"/>
    <mergeCell ref="D21:E22"/>
    <mergeCell ref="Z21:AB22"/>
    <mergeCell ref="P22:S22"/>
    <mergeCell ref="T26:W26"/>
    <mergeCell ref="P27:Q27"/>
    <mergeCell ref="U27:V27"/>
    <mergeCell ref="P29:V29"/>
    <mergeCell ref="AF29:AL29"/>
    <mergeCell ref="T22:W22"/>
    <mergeCell ref="D23:E25"/>
    <mergeCell ref="U23:V25"/>
    <mergeCell ref="Z23:AB25"/>
    <mergeCell ref="P34:V34"/>
    <mergeCell ref="AF34:AL34"/>
    <mergeCell ref="D35:E36"/>
    <mergeCell ref="Z35:AB36"/>
    <mergeCell ref="P36:S36"/>
    <mergeCell ref="T36:W36"/>
    <mergeCell ref="D37:E39"/>
    <mergeCell ref="T40:W40"/>
    <mergeCell ref="P41:Q41"/>
    <mergeCell ref="U41:V41"/>
    <mergeCell ref="P43:V43"/>
    <mergeCell ref="AF43:AL43"/>
    <mergeCell ref="H47:L57"/>
    <mergeCell ref="AD47:AD57"/>
    <mergeCell ref="P57:V57"/>
    <mergeCell ref="AF57:AL57"/>
    <mergeCell ref="B52:C52"/>
    <mergeCell ref="M52:O52"/>
    <mergeCell ref="P52:S52"/>
    <mergeCell ref="T54:W54"/>
    <mergeCell ref="P55:Q55"/>
    <mergeCell ref="U55:V55"/>
    <mergeCell ref="P48:V48"/>
    <mergeCell ref="AF48:AL48"/>
    <mergeCell ref="D49:E50"/>
    <mergeCell ref="Z49:AB50"/>
    <mergeCell ref="P50:S50"/>
    <mergeCell ref="T50:W50"/>
    <mergeCell ref="D51:E53"/>
    <mergeCell ref="U51:V53"/>
    <mergeCell ref="Z51:AB53"/>
    <mergeCell ref="U65:V67"/>
    <mergeCell ref="Z65:AB67"/>
    <mergeCell ref="B66:C66"/>
    <mergeCell ref="M66:O66"/>
    <mergeCell ref="P66:S66"/>
    <mergeCell ref="H61:L71"/>
    <mergeCell ref="AD61:AD71"/>
    <mergeCell ref="P62:V62"/>
    <mergeCell ref="AF62:AL62"/>
    <mergeCell ref="D63:E64"/>
    <mergeCell ref="Z63:AB64"/>
    <mergeCell ref="P64:S64"/>
    <mergeCell ref="T64:W64"/>
    <mergeCell ref="D65:E67"/>
    <mergeCell ref="T68:W68"/>
    <mergeCell ref="P69:Q69"/>
    <mergeCell ref="U69:V69"/>
    <mergeCell ref="P71:V71"/>
    <mergeCell ref="AF71:AL71"/>
    <mergeCell ref="H75:L85"/>
    <mergeCell ref="AD75:AD85"/>
    <mergeCell ref="P85:V85"/>
    <mergeCell ref="AF85:AL85"/>
    <mergeCell ref="B80:C80"/>
    <mergeCell ref="M80:O80"/>
    <mergeCell ref="P80:S80"/>
    <mergeCell ref="T82:W82"/>
    <mergeCell ref="P83:Q83"/>
    <mergeCell ref="U83:V83"/>
    <mergeCell ref="P76:V76"/>
    <mergeCell ref="AF76:AL76"/>
    <mergeCell ref="D77:E78"/>
    <mergeCell ref="Z77:AB78"/>
    <mergeCell ref="P78:S78"/>
    <mergeCell ref="T78:W78"/>
    <mergeCell ref="D79:E81"/>
    <mergeCell ref="U79:V81"/>
    <mergeCell ref="Z79:AB81"/>
    <mergeCell ref="AO97:AR97"/>
    <mergeCell ref="AT97:AW97"/>
    <mergeCell ref="AO118:AR118"/>
    <mergeCell ref="AT118:AW118"/>
    <mergeCell ref="AO139:AR139"/>
    <mergeCell ref="AT139:AW139"/>
    <mergeCell ref="K89:L89"/>
    <mergeCell ref="P89:T89"/>
    <mergeCell ref="AE89:AI89"/>
    <mergeCell ref="W89:Z91"/>
    <mergeCell ref="AB89:AB91"/>
    <mergeCell ref="U95:AM95"/>
  </mergeCells>
  <conditionalFormatting sqref="T24">
    <cfRule type="iconSet" priority="109">
      <iconSet showValue="0">
        <cfvo type="percent" val="0"/>
        <cfvo type="num" val="5"/>
        <cfvo type="num" val="10"/>
      </iconSet>
    </cfRule>
  </conditionalFormatting>
  <conditionalFormatting sqref="T38">
    <cfRule type="iconSet" priority="52">
      <iconSet showValue="0">
        <cfvo type="percent" val="0"/>
        <cfvo type="num" val="5"/>
        <cfvo type="num" val="10"/>
      </iconSet>
    </cfRule>
  </conditionalFormatting>
  <conditionalFormatting sqref="T52">
    <cfRule type="iconSet" priority="40">
      <iconSet showValue="0">
        <cfvo type="percent" val="0"/>
        <cfvo type="num" val="5"/>
        <cfvo type="num" val="10"/>
      </iconSet>
    </cfRule>
  </conditionalFormatting>
  <conditionalFormatting sqref="T66">
    <cfRule type="iconSet" priority="28">
      <iconSet showValue="0">
        <cfvo type="percent" val="0"/>
        <cfvo type="num" val="5"/>
        <cfvo type="num" val="10"/>
      </iconSet>
    </cfRule>
  </conditionalFormatting>
  <conditionalFormatting sqref="T80">
    <cfRule type="iconSet" priority="16">
      <iconSet showValue="0">
        <cfvo type="percent" val="0"/>
        <cfvo type="num" val="5"/>
        <cfvo type="num" val="10"/>
      </iconSet>
    </cfRule>
  </conditionalFormatting>
  <conditionalFormatting sqref="AS19:AS22">
    <cfRule type="beginsWith" dxfId="5643" priority="110" operator="beginsWith" text="?">
      <formula>LEFT(AS19,LEN("?"))="?"</formula>
    </cfRule>
  </conditionalFormatting>
  <conditionalFormatting sqref="AS33:AS36">
    <cfRule type="beginsWith" dxfId="5642" priority="98" operator="beginsWith" text="?">
      <formula>LEFT(AS33,LEN("?"))="?"</formula>
    </cfRule>
  </conditionalFormatting>
  <conditionalFormatting sqref="B24">
    <cfRule type="beginsWith" dxfId="5641" priority="108" operator="beginsWith" text="?">
      <formula>LEFT(B24,LEN("?"))="?"</formula>
    </cfRule>
  </conditionalFormatting>
  <conditionalFormatting sqref="D23">
    <cfRule type="beginsWith" dxfId="5640" priority="107" operator="beginsWith" text="?">
      <formula>LEFT(D23,LEN("?"))="?"</formula>
    </cfRule>
  </conditionalFormatting>
  <conditionalFormatting sqref="U27">
    <cfRule type="cellIs" dxfId="5639" priority="105" operator="equal">
      <formula>2</formula>
    </cfRule>
  </conditionalFormatting>
  <conditionalFormatting sqref="U27">
    <cfRule type="cellIs" dxfId="5638" priority="106" operator="equal">
      <formula>1</formula>
    </cfRule>
  </conditionalFormatting>
  <conditionalFormatting sqref="U27">
    <cfRule type="cellIs" dxfId="5637" priority="101" operator="equal">
      <formula>6</formula>
    </cfRule>
  </conditionalFormatting>
  <conditionalFormatting sqref="U27">
    <cfRule type="cellIs" dxfId="5636" priority="102" operator="equal">
      <formula>5</formula>
    </cfRule>
  </conditionalFormatting>
  <conditionalFormatting sqref="U27">
    <cfRule type="cellIs" dxfId="5635" priority="103" operator="equal">
      <formula>4</formula>
    </cfRule>
  </conditionalFormatting>
  <conditionalFormatting sqref="U27">
    <cfRule type="cellIs" dxfId="5634" priority="104" operator="equal">
      <formula>3</formula>
    </cfRule>
  </conditionalFormatting>
  <conditionalFormatting sqref="Z23">
    <cfRule type="beginsWith" dxfId="5633" priority="99" operator="beginsWith" text="?">
      <formula>LEFT(Z23,LEN("?"))="?"</formula>
    </cfRule>
  </conditionalFormatting>
  <conditionalFormatting sqref="B38">
    <cfRule type="beginsWith" dxfId="5632" priority="97" operator="beginsWith" text="?">
      <formula>LEFT(B38,LEN("?"))="?"</formula>
    </cfRule>
  </conditionalFormatting>
  <conditionalFormatting sqref="AS61:AS64">
    <cfRule type="beginsWith" dxfId="5631" priority="96" operator="beginsWith" text="?">
      <formula>LEFT(AS61,LEN("?"))="?"</formula>
    </cfRule>
  </conditionalFormatting>
  <conditionalFormatting sqref="B66">
    <cfRule type="beginsWith" dxfId="5630" priority="95" operator="beginsWith" text="?">
      <formula>LEFT(B66,LEN("?"))="?"</formula>
    </cfRule>
  </conditionalFormatting>
  <conditionalFormatting sqref="AS75:AS78">
    <cfRule type="beginsWith" dxfId="5629" priority="94" operator="beginsWith" text="?">
      <formula>LEFT(AS75,LEN("?"))="?"</formula>
    </cfRule>
  </conditionalFormatting>
  <conditionalFormatting sqref="B80">
    <cfRule type="beginsWith" dxfId="5628" priority="93" operator="beginsWith" text="?">
      <formula>LEFT(B80,LEN("?"))="?"</formula>
    </cfRule>
  </conditionalFormatting>
  <conditionalFormatting sqref="L5">
    <cfRule type="beginsWith" dxfId="5627" priority="90" operator="beginsWith" text="?">
      <formula>LEFT(L5,LEN("?"))="?"</formula>
    </cfRule>
  </conditionalFormatting>
  <conditionalFormatting sqref="G5:H5">
    <cfRule type="beginsWith" dxfId="5626" priority="92" operator="beginsWith" text="?">
      <formula>LEFT(G5,LEN("?"))="?"</formula>
    </cfRule>
  </conditionalFormatting>
  <conditionalFormatting sqref="G6:H6">
    <cfRule type="beginsWith" dxfId="5625" priority="91" operator="beginsWith" text="?">
      <formula>LEFT(G6,LEN("?"))="?"</formula>
    </cfRule>
  </conditionalFormatting>
  <conditionalFormatting sqref="J5">
    <cfRule type="beginsWith" dxfId="5624" priority="89" operator="beginsWith" text="?">
      <formula>LEFT(J5,LEN("?"))="?"</formula>
    </cfRule>
  </conditionalFormatting>
  <conditionalFormatting sqref="O5:T6">
    <cfRule type="beginsWith" dxfId="5623" priority="88" operator="beginsWith" text="?">
      <formula>LEFT(O5,LEN("?"))="?"</formula>
    </cfRule>
  </conditionalFormatting>
  <conditionalFormatting sqref="AD5">
    <cfRule type="beginsWith" dxfId="5622" priority="87" operator="beginsWith" text="?">
      <formula>LEFT(AD5,LEN("?"))="?"</formula>
    </cfRule>
  </conditionalFormatting>
  <conditionalFormatting sqref="P24:S24">
    <cfRule type="containsText" dxfId="5621" priority="83" operator="containsText" text="ggggggggggggggg">
      <formula>NOT(ISERROR(SEARCH("ggggggggggggggg",P24)))</formula>
    </cfRule>
  </conditionalFormatting>
  <conditionalFormatting sqref="P24:S24">
    <cfRule type="containsText" dxfId="5620" priority="84" operator="containsText" text="gggggggggg">
      <formula>NOT(ISERROR(SEARCH("gggggggggg",P24)))</formula>
    </cfRule>
  </conditionalFormatting>
  <conditionalFormatting sqref="P24:S24">
    <cfRule type="containsText" dxfId="5619" priority="85" operator="containsText" text="ggggg">
      <formula>NOT(ISERROR(SEARCH("ggggg",P24)))</formula>
    </cfRule>
  </conditionalFormatting>
  <conditionalFormatting sqref="P24:S24">
    <cfRule type="containsText" dxfId="5618" priority="86" operator="containsText" text="g">
      <formula>NOT(ISERROR(SEARCH("g",P24)))</formula>
    </cfRule>
  </conditionalFormatting>
  <conditionalFormatting sqref="U23">
    <cfRule type="cellIs" dxfId="5617" priority="79" operator="between">
      <formula>15</formula>
      <formula>20</formula>
    </cfRule>
  </conditionalFormatting>
  <conditionalFormatting sqref="U23">
    <cfRule type="cellIs" dxfId="5616" priority="80" operator="between">
      <formula>10</formula>
      <formula>14.999</formula>
    </cfRule>
  </conditionalFormatting>
  <conditionalFormatting sqref="U23">
    <cfRule type="cellIs" dxfId="5615" priority="81" operator="between">
      <formula>5</formula>
      <formula>9.999</formula>
    </cfRule>
  </conditionalFormatting>
  <conditionalFormatting sqref="U23">
    <cfRule type="cellIs" dxfId="5614" priority="82" operator="between">
      <formula>0.001</formula>
      <formula>4.999</formula>
    </cfRule>
  </conditionalFormatting>
  <conditionalFormatting sqref="P38:S38">
    <cfRule type="containsText" dxfId="5613" priority="75" operator="containsText" text="ggggggggggggggg">
      <formula>NOT(ISERROR(SEARCH("ggggggggggggggg",P38)))</formula>
    </cfRule>
  </conditionalFormatting>
  <conditionalFormatting sqref="P38:S38">
    <cfRule type="containsText" dxfId="5612" priority="76" operator="containsText" text="gggggggggg">
      <formula>NOT(ISERROR(SEARCH("gggggggggg",P38)))</formula>
    </cfRule>
  </conditionalFormatting>
  <conditionalFormatting sqref="P38:S38">
    <cfRule type="containsText" dxfId="5611" priority="77" operator="containsText" text="ggggg">
      <formula>NOT(ISERROR(SEARCH("ggggg",P38)))</formula>
    </cfRule>
  </conditionalFormatting>
  <conditionalFormatting sqref="P38:S38">
    <cfRule type="containsText" dxfId="5610" priority="78" operator="containsText" text="g">
      <formula>NOT(ISERROR(SEARCH("g",P38)))</formula>
    </cfRule>
  </conditionalFormatting>
  <conditionalFormatting sqref="P80:S80">
    <cfRule type="containsText" dxfId="5609" priority="67" operator="containsText" text="ggggggggggggggg">
      <formula>NOT(ISERROR(SEARCH("ggggggggggggggg",P80)))</formula>
    </cfRule>
  </conditionalFormatting>
  <conditionalFormatting sqref="P80:S80">
    <cfRule type="containsText" dxfId="5608" priority="68" operator="containsText" text="gggggggggg">
      <formula>NOT(ISERROR(SEARCH("gggggggggg",P80)))</formula>
    </cfRule>
  </conditionalFormatting>
  <conditionalFormatting sqref="P80:S80">
    <cfRule type="containsText" dxfId="5607" priority="69" operator="containsText" text="ggggg">
      <formula>NOT(ISERROR(SEARCH("ggggg",P80)))</formula>
    </cfRule>
  </conditionalFormatting>
  <conditionalFormatting sqref="P80:S80">
    <cfRule type="containsText" dxfId="5606" priority="70" operator="containsText" text="g">
      <formula>NOT(ISERROR(SEARCH("g",P80)))</formula>
    </cfRule>
  </conditionalFormatting>
  <conditionalFormatting sqref="P66:S66">
    <cfRule type="containsText" dxfId="5605" priority="71" operator="containsText" text="ggggggggggggggg">
      <formula>NOT(ISERROR(SEARCH("ggggggggggggggg",P66)))</formula>
    </cfRule>
  </conditionalFormatting>
  <conditionalFormatting sqref="P66:S66">
    <cfRule type="containsText" dxfId="5604" priority="72" operator="containsText" text="gggggggggg">
      <formula>NOT(ISERROR(SEARCH("gggggggggg",P66)))</formula>
    </cfRule>
  </conditionalFormatting>
  <conditionalFormatting sqref="P66:S66">
    <cfRule type="containsText" dxfId="5603" priority="73" operator="containsText" text="ggggg">
      <formula>NOT(ISERROR(SEARCH("ggggg",P66)))</formula>
    </cfRule>
  </conditionalFormatting>
  <conditionalFormatting sqref="P66:S66">
    <cfRule type="containsText" dxfId="5602" priority="74" operator="containsText" text="g">
      <formula>NOT(ISERROR(SEARCH("g",P66)))</formula>
    </cfRule>
  </conditionalFormatting>
  <conditionalFormatting sqref="D37">
    <cfRule type="beginsWith" dxfId="5601" priority="66" operator="beginsWith" text="?">
      <formula>LEFT(D37,LEN("?"))="?"</formula>
    </cfRule>
  </conditionalFormatting>
  <conditionalFormatting sqref="D65">
    <cfRule type="beginsWith" dxfId="5600" priority="65" operator="beginsWith" text="?">
      <formula>LEFT(D65,LEN("?"))="?"</formula>
    </cfRule>
  </conditionalFormatting>
  <conditionalFormatting sqref="D79">
    <cfRule type="beginsWith" dxfId="5599" priority="64" operator="beginsWith" text="?">
      <formula>LEFT(D79,LEN("?"))="?"</formula>
    </cfRule>
  </conditionalFormatting>
  <conditionalFormatting sqref="Z37">
    <cfRule type="beginsWith" dxfId="5598" priority="63" operator="beginsWith" text="?">
      <formula>LEFT(Z37,LEN("?"))="?"</formula>
    </cfRule>
  </conditionalFormatting>
  <conditionalFormatting sqref="Z65">
    <cfRule type="beginsWith" dxfId="5597" priority="62" operator="beginsWith" text="?">
      <formula>LEFT(Z65,LEN("?"))="?"</formula>
    </cfRule>
  </conditionalFormatting>
  <conditionalFormatting sqref="Z79">
    <cfRule type="beginsWith" dxfId="5596" priority="61" operator="beginsWith" text="?">
      <formula>LEFT(Z79,LEN("?"))="?"</formula>
    </cfRule>
  </conditionalFormatting>
  <conditionalFormatting sqref="AS47:AS50">
    <cfRule type="beginsWith" dxfId="5595" priority="60" operator="beginsWith" text="?">
      <formula>LEFT(AS47,LEN("?"))="?"</formula>
    </cfRule>
  </conditionalFormatting>
  <conditionalFormatting sqref="B52">
    <cfRule type="beginsWith" dxfId="5594" priority="59" operator="beginsWith" text="?">
      <formula>LEFT(B52,LEN("?"))="?"</formula>
    </cfRule>
  </conditionalFormatting>
  <conditionalFormatting sqref="P52:S52">
    <cfRule type="containsText" dxfId="5593" priority="55" operator="containsText" text="ggggggggggggggg">
      <formula>NOT(ISERROR(SEARCH("ggggggggggggggg",P52)))</formula>
    </cfRule>
  </conditionalFormatting>
  <conditionalFormatting sqref="P52:S52">
    <cfRule type="containsText" dxfId="5592" priority="56" operator="containsText" text="gggggggggg">
      <formula>NOT(ISERROR(SEARCH("gggggggggg",P52)))</formula>
    </cfRule>
  </conditionalFormatting>
  <conditionalFormatting sqref="P52:S52">
    <cfRule type="containsText" dxfId="5591" priority="57" operator="containsText" text="ggggg">
      <formula>NOT(ISERROR(SEARCH("ggggg",P52)))</formula>
    </cfRule>
  </conditionalFormatting>
  <conditionalFormatting sqref="P52:S52">
    <cfRule type="containsText" dxfId="5590" priority="58" operator="containsText" text="g">
      <formula>NOT(ISERROR(SEARCH("g",P52)))</formula>
    </cfRule>
  </conditionalFormatting>
  <conditionalFormatting sqref="D51">
    <cfRule type="beginsWith" dxfId="5589" priority="54" operator="beginsWith" text="?">
      <formula>LEFT(D51,LEN("?"))="?"</formula>
    </cfRule>
  </conditionalFormatting>
  <conditionalFormatting sqref="Z51">
    <cfRule type="beginsWith" dxfId="5588" priority="53" operator="beginsWith" text="?">
      <formula>LEFT(Z51,LEN("?"))="?"</formula>
    </cfRule>
  </conditionalFormatting>
  <conditionalFormatting sqref="U41">
    <cfRule type="cellIs" dxfId="5587" priority="50" operator="equal">
      <formula>2</formula>
    </cfRule>
  </conditionalFormatting>
  <conditionalFormatting sqref="U41">
    <cfRule type="cellIs" dxfId="5586" priority="51" operator="equal">
      <formula>1</formula>
    </cfRule>
  </conditionalFormatting>
  <conditionalFormatting sqref="U41">
    <cfRule type="cellIs" dxfId="5585" priority="46" operator="equal">
      <formula>6</formula>
    </cfRule>
  </conditionalFormatting>
  <conditionalFormatting sqref="U41">
    <cfRule type="cellIs" dxfId="5584" priority="47" operator="equal">
      <formula>5</formula>
    </cfRule>
  </conditionalFormatting>
  <conditionalFormatting sqref="U41">
    <cfRule type="cellIs" dxfId="5583" priority="48" operator="equal">
      <formula>4</formula>
    </cfRule>
  </conditionalFormatting>
  <conditionalFormatting sqref="U41">
    <cfRule type="cellIs" dxfId="5582" priority="49" operator="equal">
      <formula>3</formula>
    </cfRule>
  </conditionalFormatting>
  <conditionalFormatting sqref="U37">
    <cfRule type="cellIs" dxfId="5581" priority="41" operator="between">
      <formula>15</formula>
      <formula>20</formula>
    </cfRule>
  </conditionalFormatting>
  <conditionalFormatting sqref="U37">
    <cfRule type="cellIs" dxfId="5580" priority="42" operator="between">
      <formula>10</formula>
      <formula>14.999</formula>
    </cfRule>
  </conditionalFormatting>
  <conditionalFormatting sqref="U37">
    <cfRule type="cellIs" dxfId="5579" priority="43" operator="between">
      <formula>5</formula>
      <formula>9.999</formula>
    </cfRule>
  </conditionalFormatting>
  <conditionalFormatting sqref="U37">
    <cfRule type="cellIs" dxfId="5578" priority="44" operator="between">
      <formula>0.001</formula>
      <formula>4.999</formula>
    </cfRule>
  </conditionalFormatting>
  <conditionalFormatting sqref="U55">
    <cfRule type="cellIs" dxfId="5577" priority="38" operator="equal">
      <formula>2</formula>
    </cfRule>
  </conditionalFormatting>
  <conditionalFormatting sqref="U55">
    <cfRule type="cellIs" dxfId="5576" priority="39" operator="equal">
      <formula>1</formula>
    </cfRule>
  </conditionalFormatting>
  <conditionalFormatting sqref="U55">
    <cfRule type="cellIs" dxfId="5575" priority="34" operator="equal">
      <formula>6</formula>
    </cfRule>
  </conditionalFormatting>
  <conditionalFormatting sqref="U55">
    <cfRule type="cellIs" dxfId="5574" priority="35" operator="equal">
      <formula>5</formula>
    </cfRule>
  </conditionalFormatting>
  <conditionalFormatting sqref="U55">
    <cfRule type="cellIs" dxfId="5573" priority="36" operator="equal">
      <formula>4</formula>
    </cfRule>
  </conditionalFormatting>
  <conditionalFormatting sqref="U55">
    <cfRule type="cellIs" dxfId="5572" priority="37" operator="equal">
      <formula>3</formula>
    </cfRule>
  </conditionalFormatting>
  <conditionalFormatting sqref="U51">
    <cfRule type="cellIs" dxfId="5571" priority="29" operator="between">
      <formula>15</formula>
      <formula>20</formula>
    </cfRule>
  </conditionalFormatting>
  <conditionalFormatting sqref="U51">
    <cfRule type="cellIs" dxfId="5570" priority="30" operator="between">
      <formula>10</formula>
      <formula>14.999</formula>
    </cfRule>
  </conditionalFormatting>
  <conditionalFormatting sqref="U51">
    <cfRule type="cellIs" dxfId="5569" priority="31" operator="between">
      <formula>5</formula>
      <formula>9.999</formula>
    </cfRule>
  </conditionalFormatting>
  <conditionalFormatting sqref="U51">
    <cfRule type="cellIs" dxfId="5568" priority="32" operator="between">
      <formula>0.001</formula>
      <formula>4.999</formula>
    </cfRule>
  </conditionalFormatting>
  <conditionalFormatting sqref="U69">
    <cfRule type="cellIs" dxfId="5567" priority="26" operator="equal">
      <formula>2</formula>
    </cfRule>
  </conditionalFormatting>
  <conditionalFormatting sqref="U69">
    <cfRule type="cellIs" dxfId="5566" priority="27" operator="equal">
      <formula>1</formula>
    </cfRule>
  </conditionalFormatting>
  <conditionalFormatting sqref="U69">
    <cfRule type="cellIs" dxfId="5565" priority="22" operator="equal">
      <formula>6</formula>
    </cfRule>
  </conditionalFormatting>
  <conditionalFormatting sqref="U69">
    <cfRule type="cellIs" dxfId="5564" priority="23" operator="equal">
      <formula>5</formula>
    </cfRule>
  </conditionalFormatting>
  <conditionalFormatting sqref="U69">
    <cfRule type="cellIs" dxfId="5563" priority="24" operator="equal">
      <formula>4</formula>
    </cfRule>
  </conditionalFormatting>
  <conditionalFormatting sqref="U69">
    <cfRule type="cellIs" dxfId="5562" priority="25" operator="equal">
      <formula>3</formula>
    </cfRule>
  </conditionalFormatting>
  <conditionalFormatting sqref="U65">
    <cfRule type="cellIs" dxfId="5561" priority="17" operator="between">
      <formula>15</formula>
      <formula>20</formula>
    </cfRule>
  </conditionalFormatting>
  <conditionalFormatting sqref="U65">
    <cfRule type="cellIs" dxfId="5560" priority="18" operator="between">
      <formula>10</formula>
      <formula>14.999</formula>
    </cfRule>
  </conditionalFormatting>
  <conditionalFormatting sqref="U65">
    <cfRule type="cellIs" dxfId="5559" priority="19" operator="between">
      <formula>5</formula>
      <formula>9.999</formula>
    </cfRule>
  </conditionalFormatting>
  <conditionalFormatting sqref="U65">
    <cfRule type="cellIs" dxfId="5558" priority="20" operator="between">
      <formula>0.001</formula>
      <formula>4.999</formula>
    </cfRule>
  </conditionalFormatting>
  <conditionalFormatting sqref="U83">
    <cfRule type="cellIs" dxfId="5557" priority="14" operator="equal">
      <formula>2</formula>
    </cfRule>
  </conditionalFormatting>
  <conditionalFormatting sqref="U83">
    <cfRule type="cellIs" dxfId="5556" priority="15" operator="equal">
      <formula>1</formula>
    </cfRule>
  </conditionalFormatting>
  <conditionalFormatting sqref="U83">
    <cfRule type="cellIs" dxfId="5555" priority="10" operator="equal">
      <formula>6</formula>
    </cfRule>
  </conditionalFormatting>
  <conditionalFormatting sqref="U83">
    <cfRule type="cellIs" dxfId="5554" priority="11" operator="equal">
      <formula>5</formula>
    </cfRule>
  </conditionalFormatting>
  <conditionalFormatting sqref="U83">
    <cfRule type="cellIs" dxfId="5553" priority="12" operator="equal">
      <formula>4</formula>
    </cfRule>
  </conditionalFormatting>
  <conditionalFormatting sqref="U83">
    <cfRule type="cellIs" dxfId="5552" priority="13" operator="equal">
      <formula>3</formula>
    </cfRule>
  </conditionalFormatting>
  <conditionalFormatting sqref="U79">
    <cfRule type="cellIs" dxfId="5551" priority="5" operator="between">
      <formula>15</formula>
      <formula>20</formula>
    </cfRule>
  </conditionalFormatting>
  <conditionalFormatting sqref="U79">
    <cfRule type="cellIs" dxfId="5550" priority="6" operator="between">
      <formula>10</formula>
      <formula>14.999</formula>
    </cfRule>
  </conditionalFormatting>
  <conditionalFormatting sqref="U79">
    <cfRule type="cellIs" dxfId="5549" priority="7" operator="between">
      <formula>5</formula>
      <formula>9.999</formula>
    </cfRule>
  </conditionalFormatting>
  <conditionalFormatting sqref="U79">
    <cfRule type="cellIs" dxfId="5548" priority="8" operator="between">
      <formula>0.001</formula>
      <formula>4.999</formula>
    </cfRule>
  </conditionalFormatting>
  <conditionalFormatting sqref="W89">
    <cfRule type="cellIs" dxfId="5547" priority="1" operator="between">
      <formula>15</formula>
      <formula>20</formula>
    </cfRule>
  </conditionalFormatting>
  <conditionalFormatting sqref="W89">
    <cfRule type="cellIs" dxfId="5546" priority="2" operator="between">
      <formula>10</formula>
      <formula>14.999</formula>
    </cfRule>
  </conditionalFormatting>
  <conditionalFormatting sqref="W89">
    <cfRule type="cellIs" dxfId="5545" priority="3" operator="between">
      <formula>5</formula>
      <formula>9.999</formula>
    </cfRule>
  </conditionalFormatting>
  <conditionalFormatting sqref="W89">
    <cfRule type="cellIs" dxfId="5544" priority="4" operator="between">
      <formula>0.001</formula>
      <formula>4.999</formula>
    </cfRule>
  </conditionalFormatting>
  <pageMargins left="0.7" right="0.7" top="0.75" bottom="0.75" header="0.3" footer="0.3"/>
  <pageSetup paperSize="9" scale="22"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
    <tabColor rgb="FF00B050"/>
    <pageSetUpPr fitToPage="1"/>
  </sheetPr>
  <dimension ref="B1:AE1048522"/>
  <sheetViews>
    <sheetView showGridLines="0" showRowColHeaders="0" zoomScale="70" workbookViewId="0">
      <pane xSplit="6" ySplit="13" topLeftCell="G35" activePane="bottomRight" state="frozen"/>
      <selection activeCell="L15" sqref="L15"/>
      <selection pane="topRight"/>
      <selection pane="bottomLeft"/>
      <selection pane="bottomRight" activeCell="AA20" sqref="AA20"/>
    </sheetView>
  </sheetViews>
  <sheetFormatPr baseColWidth="10" defaultColWidth="10.85546875" defaultRowHeight="15"/>
  <cols>
    <col min="1" max="1" width="1.7109375" style="1" customWidth="1"/>
    <col min="2" max="2" width="2.42578125" style="1" customWidth="1"/>
    <col min="3" max="3" width="1.7109375" style="1" customWidth="1"/>
    <col min="4" max="4" width="10.85546875" style="1" customWidth="1"/>
    <col min="5" max="5" width="7.42578125" style="1" customWidth="1"/>
    <col min="6" max="6" width="1.7109375" style="1" customWidth="1"/>
    <col min="7" max="7" width="5" style="1" customWidth="1"/>
    <col min="8" max="8" width="36.7109375" style="1" customWidth="1"/>
    <col min="9" max="9" width="1.7109375" style="1" customWidth="1"/>
    <col min="10" max="10" width="21.7109375" style="1" customWidth="1"/>
    <col min="11" max="11" width="1.7109375" style="1" customWidth="1"/>
    <col min="12" max="12" width="12.42578125" style="1" customWidth="1"/>
    <col min="13" max="14" width="4.140625" style="1" customWidth="1"/>
    <col min="15" max="15" width="1.7109375" style="1" customWidth="1"/>
    <col min="16" max="16" width="8.85546875" style="1" customWidth="1"/>
    <col min="17" max="17" width="8.28515625" style="1" customWidth="1"/>
    <col min="18" max="18" width="10.85546875" style="1" customWidth="1"/>
    <col min="19" max="19" width="8.85546875" style="1" customWidth="1"/>
    <col min="20" max="20" width="7.42578125" style="1" customWidth="1"/>
    <col min="21" max="21" width="11.7109375" style="1" customWidth="1"/>
    <col min="22" max="22" width="1.7109375" style="1" customWidth="1"/>
    <col min="23" max="23" width="8.28515625" style="1" customWidth="1"/>
    <col min="24" max="24" width="3.28515625" style="1" customWidth="1"/>
    <col min="25" max="26" width="1.7109375" style="1" customWidth="1"/>
    <col min="27" max="27" width="10" style="1" customWidth="1"/>
    <col min="28" max="28" width="3.28515625" style="1" customWidth="1"/>
    <col min="29" max="29" width="1.7109375" style="1" customWidth="1"/>
    <col min="30" max="31" width="2.42578125" style="1" customWidth="1"/>
    <col min="32" max="16384" width="10.85546875" style="1"/>
  </cols>
  <sheetData>
    <row r="1" spans="2:31" ht="9.9499999999999993" customHeight="1"/>
    <row r="2" spans="2:31" ht="15" customHeight="1">
      <c r="B2" s="2"/>
      <c r="C2" s="3"/>
      <c r="D2" s="3"/>
      <c r="E2" s="3"/>
      <c r="F2" s="3"/>
      <c r="G2" s="3"/>
      <c r="H2" s="3"/>
      <c r="I2" s="3"/>
      <c r="J2" s="3"/>
      <c r="K2" s="3"/>
      <c r="L2" s="3"/>
      <c r="M2" s="3"/>
      <c r="N2" s="3"/>
      <c r="O2" s="3"/>
      <c r="P2" s="3"/>
      <c r="Q2" s="3"/>
      <c r="R2" s="3"/>
      <c r="S2" s="3"/>
      <c r="T2" s="3"/>
      <c r="U2" s="3"/>
      <c r="V2" s="3"/>
      <c r="W2" s="3"/>
      <c r="X2" s="3"/>
      <c r="Y2" s="3"/>
      <c r="Z2" s="3"/>
      <c r="AA2" s="3"/>
      <c r="AB2" s="3"/>
      <c r="AC2" s="3"/>
      <c r="AD2" s="4"/>
    </row>
    <row r="3" spans="2:31" ht="9.9499999999999993" customHeight="1">
      <c r="B3" s="5"/>
      <c r="F3" s="6"/>
      <c r="G3" s="6"/>
      <c r="H3" s="7"/>
      <c r="I3" s="6"/>
      <c r="J3" s="6"/>
      <c r="K3" s="8"/>
      <c r="L3" s="8"/>
      <c r="M3" s="8"/>
      <c r="N3" s="8"/>
      <c r="O3" s="8"/>
      <c r="P3" s="8"/>
      <c r="Q3" s="8"/>
      <c r="AA3" s="9"/>
      <c r="AB3" s="9"/>
      <c r="AC3" s="9"/>
      <c r="AD3" s="10"/>
    </row>
    <row r="4" spans="2:31" ht="9.9499999999999993" customHeight="1">
      <c r="B4" s="5"/>
      <c r="F4" s="6"/>
      <c r="G4" s="6"/>
      <c r="H4" s="7"/>
      <c r="I4" s="6"/>
      <c r="J4" s="6"/>
      <c r="K4" s="8"/>
      <c r="L4" s="8"/>
      <c r="M4" s="8"/>
      <c r="N4" s="8"/>
      <c r="O4" s="8"/>
      <c r="P4" s="8"/>
      <c r="Q4" s="8"/>
      <c r="AC4" s="9"/>
      <c r="AD4" s="10"/>
    </row>
    <row r="5" spans="2:31" s="11" customFormat="1" ht="27.95" customHeight="1">
      <c r="B5" s="12"/>
      <c r="F5" s="13"/>
      <c r="G5" s="1051" t="str">
        <f>IF('Suivi des évaluations'!K5=0,"?",'Suivi des évaluations'!K5)</f>
        <v>?</v>
      </c>
      <c r="H5" s="1051"/>
      <c r="I5" s="1071"/>
      <c r="J5" s="1067" t="str">
        <f>IF('Suivi des évaluations'!K15=0,"?",'Suivi des évaluations'!K15)</f>
        <v>Seconde</v>
      </c>
      <c r="K5" s="1072"/>
      <c r="L5" s="1067" t="str">
        <f>IF('Suivi des évaluations'!S15=0,"?",'Suivi des évaluations'!S15)</f>
        <v>BCP</v>
      </c>
      <c r="M5" s="1067"/>
      <c r="N5" s="1075"/>
      <c r="O5" s="1068" t="str">
        <f>IF('Suivi des évaluations'!AB15=0,"?",'Suivi des évaluations'!AB15)</f>
        <v>Maintenance et efficacité énergétique (MEE)</v>
      </c>
      <c r="P5" s="1068"/>
      <c r="Q5" s="1068"/>
      <c r="R5" s="1068"/>
      <c r="S5" s="1068"/>
      <c r="T5" s="1068"/>
      <c r="X5" s="19"/>
      <c r="Y5" s="19"/>
      <c r="Z5" s="19"/>
      <c r="AD5" s="20"/>
    </row>
    <row r="6" spans="2:31" s="11" customFormat="1" ht="27.95" customHeight="1">
      <c r="B6" s="12"/>
      <c r="F6" s="13"/>
      <c r="G6" s="1051" t="str">
        <f>IF('Suivi des évaluations'!K7=0,"?",'Suivi des évaluations'!K7)</f>
        <v>?</v>
      </c>
      <c r="H6" s="1051"/>
      <c r="I6" s="1071"/>
      <c r="J6" s="1067"/>
      <c r="K6" s="1072"/>
      <c r="L6" s="1067"/>
      <c r="M6" s="1067"/>
      <c r="N6" s="1075"/>
      <c r="O6" s="1068"/>
      <c r="P6" s="1068"/>
      <c r="Q6" s="1068"/>
      <c r="R6" s="1068"/>
      <c r="S6" s="1068"/>
      <c r="T6" s="1068"/>
      <c r="X6" s="19"/>
      <c r="Y6" s="19"/>
      <c r="Z6" s="19"/>
      <c r="AD6" s="20"/>
    </row>
    <row r="7" spans="2:31" s="21" customFormat="1" ht="9.9499999999999993" customHeight="1">
      <c r="B7" s="22"/>
      <c r="G7" s="23"/>
      <c r="H7" s="23"/>
      <c r="I7" s="23"/>
      <c r="J7" s="24"/>
      <c r="K7" s="24"/>
      <c r="L7" s="24"/>
      <c r="M7" s="24"/>
      <c r="N7" s="24"/>
      <c r="O7" s="24"/>
      <c r="P7" s="24"/>
      <c r="Q7" s="8"/>
      <c r="R7" s="1"/>
      <c r="S7" s="1"/>
      <c r="T7" s="1"/>
      <c r="U7" s="1"/>
      <c r="V7" s="1"/>
      <c r="W7" s="1"/>
      <c r="X7" s="25"/>
      <c r="Y7" s="25"/>
      <c r="Z7" s="25"/>
      <c r="AD7" s="26"/>
    </row>
    <row r="8" spans="2:31" ht="9.9499999999999993" customHeight="1">
      <c r="B8" s="5"/>
      <c r="D8" s="27"/>
      <c r="E8" s="27"/>
      <c r="X8" s="28"/>
      <c r="Y8" s="28"/>
      <c r="Z8" s="28"/>
      <c r="AD8" s="10"/>
      <c r="AE8" s="27"/>
    </row>
    <row r="9" spans="2:31" s="21" customFormat="1" ht="60" customHeight="1">
      <c r="B9" s="1069" t="s">
        <v>0</v>
      </c>
      <c r="C9" s="1070"/>
      <c r="D9" s="1070"/>
      <c r="E9" s="1070"/>
      <c r="F9" s="29"/>
      <c r="G9" s="30"/>
      <c r="H9" s="131" t="s">
        <v>42</v>
      </c>
      <c r="I9" s="132"/>
      <c r="J9" s="132"/>
      <c r="K9" s="133"/>
      <c r="L9" s="133"/>
      <c r="M9" s="133"/>
      <c r="N9" s="133"/>
      <c r="O9" s="133"/>
      <c r="P9" s="133"/>
      <c r="Q9" s="133"/>
      <c r="R9" s="133"/>
      <c r="S9" s="133"/>
      <c r="T9" s="133"/>
      <c r="U9" s="133"/>
      <c r="V9" s="133"/>
      <c r="W9" s="133"/>
      <c r="X9" s="133"/>
      <c r="Y9" s="29"/>
      <c r="Z9" s="29"/>
      <c r="AA9" s="29"/>
      <c r="AB9" s="29"/>
      <c r="AC9" s="29"/>
      <c r="AD9" s="31"/>
    </row>
    <row r="10" spans="2:31" ht="30" customHeight="1">
      <c r="B10" s="134"/>
      <c r="C10" s="135"/>
      <c r="D10" s="135"/>
      <c r="E10" s="135"/>
      <c r="F10" s="135"/>
      <c r="G10" s="136"/>
      <c r="H10" s="137"/>
      <c r="I10" s="1073"/>
      <c r="J10" s="1073"/>
      <c r="K10" s="1073"/>
      <c r="L10" s="1073"/>
      <c r="M10" s="1073"/>
      <c r="N10" s="1073"/>
      <c r="O10" s="1073"/>
      <c r="P10" s="1073"/>
      <c r="Q10" s="1073"/>
      <c r="R10" s="1073"/>
      <c r="S10" s="1073"/>
      <c r="T10" s="1073"/>
      <c r="U10" s="1073"/>
      <c r="V10" s="1073"/>
      <c r="W10" s="1073"/>
      <c r="X10" s="1073"/>
      <c r="Y10" s="1073"/>
      <c r="Z10" s="1073"/>
      <c r="AA10" s="1073"/>
      <c r="AB10" s="1073"/>
      <c r="AC10" s="1073"/>
      <c r="AD10" s="1074"/>
    </row>
    <row r="11" spans="2:31" ht="5.0999999999999996" customHeight="1">
      <c r="B11" s="5"/>
      <c r="G11" s="37"/>
      <c r="H11" s="38"/>
      <c r="I11" s="38"/>
      <c r="J11" s="38"/>
      <c r="K11" s="38"/>
      <c r="L11" s="38"/>
      <c r="M11" s="38"/>
      <c r="N11" s="38"/>
      <c r="O11" s="37"/>
      <c r="P11" s="37"/>
      <c r="Q11" s="37"/>
      <c r="R11" s="37"/>
      <c r="S11" s="37"/>
      <c r="T11" s="37"/>
      <c r="U11" s="37"/>
      <c r="V11" s="37"/>
      <c r="W11" s="37"/>
      <c r="X11" s="37"/>
      <c r="Y11" s="37"/>
      <c r="Z11" s="37"/>
      <c r="AA11" s="37"/>
      <c r="AB11" s="37"/>
      <c r="AD11" s="10"/>
    </row>
    <row r="12" spans="2:31" ht="12" customHeight="1">
      <c r="B12" s="5"/>
      <c r="E12" s="37"/>
      <c r="G12" s="37"/>
      <c r="H12" s="138"/>
      <c r="I12" s="37"/>
      <c r="J12" s="37"/>
      <c r="K12" s="37"/>
      <c r="L12" s="40"/>
      <c r="M12" s="40"/>
      <c r="N12" s="40"/>
      <c r="O12" s="40"/>
      <c r="P12" s="41"/>
      <c r="Q12" s="41"/>
      <c r="R12" s="41"/>
      <c r="S12" s="41"/>
      <c r="T12" s="37"/>
      <c r="U12" s="42"/>
      <c r="V12" s="43"/>
      <c r="W12" s="44"/>
      <c r="X12" s="45"/>
      <c r="Y12" s="46"/>
      <c r="Z12" s="47"/>
      <c r="AA12" s="46"/>
      <c r="AB12" s="48"/>
      <c r="AD12" s="10"/>
    </row>
    <row r="13" spans="2:31" ht="5.0999999999999996" customHeight="1">
      <c r="B13" s="5"/>
      <c r="G13" s="37"/>
      <c r="H13" s="40"/>
      <c r="I13" s="37"/>
      <c r="J13" s="37"/>
      <c r="K13" s="37"/>
      <c r="L13" s="40"/>
      <c r="M13" s="40"/>
      <c r="N13" s="40"/>
      <c r="O13" s="40"/>
      <c r="P13" s="49"/>
      <c r="Q13" s="139"/>
      <c r="R13" s="139"/>
      <c r="S13" s="49"/>
      <c r="T13" s="37"/>
      <c r="U13" s="40"/>
      <c r="V13" s="37"/>
      <c r="W13" s="40"/>
      <c r="X13" s="37"/>
      <c r="Y13" s="37"/>
      <c r="Z13" s="37"/>
      <c r="AA13" s="37"/>
      <c r="AB13" s="37"/>
      <c r="AD13" s="10"/>
    </row>
    <row r="14" spans="2:31" ht="24.95" customHeight="1">
      <c r="B14" s="5"/>
      <c r="G14" s="37"/>
      <c r="H14" s="37"/>
      <c r="I14" s="37"/>
      <c r="J14" s="37"/>
      <c r="K14" s="37"/>
      <c r="L14" s="37"/>
      <c r="M14" s="37"/>
      <c r="N14" s="37"/>
      <c r="O14" s="37"/>
      <c r="P14" s="37"/>
      <c r="Q14" s="37"/>
      <c r="R14" s="37"/>
      <c r="S14" s="37"/>
      <c r="T14" s="37"/>
      <c r="U14" s="37"/>
      <c r="V14" s="37"/>
      <c r="W14" s="37"/>
      <c r="X14" s="37"/>
      <c r="Y14" s="37"/>
      <c r="Z14" s="37"/>
      <c r="AA14" s="1076"/>
      <c r="AB14" s="1076"/>
      <c r="AC14" s="1076"/>
      <c r="AD14" s="10"/>
    </row>
    <row r="15" spans="2:31" ht="30" customHeight="1">
      <c r="B15" s="5"/>
      <c r="C15" s="56"/>
      <c r="D15" s="56"/>
      <c r="E15" s="57"/>
      <c r="G15" s="1066"/>
      <c r="H15" s="59" t="s">
        <v>43</v>
      </c>
      <c r="I15" s="59"/>
      <c r="J15" s="59"/>
      <c r="K15" s="59"/>
      <c r="L15" s="59"/>
      <c r="M15" s="85"/>
      <c r="N15" s="1078"/>
      <c r="O15" s="37"/>
      <c r="P15" s="1077" t="s">
        <v>44</v>
      </c>
      <c r="Q15" s="1077"/>
      <c r="R15" s="1077"/>
      <c r="S15" s="1077"/>
      <c r="T15" s="1077"/>
      <c r="U15" s="1077"/>
      <c r="V15" s="1077"/>
      <c r="W15" s="1077"/>
      <c r="X15" s="59"/>
      <c r="Y15" s="59"/>
      <c r="Z15" s="59"/>
      <c r="AA15" s="59"/>
      <c r="AB15" s="59"/>
      <c r="AC15" s="59"/>
      <c r="AD15" s="10"/>
    </row>
    <row r="16" spans="2:31" ht="24" customHeight="1">
      <c r="B16" s="5"/>
      <c r="C16" s="56"/>
      <c r="D16" s="56"/>
      <c r="E16" s="57"/>
      <c r="G16" s="1066"/>
      <c r="H16" s="59" t="s">
        <v>45</v>
      </c>
      <c r="I16" s="59"/>
      <c r="J16" s="59"/>
      <c r="K16" s="59"/>
      <c r="L16" s="59"/>
      <c r="M16" s="85"/>
      <c r="N16" s="1078"/>
      <c r="O16" s="37"/>
      <c r="P16" s="1077" t="s">
        <v>46</v>
      </c>
      <c r="Q16" s="1077"/>
      <c r="R16" s="1077"/>
      <c r="S16" s="1077"/>
      <c r="T16" s="1077"/>
      <c r="U16" s="1077"/>
      <c r="V16" s="1077"/>
      <c r="W16" s="59"/>
      <c r="X16" s="59"/>
      <c r="Y16" s="59"/>
      <c r="Z16" s="59"/>
      <c r="AA16" s="59"/>
      <c r="AB16" s="59"/>
      <c r="AC16" s="59"/>
      <c r="AD16" s="10"/>
    </row>
    <row r="17" spans="2:30" ht="9.9499999999999993" customHeight="1">
      <c r="B17" s="5"/>
      <c r="C17" s="56"/>
      <c r="D17" s="56"/>
      <c r="E17" s="57"/>
      <c r="G17" s="37"/>
      <c r="H17" s="60"/>
      <c r="I17" s="60"/>
      <c r="J17" s="60"/>
      <c r="K17" s="60"/>
      <c r="L17" s="140"/>
      <c r="M17" s="85"/>
      <c r="N17" s="1078"/>
      <c r="O17" s="37"/>
      <c r="P17" s="1081" t="s">
        <v>47</v>
      </c>
      <c r="Q17" s="1082"/>
      <c r="R17" s="1082"/>
      <c r="S17" s="1082"/>
      <c r="T17" s="1082"/>
      <c r="U17" s="1082"/>
      <c r="V17" s="1082"/>
      <c r="W17" s="59"/>
      <c r="X17" s="37"/>
      <c r="Y17" s="37"/>
      <c r="Z17" s="37"/>
      <c r="AA17" s="40"/>
      <c r="AB17" s="40"/>
      <c r="AC17" s="40"/>
      <c r="AD17" s="10"/>
    </row>
    <row r="18" spans="2:30" ht="20.100000000000001" customHeight="1">
      <c r="B18" s="5"/>
      <c r="C18" s="56"/>
      <c r="D18" s="56"/>
      <c r="E18" s="57"/>
      <c r="G18" s="141"/>
      <c r="H18" s="142" t="s">
        <v>48</v>
      </c>
      <c r="I18" s="143"/>
      <c r="J18" s="1079" t="s">
        <v>49</v>
      </c>
      <c r="K18" s="144"/>
      <c r="L18" s="145"/>
      <c r="M18" s="146"/>
      <c r="N18" s="1078"/>
      <c r="O18" s="37"/>
      <c r="P18" s="1082"/>
      <c r="Q18" s="1082"/>
      <c r="R18" s="1082"/>
      <c r="S18" s="1082"/>
      <c r="T18" s="1082"/>
      <c r="U18" s="1082"/>
      <c r="V18" s="1082"/>
      <c r="W18" s="65"/>
      <c r="X18" s="66"/>
      <c r="Y18" s="37"/>
      <c r="Z18" s="37"/>
      <c r="AA18" s="40"/>
      <c r="AB18" s="40"/>
      <c r="AC18" s="40"/>
      <c r="AD18" s="10"/>
    </row>
    <row r="19" spans="2:30" ht="9.9499999999999993" customHeight="1">
      <c r="B19" s="5"/>
      <c r="C19" s="56"/>
      <c r="D19" s="56"/>
      <c r="E19" s="57"/>
      <c r="G19" s="37"/>
      <c r="H19" s="147"/>
      <c r="I19" s="60"/>
      <c r="J19" s="1080"/>
      <c r="K19" s="60"/>
      <c r="L19" s="145"/>
      <c r="M19" s="146"/>
      <c r="N19" s="85"/>
      <c r="O19" s="37"/>
      <c r="W19" s="67"/>
      <c r="X19" s="68"/>
      <c r="Y19" s="37"/>
      <c r="Z19" s="37"/>
      <c r="AA19" s="40"/>
      <c r="AB19" s="40"/>
      <c r="AC19" s="40"/>
      <c r="AD19" s="10"/>
    </row>
    <row r="20" spans="2:30" ht="20.100000000000001" customHeight="1">
      <c r="B20" s="5"/>
      <c r="C20" s="56"/>
      <c r="D20" s="56"/>
      <c r="E20" s="57"/>
      <c r="G20" s="141"/>
      <c r="H20" s="148" t="s">
        <v>50</v>
      </c>
      <c r="I20" s="76"/>
      <c r="J20" s="1080"/>
      <c r="K20" s="144"/>
      <c r="L20" s="145"/>
      <c r="M20" s="146"/>
      <c r="N20" s="85"/>
      <c r="O20" s="37"/>
      <c r="P20" s="149"/>
      <c r="Q20" s="1083" t="s">
        <v>51</v>
      </c>
      <c r="R20" s="1084"/>
      <c r="S20" s="1084"/>
      <c r="T20" s="1084"/>
      <c r="U20" s="1084"/>
      <c r="V20" s="1084"/>
      <c r="W20" s="1084"/>
      <c r="X20" s="1084"/>
      <c r="Y20" s="1085"/>
      <c r="Z20" s="37"/>
      <c r="AA20" s="40"/>
      <c r="AB20" s="40"/>
      <c r="AC20" s="40"/>
      <c r="AD20" s="10"/>
    </row>
    <row r="21" spans="2:30" ht="9.9499999999999993" customHeight="1">
      <c r="B21" s="5"/>
      <c r="C21" s="56"/>
      <c r="D21" s="56"/>
      <c r="E21" s="57"/>
      <c r="G21" s="37"/>
      <c r="H21" s="150"/>
      <c r="I21" s="60"/>
      <c r="J21" s="151"/>
      <c r="K21" s="60"/>
      <c r="L21" s="140"/>
      <c r="M21" s="85"/>
      <c r="N21" s="85"/>
      <c r="O21" s="37"/>
      <c r="P21" s="152" t="s">
        <v>52</v>
      </c>
      <c r="Q21" s="1116" t="s">
        <v>1020</v>
      </c>
      <c r="R21" s="1117"/>
      <c r="S21" s="1117"/>
      <c r="T21" s="1117"/>
      <c r="U21" s="1117"/>
      <c r="V21" s="1117"/>
      <c r="W21" s="1117"/>
      <c r="X21" s="1117"/>
      <c r="Y21" s="1118"/>
      <c r="Z21" s="37"/>
      <c r="AA21" s="40"/>
      <c r="AB21" s="40"/>
      <c r="AC21" s="40"/>
      <c r="AD21" s="10"/>
    </row>
    <row r="22" spans="2:30" ht="20.100000000000001" customHeight="1">
      <c r="B22" s="5"/>
      <c r="C22" s="56"/>
      <c r="D22" s="56"/>
      <c r="E22" s="57"/>
      <c r="G22" s="141"/>
      <c r="H22" s="153" t="s">
        <v>53</v>
      </c>
      <c r="I22" s="154"/>
      <c r="J22" s="1089" t="s">
        <v>54</v>
      </c>
      <c r="K22" s="144"/>
      <c r="L22" s="84"/>
      <c r="M22" s="84"/>
      <c r="N22" s="85"/>
      <c r="O22" s="37"/>
      <c r="P22" s="149"/>
      <c r="Q22" s="1119"/>
      <c r="R22" s="1120"/>
      <c r="S22" s="1120"/>
      <c r="T22" s="1120"/>
      <c r="U22" s="1120"/>
      <c r="V22" s="1120"/>
      <c r="W22" s="1120"/>
      <c r="X22" s="1120"/>
      <c r="Y22" s="1121"/>
      <c r="Z22" s="37"/>
      <c r="AA22" s="40"/>
      <c r="AB22" s="40"/>
      <c r="AC22" s="40"/>
      <c r="AD22" s="10"/>
    </row>
    <row r="23" spans="2:30" ht="9.9499999999999993" customHeight="1">
      <c r="B23" s="5"/>
      <c r="C23" s="56"/>
      <c r="D23" s="56"/>
      <c r="E23" s="57"/>
      <c r="G23" s="37"/>
      <c r="H23" s="150"/>
      <c r="I23" s="60"/>
      <c r="J23" s="1090"/>
      <c r="K23" s="60"/>
      <c r="L23" s="84"/>
      <c r="M23" s="84"/>
      <c r="N23" s="85"/>
      <c r="O23" s="37"/>
      <c r="P23" s="155"/>
      <c r="Q23" s="67"/>
      <c r="R23" s="67"/>
      <c r="S23" s="67"/>
      <c r="T23" s="67"/>
      <c r="U23" s="67"/>
      <c r="V23" s="67"/>
      <c r="W23" s="67"/>
      <c r="X23" s="68"/>
      <c r="Y23" s="37"/>
      <c r="Z23" s="37"/>
      <c r="AA23" s="40"/>
      <c r="AB23" s="40"/>
      <c r="AC23" s="40"/>
      <c r="AD23" s="10"/>
    </row>
    <row r="24" spans="2:30" ht="20.100000000000001" customHeight="1">
      <c r="B24" s="5"/>
      <c r="C24" s="56"/>
      <c r="D24" s="56"/>
      <c r="E24" s="57"/>
      <c r="G24" s="141"/>
      <c r="H24" s="156" t="s">
        <v>55</v>
      </c>
      <c r="I24" s="157"/>
      <c r="J24" s="1090"/>
      <c r="K24" s="144"/>
      <c r="L24" s="84"/>
      <c r="M24" s="84"/>
      <c r="N24" s="85"/>
      <c r="O24" s="37"/>
      <c r="P24" s="158"/>
      <c r="Q24" s="1122" t="s">
        <v>56</v>
      </c>
      <c r="R24" s="1123"/>
      <c r="S24" s="1123"/>
      <c r="T24" s="1123"/>
      <c r="U24" s="1123"/>
      <c r="V24" s="1123"/>
      <c r="W24" s="1123"/>
      <c r="X24" s="1123"/>
      <c r="Y24" s="1124"/>
      <c r="Z24" s="37"/>
      <c r="AA24" s="40"/>
      <c r="AB24" s="40"/>
      <c r="AC24" s="40"/>
      <c r="AD24" s="10"/>
    </row>
    <row r="25" spans="2:30" ht="9.9499999999999993" customHeight="1">
      <c r="B25" s="5"/>
      <c r="C25" s="56"/>
      <c r="D25" s="56"/>
      <c r="E25" s="57"/>
      <c r="G25" s="37"/>
      <c r="H25" s="150"/>
      <c r="I25" s="60"/>
      <c r="J25" s="1090"/>
      <c r="K25" s="60"/>
      <c r="L25" s="84"/>
      <c r="M25" s="84"/>
      <c r="N25" s="85"/>
      <c r="O25" s="37"/>
      <c r="P25" s="159" t="s">
        <v>57</v>
      </c>
      <c r="Q25" s="1125" t="s">
        <v>58</v>
      </c>
      <c r="R25" s="1126"/>
      <c r="S25" s="1126"/>
      <c r="T25" s="1126"/>
      <c r="U25" s="1126"/>
      <c r="V25" s="1126"/>
      <c r="W25" s="1126"/>
      <c r="X25" s="1126"/>
      <c r="Y25" s="1127"/>
      <c r="Z25" s="37"/>
      <c r="AA25" s="40"/>
      <c r="AB25" s="40"/>
      <c r="AC25" s="40"/>
      <c r="AD25" s="10"/>
    </row>
    <row r="26" spans="2:30" ht="20.100000000000001" customHeight="1">
      <c r="B26" s="5"/>
      <c r="C26" s="56"/>
      <c r="D26" s="56"/>
      <c r="E26" s="57"/>
      <c r="G26" s="141"/>
      <c r="H26" s="160" t="s">
        <v>59</v>
      </c>
      <c r="I26" s="157"/>
      <c r="J26" s="1090"/>
      <c r="K26" s="144"/>
      <c r="L26" s="84"/>
      <c r="M26" s="84"/>
      <c r="N26" s="85"/>
      <c r="O26" s="37"/>
      <c r="P26" s="158"/>
      <c r="Q26" s="1128"/>
      <c r="R26" s="1129"/>
      <c r="S26" s="1129"/>
      <c r="T26" s="1129"/>
      <c r="U26" s="1129"/>
      <c r="V26" s="1129"/>
      <c r="W26" s="1129"/>
      <c r="X26" s="1129"/>
      <c r="Y26" s="1130"/>
      <c r="Z26" s="37"/>
      <c r="AA26" s="40"/>
      <c r="AB26" s="40"/>
      <c r="AC26" s="40"/>
      <c r="AD26" s="10"/>
    </row>
    <row r="27" spans="2:30" ht="9.9499999999999993" customHeight="1">
      <c r="B27" s="5"/>
      <c r="C27" s="56"/>
      <c r="D27" s="56"/>
      <c r="E27" s="57"/>
      <c r="G27" s="141"/>
      <c r="H27" s="161"/>
      <c r="I27" s="81"/>
      <c r="J27" s="1090"/>
      <c r="K27" s="144"/>
      <c r="L27" s="84"/>
      <c r="M27" s="84"/>
      <c r="N27" s="85"/>
      <c r="O27" s="37"/>
      <c r="P27" s="162"/>
      <c r="Q27" s="163"/>
      <c r="R27" s="163"/>
      <c r="S27" s="163"/>
      <c r="T27" s="163"/>
      <c r="U27" s="163"/>
      <c r="V27" s="163"/>
      <c r="W27" s="163"/>
      <c r="X27" s="163"/>
      <c r="Y27" s="163"/>
      <c r="Z27" s="37"/>
      <c r="AA27" s="40"/>
      <c r="AB27" s="40"/>
      <c r="AC27" s="40"/>
      <c r="AD27" s="10"/>
    </row>
    <row r="28" spans="2:30" ht="20.100000000000001" customHeight="1">
      <c r="B28" s="5"/>
      <c r="D28" s="102"/>
      <c r="F28" s="112"/>
      <c r="G28" s="37"/>
      <c r="H28" s="164" t="s">
        <v>60</v>
      </c>
      <c r="I28" s="60"/>
      <c r="J28" s="1091"/>
      <c r="K28" s="60"/>
      <c r="L28" s="84"/>
      <c r="M28" s="84"/>
      <c r="N28" s="85"/>
      <c r="O28" s="37"/>
      <c r="P28" s="165"/>
      <c r="Q28" s="1086" t="s">
        <v>61</v>
      </c>
      <c r="R28" s="1087"/>
      <c r="S28" s="1087"/>
      <c r="T28" s="1087"/>
      <c r="U28" s="1087"/>
      <c r="V28" s="1087"/>
      <c r="W28" s="1087"/>
      <c r="X28" s="1087"/>
      <c r="Y28" s="1088"/>
      <c r="Z28" s="37"/>
      <c r="AA28" s="40"/>
      <c r="AB28" s="40"/>
      <c r="AC28" s="40"/>
      <c r="AD28" s="10"/>
    </row>
    <row r="29" spans="2:30" ht="9.9499999999999993" customHeight="1">
      <c r="B29" s="5"/>
      <c r="D29" s="102"/>
      <c r="F29" s="112"/>
      <c r="G29" s="37"/>
      <c r="H29" s="166"/>
      <c r="I29" s="60"/>
      <c r="J29" s="167"/>
      <c r="K29" s="60"/>
      <c r="L29" s="84"/>
      <c r="M29" s="84"/>
      <c r="N29" s="85"/>
      <c r="O29" s="37"/>
      <c r="P29" s="165" t="s">
        <v>62</v>
      </c>
      <c r="Q29" s="1095" t="s">
        <v>63</v>
      </c>
      <c r="R29" s="1096"/>
      <c r="S29" s="1096"/>
      <c r="T29" s="1096"/>
      <c r="U29" s="1096"/>
      <c r="V29" s="1096"/>
      <c r="W29" s="1096"/>
      <c r="X29" s="1096"/>
      <c r="Y29" s="1097"/>
      <c r="Z29" s="37"/>
      <c r="AA29" s="40"/>
      <c r="AB29" s="40"/>
      <c r="AC29" s="40"/>
      <c r="AD29" s="10"/>
    </row>
    <row r="30" spans="2:30" ht="20.100000000000001" customHeight="1">
      <c r="B30" s="5"/>
      <c r="D30" s="102"/>
      <c r="F30" s="112"/>
      <c r="G30" s="141"/>
      <c r="H30" s="1092" t="s">
        <v>64</v>
      </c>
      <c r="I30" s="1093"/>
      <c r="J30" s="1094"/>
      <c r="K30" s="144"/>
      <c r="L30" s="84"/>
      <c r="M30" s="84"/>
      <c r="N30" s="85"/>
      <c r="O30" s="37"/>
      <c r="P30" s="168"/>
      <c r="Q30" s="1098"/>
      <c r="R30" s="1099"/>
      <c r="S30" s="1099"/>
      <c r="T30" s="1099"/>
      <c r="U30" s="1099"/>
      <c r="V30" s="1099"/>
      <c r="W30" s="1099"/>
      <c r="X30" s="1099"/>
      <c r="Y30" s="1100"/>
      <c r="Z30" s="37"/>
      <c r="AA30" s="40"/>
      <c r="AB30" s="40"/>
      <c r="AC30" s="40"/>
      <c r="AD30" s="10"/>
    </row>
    <row r="31" spans="2:30" ht="9.9499999999999993" customHeight="1">
      <c r="B31" s="5"/>
      <c r="D31" s="102"/>
      <c r="F31" s="112"/>
      <c r="G31" s="141"/>
      <c r="H31" s="169"/>
      <c r="I31" s="170"/>
      <c r="J31" s="170"/>
      <c r="K31" s="169"/>
      <c r="L31" s="169"/>
      <c r="M31" s="169"/>
      <c r="N31" s="169"/>
      <c r="O31" s="169"/>
      <c r="P31" s="169"/>
      <c r="Q31" s="169"/>
      <c r="R31" s="169"/>
      <c r="S31" s="169"/>
      <c r="T31" s="169"/>
      <c r="U31" s="169"/>
      <c r="V31" s="169"/>
      <c r="W31" s="169"/>
      <c r="X31" s="169"/>
      <c r="Y31" s="169"/>
      <c r="Z31" s="169"/>
      <c r="AA31" s="40"/>
      <c r="AB31" s="40"/>
      <c r="AC31" s="40"/>
      <c r="AD31" s="10"/>
    </row>
    <row r="32" spans="2:30" ht="20.100000000000001" customHeight="1">
      <c r="B32" s="5"/>
      <c r="D32" s="102"/>
      <c r="F32" s="112"/>
      <c r="G32" s="141"/>
      <c r="H32" s="169"/>
      <c r="I32" s="170"/>
      <c r="J32" s="170"/>
      <c r="K32" s="169"/>
      <c r="L32" s="169"/>
      <c r="M32" s="169"/>
      <c r="N32" s="169"/>
      <c r="O32" s="169"/>
      <c r="P32" s="171"/>
      <c r="Q32" s="1107" t="s">
        <v>65</v>
      </c>
      <c r="R32" s="1108"/>
      <c r="S32" s="1108"/>
      <c r="T32" s="1108"/>
      <c r="U32" s="1108"/>
      <c r="V32" s="1108"/>
      <c r="W32" s="1108"/>
      <c r="X32" s="1108"/>
      <c r="Y32" s="1109"/>
      <c r="Z32" s="169"/>
      <c r="AA32" s="40"/>
      <c r="AB32" s="40"/>
      <c r="AC32" s="40"/>
      <c r="AD32" s="10"/>
    </row>
    <row r="33" spans="2:30" ht="9.9499999999999993" customHeight="1">
      <c r="B33" s="5"/>
      <c r="D33" s="102"/>
      <c r="F33" s="112"/>
      <c r="G33" s="141"/>
      <c r="H33" s="169"/>
      <c r="I33" s="169"/>
      <c r="J33" s="169"/>
      <c r="K33" s="169"/>
      <c r="L33" s="169"/>
      <c r="M33" s="169"/>
      <c r="N33" s="169"/>
      <c r="O33" s="169"/>
      <c r="P33" s="172" t="s">
        <v>66</v>
      </c>
      <c r="Q33" s="1110" t="s">
        <v>67</v>
      </c>
      <c r="R33" s="1111"/>
      <c r="S33" s="1111"/>
      <c r="T33" s="1111"/>
      <c r="U33" s="1111"/>
      <c r="V33" s="1111"/>
      <c r="W33" s="1111"/>
      <c r="X33" s="1111"/>
      <c r="Y33" s="1112"/>
      <c r="Z33" s="169"/>
      <c r="AA33" s="40"/>
      <c r="AB33" s="40"/>
      <c r="AC33" s="40"/>
      <c r="AD33" s="10"/>
    </row>
    <row r="34" spans="2:30" ht="20.100000000000001" customHeight="1">
      <c r="B34" s="5"/>
      <c r="D34" s="102"/>
      <c r="F34" s="112"/>
      <c r="G34" s="141"/>
      <c r="H34" s="169"/>
      <c r="I34" s="169"/>
      <c r="J34" s="169"/>
      <c r="K34" s="169"/>
      <c r="L34" s="169"/>
      <c r="M34" s="169"/>
      <c r="N34" s="169"/>
      <c r="O34" s="169"/>
      <c r="P34" s="171"/>
      <c r="Q34" s="1113"/>
      <c r="R34" s="1114"/>
      <c r="S34" s="1114"/>
      <c r="T34" s="1114"/>
      <c r="U34" s="1114"/>
      <c r="V34" s="1114"/>
      <c r="W34" s="1114"/>
      <c r="X34" s="1114"/>
      <c r="Y34" s="1115"/>
      <c r="Z34" s="169"/>
      <c r="AA34" s="40"/>
      <c r="AB34" s="40"/>
      <c r="AC34" s="40"/>
      <c r="AD34" s="10"/>
    </row>
    <row r="35" spans="2:30" s="21" customFormat="1" ht="9.9499999999999993" customHeight="1">
      <c r="B35" s="22"/>
      <c r="D35" s="95"/>
      <c r="F35" s="96"/>
      <c r="G35" s="124"/>
      <c r="H35" s="173"/>
      <c r="I35" s="173"/>
      <c r="J35" s="173"/>
      <c r="K35" s="173"/>
      <c r="L35" s="173"/>
      <c r="M35" s="173"/>
      <c r="N35" s="173"/>
      <c r="O35" s="173"/>
      <c r="P35" s="173"/>
      <c r="Q35" s="173"/>
      <c r="R35" s="173"/>
      <c r="S35" s="173"/>
      <c r="T35" s="173"/>
      <c r="U35" s="173"/>
      <c r="V35" s="173"/>
      <c r="W35" s="173"/>
      <c r="X35" s="173"/>
      <c r="Y35" s="173"/>
      <c r="Z35" s="173"/>
      <c r="AA35" s="174"/>
      <c r="AB35" s="174"/>
      <c r="AC35" s="174"/>
      <c r="AD35" s="114"/>
    </row>
    <row r="36" spans="2:30" s="21" customFormat="1" ht="45" customHeight="1">
      <c r="B36" s="22"/>
      <c r="D36" s="95"/>
      <c r="F36" s="96"/>
      <c r="G36" s="124"/>
      <c r="H36" s="175" t="s">
        <v>68</v>
      </c>
      <c r="I36" s="175"/>
      <c r="J36" s="175"/>
      <c r="K36" s="175"/>
      <c r="L36" s="175"/>
      <c r="M36" s="175"/>
      <c r="N36" s="176"/>
      <c r="O36" s="176"/>
      <c r="P36" s="1102" t="s">
        <v>69</v>
      </c>
      <c r="Q36" s="1102"/>
      <c r="R36" s="1102"/>
      <c r="S36" s="1102"/>
      <c r="T36" s="1102"/>
      <c r="U36" s="1102"/>
      <c r="V36" s="1102"/>
      <c r="W36" s="1102"/>
      <c r="X36" s="1102"/>
      <c r="Y36" s="1102"/>
      <c r="Z36" s="1102"/>
      <c r="AA36" s="174"/>
      <c r="AB36" s="174"/>
      <c r="AC36" s="174"/>
      <c r="AD36" s="114"/>
    </row>
    <row r="37" spans="2:30" s="21" customFormat="1" ht="24.95" customHeight="1">
      <c r="B37" s="22"/>
      <c r="D37" s="95"/>
      <c r="F37" s="96"/>
      <c r="G37" s="124"/>
      <c r="H37" s="175"/>
      <c r="I37" s="175"/>
      <c r="J37" s="175"/>
      <c r="K37" s="175"/>
      <c r="L37" s="175"/>
      <c r="M37" s="175"/>
      <c r="N37" s="177"/>
      <c r="O37" s="177"/>
      <c r="P37" s="1103"/>
      <c r="Q37" s="1103"/>
      <c r="R37" s="1103"/>
      <c r="S37" s="1103"/>
      <c r="T37" s="1103"/>
      <c r="U37" s="1103"/>
      <c r="V37" s="1103"/>
      <c r="W37" s="1103"/>
      <c r="X37" s="1103"/>
      <c r="Y37" s="1103"/>
      <c r="Z37" s="1103"/>
      <c r="AA37" s="174"/>
      <c r="AB37" s="174"/>
      <c r="AC37" s="174"/>
      <c r="AD37" s="114"/>
    </row>
    <row r="38" spans="2:30" s="21" customFormat="1" ht="5.0999999999999996" customHeight="1">
      <c r="B38" s="22"/>
      <c r="D38" s="95"/>
      <c r="F38" s="96"/>
      <c r="G38" s="37"/>
      <c r="H38" s="175"/>
      <c r="I38" s="175"/>
      <c r="J38" s="175"/>
      <c r="K38" s="175"/>
      <c r="L38" s="175"/>
      <c r="M38" s="175"/>
      <c r="N38" s="179"/>
      <c r="O38" s="179"/>
      <c r="P38" s="1103"/>
      <c r="Q38" s="1103"/>
      <c r="R38" s="1103"/>
      <c r="S38" s="1103"/>
      <c r="T38" s="1103"/>
      <c r="U38" s="1103"/>
      <c r="V38" s="1103"/>
      <c r="W38" s="1103"/>
      <c r="X38" s="1103"/>
      <c r="Y38" s="1103"/>
      <c r="Z38" s="1103"/>
      <c r="AA38" s="40"/>
      <c r="AB38" s="40"/>
      <c r="AC38" s="40"/>
      <c r="AD38" s="99"/>
    </row>
    <row r="39" spans="2:30" ht="39.950000000000003" customHeight="1">
      <c r="B39" s="5"/>
      <c r="D39" s="102"/>
      <c r="G39" s="37"/>
      <c r="H39" s="178"/>
      <c r="I39" s="178"/>
      <c r="J39" s="178"/>
      <c r="K39" s="178"/>
      <c r="L39" s="178"/>
      <c r="M39" s="178"/>
      <c r="N39" s="179"/>
      <c r="O39" s="179"/>
      <c r="P39" s="1103"/>
      <c r="Q39" s="1103"/>
      <c r="R39" s="1103"/>
      <c r="S39" s="1103"/>
      <c r="T39" s="1103"/>
      <c r="U39" s="1103"/>
      <c r="V39" s="1103"/>
      <c r="W39" s="1103"/>
      <c r="X39" s="1103"/>
      <c r="Y39" s="1103"/>
      <c r="Z39" s="1103"/>
      <c r="AA39" s="40"/>
      <c r="AB39" s="40"/>
      <c r="AC39" s="40"/>
      <c r="AD39" s="99"/>
    </row>
    <row r="40" spans="2:30" ht="9.9499999999999993" customHeight="1">
      <c r="B40" s="5"/>
      <c r="D40" s="102"/>
      <c r="H40" s="178"/>
      <c r="I40" s="178"/>
      <c r="J40" s="178"/>
      <c r="K40" s="178"/>
      <c r="L40" s="178"/>
      <c r="M40" s="178"/>
      <c r="N40" s="179"/>
      <c r="O40" s="179"/>
      <c r="P40" s="1103"/>
      <c r="Q40" s="1103"/>
      <c r="R40" s="1103"/>
      <c r="S40" s="1103"/>
      <c r="T40" s="1103"/>
      <c r="U40" s="1103"/>
      <c r="V40" s="1103"/>
      <c r="W40" s="1103"/>
      <c r="X40" s="1103"/>
      <c r="Y40" s="1103"/>
      <c r="Z40" s="1103"/>
      <c r="AD40" s="10"/>
    </row>
    <row r="41" spans="2:30" ht="57" customHeight="1">
      <c r="B41" s="5"/>
      <c r="D41" s="102"/>
      <c r="G41" s="124"/>
      <c r="H41" s="178"/>
      <c r="I41" s="178"/>
      <c r="J41" s="178"/>
      <c r="K41" s="178"/>
      <c r="L41" s="178"/>
      <c r="M41" s="178"/>
      <c r="N41" s="179"/>
      <c r="O41" s="179"/>
      <c r="P41" s="1103"/>
      <c r="Q41" s="1103"/>
      <c r="R41" s="1103"/>
      <c r="S41" s="1103"/>
      <c r="T41" s="1103"/>
      <c r="U41" s="1103"/>
      <c r="V41" s="1103"/>
      <c r="W41" s="1103"/>
      <c r="X41" s="1103"/>
      <c r="Y41" s="1103"/>
      <c r="Z41" s="1103"/>
      <c r="AA41" s="174"/>
      <c r="AB41" s="174"/>
      <c r="AC41" s="174"/>
      <c r="AD41" s="114"/>
    </row>
    <row r="42" spans="2:30" ht="30" customHeight="1">
      <c r="B42" s="5"/>
      <c r="D42" s="102"/>
      <c r="F42" s="112"/>
      <c r="H42" s="180"/>
      <c r="I42" s="180"/>
      <c r="J42" s="180"/>
      <c r="K42" s="181"/>
      <c r="L42" s="181"/>
      <c r="M42" s="181"/>
      <c r="N42" s="181"/>
      <c r="O42" s="181"/>
      <c r="P42" s="1104"/>
      <c r="Q42" s="1104"/>
      <c r="R42" s="1104"/>
      <c r="S42" s="1104"/>
      <c r="T42" s="1104"/>
      <c r="U42" s="1104"/>
      <c r="V42" s="1104"/>
      <c r="W42" s="1104"/>
      <c r="X42" s="1104"/>
      <c r="Y42" s="1104"/>
      <c r="Z42" s="1104"/>
      <c r="AD42" s="10"/>
    </row>
    <row r="43" spans="2:30" ht="35.1" customHeight="1">
      <c r="B43" s="5"/>
      <c r="D43" s="102"/>
      <c r="G43" s="37"/>
      <c r="H43" s="1105"/>
      <c r="I43" s="110"/>
      <c r="J43" s="110"/>
      <c r="K43" s="110"/>
      <c r="L43" s="110"/>
      <c r="M43" s="110"/>
      <c r="N43" s="110"/>
      <c r="O43" s="110"/>
      <c r="P43" s="1101" t="s">
        <v>70</v>
      </c>
      <c r="Q43" s="1101"/>
      <c r="R43" s="1101"/>
      <c r="S43" s="1101"/>
      <c r="T43" s="1101"/>
      <c r="U43" s="1101"/>
      <c r="V43" s="1101"/>
      <c r="W43" s="1101"/>
      <c r="X43" s="1101"/>
      <c r="Y43" s="1101"/>
      <c r="Z43" s="1101"/>
      <c r="AA43" s="37"/>
      <c r="AB43" s="37"/>
      <c r="AC43" s="96"/>
      <c r="AD43" s="99"/>
    </row>
    <row r="44" spans="2:30" s="21" customFormat="1" ht="15" customHeight="1">
      <c r="B44" s="109"/>
      <c r="F44" s="96"/>
      <c r="G44" s="37"/>
      <c r="H44" s="1106"/>
      <c r="I44" s="110"/>
      <c r="J44" s="110"/>
      <c r="K44" s="110"/>
      <c r="L44" s="110"/>
      <c r="M44" s="110"/>
      <c r="N44" s="110"/>
      <c r="O44" s="110"/>
      <c r="P44" s="110"/>
      <c r="Q44" s="110"/>
      <c r="R44" s="110"/>
      <c r="S44" s="110"/>
      <c r="T44" s="110"/>
      <c r="U44" s="37"/>
      <c r="V44" s="37"/>
      <c r="W44" s="37"/>
      <c r="X44" s="37"/>
      <c r="Y44" s="37"/>
      <c r="Z44" s="37"/>
      <c r="AA44" s="37"/>
      <c r="AB44" s="37"/>
      <c r="AC44" s="112"/>
      <c r="AD44" s="114"/>
    </row>
    <row r="45" spans="2:30" ht="9.9499999999999993" customHeight="1">
      <c r="B45" s="5"/>
      <c r="C45" s="9"/>
      <c r="F45" s="112"/>
      <c r="G45" s="112"/>
      <c r="H45" s="113"/>
      <c r="J45" s="112"/>
      <c r="K45" s="112"/>
      <c r="L45" s="115"/>
      <c r="M45" s="115"/>
      <c r="N45" s="115"/>
      <c r="O45" s="115"/>
      <c r="P45" s="115"/>
      <c r="Q45" s="112"/>
      <c r="R45" s="112"/>
      <c r="S45" s="112"/>
      <c r="T45" s="112"/>
      <c r="U45" s="112"/>
      <c r="V45" s="112"/>
      <c r="W45" s="116"/>
      <c r="X45" s="116"/>
      <c r="Y45" s="116"/>
      <c r="Z45" s="116"/>
      <c r="AA45" s="112"/>
      <c r="AB45" s="112"/>
      <c r="AC45" s="112"/>
      <c r="AD45" s="114"/>
    </row>
    <row r="46" spans="2:30" ht="9.9499999999999993" customHeight="1">
      <c r="B46" s="5"/>
      <c r="C46" s="9"/>
      <c r="D46" s="9"/>
      <c r="E46" s="9"/>
      <c r="F46" s="112"/>
      <c r="G46" s="117"/>
      <c r="H46" s="117"/>
      <c r="I46" s="117"/>
      <c r="J46" s="117"/>
      <c r="K46" s="117"/>
      <c r="L46" s="117"/>
      <c r="M46" s="117"/>
      <c r="N46" s="117"/>
      <c r="O46" s="117"/>
      <c r="P46" s="117"/>
      <c r="Q46" s="117"/>
      <c r="R46" s="117"/>
      <c r="S46" s="117"/>
      <c r="T46" s="117"/>
      <c r="U46" s="112"/>
      <c r="V46" s="112"/>
      <c r="W46" s="112"/>
      <c r="X46" s="112"/>
      <c r="Y46" s="112"/>
      <c r="Z46" s="112"/>
      <c r="AA46" s="112"/>
      <c r="AB46" s="112"/>
      <c r="AC46" s="112"/>
      <c r="AD46" s="114"/>
    </row>
    <row r="47" spans="2:30" ht="24.95" customHeight="1">
      <c r="B47" s="5"/>
      <c r="E47" s="21"/>
      <c r="F47" s="112"/>
      <c r="G47" s="117"/>
      <c r="H47" s="117"/>
      <c r="I47" s="117"/>
      <c r="J47" s="117"/>
      <c r="K47" s="117"/>
      <c r="L47" s="117"/>
      <c r="M47" s="117"/>
      <c r="N47" s="117"/>
      <c r="O47" s="117"/>
      <c r="P47" s="117"/>
      <c r="Q47" s="117"/>
      <c r="R47" s="117"/>
      <c r="S47" s="117"/>
      <c r="T47" s="117"/>
      <c r="U47" s="112"/>
      <c r="V47" s="112"/>
      <c r="W47" s="112"/>
      <c r="X47" s="112"/>
      <c r="Y47" s="112"/>
      <c r="Z47" s="112"/>
      <c r="AA47" s="112"/>
      <c r="AB47" s="112"/>
      <c r="AC47" s="112"/>
      <c r="AD47" s="114"/>
    </row>
    <row r="48" spans="2:30" ht="15" customHeight="1">
      <c r="B48" s="119"/>
      <c r="C48" s="120"/>
      <c r="D48" s="120"/>
      <c r="E48" s="120"/>
      <c r="F48" s="120"/>
      <c r="G48" s="1023" t="str">
        <f>Données!AF3</f>
        <v xml:space="preserve">Conception et réalisation : Thierry GÉRARD IEN-ET STI Design &amp; Métiers d'art - Version 5.2 • Septembre 2020    
Adaptation Equipe Académique Rennes [ 07 83 77 09 55 ] - Version 5.2 • Mars 2021 </v>
      </c>
      <c r="H48" s="182"/>
      <c r="I48" s="182"/>
      <c r="J48" s="182"/>
      <c r="K48" s="182"/>
      <c r="L48" s="182"/>
      <c r="M48" s="182"/>
      <c r="N48" s="182"/>
      <c r="O48" s="182"/>
      <c r="P48" s="182"/>
      <c r="Q48" s="182"/>
      <c r="R48" s="182"/>
      <c r="S48" s="182"/>
      <c r="T48" s="182"/>
      <c r="U48" s="122"/>
      <c r="V48" s="122"/>
      <c r="W48" s="122"/>
      <c r="X48" s="120"/>
      <c r="Y48" s="120"/>
      <c r="Z48" s="120"/>
      <c r="AA48" s="120"/>
      <c r="AB48" s="120"/>
      <c r="AC48" s="120"/>
      <c r="AD48" s="123"/>
    </row>
    <row r="50" s="124" customFormat="1"/>
    <row r="51" s="124" customFormat="1" ht="14.1" customHeight="1"/>
    <row r="52" s="124" customFormat="1"/>
    <row r="53" s="124" customFormat="1"/>
    <row r="54" s="124" customFormat="1"/>
    <row r="55" s="124" customFormat="1"/>
    <row r="56" s="124" customFormat="1"/>
    <row r="57" s="124" customFormat="1"/>
    <row r="58" s="124" customFormat="1"/>
    <row r="59" s="124" customFormat="1"/>
    <row r="60" s="124" customFormat="1"/>
    <row r="61" s="124" customFormat="1"/>
    <row r="62" s="124" customFormat="1"/>
    <row r="63" s="124" customFormat="1"/>
    <row r="64" s="124" customFormat="1"/>
    <row r="65" s="124" customFormat="1"/>
    <row r="66" s="124" customFormat="1"/>
    <row r="67" s="124" customFormat="1"/>
    <row r="68" s="124" customFormat="1"/>
    <row r="69" s="124" customFormat="1"/>
    <row r="70" s="124" customFormat="1"/>
    <row r="71" s="124" customFormat="1"/>
    <row r="72" s="124" customFormat="1"/>
    <row r="73" s="124" customFormat="1"/>
    <row r="74" s="124" customFormat="1"/>
    <row r="75" s="124" customFormat="1"/>
    <row r="76" s="124" customFormat="1"/>
    <row r="77" s="124" customFormat="1"/>
    <row r="78" s="124" customFormat="1"/>
    <row r="79" s="124" customFormat="1"/>
    <row r="80" s="124" customFormat="1"/>
    <row r="81" s="124" customFormat="1"/>
    <row r="82" s="124" customFormat="1"/>
    <row r="83" s="102" customFormat="1"/>
    <row r="84" s="102" customFormat="1"/>
    <row r="85" s="102" customFormat="1"/>
    <row r="86" s="102" customFormat="1"/>
    <row r="87" s="102" customFormat="1"/>
    <row r="88" s="102" customFormat="1"/>
    <row r="89" s="102" customFormat="1"/>
    <row r="90" s="102" customFormat="1"/>
    <row r="91" s="102" customFormat="1"/>
    <row r="92" s="102" customFormat="1"/>
    <row r="93" s="102" customFormat="1"/>
    <row r="94" s="102" customFormat="1"/>
    <row r="95" s="102" customFormat="1"/>
    <row r="96" s="102" customFormat="1"/>
    <row r="97" s="102" customFormat="1"/>
    <row r="98" s="102" customFormat="1"/>
    <row r="99" s="102" customFormat="1"/>
    <row r="100" s="102" customFormat="1"/>
    <row r="101" s="102" customFormat="1"/>
    <row r="102" s="102" customFormat="1"/>
    <row r="103" s="102" customFormat="1"/>
    <row r="104" s="102" customFormat="1"/>
    <row r="105" s="102" customFormat="1"/>
    <row r="106" s="102" customFormat="1"/>
    <row r="107" s="102" customFormat="1"/>
    <row r="108" s="102" customFormat="1"/>
    <row r="109" s="102" customFormat="1"/>
    <row r="110" s="102" customFormat="1"/>
    <row r="111" s="102" customFormat="1"/>
    <row r="112" s="102" customFormat="1"/>
    <row r="113" s="102" customFormat="1"/>
    <row r="114" s="102" customFormat="1"/>
    <row r="115" s="102" customFormat="1"/>
    <row r="116" s="102" customFormat="1"/>
    <row r="117" s="102" customFormat="1"/>
    <row r="118" s="102" customFormat="1"/>
    <row r="119" s="102" customFormat="1"/>
    <row r="120" s="102" customFormat="1"/>
    <row r="121" s="102" customFormat="1"/>
    <row r="122" s="102" customFormat="1"/>
    <row r="123" s="102" customFormat="1"/>
    <row r="124" s="102" customFormat="1"/>
    <row r="125" s="102" customFormat="1"/>
    <row r="126" s="102" customFormat="1"/>
    <row r="127" s="102" customFormat="1"/>
    <row r="128" s="102" customFormat="1"/>
    <row r="129" s="102" customFormat="1"/>
    <row r="130" s="102" customFormat="1"/>
    <row r="131" s="102" customFormat="1"/>
    <row r="132" s="102" customFormat="1"/>
    <row r="133" s="102" customFormat="1"/>
    <row r="134" s="102" customFormat="1"/>
    <row r="135" s="102" customFormat="1"/>
    <row r="136" s="102" customFormat="1"/>
    <row r="137" s="102" customFormat="1"/>
    <row r="138" s="102" customFormat="1"/>
    <row r="139" s="102" customFormat="1"/>
    <row r="140" s="102" customFormat="1"/>
    <row r="141" s="102" customFormat="1"/>
    <row r="142" s="102" customFormat="1"/>
    <row r="143" s="102" customFormat="1"/>
    <row r="144" s="102" customFormat="1"/>
    <row r="145" s="102" customFormat="1"/>
    <row r="146" s="102" customFormat="1"/>
    <row r="147" s="102" customFormat="1"/>
    <row r="148" s="102" customFormat="1"/>
    <row r="149" s="102" customFormat="1"/>
    <row r="150" s="102" customFormat="1"/>
    <row r="151" s="102" customFormat="1"/>
    <row r="152" s="102" customFormat="1"/>
    <row r="153" s="102" customFormat="1"/>
    <row r="154" s="102" customFormat="1"/>
    <row r="155" s="102" customFormat="1"/>
    <row r="156" s="102" customFormat="1"/>
    <row r="157" s="102" customFormat="1"/>
    <row r="158" s="102" customFormat="1"/>
    <row r="159" s="102" customFormat="1"/>
    <row r="160" s="102" customFormat="1"/>
    <row r="161" s="102" customFormat="1"/>
    <row r="162" s="102" customFormat="1"/>
    <row r="163" s="102" customFormat="1"/>
    <row r="164" s="102" customFormat="1"/>
    <row r="165" s="102" customFormat="1"/>
    <row r="166" s="102" customFormat="1"/>
    <row r="167" s="102" customFormat="1"/>
    <row r="168" s="102" customFormat="1"/>
    <row r="169" s="102" customFormat="1"/>
    <row r="170" s="102" customFormat="1"/>
    <row r="171" s="102" customFormat="1"/>
    <row r="172" s="102" customFormat="1"/>
    <row r="173" s="102" customFormat="1"/>
    <row r="174" s="102" customFormat="1"/>
    <row r="175" s="102" customFormat="1"/>
    <row r="176" s="102" customFormat="1"/>
    <row r="177" s="102" customFormat="1"/>
    <row r="178" s="102" customFormat="1"/>
    <row r="179" s="102" customFormat="1"/>
    <row r="180" s="102" customFormat="1"/>
    <row r="181" s="102" customFormat="1"/>
    <row r="182" s="102" customFormat="1"/>
    <row r="183" s="102" customFormat="1"/>
    <row r="184" s="102" customFormat="1"/>
    <row r="185" s="102" customFormat="1"/>
    <row r="186" s="102" customFormat="1"/>
    <row r="187" s="102" customFormat="1"/>
    <row r="188" s="102" customFormat="1"/>
    <row r="189" s="102" customFormat="1"/>
    <row r="190" s="102" customFormat="1"/>
    <row r="1048522" spans="5:5">
      <c r="E1048522" s="129"/>
    </row>
  </sheetData>
  <sheetProtection sheet="1"/>
  <mergeCells count="30">
    <mergeCell ref="Q28:Y28"/>
    <mergeCell ref="J22:J28"/>
    <mergeCell ref="H30:J30"/>
    <mergeCell ref="Q29:Y30"/>
    <mergeCell ref="P43:Z43"/>
    <mergeCell ref="P36:Z42"/>
    <mergeCell ref="H43:H44"/>
    <mergeCell ref="Q32:Y32"/>
    <mergeCell ref="Q33:Y34"/>
    <mergeCell ref="Q21:Y22"/>
    <mergeCell ref="Q24:Y24"/>
    <mergeCell ref="Q25:Y26"/>
    <mergeCell ref="AA14:AC14"/>
    <mergeCell ref="P16:V16"/>
    <mergeCell ref="N15:N18"/>
    <mergeCell ref="J18:J20"/>
    <mergeCell ref="P15:W15"/>
    <mergeCell ref="P17:V18"/>
    <mergeCell ref="Q20:Y20"/>
    <mergeCell ref="B9:E9"/>
    <mergeCell ref="I5:I6"/>
    <mergeCell ref="K5:K6"/>
    <mergeCell ref="I10:AD10"/>
    <mergeCell ref="N5:N6"/>
    <mergeCell ref="G15:G16"/>
    <mergeCell ref="J5:J6"/>
    <mergeCell ref="L5:M6"/>
    <mergeCell ref="O5:T6"/>
    <mergeCell ref="G5:H5"/>
    <mergeCell ref="G6:H6"/>
  </mergeCells>
  <conditionalFormatting sqref="G5:H5">
    <cfRule type="beginsWith" dxfId="11741" priority="4" operator="beginsWith" text="?">
      <formula>LEFT(G5,LEN("?"))="?"</formula>
    </cfRule>
  </conditionalFormatting>
  <conditionalFormatting sqref="J5 L5">
    <cfRule type="beginsWith" dxfId="11740" priority="3" operator="beginsWith" text="?">
      <formula>LEFT(J5,LEN("?"))="?"</formula>
    </cfRule>
  </conditionalFormatting>
  <conditionalFormatting sqref="G6:H6">
    <cfRule type="beginsWith" dxfId="11739" priority="2" operator="beginsWith" text="?">
      <formula>LEFT(G6,LEN("?"))="?"</formula>
    </cfRule>
  </conditionalFormatting>
  <conditionalFormatting sqref="O5:T6">
    <cfRule type="beginsWith" dxfId="11738" priority="1" operator="beginsWith" text="?">
      <formula>LEFT(O5,LEN("?"))="?"</formula>
    </cfRule>
  </conditionalFormatting>
  <pageMargins left="0.70866141732283472" right="0.70866141732283472" top="0.74803149606299213" bottom="0.74803149606299213" header="0.31496062992125984" footer="0.31496062992125984"/>
  <pageSetup paperSize="9" scale="55" orientation="landscape"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2">
    <tabColor rgb="FFC00000"/>
    <pageSetUpPr fitToPage="1"/>
  </sheetPr>
  <dimension ref="B1:XEO227"/>
  <sheetViews>
    <sheetView topLeftCell="A167" zoomScale="25" zoomScaleNormal="25" workbookViewId="0">
      <selection activeCell="BE209" sqref="BE209"/>
    </sheetView>
  </sheetViews>
  <sheetFormatPr baseColWidth="10" defaultColWidth="10.85546875" defaultRowHeight="15"/>
  <cols>
    <col min="1" max="1" width="1.7109375" style="1" customWidth="1"/>
    <col min="2" max="2" width="2.42578125" style="1" customWidth="1"/>
    <col min="3" max="3" width="1.7109375" style="1" customWidth="1"/>
    <col min="4" max="4" width="10.85546875" style="1"/>
    <col min="5" max="5" width="14.140625" style="1" customWidth="1"/>
    <col min="6" max="6" width="1.7109375" style="1" customWidth="1"/>
    <col min="7" max="7" width="5" style="1" customWidth="1"/>
    <col min="8" max="8" width="36.7109375" style="1" customWidth="1"/>
    <col min="9" max="9" width="1.7109375" style="1" customWidth="1"/>
    <col min="10" max="10" width="21.7109375" style="1" customWidth="1"/>
    <col min="11" max="11" width="1.7109375" style="1" customWidth="1"/>
    <col min="12" max="12" width="12.42578125" style="1" customWidth="1"/>
    <col min="13" max="14" width="4.140625" style="1" customWidth="1"/>
    <col min="15" max="15" width="1.7109375" style="1" customWidth="1"/>
    <col min="16" max="16" width="8.85546875" style="1" customWidth="1"/>
    <col min="17" max="17" width="8.28515625" style="1" customWidth="1"/>
    <col min="18" max="18" width="8.42578125" style="1" customWidth="1"/>
    <col min="19" max="19" width="8.85546875" style="1" customWidth="1"/>
    <col min="20" max="20" width="7.42578125" style="1" customWidth="1"/>
    <col min="21" max="21" width="11.7109375" style="1" customWidth="1"/>
    <col min="22" max="22" width="3.28515625" style="1" customWidth="1"/>
    <col min="23" max="23" width="8.28515625" style="1" customWidth="1"/>
    <col min="24" max="24" width="3.28515625" style="1" customWidth="1"/>
    <col min="25" max="25" width="1.7109375" style="1" customWidth="1"/>
    <col min="26" max="26" width="2.42578125" style="1" customWidth="1"/>
    <col min="27" max="27" width="10" style="1" customWidth="1"/>
    <col min="28" max="28" width="1.7109375" style="1" customWidth="1"/>
    <col min="29" max="29" width="3.28515625" style="1" customWidth="1"/>
    <col min="30" max="30" width="1.7109375" style="1" customWidth="1"/>
    <col min="31" max="31" width="10.85546875" style="1" customWidth="1"/>
    <col min="32" max="32" width="14.140625" style="1" customWidth="1"/>
    <col min="33" max="33" width="1.7109375" style="1" customWidth="1"/>
    <col min="34" max="34" width="5" style="1" customWidth="1"/>
    <col min="35" max="35" width="37" style="1" customWidth="1"/>
    <col min="36" max="36" width="1.7109375" style="1" customWidth="1"/>
    <col min="37" max="37" width="21.85546875" style="1" customWidth="1"/>
    <col min="38" max="38" width="1.7109375" style="1" customWidth="1"/>
    <col min="39" max="39" width="11.85546875" style="1" customWidth="1"/>
    <col min="40" max="40" width="8.28515625" style="1" customWidth="1"/>
    <col min="41" max="41" width="3.28515625" style="1" customWidth="1"/>
    <col min="42" max="42" width="1.7109375" style="1" customWidth="1"/>
    <col min="43" max="46" width="8.85546875" style="1" customWidth="1"/>
    <col min="47" max="47" width="7.42578125" style="1" customWidth="1"/>
    <col min="48" max="48" width="11.7109375" style="1" customWidth="1"/>
    <col min="49" max="49" width="3.42578125" style="1" customWidth="1"/>
    <col min="50" max="50" width="8.28515625" style="1" customWidth="1"/>
    <col min="51" max="53" width="3.42578125" style="1" customWidth="1"/>
    <col min="54" max="54" width="4.7109375" style="1" customWidth="1"/>
    <col min="55" max="58" width="13.28515625" style="1" customWidth="1"/>
    <col min="59" max="60" width="10.85546875" style="1" customWidth="1"/>
    <col min="61" max="61" width="2.42578125" style="1" customWidth="1"/>
    <col min="62" max="64" width="26.28515625" style="1" customWidth="1"/>
    <col min="65" max="16384" width="10.85546875" style="1"/>
  </cols>
  <sheetData>
    <row r="1" spans="2:54" ht="9.9499999999999993" customHeight="1">
      <c r="AR1" s="107"/>
      <c r="AS1" s="107"/>
      <c r="AT1" s="107"/>
    </row>
    <row r="2" spans="2:54" ht="15" customHeight="1">
      <c r="B2" s="2"/>
      <c r="C2" s="3"/>
      <c r="D2" s="3"/>
      <c r="E2" s="3"/>
      <c r="F2" s="3"/>
      <c r="G2" s="3"/>
      <c r="H2" s="3"/>
      <c r="I2" s="3"/>
      <c r="J2" s="3"/>
      <c r="K2" s="3"/>
      <c r="L2" s="3"/>
      <c r="M2" s="3"/>
      <c r="N2" s="3"/>
      <c r="O2" s="3"/>
      <c r="P2" s="3"/>
      <c r="Q2" s="3"/>
      <c r="R2" s="3"/>
      <c r="S2" s="3"/>
      <c r="T2" s="3"/>
      <c r="U2" s="3"/>
      <c r="V2" s="3"/>
      <c r="W2" s="3"/>
      <c r="X2" s="3"/>
      <c r="Y2" s="3"/>
      <c r="Z2" s="3"/>
      <c r="AA2" s="3"/>
      <c r="AB2" s="526"/>
      <c r="AC2" s="526"/>
      <c r="AD2" s="526"/>
      <c r="AE2" s="526"/>
      <c r="AF2" s="526"/>
      <c r="AG2" s="3"/>
      <c r="AH2" s="3"/>
      <c r="AI2" s="3"/>
      <c r="AJ2" s="3"/>
      <c r="AK2" s="3"/>
      <c r="AL2" s="3"/>
      <c r="AM2" s="3"/>
      <c r="AN2" s="3"/>
      <c r="AO2" s="3"/>
      <c r="AP2" s="3"/>
      <c r="AQ2" s="3"/>
      <c r="AR2" s="3"/>
      <c r="AS2" s="3"/>
      <c r="AT2" s="3"/>
      <c r="AU2" s="3"/>
      <c r="AV2" s="3"/>
      <c r="AW2" s="3"/>
      <c r="AX2" s="3"/>
      <c r="AY2" s="3"/>
      <c r="AZ2" s="3"/>
      <c r="BA2" s="4"/>
    </row>
    <row r="3" spans="2:54" ht="9.9499999999999993" customHeight="1">
      <c r="B3" s="5"/>
      <c r="F3" s="6"/>
      <c r="G3" s="6"/>
      <c r="H3" s="7"/>
      <c r="I3" s="6"/>
      <c r="J3" s="6"/>
      <c r="K3" s="8"/>
      <c r="L3" s="8"/>
      <c r="M3" s="8"/>
      <c r="N3" s="8"/>
      <c r="O3" s="8"/>
      <c r="P3" s="8"/>
      <c r="Q3" s="8"/>
      <c r="AK3" s="19"/>
      <c r="AL3" s="19"/>
      <c r="AM3" s="19"/>
      <c r="AP3" s="19"/>
      <c r="AQ3" s="19"/>
      <c r="AT3" s="19"/>
      <c r="AU3" s="19"/>
      <c r="AV3" s="19"/>
      <c r="AX3" s="9"/>
      <c r="AY3" s="9"/>
      <c r="AZ3" s="9"/>
      <c r="BA3" s="10"/>
    </row>
    <row r="4" spans="2:54" ht="9.9499999999999993" customHeight="1">
      <c r="B4" s="5"/>
      <c r="F4" s="6"/>
      <c r="G4" s="6"/>
      <c r="H4" s="7"/>
      <c r="I4" s="6"/>
      <c r="J4" s="6"/>
      <c r="K4" s="8"/>
      <c r="L4" s="8"/>
      <c r="M4" s="8"/>
      <c r="N4" s="8"/>
      <c r="O4" s="8"/>
      <c r="P4" s="8"/>
      <c r="Q4" s="8"/>
      <c r="AK4" s="19"/>
      <c r="AL4" s="19"/>
      <c r="AM4" s="19"/>
      <c r="AP4" s="19"/>
      <c r="AQ4" s="19"/>
      <c r="AT4" s="19"/>
      <c r="AU4" s="19"/>
      <c r="AV4" s="19"/>
      <c r="AZ4" s="9"/>
      <c r="BA4" s="10"/>
    </row>
    <row r="5" spans="2:54" s="11" customFormat="1" ht="27.95" customHeight="1">
      <c r="B5" s="12"/>
      <c r="F5" s="13"/>
      <c r="G5" s="1051" t="str">
        <f>IF('Suivi des évaluations'!K5=0,"?",'Suivi des évaluations'!K5)</f>
        <v>?</v>
      </c>
      <c r="H5" s="1051"/>
      <c r="I5" s="1071"/>
      <c r="J5" s="1067" t="str">
        <f>IF('Suivi des évaluations'!K15=0,"?",'Suivi des évaluations'!K15)</f>
        <v>Seconde</v>
      </c>
      <c r="K5" s="1072"/>
      <c r="L5" s="1067" t="str">
        <f>IF('Suivi des évaluations'!S15=0,"?",'Suivi des évaluations'!S15)</f>
        <v>BCP</v>
      </c>
      <c r="M5" s="1067"/>
      <c r="N5" s="1075"/>
      <c r="O5" s="1068" t="str">
        <f>IF('Suivi des évaluations'!AB15=0,"?",'Suivi des évaluations'!AB15)</f>
        <v>Maintenance et efficacité énergétique (MEE)</v>
      </c>
      <c r="P5" s="1068"/>
      <c r="Q5" s="1068"/>
      <c r="R5" s="1068"/>
      <c r="S5" s="1068"/>
      <c r="T5" s="1068"/>
      <c r="U5" s="356"/>
      <c r="W5" s="1361" t="s">
        <v>126</v>
      </c>
      <c r="X5" s="1361"/>
      <c r="Y5" s="1361"/>
      <c r="Z5" s="1361"/>
      <c r="AA5" s="1361"/>
      <c r="AB5" s="455"/>
      <c r="AC5" s="1497" t="s">
        <v>386</v>
      </c>
      <c r="AD5" s="1497"/>
      <c r="AE5" s="1497"/>
      <c r="AF5" s="1497"/>
      <c r="AG5" s="1497"/>
      <c r="AH5" s="1497"/>
      <c r="AI5" s="1497"/>
      <c r="AJ5" s="1497"/>
      <c r="AK5" s="1497"/>
      <c r="AL5" s="1497"/>
      <c r="AM5" s="1497"/>
      <c r="AN5" s="1497"/>
      <c r="AO5" s="1497"/>
      <c r="AP5" s="1497"/>
      <c r="AQ5" s="1497"/>
      <c r="AR5" s="1497"/>
      <c r="AS5" s="1497"/>
      <c r="AT5" s="19"/>
      <c r="AW5" s="19"/>
      <c r="BA5" s="20"/>
    </row>
    <row r="6" spans="2:54" s="11" customFormat="1" ht="27.95" customHeight="1">
      <c r="B6" s="12"/>
      <c r="F6" s="13"/>
      <c r="G6" s="1051" t="str">
        <f>IF('Suivi des évaluations'!K7=0,"?",'Suivi des évaluations'!K7)</f>
        <v>?</v>
      </c>
      <c r="H6" s="1051"/>
      <c r="I6" s="1071"/>
      <c r="J6" s="1067"/>
      <c r="K6" s="1072"/>
      <c r="L6" s="1067"/>
      <c r="M6" s="1067"/>
      <c r="N6" s="1075"/>
      <c r="O6" s="1068"/>
      <c r="P6" s="1068"/>
      <c r="Q6" s="1068"/>
      <c r="R6" s="1068"/>
      <c r="S6" s="1068"/>
      <c r="T6" s="1068"/>
      <c r="U6" s="356"/>
      <c r="W6" s="1361"/>
      <c r="X6" s="1361"/>
      <c r="Y6" s="1361"/>
      <c r="Z6" s="1361"/>
      <c r="AA6" s="1361"/>
      <c r="AB6" s="455"/>
      <c r="AC6" s="1497"/>
      <c r="AD6" s="1497"/>
      <c r="AE6" s="1497"/>
      <c r="AF6" s="1497"/>
      <c r="AG6" s="1497"/>
      <c r="AH6" s="1497"/>
      <c r="AI6" s="1497"/>
      <c r="AJ6" s="1497"/>
      <c r="AK6" s="1497"/>
      <c r="AL6" s="1497"/>
      <c r="AM6" s="1497"/>
      <c r="AN6" s="1497"/>
      <c r="AO6" s="1497"/>
      <c r="AP6" s="1497"/>
      <c r="AQ6" s="1497"/>
      <c r="AR6" s="1497"/>
      <c r="AS6" s="1497"/>
      <c r="AT6" s="19"/>
      <c r="AW6" s="19"/>
      <c r="BA6" s="20"/>
    </row>
    <row r="7" spans="2:54" s="21" customFormat="1" ht="9.9499999999999993" customHeight="1">
      <c r="B7" s="22"/>
      <c r="G7" s="23"/>
      <c r="H7" s="23"/>
      <c r="I7" s="23"/>
      <c r="J7" s="24"/>
      <c r="K7" s="24"/>
      <c r="L7" s="24"/>
      <c r="M7" s="24"/>
      <c r="N7" s="24"/>
      <c r="O7" s="601"/>
      <c r="P7" s="601"/>
      <c r="Q7" s="601"/>
      <c r="R7" s="601"/>
      <c r="S7" s="601"/>
      <c r="T7" s="601"/>
      <c r="U7" s="1"/>
      <c r="V7" s="1"/>
      <c r="W7" s="1361"/>
      <c r="X7" s="1361"/>
      <c r="Y7" s="1361"/>
      <c r="Z7" s="1361"/>
      <c r="AA7" s="1361"/>
      <c r="AF7" s="1"/>
      <c r="AG7" s="1"/>
      <c r="AH7" s="1"/>
      <c r="AI7" s="25"/>
      <c r="AJ7" s="25"/>
      <c r="AK7" s="25"/>
      <c r="AN7" s="25"/>
      <c r="AO7" s="25"/>
      <c r="AP7" s="25"/>
      <c r="AR7" s="25"/>
      <c r="AS7" s="25"/>
      <c r="AT7" s="25"/>
      <c r="AW7" s="25"/>
      <c r="BA7" s="26"/>
    </row>
    <row r="8" spans="2:54" ht="9.9499999999999993" customHeight="1">
      <c r="B8" s="5"/>
      <c r="D8" s="27"/>
      <c r="E8" s="27"/>
      <c r="O8" s="601"/>
      <c r="P8" s="601"/>
      <c r="Q8" s="601"/>
      <c r="R8" s="601"/>
      <c r="S8" s="601"/>
      <c r="T8" s="601"/>
      <c r="W8" s="1361"/>
      <c r="X8" s="1361"/>
      <c r="Y8" s="1361"/>
      <c r="Z8" s="1361"/>
      <c r="AA8" s="1361"/>
      <c r="AE8" s="27"/>
      <c r="AI8" s="28"/>
      <c r="AJ8" s="28"/>
      <c r="AK8" s="28"/>
      <c r="AN8" s="28"/>
      <c r="AO8" s="28"/>
      <c r="AP8" s="28"/>
      <c r="AR8" s="28"/>
      <c r="AS8" s="28"/>
      <c r="AT8" s="28"/>
      <c r="AW8" s="28"/>
      <c r="BA8" s="10"/>
    </row>
    <row r="9" spans="2:54" s="21" customFormat="1" ht="60" customHeight="1">
      <c r="B9" s="1069" t="s">
        <v>0</v>
      </c>
      <c r="C9" s="1070"/>
      <c r="D9" s="1070"/>
      <c r="E9" s="1070"/>
      <c r="F9" s="29"/>
      <c r="G9" s="30"/>
      <c r="H9" s="131" t="s">
        <v>234</v>
      </c>
      <c r="I9" s="132"/>
      <c r="J9" s="132"/>
      <c r="K9" s="133"/>
      <c r="L9" s="133"/>
      <c r="M9" s="133"/>
      <c r="N9" s="133"/>
      <c r="O9" s="133"/>
      <c r="P9" s="133"/>
      <c r="Q9" s="133"/>
      <c r="R9" s="133"/>
      <c r="S9" s="133"/>
      <c r="T9" s="133"/>
      <c r="U9" s="133"/>
      <c r="V9" s="133"/>
      <c r="W9" s="133"/>
      <c r="X9" s="133"/>
      <c r="Y9" s="29"/>
      <c r="Z9" s="29"/>
      <c r="AA9" s="29"/>
      <c r="AB9" s="29"/>
      <c r="AC9" s="29"/>
      <c r="AD9" s="29"/>
      <c r="AF9" s="133"/>
      <c r="AG9" s="133"/>
      <c r="AH9" s="133"/>
      <c r="AI9" s="133"/>
      <c r="AJ9" s="29"/>
      <c r="AK9" s="29"/>
      <c r="AL9" s="29"/>
      <c r="AM9" s="29"/>
      <c r="AN9" s="133"/>
      <c r="AO9" s="29"/>
      <c r="AP9" s="29"/>
      <c r="AQ9" s="29"/>
      <c r="AR9" s="133"/>
      <c r="AS9" s="29"/>
      <c r="AT9" s="29"/>
      <c r="AU9" s="29"/>
      <c r="AV9" s="29"/>
      <c r="AW9" s="29"/>
      <c r="AX9" s="29"/>
      <c r="AY9" s="29"/>
      <c r="AZ9" s="29"/>
      <c r="BA9" s="29"/>
      <c r="BB9" s="629"/>
    </row>
    <row r="10" spans="2:54" ht="30" customHeight="1">
      <c r="B10" s="507"/>
      <c r="C10" s="508"/>
      <c r="D10" s="508"/>
      <c r="E10" s="508"/>
      <c r="F10" s="508"/>
      <c r="G10" s="509"/>
      <c r="H10" s="510" t="s">
        <v>92</v>
      </c>
      <c r="I10" s="370">
        <f ca="1">TODAY()</f>
        <v>44544</v>
      </c>
      <c r="J10" s="370"/>
      <c r="K10" s="370"/>
      <c r="L10" s="370"/>
      <c r="M10" s="370"/>
      <c r="N10" s="370"/>
      <c r="O10" s="370"/>
      <c r="P10" s="370"/>
      <c r="Q10" s="370"/>
      <c r="R10" s="370"/>
      <c r="S10" s="370"/>
      <c r="T10" s="370"/>
      <c r="U10" s="370"/>
      <c r="V10" s="370"/>
      <c r="W10" s="370"/>
      <c r="X10" s="370"/>
      <c r="Y10" s="370"/>
      <c r="Z10" s="370"/>
      <c r="AA10" s="370"/>
      <c r="AB10" s="370"/>
      <c r="AC10" s="370"/>
      <c r="AD10" s="370"/>
      <c r="AE10" s="370"/>
      <c r="AF10" s="370"/>
      <c r="AG10" s="370"/>
      <c r="AH10" s="370"/>
      <c r="AI10" s="370"/>
      <c r="AJ10" s="370"/>
      <c r="AK10" s="370"/>
      <c r="AL10" s="370"/>
      <c r="AM10" s="370"/>
      <c r="AN10" s="370"/>
      <c r="AO10" s="370"/>
      <c r="AP10" s="370"/>
      <c r="AQ10" s="370"/>
      <c r="AR10" s="370"/>
      <c r="AS10" s="370"/>
      <c r="AT10" s="370"/>
      <c r="AU10" s="370"/>
      <c r="AV10" s="370"/>
      <c r="AW10" s="370"/>
      <c r="AX10" s="370"/>
      <c r="AY10" s="370"/>
      <c r="AZ10" s="370"/>
      <c r="BA10" s="370"/>
      <c r="BB10" s="629"/>
    </row>
    <row r="11" spans="2:54" ht="5.0999999999999996" customHeight="1">
      <c r="B11" s="5"/>
      <c r="G11" s="37"/>
      <c r="H11" s="242"/>
      <c r="I11" s="242"/>
      <c r="J11" s="242"/>
      <c r="K11" s="242"/>
      <c r="L11" s="242"/>
      <c r="M11" s="242"/>
      <c r="N11" s="242"/>
      <c r="O11" s="242"/>
      <c r="P11" s="242"/>
      <c r="Q11" s="242"/>
      <c r="R11" s="242"/>
      <c r="S11" s="242"/>
      <c r="T11" s="242"/>
      <c r="U11" s="242"/>
      <c r="V11" s="242"/>
      <c r="W11" s="242"/>
      <c r="X11" s="242"/>
      <c r="Y11" s="242"/>
      <c r="Z11" s="242"/>
      <c r="AA11" s="242"/>
      <c r="AB11" s="242"/>
      <c r="AC11" s="242"/>
      <c r="AD11" s="242"/>
      <c r="AE11" s="242"/>
      <c r="AF11" s="242"/>
      <c r="AG11" s="242"/>
      <c r="AH11" s="242"/>
      <c r="AI11" s="242"/>
      <c r="AJ11" s="242"/>
      <c r="AK11" s="242"/>
      <c r="AL11" s="242"/>
      <c r="AM11" s="242"/>
      <c r="AN11" s="242"/>
      <c r="AO11" s="242"/>
      <c r="AP11" s="242"/>
      <c r="AQ11" s="242"/>
      <c r="AR11" s="242"/>
      <c r="AS11" s="242"/>
      <c r="AT11" s="242"/>
      <c r="AU11" s="242"/>
      <c r="AV11" s="242"/>
      <c r="AW11" s="242"/>
      <c r="AX11" s="242"/>
      <c r="AY11" s="242"/>
      <c r="AZ11" s="242"/>
      <c r="BA11" s="242"/>
      <c r="BB11" s="630"/>
    </row>
    <row r="12" spans="2:54" ht="15" customHeight="1">
      <c r="B12" s="5"/>
      <c r="G12" s="37"/>
      <c r="H12" s="242"/>
      <c r="I12" s="242"/>
      <c r="J12" s="242"/>
      <c r="K12" s="242"/>
      <c r="L12" s="242"/>
      <c r="M12" s="242"/>
      <c r="N12" s="242"/>
      <c r="O12" s="242"/>
      <c r="P12" s="242"/>
      <c r="Q12" s="242"/>
      <c r="R12" s="242"/>
      <c r="S12" s="242"/>
      <c r="T12" s="242"/>
      <c r="U12" s="41"/>
      <c r="V12" s="41"/>
      <c r="W12" s="41"/>
      <c r="X12" s="41"/>
      <c r="Y12" s="37"/>
      <c r="Z12" s="40"/>
      <c r="AA12" s="37"/>
      <c r="AB12" s="37"/>
      <c r="AC12" s="40"/>
      <c r="AD12" s="242"/>
      <c r="AE12" s="242"/>
      <c r="AF12" s="242"/>
      <c r="AG12" s="242"/>
      <c r="AH12" s="242"/>
      <c r="AI12" s="242"/>
      <c r="AJ12" s="242"/>
      <c r="AK12" s="242"/>
      <c r="AL12" s="41"/>
      <c r="AM12" s="41"/>
      <c r="AN12" s="41"/>
      <c r="AO12" s="41"/>
      <c r="AP12" s="37"/>
      <c r="AQ12" s="40"/>
      <c r="AR12" s="42"/>
      <c r="AS12" s="43"/>
      <c r="AT12" s="44"/>
      <c r="AU12" s="45"/>
      <c r="AV12" s="46"/>
      <c r="AW12" s="47"/>
      <c r="AX12" s="46"/>
      <c r="AY12" s="48"/>
      <c r="AZ12" s="242"/>
      <c r="BA12" s="242"/>
      <c r="BB12" s="631"/>
    </row>
    <row r="13" spans="2:54" ht="9.9499999999999993" customHeight="1">
      <c r="B13" s="5"/>
      <c r="G13" s="37"/>
      <c r="H13" s="242"/>
      <c r="I13" s="242"/>
      <c r="J13" s="242"/>
      <c r="K13" s="242"/>
      <c r="L13" s="242"/>
      <c r="M13" s="242"/>
      <c r="N13" s="242"/>
      <c r="O13" s="242"/>
      <c r="P13" s="242"/>
      <c r="Q13" s="242"/>
      <c r="R13" s="242"/>
      <c r="S13" s="242"/>
      <c r="T13" s="242"/>
      <c r="U13" s="242"/>
      <c r="V13" s="242"/>
      <c r="W13" s="242"/>
      <c r="X13" s="242"/>
      <c r="Y13" s="242"/>
      <c r="Z13" s="242"/>
      <c r="AA13" s="242"/>
      <c r="AB13" s="242"/>
      <c r="AC13" s="242"/>
      <c r="AD13" s="242"/>
      <c r="AE13" s="242"/>
      <c r="AF13" s="242"/>
      <c r="AG13" s="242"/>
      <c r="AH13" s="242"/>
      <c r="AI13" s="242"/>
      <c r="AJ13" s="242"/>
      <c r="AK13" s="242"/>
      <c r="AL13" s="242"/>
      <c r="AM13" s="242"/>
      <c r="AN13" s="242"/>
      <c r="AO13" s="242"/>
      <c r="AP13" s="242"/>
      <c r="AQ13" s="242"/>
      <c r="AR13" s="242"/>
      <c r="AS13" s="242"/>
      <c r="AT13" s="242"/>
      <c r="AU13" s="242"/>
      <c r="AV13" s="242"/>
      <c r="AW13" s="242"/>
      <c r="AX13" s="242"/>
      <c r="AY13" s="242"/>
      <c r="AZ13" s="242"/>
      <c r="BA13" s="242"/>
      <c r="BB13" s="631"/>
    </row>
    <row r="14" spans="2:54" ht="15" customHeight="1">
      <c r="B14" s="5"/>
      <c r="G14" s="37"/>
      <c r="H14" s="37"/>
      <c r="I14" s="37"/>
      <c r="J14" s="37"/>
      <c r="K14" s="37"/>
      <c r="L14" s="138"/>
      <c r="M14" s="40"/>
      <c r="N14" s="40"/>
      <c r="O14" s="40"/>
      <c r="P14" s="458" t="s">
        <v>66</v>
      </c>
      <c r="Q14" s="459" t="s">
        <v>62</v>
      </c>
      <c r="R14" s="460" t="s">
        <v>57</v>
      </c>
      <c r="S14" s="461" t="s">
        <v>52</v>
      </c>
      <c r="T14" s="37"/>
      <c r="U14" s="462" t="s">
        <v>120</v>
      </c>
      <c r="V14" s="37"/>
      <c r="W14" s="463" t="s">
        <v>121</v>
      </c>
      <c r="X14" s="37"/>
      <c r="Y14" s="37"/>
      <c r="Z14" s="37"/>
      <c r="AA14" s="37"/>
      <c r="AB14" s="37"/>
      <c r="AC14" s="37"/>
      <c r="AG14" s="41"/>
      <c r="AH14" s="41"/>
      <c r="AI14" s="41"/>
      <c r="AJ14" s="41"/>
      <c r="AK14" s="37"/>
      <c r="AL14" s="464"/>
      <c r="AM14" s="37"/>
      <c r="AN14" s="195"/>
      <c r="AO14" s="37"/>
      <c r="AP14" s="37"/>
      <c r="AQ14" s="458" t="s">
        <v>66</v>
      </c>
      <c r="AR14" s="459" t="s">
        <v>62</v>
      </c>
      <c r="AS14" s="460" t="s">
        <v>57</v>
      </c>
      <c r="AT14" s="461" t="s">
        <v>52</v>
      </c>
      <c r="AU14" s="37"/>
      <c r="AV14" s="462" t="s">
        <v>120</v>
      </c>
      <c r="AW14" s="37"/>
      <c r="AX14" s="463" t="s">
        <v>121</v>
      </c>
      <c r="AY14" s="195"/>
      <c r="AZ14" s="37"/>
      <c r="BA14" s="37"/>
      <c r="BB14" s="629"/>
    </row>
    <row r="15" spans="2:54" ht="5.0999999999999996" customHeight="1">
      <c r="B15" s="5"/>
      <c r="G15" s="37"/>
      <c r="H15" s="37"/>
      <c r="I15" s="37"/>
      <c r="J15" s="37"/>
      <c r="K15" s="37"/>
      <c r="L15" s="138"/>
      <c r="M15" s="40"/>
      <c r="N15" s="40"/>
      <c r="O15" s="40"/>
      <c r="P15" s="511"/>
      <c r="Q15" s="41"/>
      <c r="R15" s="41"/>
      <c r="S15" s="511"/>
      <c r="T15" s="37"/>
      <c r="U15" s="40"/>
      <c r="V15" s="37"/>
      <c r="W15" s="40"/>
      <c r="X15" s="37"/>
      <c r="Y15" s="37"/>
      <c r="Z15" s="37"/>
      <c r="AA15" s="37"/>
      <c r="AB15" s="37"/>
      <c r="AC15" s="37"/>
      <c r="AG15" s="511"/>
      <c r="AH15" s="41"/>
      <c r="AI15" s="41"/>
      <c r="AJ15" s="511"/>
      <c r="AK15" s="37"/>
      <c r="AL15" s="40"/>
      <c r="AM15" s="37"/>
      <c r="AN15" s="40"/>
      <c r="AO15" s="37"/>
      <c r="AP15" s="37"/>
      <c r="AQ15" s="37"/>
      <c r="AR15" s="37"/>
      <c r="AS15" s="37"/>
      <c r="AT15" s="37"/>
      <c r="AW15" s="40"/>
      <c r="AX15" s="37"/>
      <c r="AY15" s="40"/>
      <c r="AZ15" s="37"/>
      <c r="BA15" s="37"/>
      <c r="BB15" s="629"/>
    </row>
    <row r="16" spans="2:54" ht="35.1" customHeight="1">
      <c r="B16" s="5"/>
      <c r="G16" s="37"/>
      <c r="H16" s="37"/>
      <c r="I16" s="37"/>
      <c r="J16" s="37"/>
      <c r="K16" s="37"/>
      <c r="L16" s="37"/>
      <c r="M16" s="37"/>
      <c r="N16" s="37"/>
      <c r="O16" s="37"/>
      <c r="P16" s="37"/>
      <c r="Q16" s="37"/>
      <c r="R16" s="37"/>
      <c r="S16" s="37"/>
      <c r="T16" s="37"/>
      <c r="U16" s="37"/>
      <c r="V16" s="37"/>
      <c r="W16" s="37"/>
      <c r="X16" s="37"/>
      <c r="Y16" s="37"/>
      <c r="Z16" s="37"/>
      <c r="AA16" s="37"/>
      <c r="AB16" s="37"/>
      <c r="AC16" s="37"/>
      <c r="AD16" s="37"/>
      <c r="AG16" s="37"/>
      <c r="AH16" s="37"/>
      <c r="AI16" s="37"/>
      <c r="AJ16" s="37"/>
      <c r="AK16" s="37"/>
      <c r="AL16" s="37"/>
      <c r="AM16" s="37"/>
      <c r="AN16" s="37"/>
      <c r="AO16" s="37"/>
      <c r="AP16" s="37"/>
      <c r="AQ16" s="37"/>
      <c r="AR16" s="37"/>
      <c r="AS16" s="37"/>
      <c r="AT16" s="37"/>
      <c r="AU16" s="37"/>
      <c r="AW16" s="37"/>
      <c r="AX16" s="37"/>
      <c r="AY16" s="37"/>
      <c r="AZ16" s="37"/>
      <c r="BA16" s="37"/>
      <c r="BB16" s="630"/>
    </row>
    <row r="17" spans="2:55" ht="22.5" customHeight="1">
      <c r="B17" s="632"/>
      <c r="C17" s="633"/>
      <c r="D17" s="634"/>
      <c r="E17" s="634"/>
      <c r="F17" s="634"/>
      <c r="G17" s="634"/>
      <c r="H17" s="634"/>
      <c r="I17" s="634"/>
      <c r="J17" s="634"/>
      <c r="K17" s="634"/>
      <c r="L17" s="634"/>
      <c r="M17" s="635"/>
      <c r="N17" s="635"/>
      <c r="O17" s="635"/>
      <c r="P17" s="635"/>
      <c r="Q17" s="635"/>
      <c r="R17" s="635"/>
      <c r="S17" s="635"/>
      <c r="T17" s="635"/>
      <c r="U17" s="635"/>
      <c r="V17" s="635"/>
      <c r="W17" s="635"/>
      <c r="X17" s="635"/>
      <c r="Y17" s="635"/>
      <c r="Z17" s="635"/>
      <c r="AA17" s="635"/>
      <c r="AB17" s="635"/>
      <c r="AC17" s="634"/>
      <c r="AD17" s="634"/>
      <c r="AE17" s="634"/>
      <c r="AF17" s="634"/>
      <c r="AG17" s="634"/>
      <c r="AH17" s="635"/>
      <c r="AI17" s="635"/>
      <c r="AJ17" s="635"/>
      <c r="AK17" s="635"/>
      <c r="AL17" s="635"/>
      <c r="AM17" s="635"/>
      <c r="AN17" s="635"/>
      <c r="AO17" s="635"/>
      <c r="AP17" s="635"/>
      <c r="AQ17" s="635"/>
      <c r="AR17" s="635"/>
      <c r="AS17" s="635"/>
      <c r="AT17" s="635"/>
      <c r="AU17" s="635"/>
      <c r="AV17" s="635"/>
      <c r="AW17" s="635"/>
      <c r="AX17" s="635"/>
      <c r="AY17" s="635"/>
      <c r="AZ17" s="635"/>
      <c r="BA17" s="885"/>
      <c r="BB17" s="631"/>
    </row>
    <row r="18" spans="2:55" ht="27" customHeight="1">
      <c r="B18" s="636"/>
      <c r="C18" s="587"/>
      <c r="D18" s="587"/>
      <c r="E18" s="587"/>
      <c r="F18" s="587"/>
      <c r="G18" s="587"/>
      <c r="H18" s="587"/>
      <c r="I18" s="587"/>
      <c r="J18" s="587"/>
      <c r="K18" s="587"/>
      <c r="L18" s="587"/>
      <c r="M18" s="584"/>
      <c r="N18" s="584"/>
      <c r="O18" s="584"/>
      <c r="P18" s="584"/>
      <c r="Q18" s="584"/>
      <c r="R18" s="584"/>
      <c r="S18" s="584"/>
      <c r="T18" s="584"/>
      <c r="U18" s="584"/>
      <c r="V18" s="584"/>
      <c r="W18" s="584"/>
      <c r="X18" s="584"/>
      <c r="Y18" s="584"/>
      <c r="Z18" s="584"/>
      <c r="AA18" s="584"/>
      <c r="AB18" s="584"/>
      <c r="AC18" s="587"/>
      <c r="AD18" s="587"/>
      <c r="AE18" s="587"/>
      <c r="AF18" s="587"/>
      <c r="AG18" s="587"/>
      <c r="AH18" s="584"/>
      <c r="AI18" s="584"/>
      <c r="AJ18" s="584"/>
      <c r="AK18" s="584"/>
      <c r="AL18" s="584"/>
      <c r="AM18" s="584"/>
      <c r="AN18" s="584"/>
      <c r="AO18" s="584"/>
      <c r="AP18" s="584"/>
      <c r="AQ18" s="584"/>
      <c r="AR18" s="584"/>
      <c r="AS18" s="584"/>
      <c r="AT18" s="584"/>
      <c r="AU18" s="584"/>
      <c r="AV18" s="584"/>
      <c r="AW18" s="584"/>
      <c r="AX18" s="584"/>
      <c r="AY18" s="584"/>
      <c r="AZ18" s="584"/>
      <c r="BA18" s="637"/>
    </row>
    <row r="19" spans="2:55" ht="19.5" customHeight="1">
      <c r="B19" s="638"/>
      <c r="C19" s="639"/>
      <c r="D19" s="1455" t="s">
        <v>126</v>
      </c>
      <c r="E19" s="1455"/>
      <c r="F19" s="1458"/>
      <c r="G19" s="1576" t="str">
        <f>'Donnees ICCER'!$E$94</f>
        <v>C1 : S’informer sur la nature et sur les contraintes de l’intervention</v>
      </c>
      <c r="H19" s="1576"/>
      <c r="I19" s="1576"/>
      <c r="J19" s="1576"/>
      <c r="K19" s="1576"/>
      <c r="L19" s="1576"/>
      <c r="M19" s="1576"/>
      <c r="N19" s="1576"/>
      <c r="O19" s="1576"/>
      <c r="P19" s="1576"/>
      <c r="Q19" s="1576"/>
      <c r="R19" s="1576"/>
      <c r="S19" s="1576"/>
      <c r="T19" s="1421"/>
      <c r="U19" s="640"/>
      <c r="V19" s="1421"/>
      <c r="W19" s="640"/>
      <c r="X19" s="1421"/>
      <c r="Y19" s="1421"/>
      <c r="Z19" s="1451"/>
      <c r="AA19" s="584"/>
      <c r="AB19" s="584"/>
      <c r="AC19" s="641"/>
      <c r="AD19" s="639"/>
      <c r="AE19" s="1455" t="s">
        <v>126</v>
      </c>
      <c r="AF19" s="1455"/>
      <c r="AG19" s="1458"/>
      <c r="AH19" s="1576" t="str">
        <f>'Donnees ICCER'!$E$95</f>
        <v>C2 : Analyser et exploiter les données techniques de l’intervention</v>
      </c>
      <c r="AI19" s="1576"/>
      <c r="AJ19" s="1576"/>
      <c r="AK19" s="1576"/>
      <c r="AL19" s="1576"/>
      <c r="AM19" s="1576"/>
      <c r="AN19" s="1576"/>
      <c r="AO19" s="1576"/>
      <c r="AP19" s="1576"/>
      <c r="AQ19" s="1576"/>
      <c r="AR19" s="1576"/>
      <c r="AS19" s="1576"/>
      <c r="AT19" s="1576"/>
      <c r="AU19" s="1421"/>
      <c r="AV19" s="640"/>
      <c r="AW19" s="1421"/>
      <c r="AX19" s="640"/>
      <c r="AY19" s="1421"/>
      <c r="AZ19" s="1421"/>
      <c r="BA19" s="1424"/>
    </row>
    <row r="20" spans="2:55" ht="19.5" customHeight="1">
      <c r="B20" s="642"/>
      <c r="C20" s="643"/>
      <c r="D20" s="1456"/>
      <c r="E20" s="1456"/>
      <c r="F20" s="1459"/>
      <c r="G20" s="1577"/>
      <c r="H20" s="1577"/>
      <c r="I20" s="1577"/>
      <c r="J20" s="1577"/>
      <c r="K20" s="1577"/>
      <c r="L20" s="1577"/>
      <c r="M20" s="1577"/>
      <c r="N20" s="1577"/>
      <c r="O20" s="1577"/>
      <c r="P20" s="1577"/>
      <c r="Q20" s="1577"/>
      <c r="R20" s="1577"/>
      <c r="S20" s="1577"/>
      <c r="T20" s="1422"/>
      <c r="U20" s="1442">
        <f>AVERAGE(U26:U50)</f>
        <v>0</v>
      </c>
      <c r="V20" s="1422"/>
      <c r="W20" s="1427" t="str">
        <f>IFERROR(AVERAGE(W26:W50),"")</f>
        <v/>
      </c>
      <c r="X20" s="1422"/>
      <c r="Y20" s="1422"/>
      <c r="Z20" s="1452"/>
      <c r="AA20" s="584"/>
      <c r="AB20" s="584"/>
      <c r="AC20" s="644"/>
      <c r="AD20" s="643"/>
      <c r="AE20" s="1456"/>
      <c r="AF20" s="1456"/>
      <c r="AG20" s="1459"/>
      <c r="AH20" s="1577"/>
      <c r="AI20" s="1577"/>
      <c r="AJ20" s="1577"/>
      <c r="AK20" s="1577"/>
      <c r="AL20" s="1577"/>
      <c r="AM20" s="1577"/>
      <c r="AN20" s="1577"/>
      <c r="AO20" s="1577"/>
      <c r="AP20" s="1577"/>
      <c r="AQ20" s="1577"/>
      <c r="AR20" s="1577"/>
      <c r="AS20" s="1577"/>
      <c r="AT20" s="1577"/>
      <c r="AU20" s="1422"/>
      <c r="AV20" s="1442">
        <f>AVERAGE(AV26:AV50)</f>
        <v>0</v>
      </c>
      <c r="AW20" s="1422"/>
      <c r="AX20" s="1427" t="str">
        <f>IFERROR(AVERAGE(AX26:AX50),"")</f>
        <v/>
      </c>
      <c r="AY20" s="1422"/>
      <c r="AZ20" s="1422"/>
      <c r="BA20" s="1425"/>
    </row>
    <row r="21" spans="2:55" ht="19.5" customHeight="1">
      <c r="B21" s="642"/>
      <c r="C21" s="643"/>
      <c r="D21" s="1456"/>
      <c r="E21" s="1456"/>
      <c r="F21" s="1459"/>
      <c r="G21" s="1577"/>
      <c r="H21" s="1577"/>
      <c r="I21" s="1577"/>
      <c r="J21" s="1577"/>
      <c r="K21" s="1577"/>
      <c r="L21" s="1577"/>
      <c r="M21" s="1577"/>
      <c r="N21" s="1577"/>
      <c r="O21" s="1577"/>
      <c r="P21" s="1577"/>
      <c r="Q21" s="1577"/>
      <c r="R21" s="1577"/>
      <c r="S21" s="1577"/>
      <c r="T21" s="1422"/>
      <c r="U21" s="1443"/>
      <c r="V21" s="1422"/>
      <c r="W21" s="1428"/>
      <c r="X21" s="1422"/>
      <c r="Y21" s="1422"/>
      <c r="Z21" s="1452"/>
      <c r="AA21" s="584"/>
      <c r="AB21" s="584"/>
      <c r="AC21" s="644"/>
      <c r="AD21" s="643"/>
      <c r="AE21" s="1456"/>
      <c r="AF21" s="1456"/>
      <c r="AG21" s="1459"/>
      <c r="AH21" s="1577"/>
      <c r="AI21" s="1577"/>
      <c r="AJ21" s="1577"/>
      <c r="AK21" s="1577"/>
      <c r="AL21" s="1577"/>
      <c r="AM21" s="1577"/>
      <c r="AN21" s="1577"/>
      <c r="AO21" s="1577"/>
      <c r="AP21" s="1577"/>
      <c r="AQ21" s="1577"/>
      <c r="AR21" s="1577"/>
      <c r="AS21" s="1577"/>
      <c r="AT21" s="1577"/>
      <c r="AU21" s="1422"/>
      <c r="AV21" s="1443"/>
      <c r="AW21" s="1422"/>
      <c r="AX21" s="1428"/>
      <c r="AY21" s="1422"/>
      <c r="AZ21" s="1422"/>
      <c r="BA21" s="1425"/>
    </row>
    <row r="22" spans="2:55" ht="10.5" customHeight="1">
      <c r="B22" s="642"/>
      <c r="C22" s="643"/>
      <c r="D22" s="1456"/>
      <c r="E22" s="1456"/>
      <c r="F22" s="1459"/>
      <c r="G22" s="1577"/>
      <c r="H22" s="1577"/>
      <c r="I22" s="1577"/>
      <c r="J22" s="1577"/>
      <c r="K22" s="1577"/>
      <c r="L22" s="1577"/>
      <c r="M22" s="1577"/>
      <c r="N22" s="1577"/>
      <c r="O22" s="1577"/>
      <c r="P22" s="1577"/>
      <c r="Q22" s="1577"/>
      <c r="R22" s="1577"/>
      <c r="S22" s="1577"/>
      <c r="T22" s="1422"/>
      <c r="U22" s="1444"/>
      <c r="V22" s="1422"/>
      <c r="W22" s="1429"/>
      <c r="X22" s="1422"/>
      <c r="Y22" s="1422"/>
      <c r="Z22" s="1452"/>
      <c r="AA22" s="584"/>
      <c r="AB22" s="584"/>
      <c r="AC22" s="644"/>
      <c r="AD22" s="643"/>
      <c r="AE22" s="1456"/>
      <c r="AF22" s="1456"/>
      <c r="AG22" s="1459"/>
      <c r="AH22" s="1577"/>
      <c r="AI22" s="1577"/>
      <c r="AJ22" s="1577"/>
      <c r="AK22" s="1577"/>
      <c r="AL22" s="1577"/>
      <c r="AM22" s="1577"/>
      <c r="AN22" s="1577"/>
      <c r="AO22" s="1577"/>
      <c r="AP22" s="1577"/>
      <c r="AQ22" s="1577"/>
      <c r="AR22" s="1577"/>
      <c r="AS22" s="1577"/>
      <c r="AT22" s="1577"/>
      <c r="AU22" s="1422"/>
      <c r="AV22" s="1444"/>
      <c r="AW22" s="1422"/>
      <c r="AX22" s="1429"/>
      <c r="AY22" s="1422"/>
      <c r="AZ22" s="1422"/>
      <c r="BA22" s="1425"/>
    </row>
    <row r="23" spans="2:55" ht="19.5" customHeight="1">
      <c r="B23" s="645"/>
      <c r="C23" s="646"/>
      <c r="D23" s="1457"/>
      <c r="E23" s="1457"/>
      <c r="F23" s="1460"/>
      <c r="G23" s="1578"/>
      <c r="H23" s="1578"/>
      <c r="I23" s="1578"/>
      <c r="J23" s="1578"/>
      <c r="K23" s="1578"/>
      <c r="L23" s="1578"/>
      <c r="M23" s="1578"/>
      <c r="N23" s="1578"/>
      <c r="O23" s="1578"/>
      <c r="P23" s="1578"/>
      <c r="Q23" s="1578"/>
      <c r="R23" s="1578"/>
      <c r="S23" s="1578"/>
      <c r="T23" s="1423"/>
      <c r="U23" s="647"/>
      <c r="V23" s="1423"/>
      <c r="W23" s="647"/>
      <c r="X23" s="1423"/>
      <c r="Y23" s="1423"/>
      <c r="Z23" s="1453"/>
      <c r="AA23" s="584"/>
      <c r="AB23" s="584"/>
      <c r="AC23" s="648"/>
      <c r="AD23" s="646"/>
      <c r="AE23" s="1457"/>
      <c r="AF23" s="1457"/>
      <c r="AG23" s="1460"/>
      <c r="AH23" s="1578"/>
      <c r="AI23" s="1578"/>
      <c r="AJ23" s="1578"/>
      <c r="AK23" s="1578"/>
      <c r="AL23" s="1578"/>
      <c r="AM23" s="1578"/>
      <c r="AN23" s="1578"/>
      <c r="AO23" s="1578"/>
      <c r="AP23" s="1578"/>
      <c r="AQ23" s="1578"/>
      <c r="AR23" s="1578"/>
      <c r="AS23" s="1578"/>
      <c r="AT23" s="1578"/>
      <c r="AU23" s="1423"/>
      <c r="AV23" s="647"/>
      <c r="AW23" s="1423"/>
      <c r="AX23" s="647"/>
      <c r="AY23" s="1423"/>
      <c r="AZ23" s="1423"/>
      <c r="BA23" s="1426"/>
    </row>
    <row r="24" spans="2:55" ht="30" customHeight="1">
      <c r="B24" s="638"/>
      <c r="C24" s="639"/>
      <c r="D24" s="639"/>
      <c r="E24" s="639"/>
      <c r="F24" s="639"/>
      <c r="G24" s="640"/>
      <c r="H24" s="640"/>
      <c r="I24" s="640"/>
      <c r="J24" s="640"/>
      <c r="K24" s="640"/>
      <c r="L24" s="640"/>
      <c r="M24" s="640"/>
      <c r="N24" s="640"/>
      <c r="O24" s="640"/>
      <c r="P24" s="640"/>
      <c r="Q24" s="640"/>
      <c r="R24" s="640"/>
      <c r="S24" s="640"/>
      <c r="T24" s="640"/>
      <c r="U24" s="640"/>
      <c r="V24" s="640"/>
      <c r="W24" s="640"/>
      <c r="X24" s="640"/>
      <c r="Y24" s="640"/>
      <c r="Z24" s="649"/>
      <c r="AA24" s="650"/>
      <c r="AB24" s="584"/>
      <c r="AC24" s="641"/>
      <c r="AD24" s="639"/>
      <c r="AE24" s="639"/>
      <c r="AF24" s="639"/>
      <c r="AG24" s="639"/>
      <c r="AH24" s="640"/>
      <c r="AI24" s="640"/>
      <c r="AJ24" s="640"/>
      <c r="AK24" s="640"/>
      <c r="AL24" s="640"/>
      <c r="AM24" s="640"/>
      <c r="AN24" s="640"/>
      <c r="AO24" s="640"/>
      <c r="AP24" s="640"/>
      <c r="AQ24" s="640"/>
      <c r="AR24" s="640"/>
      <c r="AS24" s="640"/>
      <c r="AT24" s="640"/>
      <c r="AU24" s="640"/>
      <c r="AV24" s="640"/>
      <c r="AW24" s="640"/>
      <c r="AX24" s="640"/>
      <c r="AY24" s="640"/>
      <c r="AZ24" s="640"/>
      <c r="BA24" s="651"/>
    </row>
    <row r="25" spans="2:55" ht="20.100000000000001" customHeight="1">
      <c r="B25" s="642"/>
      <c r="C25" s="652"/>
      <c r="D25" s="1418"/>
      <c r="E25" s="1418"/>
      <c r="F25" s="652"/>
      <c r="G25" s="654"/>
      <c r="H25" s="1433" t="str">
        <f>'Donnees ICCER'!$E$4</f>
        <v>C1.1: Collecter les données nécessaires à l’intervention</v>
      </c>
      <c r="I25" s="1434"/>
      <c r="J25" s="1434"/>
      <c r="K25" s="1434"/>
      <c r="L25" s="1435"/>
      <c r="M25" s="643"/>
      <c r="N25" s="643"/>
      <c r="O25" s="654"/>
      <c r="P25" s="654"/>
      <c r="Q25" s="655"/>
      <c r="R25" s="654"/>
      <c r="S25" s="654"/>
      <c r="T25" s="654"/>
      <c r="U25" s="654"/>
      <c r="V25" s="654"/>
      <c r="W25" s="654"/>
      <c r="X25" s="654"/>
      <c r="Y25" s="654"/>
      <c r="Z25" s="656"/>
      <c r="AA25" s="650"/>
      <c r="AB25" s="584"/>
      <c r="AC25" s="644"/>
      <c r="AD25" s="652"/>
      <c r="AE25" s="1575"/>
      <c r="AF25" s="1575"/>
      <c r="AG25" s="652"/>
      <c r="AH25" s="654"/>
      <c r="AI25" s="1477" t="str">
        <f>'Donnees ICCER'!$E$11</f>
        <v>C2.1: Identifier les éléments d’un réseau fluidique et d’un réseau électrique</v>
      </c>
      <c r="AJ25" s="1478"/>
      <c r="AK25" s="1478"/>
      <c r="AL25" s="1478"/>
      <c r="AM25" s="1479"/>
      <c r="AN25" s="643"/>
      <c r="AO25" s="643"/>
      <c r="AP25" s="654"/>
      <c r="AQ25" s="654"/>
      <c r="AR25" s="655"/>
      <c r="AS25" s="654"/>
      <c r="AT25" s="654"/>
      <c r="AU25" s="654"/>
      <c r="AV25" s="654"/>
      <c r="AW25" s="654"/>
      <c r="AX25" s="654"/>
      <c r="AY25" s="654"/>
      <c r="AZ25" s="654"/>
      <c r="BA25" s="657"/>
    </row>
    <row r="26" spans="2:55" s="21" customFormat="1" ht="30" customHeight="1">
      <c r="B26" s="1416">
        <f>'Donnees ICCER'!$B$4</f>
        <v>1</v>
      </c>
      <c r="C26" s="1461"/>
      <c r="D26" s="1419" t="str">
        <f>'Donnees ICCER'!$C$4</f>
        <v>C1.1</v>
      </c>
      <c r="E26" s="1420"/>
      <c r="F26" s="652"/>
      <c r="G26" s="659" t="s">
        <v>211</v>
      </c>
      <c r="H26" s="1436"/>
      <c r="I26" s="1353"/>
      <c r="J26" s="1353"/>
      <c r="K26" s="1353"/>
      <c r="L26" s="1437"/>
      <c r="M26" s="1446" t="s">
        <v>212</v>
      </c>
      <c r="N26" s="1446"/>
      <c r="O26" s="1447"/>
      <c r="P26" s="1430" t="str">
        <f>REPT("g",(U26))</f>
        <v/>
      </c>
      <c r="Q26" s="1431"/>
      <c r="R26" s="1431"/>
      <c r="S26" s="1432"/>
      <c r="T26" s="664"/>
      <c r="U26" s="1038">
        <f>Bilan!$AK$18</f>
        <v>0</v>
      </c>
      <c r="V26" s="654"/>
      <c r="W26" s="1039" t="str">
        <f>Bilan!$AM$18</f>
        <v xml:space="preserve"> </v>
      </c>
      <c r="X26" s="666"/>
      <c r="Y26" s="654"/>
      <c r="Z26" s="656"/>
      <c r="AA26" s="650"/>
      <c r="AB26" s="584"/>
      <c r="AC26" s="1454">
        <v>8</v>
      </c>
      <c r="AD26" s="1461"/>
      <c r="AE26" s="1419" t="str">
        <f>'Donnees ICCER'!$C$11</f>
        <v>C2.1</v>
      </c>
      <c r="AF26" s="1420"/>
      <c r="AG26" s="652"/>
      <c r="AH26" s="659" t="s">
        <v>211</v>
      </c>
      <c r="AI26" s="1480"/>
      <c r="AJ26" s="1481"/>
      <c r="AK26" s="1481"/>
      <c r="AL26" s="1481"/>
      <c r="AM26" s="1482"/>
      <c r="AN26" s="1573" t="s">
        <v>212</v>
      </c>
      <c r="AO26" s="1446"/>
      <c r="AP26" s="1574"/>
      <c r="AQ26" s="1430" t="str">
        <f>REPT("g",(AV26))</f>
        <v/>
      </c>
      <c r="AR26" s="1431"/>
      <c r="AS26" s="1431"/>
      <c r="AT26" s="1432"/>
      <c r="AU26" s="664"/>
      <c r="AV26" s="1038">
        <f>Bilan!$AK$26</f>
        <v>0</v>
      </c>
      <c r="AW26" s="654"/>
      <c r="AX26" s="1039" t="str">
        <f>Bilan!$AM$26</f>
        <v xml:space="preserve"> </v>
      </c>
      <c r="AY26" s="666"/>
      <c r="AZ26" s="654"/>
      <c r="BA26" s="657"/>
    </row>
    <row r="27" spans="2:55" ht="20.100000000000001" customHeight="1">
      <c r="B27" s="642"/>
      <c r="C27" s="652"/>
      <c r="D27" s="1418"/>
      <c r="E27" s="1418"/>
      <c r="F27" s="652"/>
      <c r="G27" s="654"/>
      <c r="H27" s="1438"/>
      <c r="I27" s="1439"/>
      <c r="J27" s="1439"/>
      <c r="K27" s="1439"/>
      <c r="L27" s="1440"/>
      <c r="M27" s="643"/>
      <c r="N27" s="643"/>
      <c r="O27" s="654"/>
      <c r="P27" s="654"/>
      <c r="Q27" s="654"/>
      <c r="R27" s="654"/>
      <c r="S27" s="654"/>
      <c r="T27" s="654"/>
      <c r="U27" s="654"/>
      <c r="V27" s="654"/>
      <c r="W27" s="654"/>
      <c r="X27" s="654"/>
      <c r="Y27" s="654"/>
      <c r="Z27" s="656"/>
      <c r="AA27" s="650"/>
      <c r="AB27" s="584"/>
      <c r="AC27" s="644"/>
      <c r="AD27" s="652"/>
      <c r="AE27" s="1476"/>
      <c r="AF27" s="1476"/>
      <c r="AG27" s="652"/>
      <c r="AH27" s="654"/>
      <c r="AI27" s="1483"/>
      <c r="AJ27" s="1484"/>
      <c r="AK27" s="1484"/>
      <c r="AL27" s="1484"/>
      <c r="AM27" s="1485"/>
      <c r="AN27" s="643"/>
      <c r="AO27" s="643"/>
      <c r="AP27" s="654"/>
      <c r="AQ27" s="654"/>
      <c r="AR27" s="654"/>
      <c r="AS27" s="654"/>
      <c r="AT27" s="654"/>
      <c r="AU27" s="654"/>
      <c r="AV27" s="654"/>
      <c r="AW27" s="654"/>
      <c r="AX27" s="654"/>
      <c r="AY27" s="654"/>
      <c r="AZ27" s="654"/>
      <c r="BA27" s="657"/>
    </row>
    <row r="28" spans="2:55" ht="15" customHeight="1">
      <c r="B28" s="667"/>
      <c r="C28" s="668"/>
      <c r="D28" s="669"/>
      <c r="E28" s="654"/>
      <c r="F28" s="670"/>
      <c r="G28" s="654"/>
      <c r="H28" s="654"/>
      <c r="I28" s="654"/>
      <c r="J28" s="654"/>
      <c r="K28" s="654"/>
      <c r="L28" s="654"/>
      <c r="M28" s="671"/>
      <c r="N28" s="671"/>
      <c r="O28" s="671"/>
      <c r="P28" s="671"/>
      <c r="Q28" s="671"/>
      <c r="R28" s="671"/>
      <c r="S28" s="671"/>
      <c r="T28" s="671"/>
      <c r="U28" s="671"/>
      <c r="V28" s="671"/>
      <c r="W28" s="671"/>
      <c r="X28" s="671"/>
      <c r="Y28" s="671"/>
      <c r="Z28" s="672"/>
      <c r="AA28" s="673"/>
      <c r="AB28" s="674"/>
      <c r="AC28" s="675"/>
      <c r="AD28" s="668"/>
      <c r="AE28" s="669"/>
      <c r="AF28" s="654"/>
      <c r="AG28" s="670"/>
      <c r="AH28" s="654"/>
      <c r="AI28" s="654"/>
      <c r="AJ28" s="654"/>
      <c r="AK28" s="654"/>
      <c r="AL28" s="654"/>
      <c r="AM28" s="654"/>
      <c r="AN28" s="671"/>
      <c r="AO28" s="671"/>
      <c r="AP28" s="671"/>
      <c r="AQ28" s="671"/>
      <c r="AR28" s="671"/>
      <c r="AS28" s="671"/>
      <c r="AT28" s="671"/>
      <c r="AU28" s="671"/>
      <c r="AV28" s="671"/>
      <c r="AW28" s="671"/>
      <c r="AX28" s="671"/>
      <c r="AY28" s="671"/>
      <c r="AZ28" s="671"/>
      <c r="BA28" s="676"/>
    </row>
    <row r="29" spans="2:55" ht="20.100000000000001" customHeight="1">
      <c r="B29" s="642"/>
      <c r="C29" s="652"/>
      <c r="D29" s="1418"/>
      <c r="E29" s="1418"/>
      <c r="F29" s="652"/>
      <c r="G29" s="654"/>
      <c r="H29" s="1433" t="str">
        <f>'Donnees ICCER'!$E$5</f>
        <v>C1.2: Ordonner les données nécessaires à l’intervention</v>
      </c>
      <c r="I29" s="1434"/>
      <c r="J29" s="1434"/>
      <c r="K29" s="1434"/>
      <c r="L29" s="1435"/>
      <c r="M29" s="643"/>
      <c r="N29" s="643"/>
      <c r="O29" s="654"/>
      <c r="P29" s="654"/>
      <c r="Q29" s="655"/>
      <c r="R29" s="654"/>
      <c r="S29" s="654"/>
      <c r="T29" s="654"/>
      <c r="U29" s="654"/>
      <c r="V29" s="654"/>
      <c r="W29" s="654"/>
      <c r="X29" s="654"/>
      <c r="Y29" s="654"/>
      <c r="Z29" s="656"/>
      <c r="AA29" s="650"/>
      <c r="AB29" s="584"/>
      <c r="AC29" s="644"/>
      <c r="AD29" s="652"/>
      <c r="AE29" s="1575"/>
      <c r="AF29" s="1575"/>
      <c r="AG29" s="652"/>
      <c r="AH29" s="654"/>
      <c r="AI29" s="1433" t="str">
        <f>'Donnees ICCER'!$E$12</f>
        <v>C2.2: Déterminer les caractéristiques des différents éléments de l’installation</v>
      </c>
      <c r="AJ29" s="1434"/>
      <c r="AK29" s="1434"/>
      <c r="AL29" s="1434"/>
      <c r="AM29" s="1435"/>
      <c r="AN29" s="643"/>
      <c r="AO29" s="643"/>
      <c r="AP29" s="654"/>
      <c r="AQ29" s="654"/>
      <c r="AR29" s="655"/>
      <c r="AS29" s="654"/>
      <c r="AT29" s="654"/>
      <c r="AU29" s="654"/>
      <c r="AV29" s="654"/>
      <c r="AW29" s="654"/>
      <c r="AX29" s="654"/>
      <c r="AY29" s="654"/>
      <c r="AZ29" s="654"/>
      <c r="BA29" s="657"/>
    </row>
    <row r="30" spans="2:55" ht="30" customHeight="1">
      <c r="B30" s="1416">
        <f>'Donnees ICCER'!$B$5</f>
        <v>2</v>
      </c>
      <c r="C30" s="1461"/>
      <c r="D30" s="1419" t="str">
        <f>'Donnees ICCER'!$C$5</f>
        <v>C1.2</v>
      </c>
      <c r="E30" s="1420"/>
      <c r="F30" s="652"/>
      <c r="G30" s="659" t="s">
        <v>211</v>
      </c>
      <c r="H30" s="1436"/>
      <c r="I30" s="1353"/>
      <c r="J30" s="1353"/>
      <c r="K30" s="1353"/>
      <c r="L30" s="1437"/>
      <c r="M30" s="1446" t="s">
        <v>212</v>
      </c>
      <c r="N30" s="1446"/>
      <c r="O30" s="1447"/>
      <c r="P30" s="1430" t="str">
        <f>REPT("g",(U30))</f>
        <v/>
      </c>
      <c r="Q30" s="1431"/>
      <c r="R30" s="1431"/>
      <c r="S30" s="1432"/>
      <c r="T30" s="664"/>
      <c r="U30" s="1038">
        <f>Bilan!$AK$18</f>
        <v>0</v>
      </c>
      <c r="V30" s="654"/>
      <c r="W30" s="1039" t="str">
        <f>Bilan!$AM$18</f>
        <v xml:space="preserve"> </v>
      </c>
      <c r="X30" s="666"/>
      <c r="Y30" s="654"/>
      <c r="Z30" s="656"/>
      <c r="AA30" s="650"/>
      <c r="AB30" s="584"/>
      <c r="AC30" s="1454">
        <v>9</v>
      </c>
      <c r="AD30" s="1461"/>
      <c r="AE30" s="1419" t="str">
        <f>'Donnees ICCER'!$C$12</f>
        <v>C2.2</v>
      </c>
      <c r="AF30" s="1420"/>
      <c r="AG30" s="652"/>
      <c r="AH30" s="659" t="s">
        <v>211</v>
      </c>
      <c r="AI30" s="1436"/>
      <c r="AJ30" s="1353"/>
      <c r="AK30" s="1353"/>
      <c r="AL30" s="1353"/>
      <c r="AM30" s="1437"/>
      <c r="AN30" s="1573" t="s">
        <v>212</v>
      </c>
      <c r="AO30" s="1446"/>
      <c r="AP30" s="1574"/>
      <c r="AQ30" s="1430" t="str">
        <f>REPT("g",(AV30))</f>
        <v/>
      </c>
      <c r="AR30" s="1431"/>
      <c r="AS30" s="1431"/>
      <c r="AT30" s="1432"/>
      <c r="AU30" s="664"/>
      <c r="AV30" s="1038">
        <f>Bilan!$AK$26</f>
        <v>0</v>
      </c>
      <c r="AW30" s="654"/>
      <c r="AX30" s="1039" t="str">
        <f>Bilan!$AM$26</f>
        <v xml:space="preserve"> </v>
      </c>
      <c r="AY30" s="666"/>
      <c r="AZ30" s="654"/>
      <c r="BA30" s="657"/>
    </row>
    <row r="31" spans="2:55" ht="20.100000000000001" customHeight="1">
      <c r="B31" s="642"/>
      <c r="C31" s="652"/>
      <c r="D31" s="1418"/>
      <c r="E31" s="1418"/>
      <c r="F31" s="652"/>
      <c r="G31" s="654"/>
      <c r="H31" s="1438"/>
      <c r="I31" s="1439"/>
      <c r="J31" s="1439"/>
      <c r="K31" s="1439"/>
      <c r="L31" s="1440"/>
      <c r="M31" s="643"/>
      <c r="N31" s="643"/>
      <c r="O31" s="654"/>
      <c r="P31" s="654"/>
      <c r="Q31" s="654"/>
      <c r="R31" s="654"/>
      <c r="S31" s="654"/>
      <c r="T31" s="654"/>
      <c r="U31" s="654"/>
      <c r="V31" s="654"/>
      <c r="W31" s="654"/>
      <c r="X31" s="654"/>
      <c r="Y31" s="654"/>
      <c r="Z31" s="656"/>
      <c r="AA31" s="650"/>
      <c r="AB31" s="584"/>
      <c r="AC31" s="644"/>
      <c r="AD31" s="652"/>
      <c r="AE31" s="1476"/>
      <c r="AF31" s="1476"/>
      <c r="AG31" s="652"/>
      <c r="AH31" s="654"/>
      <c r="AI31" s="1438"/>
      <c r="AJ31" s="1439"/>
      <c r="AK31" s="1439"/>
      <c r="AL31" s="1439"/>
      <c r="AM31" s="1440"/>
      <c r="AN31" s="643"/>
      <c r="AO31" s="643"/>
      <c r="AP31" s="654"/>
      <c r="AQ31" s="654"/>
      <c r="AR31" s="654"/>
      <c r="AS31" s="654"/>
      <c r="AT31" s="654"/>
      <c r="AU31" s="654"/>
      <c r="AV31" s="654"/>
      <c r="AW31" s="654"/>
      <c r="AX31" s="654"/>
      <c r="AY31" s="654"/>
      <c r="AZ31" s="654"/>
      <c r="BA31" s="657"/>
      <c r="BB31" s="677"/>
      <c r="BC31" s="677"/>
    </row>
    <row r="32" spans="2:55" ht="15" customHeight="1">
      <c r="B32" s="642"/>
      <c r="C32" s="652"/>
      <c r="D32" s="669"/>
      <c r="E32" s="654"/>
      <c r="F32" s="652"/>
      <c r="G32" s="654"/>
      <c r="H32" s="678"/>
      <c r="I32" s="679"/>
      <c r="J32" s="679"/>
      <c r="K32" s="680"/>
      <c r="L32" s="681"/>
      <c r="M32" s="643"/>
      <c r="N32" s="643"/>
      <c r="O32" s="654"/>
      <c r="P32" s="654"/>
      <c r="Q32" s="654"/>
      <c r="R32" s="654"/>
      <c r="S32" s="654"/>
      <c r="T32" s="654"/>
      <c r="U32" s="654"/>
      <c r="V32" s="654"/>
      <c r="W32" s="654"/>
      <c r="X32" s="654"/>
      <c r="Y32" s="654"/>
      <c r="Z32" s="656"/>
      <c r="AA32" s="1441"/>
      <c r="AB32" s="683"/>
      <c r="AC32" s="644"/>
      <c r="AD32" s="652"/>
      <c r="AE32" s="1418"/>
      <c r="AF32" s="1418"/>
      <c r="AG32" s="652"/>
      <c r="AH32" s="654"/>
      <c r="AI32" s="678"/>
      <c r="AJ32" s="679"/>
      <c r="AK32" s="679"/>
      <c r="AL32" s="680"/>
      <c r="AM32" s="681"/>
      <c r="AN32" s="643"/>
      <c r="AO32" s="643"/>
      <c r="AP32" s="654"/>
      <c r="AQ32" s="654"/>
      <c r="AR32" s="654"/>
      <c r="AS32" s="654"/>
      <c r="AT32" s="654"/>
      <c r="AU32" s="654"/>
      <c r="AV32" s="654"/>
      <c r="AW32" s="654"/>
      <c r="AX32" s="654"/>
      <c r="AY32" s="654"/>
      <c r="AZ32" s="654"/>
      <c r="BA32" s="657"/>
      <c r="BB32" s="251"/>
      <c r="BC32" s="251"/>
    </row>
    <row r="33" spans="2:55" ht="20.100000000000001" customHeight="1">
      <c r="B33" s="642"/>
      <c r="C33" s="652"/>
      <c r="D33" s="1418"/>
      <c r="E33" s="1418"/>
      <c r="F33" s="652"/>
      <c r="G33" s="654"/>
      <c r="H33" s="1433" t="str">
        <f>'Donnees ICCER'!$E$6</f>
        <v>C1.3: Repérer les contraintes techniques liées à l’intervention</v>
      </c>
      <c r="I33" s="1434"/>
      <c r="J33" s="1434"/>
      <c r="K33" s="1434"/>
      <c r="L33" s="1435"/>
      <c r="M33" s="643"/>
      <c r="N33" s="643"/>
      <c r="O33" s="654"/>
      <c r="P33" s="654"/>
      <c r="Q33" s="655"/>
      <c r="R33" s="654"/>
      <c r="S33" s="654"/>
      <c r="T33" s="654"/>
      <c r="U33" s="654"/>
      <c r="V33" s="654"/>
      <c r="W33" s="654"/>
      <c r="X33" s="654"/>
      <c r="Y33" s="654"/>
      <c r="Z33" s="656"/>
      <c r="AA33" s="1441"/>
      <c r="AB33" s="683"/>
      <c r="AC33" s="644"/>
      <c r="AD33" s="652"/>
      <c r="AE33" s="1575"/>
      <c r="AF33" s="1575"/>
      <c r="AG33" s="652"/>
      <c r="AH33" s="654"/>
      <c r="AI33" s="1477" t="str">
        <f>'Donnees ICCER'!$E$13</f>
        <v>C2.3: Les caractéristiques sont identifiées et conformes aux normes en vigueur</v>
      </c>
      <c r="AJ33" s="1478"/>
      <c r="AK33" s="1478"/>
      <c r="AL33" s="1478"/>
      <c r="AM33" s="1479"/>
      <c r="AN33" s="643"/>
      <c r="AO33" s="643"/>
      <c r="AP33" s="654"/>
      <c r="AQ33" s="654"/>
      <c r="AR33" s="655"/>
      <c r="AS33" s="654"/>
      <c r="AT33" s="654"/>
      <c r="AU33" s="654"/>
      <c r="AV33" s="654"/>
      <c r="AW33" s="654"/>
      <c r="AX33" s="654"/>
      <c r="AY33" s="654"/>
      <c r="AZ33" s="654"/>
      <c r="BA33" s="657"/>
    </row>
    <row r="34" spans="2:55" ht="30" customHeight="1">
      <c r="B34" s="1416">
        <f>'Donnees ICCER'!$B$6</f>
        <v>3</v>
      </c>
      <c r="C34" s="1461"/>
      <c r="D34" s="1419" t="str">
        <f>'Donnees ICCER'!$C$6</f>
        <v>C1.3</v>
      </c>
      <c r="E34" s="1420"/>
      <c r="F34" s="652"/>
      <c r="G34" s="659" t="s">
        <v>211</v>
      </c>
      <c r="H34" s="1436"/>
      <c r="I34" s="1353"/>
      <c r="J34" s="1353"/>
      <c r="K34" s="1353"/>
      <c r="L34" s="1437"/>
      <c r="M34" s="1446" t="s">
        <v>212</v>
      </c>
      <c r="N34" s="1446"/>
      <c r="O34" s="1447"/>
      <c r="P34" s="1430" t="str">
        <f>REPT("g",(U34))</f>
        <v/>
      </c>
      <c r="Q34" s="1431"/>
      <c r="R34" s="1431"/>
      <c r="S34" s="1432"/>
      <c r="T34" s="664"/>
      <c r="U34" s="1038">
        <f>Bilan!$AK$18</f>
        <v>0</v>
      </c>
      <c r="V34" s="654"/>
      <c r="W34" s="1039" t="str">
        <f>Bilan!$AM$18</f>
        <v xml:space="preserve"> </v>
      </c>
      <c r="X34" s="666"/>
      <c r="Y34" s="654"/>
      <c r="Z34" s="656"/>
      <c r="AA34" s="650"/>
      <c r="AB34" s="584"/>
      <c r="AC34" s="1454">
        <v>10</v>
      </c>
      <c r="AD34" s="1461"/>
      <c r="AE34" s="1419" t="str">
        <f>'Donnees ICCER'!$C$13</f>
        <v>C2.3</v>
      </c>
      <c r="AF34" s="1420"/>
      <c r="AG34" s="652"/>
      <c r="AH34" s="659" t="s">
        <v>211</v>
      </c>
      <c r="AI34" s="1480"/>
      <c r="AJ34" s="1481"/>
      <c r="AK34" s="1481"/>
      <c r="AL34" s="1481"/>
      <c r="AM34" s="1482"/>
      <c r="AN34" s="1573" t="s">
        <v>212</v>
      </c>
      <c r="AO34" s="1446"/>
      <c r="AP34" s="1574"/>
      <c r="AQ34" s="1430" t="str">
        <f>REPT("g",(AV34))</f>
        <v/>
      </c>
      <c r="AR34" s="1431"/>
      <c r="AS34" s="1431"/>
      <c r="AT34" s="1432"/>
      <c r="AU34" s="664"/>
      <c r="AV34" s="1038">
        <f>Bilan!$AK$26</f>
        <v>0</v>
      </c>
      <c r="AW34" s="654"/>
      <c r="AX34" s="1039" t="str">
        <f>Bilan!$AM$26</f>
        <v xml:space="preserve"> </v>
      </c>
      <c r="AY34" s="666"/>
      <c r="AZ34" s="654"/>
      <c r="BA34" s="657"/>
    </row>
    <row r="35" spans="2:55" ht="20.100000000000001" customHeight="1">
      <c r="B35" s="684"/>
      <c r="C35" s="652"/>
      <c r="D35" s="1418"/>
      <c r="E35" s="1418"/>
      <c r="F35" s="652"/>
      <c r="G35" s="654"/>
      <c r="H35" s="1438"/>
      <c r="I35" s="1439"/>
      <c r="J35" s="1439"/>
      <c r="K35" s="1439"/>
      <c r="L35" s="1440"/>
      <c r="M35" s="643"/>
      <c r="N35" s="643"/>
      <c r="O35" s="654"/>
      <c r="P35" s="654"/>
      <c r="Q35" s="654"/>
      <c r="R35" s="654"/>
      <c r="S35" s="654"/>
      <c r="T35" s="654"/>
      <c r="U35" s="654"/>
      <c r="V35" s="654"/>
      <c r="W35" s="654"/>
      <c r="X35" s="654"/>
      <c r="Y35" s="654"/>
      <c r="Z35" s="656"/>
      <c r="AA35" s="1462"/>
      <c r="AB35" s="686"/>
      <c r="AC35" s="687"/>
      <c r="AD35" s="652"/>
      <c r="AE35" s="1476"/>
      <c r="AF35" s="1476"/>
      <c r="AG35" s="652"/>
      <c r="AH35" s="654"/>
      <c r="AI35" s="1483"/>
      <c r="AJ35" s="1484"/>
      <c r="AK35" s="1484"/>
      <c r="AL35" s="1484"/>
      <c r="AM35" s="1485"/>
      <c r="AN35" s="643"/>
      <c r="AO35" s="643"/>
      <c r="AP35" s="654"/>
      <c r="AQ35" s="654"/>
      <c r="AR35" s="654"/>
      <c r="AS35" s="654"/>
      <c r="AT35" s="654"/>
      <c r="AU35" s="654"/>
      <c r="AV35" s="654"/>
      <c r="AW35" s="654"/>
      <c r="AX35" s="654"/>
      <c r="AY35" s="654"/>
      <c r="AZ35" s="654"/>
      <c r="BA35" s="657"/>
    </row>
    <row r="36" spans="2:55" ht="15" customHeight="1">
      <c r="B36" s="684"/>
      <c r="C36" s="652"/>
      <c r="D36" s="669"/>
      <c r="E36" s="654"/>
      <c r="F36" s="652"/>
      <c r="G36" s="654"/>
      <c r="H36" s="678"/>
      <c r="I36" s="679"/>
      <c r="J36" s="679"/>
      <c r="K36" s="680"/>
      <c r="L36" s="681"/>
      <c r="M36" s="643"/>
      <c r="N36" s="643"/>
      <c r="O36" s="654"/>
      <c r="P36" s="654"/>
      <c r="Q36" s="654"/>
      <c r="R36" s="654"/>
      <c r="S36" s="654"/>
      <c r="T36" s="654"/>
      <c r="U36" s="654"/>
      <c r="V36" s="654"/>
      <c r="W36" s="654"/>
      <c r="X36" s="654"/>
      <c r="Y36" s="654"/>
      <c r="Z36" s="656"/>
      <c r="AA36" s="1462"/>
      <c r="AB36" s="686"/>
      <c r="AC36" s="687"/>
      <c r="AD36" s="652"/>
      <c r="AE36" s="669"/>
      <c r="AF36" s="654"/>
      <c r="AG36" s="652"/>
      <c r="AH36" s="654"/>
      <c r="AI36" s="678"/>
      <c r="AJ36" s="679"/>
      <c r="AK36" s="679"/>
      <c r="AL36" s="680"/>
      <c r="AM36" s="681"/>
      <c r="AN36" s="643"/>
      <c r="AO36" s="643"/>
      <c r="AP36" s="654"/>
      <c r="AQ36" s="654"/>
      <c r="AR36" s="654"/>
      <c r="AS36" s="654"/>
      <c r="AT36" s="654"/>
      <c r="AU36" s="654"/>
      <c r="AV36" s="654"/>
      <c r="AW36" s="654"/>
      <c r="AX36" s="654"/>
      <c r="AY36" s="654"/>
      <c r="AZ36" s="654"/>
      <c r="BA36" s="657"/>
    </row>
    <row r="37" spans="2:55" ht="20.100000000000001" customHeight="1">
      <c r="B37" s="684"/>
      <c r="C37" s="652"/>
      <c r="D37" s="1418"/>
      <c r="E37" s="1418"/>
      <c r="F37" s="652"/>
      <c r="G37" s="654"/>
      <c r="H37" s="1433" t="str">
        <f>'Donnees ICCER'!$E$7</f>
        <v>C1.4: Repérer les contraintes d’environnement de travail liées à l’intervention</v>
      </c>
      <c r="I37" s="1434"/>
      <c r="J37" s="1434"/>
      <c r="K37" s="1434"/>
      <c r="L37" s="1435"/>
      <c r="M37" s="643"/>
      <c r="N37" s="643"/>
      <c r="O37" s="654"/>
      <c r="P37" s="654"/>
      <c r="Q37" s="655"/>
      <c r="R37" s="654"/>
      <c r="S37" s="654"/>
      <c r="T37" s="654"/>
      <c r="U37" s="654"/>
      <c r="V37" s="654"/>
      <c r="W37" s="654"/>
      <c r="X37" s="654"/>
      <c r="Y37" s="654"/>
      <c r="Z37" s="656"/>
      <c r="AA37" s="650"/>
      <c r="AB37" s="584"/>
      <c r="AC37" s="687"/>
      <c r="AD37" s="652"/>
      <c r="AE37" s="1575"/>
      <c r="AF37" s="1575"/>
      <c r="AG37" s="652"/>
      <c r="AH37" s="654"/>
      <c r="AI37" s="1433" t="str">
        <f>'Donnees ICCER'!$E$14</f>
        <v>C2.4: Identifier les consignes de régulation et de sécurité spécifiques à l’installation</v>
      </c>
      <c r="AJ37" s="1434"/>
      <c r="AK37" s="1434"/>
      <c r="AL37" s="1434"/>
      <c r="AM37" s="1435"/>
      <c r="AN37" s="643"/>
      <c r="AO37" s="643"/>
      <c r="AP37" s="654"/>
      <c r="AQ37" s="654"/>
      <c r="AR37" s="655"/>
      <c r="AS37" s="654"/>
      <c r="AT37" s="654"/>
      <c r="AU37" s="654"/>
      <c r="AV37" s="654"/>
      <c r="AW37" s="654"/>
      <c r="AX37" s="654"/>
      <c r="AY37" s="654"/>
      <c r="AZ37" s="654"/>
      <c r="BA37" s="657"/>
    </row>
    <row r="38" spans="2:55" s="21" customFormat="1" ht="30" customHeight="1">
      <c r="B38" s="1416">
        <f>'Donnees ICCER'!$B$7</f>
        <v>4</v>
      </c>
      <c r="C38" s="1461"/>
      <c r="D38" s="1419" t="str">
        <f>'Donnees ICCER'!$C$7</f>
        <v>C1.4</v>
      </c>
      <c r="E38" s="1420"/>
      <c r="F38" s="652"/>
      <c r="G38" s="659" t="s">
        <v>211</v>
      </c>
      <c r="H38" s="1436"/>
      <c r="I38" s="1353"/>
      <c r="J38" s="1353"/>
      <c r="K38" s="1353"/>
      <c r="L38" s="1437"/>
      <c r="M38" s="1446" t="s">
        <v>212</v>
      </c>
      <c r="N38" s="1446"/>
      <c r="O38" s="1447"/>
      <c r="P38" s="1430" t="str">
        <f>REPT("g",(U38))</f>
        <v/>
      </c>
      <c r="Q38" s="1431"/>
      <c r="R38" s="1431"/>
      <c r="S38" s="1432"/>
      <c r="T38" s="664"/>
      <c r="U38" s="1038">
        <f>Bilan!$AK$18</f>
        <v>0</v>
      </c>
      <c r="V38" s="654"/>
      <c r="W38" s="1039" t="str">
        <f>Bilan!$AM$18</f>
        <v xml:space="preserve"> </v>
      </c>
      <c r="X38" s="666"/>
      <c r="Y38" s="654"/>
      <c r="Z38" s="656"/>
      <c r="AA38" s="650"/>
      <c r="AB38" s="584"/>
      <c r="AC38" s="1454">
        <v>11</v>
      </c>
      <c r="AD38" s="1461"/>
      <c r="AE38" s="1419" t="str">
        <f>'Donnees ICCER'!$C$14</f>
        <v>C2.4</v>
      </c>
      <c r="AF38" s="1420"/>
      <c r="AG38" s="652"/>
      <c r="AH38" s="659" t="s">
        <v>211</v>
      </c>
      <c r="AI38" s="1436"/>
      <c r="AJ38" s="1353"/>
      <c r="AK38" s="1353"/>
      <c r="AL38" s="1353"/>
      <c r="AM38" s="1437"/>
      <c r="AN38" s="1573" t="s">
        <v>212</v>
      </c>
      <c r="AO38" s="1446"/>
      <c r="AP38" s="1574"/>
      <c r="AQ38" s="1430" t="str">
        <f>REPT("g",(AV38))</f>
        <v/>
      </c>
      <c r="AR38" s="1431"/>
      <c r="AS38" s="1431"/>
      <c r="AT38" s="1432"/>
      <c r="AU38" s="664"/>
      <c r="AV38" s="1038">
        <f>Bilan!$AK$26</f>
        <v>0</v>
      </c>
      <c r="AW38" s="654"/>
      <c r="AX38" s="1039" t="str">
        <f>Bilan!$AM$26</f>
        <v xml:space="preserve"> </v>
      </c>
      <c r="AY38" s="666"/>
      <c r="AZ38" s="654"/>
      <c r="BA38" s="657"/>
    </row>
    <row r="39" spans="2:55" ht="20.100000000000001" customHeight="1">
      <c r="B39" s="684"/>
      <c r="C39" s="652"/>
      <c r="D39" s="1418"/>
      <c r="E39" s="1418"/>
      <c r="F39" s="652"/>
      <c r="G39" s="654"/>
      <c r="H39" s="1438"/>
      <c r="I39" s="1439"/>
      <c r="J39" s="1439"/>
      <c r="K39" s="1439"/>
      <c r="L39" s="1440"/>
      <c r="M39" s="643"/>
      <c r="N39" s="643"/>
      <c r="O39" s="654"/>
      <c r="P39" s="654"/>
      <c r="Q39" s="654"/>
      <c r="R39" s="654"/>
      <c r="S39" s="654"/>
      <c r="T39" s="654"/>
      <c r="U39" s="654"/>
      <c r="V39" s="654"/>
      <c r="W39" s="654"/>
      <c r="X39" s="654"/>
      <c r="Y39" s="654"/>
      <c r="Z39" s="656"/>
      <c r="AA39" s="650"/>
      <c r="AB39" s="584"/>
      <c r="AC39" s="687"/>
      <c r="AD39" s="652"/>
      <c r="AE39" s="1476"/>
      <c r="AF39" s="1476"/>
      <c r="AG39" s="652"/>
      <c r="AH39" s="654"/>
      <c r="AI39" s="1438"/>
      <c r="AJ39" s="1439"/>
      <c r="AK39" s="1439"/>
      <c r="AL39" s="1439"/>
      <c r="AM39" s="1440"/>
      <c r="AN39" s="643"/>
      <c r="AO39" s="643"/>
      <c r="AP39" s="654"/>
      <c r="AQ39" s="654"/>
      <c r="AR39" s="654"/>
      <c r="AS39" s="654"/>
      <c r="AT39" s="654"/>
      <c r="AU39" s="654"/>
      <c r="AV39" s="654"/>
      <c r="AW39" s="654"/>
      <c r="AX39" s="654"/>
      <c r="AY39" s="654"/>
      <c r="AZ39" s="654"/>
      <c r="BA39" s="657"/>
    </row>
    <row r="40" spans="2:55" ht="17.100000000000001" customHeight="1">
      <c r="B40" s="684"/>
      <c r="C40" s="668"/>
      <c r="D40" s="669"/>
      <c r="E40" s="654"/>
      <c r="F40" s="670"/>
      <c r="G40" s="654"/>
      <c r="H40" s="688"/>
      <c r="I40" s="680"/>
      <c r="J40" s="680"/>
      <c r="K40" s="680"/>
      <c r="L40" s="680"/>
      <c r="M40" s="654"/>
      <c r="N40" s="654"/>
      <c r="O40" s="654"/>
      <c r="P40" s="654"/>
      <c r="Q40" s="654"/>
      <c r="R40" s="654"/>
      <c r="S40" s="654"/>
      <c r="T40" s="654"/>
      <c r="U40" s="654"/>
      <c r="V40" s="654"/>
      <c r="W40" s="654"/>
      <c r="X40" s="654"/>
      <c r="Y40" s="654"/>
      <c r="Z40" s="656"/>
      <c r="AA40" s="689"/>
      <c r="AB40" s="690"/>
      <c r="AC40" s="687"/>
      <c r="AD40" s="668"/>
      <c r="AE40" s="669"/>
      <c r="AF40" s="654"/>
      <c r="AG40" s="670"/>
      <c r="AH40" s="654"/>
      <c r="AI40" s="688"/>
      <c r="AJ40" s="680"/>
      <c r="AK40" s="680"/>
      <c r="AL40" s="680"/>
      <c r="AM40" s="680"/>
      <c r="AN40" s="654"/>
      <c r="AO40" s="654"/>
      <c r="AP40" s="654"/>
      <c r="AQ40" s="654"/>
      <c r="AR40" s="654"/>
      <c r="AS40" s="654"/>
      <c r="AT40" s="654"/>
      <c r="AU40" s="654"/>
      <c r="AV40" s="654"/>
      <c r="AW40" s="654"/>
      <c r="AX40" s="654"/>
      <c r="AY40" s="654"/>
      <c r="AZ40" s="654"/>
      <c r="BA40" s="657"/>
    </row>
    <row r="41" spans="2:55" ht="18.95" customHeight="1">
      <c r="B41" s="684"/>
      <c r="C41" s="652"/>
      <c r="D41" s="1418"/>
      <c r="E41" s="1418"/>
      <c r="F41" s="652"/>
      <c r="G41" s="654"/>
      <c r="H41" s="1433" t="str">
        <f>'Donnees ICCER'!$E$8</f>
        <v>C1.5: S’assurer de la planification de l’intervention</v>
      </c>
      <c r="I41" s="1434"/>
      <c r="J41" s="1434"/>
      <c r="K41" s="1434"/>
      <c r="L41" s="1435"/>
      <c r="M41" s="643"/>
      <c r="N41" s="643"/>
      <c r="O41" s="654"/>
      <c r="P41" s="654"/>
      <c r="Q41" s="655"/>
      <c r="R41" s="654"/>
      <c r="S41" s="654"/>
      <c r="T41" s="654"/>
      <c r="U41" s="654"/>
      <c r="V41" s="654"/>
      <c r="W41" s="654"/>
      <c r="X41" s="654"/>
      <c r="Y41" s="654"/>
      <c r="Z41" s="656"/>
      <c r="AA41" s="691"/>
      <c r="AB41" s="692"/>
      <c r="AC41" s="687"/>
      <c r="AD41" s="652"/>
      <c r="AE41" s="1575"/>
      <c r="AF41" s="1575"/>
      <c r="AG41" s="652"/>
      <c r="AH41" s="654"/>
      <c r="AI41" s="1433" t="str">
        <f>'Donnees ICCER'!$E$15</f>
        <v>C2.5: Schématiser tout ou partie d’une installation, manuellement ou avec un outil numérique</v>
      </c>
      <c r="AJ41" s="1434"/>
      <c r="AK41" s="1434"/>
      <c r="AL41" s="1434"/>
      <c r="AM41" s="1435"/>
      <c r="AN41" s="643"/>
      <c r="AO41" s="643"/>
      <c r="AP41" s="654"/>
      <c r="AQ41" s="654"/>
      <c r="AR41" s="655"/>
      <c r="AS41" s="654"/>
      <c r="AT41" s="654"/>
      <c r="AU41" s="654"/>
      <c r="AV41" s="654"/>
      <c r="AW41" s="654"/>
      <c r="AX41" s="654"/>
      <c r="AY41" s="654"/>
      <c r="AZ41" s="654"/>
      <c r="BA41" s="657"/>
    </row>
    <row r="42" spans="2:55" ht="27.95" customHeight="1">
      <c r="B42" s="1416">
        <f>'Donnees ICCER'!$B$8</f>
        <v>5</v>
      </c>
      <c r="C42" s="1461"/>
      <c r="D42" s="1419" t="str">
        <f>'Donnees ICCER'!$C$8</f>
        <v>C1.5</v>
      </c>
      <c r="E42" s="1420"/>
      <c r="F42" s="652"/>
      <c r="G42" s="659" t="s">
        <v>211</v>
      </c>
      <c r="H42" s="1436"/>
      <c r="I42" s="1353"/>
      <c r="J42" s="1353"/>
      <c r="K42" s="1353"/>
      <c r="L42" s="1437"/>
      <c r="M42" s="1446" t="s">
        <v>212</v>
      </c>
      <c r="N42" s="1446"/>
      <c r="O42" s="1447"/>
      <c r="P42" s="1430" t="str">
        <f>REPT("g",(U42))</f>
        <v/>
      </c>
      <c r="Q42" s="1431"/>
      <c r="R42" s="1431"/>
      <c r="S42" s="1432"/>
      <c r="T42" s="664"/>
      <c r="U42" s="1038">
        <f>Bilan!$AK$18</f>
        <v>0</v>
      </c>
      <c r="V42" s="654"/>
      <c r="W42" s="1039" t="str">
        <f>Bilan!$AM$18</f>
        <v xml:space="preserve"> </v>
      </c>
      <c r="X42" s="666"/>
      <c r="Y42" s="654"/>
      <c r="Z42" s="656"/>
      <c r="AA42" s="1441"/>
      <c r="AB42" s="584"/>
      <c r="AC42" s="1454">
        <v>12</v>
      </c>
      <c r="AD42" s="1461"/>
      <c r="AE42" s="1419" t="str">
        <f>'Donnees ICCER'!$C$15</f>
        <v>C2.5</v>
      </c>
      <c r="AF42" s="1420"/>
      <c r="AG42" s="652"/>
      <c r="AH42" s="659" t="s">
        <v>211</v>
      </c>
      <c r="AI42" s="1436"/>
      <c r="AJ42" s="1353"/>
      <c r="AK42" s="1353"/>
      <c r="AL42" s="1353"/>
      <c r="AM42" s="1437"/>
      <c r="AN42" s="1573" t="s">
        <v>212</v>
      </c>
      <c r="AO42" s="1446"/>
      <c r="AP42" s="1574"/>
      <c r="AQ42" s="1430" t="str">
        <f>REPT("g",(AV42))</f>
        <v/>
      </c>
      <c r="AR42" s="1431"/>
      <c r="AS42" s="1431"/>
      <c r="AT42" s="1432"/>
      <c r="AU42" s="664"/>
      <c r="AV42" s="1038">
        <f>Bilan!$AK$26</f>
        <v>0</v>
      </c>
      <c r="AW42" s="654"/>
      <c r="AX42" s="1039" t="str">
        <f>Bilan!$AM$26</f>
        <v xml:space="preserve"> </v>
      </c>
      <c r="AY42" s="666"/>
      <c r="AZ42" s="654"/>
      <c r="BA42" s="657"/>
    </row>
    <row r="43" spans="2:55" ht="20.100000000000001" customHeight="1">
      <c r="B43" s="684"/>
      <c r="C43" s="652"/>
      <c r="D43" s="1418"/>
      <c r="E43" s="1418"/>
      <c r="F43" s="652"/>
      <c r="G43" s="654"/>
      <c r="H43" s="1438"/>
      <c r="I43" s="1439"/>
      <c r="J43" s="1439"/>
      <c r="K43" s="1439"/>
      <c r="L43" s="1440"/>
      <c r="M43" s="643"/>
      <c r="N43" s="643"/>
      <c r="O43" s="654"/>
      <c r="P43" s="654"/>
      <c r="Q43" s="654"/>
      <c r="R43" s="654"/>
      <c r="S43" s="654"/>
      <c r="T43" s="654"/>
      <c r="U43" s="654"/>
      <c r="V43" s="654"/>
      <c r="W43" s="654"/>
      <c r="X43" s="654"/>
      <c r="Y43" s="654"/>
      <c r="Z43" s="656"/>
      <c r="AA43" s="1441"/>
      <c r="AB43" s="694"/>
      <c r="AC43" s="687"/>
      <c r="AD43" s="652"/>
      <c r="AE43" s="1476"/>
      <c r="AF43" s="1476"/>
      <c r="AG43" s="652"/>
      <c r="AH43" s="654"/>
      <c r="AI43" s="1438"/>
      <c r="AJ43" s="1439"/>
      <c r="AK43" s="1439"/>
      <c r="AL43" s="1439"/>
      <c r="AM43" s="1440"/>
      <c r="AN43" s="643"/>
      <c r="AO43" s="643"/>
      <c r="AP43" s="654"/>
      <c r="AQ43" s="654"/>
      <c r="AR43" s="654"/>
      <c r="AS43" s="654"/>
      <c r="AT43" s="654"/>
      <c r="AU43" s="654"/>
      <c r="AV43" s="654"/>
      <c r="AW43" s="654"/>
      <c r="AX43" s="654"/>
      <c r="AY43" s="654"/>
      <c r="AZ43" s="654"/>
      <c r="BA43" s="657"/>
    </row>
    <row r="44" spans="2:55" ht="15" customHeight="1">
      <c r="B44" s="684"/>
      <c r="C44" s="652"/>
      <c r="D44" s="695"/>
      <c r="E44" s="652"/>
      <c r="F44" s="652"/>
      <c r="G44" s="652"/>
      <c r="H44" s="652"/>
      <c r="I44" s="652"/>
      <c r="J44" s="652"/>
      <c r="K44" s="652"/>
      <c r="L44" s="652"/>
      <c r="M44" s="652"/>
      <c r="N44" s="652"/>
      <c r="O44" s="652"/>
      <c r="P44" s="652"/>
      <c r="Q44" s="652"/>
      <c r="R44" s="652"/>
      <c r="S44" s="652"/>
      <c r="T44" s="652"/>
      <c r="U44" s="652"/>
      <c r="V44" s="652"/>
      <c r="W44" s="652"/>
      <c r="X44" s="652"/>
      <c r="Y44" s="654"/>
      <c r="Z44" s="656"/>
      <c r="AA44" s="650"/>
      <c r="AB44" s="683"/>
      <c r="AC44" s="687"/>
      <c r="AD44" s="652"/>
      <c r="AE44" s="695"/>
      <c r="AF44" s="652"/>
      <c r="AG44" s="652"/>
      <c r="AH44" s="652"/>
      <c r="AI44" s="652"/>
      <c r="AJ44" s="652"/>
      <c r="AK44" s="652"/>
      <c r="AL44" s="652"/>
      <c r="AM44" s="652"/>
      <c r="AN44" s="652"/>
      <c r="AO44" s="652"/>
      <c r="AP44" s="652"/>
      <c r="AQ44" s="652"/>
      <c r="AR44" s="652"/>
      <c r="AS44" s="652"/>
      <c r="AT44" s="652"/>
      <c r="AU44" s="652"/>
      <c r="AV44" s="652"/>
      <c r="AW44" s="652"/>
      <c r="AX44" s="652"/>
      <c r="AY44" s="652"/>
      <c r="AZ44" s="696"/>
      <c r="BA44" s="698"/>
    </row>
    <row r="45" spans="2:55" ht="20.100000000000001" customHeight="1">
      <c r="B45" s="642"/>
      <c r="C45" s="652"/>
      <c r="D45" s="1418"/>
      <c r="E45" s="1418"/>
      <c r="F45" s="652"/>
      <c r="G45" s="654"/>
      <c r="H45" s="1477" t="str">
        <f>'Donnees ICCER'!$E$9</f>
        <v>C1.6: Identifier les habilitations et les certifications nécessaires aux opérations</v>
      </c>
      <c r="I45" s="1478"/>
      <c r="J45" s="1478"/>
      <c r="K45" s="1478"/>
      <c r="L45" s="1479"/>
      <c r="M45" s="643"/>
      <c r="N45" s="643"/>
      <c r="O45" s="654"/>
      <c r="P45" s="654"/>
      <c r="Q45" s="655"/>
      <c r="R45" s="654"/>
      <c r="S45" s="654"/>
      <c r="T45" s="654"/>
      <c r="U45" s="654"/>
      <c r="V45" s="654"/>
      <c r="W45" s="654"/>
      <c r="X45" s="654"/>
      <c r="Y45" s="654"/>
      <c r="Z45" s="656"/>
      <c r="AA45" s="1462"/>
      <c r="AB45" s="683"/>
      <c r="AC45" s="687"/>
      <c r="AD45" s="652"/>
      <c r="AE45" s="1418"/>
      <c r="AF45" s="1418"/>
      <c r="AG45" s="652"/>
      <c r="AH45" s="654"/>
      <c r="AI45" s="1433" t="str">
        <f>'Donnees ICCER'!$E$16</f>
        <v>C2.6: Repérer, identifier la connectique des schémas électriques d’une installation</v>
      </c>
      <c r="AJ45" s="1434"/>
      <c r="AK45" s="1434"/>
      <c r="AL45" s="1434"/>
      <c r="AM45" s="1435"/>
      <c r="AN45" s="643"/>
      <c r="AO45" s="643"/>
      <c r="AP45" s="654"/>
      <c r="AQ45" s="654"/>
      <c r="AR45" s="655"/>
      <c r="AS45" s="654"/>
      <c r="AT45" s="654"/>
      <c r="AU45" s="654"/>
      <c r="AV45" s="654"/>
      <c r="AW45" s="654"/>
      <c r="AX45" s="654"/>
      <c r="AY45" s="654"/>
      <c r="AZ45" s="654"/>
      <c r="BA45" s="657"/>
    </row>
    <row r="46" spans="2:55" ht="30" customHeight="1">
      <c r="B46" s="1416">
        <v>6</v>
      </c>
      <c r="C46" s="1461"/>
      <c r="D46" s="1419" t="str">
        <f>'Donnees ICCER'!$C$9</f>
        <v>C1.6</v>
      </c>
      <c r="E46" s="1420"/>
      <c r="F46" s="652"/>
      <c r="G46" s="659" t="s">
        <v>211</v>
      </c>
      <c r="H46" s="1480"/>
      <c r="I46" s="1481"/>
      <c r="J46" s="1481"/>
      <c r="K46" s="1481"/>
      <c r="L46" s="1482"/>
      <c r="M46" s="1446" t="s">
        <v>212</v>
      </c>
      <c r="N46" s="1446"/>
      <c r="O46" s="1447"/>
      <c r="P46" s="1430" t="str">
        <f>REPT("g",(U46))</f>
        <v/>
      </c>
      <c r="Q46" s="1431"/>
      <c r="R46" s="1431"/>
      <c r="S46" s="1432"/>
      <c r="T46" s="664"/>
      <c r="U46" s="1038">
        <f>Bilan!$AK$18</f>
        <v>0</v>
      </c>
      <c r="V46" s="654"/>
      <c r="W46" s="1039" t="str">
        <f>Bilan!$AM$18</f>
        <v xml:space="preserve"> </v>
      </c>
      <c r="X46" s="666"/>
      <c r="Y46" s="654"/>
      <c r="Z46" s="656"/>
      <c r="AA46" s="1462"/>
      <c r="AB46" s="584"/>
      <c r="AC46" s="1454">
        <v>13</v>
      </c>
      <c r="AD46" s="1461"/>
      <c r="AE46" s="1419" t="str">
        <f>'Donnees ICCER'!$C$16</f>
        <v>C2.6</v>
      </c>
      <c r="AF46" s="1420"/>
      <c r="AG46" s="652"/>
      <c r="AH46" s="659" t="s">
        <v>211</v>
      </c>
      <c r="AI46" s="1436"/>
      <c r="AJ46" s="1353"/>
      <c r="AK46" s="1353"/>
      <c r="AL46" s="1353"/>
      <c r="AM46" s="1437"/>
      <c r="AN46" s="1446" t="s">
        <v>212</v>
      </c>
      <c r="AO46" s="1446"/>
      <c r="AP46" s="1447"/>
      <c r="AQ46" s="1430" t="str">
        <f>REPT("g",(AV46))</f>
        <v/>
      </c>
      <c r="AR46" s="1431"/>
      <c r="AS46" s="1431"/>
      <c r="AT46" s="1432"/>
      <c r="AU46" s="664"/>
      <c r="AV46" s="1038">
        <f>Bilan!$AK$26</f>
        <v>0</v>
      </c>
      <c r="AW46" s="654"/>
      <c r="AX46" s="1039" t="str">
        <f>Bilan!$AM$26</f>
        <v xml:space="preserve"> </v>
      </c>
      <c r="AY46" s="666"/>
      <c r="AZ46" s="654"/>
      <c r="BA46" s="657"/>
    </row>
    <row r="47" spans="2:55" ht="20.100000000000001" customHeight="1">
      <c r="B47" s="642"/>
      <c r="C47" s="652"/>
      <c r="D47" s="1418"/>
      <c r="E47" s="1418"/>
      <c r="F47" s="652"/>
      <c r="G47" s="654"/>
      <c r="H47" s="1483"/>
      <c r="I47" s="1484"/>
      <c r="J47" s="1484"/>
      <c r="K47" s="1484"/>
      <c r="L47" s="1485"/>
      <c r="M47" s="643"/>
      <c r="N47" s="643"/>
      <c r="O47" s="654"/>
      <c r="P47" s="654"/>
      <c r="Q47" s="654"/>
      <c r="R47" s="654"/>
      <c r="S47" s="654"/>
      <c r="T47" s="654"/>
      <c r="U47" s="654"/>
      <c r="V47" s="654"/>
      <c r="W47" s="654"/>
      <c r="X47" s="654"/>
      <c r="Y47" s="654"/>
      <c r="Z47" s="656"/>
      <c r="AA47" s="650"/>
      <c r="AB47" s="686"/>
      <c r="AC47" s="687"/>
      <c r="AD47" s="652"/>
      <c r="AE47" s="1476"/>
      <c r="AF47" s="1476"/>
      <c r="AG47" s="652"/>
      <c r="AH47" s="654"/>
      <c r="AI47" s="1438"/>
      <c r="AJ47" s="1439"/>
      <c r="AK47" s="1439"/>
      <c r="AL47" s="1439"/>
      <c r="AM47" s="1440"/>
      <c r="AN47" s="643"/>
      <c r="AO47" s="643"/>
      <c r="AP47" s="654"/>
      <c r="AQ47" s="654"/>
      <c r="AR47" s="654"/>
      <c r="AS47" s="654"/>
      <c r="AT47" s="654"/>
      <c r="AU47" s="654"/>
      <c r="AV47" s="654"/>
      <c r="AW47" s="654"/>
      <c r="AX47" s="654"/>
      <c r="AY47" s="654"/>
      <c r="AZ47" s="654"/>
      <c r="BA47" s="657"/>
      <c r="BB47" s="677"/>
      <c r="BC47" s="677"/>
    </row>
    <row r="48" spans="2:55" ht="15" customHeight="1">
      <c r="B48" s="667"/>
      <c r="C48" s="668"/>
      <c r="D48" s="669"/>
      <c r="E48" s="654"/>
      <c r="F48" s="670"/>
      <c r="G48" s="654"/>
      <c r="H48" s="654"/>
      <c r="I48" s="654"/>
      <c r="J48" s="654"/>
      <c r="K48" s="654"/>
      <c r="L48" s="654"/>
      <c r="M48" s="671"/>
      <c r="N48" s="671"/>
      <c r="O48" s="671"/>
      <c r="P48" s="671"/>
      <c r="Q48" s="671"/>
      <c r="R48" s="671"/>
      <c r="S48" s="671"/>
      <c r="T48" s="671"/>
      <c r="U48" s="671"/>
      <c r="V48" s="671"/>
      <c r="W48" s="671"/>
      <c r="X48" s="671"/>
      <c r="Y48" s="654"/>
      <c r="Z48" s="656"/>
      <c r="AA48" s="650"/>
      <c r="AB48" s="686"/>
      <c r="AC48" s="687"/>
      <c r="AD48" s="652"/>
      <c r="AE48" s="695"/>
      <c r="AF48" s="652"/>
      <c r="AG48" s="652"/>
      <c r="AH48" s="654"/>
      <c r="AI48" s="678"/>
      <c r="AJ48" s="679"/>
      <c r="AK48" s="679"/>
      <c r="AL48" s="680"/>
      <c r="AM48" s="681"/>
      <c r="AN48" s="643"/>
      <c r="AO48" s="643"/>
      <c r="AP48" s="654"/>
      <c r="AQ48" s="654"/>
      <c r="AR48" s="654"/>
      <c r="AS48" s="654"/>
      <c r="AT48" s="654"/>
      <c r="AU48" s="654"/>
      <c r="AV48" s="654"/>
      <c r="AW48" s="654"/>
      <c r="AX48" s="654"/>
      <c r="AY48" s="654"/>
      <c r="AZ48" s="654"/>
      <c r="BA48" s="657"/>
      <c r="BB48" s="251"/>
      <c r="BC48" s="251"/>
    </row>
    <row r="49" spans="2:53" ht="20.100000000000001" customHeight="1">
      <c r="B49" s="642"/>
      <c r="C49" s="652"/>
      <c r="D49" s="1418"/>
      <c r="E49" s="1418"/>
      <c r="F49" s="652"/>
      <c r="G49" s="654"/>
      <c r="H49" s="1433" t="str">
        <f>'Donnees ICCER'!$E$10</f>
        <v>C1.7: Informer à l’interne et à l’externe des contraintes liées à l’intervention</v>
      </c>
      <c r="I49" s="1434"/>
      <c r="J49" s="1434"/>
      <c r="K49" s="1434"/>
      <c r="L49" s="1435"/>
      <c r="M49" s="643"/>
      <c r="N49" s="643"/>
      <c r="O49" s="654"/>
      <c r="P49" s="654"/>
      <c r="Q49" s="655"/>
      <c r="R49" s="654"/>
      <c r="S49" s="654"/>
      <c r="T49" s="654"/>
      <c r="U49" s="654"/>
      <c r="V49" s="654"/>
      <c r="W49" s="654"/>
      <c r="X49" s="654"/>
      <c r="Y49" s="654"/>
      <c r="Z49" s="656"/>
      <c r="AA49" s="650"/>
      <c r="AB49" s="692"/>
      <c r="AC49" s="687"/>
      <c r="AD49" s="652"/>
      <c r="AE49" s="1418"/>
      <c r="AF49" s="1418"/>
      <c r="AG49" s="652"/>
      <c r="AH49" s="654"/>
      <c r="AI49" s="1433" t="str">
        <f>'Donnees ICCER'!$E$17</f>
        <v>C2.7: Proposer une modification technique en fonction des contraintes repérées</v>
      </c>
      <c r="AJ49" s="1434"/>
      <c r="AK49" s="1434"/>
      <c r="AL49" s="1434"/>
      <c r="AM49" s="1435"/>
      <c r="AN49" s="643"/>
      <c r="AO49" s="643"/>
      <c r="AP49" s="654"/>
      <c r="AQ49" s="654"/>
      <c r="AR49" s="655"/>
      <c r="AS49" s="654"/>
      <c r="AT49" s="654"/>
      <c r="AU49" s="654"/>
      <c r="AV49" s="654"/>
      <c r="AW49" s="654"/>
      <c r="AX49" s="654"/>
      <c r="AY49" s="654"/>
      <c r="AZ49" s="654"/>
      <c r="BA49" s="657"/>
    </row>
    <row r="50" spans="2:53" ht="30" customHeight="1">
      <c r="B50" s="1416">
        <v>7</v>
      </c>
      <c r="C50" s="1461"/>
      <c r="D50" s="1419" t="str">
        <f>'Donnees ICCER'!$C$10</f>
        <v>C1.7</v>
      </c>
      <c r="E50" s="1420"/>
      <c r="F50" s="652"/>
      <c r="G50" s="659" t="s">
        <v>211</v>
      </c>
      <c r="H50" s="1436"/>
      <c r="I50" s="1353"/>
      <c r="J50" s="1353"/>
      <c r="K50" s="1353"/>
      <c r="L50" s="1437"/>
      <c r="M50" s="1446" t="s">
        <v>212</v>
      </c>
      <c r="N50" s="1446"/>
      <c r="O50" s="1447"/>
      <c r="P50" s="1430" t="str">
        <f>REPT("g",(U50))</f>
        <v/>
      </c>
      <c r="Q50" s="1431"/>
      <c r="R50" s="1431"/>
      <c r="S50" s="1432"/>
      <c r="T50" s="664"/>
      <c r="U50" s="1038">
        <f>Bilan!$AK$18</f>
        <v>0</v>
      </c>
      <c r="V50" s="654"/>
      <c r="W50" s="1039" t="str">
        <f>Bilan!$AM$18</f>
        <v xml:space="preserve"> </v>
      </c>
      <c r="X50" s="666"/>
      <c r="Y50" s="654"/>
      <c r="Z50" s="656"/>
      <c r="AA50" s="689"/>
      <c r="AB50" s="584"/>
      <c r="AC50" s="1454">
        <v>14</v>
      </c>
      <c r="AD50" s="1461"/>
      <c r="AE50" s="1419" t="str">
        <f>'Donnees ICCER'!$C$17</f>
        <v>C2.7</v>
      </c>
      <c r="AF50" s="1420"/>
      <c r="AG50" s="652"/>
      <c r="AH50" s="659" t="s">
        <v>211</v>
      </c>
      <c r="AI50" s="1436"/>
      <c r="AJ50" s="1353"/>
      <c r="AK50" s="1353"/>
      <c r="AL50" s="1353"/>
      <c r="AM50" s="1437"/>
      <c r="AN50" s="1446" t="s">
        <v>212</v>
      </c>
      <c r="AO50" s="1446"/>
      <c r="AP50" s="1447"/>
      <c r="AQ50" s="1430" t="str">
        <f>REPT("g",(AV50))</f>
        <v/>
      </c>
      <c r="AR50" s="1431"/>
      <c r="AS50" s="1431"/>
      <c r="AT50" s="1432"/>
      <c r="AU50" s="664"/>
      <c r="AV50" s="1038">
        <f>Bilan!$AK$26</f>
        <v>0</v>
      </c>
      <c r="AW50" s="654"/>
      <c r="AX50" s="1039" t="str">
        <f>Bilan!$AM$26</f>
        <v xml:space="preserve"> </v>
      </c>
      <c r="AY50" s="666"/>
      <c r="AZ50" s="654"/>
      <c r="BA50" s="657"/>
    </row>
    <row r="51" spans="2:53" ht="20.100000000000001" customHeight="1">
      <c r="B51" s="642"/>
      <c r="C51" s="652"/>
      <c r="D51" s="1418"/>
      <c r="E51" s="1418"/>
      <c r="F51" s="652"/>
      <c r="G51" s="654"/>
      <c r="H51" s="1438"/>
      <c r="I51" s="1439"/>
      <c r="J51" s="1439"/>
      <c r="K51" s="1439"/>
      <c r="L51" s="1440"/>
      <c r="M51" s="643"/>
      <c r="N51" s="643"/>
      <c r="O51" s="654"/>
      <c r="P51" s="654"/>
      <c r="Q51" s="654"/>
      <c r="R51" s="654"/>
      <c r="S51" s="654"/>
      <c r="T51" s="654"/>
      <c r="U51" s="654"/>
      <c r="V51" s="654"/>
      <c r="W51" s="654"/>
      <c r="X51" s="654"/>
      <c r="Y51" s="654"/>
      <c r="Z51" s="656"/>
      <c r="AA51" s="691"/>
      <c r="AB51" s="686"/>
      <c r="AC51" s="687"/>
      <c r="AD51" s="652"/>
      <c r="AE51" s="1418"/>
      <c r="AF51" s="1418"/>
      <c r="AG51" s="652"/>
      <c r="AH51" s="654"/>
      <c r="AI51" s="1438"/>
      <c r="AJ51" s="1439"/>
      <c r="AK51" s="1439"/>
      <c r="AL51" s="1439"/>
      <c r="AM51" s="1440"/>
      <c r="AN51" s="643"/>
      <c r="AO51" s="643"/>
      <c r="AP51" s="654"/>
      <c r="AQ51" s="654"/>
      <c r="AR51" s="654"/>
      <c r="AS51" s="654"/>
      <c r="AT51" s="654"/>
      <c r="AU51" s="654"/>
      <c r="AV51" s="654"/>
      <c r="AW51" s="654"/>
      <c r="AX51" s="654"/>
      <c r="AY51" s="654"/>
      <c r="AZ51" s="654"/>
      <c r="BA51" s="657"/>
    </row>
    <row r="52" spans="2:53" ht="35.1" customHeight="1">
      <c r="B52" s="703"/>
      <c r="C52" s="704"/>
      <c r="D52" s="704"/>
      <c r="E52" s="704"/>
      <c r="F52" s="705"/>
      <c r="G52" s="647"/>
      <c r="H52" s="647"/>
      <c r="I52" s="647"/>
      <c r="J52" s="647"/>
      <c r="K52" s="647"/>
      <c r="L52" s="647"/>
      <c r="M52" s="647"/>
      <c r="N52" s="647"/>
      <c r="O52" s="647"/>
      <c r="P52" s="647"/>
      <c r="Q52" s="647"/>
      <c r="R52" s="647"/>
      <c r="S52" s="647"/>
      <c r="T52" s="647"/>
      <c r="U52" s="647"/>
      <c r="V52" s="647"/>
      <c r="W52" s="706"/>
      <c r="X52" s="647"/>
      <c r="Y52" s="647"/>
      <c r="Z52" s="707"/>
      <c r="AA52" s="693"/>
      <c r="AB52" s="694"/>
      <c r="AC52" s="708"/>
      <c r="AD52" s="704"/>
      <c r="AE52" s="704"/>
      <c r="AF52" s="704"/>
      <c r="AG52" s="705"/>
      <c r="AH52" s="647"/>
      <c r="AI52" s="647"/>
      <c r="AJ52" s="647"/>
      <c r="AK52" s="647"/>
      <c r="AL52" s="647"/>
      <c r="AM52" s="647"/>
      <c r="AN52" s="647"/>
      <c r="AO52" s="647"/>
      <c r="AP52" s="647"/>
      <c r="AQ52" s="647"/>
      <c r="AR52" s="647"/>
      <c r="AS52" s="647"/>
      <c r="AT52" s="647"/>
      <c r="AU52" s="647"/>
      <c r="AV52" s="647"/>
      <c r="AW52" s="647"/>
      <c r="AX52" s="706"/>
      <c r="AY52" s="647"/>
      <c r="AZ52" s="647"/>
      <c r="BA52" s="709"/>
    </row>
    <row r="53" spans="2:53" ht="27" customHeight="1">
      <c r="B53" s="636"/>
      <c r="C53" s="587"/>
      <c r="D53" s="587"/>
      <c r="E53" s="587"/>
      <c r="F53" s="587"/>
      <c r="G53" s="587"/>
      <c r="H53" s="587"/>
      <c r="I53" s="587"/>
      <c r="J53" s="587"/>
      <c r="K53" s="587"/>
      <c r="L53" s="587"/>
      <c r="M53" s="584"/>
      <c r="N53" s="584"/>
      <c r="O53" s="584"/>
      <c r="P53" s="584"/>
      <c r="Q53" s="584"/>
      <c r="R53" s="584"/>
      <c r="S53" s="584"/>
      <c r="T53" s="584"/>
      <c r="U53" s="584"/>
      <c r="V53" s="584"/>
      <c r="W53" s="584"/>
      <c r="X53" s="584"/>
      <c r="Y53" s="584"/>
      <c r="Z53" s="584"/>
      <c r="AA53" s="584"/>
      <c r="AB53" s="584"/>
      <c r="AC53" s="587"/>
      <c r="AD53" s="587"/>
      <c r="AE53" s="587"/>
      <c r="AF53" s="587"/>
      <c r="AG53" s="587"/>
      <c r="AH53" s="584"/>
      <c r="AI53" s="584"/>
      <c r="AJ53" s="584"/>
      <c r="AK53" s="584"/>
      <c r="AL53" s="584"/>
      <c r="AM53" s="584"/>
      <c r="AN53" s="584"/>
      <c r="AO53" s="584"/>
      <c r="AP53" s="584"/>
      <c r="AQ53" s="584"/>
      <c r="AR53" s="584"/>
      <c r="AS53" s="584"/>
      <c r="AT53" s="584"/>
      <c r="AU53" s="584"/>
      <c r="AV53" s="584"/>
      <c r="AW53" s="584"/>
      <c r="AX53" s="584"/>
      <c r="AY53" s="584"/>
      <c r="AZ53" s="584"/>
      <c r="BA53" s="637"/>
    </row>
    <row r="54" spans="2:53" ht="19.5" customHeight="1">
      <c r="B54" s="638"/>
      <c r="C54" s="639"/>
      <c r="D54" s="1455" t="s">
        <v>126</v>
      </c>
      <c r="E54" s="1455"/>
      <c r="F54" s="1458"/>
      <c r="G54" s="1576" t="str">
        <f>'Donnees ICCER'!$E$96</f>
        <v>C3 : Choisir les matériels, les matériaux, les équipements et l’outillage</v>
      </c>
      <c r="H54" s="1576"/>
      <c r="I54" s="1576"/>
      <c r="J54" s="1576"/>
      <c r="K54" s="1576"/>
      <c r="L54" s="1576"/>
      <c r="M54" s="1576"/>
      <c r="N54" s="1576"/>
      <c r="O54" s="1576"/>
      <c r="P54" s="1576"/>
      <c r="Q54" s="1576"/>
      <c r="R54" s="1576"/>
      <c r="S54" s="1576"/>
      <c r="T54" s="1421"/>
      <c r="U54" s="640"/>
      <c r="V54" s="1421"/>
      <c r="W54" s="640"/>
      <c r="X54" s="1421"/>
      <c r="Y54" s="1421"/>
      <c r="Z54" s="1421"/>
      <c r="AA54" s="650"/>
      <c r="AB54" s="719"/>
      <c r="AC54" s="641"/>
      <c r="AD54" s="639"/>
      <c r="AE54" s="1455" t="s">
        <v>126</v>
      </c>
      <c r="AF54" s="1455"/>
      <c r="AG54" s="1458"/>
      <c r="AH54" s="1576" t="str">
        <f>'Donnees ICCER'!$E$97</f>
        <v>C4 : Organiser et sécuriser son intervention</v>
      </c>
      <c r="AI54" s="1576"/>
      <c r="AJ54" s="1576"/>
      <c r="AK54" s="1576"/>
      <c r="AL54" s="1576"/>
      <c r="AM54" s="1576"/>
      <c r="AN54" s="1576"/>
      <c r="AO54" s="1576"/>
      <c r="AP54" s="1576"/>
      <c r="AQ54" s="1576"/>
      <c r="AR54" s="1576"/>
      <c r="AS54" s="1576"/>
      <c r="AT54" s="1576"/>
      <c r="AU54" s="1421"/>
      <c r="AV54" s="640"/>
      <c r="AW54" s="1421"/>
      <c r="AX54" s="640"/>
      <c r="AY54" s="1421"/>
      <c r="AZ54" s="1421"/>
      <c r="BA54" s="1424"/>
    </row>
    <row r="55" spans="2:53" ht="19.5" customHeight="1">
      <c r="B55" s="642"/>
      <c r="C55" s="643"/>
      <c r="D55" s="1456"/>
      <c r="E55" s="1456"/>
      <c r="F55" s="1459"/>
      <c r="G55" s="1577"/>
      <c r="H55" s="1577"/>
      <c r="I55" s="1577"/>
      <c r="J55" s="1577"/>
      <c r="K55" s="1577"/>
      <c r="L55" s="1577"/>
      <c r="M55" s="1577"/>
      <c r="N55" s="1577"/>
      <c r="O55" s="1577"/>
      <c r="P55" s="1577"/>
      <c r="Q55" s="1577"/>
      <c r="R55" s="1577"/>
      <c r="S55" s="1577"/>
      <c r="T55" s="1422"/>
      <c r="U55" s="1442">
        <f>AVERAGE(U61:U73)</f>
        <v>0</v>
      </c>
      <c r="V55" s="1422"/>
      <c r="W55" s="1427" t="str">
        <f>IFERROR(AVERAGE(W61:W73),"")</f>
        <v/>
      </c>
      <c r="X55" s="1422"/>
      <c r="Y55" s="1422"/>
      <c r="Z55" s="1422"/>
      <c r="AA55" s="650"/>
      <c r="AB55" s="719"/>
      <c r="AC55" s="644"/>
      <c r="AD55" s="643"/>
      <c r="AE55" s="1456"/>
      <c r="AF55" s="1456"/>
      <c r="AG55" s="1459"/>
      <c r="AH55" s="1577"/>
      <c r="AI55" s="1577"/>
      <c r="AJ55" s="1577"/>
      <c r="AK55" s="1577"/>
      <c r="AL55" s="1577"/>
      <c r="AM55" s="1577"/>
      <c r="AN55" s="1577"/>
      <c r="AO55" s="1577"/>
      <c r="AP55" s="1577"/>
      <c r="AQ55" s="1577"/>
      <c r="AR55" s="1577"/>
      <c r="AS55" s="1577"/>
      <c r="AT55" s="1577"/>
      <c r="AU55" s="1422"/>
      <c r="AV55" s="1442">
        <f>AVERAGE(AV61:AV73)</f>
        <v>0</v>
      </c>
      <c r="AW55" s="1422"/>
      <c r="AX55" s="1427" t="str">
        <f>IFERROR(AVERAGE(AX61:AX73),"")</f>
        <v/>
      </c>
      <c r="AY55" s="1422"/>
      <c r="AZ55" s="1422"/>
      <c r="BA55" s="1425"/>
    </row>
    <row r="56" spans="2:53" ht="19.5" customHeight="1">
      <c r="B56" s="642"/>
      <c r="C56" s="643"/>
      <c r="D56" s="1456"/>
      <c r="E56" s="1456"/>
      <c r="F56" s="1459"/>
      <c r="G56" s="1577"/>
      <c r="H56" s="1577"/>
      <c r="I56" s="1577"/>
      <c r="J56" s="1577"/>
      <c r="K56" s="1577"/>
      <c r="L56" s="1577"/>
      <c r="M56" s="1577"/>
      <c r="N56" s="1577"/>
      <c r="O56" s="1577"/>
      <c r="P56" s="1577"/>
      <c r="Q56" s="1577"/>
      <c r="R56" s="1577"/>
      <c r="S56" s="1577"/>
      <c r="T56" s="1422"/>
      <c r="U56" s="1443"/>
      <c r="V56" s="1422"/>
      <c r="W56" s="1428"/>
      <c r="X56" s="1422"/>
      <c r="Y56" s="1422"/>
      <c r="Z56" s="1422"/>
      <c r="AA56" s="650"/>
      <c r="AB56" s="719"/>
      <c r="AC56" s="644"/>
      <c r="AD56" s="643"/>
      <c r="AE56" s="1456"/>
      <c r="AF56" s="1456"/>
      <c r="AG56" s="1459"/>
      <c r="AH56" s="1577"/>
      <c r="AI56" s="1577"/>
      <c r="AJ56" s="1577"/>
      <c r="AK56" s="1577"/>
      <c r="AL56" s="1577"/>
      <c r="AM56" s="1577"/>
      <c r="AN56" s="1577"/>
      <c r="AO56" s="1577"/>
      <c r="AP56" s="1577"/>
      <c r="AQ56" s="1577"/>
      <c r="AR56" s="1577"/>
      <c r="AS56" s="1577"/>
      <c r="AT56" s="1577"/>
      <c r="AU56" s="1422"/>
      <c r="AV56" s="1443"/>
      <c r="AW56" s="1422"/>
      <c r="AX56" s="1428"/>
      <c r="AY56" s="1422"/>
      <c r="AZ56" s="1422"/>
      <c r="BA56" s="1425"/>
    </row>
    <row r="57" spans="2:53" ht="10.5" customHeight="1">
      <c r="B57" s="642"/>
      <c r="C57" s="643"/>
      <c r="D57" s="1456"/>
      <c r="E57" s="1456"/>
      <c r="F57" s="1459"/>
      <c r="G57" s="1577"/>
      <c r="H57" s="1577"/>
      <c r="I57" s="1577"/>
      <c r="J57" s="1577"/>
      <c r="K57" s="1577"/>
      <c r="L57" s="1577"/>
      <c r="M57" s="1577"/>
      <c r="N57" s="1577"/>
      <c r="O57" s="1577"/>
      <c r="P57" s="1577"/>
      <c r="Q57" s="1577"/>
      <c r="R57" s="1577"/>
      <c r="S57" s="1577"/>
      <c r="T57" s="1422"/>
      <c r="U57" s="1444"/>
      <c r="V57" s="1422"/>
      <c r="W57" s="1429"/>
      <c r="X57" s="1422"/>
      <c r="Y57" s="1422"/>
      <c r="Z57" s="1422"/>
      <c r="AA57" s="650"/>
      <c r="AB57" s="719"/>
      <c r="AC57" s="644"/>
      <c r="AD57" s="643"/>
      <c r="AE57" s="1456"/>
      <c r="AF57" s="1456"/>
      <c r="AG57" s="1459"/>
      <c r="AH57" s="1577"/>
      <c r="AI57" s="1577"/>
      <c r="AJ57" s="1577"/>
      <c r="AK57" s="1577"/>
      <c r="AL57" s="1577"/>
      <c r="AM57" s="1577"/>
      <c r="AN57" s="1577"/>
      <c r="AO57" s="1577"/>
      <c r="AP57" s="1577"/>
      <c r="AQ57" s="1577"/>
      <c r="AR57" s="1577"/>
      <c r="AS57" s="1577"/>
      <c r="AT57" s="1577"/>
      <c r="AU57" s="1422"/>
      <c r="AV57" s="1444"/>
      <c r="AW57" s="1422"/>
      <c r="AX57" s="1429"/>
      <c r="AY57" s="1422"/>
      <c r="AZ57" s="1422"/>
      <c r="BA57" s="1425"/>
    </row>
    <row r="58" spans="2:53" ht="19.5" customHeight="1">
      <c r="B58" s="645"/>
      <c r="C58" s="646"/>
      <c r="D58" s="1457"/>
      <c r="E58" s="1457"/>
      <c r="F58" s="1460"/>
      <c r="G58" s="1578"/>
      <c r="H58" s="1578"/>
      <c r="I58" s="1578"/>
      <c r="J58" s="1578"/>
      <c r="K58" s="1578"/>
      <c r="L58" s="1578"/>
      <c r="M58" s="1578"/>
      <c r="N58" s="1578"/>
      <c r="O58" s="1578"/>
      <c r="P58" s="1578"/>
      <c r="Q58" s="1578"/>
      <c r="R58" s="1578"/>
      <c r="S58" s="1578"/>
      <c r="T58" s="1423"/>
      <c r="U58" s="647"/>
      <c r="V58" s="1423"/>
      <c r="W58" s="647"/>
      <c r="X58" s="1423"/>
      <c r="Y58" s="1423"/>
      <c r="Z58" s="1423"/>
      <c r="AA58" s="650"/>
      <c r="AB58" s="719"/>
      <c r="AC58" s="648"/>
      <c r="AD58" s="646"/>
      <c r="AE58" s="1457"/>
      <c r="AF58" s="1457"/>
      <c r="AG58" s="1460"/>
      <c r="AH58" s="1578"/>
      <c r="AI58" s="1578"/>
      <c r="AJ58" s="1578"/>
      <c r="AK58" s="1578"/>
      <c r="AL58" s="1578"/>
      <c r="AM58" s="1578"/>
      <c r="AN58" s="1578"/>
      <c r="AO58" s="1578"/>
      <c r="AP58" s="1578"/>
      <c r="AQ58" s="1578"/>
      <c r="AR58" s="1578"/>
      <c r="AS58" s="1578"/>
      <c r="AT58" s="1578"/>
      <c r="AU58" s="1423"/>
      <c r="AV58" s="647"/>
      <c r="AW58" s="1423"/>
      <c r="AX58" s="647"/>
      <c r="AY58" s="1423"/>
      <c r="AZ58" s="1423"/>
      <c r="BA58" s="1426"/>
    </row>
    <row r="59" spans="2:53" ht="30" customHeight="1">
      <c r="B59" s="638"/>
      <c r="C59" s="639"/>
      <c r="D59" s="639"/>
      <c r="E59" s="639"/>
      <c r="F59" s="639"/>
      <c r="G59" s="640"/>
      <c r="H59" s="640"/>
      <c r="I59" s="640"/>
      <c r="J59" s="640"/>
      <c r="K59" s="640"/>
      <c r="L59" s="640"/>
      <c r="M59" s="640"/>
      <c r="N59" s="640"/>
      <c r="O59" s="640"/>
      <c r="P59" s="640"/>
      <c r="Q59" s="640"/>
      <c r="R59" s="640"/>
      <c r="S59" s="640"/>
      <c r="T59" s="640"/>
      <c r="U59" s="640"/>
      <c r="V59" s="640"/>
      <c r="W59" s="640"/>
      <c r="X59" s="640"/>
      <c r="Y59" s="640"/>
      <c r="Z59" s="640"/>
      <c r="AA59" s="650"/>
      <c r="AB59" s="719"/>
      <c r="AC59" s="641"/>
      <c r="AD59" s="639"/>
      <c r="AE59" s="639"/>
      <c r="AF59" s="639"/>
      <c r="AG59" s="639"/>
      <c r="AH59" s="640"/>
      <c r="AI59" s="640"/>
      <c r="AJ59" s="640"/>
      <c r="AK59" s="640"/>
      <c r="AL59" s="640"/>
      <c r="AM59" s="640"/>
      <c r="AN59" s="640"/>
      <c r="AO59" s="640"/>
      <c r="AP59" s="640"/>
      <c r="AQ59" s="640"/>
      <c r="AR59" s="640"/>
      <c r="AS59" s="640"/>
      <c r="AT59" s="640"/>
      <c r="AU59" s="640"/>
      <c r="AV59" s="640"/>
      <c r="AW59" s="640"/>
      <c r="AX59" s="640"/>
      <c r="AY59" s="640"/>
      <c r="AZ59" s="640"/>
      <c r="BA59" s="651"/>
    </row>
    <row r="60" spans="2:53" ht="19.5" customHeight="1">
      <c r="B60" s="642"/>
      <c r="C60" s="652"/>
      <c r="D60" s="1418"/>
      <c r="E60" s="1418"/>
      <c r="F60" s="652"/>
      <c r="G60" s="654"/>
      <c r="H60" s="1433" t="str">
        <f>'Donnees ICCER'!$E$18</f>
        <v>C3.1: Identifier les matériels et outillages nécessaires à la réalisation de l’intervention</v>
      </c>
      <c r="I60" s="1434"/>
      <c r="J60" s="1434"/>
      <c r="K60" s="1434"/>
      <c r="L60" s="1435"/>
      <c r="M60" s="643"/>
      <c r="N60" s="643"/>
      <c r="O60" s="654"/>
      <c r="P60" s="654"/>
      <c r="Q60" s="655"/>
      <c r="R60" s="654"/>
      <c r="S60" s="654"/>
      <c r="T60" s="654"/>
      <c r="U60" s="654"/>
      <c r="V60" s="654"/>
      <c r="W60" s="654"/>
      <c r="X60" s="654"/>
      <c r="Y60" s="654"/>
      <c r="Z60" s="654"/>
      <c r="AA60" s="650"/>
      <c r="AB60" s="719"/>
      <c r="AC60" s="644"/>
      <c r="AD60" s="652"/>
      <c r="AE60" s="1418"/>
      <c r="AF60" s="1418"/>
      <c r="AG60" s="652"/>
      <c r="AH60" s="654"/>
      <c r="AI60" s="1433" t="str">
        <f>'Donnees ICCER'!$E$22</f>
        <v>C4.1: Organiser son poste de travail et la zone d’intervention</v>
      </c>
      <c r="AJ60" s="1434"/>
      <c r="AK60" s="1434"/>
      <c r="AL60" s="1434"/>
      <c r="AM60" s="1435"/>
      <c r="AN60" s="643"/>
      <c r="AO60" s="643"/>
      <c r="AP60" s="654"/>
      <c r="AQ60" s="654"/>
      <c r="AR60" s="655"/>
      <c r="AS60" s="654"/>
      <c r="AT60" s="654"/>
      <c r="AU60" s="654"/>
      <c r="AV60" s="654"/>
      <c r="AW60" s="654"/>
      <c r="AX60" s="654"/>
      <c r="AY60" s="654"/>
      <c r="AZ60" s="654"/>
      <c r="BA60" s="657"/>
    </row>
    <row r="61" spans="2:53" s="21" customFormat="1" ht="30" customHeight="1">
      <c r="B61" s="1416">
        <v>15</v>
      </c>
      <c r="C61" s="1461"/>
      <c r="D61" s="1419" t="str">
        <f>'Donnees ICCER'!C18</f>
        <v>C3.1</v>
      </c>
      <c r="E61" s="1420"/>
      <c r="F61" s="652"/>
      <c r="G61" s="659" t="s">
        <v>211</v>
      </c>
      <c r="H61" s="1436"/>
      <c r="I61" s="1353"/>
      <c r="J61" s="1353"/>
      <c r="K61" s="1353"/>
      <c r="L61" s="1437"/>
      <c r="M61" s="1446" t="s">
        <v>212</v>
      </c>
      <c r="N61" s="1446"/>
      <c r="O61" s="1447"/>
      <c r="P61" s="1430" t="str">
        <f>REPT("g",(U61))</f>
        <v/>
      </c>
      <c r="Q61" s="1431"/>
      <c r="R61" s="1431"/>
      <c r="S61" s="1432"/>
      <c r="T61" s="664"/>
      <c r="U61" s="1038">
        <f>Bilan!$AK$22</f>
        <v>0</v>
      </c>
      <c r="V61" s="654"/>
      <c r="W61" s="1039" t="str">
        <f>Bilan!$AM$22</f>
        <v xml:space="preserve"> </v>
      </c>
      <c r="X61" s="666"/>
      <c r="Y61" s="654"/>
      <c r="Z61" s="654"/>
      <c r="AA61" s="650"/>
      <c r="AB61" s="719"/>
      <c r="AC61" s="1454">
        <v>19</v>
      </c>
      <c r="AD61" s="1461"/>
      <c r="AE61" s="1419" t="str">
        <f>'Donnees ICCER'!$C$22</f>
        <v>C4.1</v>
      </c>
      <c r="AF61" s="1420"/>
      <c r="AG61" s="652"/>
      <c r="AH61" s="659" t="s">
        <v>211</v>
      </c>
      <c r="AI61" s="1436"/>
      <c r="AJ61" s="1353"/>
      <c r="AK61" s="1353"/>
      <c r="AL61" s="1353"/>
      <c r="AM61" s="1437"/>
      <c r="AN61" s="1446" t="s">
        <v>212</v>
      </c>
      <c r="AO61" s="1446"/>
      <c r="AP61" s="1447"/>
      <c r="AQ61" s="1430" t="str">
        <f>REPT("g",(AV61))</f>
        <v/>
      </c>
      <c r="AR61" s="1431"/>
      <c r="AS61" s="1431"/>
      <c r="AT61" s="1432"/>
      <c r="AU61" s="664"/>
      <c r="AV61" s="1038">
        <f>Bilan!$AK$22</f>
        <v>0</v>
      </c>
      <c r="AW61" s="654"/>
      <c r="AX61" s="1039" t="str">
        <f>Bilan!$AM$22</f>
        <v xml:space="preserve"> </v>
      </c>
      <c r="AY61" s="666"/>
      <c r="AZ61" s="654"/>
      <c r="BA61" s="657"/>
    </row>
    <row r="62" spans="2:53" ht="19.5" customHeight="1">
      <c r="B62" s="642"/>
      <c r="C62" s="652"/>
      <c r="D62" s="1418"/>
      <c r="E62" s="1418"/>
      <c r="F62" s="652"/>
      <c r="G62" s="654"/>
      <c r="H62" s="1438"/>
      <c r="I62" s="1439"/>
      <c r="J62" s="1439"/>
      <c r="K62" s="1439"/>
      <c r="L62" s="1440"/>
      <c r="M62" s="643"/>
      <c r="N62" s="643"/>
      <c r="O62" s="654"/>
      <c r="P62" s="654"/>
      <c r="Q62" s="654"/>
      <c r="R62" s="654"/>
      <c r="S62" s="654"/>
      <c r="T62" s="654"/>
      <c r="U62" s="654"/>
      <c r="V62" s="654"/>
      <c r="W62" s="654"/>
      <c r="X62" s="654"/>
      <c r="Y62" s="654"/>
      <c r="Z62" s="654"/>
      <c r="AA62" s="650"/>
      <c r="AB62" s="719"/>
      <c r="AC62" s="644"/>
      <c r="AD62" s="652"/>
      <c r="AE62" s="1418"/>
      <c r="AF62" s="1418"/>
      <c r="AG62" s="652"/>
      <c r="AH62" s="654"/>
      <c r="AI62" s="1438"/>
      <c r="AJ62" s="1439"/>
      <c r="AK62" s="1439"/>
      <c r="AL62" s="1439"/>
      <c r="AM62" s="1440"/>
      <c r="AN62" s="643"/>
      <c r="AO62" s="643"/>
      <c r="AP62" s="654"/>
      <c r="AQ62" s="654"/>
      <c r="AR62" s="654"/>
      <c r="AS62" s="654"/>
      <c r="AT62" s="654"/>
      <c r="AU62" s="654"/>
      <c r="AV62" s="654"/>
      <c r="AW62" s="654"/>
      <c r="AX62" s="654"/>
      <c r="AY62" s="654"/>
      <c r="AZ62" s="654"/>
      <c r="BA62" s="657"/>
    </row>
    <row r="63" spans="2:53" ht="15" customHeight="1">
      <c r="B63" s="667"/>
      <c r="C63" s="668"/>
      <c r="D63" s="669"/>
      <c r="E63" s="654"/>
      <c r="F63" s="670"/>
      <c r="G63" s="654"/>
      <c r="H63" s="654"/>
      <c r="I63" s="654"/>
      <c r="J63" s="654"/>
      <c r="K63" s="654"/>
      <c r="L63" s="654"/>
      <c r="M63" s="671"/>
      <c r="N63" s="671"/>
      <c r="O63" s="671"/>
      <c r="P63" s="671"/>
      <c r="Q63" s="671"/>
      <c r="R63" s="671"/>
      <c r="S63" s="671"/>
      <c r="T63" s="671"/>
      <c r="U63" s="671"/>
      <c r="V63" s="671"/>
      <c r="W63" s="671"/>
      <c r="X63" s="671"/>
      <c r="Y63" s="671"/>
      <c r="Z63" s="671"/>
      <c r="AA63" s="673"/>
      <c r="AB63" s="726"/>
      <c r="AC63" s="675"/>
      <c r="AD63" s="668"/>
      <c r="AE63" s="669"/>
      <c r="AF63" s="654"/>
      <c r="AG63" s="670"/>
      <c r="AH63" s="654"/>
      <c r="AI63" s="654"/>
      <c r="AJ63" s="654"/>
      <c r="AK63" s="654"/>
      <c r="AL63" s="654"/>
      <c r="AM63" s="654"/>
      <c r="AN63" s="671"/>
      <c r="AO63" s="671"/>
      <c r="AP63" s="671"/>
      <c r="AQ63" s="671"/>
      <c r="AR63" s="671"/>
      <c r="AS63" s="671"/>
      <c r="AT63" s="671"/>
      <c r="AU63" s="671"/>
      <c r="AV63" s="671"/>
      <c r="AW63" s="671"/>
      <c r="AX63" s="671"/>
      <c r="AY63" s="671"/>
      <c r="AZ63" s="671"/>
      <c r="BA63" s="676"/>
    </row>
    <row r="64" spans="2:53" ht="19.5" customHeight="1">
      <c r="B64" s="642"/>
      <c r="C64" s="652"/>
      <c r="D64" s="1418"/>
      <c r="E64" s="1418"/>
      <c r="F64" s="652"/>
      <c r="G64" s="654"/>
      <c r="H64" s="1433" t="str">
        <f>'Donnees ICCER'!$E$19</f>
        <v>C3.2: Identifier les équipements spécifiques (engin de manutention, échafaudage …) nécessaires à l’intervention</v>
      </c>
      <c r="I64" s="1434"/>
      <c r="J64" s="1434"/>
      <c r="K64" s="1434"/>
      <c r="L64" s="1435"/>
      <c r="M64" s="643"/>
      <c r="N64" s="643"/>
      <c r="O64" s="654"/>
      <c r="P64" s="654"/>
      <c r="Q64" s="655"/>
      <c r="R64" s="654"/>
      <c r="S64" s="654"/>
      <c r="T64" s="654"/>
      <c r="U64" s="654"/>
      <c r="V64" s="654"/>
      <c r="W64" s="654"/>
      <c r="X64" s="654"/>
      <c r="Y64" s="654"/>
      <c r="Z64" s="654"/>
      <c r="AA64" s="650"/>
      <c r="AB64" s="719"/>
      <c r="AC64" s="644"/>
      <c r="AD64" s="652"/>
      <c r="AE64" s="1418"/>
      <c r="AF64" s="1418"/>
      <c r="AG64" s="652"/>
      <c r="AH64" s="654"/>
      <c r="AI64" s="1433" t="str">
        <f>'Donnees ICCER'!$E$23</f>
        <v>C4.2: Sécuriser le poste de travail et la zone d’intervention</v>
      </c>
      <c r="AJ64" s="1434"/>
      <c r="AK64" s="1434"/>
      <c r="AL64" s="1434"/>
      <c r="AM64" s="1435"/>
      <c r="AN64" s="643"/>
      <c r="AO64" s="643"/>
      <c r="AP64" s="654"/>
      <c r="AQ64" s="654"/>
      <c r="AR64" s="655"/>
      <c r="AS64" s="654"/>
      <c r="AT64" s="654"/>
      <c r="AU64" s="654"/>
      <c r="AV64" s="654"/>
      <c r="AW64" s="654"/>
      <c r="AX64" s="654"/>
      <c r="AY64" s="654"/>
      <c r="AZ64" s="654"/>
      <c r="BA64" s="657"/>
    </row>
    <row r="65" spans="2:55" ht="30" customHeight="1">
      <c r="B65" s="1416">
        <v>16</v>
      </c>
      <c r="C65" s="1461"/>
      <c r="D65" s="1419" t="str">
        <f>'Donnees ICCER'!$C$19</f>
        <v>C3.2</v>
      </c>
      <c r="E65" s="1420"/>
      <c r="F65" s="652"/>
      <c r="G65" s="659" t="s">
        <v>211</v>
      </c>
      <c r="H65" s="1436"/>
      <c r="I65" s="1353"/>
      <c r="J65" s="1353"/>
      <c r="K65" s="1353"/>
      <c r="L65" s="1437"/>
      <c r="M65" s="1446" t="s">
        <v>212</v>
      </c>
      <c r="N65" s="1446"/>
      <c r="O65" s="1447"/>
      <c r="P65" s="1430" t="str">
        <f>REPT("g",(U65))</f>
        <v/>
      </c>
      <c r="Q65" s="1431"/>
      <c r="R65" s="1431"/>
      <c r="S65" s="1432"/>
      <c r="T65" s="664"/>
      <c r="U65" s="1038">
        <f>Bilan!$AK$22</f>
        <v>0</v>
      </c>
      <c r="V65" s="654"/>
      <c r="W65" s="1039" t="str">
        <f>Bilan!$AM$22</f>
        <v xml:space="preserve"> </v>
      </c>
      <c r="X65" s="666"/>
      <c r="Y65" s="654"/>
      <c r="Z65" s="654"/>
      <c r="AA65" s="650"/>
      <c r="AB65" s="719"/>
      <c r="AC65" s="1454">
        <v>20</v>
      </c>
      <c r="AD65" s="1461"/>
      <c r="AE65" s="1419" t="str">
        <f>'Donnees ICCER'!$C$23</f>
        <v>C4.2</v>
      </c>
      <c r="AF65" s="1420"/>
      <c r="AG65" s="652"/>
      <c r="AH65" s="659" t="s">
        <v>211</v>
      </c>
      <c r="AI65" s="1436"/>
      <c r="AJ65" s="1353"/>
      <c r="AK65" s="1353"/>
      <c r="AL65" s="1353"/>
      <c r="AM65" s="1437"/>
      <c r="AN65" s="1446" t="s">
        <v>212</v>
      </c>
      <c r="AO65" s="1446"/>
      <c r="AP65" s="1447"/>
      <c r="AQ65" s="1430" t="str">
        <f>REPT("g",(AV65))</f>
        <v/>
      </c>
      <c r="AR65" s="1431"/>
      <c r="AS65" s="1431"/>
      <c r="AT65" s="1432"/>
      <c r="AU65" s="664"/>
      <c r="AV65" s="1038">
        <f>Bilan!$AK$22</f>
        <v>0</v>
      </c>
      <c r="AW65" s="654"/>
      <c r="AX65" s="1039" t="str">
        <f>Bilan!$AM$22</f>
        <v xml:space="preserve"> </v>
      </c>
      <c r="AY65" s="666"/>
      <c r="AZ65" s="654"/>
      <c r="BA65" s="657"/>
    </row>
    <row r="66" spans="2:55" ht="19.5" customHeight="1">
      <c r="B66" s="642"/>
      <c r="C66" s="652"/>
      <c r="D66" s="1418"/>
      <c r="E66" s="1418"/>
      <c r="F66" s="652"/>
      <c r="G66" s="654"/>
      <c r="H66" s="1438"/>
      <c r="I66" s="1439"/>
      <c r="J66" s="1439"/>
      <c r="K66" s="1439"/>
      <c r="L66" s="1440"/>
      <c r="M66" s="643"/>
      <c r="N66" s="643"/>
      <c r="O66" s="654"/>
      <c r="P66" s="654"/>
      <c r="Q66" s="654"/>
      <c r="R66" s="654"/>
      <c r="S66" s="654"/>
      <c r="T66" s="654"/>
      <c r="U66" s="654"/>
      <c r="V66" s="654"/>
      <c r="W66" s="654"/>
      <c r="X66" s="654"/>
      <c r="Y66" s="654"/>
      <c r="Z66" s="654"/>
      <c r="AA66" s="650"/>
      <c r="AB66" s="719"/>
      <c r="AC66" s="644"/>
      <c r="AD66" s="652"/>
      <c r="AE66" s="1418"/>
      <c r="AF66" s="1418"/>
      <c r="AG66" s="652"/>
      <c r="AH66" s="654"/>
      <c r="AI66" s="1438"/>
      <c r="AJ66" s="1439"/>
      <c r="AK66" s="1439"/>
      <c r="AL66" s="1439"/>
      <c r="AM66" s="1440"/>
      <c r="AN66" s="643"/>
      <c r="AO66" s="643"/>
      <c r="AP66" s="654"/>
      <c r="AQ66" s="654"/>
      <c r="AR66" s="654"/>
      <c r="AS66" s="654"/>
      <c r="AT66" s="654"/>
      <c r="AU66" s="654"/>
      <c r="AV66" s="654"/>
      <c r="AW66" s="654"/>
      <c r="AX66" s="654"/>
      <c r="AY66" s="654"/>
      <c r="AZ66" s="654"/>
      <c r="BA66" s="657"/>
      <c r="BB66" s="677"/>
      <c r="BC66" s="677"/>
    </row>
    <row r="67" spans="2:55" ht="15" customHeight="1">
      <c r="B67" s="642"/>
      <c r="C67" s="652"/>
      <c r="D67" s="669"/>
      <c r="E67" s="654"/>
      <c r="F67" s="652"/>
      <c r="G67" s="654"/>
      <c r="H67" s="678"/>
      <c r="I67" s="679"/>
      <c r="J67" s="679"/>
      <c r="K67" s="680"/>
      <c r="L67" s="681"/>
      <c r="M67" s="643"/>
      <c r="N67" s="643"/>
      <c r="O67" s="654"/>
      <c r="P67" s="654"/>
      <c r="Q67" s="654"/>
      <c r="R67" s="654"/>
      <c r="S67" s="654"/>
      <c r="T67" s="654"/>
      <c r="U67" s="654"/>
      <c r="V67" s="654"/>
      <c r="W67" s="654"/>
      <c r="X67" s="654"/>
      <c r="Y67" s="654"/>
      <c r="Z67" s="654"/>
      <c r="AA67" s="1441"/>
      <c r="AB67" s="721"/>
      <c r="AC67" s="644"/>
      <c r="AD67" s="652"/>
      <c r="AE67" s="652"/>
      <c r="AF67" s="652"/>
      <c r="AG67" s="652"/>
      <c r="AH67" s="652"/>
      <c r="AI67" s="652"/>
      <c r="AJ67" s="652"/>
      <c r="AK67" s="652"/>
      <c r="AL67" s="652"/>
      <c r="AM67" s="652"/>
      <c r="AN67" s="652"/>
      <c r="AO67" s="652"/>
      <c r="AP67" s="652"/>
      <c r="AQ67" s="652"/>
      <c r="AR67" s="652"/>
      <c r="AS67" s="652"/>
      <c r="AT67" s="652"/>
      <c r="AU67" s="652"/>
      <c r="AV67" s="652"/>
      <c r="AW67" s="652"/>
      <c r="AX67" s="652"/>
      <c r="AY67" s="654"/>
      <c r="AZ67" s="654"/>
      <c r="BA67" s="657"/>
      <c r="BB67" s="251"/>
      <c r="BC67" s="251"/>
    </row>
    <row r="68" spans="2:55" ht="19.5" customHeight="1">
      <c r="B68" s="642"/>
      <c r="C68" s="652"/>
      <c r="D68" s="1418"/>
      <c r="E68" s="1418"/>
      <c r="F68" s="652"/>
      <c r="G68" s="654"/>
      <c r="H68" s="1433" t="str">
        <f>'Donnees ICCER'!$E$20</f>
        <v>C3.3: Inventorier les EPI et EPC adaptés à l’intervention</v>
      </c>
      <c r="I68" s="1434"/>
      <c r="J68" s="1434"/>
      <c r="K68" s="1434"/>
      <c r="L68" s="1435"/>
      <c r="M68" s="643"/>
      <c r="N68" s="643"/>
      <c r="O68" s="654"/>
      <c r="P68" s="654"/>
      <c r="Q68" s="655"/>
      <c r="R68" s="654"/>
      <c r="S68" s="654"/>
      <c r="T68" s="654"/>
      <c r="U68" s="654"/>
      <c r="V68" s="654"/>
      <c r="W68" s="654"/>
      <c r="X68" s="654"/>
      <c r="Y68" s="654"/>
      <c r="Z68" s="654"/>
      <c r="AA68" s="1441"/>
      <c r="AB68" s="721"/>
      <c r="AC68" s="644"/>
      <c r="AD68" s="652"/>
      <c r="AE68" s="1418"/>
      <c r="AF68" s="1418"/>
      <c r="AG68" s="652"/>
      <c r="AH68" s="654"/>
      <c r="AI68" s="1433" t="str">
        <f>'Donnees ICCER'!$E$24</f>
        <v>C4.3: Organiser l’intervention</v>
      </c>
      <c r="AJ68" s="1434"/>
      <c r="AK68" s="1434"/>
      <c r="AL68" s="1434"/>
      <c r="AM68" s="1435"/>
      <c r="AN68" s="643"/>
      <c r="AO68" s="643"/>
      <c r="AP68" s="654"/>
      <c r="AQ68" s="654"/>
      <c r="AR68" s="655"/>
      <c r="AS68" s="654"/>
      <c r="AT68" s="654"/>
      <c r="AU68" s="654"/>
      <c r="AV68" s="654"/>
      <c r="AW68" s="654"/>
      <c r="AX68" s="654"/>
      <c r="AY68" s="654"/>
      <c r="AZ68" s="654"/>
      <c r="BA68" s="657"/>
    </row>
    <row r="69" spans="2:55" ht="30" customHeight="1">
      <c r="B69" s="1416">
        <v>17</v>
      </c>
      <c r="C69" s="1461"/>
      <c r="D69" s="1419" t="str">
        <f>'Donnees ICCER'!$C$20</f>
        <v>C3.3</v>
      </c>
      <c r="E69" s="1420"/>
      <c r="F69" s="652"/>
      <c r="G69" s="659" t="s">
        <v>211</v>
      </c>
      <c r="H69" s="1436"/>
      <c r="I69" s="1353"/>
      <c r="J69" s="1353"/>
      <c r="K69" s="1353"/>
      <c r="L69" s="1437"/>
      <c r="M69" s="1446" t="s">
        <v>212</v>
      </c>
      <c r="N69" s="1446"/>
      <c r="O69" s="1447"/>
      <c r="P69" s="1430" t="str">
        <f>REPT("g",(U69))</f>
        <v/>
      </c>
      <c r="Q69" s="1431"/>
      <c r="R69" s="1431"/>
      <c r="S69" s="1432"/>
      <c r="T69" s="664"/>
      <c r="U69" s="1038">
        <f>Bilan!$AK$22</f>
        <v>0</v>
      </c>
      <c r="V69" s="654"/>
      <c r="W69" s="1039" t="str">
        <f>Bilan!$AM$22</f>
        <v xml:space="preserve"> </v>
      </c>
      <c r="X69" s="666"/>
      <c r="Y69" s="654"/>
      <c r="Z69" s="654"/>
      <c r="AA69" s="650"/>
      <c r="AB69" s="719"/>
      <c r="AC69" s="1454">
        <v>21</v>
      </c>
      <c r="AD69" s="1461"/>
      <c r="AE69" s="1419" t="str">
        <f>'Donnees ICCER'!$C$24</f>
        <v>C4.3</v>
      </c>
      <c r="AF69" s="1420"/>
      <c r="AG69" s="652"/>
      <c r="AH69" s="659" t="s">
        <v>211</v>
      </c>
      <c r="AI69" s="1436"/>
      <c r="AJ69" s="1353"/>
      <c r="AK69" s="1353"/>
      <c r="AL69" s="1353"/>
      <c r="AM69" s="1437"/>
      <c r="AN69" s="1446" t="s">
        <v>212</v>
      </c>
      <c r="AO69" s="1446"/>
      <c r="AP69" s="1447"/>
      <c r="AQ69" s="1430" t="str">
        <f>REPT("g",(AV69))</f>
        <v/>
      </c>
      <c r="AR69" s="1431"/>
      <c r="AS69" s="1431"/>
      <c r="AT69" s="1432"/>
      <c r="AU69" s="664"/>
      <c r="AV69" s="1038">
        <f>Bilan!$AK$22</f>
        <v>0</v>
      </c>
      <c r="AW69" s="654"/>
      <c r="AX69" s="1039" t="str">
        <f>Bilan!$AM$22</f>
        <v xml:space="preserve"> </v>
      </c>
      <c r="AY69" s="666"/>
      <c r="AZ69" s="654"/>
      <c r="BA69" s="657"/>
    </row>
    <row r="70" spans="2:55" ht="19.5" customHeight="1">
      <c r="B70" s="684"/>
      <c r="C70" s="652"/>
      <c r="D70" s="1418"/>
      <c r="E70" s="1418"/>
      <c r="F70" s="652"/>
      <c r="G70" s="654"/>
      <c r="H70" s="1438"/>
      <c r="I70" s="1439"/>
      <c r="J70" s="1439"/>
      <c r="K70" s="1439"/>
      <c r="L70" s="1440"/>
      <c r="M70" s="643"/>
      <c r="N70" s="643"/>
      <c r="O70" s="654"/>
      <c r="P70" s="654"/>
      <c r="Q70" s="654"/>
      <c r="R70" s="654"/>
      <c r="S70" s="654"/>
      <c r="T70" s="654"/>
      <c r="U70" s="654"/>
      <c r="V70" s="654"/>
      <c r="W70" s="654"/>
      <c r="X70" s="654"/>
      <c r="Y70" s="654"/>
      <c r="Z70" s="654"/>
      <c r="AA70" s="1462"/>
      <c r="AB70" s="722"/>
      <c r="AC70" s="644"/>
      <c r="AD70" s="652"/>
      <c r="AE70" s="1418"/>
      <c r="AF70" s="1418"/>
      <c r="AG70" s="652"/>
      <c r="AH70" s="654"/>
      <c r="AI70" s="1438"/>
      <c r="AJ70" s="1439"/>
      <c r="AK70" s="1439"/>
      <c r="AL70" s="1439"/>
      <c r="AM70" s="1440"/>
      <c r="AN70" s="643"/>
      <c r="AO70" s="643"/>
      <c r="AP70" s="654"/>
      <c r="AQ70" s="654"/>
      <c r="AR70" s="654"/>
      <c r="AS70" s="654"/>
      <c r="AT70" s="654"/>
      <c r="AU70" s="654"/>
      <c r="AV70" s="654"/>
      <c r="AW70" s="654"/>
      <c r="AX70" s="654"/>
      <c r="AY70" s="654"/>
      <c r="AZ70" s="654"/>
      <c r="BA70" s="657"/>
    </row>
    <row r="71" spans="2:55" ht="15" customHeight="1">
      <c r="B71" s="684"/>
      <c r="C71" s="652"/>
      <c r="D71" s="669"/>
      <c r="E71" s="654"/>
      <c r="F71" s="652"/>
      <c r="G71" s="654"/>
      <c r="H71" s="710"/>
      <c r="I71" s="711"/>
      <c r="J71" s="711"/>
      <c r="K71" s="712"/>
      <c r="L71" s="713"/>
      <c r="M71" s="643"/>
      <c r="N71" s="643"/>
      <c r="O71" s="654"/>
      <c r="P71" s="654"/>
      <c r="Q71" s="654"/>
      <c r="R71" s="654"/>
      <c r="S71" s="654"/>
      <c r="T71" s="654"/>
      <c r="U71" s="654"/>
      <c r="V71" s="654"/>
      <c r="W71" s="654"/>
      <c r="X71" s="654"/>
      <c r="Y71" s="654"/>
      <c r="Z71" s="654"/>
      <c r="AA71" s="1462"/>
      <c r="AB71" s="722"/>
      <c r="AC71" s="644"/>
      <c r="AD71" s="652"/>
      <c r="AE71" s="652"/>
      <c r="AF71" s="652"/>
      <c r="AG71" s="652"/>
      <c r="AH71" s="652"/>
      <c r="AI71" s="652"/>
      <c r="AJ71" s="652"/>
      <c r="AK71" s="652"/>
      <c r="AL71" s="652"/>
      <c r="AM71" s="652"/>
      <c r="AN71" s="652"/>
      <c r="AO71" s="652"/>
      <c r="AP71" s="652"/>
      <c r="AQ71" s="652"/>
      <c r="AR71" s="652"/>
      <c r="AS71" s="652"/>
      <c r="AT71" s="652"/>
      <c r="AU71" s="652"/>
      <c r="AV71" s="652"/>
      <c r="AW71" s="652"/>
      <c r="AX71" s="652"/>
      <c r="AY71" s="654"/>
      <c r="AZ71" s="654"/>
      <c r="BA71" s="657"/>
    </row>
    <row r="72" spans="2:55" ht="19.5" customHeight="1">
      <c r="B72" s="642"/>
      <c r="C72" s="652"/>
      <c r="D72" s="1418"/>
      <c r="E72" s="1418"/>
      <c r="F72" s="652"/>
      <c r="G72" s="654"/>
      <c r="H72" s="1433" t="str">
        <f>'Donnees ICCER'!$E$21</f>
        <v>C3.4: Informer à l’interne et à l’externe des contraintes liées à l’intervention</v>
      </c>
      <c r="I72" s="1434"/>
      <c r="J72" s="1434"/>
      <c r="K72" s="1434"/>
      <c r="L72" s="1435"/>
      <c r="M72" s="643"/>
      <c r="N72" s="643"/>
      <c r="O72" s="654"/>
      <c r="P72" s="654"/>
      <c r="Q72" s="655"/>
      <c r="R72" s="654"/>
      <c r="S72" s="654"/>
      <c r="T72" s="654"/>
      <c r="U72" s="654"/>
      <c r="V72" s="654"/>
      <c r="W72" s="654"/>
      <c r="X72" s="654"/>
      <c r="Y72" s="654"/>
      <c r="Z72" s="654"/>
      <c r="AA72" s="1441"/>
      <c r="AB72" s="721"/>
      <c r="AC72" s="644"/>
      <c r="AD72" s="652"/>
      <c r="AE72" s="669"/>
      <c r="AF72" s="654"/>
      <c r="AG72" s="652"/>
      <c r="AH72" s="654"/>
      <c r="AI72" s="710"/>
      <c r="AJ72" s="711"/>
      <c r="AK72" s="711"/>
      <c r="AL72" s="712"/>
      <c r="AM72" s="713"/>
      <c r="AN72" s="643"/>
      <c r="AO72" s="643"/>
      <c r="AP72" s="654"/>
      <c r="AQ72" s="654"/>
      <c r="AR72" s="654"/>
      <c r="AS72" s="654"/>
      <c r="AT72" s="654"/>
      <c r="AU72" s="654"/>
      <c r="AV72" s="654"/>
      <c r="AW72" s="654"/>
      <c r="AX72" s="654"/>
      <c r="AY72" s="654"/>
      <c r="AZ72" s="654"/>
      <c r="BA72" s="657"/>
    </row>
    <row r="73" spans="2:55" ht="30" customHeight="1">
      <c r="B73" s="1416">
        <v>18</v>
      </c>
      <c r="C73" s="1461"/>
      <c r="D73" s="1419" t="str">
        <f>'Donnees ICCER'!$C$21</f>
        <v>C3.4</v>
      </c>
      <c r="E73" s="1420"/>
      <c r="F73" s="652"/>
      <c r="G73" s="659" t="s">
        <v>211</v>
      </c>
      <c r="H73" s="1436"/>
      <c r="I73" s="1353"/>
      <c r="J73" s="1353"/>
      <c r="K73" s="1353"/>
      <c r="L73" s="1437"/>
      <c r="M73" s="1446" t="s">
        <v>212</v>
      </c>
      <c r="N73" s="1446"/>
      <c r="O73" s="1447"/>
      <c r="P73" s="1430" t="str">
        <f>REPT("g",(U73))</f>
        <v/>
      </c>
      <c r="Q73" s="1431"/>
      <c r="R73" s="1431"/>
      <c r="S73" s="1432"/>
      <c r="T73" s="664"/>
      <c r="U73" s="1038">
        <f>Bilan!$AK$22</f>
        <v>0</v>
      </c>
      <c r="V73" s="654"/>
      <c r="W73" s="1039" t="str">
        <f>Bilan!$AM$22</f>
        <v xml:space="preserve"> </v>
      </c>
      <c r="X73" s="666"/>
      <c r="Y73" s="654"/>
      <c r="Z73" s="654"/>
      <c r="AA73" s="1441"/>
      <c r="AB73" s="721"/>
      <c r="AC73" s="1496"/>
      <c r="AD73" s="1418"/>
      <c r="AE73" s="1418"/>
      <c r="AF73" s="1418"/>
      <c r="AG73" s="1418"/>
      <c r="AH73" s="1418"/>
      <c r="AI73" s="1418"/>
      <c r="AJ73" s="1418"/>
      <c r="AK73" s="1418"/>
      <c r="AL73" s="1418"/>
      <c r="AM73" s="1418"/>
      <c r="AN73" s="1418"/>
      <c r="AO73" s="1418"/>
      <c r="AP73" s="1418"/>
      <c r="AQ73" s="1418"/>
      <c r="AR73" s="1418"/>
      <c r="AS73" s="1418"/>
      <c r="AT73" s="1418"/>
      <c r="AU73" s="1418"/>
      <c r="AV73" s="1418"/>
      <c r="AW73" s="1418"/>
      <c r="AX73" s="1418"/>
      <c r="AY73" s="1418"/>
      <c r="AZ73" s="1418"/>
      <c r="BA73" s="1579"/>
    </row>
    <row r="74" spans="2:55" ht="19.5" customHeight="1">
      <c r="B74" s="642"/>
      <c r="C74" s="652"/>
      <c r="D74" s="1418"/>
      <c r="E74" s="1418"/>
      <c r="F74" s="652"/>
      <c r="G74" s="654"/>
      <c r="H74" s="1438"/>
      <c r="I74" s="1439"/>
      <c r="J74" s="1439"/>
      <c r="K74" s="1439"/>
      <c r="L74" s="1440"/>
      <c r="M74" s="643"/>
      <c r="N74" s="643"/>
      <c r="O74" s="654"/>
      <c r="P74" s="654"/>
      <c r="Q74" s="654"/>
      <c r="R74" s="654"/>
      <c r="S74" s="654"/>
      <c r="T74" s="654"/>
      <c r="U74" s="654"/>
      <c r="V74" s="654"/>
      <c r="W74" s="654"/>
      <c r="X74" s="654"/>
      <c r="Y74" s="654"/>
      <c r="Z74" s="654"/>
      <c r="AA74" s="650"/>
      <c r="AB74" s="719"/>
      <c r="AC74" s="1496"/>
      <c r="AD74" s="1418"/>
      <c r="AE74" s="1418"/>
      <c r="AF74" s="1418"/>
      <c r="AG74" s="1418"/>
      <c r="AH74" s="1418"/>
      <c r="AI74" s="1418"/>
      <c r="AJ74" s="1418"/>
      <c r="AK74" s="1418"/>
      <c r="AL74" s="1418"/>
      <c r="AM74" s="1418"/>
      <c r="AN74" s="1418"/>
      <c r="AO74" s="1418"/>
      <c r="AP74" s="1418"/>
      <c r="AQ74" s="1418"/>
      <c r="AR74" s="1418"/>
      <c r="AS74" s="1418"/>
      <c r="AT74" s="1418"/>
      <c r="AU74" s="1418"/>
      <c r="AV74" s="1418"/>
      <c r="AW74" s="1418"/>
      <c r="AX74" s="1418"/>
      <c r="AY74" s="1418"/>
      <c r="AZ74" s="1418"/>
      <c r="BA74" s="1579"/>
    </row>
    <row r="75" spans="2:55" ht="34.5" customHeight="1">
      <c r="B75" s="642"/>
      <c r="C75" s="652"/>
      <c r="D75" s="652"/>
      <c r="E75" s="652"/>
      <c r="F75" s="652"/>
      <c r="G75" s="652"/>
      <c r="H75" s="652"/>
      <c r="I75" s="652"/>
      <c r="J75" s="652"/>
      <c r="K75" s="652"/>
      <c r="L75" s="652"/>
      <c r="M75" s="652"/>
      <c r="N75" s="652"/>
      <c r="O75" s="652"/>
      <c r="P75" s="652"/>
      <c r="Q75" s="652"/>
      <c r="R75" s="652"/>
      <c r="S75" s="652"/>
      <c r="T75" s="652"/>
      <c r="U75" s="652"/>
      <c r="V75" s="652"/>
      <c r="W75" s="652"/>
      <c r="X75" s="652"/>
      <c r="Y75" s="652"/>
      <c r="Z75" s="654"/>
      <c r="AA75" s="650"/>
      <c r="AB75" s="719"/>
      <c r="AC75" s="1494"/>
      <c r="AD75" s="1495"/>
      <c r="AE75" s="1495"/>
      <c r="AF75" s="1495"/>
      <c r="AG75" s="1495"/>
      <c r="AH75" s="1495"/>
      <c r="AI75" s="1495"/>
      <c r="AJ75" s="1495"/>
      <c r="AK75" s="1495"/>
      <c r="AL75" s="1495"/>
      <c r="AM75" s="1495"/>
      <c r="AN75" s="1495"/>
      <c r="AO75" s="1495"/>
      <c r="AP75" s="1495"/>
      <c r="AQ75" s="1495"/>
      <c r="AR75" s="1495"/>
      <c r="AS75" s="1495"/>
      <c r="AT75" s="1495"/>
      <c r="AU75" s="1495"/>
      <c r="AV75" s="1495"/>
      <c r="AW75" s="1495"/>
      <c r="AX75" s="1495"/>
      <c r="AY75" s="1495"/>
      <c r="AZ75" s="647"/>
      <c r="BA75" s="709"/>
    </row>
    <row r="76" spans="2:55" ht="30" customHeight="1">
      <c r="B76" s="886"/>
      <c r="C76" s="887"/>
      <c r="D76" s="887"/>
      <c r="E76" s="887"/>
      <c r="F76" s="887"/>
      <c r="G76" s="887"/>
      <c r="H76" s="887"/>
      <c r="I76" s="887"/>
      <c r="J76" s="887"/>
      <c r="K76" s="887"/>
      <c r="L76" s="887"/>
      <c r="M76" s="888"/>
      <c r="N76" s="888"/>
      <c r="O76" s="888"/>
      <c r="P76" s="888"/>
      <c r="Q76" s="888"/>
      <c r="R76" s="888"/>
      <c r="S76" s="888"/>
      <c r="T76" s="888"/>
      <c r="U76" s="888"/>
      <c r="V76" s="888"/>
      <c r="W76" s="888"/>
      <c r="X76" s="888"/>
      <c r="Y76" s="888"/>
      <c r="Z76" s="888"/>
      <c r="AA76" s="584"/>
      <c r="AB76" s="584"/>
      <c r="AC76" s="587"/>
      <c r="AD76" s="587"/>
      <c r="AE76" s="587"/>
      <c r="AF76" s="587"/>
      <c r="AG76" s="587"/>
      <c r="AH76" s="584"/>
      <c r="AI76" s="584"/>
      <c r="AJ76" s="584"/>
      <c r="AK76" s="584"/>
      <c r="AL76" s="584"/>
      <c r="AM76" s="584"/>
      <c r="AN76" s="584"/>
      <c r="AO76" s="584"/>
      <c r="AP76" s="584"/>
      <c r="AQ76" s="584"/>
      <c r="AR76" s="584"/>
      <c r="AS76" s="584"/>
      <c r="AT76" s="584"/>
      <c r="AU76" s="584"/>
      <c r="AV76" s="584"/>
      <c r="AW76" s="584"/>
      <c r="AX76" s="584"/>
      <c r="AY76" s="584"/>
      <c r="AZ76" s="584"/>
      <c r="BA76" s="637"/>
    </row>
    <row r="77" spans="2:55" ht="20.100000000000001" customHeight="1">
      <c r="B77" s="638"/>
      <c r="C77" s="639"/>
      <c r="D77" s="1455" t="s">
        <v>126</v>
      </c>
      <c r="E77" s="1455"/>
      <c r="F77" s="1458"/>
      <c r="G77" s="1576" t="str">
        <f>'Donnees ICCER'!$E$98</f>
        <v>C5 : Réceptionner les approvisionnements</v>
      </c>
      <c r="H77" s="1576"/>
      <c r="I77" s="1576"/>
      <c r="J77" s="1576"/>
      <c r="K77" s="1576"/>
      <c r="L77" s="1576"/>
      <c r="M77" s="1576"/>
      <c r="N77" s="1576"/>
      <c r="O77" s="1576"/>
      <c r="P77" s="1576"/>
      <c r="Q77" s="1576"/>
      <c r="R77" s="1576"/>
      <c r="S77" s="1576"/>
      <c r="T77" s="1421"/>
      <c r="U77" s="640"/>
      <c r="V77" s="1421"/>
      <c r="W77" s="640"/>
      <c r="X77" s="1421"/>
      <c r="Y77" s="1421"/>
      <c r="Z77" s="1451"/>
      <c r="AA77" s="650"/>
      <c r="AB77" s="584"/>
      <c r="AC77" s="641"/>
      <c r="AD77" s="639"/>
      <c r="AE77" s="1455" t="s">
        <v>126</v>
      </c>
      <c r="AF77" s="1455"/>
      <c r="AG77" s="1458"/>
      <c r="AH77" s="1576" t="str">
        <f>'Donnees ICCER'!$E$99</f>
        <v>C6 : Réaliser une installation en adoptant une attitude écoresponsable</v>
      </c>
      <c r="AI77" s="1576"/>
      <c r="AJ77" s="1576"/>
      <c r="AK77" s="1576"/>
      <c r="AL77" s="1576"/>
      <c r="AM77" s="1576"/>
      <c r="AN77" s="1576"/>
      <c r="AO77" s="1576"/>
      <c r="AP77" s="1576"/>
      <c r="AQ77" s="1576"/>
      <c r="AR77" s="1576"/>
      <c r="AS77" s="1576"/>
      <c r="AT77" s="1576"/>
      <c r="AU77" s="1421"/>
      <c r="AV77" s="640"/>
      <c r="AW77" s="1421"/>
      <c r="AX77" s="640"/>
      <c r="AY77" s="1421"/>
      <c r="AZ77" s="1421"/>
      <c r="BA77" s="1424"/>
    </row>
    <row r="78" spans="2:55" s="21" customFormat="1" ht="30" customHeight="1">
      <c r="B78" s="642"/>
      <c r="C78" s="643"/>
      <c r="D78" s="1456"/>
      <c r="E78" s="1456"/>
      <c r="F78" s="1459"/>
      <c r="G78" s="1577"/>
      <c r="H78" s="1577"/>
      <c r="I78" s="1577"/>
      <c r="J78" s="1577"/>
      <c r="K78" s="1577"/>
      <c r="L78" s="1577"/>
      <c r="M78" s="1577"/>
      <c r="N78" s="1577"/>
      <c r="O78" s="1577"/>
      <c r="P78" s="1577"/>
      <c r="Q78" s="1577"/>
      <c r="R78" s="1577"/>
      <c r="S78" s="1577"/>
      <c r="T78" s="1422"/>
      <c r="U78" s="1442" t="e">
        <f>AVERAGE(U84:U96)</f>
        <v>#DIV/0!</v>
      </c>
      <c r="V78" s="1422"/>
      <c r="W78" s="1427" t="str">
        <f>IFERROR(AVERAGE(W84:W96),"")</f>
        <v/>
      </c>
      <c r="X78" s="1422"/>
      <c r="Y78" s="1422"/>
      <c r="Z78" s="1452"/>
      <c r="AA78" s="650"/>
      <c r="AB78" s="584"/>
      <c r="AC78" s="644"/>
      <c r="AD78" s="643"/>
      <c r="AE78" s="1456"/>
      <c r="AF78" s="1456"/>
      <c r="AG78" s="1459"/>
      <c r="AH78" s="1577"/>
      <c r="AI78" s="1577"/>
      <c r="AJ78" s="1577"/>
      <c r="AK78" s="1577"/>
      <c r="AL78" s="1577"/>
      <c r="AM78" s="1577"/>
      <c r="AN78" s="1577"/>
      <c r="AO78" s="1577"/>
      <c r="AP78" s="1577"/>
      <c r="AQ78" s="1577"/>
      <c r="AR78" s="1577"/>
      <c r="AS78" s="1577"/>
      <c r="AT78" s="1577"/>
      <c r="AU78" s="1422"/>
      <c r="AV78" s="1442">
        <f>AVERAGE(AV84:AV92)</f>
        <v>0</v>
      </c>
      <c r="AW78" s="1422"/>
      <c r="AX78" s="1427" t="str">
        <f>IFERROR(AVERAGE(AX84:AX96),"")</f>
        <v/>
      </c>
      <c r="AY78" s="1422"/>
      <c r="AZ78" s="1422"/>
      <c r="BA78" s="1425"/>
    </row>
    <row r="79" spans="2:55" ht="20.100000000000001" customHeight="1">
      <c r="B79" s="642"/>
      <c r="C79" s="643"/>
      <c r="D79" s="1456"/>
      <c r="E79" s="1456"/>
      <c r="F79" s="1459"/>
      <c r="G79" s="1577"/>
      <c r="H79" s="1577"/>
      <c r="I79" s="1577"/>
      <c r="J79" s="1577"/>
      <c r="K79" s="1577"/>
      <c r="L79" s="1577"/>
      <c r="M79" s="1577"/>
      <c r="N79" s="1577"/>
      <c r="O79" s="1577"/>
      <c r="P79" s="1577"/>
      <c r="Q79" s="1577"/>
      <c r="R79" s="1577"/>
      <c r="S79" s="1577"/>
      <c r="T79" s="1422"/>
      <c r="U79" s="1443"/>
      <c r="V79" s="1422"/>
      <c r="W79" s="1428"/>
      <c r="X79" s="1422"/>
      <c r="Y79" s="1422"/>
      <c r="Z79" s="1452"/>
      <c r="AA79" s="650"/>
      <c r="AB79" s="584"/>
      <c r="AC79" s="644"/>
      <c r="AD79" s="643"/>
      <c r="AE79" s="1456"/>
      <c r="AF79" s="1456"/>
      <c r="AG79" s="1459"/>
      <c r="AH79" s="1577"/>
      <c r="AI79" s="1577"/>
      <c r="AJ79" s="1577"/>
      <c r="AK79" s="1577"/>
      <c r="AL79" s="1577"/>
      <c r="AM79" s="1577"/>
      <c r="AN79" s="1577"/>
      <c r="AO79" s="1577"/>
      <c r="AP79" s="1577"/>
      <c r="AQ79" s="1577"/>
      <c r="AR79" s="1577"/>
      <c r="AS79" s="1577"/>
      <c r="AT79" s="1577"/>
      <c r="AU79" s="1422"/>
      <c r="AV79" s="1443"/>
      <c r="AW79" s="1422"/>
      <c r="AX79" s="1428"/>
      <c r="AY79" s="1422"/>
      <c r="AZ79" s="1422"/>
      <c r="BA79" s="1425"/>
    </row>
    <row r="80" spans="2:55" ht="15" customHeight="1">
      <c r="B80" s="642"/>
      <c r="C80" s="643"/>
      <c r="D80" s="1456"/>
      <c r="E80" s="1456"/>
      <c r="F80" s="1459"/>
      <c r="G80" s="1577"/>
      <c r="H80" s="1577"/>
      <c r="I80" s="1577"/>
      <c r="J80" s="1577"/>
      <c r="K80" s="1577"/>
      <c r="L80" s="1577"/>
      <c r="M80" s="1577"/>
      <c r="N80" s="1577"/>
      <c r="O80" s="1577"/>
      <c r="P80" s="1577"/>
      <c r="Q80" s="1577"/>
      <c r="R80" s="1577"/>
      <c r="S80" s="1577"/>
      <c r="T80" s="1422"/>
      <c r="U80" s="1444"/>
      <c r="V80" s="1422"/>
      <c r="W80" s="1429"/>
      <c r="X80" s="1422"/>
      <c r="Y80" s="1422"/>
      <c r="Z80" s="1452"/>
      <c r="AA80" s="650"/>
      <c r="AB80" s="584"/>
      <c r="AC80" s="644"/>
      <c r="AD80" s="643"/>
      <c r="AE80" s="1456"/>
      <c r="AF80" s="1456"/>
      <c r="AG80" s="1459"/>
      <c r="AH80" s="1577"/>
      <c r="AI80" s="1577"/>
      <c r="AJ80" s="1577"/>
      <c r="AK80" s="1577"/>
      <c r="AL80" s="1577"/>
      <c r="AM80" s="1577"/>
      <c r="AN80" s="1577"/>
      <c r="AO80" s="1577"/>
      <c r="AP80" s="1577"/>
      <c r="AQ80" s="1577"/>
      <c r="AR80" s="1577"/>
      <c r="AS80" s="1577"/>
      <c r="AT80" s="1577"/>
      <c r="AU80" s="1422"/>
      <c r="AV80" s="1444"/>
      <c r="AW80" s="1422"/>
      <c r="AX80" s="1429"/>
      <c r="AY80" s="1422"/>
      <c r="AZ80" s="1422"/>
      <c r="BA80" s="1425"/>
    </row>
    <row r="81" spans="2:55" ht="20.100000000000001" customHeight="1">
      <c r="B81" s="645"/>
      <c r="C81" s="646"/>
      <c r="D81" s="1457"/>
      <c r="E81" s="1457"/>
      <c r="F81" s="1460"/>
      <c r="G81" s="1578"/>
      <c r="H81" s="1578"/>
      <c r="I81" s="1578"/>
      <c r="J81" s="1578"/>
      <c r="K81" s="1578"/>
      <c r="L81" s="1578"/>
      <c r="M81" s="1578"/>
      <c r="N81" s="1578"/>
      <c r="O81" s="1578"/>
      <c r="P81" s="1578"/>
      <c r="Q81" s="1578"/>
      <c r="R81" s="1578"/>
      <c r="S81" s="1578"/>
      <c r="T81" s="1423"/>
      <c r="U81" s="647"/>
      <c r="V81" s="1423"/>
      <c r="W81" s="647"/>
      <c r="X81" s="1423"/>
      <c r="Y81" s="1423"/>
      <c r="Z81" s="1453"/>
      <c r="AA81" s="650"/>
      <c r="AB81" s="584"/>
      <c r="AC81" s="648"/>
      <c r="AD81" s="646"/>
      <c r="AE81" s="1457"/>
      <c r="AF81" s="1457"/>
      <c r="AG81" s="1460"/>
      <c r="AH81" s="1578"/>
      <c r="AI81" s="1578"/>
      <c r="AJ81" s="1578"/>
      <c r="AK81" s="1578"/>
      <c r="AL81" s="1578"/>
      <c r="AM81" s="1578"/>
      <c r="AN81" s="1578"/>
      <c r="AO81" s="1578"/>
      <c r="AP81" s="1578"/>
      <c r="AQ81" s="1578"/>
      <c r="AR81" s="1578"/>
      <c r="AS81" s="1578"/>
      <c r="AT81" s="1578"/>
      <c r="AU81" s="1423"/>
      <c r="AV81" s="647"/>
      <c r="AW81" s="1423"/>
      <c r="AX81" s="647"/>
      <c r="AY81" s="1423"/>
      <c r="AZ81" s="1423"/>
      <c r="BA81" s="1426"/>
    </row>
    <row r="82" spans="2:55" ht="30" customHeight="1">
      <c r="B82" s="638"/>
      <c r="C82" s="639"/>
      <c r="D82" s="639"/>
      <c r="E82" s="639"/>
      <c r="F82" s="639"/>
      <c r="G82" s="640"/>
      <c r="H82" s="640"/>
      <c r="I82" s="640"/>
      <c r="J82" s="640"/>
      <c r="K82" s="640"/>
      <c r="L82" s="640"/>
      <c r="M82" s="640"/>
      <c r="N82" s="640"/>
      <c r="O82" s="640"/>
      <c r="P82" s="640"/>
      <c r="Q82" s="640"/>
      <c r="R82" s="640"/>
      <c r="S82" s="640"/>
      <c r="T82" s="640"/>
      <c r="U82" s="640"/>
      <c r="V82" s="640"/>
      <c r="W82" s="640"/>
      <c r="X82" s="640"/>
      <c r="Y82" s="640"/>
      <c r="Z82" s="649"/>
      <c r="AA82" s="650"/>
      <c r="AB82" s="584"/>
      <c r="AC82" s="641"/>
      <c r="AD82" s="639"/>
      <c r="AE82" s="639"/>
      <c r="AF82" s="639"/>
      <c r="AG82" s="639"/>
      <c r="AH82" s="640"/>
      <c r="AI82" s="640"/>
      <c r="AJ82" s="640"/>
      <c r="AK82" s="640"/>
      <c r="AL82" s="640"/>
      <c r="AM82" s="640"/>
      <c r="AN82" s="640"/>
      <c r="AO82" s="640"/>
      <c r="AP82" s="640"/>
      <c r="AQ82" s="640"/>
      <c r="AR82" s="640"/>
      <c r="AS82" s="640"/>
      <c r="AT82" s="640"/>
      <c r="AU82" s="640"/>
      <c r="AV82" s="640"/>
      <c r="AW82" s="640"/>
      <c r="AX82" s="640"/>
      <c r="AY82" s="640"/>
      <c r="AZ82" s="640"/>
      <c r="BA82" s="651"/>
    </row>
    <row r="83" spans="2:55" ht="19.5" customHeight="1">
      <c r="B83" s="642"/>
      <c r="C83" s="652"/>
      <c r="D83" s="1418"/>
      <c r="E83" s="1418"/>
      <c r="F83" s="652"/>
      <c r="G83" s="654"/>
      <c r="H83" s="1433" t="str">
        <f>'Donnees ICCER'!$E$25</f>
        <v>C5.1: Vérifier la conformité de la livraison</v>
      </c>
      <c r="I83" s="1434"/>
      <c r="J83" s="1434"/>
      <c r="K83" s="1434"/>
      <c r="L83" s="1435"/>
      <c r="M83" s="643"/>
      <c r="N83" s="643"/>
      <c r="O83" s="654"/>
      <c r="P83" s="654"/>
      <c r="Q83" s="655"/>
      <c r="R83" s="654"/>
      <c r="S83" s="654"/>
      <c r="T83" s="654"/>
      <c r="U83" s="654"/>
      <c r="V83" s="654"/>
      <c r="W83" s="654"/>
      <c r="X83" s="654"/>
      <c r="Y83" s="654"/>
      <c r="Z83" s="656"/>
      <c r="AA83" s="650"/>
      <c r="AB83" s="584"/>
      <c r="AC83" s="644"/>
      <c r="AD83" s="652"/>
      <c r="AE83" s="1575"/>
      <c r="AF83" s="1575"/>
      <c r="AG83" s="652"/>
      <c r="AH83" s="654"/>
      <c r="AI83" s="1433" t="str">
        <f>'Donnees ICCER'!$E$27</f>
        <v>C6.1: Implanter les matériels et les supports</v>
      </c>
      <c r="AJ83" s="1434"/>
      <c r="AK83" s="1434"/>
      <c r="AL83" s="1434"/>
      <c r="AM83" s="1435"/>
      <c r="AN83" s="643"/>
      <c r="AO83" s="643"/>
      <c r="AP83" s="654"/>
      <c r="AQ83" s="654"/>
      <c r="AR83" s="655"/>
      <c r="AS83" s="654"/>
      <c r="AT83" s="654"/>
      <c r="AU83" s="654"/>
      <c r="AV83" s="654"/>
      <c r="AW83" s="654"/>
      <c r="AX83" s="654"/>
      <c r="AY83" s="654"/>
      <c r="AZ83" s="654"/>
      <c r="BA83" s="657"/>
      <c r="BB83" s="677"/>
      <c r="BC83" s="677"/>
    </row>
    <row r="84" spans="2:55" ht="30" customHeight="1">
      <c r="B84" s="1416">
        <v>22</v>
      </c>
      <c r="C84" s="1461"/>
      <c r="D84" s="1419" t="str">
        <f>'Donnees ICCER'!$C$25</f>
        <v>C5.1</v>
      </c>
      <c r="E84" s="1420"/>
      <c r="F84" s="652"/>
      <c r="G84" s="659" t="s">
        <v>211</v>
      </c>
      <c r="H84" s="1436"/>
      <c r="I84" s="1353"/>
      <c r="J84" s="1353"/>
      <c r="K84" s="1353"/>
      <c r="L84" s="1437"/>
      <c r="M84" s="1446" t="s">
        <v>212</v>
      </c>
      <c r="N84" s="1446"/>
      <c r="O84" s="1447"/>
      <c r="P84" s="1430" t="str">
        <f>REPT("g",(U84))</f>
        <v/>
      </c>
      <c r="Q84" s="1431"/>
      <c r="R84" s="1431"/>
      <c r="S84" s="1432"/>
      <c r="T84" s="664"/>
      <c r="U84" s="1038"/>
      <c r="V84" s="654"/>
      <c r="W84" s="1039"/>
      <c r="X84" s="666"/>
      <c r="Y84" s="654"/>
      <c r="Z84" s="656"/>
      <c r="AA84" s="650"/>
      <c r="AB84" s="584"/>
      <c r="AC84" s="1454">
        <v>24</v>
      </c>
      <c r="AD84" s="1461"/>
      <c r="AE84" s="1419" t="str">
        <f>'Donnees ICCER'!$C$27</f>
        <v>C6.1</v>
      </c>
      <c r="AF84" s="1420"/>
      <c r="AG84" s="652"/>
      <c r="AH84" s="659" t="s">
        <v>211</v>
      </c>
      <c r="AI84" s="1436"/>
      <c r="AJ84" s="1353"/>
      <c r="AK84" s="1353"/>
      <c r="AL84" s="1353"/>
      <c r="AM84" s="1437"/>
      <c r="AN84" s="1573" t="s">
        <v>212</v>
      </c>
      <c r="AO84" s="1446"/>
      <c r="AP84" s="1574"/>
      <c r="AQ84" s="1430" t="str">
        <f>REPT("g",(AV84))</f>
        <v/>
      </c>
      <c r="AR84" s="1431"/>
      <c r="AS84" s="1431"/>
      <c r="AT84" s="1432"/>
      <c r="AU84" s="664"/>
      <c r="AV84" s="1038">
        <f>Bilan!$AK$30</f>
        <v>0</v>
      </c>
      <c r="AW84" s="654"/>
      <c r="AX84" s="1039" t="str">
        <f>Bilan!$AM$30</f>
        <v xml:space="preserve"> </v>
      </c>
      <c r="AY84" s="666"/>
      <c r="AZ84" s="654"/>
      <c r="BA84" s="657"/>
      <c r="BB84" s="251"/>
      <c r="BC84" s="251"/>
    </row>
    <row r="85" spans="2:55" ht="19.5" customHeight="1">
      <c r="B85" s="642"/>
      <c r="C85" s="652"/>
      <c r="D85" s="1418"/>
      <c r="E85" s="1418"/>
      <c r="F85" s="652"/>
      <c r="G85" s="654"/>
      <c r="H85" s="1438"/>
      <c r="I85" s="1439"/>
      <c r="J85" s="1439"/>
      <c r="K85" s="1439"/>
      <c r="L85" s="1440"/>
      <c r="M85" s="643"/>
      <c r="N85" s="643"/>
      <c r="O85" s="654"/>
      <c r="P85" s="654"/>
      <c r="Q85" s="654"/>
      <c r="R85" s="654"/>
      <c r="S85" s="654"/>
      <c r="T85" s="654"/>
      <c r="U85" s="654"/>
      <c r="V85" s="654"/>
      <c r="W85" s="654"/>
      <c r="X85" s="654"/>
      <c r="Y85" s="654"/>
      <c r="Z85" s="656"/>
      <c r="AA85" s="650"/>
      <c r="AB85" s="584"/>
      <c r="AC85" s="644"/>
      <c r="AD85" s="652"/>
      <c r="AE85" s="1476"/>
      <c r="AF85" s="1476"/>
      <c r="AG85" s="652"/>
      <c r="AH85" s="654"/>
      <c r="AI85" s="1438"/>
      <c r="AJ85" s="1439"/>
      <c r="AK85" s="1439"/>
      <c r="AL85" s="1439"/>
      <c r="AM85" s="1440"/>
      <c r="AN85" s="643"/>
      <c r="AO85" s="643"/>
      <c r="AP85" s="654"/>
      <c r="AQ85" s="654"/>
      <c r="AR85" s="654"/>
      <c r="AS85" s="654"/>
      <c r="AT85" s="654"/>
      <c r="AU85" s="654"/>
      <c r="AV85" s="654"/>
      <c r="AW85" s="654"/>
      <c r="AX85" s="654"/>
      <c r="AY85" s="654"/>
      <c r="AZ85" s="654"/>
      <c r="BA85" s="657"/>
    </row>
    <row r="86" spans="2:55" ht="15" customHeight="1">
      <c r="B86" s="667"/>
      <c r="C86" s="668"/>
      <c r="D86" s="669"/>
      <c r="E86" s="654"/>
      <c r="F86" s="670"/>
      <c r="G86" s="654"/>
      <c r="H86" s="654"/>
      <c r="I86" s="654"/>
      <c r="J86" s="654"/>
      <c r="K86" s="654"/>
      <c r="L86" s="654"/>
      <c r="M86" s="671"/>
      <c r="N86" s="671"/>
      <c r="O86" s="671"/>
      <c r="P86" s="671"/>
      <c r="Q86" s="671"/>
      <c r="R86" s="671"/>
      <c r="S86" s="671"/>
      <c r="T86" s="671"/>
      <c r="U86" s="671"/>
      <c r="V86" s="671"/>
      <c r="W86" s="671"/>
      <c r="X86" s="671"/>
      <c r="Y86" s="671"/>
      <c r="Z86" s="672"/>
      <c r="AA86" s="673"/>
      <c r="AB86" s="674"/>
      <c r="AC86" s="675"/>
      <c r="AD86" s="668"/>
      <c r="AE86" s="669"/>
      <c r="AF86" s="654"/>
      <c r="AG86" s="670"/>
      <c r="AH86" s="654"/>
      <c r="AI86" s="654"/>
      <c r="AJ86" s="654"/>
      <c r="AK86" s="654"/>
      <c r="AL86" s="654"/>
      <c r="AM86" s="654"/>
      <c r="AN86" s="671"/>
      <c r="AO86" s="671"/>
      <c r="AP86" s="671"/>
      <c r="AQ86" s="671"/>
      <c r="AR86" s="671"/>
      <c r="AS86" s="671"/>
      <c r="AT86" s="671"/>
      <c r="AU86" s="671"/>
      <c r="AV86" s="671"/>
      <c r="AW86" s="671"/>
      <c r="AX86" s="671"/>
      <c r="AY86" s="671"/>
      <c r="AZ86" s="671"/>
      <c r="BA86" s="676"/>
    </row>
    <row r="87" spans="2:55" ht="19.5" customHeight="1">
      <c r="B87" s="642"/>
      <c r="C87" s="652"/>
      <c r="D87" s="1418"/>
      <c r="E87" s="1418"/>
      <c r="F87" s="652"/>
      <c r="G87" s="654"/>
      <c r="H87" s="1433" t="str">
        <f>'Donnees ICCER'!$E$26</f>
        <v>C5.2: Stocker les matériels et matériaux</v>
      </c>
      <c r="I87" s="1434"/>
      <c r="J87" s="1434"/>
      <c r="K87" s="1434"/>
      <c r="L87" s="1435"/>
      <c r="M87" s="643"/>
      <c r="N87" s="643"/>
      <c r="O87" s="654"/>
      <c r="P87" s="654"/>
      <c r="Q87" s="655"/>
      <c r="R87" s="654"/>
      <c r="S87" s="654"/>
      <c r="T87" s="654"/>
      <c r="U87" s="654"/>
      <c r="V87" s="654"/>
      <c r="W87" s="654"/>
      <c r="X87" s="654"/>
      <c r="Y87" s="654"/>
      <c r="Z87" s="656"/>
      <c r="AA87" s="650"/>
      <c r="AB87" s="584"/>
      <c r="AC87" s="644"/>
      <c r="AD87" s="652"/>
      <c r="AE87" s="1575"/>
      <c r="AF87" s="1575"/>
      <c r="AG87" s="652"/>
      <c r="AH87" s="654"/>
      <c r="AI87" s="1433" t="str">
        <f>'Donnees ICCER'!$E$28</f>
        <v>C6.2: Réaliser les réseaux fluidiques</v>
      </c>
      <c r="AJ87" s="1434"/>
      <c r="AK87" s="1434"/>
      <c r="AL87" s="1434"/>
      <c r="AM87" s="1435"/>
      <c r="AN87" s="643"/>
      <c r="AO87" s="643"/>
      <c r="AP87" s="654"/>
      <c r="AQ87" s="654"/>
      <c r="AR87" s="655"/>
      <c r="AS87" s="654"/>
      <c r="AT87" s="654"/>
      <c r="AU87" s="654"/>
      <c r="AV87" s="654"/>
      <c r="AW87" s="654"/>
      <c r="AX87" s="654"/>
      <c r="AY87" s="654"/>
      <c r="AZ87" s="654"/>
      <c r="BA87" s="657"/>
    </row>
    <row r="88" spans="2:55" ht="30" customHeight="1">
      <c r="B88" s="1416">
        <v>23</v>
      </c>
      <c r="C88" s="1461"/>
      <c r="D88" s="1419" t="str">
        <f>'Donnees ICCER'!$C$26</f>
        <v>C5.2</v>
      </c>
      <c r="E88" s="1420"/>
      <c r="F88" s="652"/>
      <c r="G88" s="659" t="s">
        <v>211</v>
      </c>
      <c r="H88" s="1436"/>
      <c r="I88" s="1353"/>
      <c r="J88" s="1353"/>
      <c r="K88" s="1353"/>
      <c r="L88" s="1437"/>
      <c r="M88" s="1446" t="s">
        <v>212</v>
      </c>
      <c r="N88" s="1446"/>
      <c r="O88" s="1447"/>
      <c r="P88" s="1430" t="str">
        <f>REPT("g",(U88))</f>
        <v/>
      </c>
      <c r="Q88" s="1431"/>
      <c r="R88" s="1431"/>
      <c r="S88" s="1432"/>
      <c r="T88" s="664"/>
      <c r="U88" s="1038"/>
      <c r="V88" s="654"/>
      <c r="W88" s="1039"/>
      <c r="X88" s="666"/>
      <c r="Y88" s="654"/>
      <c r="Z88" s="656"/>
      <c r="AA88" s="650"/>
      <c r="AB88" s="584"/>
      <c r="AC88" s="1454">
        <v>25</v>
      </c>
      <c r="AD88" s="1461"/>
      <c r="AE88" s="1419" t="str">
        <f>'Donnees ICCER'!$C$28</f>
        <v>C6.2</v>
      </c>
      <c r="AF88" s="1420"/>
      <c r="AG88" s="652"/>
      <c r="AH88" s="659" t="s">
        <v>211</v>
      </c>
      <c r="AI88" s="1436"/>
      <c r="AJ88" s="1353"/>
      <c r="AK88" s="1353"/>
      <c r="AL88" s="1353"/>
      <c r="AM88" s="1437"/>
      <c r="AN88" s="1573" t="s">
        <v>212</v>
      </c>
      <c r="AO88" s="1446"/>
      <c r="AP88" s="1574"/>
      <c r="AQ88" s="1430" t="str">
        <f>REPT("g",(AV88))</f>
        <v/>
      </c>
      <c r="AR88" s="1431"/>
      <c r="AS88" s="1431"/>
      <c r="AT88" s="1432"/>
      <c r="AU88" s="664"/>
      <c r="AV88" s="1038">
        <f>Bilan!$AK$30</f>
        <v>0</v>
      </c>
      <c r="AW88" s="654"/>
      <c r="AX88" s="1039" t="str">
        <f>Bilan!$AM$30</f>
        <v xml:space="preserve"> </v>
      </c>
      <c r="AY88" s="666"/>
      <c r="AZ88" s="654"/>
      <c r="BA88" s="657"/>
    </row>
    <row r="89" spans="2:55" ht="19.5" customHeight="1">
      <c r="B89" s="642"/>
      <c r="C89" s="652"/>
      <c r="D89" s="1418"/>
      <c r="E89" s="1418"/>
      <c r="F89" s="652"/>
      <c r="G89" s="654"/>
      <c r="H89" s="1438"/>
      <c r="I89" s="1439"/>
      <c r="J89" s="1439"/>
      <c r="K89" s="1439"/>
      <c r="L89" s="1440"/>
      <c r="M89" s="643"/>
      <c r="N89" s="643"/>
      <c r="O89" s="654"/>
      <c r="P89" s="654"/>
      <c r="Q89" s="654"/>
      <c r="R89" s="654"/>
      <c r="S89" s="654"/>
      <c r="T89" s="654"/>
      <c r="U89" s="654"/>
      <c r="V89" s="654"/>
      <c r="W89" s="654"/>
      <c r="X89" s="654"/>
      <c r="Y89" s="654"/>
      <c r="Z89" s="656"/>
      <c r="AA89" s="650"/>
      <c r="AB89" s="584"/>
      <c r="AC89" s="644"/>
      <c r="AD89" s="652"/>
      <c r="AE89" s="1476"/>
      <c r="AF89" s="1476"/>
      <c r="AG89" s="652"/>
      <c r="AH89" s="654"/>
      <c r="AI89" s="1438"/>
      <c r="AJ89" s="1439"/>
      <c r="AK89" s="1439"/>
      <c r="AL89" s="1439"/>
      <c r="AM89" s="1440"/>
      <c r="AN89" s="643"/>
      <c r="AO89" s="643"/>
      <c r="AP89" s="654"/>
      <c r="AQ89" s="654"/>
      <c r="AR89" s="654"/>
      <c r="AS89" s="654"/>
      <c r="AT89" s="654"/>
      <c r="AU89" s="654"/>
      <c r="AV89" s="654"/>
      <c r="AW89" s="654"/>
      <c r="AX89" s="654"/>
      <c r="AY89" s="654"/>
      <c r="AZ89" s="654"/>
      <c r="BA89" s="657"/>
    </row>
    <row r="90" spans="2:55" ht="15" customHeight="1">
      <c r="B90" s="642"/>
      <c r="C90" s="652"/>
      <c r="D90" s="669"/>
      <c r="E90" s="654"/>
      <c r="F90" s="652"/>
      <c r="G90" s="654"/>
      <c r="H90" s="710"/>
      <c r="I90" s="711"/>
      <c r="J90" s="711"/>
      <c r="K90" s="712"/>
      <c r="L90" s="713"/>
      <c r="M90" s="643"/>
      <c r="N90" s="643"/>
      <c r="O90" s="654"/>
      <c r="P90" s="654"/>
      <c r="Q90" s="654"/>
      <c r="R90" s="654"/>
      <c r="S90" s="654"/>
      <c r="T90" s="654"/>
      <c r="U90" s="654"/>
      <c r="V90" s="654"/>
      <c r="W90" s="654"/>
      <c r="X90" s="654"/>
      <c r="Y90" s="654"/>
      <c r="Z90" s="656"/>
      <c r="AA90" s="1441"/>
      <c r="AB90" s="683"/>
      <c r="AC90" s="644"/>
      <c r="AD90" s="652"/>
      <c r="AE90" s="669"/>
      <c r="AF90" s="654"/>
      <c r="AG90" s="652"/>
      <c r="AH90" s="654"/>
      <c r="AI90" s="678"/>
      <c r="AJ90" s="679"/>
      <c r="AK90" s="679"/>
      <c r="AL90" s="680"/>
      <c r="AM90" s="681"/>
      <c r="AN90" s="643"/>
      <c r="AO90" s="643"/>
      <c r="AP90" s="654"/>
      <c r="AQ90" s="654"/>
      <c r="AR90" s="654"/>
      <c r="AS90" s="654"/>
      <c r="AT90" s="654"/>
      <c r="AU90" s="654"/>
      <c r="AV90" s="654"/>
      <c r="AW90" s="654"/>
      <c r="AX90" s="654"/>
      <c r="AY90" s="654"/>
      <c r="AZ90" s="654"/>
      <c r="BA90" s="657"/>
    </row>
    <row r="91" spans="2:55" ht="19.5" customHeight="1">
      <c r="B91" s="642"/>
      <c r="C91" s="652"/>
      <c r="D91" s="652"/>
      <c r="E91" s="652"/>
      <c r="F91" s="652"/>
      <c r="G91" s="652"/>
      <c r="H91" s="652"/>
      <c r="I91" s="652"/>
      <c r="J91" s="652"/>
      <c r="K91" s="652"/>
      <c r="L91" s="652"/>
      <c r="M91" s="652"/>
      <c r="N91" s="652"/>
      <c r="O91" s="652"/>
      <c r="P91" s="652"/>
      <c r="Q91" s="652"/>
      <c r="R91" s="652"/>
      <c r="S91" s="652"/>
      <c r="T91" s="652"/>
      <c r="U91" s="652"/>
      <c r="V91" s="652"/>
      <c r="W91" s="652"/>
      <c r="X91" s="652"/>
      <c r="Y91" s="652"/>
      <c r="Z91" s="656"/>
      <c r="AA91" s="1441"/>
      <c r="AB91" s="683"/>
      <c r="AC91" s="687"/>
      <c r="AD91" s="652"/>
      <c r="AE91" s="1418"/>
      <c r="AF91" s="1418"/>
      <c r="AG91" s="652"/>
      <c r="AH91" s="654"/>
      <c r="AI91" s="1433" t="str">
        <f>'Donnees ICCER'!$E$29</f>
        <v>C6.3: Réaliser les câblages électriques</v>
      </c>
      <c r="AJ91" s="1434"/>
      <c r="AK91" s="1434"/>
      <c r="AL91" s="1434"/>
      <c r="AM91" s="1435"/>
      <c r="AN91" s="643"/>
      <c r="AO91" s="643"/>
      <c r="AP91" s="654"/>
      <c r="AQ91" s="654"/>
      <c r="AR91" s="655"/>
      <c r="AS91" s="654"/>
      <c r="AT91" s="654"/>
      <c r="AU91" s="654"/>
      <c r="AV91" s="654"/>
      <c r="AW91" s="654"/>
      <c r="AX91" s="654"/>
      <c r="AY91" s="654"/>
      <c r="AZ91" s="654"/>
      <c r="BA91" s="657"/>
    </row>
    <row r="92" spans="2:55" ht="30" customHeight="1">
      <c r="B92" s="642"/>
      <c r="C92" s="652"/>
      <c r="D92" s="652"/>
      <c r="E92" s="652"/>
      <c r="F92" s="652"/>
      <c r="G92" s="652"/>
      <c r="H92" s="652"/>
      <c r="I92" s="652"/>
      <c r="J92" s="652"/>
      <c r="K92" s="652"/>
      <c r="L92" s="652"/>
      <c r="M92" s="652"/>
      <c r="N92" s="652"/>
      <c r="O92" s="652"/>
      <c r="P92" s="652"/>
      <c r="Q92" s="652"/>
      <c r="R92" s="652"/>
      <c r="S92" s="652"/>
      <c r="T92" s="652"/>
      <c r="U92" s="652"/>
      <c r="V92" s="652"/>
      <c r="W92" s="652"/>
      <c r="X92" s="652"/>
      <c r="Y92" s="652"/>
      <c r="Z92" s="656"/>
      <c r="AA92" s="650"/>
      <c r="AB92" s="584"/>
      <c r="AC92" s="1454">
        <v>26</v>
      </c>
      <c r="AD92" s="1461"/>
      <c r="AE92" s="1419" t="str">
        <f>'Donnees ICCER'!$C$29</f>
        <v>C6.3</v>
      </c>
      <c r="AF92" s="1420"/>
      <c r="AG92" s="652"/>
      <c r="AH92" s="659" t="s">
        <v>211</v>
      </c>
      <c r="AI92" s="1436"/>
      <c r="AJ92" s="1353"/>
      <c r="AK92" s="1353"/>
      <c r="AL92" s="1353"/>
      <c r="AM92" s="1437"/>
      <c r="AN92" s="1446" t="s">
        <v>212</v>
      </c>
      <c r="AO92" s="1446"/>
      <c r="AP92" s="1447"/>
      <c r="AQ92" s="1430" t="str">
        <f>REPT("g",(AV92))</f>
        <v/>
      </c>
      <c r="AR92" s="1431"/>
      <c r="AS92" s="1431"/>
      <c r="AT92" s="1432"/>
      <c r="AU92" s="664"/>
      <c r="AV92" s="1038">
        <f>Bilan!$AK$30</f>
        <v>0</v>
      </c>
      <c r="AW92" s="654"/>
      <c r="AX92" s="1039" t="str">
        <f>Bilan!$AM$30</f>
        <v xml:space="preserve"> </v>
      </c>
      <c r="AY92" s="666"/>
      <c r="AZ92" s="654"/>
      <c r="BA92" s="657"/>
    </row>
    <row r="93" spans="2:55" ht="13.5" customHeight="1">
      <c r="B93" s="642"/>
      <c r="C93" s="652"/>
      <c r="D93" s="652"/>
      <c r="E93" s="652"/>
      <c r="F93" s="652"/>
      <c r="G93" s="652"/>
      <c r="H93" s="652"/>
      <c r="I93" s="652"/>
      <c r="J93" s="652"/>
      <c r="K93" s="652"/>
      <c r="L93" s="652"/>
      <c r="M93" s="652"/>
      <c r="N93" s="652"/>
      <c r="O93" s="652"/>
      <c r="P93" s="652"/>
      <c r="Q93" s="652"/>
      <c r="R93" s="652"/>
      <c r="S93" s="652"/>
      <c r="T93" s="652"/>
      <c r="U93" s="652"/>
      <c r="V93" s="652"/>
      <c r="W93" s="652"/>
      <c r="X93" s="652"/>
      <c r="Y93" s="652"/>
      <c r="Z93" s="656"/>
      <c r="AA93" s="1462"/>
      <c r="AB93" s="686"/>
      <c r="AC93" s="687"/>
      <c r="AD93" s="652"/>
      <c r="AE93" s="1418"/>
      <c r="AF93" s="1418"/>
      <c r="AG93" s="652"/>
      <c r="AH93" s="654"/>
      <c r="AI93" s="1438"/>
      <c r="AJ93" s="1439"/>
      <c r="AK93" s="1439"/>
      <c r="AL93" s="1439"/>
      <c r="AM93" s="1440"/>
      <c r="AN93" s="643"/>
      <c r="AO93" s="643"/>
      <c r="AP93" s="654"/>
      <c r="AQ93" s="654"/>
      <c r="AR93" s="654"/>
      <c r="AS93" s="654"/>
      <c r="AT93" s="654"/>
      <c r="AU93" s="654"/>
      <c r="AV93" s="654"/>
      <c r="AW93" s="654"/>
      <c r="AX93" s="654"/>
      <c r="AY93" s="654"/>
      <c r="AZ93" s="654"/>
      <c r="BA93" s="657"/>
    </row>
    <row r="94" spans="2:55" ht="10.5" customHeight="1">
      <c r="B94" s="642"/>
      <c r="C94" s="652"/>
      <c r="D94" s="652"/>
      <c r="E94" s="652"/>
      <c r="F94" s="652"/>
      <c r="G94" s="652"/>
      <c r="H94" s="652"/>
      <c r="I94" s="652"/>
      <c r="J94" s="652"/>
      <c r="K94" s="652"/>
      <c r="L94" s="652"/>
      <c r="M94" s="652"/>
      <c r="N94" s="652"/>
      <c r="O94" s="652"/>
      <c r="P94" s="652"/>
      <c r="Q94" s="652"/>
      <c r="R94" s="652"/>
      <c r="S94" s="652"/>
      <c r="T94" s="652"/>
      <c r="U94" s="652"/>
      <c r="V94" s="652"/>
      <c r="W94" s="652"/>
      <c r="X94" s="652"/>
      <c r="Y94" s="652"/>
      <c r="Z94" s="656"/>
      <c r="AA94" s="1462"/>
      <c r="AB94" s="686"/>
      <c r="AC94" s="687"/>
      <c r="AD94" s="652"/>
      <c r="AE94" s="695"/>
      <c r="AF94" s="652"/>
      <c r="AG94" s="652"/>
      <c r="AH94" s="652"/>
      <c r="AI94" s="652"/>
      <c r="AJ94" s="652"/>
      <c r="AK94" s="652"/>
      <c r="AL94" s="652"/>
      <c r="AM94" s="652"/>
      <c r="AN94" s="652"/>
      <c r="AO94" s="652"/>
      <c r="AP94" s="652"/>
      <c r="AQ94" s="652"/>
      <c r="AR94" s="652"/>
      <c r="AS94" s="652"/>
      <c r="AT94" s="652"/>
      <c r="AU94" s="652"/>
      <c r="AV94" s="652"/>
      <c r="AW94" s="652"/>
      <c r="AX94" s="652"/>
      <c r="AY94" s="652"/>
      <c r="AZ94" s="696"/>
      <c r="BA94" s="698"/>
    </row>
    <row r="95" spans="2:55" ht="20.100000000000001" customHeight="1">
      <c r="B95" s="642"/>
      <c r="C95" s="652"/>
      <c r="D95" s="652"/>
      <c r="E95" s="652"/>
      <c r="F95" s="652"/>
      <c r="G95" s="652"/>
      <c r="H95" s="652"/>
      <c r="I95" s="652"/>
      <c r="J95" s="652"/>
      <c r="K95" s="652"/>
      <c r="L95" s="652"/>
      <c r="M95" s="652"/>
      <c r="N95" s="652"/>
      <c r="O95" s="652"/>
      <c r="P95" s="652"/>
      <c r="Q95" s="652"/>
      <c r="R95" s="652"/>
      <c r="S95" s="652"/>
      <c r="T95" s="652"/>
      <c r="U95" s="652"/>
      <c r="V95" s="652"/>
      <c r="W95" s="652"/>
      <c r="X95" s="652"/>
      <c r="Y95" s="652"/>
      <c r="Z95" s="656"/>
      <c r="AA95" s="1441"/>
      <c r="AB95" s="683"/>
      <c r="AC95" s="687"/>
      <c r="AD95" s="652"/>
      <c r="AE95" s="1418"/>
      <c r="AF95" s="1418"/>
      <c r="AG95" s="652"/>
      <c r="AH95" s="654"/>
      <c r="AI95" s="1433" t="str">
        <f>'Donnees ICCER'!$E$30</f>
        <v>C6.4: Adopter une attitude écoresponsable</v>
      </c>
      <c r="AJ95" s="1434"/>
      <c r="AK95" s="1434"/>
      <c r="AL95" s="1434"/>
      <c r="AM95" s="1435"/>
      <c r="AN95" s="643"/>
      <c r="AO95" s="643"/>
      <c r="AP95" s="654"/>
      <c r="AQ95" s="654"/>
      <c r="AR95" s="655"/>
      <c r="AS95" s="654"/>
      <c r="AT95" s="654"/>
      <c r="AU95" s="654"/>
      <c r="AV95" s="654"/>
      <c r="AW95" s="654"/>
      <c r="AX95" s="654"/>
      <c r="AY95" s="654"/>
      <c r="AZ95" s="654"/>
      <c r="BA95" s="657"/>
    </row>
    <row r="96" spans="2:55" s="21" customFormat="1" ht="30" customHeight="1">
      <c r="B96" s="642"/>
      <c r="C96" s="652"/>
      <c r="D96" s="652"/>
      <c r="E96" s="652"/>
      <c r="F96" s="652"/>
      <c r="G96" s="652"/>
      <c r="H96" s="652"/>
      <c r="I96" s="652"/>
      <c r="J96" s="652"/>
      <c r="K96" s="652"/>
      <c r="L96" s="652"/>
      <c r="M96" s="652"/>
      <c r="N96" s="652"/>
      <c r="O96" s="652"/>
      <c r="P96" s="652"/>
      <c r="Q96" s="652"/>
      <c r="R96" s="652"/>
      <c r="S96" s="652"/>
      <c r="T96" s="652"/>
      <c r="U96" s="652"/>
      <c r="V96" s="652"/>
      <c r="W96" s="652"/>
      <c r="X96" s="652"/>
      <c r="Y96" s="652"/>
      <c r="Z96" s="656"/>
      <c r="AA96" s="1441"/>
      <c r="AB96" s="683"/>
      <c r="AC96" s="1454">
        <v>27</v>
      </c>
      <c r="AD96" s="1461"/>
      <c r="AE96" s="1419" t="str">
        <f>'Donnees ICCER'!$C$30</f>
        <v>C6.4</v>
      </c>
      <c r="AF96" s="1420"/>
      <c r="AG96" s="652"/>
      <c r="AH96" s="659" t="s">
        <v>211</v>
      </c>
      <c r="AI96" s="1436"/>
      <c r="AJ96" s="1353"/>
      <c r="AK96" s="1353"/>
      <c r="AL96" s="1353"/>
      <c r="AM96" s="1437"/>
      <c r="AN96" s="1446" t="s">
        <v>212</v>
      </c>
      <c r="AO96" s="1446"/>
      <c r="AP96" s="1447"/>
      <c r="AQ96" s="1430" t="str">
        <f>REPT("g",(AV96))</f>
        <v/>
      </c>
      <c r="AR96" s="1431"/>
      <c r="AS96" s="1431"/>
      <c r="AT96" s="1432"/>
      <c r="AU96" s="664"/>
      <c r="AV96" s="1038">
        <f>Bilan!$AK$30</f>
        <v>0</v>
      </c>
      <c r="AW96" s="654"/>
      <c r="AX96" s="1039" t="str">
        <f>Bilan!$AM$30</f>
        <v xml:space="preserve"> </v>
      </c>
      <c r="AY96" s="666"/>
      <c r="AZ96" s="654"/>
      <c r="BA96" s="657"/>
    </row>
    <row r="97" spans="2:55" ht="20.100000000000001" customHeight="1">
      <c r="B97" s="642"/>
      <c r="C97" s="652"/>
      <c r="D97" s="652"/>
      <c r="E97" s="652"/>
      <c r="F97" s="652"/>
      <c r="G97" s="652"/>
      <c r="H97" s="652"/>
      <c r="I97" s="652"/>
      <c r="J97" s="652"/>
      <c r="K97" s="652"/>
      <c r="L97" s="652"/>
      <c r="M97" s="652"/>
      <c r="N97" s="652"/>
      <c r="O97" s="652"/>
      <c r="P97" s="652"/>
      <c r="Q97" s="652"/>
      <c r="R97" s="652"/>
      <c r="S97" s="652"/>
      <c r="T97" s="652"/>
      <c r="U97" s="652"/>
      <c r="V97" s="652"/>
      <c r="W97" s="652"/>
      <c r="X97" s="652"/>
      <c r="Y97" s="652"/>
      <c r="Z97" s="656"/>
      <c r="AA97" s="650"/>
      <c r="AB97" s="584"/>
      <c r="AC97" s="687"/>
      <c r="AD97" s="652"/>
      <c r="AE97" s="1476"/>
      <c r="AF97" s="1476"/>
      <c r="AG97" s="652"/>
      <c r="AH97" s="654"/>
      <c r="AI97" s="1438"/>
      <c r="AJ97" s="1439"/>
      <c r="AK97" s="1439"/>
      <c r="AL97" s="1439"/>
      <c r="AM97" s="1440"/>
      <c r="AN97" s="643"/>
      <c r="AO97" s="643"/>
      <c r="AP97" s="654"/>
      <c r="AQ97" s="654"/>
      <c r="AR97" s="654"/>
      <c r="AS97" s="654"/>
      <c r="AT97" s="654"/>
      <c r="AU97" s="654"/>
      <c r="AV97" s="654"/>
      <c r="AW97" s="654"/>
      <c r="AX97" s="654"/>
      <c r="AY97" s="654"/>
      <c r="AZ97" s="654"/>
      <c r="BA97" s="657"/>
    </row>
    <row r="98" spans="2:55" ht="34.5" customHeight="1">
      <c r="B98" s="642"/>
      <c r="C98" s="652"/>
      <c r="D98" s="652"/>
      <c r="E98" s="652"/>
      <c r="F98" s="652"/>
      <c r="G98" s="652"/>
      <c r="H98" s="652"/>
      <c r="I98" s="652"/>
      <c r="J98" s="652"/>
      <c r="K98" s="652"/>
      <c r="L98" s="652"/>
      <c r="M98" s="652"/>
      <c r="N98" s="652"/>
      <c r="O98" s="652"/>
      <c r="P98" s="652"/>
      <c r="Q98" s="652"/>
      <c r="R98" s="652"/>
      <c r="S98" s="652"/>
      <c r="T98" s="652"/>
      <c r="U98" s="652"/>
      <c r="V98" s="652"/>
      <c r="W98" s="652"/>
      <c r="X98" s="652"/>
      <c r="Y98" s="652"/>
      <c r="Z98" s="656"/>
      <c r="AA98" s="650"/>
      <c r="AB98" s="584"/>
      <c r="AC98" s="1494"/>
      <c r="AD98" s="1495"/>
      <c r="AE98" s="1495"/>
      <c r="AF98" s="1495"/>
      <c r="AG98" s="1495"/>
      <c r="AH98" s="1495"/>
      <c r="AI98" s="1495"/>
      <c r="AJ98" s="1495"/>
      <c r="AK98" s="1495"/>
      <c r="AL98" s="1495"/>
      <c r="AM98" s="1495"/>
      <c r="AN98" s="1495"/>
      <c r="AO98" s="1495"/>
      <c r="AP98" s="1495"/>
      <c r="AQ98" s="1495"/>
      <c r="AR98" s="1495"/>
      <c r="AS98" s="1495"/>
      <c r="AT98" s="1495"/>
      <c r="AU98" s="1495"/>
      <c r="AV98" s="1495"/>
      <c r="AW98" s="1495"/>
      <c r="AX98" s="1495"/>
      <c r="AY98" s="1495"/>
      <c r="AZ98" s="647"/>
      <c r="BA98" s="709"/>
    </row>
    <row r="99" spans="2:55" ht="30" customHeight="1">
      <c r="B99" s="886"/>
      <c r="C99" s="887"/>
      <c r="D99" s="887"/>
      <c r="E99" s="887"/>
      <c r="F99" s="887"/>
      <c r="G99" s="887"/>
      <c r="H99" s="887"/>
      <c r="I99" s="887"/>
      <c r="J99" s="887"/>
      <c r="K99" s="887"/>
      <c r="L99" s="887"/>
      <c r="M99" s="888"/>
      <c r="N99" s="888"/>
      <c r="O99" s="888"/>
      <c r="P99" s="888"/>
      <c r="Q99" s="888"/>
      <c r="R99" s="888"/>
      <c r="S99" s="888"/>
      <c r="T99" s="888"/>
      <c r="U99" s="888"/>
      <c r="V99" s="888"/>
      <c r="W99" s="888"/>
      <c r="X99" s="888"/>
      <c r="Y99" s="888"/>
      <c r="Z99" s="888"/>
      <c r="AA99" s="584"/>
      <c r="AB99" s="584"/>
      <c r="AC99" s="587"/>
      <c r="AD99" s="587"/>
      <c r="AE99" s="587"/>
      <c r="AF99" s="587"/>
      <c r="AG99" s="587"/>
      <c r="AH99" s="584"/>
      <c r="AI99" s="584"/>
      <c r="AJ99" s="584"/>
      <c r="AK99" s="584"/>
      <c r="AL99" s="584"/>
      <c r="AM99" s="584"/>
      <c r="AN99" s="584"/>
      <c r="AO99" s="584"/>
      <c r="AP99" s="584"/>
      <c r="AQ99" s="584"/>
      <c r="AR99" s="584"/>
      <c r="AS99" s="584"/>
      <c r="AT99" s="584"/>
      <c r="AU99" s="584"/>
      <c r="AV99" s="584"/>
      <c r="AW99" s="584"/>
      <c r="AX99" s="584"/>
      <c r="AY99" s="584"/>
      <c r="AZ99" s="584"/>
      <c r="BA99" s="637"/>
    </row>
    <row r="100" spans="2:55" ht="20.100000000000001" customHeight="1">
      <c r="B100" s="638"/>
      <c r="C100" s="639"/>
      <c r="D100" s="1455" t="s">
        <v>126</v>
      </c>
      <c r="E100" s="1455"/>
      <c r="F100" s="1458"/>
      <c r="G100" s="1576" t="str">
        <f>'Donnees ICCER'!$E$100</f>
        <v>C7 : Mettre en service une installation</v>
      </c>
      <c r="H100" s="1576"/>
      <c r="I100" s="1576"/>
      <c r="J100" s="1576"/>
      <c r="K100" s="1576"/>
      <c r="L100" s="1576"/>
      <c r="M100" s="1576"/>
      <c r="N100" s="1576"/>
      <c r="O100" s="1576"/>
      <c r="P100" s="1576"/>
      <c r="Q100" s="1576"/>
      <c r="R100" s="1576"/>
      <c r="S100" s="1576"/>
      <c r="T100" s="1421"/>
      <c r="U100" s="640"/>
      <c r="V100" s="1421"/>
      <c r="W100" s="640"/>
      <c r="X100" s="1421"/>
      <c r="Y100" s="1421"/>
      <c r="Z100" s="1451"/>
      <c r="AA100" s="584"/>
      <c r="AB100" s="584"/>
      <c r="AC100" s="641"/>
      <c r="AD100" s="639"/>
      <c r="AE100" s="1455" t="s">
        <v>126</v>
      </c>
      <c r="AF100" s="1455"/>
      <c r="AG100" s="1458"/>
      <c r="AH100" s="1576" t="str">
        <f>'Donnees ICCER'!$E$101</f>
        <v>C8 : Contrôler et régler les paramètres</v>
      </c>
      <c r="AI100" s="1576"/>
      <c r="AJ100" s="1576"/>
      <c r="AK100" s="1576"/>
      <c r="AL100" s="1576"/>
      <c r="AM100" s="1576"/>
      <c r="AN100" s="1576"/>
      <c r="AO100" s="1576"/>
      <c r="AP100" s="1576"/>
      <c r="AQ100" s="1576"/>
      <c r="AR100" s="1576"/>
      <c r="AS100" s="1576"/>
      <c r="AT100" s="1576"/>
      <c r="AU100" s="1421"/>
      <c r="AV100" s="640"/>
      <c r="AW100" s="1421"/>
      <c r="AX100" s="640"/>
      <c r="AY100" s="1421"/>
      <c r="AZ100" s="1421"/>
      <c r="BA100" s="1424"/>
      <c r="BB100" s="677"/>
      <c r="BC100" s="677"/>
    </row>
    <row r="101" spans="2:55" ht="15" customHeight="1">
      <c r="B101" s="642"/>
      <c r="C101" s="643"/>
      <c r="D101" s="1456"/>
      <c r="E101" s="1456"/>
      <c r="F101" s="1459"/>
      <c r="G101" s="1577"/>
      <c r="H101" s="1577"/>
      <c r="I101" s="1577"/>
      <c r="J101" s="1577"/>
      <c r="K101" s="1577"/>
      <c r="L101" s="1577"/>
      <c r="M101" s="1577"/>
      <c r="N101" s="1577"/>
      <c r="O101" s="1577"/>
      <c r="P101" s="1577"/>
      <c r="Q101" s="1577"/>
      <c r="R101" s="1577"/>
      <c r="S101" s="1577"/>
      <c r="T101" s="1422"/>
      <c r="U101" s="1442">
        <f>AVERAGE(U107:U123)</f>
        <v>0</v>
      </c>
      <c r="V101" s="1422"/>
      <c r="W101" s="1427" t="str">
        <f>IFERROR(AVERAGE(W107:W123),"")</f>
        <v/>
      </c>
      <c r="X101" s="1422"/>
      <c r="Y101" s="1422"/>
      <c r="Z101" s="1452"/>
      <c r="AA101" s="650"/>
      <c r="AB101" s="584"/>
      <c r="AC101" s="644"/>
      <c r="AD101" s="643"/>
      <c r="AE101" s="1456"/>
      <c r="AF101" s="1456"/>
      <c r="AG101" s="1459"/>
      <c r="AH101" s="1577"/>
      <c r="AI101" s="1577"/>
      <c r="AJ101" s="1577"/>
      <c r="AK101" s="1577"/>
      <c r="AL101" s="1577"/>
      <c r="AM101" s="1577"/>
      <c r="AN101" s="1577"/>
      <c r="AO101" s="1577"/>
      <c r="AP101" s="1577"/>
      <c r="AQ101" s="1577"/>
      <c r="AR101" s="1577"/>
      <c r="AS101" s="1577"/>
      <c r="AT101" s="1577"/>
      <c r="AU101" s="1422"/>
      <c r="AV101" s="1442">
        <f>AVERAGE(AV107:AV123)</f>
        <v>0</v>
      </c>
      <c r="AW101" s="1422"/>
      <c r="AX101" s="1427" t="str">
        <f>IFERROR(AVERAGE(AX107:AX123),"")</f>
        <v/>
      </c>
      <c r="AY101" s="1422"/>
      <c r="AZ101" s="1422"/>
      <c r="BA101" s="1425"/>
      <c r="BB101" s="251"/>
      <c r="BC101" s="251"/>
    </row>
    <row r="102" spans="2:55" ht="20.100000000000001" customHeight="1">
      <c r="B102" s="642"/>
      <c r="C102" s="643"/>
      <c r="D102" s="1456"/>
      <c r="E102" s="1456"/>
      <c r="F102" s="1459"/>
      <c r="G102" s="1577"/>
      <c r="H102" s="1577"/>
      <c r="I102" s="1577"/>
      <c r="J102" s="1577"/>
      <c r="K102" s="1577"/>
      <c r="L102" s="1577"/>
      <c r="M102" s="1577"/>
      <c r="N102" s="1577"/>
      <c r="O102" s="1577"/>
      <c r="P102" s="1577"/>
      <c r="Q102" s="1577"/>
      <c r="R102" s="1577"/>
      <c r="S102" s="1577"/>
      <c r="T102" s="1422"/>
      <c r="U102" s="1443"/>
      <c r="V102" s="1422"/>
      <c r="W102" s="1428"/>
      <c r="X102" s="1422"/>
      <c r="Y102" s="1422"/>
      <c r="Z102" s="1452"/>
      <c r="AA102" s="650"/>
      <c r="AB102" s="584"/>
      <c r="AC102" s="644"/>
      <c r="AD102" s="643"/>
      <c r="AE102" s="1456"/>
      <c r="AF102" s="1456"/>
      <c r="AG102" s="1459"/>
      <c r="AH102" s="1577"/>
      <c r="AI102" s="1577"/>
      <c r="AJ102" s="1577"/>
      <c r="AK102" s="1577"/>
      <c r="AL102" s="1577"/>
      <c r="AM102" s="1577"/>
      <c r="AN102" s="1577"/>
      <c r="AO102" s="1577"/>
      <c r="AP102" s="1577"/>
      <c r="AQ102" s="1577"/>
      <c r="AR102" s="1577"/>
      <c r="AS102" s="1577"/>
      <c r="AT102" s="1577"/>
      <c r="AU102" s="1422"/>
      <c r="AV102" s="1443"/>
      <c r="AW102" s="1422"/>
      <c r="AX102" s="1428"/>
      <c r="AY102" s="1422"/>
      <c r="AZ102" s="1422"/>
      <c r="BA102" s="1425"/>
    </row>
    <row r="103" spans="2:55" ht="30" customHeight="1">
      <c r="B103" s="642"/>
      <c r="C103" s="643"/>
      <c r="D103" s="1456"/>
      <c r="E103" s="1456"/>
      <c r="F103" s="1459"/>
      <c r="G103" s="1577"/>
      <c r="H103" s="1577"/>
      <c r="I103" s="1577"/>
      <c r="J103" s="1577"/>
      <c r="K103" s="1577"/>
      <c r="L103" s="1577"/>
      <c r="M103" s="1577"/>
      <c r="N103" s="1577"/>
      <c r="O103" s="1577"/>
      <c r="P103" s="1577"/>
      <c r="Q103" s="1577"/>
      <c r="R103" s="1577"/>
      <c r="S103" s="1577"/>
      <c r="T103" s="1422"/>
      <c r="U103" s="1444"/>
      <c r="V103" s="1422"/>
      <c r="W103" s="1429"/>
      <c r="X103" s="1422"/>
      <c r="Y103" s="1422"/>
      <c r="Z103" s="1452"/>
      <c r="AA103" s="650"/>
      <c r="AB103" s="584"/>
      <c r="AC103" s="644"/>
      <c r="AD103" s="643"/>
      <c r="AE103" s="1456"/>
      <c r="AF103" s="1456"/>
      <c r="AG103" s="1459"/>
      <c r="AH103" s="1577"/>
      <c r="AI103" s="1577"/>
      <c r="AJ103" s="1577"/>
      <c r="AK103" s="1577"/>
      <c r="AL103" s="1577"/>
      <c r="AM103" s="1577"/>
      <c r="AN103" s="1577"/>
      <c r="AO103" s="1577"/>
      <c r="AP103" s="1577"/>
      <c r="AQ103" s="1577"/>
      <c r="AR103" s="1577"/>
      <c r="AS103" s="1577"/>
      <c r="AT103" s="1577"/>
      <c r="AU103" s="1422"/>
      <c r="AV103" s="1444"/>
      <c r="AW103" s="1422"/>
      <c r="AX103" s="1429"/>
      <c r="AY103" s="1422"/>
      <c r="AZ103" s="1422"/>
      <c r="BA103" s="1425"/>
    </row>
    <row r="104" spans="2:55" ht="20.100000000000001" customHeight="1">
      <c r="B104" s="645"/>
      <c r="C104" s="646"/>
      <c r="D104" s="1457"/>
      <c r="E104" s="1457"/>
      <c r="F104" s="1460"/>
      <c r="G104" s="1578"/>
      <c r="H104" s="1578"/>
      <c r="I104" s="1578"/>
      <c r="J104" s="1578"/>
      <c r="K104" s="1578"/>
      <c r="L104" s="1578"/>
      <c r="M104" s="1578"/>
      <c r="N104" s="1578"/>
      <c r="O104" s="1578"/>
      <c r="P104" s="1578"/>
      <c r="Q104" s="1578"/>
      <c r="R104" s="1578"/>
      <c r="S104" s="1578"/>
      <c r="T104" s="1423"/>
      <c r="U104" s="647"/>
      <c r="V104" s="1423"/>
      <c r="W104" s="647"/>
      <c r="X104" s="1423"/>
      <c r="Y104" s="1423"/>
      <c r="Z104" s="1453"/>
      <c r="AA104" s="650"/>
      <c r="AB104" s="584"/>
      <c r="AC104" s="648"/>
      <c r="AD104" s="646"/>
      <c r="AE104" s="1457"/>
      <c r="AF104" s="1457"/>
      <c r="AG104" s="1460"/>
      <c r="AH104" s="1578"/>
      <c r="AI104" s="1578"/>
      <c r="AJ104" s="1578"/>
      <c r="AK104" s="1578"/>
      <c r="AL104" s="1578"/>
      <c r="AM104" s="1578"/>
      <c r="AN104" s="1578"/>
      <c r="AO104" s="1578"/>
      <c r="AP104" s="1578"/>
      <c r="AQ104" s="1578"/>
      <c r="AR104" s="1578"/>
      <c r="AS104" s="1578"/>
      <c r="AT104" s="1578"/>
      <c r="AU104" s="1423"/>
      <c r="AV104" s="647"/>
      <c r="AW104" s="1423"/>
      <c r="AX104" s="647"/>
      <c r="AY104" s="1423"/>
      <c r="AZ104" s="1423"/>
      <c r="BA104" s="1426"/>
    </row>
    <row r="105" spans="2:55" ht="15" customHeight="1">
      <c r="B105" s="638"/>
      <c r="C105" s="639"/>
      <c r="D105" s="639"/>
      <c r="E105" s="639"/>
      <c r="F105" s="639"/>
      <c r="G105" s="640"/>
      <c r="H105" s="640"/>
      <c r="I105" s="640"/>
      <c r="J105" s="640"/>
      <c r="K105" s="640"/>
      <c r="L105" s="640"/>
      <c r="M105" s="640"/>
      <c r="N105" s="640"/>
      <c r="O105" s="640"/>
      <c r="P105" s="640"/>
      <c r="Q105" s="640"/>
      <c r="R105" s="640"/>
      <c r="S105" s="640"/>
      <c r="T105" s="640"/>
      <c r="U105" s="640"/>
      <c r="V105" s="640"/>
      <c r="W105" s="640"/>
      <c r="X105" s="640"/>
      <c r="Y105" s="640"/>
      <c r="Z105" s="649"/>
      <c r="AA105" s="650"/>
      <c r="AB105" s="584"/>
      <c r="AC105" s="641"/>
      <c r="AD105" s="639"/>
      <c r="AE105" s="639"/>
      <c r="AF105" s="639"/>
      <c r="AG105" s="639"/>
      <c r="AH105" s="640"/>
      <c r="AI105" s="640"/>
      <c r="AJ105" s="640"/>
      <c r="AK105" s="640"/>
      <c r="AL105" s="640"/>
      <c r="AM105" s="640"/>
      <c r="AN105" s="640"/>
      <c r="AO105" s="640"/>
      <c r="AP105" s="640"/>
      <c r="AQ105" s="640"/>
      <c r="AR105" s="640"/>
      <c r="AS105" s="640"/>
      <c r="AT105" s="640"/>
      <c r="AU105" s="640"/>
      <c r="AV105" s="640"/>
      <c r="AW105" s="640"/>
      <c r="AX105" s="640"/>
      <c r="AY105" s="640"/>
      <c r="AZ105" s="640"/>
      <c r="BA105" s="651"/>
    </row>
    <row r="106" spans="2:55" ht="19.5" customHeight="1">
      <c r="B106" s="684"/>
      <c r="C106" s="652"/>
      <c r="D106" s="1418"/>
      <c r="E106" s="1418"/>
      <c r="F106" s="652"/>
      <c r="G106" s="654"/>
      <c r="H106" s="1433" t="str">
        <f>'Donnees ICCER'!$E$31</f>
        <v>C7.1: Autocontrôler la conformité des réalisations des réseaux fluidiques et électriques.</v>
      </c>
      <c r="I106" s="1434"/>
      <c r="J106" s="1434"/>
      <c r="K106" s="1434"/>
      <c r="L106" s="1435"/>
      <c r="M106" s="643"/>
      <c r="N106" s="643"/>
      <c r="O106" s="654"/>
      <c r="P106" s="654"/>
      <c r="Q106" s="655"/>
      <c r="R106" s="654"/>
      <c r="S106" s="654"/>
      <c r="T106" s="654"/>
      <c r="U106" s="654"/>
      <c r="V106" s="654"/>
      <c r="W106" s="654"/>
      <c r="X106" s="654"/>
      <c r="Y106" s="654"/>
      <c r="Z106" s="656"/>
      <c r="AA106" s="650"/>
      <c r="AB106" s="584"/>
      <c r="AC106" s="644"/>
      <c r="AD106" s="652"/>
      <c r="AE106" s="1418"/>
      <c r="AF106" s="1418"/>
      <c r="AG106" s="652"/>
      <c r="AH106" s="654"/>
      <c r="AI106" s="1433" t="str">
        <f>'Donnees ICCER'!$E$36</f>
        <v>C8.1: Ajuster les réglages des systèmes de régulation et de sécurité</v>
      </c>
      <c r="AJ106" s="1434"/>
      <c r="AK106" s="1434"/>
      <c r="AL106" s="1434"/>
      <c r="AM106" s="1435"/>
      <c r="AN106" s="643"/>
      <c r="AO106" s="643"/>
      <c r="AP106" s="654"/>
      <c r="AQ106" s="654"/>
      <c r="AR106" s="655"/>
      <c r="AS106" s="654"/>
      <c r="AT106" s="654"/>
      <c r="AU106" s="654"/>
      <c r="AV106" s="654"/>
      <c r="AW106" s="654"/>
      <c r="AX106" s="654"/>
      <c r="AY106" s="654"/>
      <c r="AZ106" s="654"/>
      <c r="BA106" s="657"/>
    </row>
    <row r="107" spans="2:55" s="21" customFormat="1" ht="30" customHeight="1">
      <c r="B107" s="1416">
        <v>28</v>
      </c>
      <c r="C107" s="1461"/>
      <c r="D107" s="1419" t="str">
        <f>'Donnees ICCER'!$C$31</f>
        <v>C7.1</v>
      </c>
      <c r="E107" s="1420"/>
      <c r="F107" s="652"/>
      <c r="G107" s="659" t="s">
        <v>211</v>
      </c>
      <c r="H107" s="1436"/>
      <c r="I107" s="1353"/>
      <c r="J107" s="1353"/>
      <c r="K107" s="1353"/>
      <c r="L107" s="1437"/>
      <c r="M107" s="1446" t="s">
        <v>212</v>
      </c>
      <c r="N107" s="1446"/>
      <c r="O107" s="1447"/>
      <c r="P107" s="1430" t="str">
        <f>REPT("g",(U107))</f>
        <v/>
      </c>
      <c r="Q107" s="1431"/>
      <c r="R107" s="1431"/>
      <c r="S107" s="1432"/>
      <c r="T107" s="664"/>
      <c r="U107" s="1038">
        <f>Bilan!$AK$38</f>
        <v>0</v>
      </c>
      <c r="V107" s="654"/>
      <c r="W107" s="1039" t="str">
        <f>Bilan!$AM$38</f>
        <v xml:space="preserve"> </v>
      </c>
      <c r="X107" s="666"/>
      <c r="Y107" s="654"/>
      <c r="Z107" s="656"/>
      <c r="AA107" s="650"/>
      <c r="AB107" s="584"/>
      <c r="AC107" s="1454">
        <v>33</v>
      </c>
      <c r="AD107" s="1461"/>
      <c r="AE107" s="1419" t="str">
        <f>'Donnees ICCER'!$C$36</f>
        <v>C8.1</v>
      </c>
      <c r="AF107" s="1420"/>
      <c r="AG107" s="652"/>
      <c r="AH107" s="659" t="s">
        <v>211</v>
      </c>
      <c r="AI107" s="1436"/>
      <c r="AJ107" s="1353"/>
      <c r="AK107" s="1353"/>
      <c r="AL107" s="1353"/>
      <c r="AM107" s="1437"/>
      <c r="AN107" s="1446" t="s">
        <v>212</v>
      </c>
      <c r="AO107" s="1446"/>
      <c r="AP107" s="1447"/>
      <c r="AQ107" s="1430" t="str">
        <f>REPT("g",(AV107))</f>
        <v/>
      </c>
      <c r="AR107" s="1431"/>
      <c r="AS107" s="1431"/>
      <c r="AT107" s="1432"/>
      <c r="AU107" s="664"/>
      <c r="AV107" s="1038">
        <f>Bilan!$AK$34</f>
        <v>0</v>
      </c>
      <c r="AW107" s="654"/>
      <c r="AX107" s="1039" t="str">
        <f>Bilan!$AM$34</f>
        <v xml:space="preserve"> </v>
      </c>
      <c r="AY107" s="666"/>
      <c r="AZ107" s="654"/>
      <c r="BA107" s="657"/>
    </row>
    <row r="108" spans="2:55" ht="19.5" customHeight="1">
      <c r="B108" s="684"/>
      <c r="C108" s="652"/>
      <c r="D108" s="1418"/>
      <c r="E108" s="1418"/>
      <c r="F108" s="652"/>
      <c r="G108" s="654"/>
      <c r="H108" s="1438"/>
      <c r="I108" s="1439"/>
      <c r="J108" s="1439"/>
      <c r="K108" s="1439"/>
      <c r="L108" s="1440"/>
      <c r="M108" s="643"/>
      <c r="N108" s="643"/>
      <c r="O108" s="654"/>
      <c r="P108" s="654"/>
      <c r="Q108" s="654"/>
      <c r="R108" s="654"/>
      <c r="S108" s="654"/>
      <c r="T108" s="654"/>
      <c r="U108" s="654"/>
      <c r="V108" s="654"/>
      <c r="W108" s="654"/>
      <c r="X108" s="654"/>
      <c r="Y108" s="654"/>
      <c r="Z108" s="656"/>
      <c r="AA108" s="650"/>
      <c r="AB108" s="584"/>
      <c r="AC108" s="687"/>
      <c r="AD108" s="652"/>
      <c r="AE108" s="1418"/>
      <c r="AF108" s="1418"/>
      <c r="AG108" s="652"/>
      <c r="AH108" s="654"/>
      <c r="AI108" s="1438"/>
      <c r="AJ108" s="1439"/>
      <c r="AK108" s="1439"/>
      <c r="AL108" s="1439"/>
      <c r="AM108" s="1440"/>
      <c r="AN108" s="643"/>
      <c r="AO108" s="643"/>
      <c r="AP108" s="654"/>
      <c r="AQ108" s="654"/>
      <c r="AR108" s="654"/>
      <c r="AS108" s="654"/>
      <c r="AT108" s="654"/>
      <c r="AU108" s="654"/>
      <c r="AV108" s="654"/>
      <c r="AW108" s="654"/>
      <c r="AX108" s="654"/>
      <c r="AY108" s="654"/>
      <c r="AZ108" s="654"/>
      <c r="BA108" s="657"/>
    </row>
    <row r="109" spans="2:55" ht="15" customHeight="1">
      <c r="B109" s="684"/>
      <c r="C109" s="652"/>
      <c r="D109" s="695"/>
      <c r="E109" s="652"/>
      <c r="F109" s="652"/>
      <c r="G109" s="652"/>
      <c r="H109" s="652"/>
      <c r="I109" s="652"/>
      <c r="J109" s="652"/>
      <c r="K109" s="652"/>
      <c r="L109" s="652"/>
      <c r="M109" s="652"/>
      <c r="N109" s="652"/>
      <c r="O109" s="652"/>
      <c r="P109" s="652"/>
      <c r="Q109" s="652"/>
      <c r="R109" s="652"/>
      <c r="S109" s="652"/>
      <c r="T109" s="652"/>
      <c r="U109" s="652"/>
      <c r="V109" s="652"/>
      <c r="W109" s="652"/>
      <c r="X109" s="652"/>
      <c r="Y109" s="696"/>
      <c r="Z109" s="697"/>
      <c r="AA109" s="650"/>
      <c r="AB109" s="584"/>
      <c r="AC109" s="687"/>
      <c r="AD109" s="668"/>
      <c r="AE109" s="669"/>
      <c r="AF109" s="654"/>
      <c r="AG109" s="670"/>
      <c r="AH109" s="654"/>
      <c r="AI109" s="688"/>
      <c r="AJ109" s="680"/>
      <c r="AK109" s="680"/>
      <c r="AL109" s="680"/>
      <c r="AM109" s="680"/>
      <c r="AN109" s="654"/>
      <c r="AO109" s="654"/>
      <c r="AP109" s="654"/>
      <c r="AQ109" s="654"/>
      <c r="AR109" s="654"/>
      <c r="AS109" s="654"/>
      <c r="AT109" s="654"/>
      <c r="AU109" s="654"/>
      <c r="AV109" s="654"/>
      <c r="AW109" s="654"/>
      <c r="AX109" s="654"/>
      <c r="AY109" s="654"/>
      <c r="AZ109" s="654"/>
      <c r="BA109" s="657"/>
    </row>
    <row r="110" spans="2:55" ht="19.5" customHeight="1">
      <c r="B110" s="684"/>
      <c r="C110" s="652"/>
      <c r="D110" s="1418"/>
      <c r="E110" s="1418"/>
      <c r="F110" s="652"/>
      <c r="G110" s="654"/>
      <c r="H110" s="1433" t="str">
        <f>'Donnees ICCER'!$E$32</f>
        <v>C7.2: Identifier les risques professionnels</v>
      </c>
      <c r="I110" s="1434"/>
      <c r="J110" s="1434"/>
      <c r="K110" s="1434"/>
      <c r="L110" s="1435"/>
      <c r="M110" s="643"/>
      <c r="N110" s="643"/>
      <c r="O110" s="654"/>
      <c r="P110" s="654"/>
      <c r="Q110" s="655"/>
      <c r="R110" s="654"/>
      <c r="S110" s="654"/>
      <c r="T110" s="654"/>
      <c r="U110" s="654"/>
      <c r="V110" s="654"/>
      <c r="W110" s="654"/>
      <c r="X110" s="654"/>
      <c r="Y110" s="654"/>
      <c r="Z110" s="656"/>
      <c r="AA110" s="673"/>
      <c r="AB110" s="674"/>
      <c r="AC110" s="644"/>
      <c r="AD110" s="652"/>
      <c r="AE110" s="1418"/>
      <c r="AF110" s="1418"/>
      <c r="AG110" s="652"/>
      <c r="AH110" s="654"/>
      <c r="AI110" s="1433" t="str">
        <f>'Donnees ICCER'!$E$37</f>
        <v>C8.2: Réaliser les mesures nécessaires pour valider le fonctionnement de l’installation</v>
      </c>
      <c r="AJ110" s="1434"/>
      <c r="AK110" s="1434"/>
      <c r="AL110" s="1434"/>
      <c r="AM110" s="1435"/>
      <c r="AN110" s="643"/>
      <c r="AO110" s="643"/>
      <c r="AP110" s="654"/>
      <c r="AQ110" s="654"/>
      <c r="AR110" s="655"/>
      <c r="AS110" s="654"/>
      <c r="AT110" s="654"/>
      <c r="AU110" s="654"/>
      <c r="AV110" s="654"/>
      <c r="AW110" s="654"/>
      <c r="AX110" s="654"/>
      <c r="AY110" s="654"/>
      <c r="AZ110" s="654"/>
      <c r="BA110" s="657"/>
    </row>
    <row r="111" spans="2:55" ht="27.95" customHeight="1">
      <c r="B111" s="1416">
        <v>29</v>
      </c>
      <c r="C111" s="1461"/>
      <c r="D111" s="1419" t="str">
        <f>'Donnees ICCER'!$C$32</f>
        <v>C7.2</v>
      </c>
      <c r="E111" s="1420"/>
      <c r="F111" s="652"/>
      <c r="G111" s="659" t="s">
        <v>211</v>
      </c>
      <c r="H111" s="1436"/>
      <c r="I111" s="1353"/>
      <c r="J111" s="1353"/>
      <c r="K111" s="1353"/>
      <c r="L111" s="1437"/>
      <c r="M111" s="1446" t="s">
        <v>212</v>
      </c>
      <c r="N111" s="1446"/>
      <c r="O111" s="1447"/>
      <c r="P111" s="1430" t="str">
        <f>REPT("g",(U111))</f>
        <v/>
      </c>
      <c r="Q111" s="1431"/>
      <c r="R111" s="1431"/>
      <c r="S111" s="1432"/>
      <c r="T111" s="664"/>
      <c r="U111" s="1038">
        <f>Bilan!$AK$38</f>
        <v>0</v>
      </c>
      <c r="V111" s="654"/>
      <c r="W111" s="1039" t="str">
        <f>Bilan!$AM$38</f>
        <v xml:space="preserve"> </v>
      </c>
      <c r="X111" s="666"/>
      <c r="Y111" s="654"/>
      <c r="Z111" s="656"/>
      <c r="AA111" s="650"/>
      <c r="AB111" s="584"/>
      <c r="AC111" s="1454">
        <v>34</v>
      </c>
      <c r="AD111" s="1461"/>
      <c r="AE111" s="1419" t="str">
        <f>'Donnees ICCER'!$C$37</f>
        <v>C8.2</v>
      </c>
      <c r="AF111" s="1420"/>
      <c r="AG111" s="652"/>
      <c r="AH111" s="659" t="s">
        <v>211</v>
      </c>
      <c r="AI111" s="1436"/>
      <c r="AJ111" s="1353"/>
      <c r="AK111" s="1353"/>
      <c r="AL111" s="1353"/>
      <c r="AM111" s="1437"/>
      <c r="AN111" s="1446" t="s">
        <v>212</v>
      </c>
      <c r="AO111" s="1446"/>
      <c r="AP111" s="1447"/>
      <c r="AQ111" s="1430" t="str">
        <f>REPT("g",(AV111))</f>
        <v/>
      </c>
      <c r="AR111" s="1431"/>
      <c r="AS111" s="1431"/>
      <c r="AT111" s="1432"/>
      <c r="AU111" s="664"/>
      <c r="AV111" s="1038">
        <f>Bilan!$AK$34</f>
        <v>0</v>
      </c>
      <c r="AW111" s="654"/>
      <c r="AX111" s="1039" t="str">
        <f>Bilan!$AM$34</f>
        <v xml:space="preserve"> </v>
      </c>
      <c r="AY111" s="666"/>
      <c r="AZ111" s="654"/>
      <c r="BA111" s="657"/>
    </row>
    <row r="112" spans="2:55" ht="19.5" customHeight="1">
      <c r="B112" s="684"/>
      <c r="C112" s="652"/>
      <c r="D112" s="1476"/>
      <c r="E112" s="1476"/>
      <c r="F112" s="652"/>
      <c r="G112" s="654"/>
      <c r="H112" s="1438"/>
      <c r="I112" s="1439"/>
      <c r="J112" s="1439"/>
      <c r="K112" s="1439"/>
      <c r="L112" s="1440"/>
      <c r="M112" s="643"/>
      <c r="N112" s="643"/>
      <c r="O112" s="654"/>
      <c r="P112" s="654"/>
      <c r="Q112" s="654"/>
      <c r="R112" s="654"/>
      <c r="S112" s="654"/>
      <c r="T112" s="654"/>
      <c r="U112" s="654"/>
      <c r="V112" s="654"/>
      <c r="W112" s="654"/>
      <c r="X112" s="654"/>
      <c r="Y112" s="654"/>
      <c r="Z112" s="656"/>
      <c r="AA112" s="650"/>
      <c r="AB112" s="584"/>
      <c r="AC112" s="687"/>
      <c r="AD112" s="652"/>
      <c r="AE112" s="1418"/>
      <c r="AF112" s="1418"/>
      <c r="AG112" s="652"/>
      <c r="AH112" s="654"/>
      <c r="AI112" s="1438"/>
      <c r="AJ112" s="1439"/>
      <c r="AK112" s="1439"/>
      <c r="AL112" s="1439"/>
      <c r="AM112" s="1440"/>
      <c r="AN112" s="643"/>
      <c r="AO112" s="643"/>
      <c r="AP112" s="654"/>
      <c r="AQ112" s="654"/>
      <c r="AR112" s="654"/>
      <c r="AS112" s="654"/>
      <c r="AT112" s="654"/>
      <c r="AU112" s="654"/>
      <c r="AV112" s="654"/>
      <c r="AW112" s="654"/>
      <c r="AX112" s="654"/>
      <c r="AY112" s="654"/>
      <c r="AZ112" s="654"/>
      <c r="BA112" s="657"/>
    </row>
    <row r="113" spans="2:55" ht="15" customHeight="1">
      <c r="B113" s="642"/>
      <c r="C113" s="652"/>
      <c r="D113" s="669"/>
      <c r="E113" s="654"/>
      <c r="F113" s="652"/>
      <c r="G113" s="654"/>
      <c r="H113" s="678"/>
      <c r="I113" s="679"/>
      <c r="J113" s="679"/>
      <c r="K113" s="680"/>
      <c r="L113" s="681"/>
      <c r="M113" s="643"/>
      <c r="N113" s="643"/>
      <c r="O113" s="654"/>
      <c r="P113" s="654"/>
      <c r="Q113" s="654"/>
      <c r="R113" s="654"/>
      <c r="S113" s="654"/>
      <c r="T113" s="654"/>
      <c r="U113" s="654"/>
      <c r="V113" s="654"/>
      <c r="W113" s="654"/>
      <c r="X113" s="654"/>
      <c r="Y113" s="654"/>
      <c r="Z113" s="656"/>
      <c r="AA113" s="650"/>
      <c r="AB113" s="584"/>
      <c r="AC113" s="644"/>
      <c r="AD113" s="652"/>
      <c r="AE113" s="669"/>
      <c r="AF113" s="654"/>
      <c r="AG113" s="652"/>
      <c r="AH113" s="654"/>
      <c r="AI113" s="678"/>
      <c r="AJ113" s="679"/>
      <c r="AK113" s="679"/>
      <c r="AL113" s="680"/>
      <c r="AM113" s="681"/>
      <c r="AN113" s="643"/>
      <c r="AO113" s="643"/>
      <c r="AP113" s="654"/>
      <c r="AQ113" s="654"/>
      <c r="AR113" s="654"/>
      <c r="AS113" s="654"/>
      <c r="AT113" s="654"/>
      <c r="AU113" s="654"/>
      <c r="AV113" s="654"/>
      <c r="AW113" s="654"/>
      <c r="AX113" s="654"/>
      <c r="AY113" s="654"/>
      <c r="AZ113" s="654"/>
      <c r="BA113" s="657"/>
    </row>
    <row r="114" spans="2:55" ht="19.5" customHeight="1">
      <c r="B114" s="642"/>
      <c r="C114" s="652"/>
      <c r="D114" s="1418"/>
      <c r="E114" s="1418"/>
      <c r="F114" s="652"/>
      <c r="G114" s="654"/>
      <c r="H114" s="1477" t="str">
        <f>'Donnees ICCER'!$E$33</f>
        <v>C7.3: Réaliser les modes opératoires concernant les essais d'étanchéité et de résistance à la pression</v>
      </c>
      <c r="I114" s="1478"/>
      <c r="J114" s="1478"/>
      <c r="K114" s="1478"/>
      <c r="L114" s="1479"/>
      <c r="M114" s="643"/>
      <c r="N114" s="643"/>
      <c r="O114" s="654"/>
      <c r="P114" s="654"/>
      <c r="Q114" s="655"/>
      <c r="R114" s="654"/>
      <c r="S114" s="654"/>
      <c r="T114" s="654"/>
      <c r="U114" s="654"/>
      <c r="V114" s="654"/>
      <c r="W114" s="654"/>
      <c r="X114" s="654"/>
      <c r="Y114" s="654"/>
      <c r="Z114" s="697"/>
      <c r="AA114" s="650"/>
      <c r="AB114" s="683"/>
      <c r="AC114" s="644"/>
      <c r="AD114" s="652"/>
      <c r="AE114" s="1418"/>
      <c r="AF114" s="1418"/>
      <c r="AG114" s="652"/>
      <c r="AH114" s="654"/>
      <c r="AI114" s="1433" t="str">
        <f>'Donnees ICCER'!$E$38</f>
        <v>C8.3: Respecter les règles de sécurité</v>
      </c>
      <c r="AJ114" s="1434"/>
      <c r="AK114" s="1434"/>
      <c r="AL114" s="1434"/>
      <c r="AM114" s="1435"/>
      <c r="AN114" s="643"/>
      <c r="AO114" s="643"/>
      <c r="AP114" s="654"/>
      <c r="AQ114" s="654"/>
      <c r="AR114" s="655"/>
      <c r="AS114" s="654"/>
      <c r="AT114" s="654"/>
      <c r="AU114" s="654"/>
      <c r="AV114" s="654"/>
      <c r="AW114" s="654"/>
      <c r="AX114" s="654"/>
      <c r="AY114" s="654"/>
      <c r="AZ114" s="654"/>
      <c r="BA114" s="657"/>
    </row>
    <row r="115" spans="2:55" ht="30" customHeight="1">
      <c r="B115" s="1416">
        <v>30</v>
      </c>
      <c r="C115" s="1461"/>
      <c r="D115" s="1419" t="str">
        <f>'Donnees ICCER'!$C$33</f>
        <v>C7.3</v>
      </c>
      <c r="E115" s="1420"/>
      <c r="F115" s="652"/>
      <c r="G115" s="659" t="s">
        <v>211</v>
      </c>
      <c r="H115" s="1480"/>
      <c r="I115" s="1481"/>
      <c r="J115" s="1481"/>
      <c r="K115" s="1481"/>
      <c r="L115" s="1482"/>
      <c r="M115" s="1446" t="s">
        <v>212</v>
      </c>
      <c r="N115" s="1446"/>
      <c r="O115" s="1447"/>
      <c r="P115" s="1430" t="str">
        <f>REPT("g",(U115))</f>
        <v/>
      </c>
      <c r="Q115" s="1431"/>
      <c r="R115" s="1431"/>
      <c r="S115" s="1432"/>
      <c r="T115" s="664"/>
      <c r="U115" s="1038">
        <f>Bilan!$AK$38</f>
        <v>0</v>
      </c>
      <c r="V115" s="654"/>
      <c r="W115" s="1039" t="str">
        <f>Bilan!$AM$38</f>
        <v xml:space="preserve"> </v>
      </c>
      <c r="X115" s="666"/>
      <c r="Y115" s="654"/>
      <c r="Z115" s="656"/>
      <c r="AA115" s="673"/>
      <c r="AB115" s="683"/>
      <c r="AC115" s="1454">
        <v>35</v>
      </c>
      <c r="AD115" s="1417"/>
      <c r="AE115" s="1419" t="str">
        <f>'Donnees ICCER'!$C$38</f>
        <v>C8.3</v>
      </c>
      <c r="AF115" s="1420"/>
      <c r="AG115" s="652"/>
      <c r="AH115" s="659" t="s">
        <v>211</v>
      </c>
      <c r="AI115" s="1436"/>
      <c r="AJ115" s="1353"/>
      <c r="AK115" s="1353"/>
      <c r="AL115" s="1353"/>
      <c r="AM115" s="1437"/>
      <c r="AN115" s="1446" t="s">
        <v>212</v>
      </c>
      <c r="AO115" s="1446"/>
      <c r="AP115" s="1447"/>
      <c r="AQ115" s="1430" t="str">
        <f>REPT("g",(AV115))</f>
        <v/>
      </c>
      <c r="AR115" s="1431"/>
      <c r="AS115" s="1431"/>
      <c r="AT115" s="1432"/>
      <c r="AU115" s="664"/>
      <c r="AV115" s="1038">
        <f>Bilan!$AK$34</f>
        <v>0</v>
      </c>
      <c r="AW115" s="654"/>
      <c r="AX115" s="1039" t="str">
        <f>Bilan!$AM$34</f>
        <v xml:space="preserve"> </v>
      </c>
      <c r="AY115" s="666"/>
      <c r="AZ115" s="654"/>
      <c r="BA115" s="657"/>
    </row>
    <row r="116" spans="2:55" ht="19.5" customHeight="1">
      <c r="B116" s="684"/>
      <c r="C116" s="652"/>
      <c r="D116" s="1418"/>
      <c r="E116" s="1418"/>
      <c r="F116" s="652"/>
      <c r="G116" s="654"/>
      <c r="H116" s="1483"/>
      <c r="I116" s="1484"/>
      <c r="J116" s="1484"/>
      <c r="K116" s="1484"/>
      <c r="L116" s="1485"/>
      <c r="M116" s="643"/>
      <c r="N116" s="643"/>
      <c r="O116" s="654"/>
      <c r="P116" s="654"/>
      <c r="Q116" s="654"/>
      <c r="R116" s="654"/>
      <c r="S116" s="654"/>
      <c r="T116" s="654"/>
      <c r="U116" s="654"/>
      <c r="V116" s="654"/>
      <c r="W116" s="654"/>
      <c r="X116" s="654"/>
      <c r="Y116" s="654"/>
      <c r="Z116" s="656"/>
      <c r="AA116" s="650"/>
      <c r="AB116" s="584"/>
      <c r="AC116" s="644"/>
      <c r="AD116" s="652"/>
      <c r="AE116" s="1418"/>
      <c r="AF116" s="1418"/>
      <c r="AG116" s="652"/>
      <c r="AH116" s="654"/>
      <c r="AI116" s="1438"/>
      <c r="AJ116" s="1439"/>
      <c r="AK116" s="1439"/>
      <c r="AL116" s="1439"/>
      <c r="AM116" s="1440"/>
      <c r="AN116" s="643"/>
      <c r="AO116" s="643"/>
      <c r="AP116" s="654"/>
      <c r="AQ116" s="654"/>
      <c r="AR116" s="654"/>
      <c r="AS116" s="654"/>
      <c r="AT116" s="654"/>
      <c r="AU116" s="654"/>
      <c r="AV116" s="654"/>
      <c r="AW116" s="654"/>
      <c r="AX116" s="654"/>
      <c r="AY116" s="654"/>
      <c r="AZ116" s="654"/>
      <c r="BA116" s="657"/>
      <c r="BB116" s="677"/>
      <c r="BC116" s="677"/>
    </row>
    <row r="117" spans="2:55" ht="15" customHeight="1">
      <c r="B117" s="684"/>
      <c r="C117" s="652"/>
      <c r="D117" s="669"/>
      <c r="E117" s="654"/>
      <c r="F117" s="652"/>
      <c r="G117" s="654"/>
      <c r="H117" s="678"/>
      <c r="I117" s="679"/>
      <c r="J117" s="679"/>
      <c r="K117" s="680"/>
      <c r="L117" s="681"/>
      <c r="M117" s="643"/>
      <c r="N117" s="643"/>
      <c r="O117" s="654"/>
      <c r="P117" s="654"/>
      <c r="Q117" s="654"/>
      <c r="R117" s="654"/>
      <c r="S117" s="654"/>
      <c r="T117" s="654"/>
      <c r="U117" s="654"/>
      <c r="V117" s="654"/>
      <c r="W117" s="654"/>
      <c r="X117" s="654"/>
      <c r="Y117" s="654"/>
      <c r="Z117" s="656"/>
      <c r="AA117" s="650"/>
      <c r="AB117" s="686"/>
      <c r="AC117" s="1454"/>
      <c r="AD117" s="1417"/>
      <c r="AE117" s="1417"/>
      <c r="AF117" s="1417"/>
      <c r="AG117" s="1417"/>
      <c r="AH117" s="1417"/>
      <c r="AI117" s="1417"/>
      <c r="AJ117" s="1417"/>
      <c r="AK117" s="1417"/>
      <c r="AL117" s="1417"/>
      <c r="AM117" s="1417"/>
      <c r="AN117" s="1417"/>
      <c r="AO117" s="1417"/>
      <c r="AP117" s="1417"/>
      <c r="AQ117" s="1417"/>
      <c r="AR117" s="1417"/>
      <c r="AS117" s="1417"/>
      <c r="AT117" s="1417"/>
      <c r="AU117" s="1417"/>
      <c r="AV117" s="1417"/>
      <c r="AW117" s="1417"/>
      <c r="AX117" s="1417"/>
      <c r="AY117" s="1417"/>
      <c r="AZ117" s="1417"/>
      <c r="BA117" s="1475"/>
    </row>
    <row r="118" spans="2:55" ht="19.5" customHeight="1">
      <c r="B118" s="642"/>
      <c r="C118" s="652"/>
      <c r="D118" s="1418"/>
      <c r="E118" s="1418"/>
      <c r="F118" s="652"/>
      <c r="G118" s="654"/>
      <c r="H118" s="1433" t="str">
        <f>'Donnees ICCER'!$E$34</f>
        <v>C7.4: Prérégler les appareils de régulation et de sécurité</v>
      </c>
      <c r="I118" s="1434"/>
      <c r="J118" s="1434"/>
      <c r="K118" s="1434"/>
      <c r="L118" s="1435"/>
      <c r="M118" s="643"/>
      <c r="N118" s="643"/>
      <c r="O118" s="654"/>
      <c r="P118" s="654"/>
      <c r="Q118" s="655"/>
      <c r="R118" s="654"/>
      <c r="S118" s="654"/>
      <c r="T118" s="654"/>
      <c r="U118" s="654"/>
      <c r="V118" s="654"/>
      <c r="W118" s="654"/>
      <c r="X118" s="654"/>
      <c r="Y118" s="654"/>
      <c r="Z118" s="656"/>
      <c r="AA118" s="650"/>
      <c r="AB118" s="686"/>
      <c r="AC118" s="1454"/>
      <c r="AD118" s="1417"/>
      <c r="AE118" s="1417"/>
      <c r="AF118" s="1417"/>
      <c r="AG118" s="1417"/>
      <c r="AH118" s="1417"/>
      <c r="AI118" s="1417"/>
      <c r="AJ118" s="1417"/>
      <c r="AK118" s="1417"/>
      <c r="AL118" s="1417"/>
      <c r="AM118" s="1417"/>
      <c r="AN118" s="1417"/>
      <c r="AO118" s="1417"/>
      <c r="AP118" s="1417"/>
      <c r="AQ118" s="1417"/>
      <c r="AR118" s="1417"/>
      <c r="AS118" s="1417"/>
      <c r="AT118" s="1417"/>
      <c r="AU118" s="1417"/>
      <c r="AV118" s="1417"/>
      <c r="AW118" s="1417"/>
      <c r="AX118" s="1417"/>
      <c r="AY118" s="1417"/>
      <c r="AZ118" s="1417"/>
      <c r="BA118" s="1475"/>
    </row>
    <row r="119" spans="2:55" ht="30" customHeight="1">
      <c r="B119" s="1416">
        <v>31</v>
      </c>
      <c r="C119" s="1461"/>
      <c r="D119" s="1419" t="str">
        <f>'Donnees ICCER'!$C$34</f>
        <v>C7.4</v>
      </c>
      <c r="E119" s="1420"/>
      <c r="F119" s="652"/>
      <c r="G119" s="659" t="s">
        <v>211</v>
      </c>
      <c r="H119" s="1436"/>
      <c r="I119" s="1353"/>
      <c r="J119" s="1353"/>
      <c r="K119" s="1353"/>
      <c r="L119" s="1437"/>
      <c r="M119" s="1446" t="s">
        <v>212</v>
      </c>
      <c r="N119" s="1446"/>
      <c r="O119" s="1447"/>
      <c r="P119" s="1430" t="str">
        <f>REPT("g",(U119))</f>
        <v/>
      </c>
      <c r="Q119" s="1431"/>
      <c r="R119" s="1431"/>
      <c r="S119" s="1432"/>
      <c r="T119" s="664"/>
      <c r="U119" s="1038">
        <f>Bilan!$AK$38</f>
        <v>0</v>
      </c>
      <c r="V119" s="654"/>
      <c r="W119" s="1039" t="str">
        <f>Bilan!$AM$38</f>
        <v xml:space="preserve"> </v>
      </c>
      <c r="X119" s="666"/>
      <c r="Y119" s="654"/>
      <c r="Z119" s="656"/>
      <c r="AA119" s="682"/>
      <c r="AB119" s="683"/>
      <c r="AC119" s="1454"/>
      <c r="AD119" s="1417"/>
      <c r="AE119" s="1417"/>
      <c r="AF119" s="1417"/>
      <c r="AG119" s="1417"/>
      <c r="AH119" s="1417"/>
      <c r="AI119" s="1417"/>
      <c r="AJ119" s="1417"/>
      <c r="AK119" s="1417"/>
      <c r="AL119" s="1417"/>
      <c r="AM119" s="1417"/>
      <c r="AN119" s="1417"/>
      <c r="AO119" s="1417"/>
      <c r="AP119" s="1417"/>
      <c r="AQ119" s="1417"/>
      <c r="AR119" s="1417"/>
      <c r="AS119" s="1417"/>
      <c r="AT119" s="1417"/>
      <c r="AU119" s="1417"/>
      <c r="AV119" s="1417"/>
      <c r="AW119" s="1417"/>
      <c r="AX119" s="1417"/>
      <c r="AY119" s="1417"/>
      <c r="AZ119" s="1417"/>
      <c r="BA119" s="1475"/>
    </row>
    <row r="120" spans="2:55" ht="19.5" customHeight="1">
      <c r="B120" s="684"/>
      <c r="C120" s="652"/>
      <c r="D120" s="1418"/>
      <c r="E120" s="1418"/>
      <c r="F120" s="652"/>
      <c r="G120" s="654"/>
      <c r="H120" s="1438"/>
      <c r="I120" s="1439"/>
      <c r="J120" s="1439"/>
      <c r="K120" s="1439"/>
      <c r="L120" s="1440"/>
      <c r="M120" s="643"/>
      <c r="N120" s="643"/>
      <c r="O120" s="654"/>
      <c r="P120" s="654"/>
      <c r="Q120" s="654"/>
      <c r="R120" s="654"/>
      <c r="S120" s="654"/>
      <c r="T120" s="654"/>
      <c r="U120" s="654"/>
      <c r="V120" s="654"/>
      <c r="W120" s="654"/>
      <c r="X120" s="654"/>
      <c r="Y120" s="654"/>
      <c r="Z120" s="656"/>
      <c r="AA120" s="650"/>
      <c r="AB120" s="683"/>
      <c r="AC120" s="1454"/>
      <c r="AD120" s="1417"/>
      <c r="AE120" s="1417"/>
      <c r="AF120" s="1417"/>
      <c r="AG120" s="1417"/>
      <c r="AH120" s="1417"/>
      <c r="AI120" s="1417"/>
      <c r="AJ120" s="1417"/>
      <c r="AK120" s="1417"/>
      <c r="AL120" s="1417"/>
      <c r="AM120" s="1417"/>
      <c r="AN120" s="1417"/>
      <c r="AO120" s="1417"/>
      <c r="AP120" s="1417"/>
      <c r="AQ120" s="1417"/>
      <c r="AR120" s="1417"/>
      <c r="AS120" s="1417"/>
      <c r="AT120" s="1417"/>
      <c r="AU120" s="1417"/>
      <c r="AV120" s="1417"/>
      <c r="AW120" s="1417"/>
      <c r="AX120" s="1417"/>
      <c r="AY120" s="1417"/>
      <c r="AZ120" s="1417"/>
      <c r="BA120" s="1475"/>
    </row>
    <row r="121" spans="2:55" ht="15" customHeight="1">
      <c r="B121" s="667"/>
      <c r="C121" s="668"/>
      <c r="D121" s="669"/>
      <c r="E121" s="654"/>
      <c r="F121" s="670"/>
      <c r="G121" s="654"/>
      <c r="H121" s="654"/>
      <c r="I121" s="654"/>
      <c r="J121" s="654"/>
      <c r="K121" s="654"/>
      <c r="L121" s="654"/>
      <c r="M121" s="671"/>
      <c r="N121" s="671"/>
      <c r="O121" s="671"/>
      <c r="P121" s="671"/>
      <c r="Q121" s="671"/>
      <c r="R121" s="671"/>
      <c r="S121" s="671"/>
      <c r="T121" s="671"/>
      <c r="U121" s="671"/>
      <c r="V121" s="671"/>
      <c r="W121" s="671"/>
      <c r="X121" s="671"/>
      <c r="Y121" s="671"/>
      <c r="Z121" s="656"/>
      <c r="AA121" s="650"/>
      <c r="AB121" s="584"/>
      <c r="AC121" s="1454"/>
      <c r="AD121" s="1417"/>
      <c r="AE121" s="1417"/>
      <c r="AF121" s="1417"/>
      <c r="AG121" s="1417"/>
      <c r="AH121" s="1417"/>
      <c r="AI121" s="1417"/>
      <c r="AJ121" s="1417"/>
      <c r="AK121" s="1417"/>
      <c r="AL121" s="1417"/>
      <c r="AM121" s="1417"/>
      <c r="AN121" s="1417"/>
      <c r="AO121" s="1417"/>
      <c r="AP121" s="1417"/>
      <c r="AQ121" s="1417"/>
      <c r="AR121" s="1417"/>
      <c r="AS121" s="1417"/>
      <c r="AT121" s="1417"/>
      <c r="AU121" s="1417"/>
      <c r="AV121" s="1417"/>
      <c r="AW121" s="1417"/>
      <c r="AX121" s="1417"/>
      <c r="AY121" s="1417"/>
      <c r="AZ121" s="1417"/>
      <c r="BA121" s="1475"/>
    </row>
    <row r="122" spans="2:55" ht="19.5" customHeight="1">
      <c r="B122" s="642"/>
      <c r="C122" s="652"/>
      <c r="D122" s="1418"/>
      <c r="E122" s="1418"/>
      <c r="F122" s="652"/>
      <c r="G122" s="654"/>
      <c r="H122" s="1433" t="str">
        <f>'Donnees ICCER'!$E$35</f>
        <v>C7.5: Mettre en service tout ou partie d’une installation</v>
      </c>
      <c r="I122" s="1434"/>
      <c r="J122" s="1434"/>
      <c r="K122" s="1434"/>
      <c r="L122" s="1435"/>
      <c r="M122" s="643"/>
      <c r="N122" s="643"/>
      <c r="O122" s="654"/>
      <c r="P122" s="654"/>
      <c r="Q122" s="655"/>
      <c r="R122" s="654"/>
      <c r="S122" s="654"/>
      <c r="T122" s="654"/>
      <c r="U122" s="654"/>
      <c r="V122" s="654"/>
      <c r="W122" s="654"/>
      <c r="X122" s="654"/>
      <c r="Y122" s="654"/>
      <c r="Z122" s="656"/>
      <c r="AA122" s="650"/>
      <c r="AB122" s="584"/>
      <c r="AC122" s="1454"/>
      <c r="AD122" s="1417"/>
      <c r="AE122" s="1417"/>
      <c r="AF122" s="1417"/>
      <c r="AG122" s="1417"/>
      <c r="AH122" s="1417"/>
      <c r="AI122" s="1417"/>
      <c r="AJ122" s="1417"/>
      <c r="AK122" s="1417"/>
      <c r="AL122" s="1417"/>
      <c r="AM122" s="1417"/>
      <c r="AN122" s="1417"/>
      <c r="AO122" s="1417"/>
      <c r="AP122" s="1417"/>
      <c r="AQ122" s="1417"/>
      <c r="AR122" s="1417"/>
      <c r="AS122" s="1417"/>
      <c r="AT122" s="1417"/>
      <c r="AU122" s="1417"/>
      <c r="AV122" s="1417"/>
      <c r="AW122" s="1417"/>
      <c r="AX122" s="1417"/>
      <c r="AY122" s="1417"/>
      <c r="AZ122" s="1417"/>
      <c r="BA122" s="1475"/>
    </row>
    <row r="123" spans="2:55" ht="30" customHeight="1">
      <c r="B123" s="1416">
        <v>32</v>
      </c>
      <c r="C123" s="1461"/>
      <c r="D123" s="1419" t="str">
        <f>'Donnees ICCER'!$C$35</f>
        <v>C7.5</v>
      </c>
      <c r="E123" s="1420"/>
      <c r="F123" s="652"/>
      <c r="G123" s="659" t="s">
        <v>211</v>
      </c>
      <c r="H123" s="1436"/>
      <c r="I123" s="1353"/>
      <c r="J123" s="1353"/>
      <c r="K123" s="1353"/>
      <c r="L123" s="1437"/>
      <c r="M123" s="1446" t="s">
        <v>212</v>
      </c>
      <c r="N123" s="1446"/>
      <c r="O123" s="1447"/>
      <c r="P123" s="1430" t="str">
        <f>REPT("g",(U123))</f>
        <v/>
      </c>
      <c r="Q123" s="1431"/>
      <c r="R123" s="1431"/>
      <c r="S123" s="1432"/>
      <c r="T123" s="664"/>
      <c r="U123" s="1038">
        <f>Bilan!$AK$38</f>
        <v>0</v>
      </c>
      <c r="V123" s="654"/>
      <c r="W123" s="1039" t="str">
        <f>Bilan!$AM$38</f>
        <v xml:space="preserve"> </v>
      </c>
      <c r="X123" s="666"/>
      <c r="Y123" s="654"/>
      <c r="Z123" s="656"/>
      <c r="AA123" s="682"/>
      <c r="AB123" s="584"/>
      <c r="AC123" s="1454"/>
      <c r="AD123" s="1417"/>
      <c r="AE123" s="1417"/>
      <c r="AF123" s="1417"/>
      <c r="AG123" s="1417"/>
      <c r="AH123" s="1417"/>
      <c r="AI123" s="1417"/>
      <c r="AJ123" s="1417"/>
      <c r="AK123" s="1417"/>
      <c r="AL123" s="1417"/>
      <c r="AM123" s="1417"/>
      <c r="AN123" s="1417"/>
      <c r="AO123" s="1417"/>
      <c r="AP123" s="1417"/>
      <c r="AQ123" s="1417"/>
      <c r="AR123" s="1417"/>
      <c r="AS123" s="1417"/>
      <c r="AT123" s="1417"/>
      <c r="AU123" s="1417"/>
      <c r="AV123" s="1417"/>
      <c r="AW123" s="1417"/>
      <c r="AX123" s="1417"/>
      <c r="AY123" s="1417"/>
      <c r="AZ123" s="1417"/>
      <c r="BA123" s="1475"/>
    </row>
    <row r="124" spans="2:55" ht="19.5" customHeight="1">
      <c r="B124" s="684"/>
      <c r="C124" s="652"/>
      <c r="D124" s="1418"/>
      <c r="E124" s="1418"/>
      <c r="F124" s="652"/>
      <c r="G124" s="654"/>
      <c r="H124" s="1438"/>
      <c r="I124" s="1439"/>
      <c r="J124" s="1439"/>
      <c r="K124" s="1439"/>
      <c r="L124" s="1440"/>
      <c r="M124" s="643"/>
      <c r="N124" s="643"/>
      <c r="O124" s="654"/>
      <c r="P124" s="654"/>
      <c r="Q124" s="654"/>
      <c r="R124" s="654"/>
      <c r="S124" s="654"/>
      <c r="T124" s="654"/>
      <c r="U124" s="654"/>
      <c r="V124" s="654"/>
      <c r="W124" s="654"/>
      <c r="X124" s="654"/>
      <c r="Y124" s="654"/>
      <c r="Z124" s="656"/>
      <c r="AA124" s="682"/>
      <c r="AB124" s="694"/>
      <c r="AC124" s="1454"/>
      <c r="AD124" s="1417"/>
      <c r="AE124" s="1417"/>
      <c r="AF124" s="1417"/>
      <c r="AG124" s="1417"/>
      <c r="AH124" s="1417"/>
      <c r="AI124" s="1417"/>
      <c r="AJ124" s="1417"/>
      <c r="AK124" s="1417"/>
      <c r="AL124" s="1417"/>
      <c r="AM124" s="1417"/>
      <c r="AN124" s="1417"/>
      <c r="AO124" s="1417"/>
      <c r="AP124" s="1417"/>
      <c r="AQ124" s="1417"/>
      <c r="AR124" s="1417"/>
      <c r="AS124" s="1417"/>
      <c r="AT124" s="1417"/>
      <c r="AU124" s="1417"/>
      <c r="AV124" s="1417"/>
      <c r="AW124" s="1417"/>
      <c r="AX124" s="1417"/>
      <c r="AY124" s="1417"/>
      <c r="AZ124" s="1417"/>
      <c r="BA124" s="1475"/>
    </row>
    <row r="125" spans="2:55" ht="34.5" customHeight="1">
      <c r="B125" s="703"/>
      <c r="C125" s="704"/>
      <c r="D125" s="704"/>
      <c r="E125" s="704"/>
      <c r="F125" s="705"/>
      <c r="G125" s="647"/>
      <c r="H125" s="647"/>
      <c r="I125" s="647"/>
      <c r="J125" s="647"/>
      <c r="K125" s="647"/>
      <c r="L125" s="647"/>
      <c r="M125" s="647"/>
      <c r="N125" s="647"/>
      <c r="O125" s="647"/>
      <c r="P125" s="647"/>
      <c r="Q125" s="647"/>
      <c r="R125" s="647"/>
      <c r="S125" s="647"/>
      <c r="T125" s="647"/>
      <c r="U125" s="647"/>
      <c r="V125" s="647"/>
      <c r="W125" s="706"/>
      <c r="X125" s="647"/>
      <c r="Y125" s="647"/>
      <c r="Z125" s="707"/>
      <c r="AA125" s="693"/>
      <c r="AB125" s="694"/>
      <c r="AC125" s="1494"/>
      <c r="AD125" s="1495"/>
      <c r="AE125" s="1495"/>
      <c r="AF125" s="1495"/>
      <c r="AG125" s="1495"/>
      <c r="AH125" s="1495"/>
      <c r="AI125" s="1495"/>
      <c r="AJ125" s="1495"/>
      <c r="AK125" s="1495"/>
      <c r="AL125" s="1495"/>
      <c r="AM125" s="1495"/>
      <c r="AN125" s="1495"/>
      <c r="AO125" s="1495"/>
      <c r="AP125" s="1495"/>
      <c r="AQ125" s="1495"/>
      <c r="AR125" s="1495"/>
      <c r="AS125" s="1495"/>
      <c r="AT125" s="1495"/>
      <c r="AU125" s="1495"/>
      <c r="AV125" s="1495"/>
      <c r="AW125" s="1495"/>
      <c r="AX125" s="1495"/>
      <c r="AY125" s="1495"/>
      <c r="AZ125" s="1495"/>
      <c r="BA125" s="1589"/>
    </row>
    <row r="126" spans="2:55" ht="30" customHeight="1">
      <c r="B126" s="636"/>
      <c r="C126" s="587"/>
      <c r="D126" s="587"/>
      <c r="E126" s="587"/>
      <c r="F126" s="587"/>
      <c r="G126" s="587"/>
      <c r="H126" s="587"/>
      <c r="I126" s="587"/>
      <c r="J126" s="587"/>
      <c r="K126" s="587"/>
      <c r="L126" s="587"/>
      <c r="M126" s="584"/>
      <c r="N126" s="584"/>
      <c r="O126" s="584"/>
      <c r="P126" s="584"/>
      <c r="Q126" s="584"/>
      <c r="R126" s="584"/>
      <c r="S126" s="584"/>
      <c r="T126" s="584"/>
      <c r="U126" s="584"/>
      <c r="V126" s="584"/>
      <c r="W126" s="584"/>
      <c r="X126" s="584"/>
      <c r="Y126" s="584"/>
      <c r="Z126" s="584"/>
      <c r="AA126" s="584"/>
      <c r="AB126" s="584"/>
      <c r="AC126" s="587"/>
      <c r="AD126" s="587"/>
      <c r="AE126" s="587"/>
      <c r="AF126" s="587"/>
      <c r="AG126" s="587"/>
      <c r="AH126" s="584"/>
      <c r="AI126" s="584"/>
      <c r="AJ126" s="584"/>
      <c r="AK126" s="584"/>
      <c r="AL126" s="584"/>
      <c r="AM126" s="584"/>
      <c r="AN126" s="584"/>
      <c r="AO126" s="584"/>
      <c r="AP126" s="584"/>
      <c r="AQ126" s="584"/>
      <c r="AR126" s="584"/>
      <c r="AS126" s="584"/>
      <c r="AT126" s="584"/>
      <c r="AU126" s="584"/>
      <c r="AV126" s="584"/>
      <c r="AW126" s="584"/>
      <c r="AX126" s="584"/>
      <c r="AY126" s="584"/>
      <c r="AZ126" s="584"/>
      <c r="BA126" s="637"/>
    </row>
    <row r="127" spans="2:55" ht="20.100000000000001" customHeight="1">
      <c r="B127" s="638"/>
      <c r="C127" s="639"/>
      <c r="D127" s="1455" t="s">
        <v>126</v>
      </c>
      <c r="E127" s="1455"/>
      <c r="F127" s="1458"/>
      <c r="G127" s="1576" t="str">
        <f>'Donnees ICCER'!$E$102</f>
        <v>C9 : Réaliser des opérations d’amélioration de l’efficacité énergétique</v>
      </c>
      <c r="H127" s="1576"/>
      <c r="I127" s="1576"/>
      <c r="J127" s="1576"/>
      <c r="K127" s="1576"/>
      <c r="L127" s="1576"/>
      <c r="M127" s="1576"/>
      <c r="N127" s="1576"/>
      <c r="O127" s="1576"/>
      <c r="P127" s="1576"/>
      <c r="Q127" s="1576"/>
      <c r="R127" s="1576"/>
      <c r="S127" s="1576"/>
      <c r="T127" s="1421"/>
      <c r="U127" s="640"/>
      <c r="V127" s="1421"/>
      <c r="W127" s="640"/>
      <c r="X127" s="1421"/>
      <c r="Y127" s="1421"/>
      <c r="Z127" s="1451"/>
      <c r="AA127" s="584"/>
      <c r="AB127" s="584"/>
      <c r="AC127" s="641"/>
      <c r="AD127" s="639"/>
      <c r="AE127" s="1455" t="s">
        <v>126</v>
      </c>
      <c r="AF127" s="1455"/>
      <c r="AG127" s="1458"/>
      <c r="AH127" s="1576" t="str">
        <f>'Donnees ICCER'!$E$103</f>
        <v>C10 : Réaliser des travaux de dépannage</v>
      </c>
      <c r="AI127" s="1576"/>
      <c r="AJ127" s="1576"/>
      <c r="AK127" s="1576"/>
      <c r="AL127" s="1576"/>
      <c r="AM127" s="1576"/>
      <c r="AN127" s="1576"/>
      <c r="AO127" s="1576"/>
      <c r="AP127" s="1576"/>
      <c r="AQ127" s="1576"/>
      <c r="AR127" s="1576"/>
      <c r="AS127" s="1576"/>
      <c r="AT127" s="1576"/>
      <c r="AU127" s="1421"/>
      <c r="AV127" s="640"/>
      <c r="AW127" s="1421"/>
      <c r="AX127" s="640"/>
      <c r="AY127" s="1421"/>
      <c r="AZ127" s="1421"/>
      <c r="BA127" s="1424"/>
      <c r="BB127" s="677"/>
      <c r="BC127" s="677"/>
    </row>
    <row r="128" spans="2:55" ht="15" customHeight="1">
      <c r="B128" s="642"/>
      <c r="C128" s="643"/>
      <c r="D128" s="1456"/>
      <c r="E128" s="1456"/>
      <c r="F128" s="1459"/>
      <c r="G128" s="1577"/>
      <c r="H128" s="1577"/>
      <c r="I128" s="1577"/>
      <c r="J128" s="1577"/>
      <c r="K128" s="1577"/>
      <c r="L128" s="1577"/>
      <c r="M128" s="1577"/>
      <c r="N128" s="1577"/>
      <c r="O128" s="1577"/>
      <c r="P128" s="1577"/>
      <c r="Q128" s="1577"/>
      <c r="R128" s="1577"/>
      <c r="S128" s="1577"/>
      <c r="T128" s="1422"/>
      <c r="U128" s="1442">
        <f>AVERAGE(U134:U154)</f>
        <v>0</v>
      </c>
      <c r="V128" s="1422"/>
      <c r="W128" s="1427" t="str">
        <f>IFERROR(AVERAGE(W134:W154),"")</f>
        <v/>
      </c>
      <c r="X128" s="1422"/>
      <c r="Y128" s="1422"/>
      <c r="Z128" s="1452"/>
      <c r="AA128" s="584"/>
      <c r="AB128" s="584"/>
      <c r="AC128" s="644"/>
      <c r="AD128" s="643"/>
      <c r="AE128" s="1456"/>
      <c r="AF128" s="1456"/>
      <c r="AG128" s="1459"/>
      <c r="AH128" s="1577"/>
      <c r="AI128" s="1577"/>
      <c r="AJ128" s="1577"/>
      <c r="AK128" s="1577"/>
      <c r="AL128" s="1577"/>
      <c r="AM128" s="1577"/>
      <c r="AN128" s="1577"/>
      <c r="AO128" s="1577"/>
      <c r="AP128" s="1577"/>
      <c r="AQ128" s="1577"/>
      <c r="AR128" s="1577"/>
      <c r="AS128" s="1577"/>
      <c r="AT128" s="1577"/>
      <c r="AU128" s="1422"/>
      <c r="AV128" s="1442">
        <f>AVERAGE(AV134:AV182)</f>
        <v>0</v>
      </c>
      <c r="AW128" s="1422"/>
      <c r="AX128" s="1427" t="str">
        <f>IFERROR(AVERAGE(AX134:AX182),"")</f>
        <v/>
      </c>
      <c r="AY128" s="1422"/>
      <c r="AZ128" s="1422"/>
      <c r="BA128" s="1425"/>
      <c r="BB128" s="251"/>
      <c r="BC128" s="251"/>
    </row>
    <row r="129" spans="2:55" ht="20.100000000000001" customHeight="1">
      <c r="B129" s="642"/>
      <c r="C129" s="643"/>
      <c r="D129" s="1456"/>
      <c r="E129" s="1456"/>
      <c r="F129" s="1459"/>
      <c r="G129" s="1577"/>
      <c r="H129" s="1577"/>
      <c r="I129" s="1577"/>
      <c r="J129" s="1577"/>
      <c r="K129" s="1577"/>
      <c r="L129" s="1577"/>
      <c r="M129" s="1577"/>
      <c r="N129" s="1577"/>
      <c r="O129" s="1577"/>
      <c r="P129" s="1577"/>
      <c r="Q129" s="1577"/>
      <c r="R129" s="1577"/>
      <c r="S129" s="1577"/>
      <c r="T129" s="1422"/>
      <c r="U129" s="1443"/>
      <c r="V129" s="1422"/>
      <c r="W129" s="1428"/>
      <c r="X129" s="1422"/>
      <c r="Y129" s="1422"/>
      <c r="Z129" s="1452"/>
      <c r="AA129" s="584"/>
      <c r="AB129" s="584"/>
      <c r="AC129" s="644"/>
      <c r="AD129" s="643"/>
      <c r="AE129" s="1456"/>
      <c r="AF129" s="1456"/>
      <c r="AG129" s="1459"/>
      <c r="AH129" s="1577"/>
      <c r="AI129" s="1577"/>
      <c r="AJ129" s="1577"/>
      <c r="AK129" s="1577"/>
      <c r="AL129" s="1577"/>
      <c r="AM129" s="1577"/>
      <c r="AN129" s="1577"/>
      <c r="AO129" s="1577"/>
      <c r="AP129" s="1577"/>
      <c r="AQ129" s="1577"/>
      <c r="AR129" s="1577"/>
      <c r="AS129" s="1577"/>
      <c r="AT129" s="1577"/>
      <c r="AU129" s="1422"/>
      <c r="AV129" s="1443"/>
      <c r="AW129" s="1422"/>
      <c r="AX129" s="1428"/>
      <c r="AY129" s="1422"/>
      <c r="AZ129" s="1422"/>
      <c r="BA129" s="1425"/>
    </row>
    <row r="130" spans="2:55" ht="30" customHeight="1">
      <c r="B130" s="642"/>
      <c r="C130" s="643"/>
      <c r="D130" s="1456"/>
      <c r="E130" s="1456"/>
      <c r="F130" s="1459"/>
      <c r="G130" s="1577"/>
      <c r="H130" s="1577"/>
      <c r="I130" s="1577"/>
      <c r="J130" s="1577"/>
      <c r="K130" s="1577"/>
      <c r="L130" s="1577"/>
      <c r="M130" s="1577"/>
      <c r="N130" s="1577"/>
      <c r="O130" s="1577"/>
      <c r="P130" s="1577"/>
      <c r="Q130" s="1577"/>
      <c r="R130" s="1577"/>
      <c r="S130" s="1577"/>
      <c r="T130" s="1422"/>
      <c r="U130" s="1444"/>
      <c r="V130" s="1422"/>
      <c r="W130" s="1429"/>
      <c r="X130" s="1422"/>
      <c r="Y130" s="1422"/>
      <c r="Z130" s="1452"/>
      <c r="AA130" s="584"/>
      <c r="AB130" s="584"/>
      <c r="AC130" s="644"/>
      <c r="AD130" s="643"/>
      <c r="AE130" s="1456"/>
      <c r="AF130" s="1456"/>
      <c r="AG130" s="1459"/>
      <c r="AH130" s="1577"/>
      <c r="AI130" s="1577"/>
      <c r="AJ130" s="1577"/>
      <c r="AK130" s="1577"/>
      <c r="AL130" s="1577"/>
      <c r="AM130" s="1577"/>
      <c r="AN130" s="1577"/>
      <c r="AO130" s="1577"/>
      <c r="AP130" s="1577"/>
      <c r="AQ130" s="1577"/>
      <c r="AR130" s="1577"/>
      <c r="AS130" s="1577"/>
      <c r="AT130" s="1577"/>
      <c r="AU130" s="1422"/>
      <c r="AV130" s="1444"/>
      <c r="AW130" s="1422"/>
      <c r="AX130" s="1429"/>
      <c r="AY130" s="1422"/>
      <c r="AZ130" s="1422"/>
      <c r="BA130" s="1425"/>
    </row>
    <row r="131" spans="2:55" ht="20.100000000000001" customHeight="1">
      <c r="B131" s="645"/>
      <c r="C131" s="646"/>
      <c r="D131" s="1457"/>
      <c r="E131" s="1457"/>
      <c r="F131" s="1460"/>
      <c r="G131" s="1578"/>
      <c r="H131" s="1578"/>
      <c r="I131" s="1578"/>
      <c r="J131" s="1578"/>
      <c r="K131" s="1578"/>
      <c r="L131" s="1578"/>
      <c r="M131" s="1578"/>
      <c r="N131" s="1578"/>
      <c r="O131" s="1578"/>
      <c r="P131" s="1578"/>
      <c r="Q131" s="1578"/>
      <c r="R131" s="1578"/>
      <c r="S131" s="1578"/>
      <c r="T131" s="1423"/>
      <c r="U131" s="647"/>
      <c r="V131" s="1423"/>
      <c r="W131" s="647"/>
      <c r="X131" s="1423"/>
      <c r="Y131" s="1423"/>
      <c r="Z131" s="1453"/>
      <c r="AA131" s="584"/>
      <c r="AB131" s="584"/>
      <c r="AC131" s="648"/>
      <c r="AD131" s="646"/>
      <c r="AE131" s="1457"/>
      <c r="AF131" s="1457"/>
      <c r="AG131" s="1460"/>
      <c r="AH131" s="1578"/>
      <c r="AI131" s="1578"/>
      <c r="AJ131" s="1578"/>
      <c r="AK131" s="1578"/>
      <c r="AL131" s="1578"/>
      <c r="AM131" s="1578"/>
      <c r="AN131" s="1578"/>
      <c r="AO131" s="1578"/>
      <c r="AP131" s="1578"/>
      <c r="AQ131" s="1578"/>
      <c r="AR131" s="1578"/>
      <c r="AS131" s="1578"/>
      <c r="AT131" s="1578"/>
      <c r="AU131" s="1423"/>
      <c r="AV131" s="647"/>
      <c r="AW131" s="1423"/>
      <c r="AX131" s="647"/>
      <c r="AY131" s="1423"/>
      <c r="AZ131" s="1423"/>
      <c r="BA131" s="1426"/>
    </row>
    <row r="132" spans="2:55" ht="15" customHeight="1">
      <c r="B132" s="638"/>
      <c r="C132" s="639"/>
      <c r="D132" s="639"/>
      <c r="E132" s="639"/>
      <c r="F132" s="639"/>
      <c r="G132" s="640"/>
      <c r="H132" s="640"/>
      <c r="I132" s="640"/>
      <c r="J132" s="640"/>
      <c r="K132" s="640"/>
      <c r="L132" s="640"/>
      <c r="M132" s="640"/>
      <c r="N132" s="640"/>
      <c r="O132" s="640"/>
      <c r="P132" s="640"/>
      <c r="Q132" s="640"/>
      <c r="R132" s="640"/>
      <c r="S132" s="640"/>
      <c r="T132" s="640"/>
      <c r="U132" s="640"/>
      <c r="V132" s="640"/>
      <c r="W132" s="640"/>
      <c r="X132" s="640"/>
      <c r="Y132" s="640"/>
      <c r="Z132" s="649"/>
      <c r="AA132" s="584"/>
      <c r="AB132" s="584"/>
      <c r="AC132" s="641"/>
      <c r="AD132" s="639"/>
      <c r="AE132" s="639"/>
      <c r="AF132" s="639"/>
      <c r="AG132" s="639"/>
      <c r="AH132" s="640"/>
      <c r="AI132" s="640"/>
      <c r="AJ132" s="640"/>
      <c r="AK132" s="640"/>
      <c r="AL132" s="640"/>
      <c r="AM132" s="640"/>
      <c r="AN132" s="640"/>
      <c r="AO132" s="640"/>
      <c r="AP132" s="640"/>
      <c r="AQ132" s="640"/>
      <c r="AR132" s="640"/>
      <c r="AS132" s="640"/>
      <c r="AT132" s="640"/>
      <c r="AU132" s="640"/>
      <c r="AV132" s="640"/>
      <c r="AW132" s="640"/>
      <c r="AX132" s="640"/>
      <c r="AY132" s="640"/>
      <c r="AZ132" s="640"/>
      <c r="BA132" s="651"/>
    </row>
    <row r="133" spans="2:55" ht="19.5" customHeight="1">
      <c r="B133" s="642"/>
      <c r="C133" s="652"/>
      <c r="D133" s="1575"/>
      <c r="E133" s="1575"/>
      <c r="F133" s="652"/>
      <c r="G133" s="654"/>
      <c r="H133" s="1433" t="str">
        <f>'Donnees ICCER'!$E$39</f>
        <v>C9.1: Analyser l’environnement de travail et les conditions de l’intervention</v>
      </c>
      <c r="I133" s="1434"/>
      <c r="J133" s="1434"/>
      <c r="K133" s="1434"/>
      <c r="L133" s="1435"/>
      <c r="M133" s="643"/>
      <c r="N133" s="643"/>
      <c r="O133" s="654"/>
      <c r="P133" s="654"/>
      <c r="Q133" s="655"/>
      <c r="R133" s="654"/>
      <c r="S133" s="654"/>
      <c r="T133" s="654"/>
      <c r="U133" s="654"/>
      <c r="V133" s="654"/>
      <c r="W133" s="654"/>
      <c r="X133" s="654"/>
      <c r="Y133" s="654"/>
      <c r="Z133" s="656"/>
      <c r="AA133" s="584"/>
      <c r="AB133" s="584"/>
      <c r="AC133" s="644"/>
      <c r="AD133" s="652"/>
      <c r="AE133" s="1418"/>
      <c r="AF133" s="1418"/>
      <c r="AG133" s="652"/>
      <c r="AH133" s="654"/>
      <c r="AI133" s="1433" t="str">
        <f>'Donnees ICCER'!$E$44</f>
        <v>C10.1: Établir le constat de défaillance</v>
      </c>
      <c r="AJ133" s="1434"/>
      <c r="AK133" s="1434"/>
      <c r="AL133" s="1434"/>
      <c r="AM133" s="1435"/>
      <c r="AN133" s="643"/>
      <c r="AO133" s="643"/>
      <c r="AP133" s="654"/>
      <c r="AQ133" s="654"/>
      <c r="AR133" s="655"/>
      <c r="AS133" s="654"/>
      <c r="AT133" s="654"/>
      <c r="AU133" s="654"/>
      <c r="AV133" s="654"/>
      <c r="AW133" s="654"/>
      <c r="AX133" s="654"/>
      <c r="AY133" s="654"/>
      <c r="AZ133" s="654"/>
      <c r="BA133" s="657"/>
    </row>
    <row r="134" spans="2:55" s="21" customFormat="1" ht="30" customHeight="1">
      <c r="B134" s="1416">
        <v>36</v>
      </c>
      <c r="C134" s="1461"/>
      <c r="D134" s="1419" t="str">
        <f>'Donnees ICCER'!$C$39</f>
        <v>C9.1</v>
      </c>
      <c r="E134" s="1420"/>
      <c r="F134" s="652"/>
      <c r="G134" s="659" t="s">
        <v>211</v>
      </c>
      <c r="H134" s="1436"/>
      <c r="I134" s="1353"/>
      <c r="J134" s="1353"/>
      <c r="K134" s="1353"/>
      <c r="L134" s="1437"/>
      <c r="M134" s="1573" t="s">
        <v>212</v>
      </c>
      <c r="N134" s="1446"/>
      <c r="O134" s="1574"/>
      <c r="P134" s="1430" t="str">
        <f>REPT("g",(U134))</f>
        <v/>
      </c>
      <c r="Q134" s="1431"/>
      <c r="R134" s="1431"/>
      <c r="S134" s="1432"/>
      <c r="T134" s="664"/>
      <c r="U134" s="1038">
        <f>Bilan!$AK$42</f>
        <v>0</v>
      </c>
      <c r="V134" s="654"/>
      <c r="W134" s="1039" t="str">
        <f>Bilan!$AM$42</f>
        <v xml:space="preserve"> </v>
      </c>
      <c r="X134" s="666"/>
      <c r="Y134" s="654"/>
      <c r="Z134" s="656"/>
      <c r="AA134" s="584"/>
      <c r="AB134" s="584"/>
      <c r="AC134" s="1454">
        <v>41</v>
      </c>
      <c r="AD134" s="1417"/>
      <c r="AE134" s="1419" t="str">
        <f>'Donnees ICCER'!$C$44</f>
        <v>C10.1</v>
      </c>
      <c r="AF134" s="1420"/>
      <c r="AG134" s="652"/>
      <c r="AH134" s="659" t="s">
        <v>211</v>
      </c>
      <c r="AI134" s="1436"/>
      <c r="AJ134" s="1353"/>
      <c r="AK134" s="1353"/>
      <c r="AL134" s="1353"/>
      <c r="AM134" s="1437"/>
      <c r="AN134" s="1446" t="s">
        <v>212</v>
      </c>
      <c r="AO134" s="1446"/>
      <c r="AP134" s="1447"/>
      <c r="AQ134" s="1430" t="str">
        <f>REPT("g",(AV134))</f>
        <v/>
      </c>
      <c r="AR134" s="1431"/>
      <c r="AS134" s="1431"/>
      <c r="AT134" s="1432"/>
      <c r="AU134" s="664"/>
      <c r="AV134" s="1038">
        <f>Bilan!$AK$42</f>
        <v>0</v>
      </c>
      <c r="AW134" s="654"/>
      <c r="AX134" s="1039" t="str">
        <f>Bilan!$AM$42</f>
        <v xml:space="preserve"> </v>
      </c>
      <c r="AY134" s="666"/>
      <c r="AZ134" s="654"/>
      <c r="BA134" s="657"/>
    </row>
    <row r="135" spans="2:55" ht="19.5" customHeight="1">
      <c r="B135" s="642"/>
      <c r="C135" s="652"/>
      <c r="D135" s="1476"/>
      <c r="E135" s="1476"/>
      <c r="F135" s="652"/>
      <c r="G135" s="654"/>
      <c r="H135" s="1438"/>
      <c r="I135" s="1439"/>
      <c r="J135" s="1439"/>
      <c r="K135" s="1439"/>
      <c r="L135" s="1440"/>
      <c r="M135" s="643"/>
      <c r="N135" s="643"/>
      <c r="O135" s="654"/>
      <c r="P135" s="654"/>
      <c r="Q135" s="654"/>
      <c r="R135" s="654"/>
      <c r="S135" s="654"/>
      <c r="T135" s="654"/>
      <c r="U135" s="654"/>
      <c r="V135" s="654"/>
      <c r="W135" s="654"/>
      <c r="X135" s="654"/>
      <c r="Y135" s="654"/>
      <c r="Z135" s="656"/>
      <c r="AA135" s="584"/>
      <c r="AB135" s="584"/>
      <c r="AC135" s="644"/>
      <c r="AD135" s="652"/>
      <c r="AE135" s="1418"/>
      <c r="AF135" s="1418"/>
      <c r="AG135" s="652"/>
      <c r="AH135" s="654"/>
      <c r="AI135" s="1438"/>
      <c r="AJ135" s="1439"/>
      <c r="AK135" s="1439"/>
      <c r="AL135" s="1439"/>
      <c r="AM135" s="1440"/>
      <c r="AN135" s="643"/>
      <c r="AO135" s="643"/>
      <c r="AP135" s="654"/>
      <c r="AQ135" s="654"/>
      <c r="AR135" s="654"/>
      <c r="AS135" s="654"/>
      <c r="AT135" s="654"/>
      <c r="AU135" s="654"/>
      <c r="AV135" s="654"/>
      <c r="AW135" s="654"/>
      <c r="AX135" s="654"/>
      <c r="AY135" s="654"/>
      <c r="AZ135" s="654"/>
      <c r="BA135" s="657"/>
    </row>
    <row r="136" spans="2:55" ht="17.100000000000001" customHeight="1">
      <c r="B136" s="667"/>
      <c r="C136" s="668"/>
      <c r="D136" s="669"/>
      <c r="E136" s="654"/>
      <c r="F136" s="670"/>
      <c r="G136" s="654"/>
      <c r="H136" s="654"/>
      <c r="I136" s="654"/>
      <c r="J136" s="654"/>
      <c r="K136" s="654"/>
      <c r="L136" s="654"/>
      <c r="M136" s="671"/>
      <c r="N136" s="671"/>
      <c r="O136" s="671"/>
      <c r="P136" s="671"/>
      <c r="Q136" s="671"/>
      <c r="R136" s="671"/>
      <c r="S136" s="671"/>
      <c r="T136" s="671"/>
      <c r="U136" s="671"/>
      <c r="V136" s="671"/>
      <c r="W136" s="671"/>
      <c r="X136" s="671"/>
      <c r="Y136" s="671"/>
      <c r="Z136" s="672"/>
      <c r="AA136" s="674"/>
      <c r="AB136" s="674"/>
      <c r="AC136" s="675"/>
      <c r="AD136" s="668"/>
      <c r="AE136" s="669"/>
      <c r="AF136" s="654"/>
      <c r="AG136" s="670"/>
      <c r="AH136" s="654"/>
      <c r="AI136" s="654"/>
      <c r="AJ136" s="654"/>
      <c r="AK136" s="654"/>
      <c r="AL136" s="654"/>
      <c r="AM136" s="654"/>
      <c r="AN136" s="671"/>
      <c r="AO136" s="671"/>
      <c r="AP136" s="671"/>
      <c r="AQ136" s="671"/>
      <c r="AR136" s="671"/>
      <c r="AS136" s="671"/>
      <c r="AT136" s="671"/>
      <c r="AU136" s="671"/>
      <c r="AV136" s="671"/>
      <c r="AW136" s="671"/>
      <c r="AX136" s="671"/>
      <c r="AY136" s="671"/>
      <c r="AZ136" s="671"/>
      <c r="BA136" s="676"/>
    </row>
    <row r="137" spans="2:55" ht="19.5" customHeight="1">
      <c r="B137" s="642"/>
      <c r="C137" s="652"/>
      <c r="D137" s="1575"/>
      <c r="E137" s="1575"/>
      <c r="F137" s="652"/>
      <c r="G137" s="654"/>
      <c r="H137" s="1433" t="str">
        <f>'Donnees ICCER'!$E$40</f>
        <v>C9.2: Analyser les risques liés à l’intervention</v>
      </c>
      <c r="I137" s="1434"/>
      <c r="J137" s="1434"/>
      <c r="K137" s="1434"/>
      <c r="L137" s="1435"/>
      <c r="M137" s="643"/>
      <c r="N137" s="643"/>
      <c r="O137" s="654"/>
      <c r="P137" s="654"/>
      <c r="Q137" s="655"/>
      <c r="R137" s="654"/>
      <c r="S137" s="654"/>
      <c r="T137" s="654"/>
      <c r="U137" s="654"/>
      <c r="V137" s="654"/>
      <c r="W137" s="654"/>
      <c r="X137" s="654"/>
      <c r="Y137" s="654"/>
      <c r="Z137" s="656"/>
      <c r="AA137" s="584"/>
      <c r="AB137" s="584"/>
      <c r="AC137" s="644"/>
      <c r="AD137" s="652"/>
      <c r="AE137" s="1575"/>
      <c r="AF137" s="1575"/>
      <c r="AG137" s="652"/>
      <c r="AH137" s="654"/>
      <c r="AI137" s="1433" t="str">
        <f>'Donnees ICCER'!$E$45</f>
        <v>C10.2: Émettre des hypothèses de panne et/ou de dysfonctionnement</v>
      </c>
      <c r="AJ137" s="1434"/>
      <c r="AK137" s="1434"/>
      <c r="AL137" s="1434"/>
      <c r="AM137" s="1435"/>
      <c r="AN137" s="643"/>
      <c r="AO137" s="643"/>
      <c r="AP137" s="654"/>
      <c r="AQ137" s="654"/>
      <c r="AR137" s="655"/>
      <c r="AS137" s="654"/>
      <c r="AT137" s="654"/>
      <c r="AU137" s="654"/>
      <c r="AV137" s="654"/>
      <c r="AW137" s="654"/>
      <c r="AX137" s="654"/>
      <c r="AY137" s="654"/>
      <c r="AZ137" s="654"/>
      <c r="BA137" s="657"/>
    </row>
    <row r="138" spans="2:55" ht="27.95" customHeight="1">
      <c r="B138" s="1416">
        <v>37</v>
      </c>
      <c r="C138" s="1461"/>
      <c r="D138" s="1419" t="str">
        <f>'Donnees ICCER'!$C$40</f>
        <v>C9.2</v>
      </c>
      <c r="E138" s="1420"/>
      <c r="F138" s="652"/>
      <c r="G138" s="659" t="s">
        <v>211</v>
      </c>
      <c r="H138" s="1436"/>
      <c r="I138" s="1353"/>
      <c r="J138" s="1353"/>
      <c r="K138" s="1353"/>
      <c r="L138" s="1437"/>
      <c r="M138" s="1573" t="s">
        <v>212</v>
      </c>
      <c r="N138" s="1446"/>
      <c r="O138" s="1574"/>
      <c r="P138" s="1430" t="str">
        <f>REPT("g",(U138))</f>
        <v/>
      </c>
      <c r="Q138" s="1431"/>
      <c r="R138" s="1431"/>
      <c r="S138" s="1432"/>
      <c r="T138" s="664"/>
      <c r="U138" s="1038">
        <f>Bilan!$AK$42</f>
        <v>0</v>
      </c>
      <c r="V138" s="654"/>
      <c r="W138" s="1039" t="str">
        <f>Bilan!$AM$42</f>
        <v xml:space="preserve"> </v>
      </c>
      <c r="X138" s="666"/>
      <c r="Y138" s="654"/>
      <c r="Z138" s="656"/>
      <c r="AA138" s="584"/>
      <c r="AB138" s="584"/>
      <c r="AC138" s="1454">
        <v>42</v>
      </c>
      <c r="AD138" s="1461"/>
      <c r="AE138" s="1419" t="str">
        <f>'Donnees ICCER'!$C$45</f>
        <v>C10.2</v>
      </c>
      <c r="AF138" s="1420"/>
      <c r="AG138" s="652"/>
      <c r="AH138" s="659" t="s">
        <v>211</v>
      </c>
      <c r="AI138" s="1436"/>
      <c r="AJ138" s="1353"/>
      <c r="AK138" s="1353"/>
      <c r="AL138" s="1353"/>
      <c r="AM138" s="1437"/>
      <c r="AN138" s="1573" t="s">
        <v>212</v>
      </c>
      <c r="AO138" s="1446"/>
      <c r="AP138" s="1574"/>
      <c r="AQ138" s="1430" t="str">
        <f>REPT("g",(AV138))</f>
        <v/>
      </c>
      <c r="AR138" s="1431"/>
      <c r="AS138" s="1431"/>
      <c r="AT138" s="1432"/>
      <c r="AU138" s="664"/>
      <c r="AV138" s="1038">
        <f>Bilan!$AK$42</f>
        <v>0</v>
      </c>
      <c r="AW138" s="654"/>
      <c r="AX138" s="1039" t="str">
        <f>Bilan!$AM$42</f>
        <v xml:space="preserve"> </v>
      </c>
      <c r="AY138" s="666"/>
      <c r="AZ138" s="654"/>
      <c r="BA138" s="657"/>
    </row>
    <row r="139" spans="2:55" ht="19.5" customHeight="1">
      <c r="B139" s="642"/>
      <c r="C139" s="652"/>
      <c r="D139" s="1476"/>
      <c r="E139" s="1476"/>
      <c r="F139" s="652"/>
      <c r="G139" s="654"/>
      <c r="H139" s="1438"/>
      <c r="I139" s="1439"/>
      <c r="J139" s="1439"/>
      <c r="K139" s="1439"/>
      <c r="L139" s="1440"/>
      <c r="M139" s="643"/>
      <c r="N139" s="643"/>
      <c r="O139" s="654"/>
      <c r="P139" s="654"/>
      <c r="Q139" s="654"/>
      <c r="R139" s="654"/>
      <c r="S139" s="654"/>
      <c r="T139" s="654"/>
      <c r="U139" s="654"/>
      <c r="V139" s="654"/>
      <c r="W139" s="654"/>
      <c r="X139" s="654"/>
      <c r="Y139" s="654"/>
      <c r="Z139" s="656"/>
      <c r="AA139" s="584"/>
      <c r="AB139" s="584"/>
      <c r="AC139" s="644"/>
      <c r="AD139" s="652"/>
      <c r="AE139" s="1476"/>
      <c r="AF139" s="1476"/>
      <c r="AG139" s="652"/>
      <c r="AH139" s="654"/>
      <c r="AI139" s="1438"/>
      <c r="AJ139" s="1439"/>
      <c r="AK139" s="1439"/>
      <c r="AL139" s="1439"/>
      <c r="AM139" s="1440"/>
      <c r="AN139" s="643"/>
      <c r="AO139" s="643"/>
      <c r="AP139" s="654"/>
      <c r="AQ139" s="654"/>
      <c r="AR139" s="654"/>
      <c r="AS139" s="654"/>
      <c r="AT139" s="654"/>
      <c r="AU139" s="654"/>
      <c r="AV139" s="654"/>
      <c r="AW139" s="654"/>
      <c r="AX139" s="654"/>
      <c r="AY139" s="654"/>
      <c r="AZ139" s="654"/>
      <c r="BA139" s="657"/>
    </row>
    <row r="140" spans="2:55" ht="15" customHeight="1">
      <c r="B140" s="642"/>
      <c r="C140" s="652"/>
      <c r="D140" s="669"/>
      <c r="E140" s="654"/>
      <c r="F140" s="652"/>
      <c r="G140" s="654"/>
      <c r="H140" s="678"/>
      <c r="I140" s="679"/>
      <c r="J140" s="679"/>
      <c r="K140" s="680"/>
      <c r="L140" s="681"/>
      <c r="M140" s="643"/>
      <c r="N140" s="643"/>
      <c r="O140" s="654"/>
      <c r="P140" s="654"/>
      <c r="Q140" s="654"/>
      <c r="R140" s="654"/>
      <c r="S140" s="654"/>
      <c r="T140" s="654"/>
      <c r="U140" s="654"/>
      <c r="V140" s="654"/>
      <c r="W140" s="654"/>
      <c r="X140" s="654"/>
      <c r="Y140" s="654"/>
      <c r="Z140" s="656"/>
      <c r="AA140" s="1490"/>
      <c r="AB140" s="683"/>
      <c r="AC140" s="644"/>
      <c r="AD140" s="652"/>
      <c r="AE140" s="669"/>
      <c r="AF140" s="654"/>
      <c r="AG140" s="652"/>
      <c r="AH140" s="654"/>
      <c r="AI140" s="678"/>
      <c r="AJ140" s="679"/>
      <c r="AK140" s="679"/>
      <c r="AL140" s="680"/>
      <c r="AM140" s="681"/>
      <c r="AN140" s="643"/>
      <c r="AO140" s="643"/>
      <c r="AP140" s="654"/>
      <c r="AQ140" s="654"/>
      <c r="AR140" s="654"/>
      <c r="AS140" s="654"/>
      <c r="AT140" s="654"/>
      <c r="AU140" s="654"/>
      <c r="AV140" s="654"/>
      <c r="AW140" s="654"/>
      <c r="AX140" s="654"/>
      <c r="AY140" s="654"/>
      <c r="AZ140" s="654"/>
      <c r="BA140" s="657"/>
    </row>
    <row r="141" spans="2:55" ht="19.5" customHeight="1">
      <c r="B141" s="642"/>
      <c r="C141" s="652"/>
      <c r="D141" s="1575"/>
      <c r="E141" s="1575"/>
      <c r="F141" s="652"/>
      <c r="G141" s="654"/>
      <c r="H141" s="1433" t="str">
        <f>'Donnees ICCER'!$E$41</f>
        <v>C9.3: Exploiter les données du dossier technique</v>
      </c>
      <c r="I141" s="1434"/>
      <c r="J141" s="1434"/>
      <c r="K141" s="1434"/>
      <c r="L141" s="1435"/>
      <c r="M141" s="643"/>
      <c r="N141" s="643"/>
      <c r="O141" s="654"/>
      <c r="P141" s="654"/>
      <c r="Q141" s="655"/>
      <c r="R141" s="654"/>
      <c r="S141" s="654"/>
      <c r="T141" s="654"/>
      <c r="U141" s="654"/>
      <c r="V141" s="654"/>
      <c r="W141" s="654"/>
      <c r="X141" s="654"/>
      <c r="Y141" s="654"/>
      <c r="Z141" s="656"/>
      <c r="AA141" s="1490"/>
      <c r="AB141" s="683"/>
      <c r="AC141" s="644"/>
      <c r="AD141" s="652"/>
      <c r="AE141" s="1418"/>
      <c r="AF141" s="1418"/>
      <c r="AG141" s="652"/>
      <c r="AH141" s="654"/>
      <c r="AI141" s="1433" t="str">
        <f>'Donnees ICCER'!$E$46</f>
        <v>C10.3: Effectuer des mesures, des contrôles, des tests permettant de valider ou non les hypothèses en respectant les règles de sécurité</v>
      </c>
      <c r="AJ141" s="1434"/>
      <c r="AK141" s="1434"/>
      <c r="AL141" s="1434"/>
      <c r="AM141" s="1435"/>
      <c r="AN141" s="643"/>
      <c r="AO141" s="643"/>
      <c r="AP141" s="654"/>
      <c r="AQ141" s="654"/>
      <c r="AR141" s="655"/>
      <c r="AS141" s="654"/>
      <c r="AT141" s="654"/>
      <c r="AU141" s="654"/>
      <c r="AV141" s="654"/>
      <c r="AW141" s="654"/>
      <c r="AX141" s="654"/>
      <c r="AY141" s="654"/>
      <c r="AZ141" s="654"/>
      <c r="BA141" s="657"/>
    </row>
    <row r="142" spans="2:55" ht="30" customHeight="1">
      <c r="B142" s="1416">
        <v>38</v>
      </c>
      <c r="C142" s="1461"/>
      <c r="D142" s="1419" t="str">
        <f>'Donnees ICCER'!$C$41</f>
        <v>C9.3</v>
      </c>
      <c r="E142" s="1420"/>
      <c r="F142" s="652"/>
      <c r="G142" s="659" t="s">
        <v>211</v>
      </c>
      <c r="H142" s="1436"/>
      <c r="I142" s="1353"/>
      <c r="J142" s="1353"/>
      <c r="K142" s="1353"/>
      <c r="L142" s="1437"/>
      <c r="M142" s="1573" t="s">
        <v>212</v>
      </c>
      <c r="N142" s="1446"/>
      <c r="O142" s="1574"/>
      <c r="P142" s="1430" t="str">
        <f>REPT("g",(U142))</f>
        <v/>
      </c>
      <c r="Q142" s="1431"/>
      <c r="R142" s="1431"/>
      <c r="S142" s="1432"/>
      <c r="T142" s="664"/>
      <c r="U142" s="1038">
        <f>Bilan!$AK$42</f>
        <v>0</v>
      </c>
      <c r="V142" s="654"/>
      <c r="W142" s="1039" t="str">
        <f>Bilan!$AM$42</f>
        <v xml:space="preserve"> </v>
      </c>
      <c r="X142" s="666"/>
      <c r="Y142" s="654"/>
      <c r="Z142" s="656"/>
      <c r="AA142" s="584"/>
      <c r="AB142" s="584"/>
      <c r="AC142" s="1454">
        <v>43</v>
      </c>
      <c r="AD142" s="1417"/>
      <c r="AE142" s="1419" t="str">
        <f>'Donnees ICCER'!$C$46</f>
        <v>C10.3</v>
      </c>
      <c r="AF142" s="1420"/>
      <c r="AG142" s="652"/>
      <c r="AH142" s="659" t="s">
        <v>211</v>
      </c>
      <c r="AI142" s="1436"/>
      <c r="AJ142" s="1353"/>
      <c r="AK142" s="1353"/>
      <c r="AL142" s="1353"/>
      <c r="AM142" s="1437"/>
      <c r="AN142" s="1446" t="s">
        <v>212</v>
      </c>
      <c r="AO142" s="1446"/>
      <c r="AP142" s="1447"/>
      <c r="AQ142" s="1430" t="str">
        <f>REPT("g",(AV142))</f>
        <v/>
      </c>
      <c r="AR142" s="1431"/>
      <c r="AS142" s="1431"/>
      <c r="AT142" s="1432"/>
      <c r="AU142" s="664"/>
      <c r="AV142" s="1038">
        <f>Bilan!$AK$42</f>
        <v>0</v>
      </c>
      <c r="AW142" s="654"/>
      <c r="AX142" s="1039" t="str">
        <f>Bilan!$AM$42</f>
        <v xml:space="preserve"> </v>
      </c>
      <c r="AY142" s="666"/>
      <c r="AZ142" s="654"/>
      <c r="BA142" s="657"/>
    </row>
    <row r="143" spans="2:55" ht="19.5" customHeight="1">
      <c r="B143" s="684"/>
      <c r="C143" s="652"/>
      <c r="D143" s="1476"/>
      <c r="E143" s="1476"/>
      <c r="F143" s="652"/>
      <c r="G143" s="654"/>
      <c r="H143" s="1438"/>
      <c r="I143" s="1439"/>
      <c r="J143" s="1439"/>
      <c r="K143" s="1439"/>
      <c r="L143" s="1440"/>
      <c r="M143" s="643"/>
      <c r="N143" s="643"/>
      <c r="O143" s="654"/>
      <c r="P143" s="654"/>
      <c r="Q143" s="654"/>
      <c r="R143" s="654"/>
      <c r="S143" s="654"/>
      <c r="T143" s="654"/>
      <c r="U143" s="654"/>
      <c r="V143" s="654"/>
      <c r="W143" s="654"/>
      <c r="X143" s="654"/>
      <c r="Y143" s="654"/>
      <c r="Z143" s="656"/>
      <c r="AA143" s="1489"/>
      <c r="AB143" s="686"/>
      <c r="AC143" s="687"/>
      <c r="AD143" s="652"/>
      <c r="AE143" s="1418"/>
      <c r="AF143" s="1418"/>
      <c r="AG143" s="652"/>
      <c r="AH143" s="654"/>
      <c r="AI143" s="1438"/>
      <c r="AJ143" s="1439"/>
      <c r="AK143" s="1439"/>
      <c r="AL143" s="1439"/>
      <c r="AM143" s="1440"/>
      <c r="AN143" s="643"/>
      <c r="AO143" s="643"/>
      <c r="AP143" s="654"/>
      <c r="AQ143" s="654"/>
      <c r="AR143" s="654"/>
      <c r="AS143" s="654"/>
      <c r="AT143" s="654"/>
      <c r="AU143" s="654"/>
      <c r="AV143" s="654"/>
      <c r="AW143" s="654"/>
      <c r="AX143" s="654"/>
      <c r="AY143" s="654"/>
      <c r="AZ143" s="654"/>
      <c r="BA143" s="657"/>
      <c r="BB143" s="677"/>
      <c r="BC143" s="677"/>
    </row>
    <row r="144" spans="2:55" ht="15" customHeight="1">
      <c r="B144" s="684"/>
      <c r="C144" s="652"/>
      <c r="D144" s="669"/>
      <c r="E144" s="654"/>
      <c r="F144" s="652"/>
      <c r="G144" s="654"/>
      <c r="H144" s="678"/>
      <c r="I144" s="679"/>
      <c r="J144" s="679"/>
      <c r="K144" s="680"/>
      <c r="L144" s="681"/>
      <c r="M144" s="643"/>
      <c r="N144" s="643"/>
      <c r="O144" s="654"/>
      <c r="P144" s="654"/>
      <c r="Q144" s="654"/>
      <c r="R144" s="654"/>
      <c r="S144" s="654"/>
      <c r="T144" s="654"/>
      <c r="U144" s="654"/>
      <c r="V144" s="654"/>
      <c r="W144" s="654"/>
      <c r="X144" s="654"/>
      <c r="Y144" s="654"/>
      <c r="Z144" s="656"/>
      <c r="AA144" s="1489"/>
      <c r="AB144" s="686"/>
      <c r="AC144" s="687"/>
      <c r="AD144" s="652"/>
      <c r="AE144" s="669"/>
      <c r="AF144" s="654"/>
      <c r="AG144" s="652"/>
      <c r="AH144" s="654"/>
      <c r="AI144" s="678"/>
      <c r="AJ144" s="679"/>
      <c r="AK144" s="679"/>
      <c r="AL144" s="680"/>
      <c r="AM144" s="681"/>
      <c r="AN144" s="643"/>
      <c r="AO144" s="643"/>
      <c r="AP144" s="654"/>
      <c r="AQ144" s="654"/>
      <c r="AR144" s="654"/>
      <c r="AS144" s="654"/>
      <c r="AT144" s="654"/>
      <c r="AU144" s="654"/>
      <c r="AV144" s="654"/>
      <c r="AW144" s="654"/>
      <c r="AX144" s="654"/>
      <c r="AY144" s="654"/>
      <c r="AZ144" s="654"/>
      <c r="BA144" s="657"/>
      <c r="BB144" s="251"/>
      <c r="BC144" s="251"/>
    </row>
    <row r="145" spans="2:53" ht="19.5" customHeight="1">
      <c r="B145" s="684"/>
      <c r="C145" s="652"/>
      <c r="D145" s="1418"/>
      <c r="E145" s="1418"/>
      <c r="F145" s="652"/>
      <c r="G145" s="654"/>
      <c r="H145" s="1433" t="str">
        <f>'Donnees ICCER'!$E$42</f>
        <v>C9.4: Réaliser l’intervention d’ordre technique et/ou réglementaire</v>
      </c>
      <c r="I145" s="1434"/>
      <c r="J145" s="1434"/>
      <c r="K145" s="1434"/>
      <c r="L145" s="1435"/>
      <c r="M145" s="643"/>
      <c r="N145" s="643"/>
      <c r="O145" s="654"/>
      <c r="P145" s="654"/>
      <c r="Q145" s="655"/>
      <c r="R145" s="654"/>
      <c r="S145" s="654"/>
      <c r="T145" s="654"/>
      <c r="U145" s="654"/>
      <c r="V145" s="654"/>
      <c r="W145" s="654"/>
      <c r="X145" s="654"/>
      <c r="Y145" s="654"/>
      <c r="Z145" s="656"/>
      <c r="AA145" s="584"/>
      <c r="AB145" s="584"/>
      <c r="AC145" s="687"/>
      <c r="AD145" s="652"/>
      <c r="AE145" s="1418"/>
      <c r="AF145" s="1418"/>
      <c r="AG145" s="652"/>
      <c r="AH145" s="654"/>
      <c r="AI145" s="1433" t="str">
        <f>'Donnees ICCER'!$E$47</f>
        <v>C10.4: Identifier le composant défectueux et/ou la cause de la défaillance</v>
      </c>
      <c r="AJ145" s="1434"/>
      <c r="AK145" s="1434"/>
      <c r="AL145" s="1434"/>
      <c r="AM145" s="1435"/>
      <c r="AN145" s="643"/>
      <c r="AO145" s="643"/>
      <c r="AP145" s="654"/>
      <c r="AQ145" s="654"/>
      <c r="AR145" s="655"/>
      <c r="AS145" s="654"/>
      <c r="AT145" s="654"/>
      <c r="AU145" s="654"/>
      <c r="AV145" s="654"/>
      <c r="AW145" s="654"/>
      <c r="AX145" s="654"/>
      <c r="AY145" s="654"/>
      <c r="AZ145" s="654"/>
      <c r="BA145" s="657"/>
    </row>
    <row r="146" spans="2:53" ht="30" customHeight="1">
      <c r="B146" s="1416">
        <v>39</v>
      </c>
      <c r="C146" s="1417"/>
      <c r="D146" s="1419" t="str">
        <f>'Donnees ICCER'!$C$42</f>
        <v>C9.4</v>
      </c>
      <c r="E146" s="1420"/>
      <c r="F146" s="652"/>
      <c r="G146" s="659" t="s">
        <v>211</v>
      </c>
      <c r="H146" s="1436"/>
      <c r="I146" s="1353"/>
      <c r="J146" s="1353"/>
      <c r="K146" s="1353"/>
      <c r="L146" s="1437"/>
      <c r="M146" s="1446" t="s">
        <v>212</v>
      </c>
      <c r="N146" s="1446"/>
      <c r="O146" s="1447"/>
      <c r="P146" s="1430" t="str">
        <f>REPT("g",(U146))</f>
        <v/>
      </c>
      <c r="Q146" s="1431"/>
      <c r="R146" s="1431"/>
      <c r="S146" s="1432"/>
      <c r="T146" s="664"/>
      <c r="U146" s="1038">
        <f>Bilan!$AK$42</f>
        <v>0</v>
      </c>
      <c r="V146" s="654"/>
      <c r="W146" s="1039" t="str">
        <f>Bilan!$AM$42</f>
        <v xml:space="preserve"> </v>
      </c>
      <c r="X146" s="666"/>
      <c r="Y146" s="654"/>
      <c r="Z146" s="656"/>
      <c r="AA146" s="584"/>
      <c r="AB146" s="584"/>
      <c r="AC146" s="1454">
        <v>44</v>
      </c>
      <c r="AD146" s="1417"/>
      <c r="AE146" s="1419" t="str">
        <f>'Donnees ICCER'!$C$47</f>
        <v>C10.4</v>
      </c>
      <c r="AF146" s="1420"/>
      <c r="AG146" s="652"/>
      <c r="AH146" s="659" t="s">
        <v>211</v>
      </c>
      <c r="AI146" s="1436"/>
      <c r="AJ146" s="1353"/>
      <c r="AK146" s="1353"/>
      <c r="AL146" s="1353"/>
      <c r="AM146" s="1437"/>
      <c r="AN146" s="1446" t="s">
        <v>212</v>
      </c>
      <c r="AO146" s="1446"/>
      <c r="AP146" s="1447"/>
      <c r="AQ146" s="1430" t="str">
        <f>REPT("g",(AV146))</f>
        <v/>
      </c>
      <c r="AR146" s="1431"/>
      <c r="AS146" s="1431"/>
      <c r="AT146" s="1432"/>
      <c r="AU146" s="664"/>
      <c r="AV146" s="1038">
        <f>Bilan!$AK$42</f>
        <v>0</v>
      </c>
      <c r="AW146" s="654"/>
      <c r="AX146" s="1039" t="str">
        <f>Bilan!$AM$42</f>
        <v xml:space="preserve"> </v>
      </c>
      <c r="AY146" s="666"/>
      <c r="AZ146" s="654"/>
      <c r="BA146" s="657"/>
    </row>
    <row r="147" spans="2:53" ht="19.5" customHeight="1">
      <c r="B147" s="684"/>
      <c r="C147" s="652"/>
      <c r="D147" s="1418"/>
      <c r="E147" s="1418"/>
      <c r="F147" s="652"/>
      <c r="G147" s="654"/>
      <c r="H147" s="1438"/>
      <c r="I147" s="1439"/>
      <c r="J147" s="1439"/>
      <c r="K147" s="1439"/>
      <c r="L147" s="1440"/>
      <c r="M147" s="643"/>
      <c r="N147" s="643"/>
      <c r="O147" s="654"/>
      <c r="P147" s="654"/>
      <c r="Q147" s="654"/>
      <c r="R147" s="654"/>
      <c r="S147" s="654"/>
      <c r="T147" s="654"/>
      <c r="U147" s="654"/>
      <c r="V147" s="654"/>
      <c r="W147" s="654"/>
      <c r="X147" s="654"/>
      <c r="Y147" s="654"/>
      <c r="Z147" s="656"/>
      <c r="AA147" s="584"/>
      <c r="AB147" s="584"/>
      <c r="AC147" s="687"/>
      <c r="AD147" s="652"/>
      <c r="AE147" s="1418"/>
      <c r="AF147" s="1418"/>
      <c r="AG147" s="652"/>
      <c r="AH147" s="654"/>
      <c r="AI147" s="1438"/>
      <c r="AJ147" s="1439"/>
      <c r="AK147" s="1439"/>
      <c r="AL147" s="1439"/>
      <c r="AM147" s="1440"/>
      <c r="AN147" s="643"/>
      <c r="AO147" s="643"/>
      <c r="AP147" s="654"/>
      <c r="AQ147" s="654"/>
      <c r="AR147" s="654"/>
      <c r="AS147" s="654"/>
      <c r="AT147" s="654"/>
      <c r="AU147" s="654"/>
      <c r="AV147" s="654"/>
      <c r="AW147" s="654"/>
      <c r="AX147" s="654"/>
      <c r="AY147" s="654"/>
      <c r="AZ147" s="654"/>
      <c r="BA147" s="657"/>
    </row>
    <row r="148" spans="2:53" ht="15" customHeight="1">
      <c r="B148" s="889"/>
      <c r="C148" s="890"/>
      <c r="D148" s="890"/>
      <c r="E148" s="890"/>
      <c r="F148" s="890"/>
      <c r="G148" s="890"/>
      <c r="H148" s="890"/>
      <c r="I148" s="890"/>
      <c r="J148" s="890"/>
      <c r="K148" s="890"/>
      <c r="L148" s="890"/>
      <c r="M148" s="890"/>
      <c r="N148" s="890"/>
      <c r="O148" s="890"/>
      <c r="P148" s="890"/>
      <c r="Q148" s="890"/>
      <c r="R148" s="890"/>
      <c r="S148" s="890"/>
      <c r="T148" s="890"/>
      <c r="U148" s="890"/>
      <c r="V148" s="890"/>
      <c r="W148" s="890"/>
      <c r="X148" s="890"/>
      <c r="Y148" s="890"/>
      <c r="Z148" s="891"/>
      <c r="AA148" s="690"/>
      <c r="AB148" s="690"/>
      <c r="AC148" s="687"/>
      <c r="AD148" s="668"/>
      <c r="AE148" s="669"/>
      <c r="AF148" s="654"/>
      <c r="AG148" s="670"/>
      <c r="AH148" s="654"/>
      <c r="AI148" s="688"/>
      <c r="AJ148" s="680"/>
      <c r="AK148" s="680"/>
      <c r="AL148" s="680"/>
      <c r="AM148" s="680"/>
      <c r="AN148" s="654"/>
      <c r="AO148" s="654"/>
      <c r="AP148" s="654"/>
      <c r="AQ148" s="654"/>
      <c r="AR148" s="654"/>
      <c r="AS148" s="654"/>
      <c r="AT148" s="654"/>
      <c r="AU148" s="654"/>
      <c r="AV148" s="654"/>
      <c r="AW148" s="654"/>
      <c r="AX148" s="654"/>
      <c r="AY148" s="654"/>
      <c r="AZ148" s="654"/>
      <c r="BA148" s="657"/>
    </row>
    <row r="149" spans="2:53" ht="19.5" customHeight="1">
      <c r="B149" s="642"/>
      <c r="C149" s="652"/>
      <c r="D149" s="1418"/>
      <c r="E149" s="1418"/>
      <c r="F149" s="652"/>
      <c r="G149" s="654"/>
      <c r="H149" s="1433" t="str">
        <f>'Donnees ICCER'!$E$43</f>
        <v>C9.5: Évacuer les déchets</v>
      </c>
      <c r="I149" s="1434"/>
      <c r="J149" s="1434"/>
      <c r="K149" s="1434"/>
      <c r="L149" s="1435"/>
      <c r="M149" s="643"/>
      <c r="N149" s="643"/>
      <c r="O149" s="654"/>
      <c r="P149" s="654"/>
      <c r="Q149" s="655"/>
      <c r="R149" s="654"/>
      <c r="S149" s="654"/>
      <c r="T149" s="654"/>
      <c r="U149" s="654"/>
      <c r="V149" s="654"/>
      <c r="W149" s="654"/>
      <c r="X149" s="654"/>
      <c r="Y149" s="654"/>
      <c r="Z149" s="656"/>
      <c r="AA149" s="692"/>
      <c r="AB149" s="692"/>
      <c r="AC149" s="687"/>
      <c r="AD149" s="652"/>
      <c r="AE149" s="1418"/>
      <c r="AF149" s="1418"/>
      <c r="AG149" s="652"/>
      <c r="AH149" s="654"/>
      <c r="AI149" s="1433" t="str">
        <f>'Donnees ICCER'!$E$48</f>
        <v>C10.5: Informer sa hiérarchie</v>
      </c>
      <c r="AJ149" s="1434"/>
      <c r="AK149" s="1434"/>
      <c r="AL149" s="1434"/>
      <c r="AM149" s="1435"/>
      <c r="AN149" s="643"/>
      <c r="AO149" s="643"/>
      <c r="AP149" s="654"/>
      <c r="AQ149" s="654"/>
      <c r="AR149" s="655"/>
      <c r="AS149" s="654"/>
      <c r="AT149" s="654"/>
      <c r="AU149" s="654"/>
      <c r="AV149" s="654"/>
      <c r="AW149" s="654"/>
      <c r="AX149" s="654"/>
      <c r="AY149" s="654"/>
      <c r="AZ149" s="654"/>
      <c r="BA149" s="657"/>
    </row>
    <row r="150" spans="2:53" ht="30" customHeight="1">
      <c r="B150" s="1416">
        <v>40</v>
      </c>
      <c r="C150" s="1417"/>
      <c r="D150" s="1419" t="str">
        <f>'Donnees ICCER'!$C$43</f>
        <v>C9.5</v>
      </c>
      <c r="E150" s="1420"/>
      <c r="F150" s="652"/>
      <c r="G150" s="659" t="s">
        <v>211</v>
      </c>
      <c r="H150" s="1436"/>
      <c r="I150" s="1353"/>
      <c r="J150" s="1353"/>
      <c r="K150" s="1353"/>
      <c r="L150" s="1437"/>
      <c r="M150" s="1446" t="s">
        <v>212</v>
      </c>
      <c r="N150" s="1446"/>
      <c r="O150" s="1447"/>
      <c r="P150" s="1430" t="str">
        <f>REPT("g",(U150))</f>
        <v/>
      </c>
      <c r="Q150" s="1431"/>
      <c r="R150" s="1431"/>
      <c r="S150" s="1432"/>
      <c r="T150" s="664"/>
      <c r="U150" s="1038">
        <f>Bilan!$AK$42</f>
        <v>0</v>
      </c>
      <c r="V150" s="654"/>
      <c r="W150" s="1039" t="str">
        <f>Bilan!$AM$42</f>
        <v xml:space="preserve"> </v>
      </c>
      <c r="X150" s="666"/>
      <c r="Y150" s="654"/>
      <c r="Z150" s="656"/>
      <c r="AA150" s="584"/>
      <c r="AB150" s="584"/>
      <c r="AC150" s="1454">
        <v>45</v>
      </c>
      <c r="AD150" s="1417"/>
      <c r="AE150" s="1419" t="str">
        <f>'Donnees ICCER'!$C$48</f>
        <v>C10.5</v>
      </c>
      <c r="AF150" s="1420"/>
      <c r="AG150" s="652"/>
      <c r="AH150" s="659" t="s">
        <v>211</v>
      </c>
      <c r="AI150" s="1436"/>
      <c r="AJ150" s="1353"/>
      <c r="AK150" s="1353"/>
      <c r="AL150" s="1353"/>
      <c r="AM150" s="1437"/>
      <c r="AN150" s="1446" t="s">
        <v>212</v>
      </c>
      <c r="AO150" s="1446"/>
      <c r="AP150" s="1447"/>
      <c r="AQ150" s="1430" t="str">
        <f>REPT("g",(AV150))</f>
        <v/>
      </c>
      <c r="AR150" s="1431"/>
      <c r="AS150" s="1431"/>
      <c r="AT150" s="1432"/>
      <c r="AU150" s="664"/>
      <c r="AV150" s="1038">
        <f>Bilan!$AK$42</f>
        <v>0</v>
      </c>
      <c r="AW150" s="654"/>
      <c r="AX150" s="1039" t="str">
        <f>Bilan!$AM$42</f>
        <v xml:space="preserve"> </v>
      </c>
      <c r="AY150" s="666"/>
      <c r="AZ150" s="654"/>
      <c r="BA150" s="657"/>
    </row>
    <row r="151" spans="2:53" ht="19.5" customHeight="1">
      <c r="B151" s="642"/>
      <c r="C151" s="652"/>
      <c r="D151" s="1418"/>
      <c r="E151" s="1418"/>
      <c r="F151" s="652"/>
      <c r="G151" s="654"/>
      <c r="H151" s="1438"/>
      <c r="I151" s="1439"/>
      <c r="J151" s="1439"/>
      <c r="K151" s="1439"/>
      <c r="L151" s="1440"/>
      <c r="M151" s="643"/>
      <c r="N151" s="643"/>
      <c r="O151" s="654"/>
      <c r="P151" s="654"/>
      <c r="Q151" s="654"/>
      <c r="R151" s="654"/>
      <c r="S151" s="654"/>
      <c r="T151" s="654"/>
      <c r="U151" s="654"/>
      <c r="V151" s="654"/>
      <c r="W151" s="654"/>
      <c r="X151" s="654"/>
      <c r="Y151" s="654"/>
      <c r="Z151" s="656"/>
      <c r="AA151" s="694"/>
      <c r="AB151" s="694"/>
      <c r="AC151" s="687"/>
      <c r="AD151" s="652"/>
      <c r="AE151" s="1418"/>
      <c r="AF151" s="1418"/>
      <c r="AG151" s="652"/>
      <c r="AH151" s="654"/>
      <c r="AI151" s="1438"/>
      <c r="AJ151" s="1439"/>
      <c r="AK151" s="1439"/>
      <c r="AL151" s="1439"/>
      <c r="AM151" s="1440"/>
      <c r="AN151" s="643"/>
      <c r="AO151" s="643"/>
      <c r="AP151" s="654"/>
      <c r="AQ151" s="654"/>
      <c r="AR151" s="654"/>
      <c r="AS151" s="654"/>
      <c r="AT151" s="654"/>
      <c r="AU151" s="654"/>
      <c r="AV151" s="654"/>
      <c r="AW151" s="654"/>
      <c r="AX151" s="654"/>
      <c r="AY151" s="654"/>
      <c r="AZ151" s="654"/>
      <c r="BA151" s="657"/>
    </row>
    <row r="152" spans="2:53" ht="13.5" customHeight="1">
      <c r="B152" s="642"/>
      <c r="C152" s="652"/>
      <c r="D152" s="669"/>
      <c r="E152" s="654"/>
      <c r="F152" s="652"/>
      <c r="G152" s="654"/>
      <c r="H152" s="678"/>
      <c r="I152" s="679"/>
      <c r="J152" s="679"/>
      <c r="K152" s="680"/>
      <c r="L152" s="681"/>
      <c r="M152" s="643"/>
      <c r="N152" s="643"/>
      <c r="O152" s="654"/>
      <c r="P152" s="654"/>
      <c r="Q152" s="654"/>
      <c r="R152" s="654"/>
      <c r="S152" s="654"/>
      <c r="T152" s="654"/>
      <c r="U152" s="654"/>
      <c r="V152" s="654"/>
      <c r="W152" s="654"/>
      <c r="X152" s="654"/>
      <c r="Y152" s="654"/>
      <c r="Z152" s="656"/>
      <c r="AA152" s="1490"/>
      <c r="AB152" s="683"/>
      <c r="AC152" s="687"/>
      <c r="AD152" s="652"/>
      <c r="AE152" s="695"/>
      <c r="AF152" s="652"/>
      <c r="AG152" s="652"/>
      <c r="AH152" s="652"/>
      <c r="AI152" s="652"/>
      <c r="AJ152" s="652"/>
      <c r="AK152" s="652"/>
      <c r="AL152" s="652"/>
      <c r="AM152" s="652"/>
      <c r="AN152" s="652"/>
      <c r="AO152" s="652"/>
      <c r="AP152" s="652"/>
      <c r="AQ152" s="652"/>
      <c r="AR152" s="652"/>
      <c r="AS152" s="652"/>
      <c r="AT152" s="652"/>
      <c r="AU152" s="652"/>
      <c r="AV152" s="652"/>
      <c r="AW152" s="652"/>
      <c r="AX152" s="652"/>
      <c r="AY152" s="652"/>
      <c r="AZ152" s="696"/>
      <c r="BA152" s="698"/>
    </row>
    <row r="153" spans="2:53" ht="19.5" customHeight="1">
      <c r="B153" s="642"/>
      <c r="C153" s="652"/>
      <c r="D153" s="1418"/>
      <c r="E153" s="1418"/>
      <c r="F153" s="652"/>
      <c r="G153" s="654"/>
      <c r="H153" s="1433" t="str">
        <f>'Donnees ICCER'!$E$44</f>
        <v>C10.1: Établir le constat de défaillance</v>
      </c>
      <c r="I153" s="1434"/>
      <c r="J153" s="1434"/>
      <c r="K153" s="1434"/>
      <c r="L153" s="1435"/>
      <c r="M153" s="643"/>
      <c r="N153" s="643"/>
      <c r="O153" s="654"/>
      <c r="P153" s="654"/>
      <c r="Q153" s="655"/>
      <c r="R153" s="654"/>
      <c r="S153" s="654"/>
      <c r="T153" s="654"/>
      <c r="U153" s="654"/>
      <c r="V153" s="654"/>
      <c r="W153" s="654"/>
      <c r="X153" s="654"/>
      <c r="Y153" s="654"/>
      <c r="Z153" s="656"/>
      <c r="AA153" s="1490"/>
      <c r="AB153" s="683"/>
      <c r="AC153" s="687"/>
      <c r="AD153" s="652"/>
      <c r="AE153" s="1418"/>
      <c r="AF153" s="1418"/>
      <c r="AG153" s="652"/>
      <c r="AH153" s="654"/>
      <c r="AI153" s="1433" t="str">
        <f>'Donnees ICCER'!$E$49</f>
        <v>C10.6: Approvisionner en matériels, équipements et outillages</v>
      </c>
      <c r="AJ153" s="1434"/>
      <c r="AK153" s="1434"/>
      <c r="AL153" s="1434"/>
      <c r="AM153" s="1435"/>
      <c r="AN153" s="643"/>
      <c r="AO153" s="643"/>
      <c r="AP153" s="654"/>
      <c r="AQ153" s="654"/>
      <c r="AR153" s="655"/>
      <c r="AS153" s="654"/>
      <c r="AT153" s="654"/>
      <c r="AU153" s="654"/>
      <c r="AV153" s="654"/>
      <c r="AW153" s="654"/>
      <c r="AX153" s="654"/>
      <c r="AY153" s="654"/>
      <c r="AZ153" s="654"/>
      <c r="BA153" s="657"/>
    </row>
    <row r="154" spans="2:53" ht="30" customHeight="1">
      <c r="B154" s="1416">
        <v>41</v>
      </c>
      <c r="C154" s="1417"/>
      <c r="D154" s="1419" t="str">
        <f>'Donnees ICCER'!$C$44</f>
        <v>C10.1</v>
      </c>
      <c r="E154" s="1420"/>
      <c r="F154" s="652"/>
      <c r="G154" s="659" t="s">
        <v>211</v>
      </c>
      <c r="H154" s="1436"/>
      <c r="I154" s="1353"/>
      <c r="J154" s="1353"/>
      <c r="K154" s="1353"/>
      <c r="L154" s="1437"/>
      <c r="M154" s="1446" t="s">
        <v>212</v>
      </c>
      <c r="N154" s="1446"/>
      <c r="O154" s="1447"/>
      <c r="P154" s="1430" t="str">
        <f>REPT("g",(U154))</f>
        <v/>
      </c>
      <c r="Q154" s="1431"/>
      <c r="R154" s="1431"/>
      <c r="S154" s="1432"/>
      <c r="T154" s="664"/>
      <c r="U154" s="1038">
        <f>Bilan!$AK$42</f>
        <v>0</v>
      </c>
      <c r="V154" s="654"/>
      <c r="W154" s="1039" t="str">
        <f>Bilan!$AM$42</f>
        <v xml:space="preserve"> </v>
      </c>
      <c r="X154" s="666"/>
      <c r="Y154" s="654"/>
      <c r="Z154" s="656"/>
      <c r="AA154" s="584"/>
      <c r="AB154" s="584"/>
      <c r="AC154" s="1454">
        <v>46</v>
      </c>
      <c r="AD154" s="1417"/>
      <c r="AE154" s="1419" t="str">
        <f>'Donnees ICCER'!$C$49</f>
        <v>C10.6</v>
      </c>
      <c r="AF154" s="1420"/>
      <c r="AG154" s="652"/>
      <c r="AH154" s="659" t="s">
        <v>211</v>
      </c>
      <c r="AI154" s="1436"/>
      <c r="AJ154" s="1353"/>
      <c r="AK154" s="1353"/>
      <c r="AL154" s="1353"/>
      <c r="AM154" s="1437"/>
      <c r="AN154" s="1446" t="s">
        <v>212</v>
      </c>
      <c r="AO154" s="1446"/>
      <c r="AP154" s="1447"/>
      <c r="AQ154" s="1430" t="str">
        <f>REPT("g",(AV154))</f>
        <v/>
      </c>
      <c r="AR154" s="1431"/>
      <c r="AS154" s="1431"/>
      <c r="AT154" s="1432"/>
      <c r="AU154" s="664"/>
      <c r="AV154" s="1038">
        <f>Bilan!$AK$42</f>
        <v>0</v>
      </c>
      <c r="AW154" s="654"/>
      <c r="AX154" s="1039" t="str">
        <f>Bilan!$AM$42</f>
        <v xml:space="preserve"> </v>
      </c>
      <c r="AY154" s="666"/>
      <c r="AZ154" s="654"/>
      <c r="BA154" s="657"/>
    </row>
    <row r="155" spans="2:53" ht="19.5" customHeight="1">
      <c r="B155" s="684"/>
      <c r="C155" s="652"/>
      <c r="D155" s="1418"/>
      <c r="E155" s="1418"/>
      <c r="F155" s="652"/>
      <c r="G155" s="654"/>
      <c r="H155" s="1438"/>
      <c r="I155" s="1439"/>
      <c r="J155" s="1439"/>
      <c r="K155" s="1439"/>
      <c r="L155" s="1440"/>
      <c r="M155" s="643"/>
      <c r="N155" s="643"/>
      <c r="O155" s="654"/>
      <c r="P155" s="654"/>
      <c r="Q155" s="654"/>
      <c r="R155" s="654"/>
      <c r="S155" s="654"/>
      <c r="T155" s="654"/>
      <c r="U155" s="654"/>
      <c r="V155" s="654"/>
      <c r="W155" s="654"/>
      <c r="X155" s="654"/>
      <c r="Y155" s="654"/>
      <c r="Z155" s="656"/>
      <c r="AA155" s="1489"/>
      <c r="AB155" s="686"/>
      <c r="AC155" s="687"/>
      <c r="AD155" s="652"/>
      <c r="AE155" s="1418"/>
      <c r="AF155" s="1418"/>
      <c r="AG155" s="652"/>
      <c r="AH155" s="654"/>
      <c r="AI155" s="1438"/>
      <c r="AJ155" s="1439"/>
      <c r="AK155" s="1439"/>
      <c r="AL155" s="1439"/>
      <c r="AM155" s="1440"/>
      <c r="AN155" s="643"/>
      <c r="AO155" s="643"/>
      <c r="AP155" s="654"/>
      <c r="AQ155" s="654"/>
      <c r="AR155" s="654"/>
      <c r="AS155" s="654"/>
      <c r="AT155" s="654"/>
      <c r="AU155" s="654"/>
      <c r="AV155" s="654"/>
      <c r="AW155" s="654"/>
      <c r="AX155" s="654"/>
      <c r="AY155" s="654"/>
      <c r="AZ155" s="654"/>
      <c r="BA155" s="657"/>
    </row>
    <row r="156" spans="2:53" ht="20.100000000000001" customHeight="1">
      <c r="B156" s="889"/>
      <c r="C156" s="890"/>
      <c r="D156" s="890"/>
      <c r="E156" s="890"/>
      <c r="F156" s="890"/>
      <c r="G156" s="890"/>
      <c r="H156" s="890"/>
      <c r="I156" s="890"/>
      <c r="J156" s="890"/>
      <c r="K156" s="890"/>
      <c r="L156" s="890"/>
      <c r="M156" s="890"/>
      <c r="N156" s="890"/>
      <c r="O156" s="890"/>
      <c r="P156" s="890"/>
      <c r="Q156" s="890"/>
      <c r="R156" s="890"/>
      <c r="S156" s="890"/>
      <c r="T156" s="890"/>
      <c r="U156" s="890"/>
      <c r="V156" s="890"/>
      <c r="W156" s="890"/>
      <c r="X156" s="890"/>
      <c r="Y156" s="890"/>
      <c r="Z156" s="891"/>
      <c r="AA156" s="1489"/>
      <c r="AB156" s="686"/>
      <c r="AC156" s="687"/>
      <c r="AD156" s="652"/>
      <c r="AE156" s="695"/>
      <c r="AF156" s="652"/>
      <c r="AG156" s="652"/>
      <c r="AH156" s="654"/>
      <c r="AI156" s="678"/>
      <c r="AJ156" s="679"/>
      <c r="AK156" s="679"/>
      <c r="AL156" s="680"/>
      <c r="AM156" s="681"/>
      <c r="AN156" s="643"/>
      <c r="AO156" s="643"/>
      <c r="AP156" s="654"/>
      <c r="AQ156" s="654"/>
      <c r="AR156" s="654"/>
      <c r="AS156" s="654"/>
      <c r="AT156" s="654"/>
      <c r="AU156" s="654"/>
      <c r="AV156" s="654"/>
      <c r="AW156" s="654"/>
      <c r="AX156" s="654"/>
      <c r="AY156" s="654"/>
      <c r="AZ156" s="654"/>
      <c r="BA156" s="657"/>
    </row>
    <row r="157" spans="2:53" s="21" customFormat="1" ht="19.5" customHeight="1">
      <c r="B157" s="1416"/>
      <c r="C157" s="1417"/>
      <c r="D157" s="1417"/>
      <c r="E157" s="1417"/>
      <c r="F157" s="1417"/>
      <c r="G157" s="1417"/>
      <c r="H157" s="1417"/>
      <c r="I157" s="1417"/>
      <c r="J157" s="1417"/>
      <c r="K157" s="1417"/>
      <c r="L157" s="1417"/>
      <c r="M157" s="1417"/>
      <c r="N157" s="1417"/>
      <c r="O157" s="1417"/>
      <c r="P157" s="1417"/>
      <c r="Q157" s="1417"/>
      <c r="R157" s="1417"/>
      <c r="S157" s="1417"/>
      <c r="T157" s="1417"/>
      <c r="U157" s="1417"/>
      <c r="V157" s="1417"/>
      <c r="W157" s="1417"/>
      <c r="X157" s="1417"/>
      <c r="Y157" s="1417"/>
      <c r="Z157" s="1445"/>
      <c r="AA157" s="692"/>
      <c r="AB157" s="692"/>
      <c r="AC157" s="687"/>
      <c r="AD157" s="652"/>
      <c r="AE157" s="1418"/>
      <c r="AF157" s="1418"/>
      <c r="AG157" s="652"/>
      <c r="AH157" s="654"/>
      <c r="AI157" s="1433" t="str">
        <f>'Donnees ICCER'!$E$50</f>
        <v>C10.7: Consigner le système</v>
      </c>
      <c r="AJ157" s="1434"/>
      <c r="AK157" s="1434"/>
      <c r="AL157" s="1434"/>
      <c r="AM157" s="1435"/>
      <c r="AN157" s="643"/>
      <c r="AO157" s="643"/>
      <c r="AP157" s="654"/>
      <c r="AQ157" s="654"/>
      <c r="AR157" s="655"/>
      <c r="AS157" s="654"/>
      <c r="AT157" s="654"/>
      <c r="AU157" s="654"/>
      <c r="AV157" s="654"/>
      <c r="AW157" s="654"/>
      <c r="AX157" s="654"/>
      <c r="AY157" s="654"/>
      <c r="AZ157" s="654"/>
      <c r="BA157" s="657"/>
    </row>
    <row r="158" spans="2:53" ht="30" customHeight="1">
      <c r="B158" s="1416"/>
      <c r="C158" s="1417"/>
      <c r="D158" s="1417"/>
      <c r="E158" s="1417"/>
      <c r="F158" s="1417"/>
      <c r="G158" s="1417"/>
      <c r="H158" s="1417"/>
      <c r="I158" s="1417"/>
      <c r="J158" s="1417"/>
      <c r="K158" s="1417"/>
      <c r="L158" s="1417"/>
      <c r="M158" s="1417"/>
      <c r="N158" s="1417"/>
      <c r="O158" s="1417"/>
      <c r="P158" s="1417"/>
      <c r="Q158" s="1417"/>
      <c r="R158" s="1417"/>
      <c r="S158" s="1417"/>
      <c r="T158" s="1417"/>
      <c r="U158" s="1417"/>
      <c r="V158" s="1417"/>
      <c r="W158" s="1417"/>
      <c r="X158" s="1417"/>
      <c r="Y158" s="1417"/>
      <c r="Z158" s="1445"/>
      <c r="AA158" s="584"/>
      <c r="AB158" s="584"/>
      <c r="AC158" s="1454">
        <v>47</v>
      </c>
      <c r="AD158" s="1417"/>
      <c r="AE158" s="1419" t="str">
        <f>'Donnees ICCER'!$C$50</f>
        <v>C10.7</v>
      </c>
      <c r="AF158" s="1420"/>
      <c r="AG158" s="652"/>
      <c r="AH158" s="659" t="s">
        <v>211</v>
      </c>
      <c r="AI158" s="1436"/>
      <c r="AJ158" s="1353"/>
      <c r="AK158" s="1353"/>
      <c r="AL158" s="1353"/>
      <c r="AM158" s="1437"/>
      <c r="AN158" s="1446" t="s">
        <v>212</v>
      </c>
      <c r="AO158" s="1446"/>
      <c r="AP158" s="1447"/>
      <c r="AQ158" s="1430" t="str">
        <f>REPT("g",(AV158))</f>
        <v/>
      </c>
      <c r="AR158" s="1431"/>
      <c r="AS158" s="1431"/>
      <c r="AT158" s="1432"/>
      <c r="AU158" s="664"/>
      <c r="AV158" s="1038">
        <f>Bilan!$AK$42</f>
        <v>0</v>
      </c>
      <c r="AW158" s="654"/>
      <c r="AX158" s="1039" t="str">
        <f>Bilan!$AM$42</f>
        <v xml:space="preserve"> </v>
      </c>
      <c r="AY158" s="666"/>
      <c r="AZ158" s="654"/>
      <c r="BA158" s="657"/>
    </row>
    <row r="159" spans="2:53" ht="19.5" customHeight="1">
      <c r="B159" s="1416"/>
      <c r="C159" s="1417"/>
      <c r="D159" s="1417"/>
      <c r="E159" s="1417"/>
      <c r="F159" s="1417"/>
      <c r="G159" s="1417"/>
      <c r="H159" s="1417"/>
      <c r="I159" s="1417"/>
      <c r="J159" s="1417"/>
      <c r="K159" s="1417"/>
      <c r="L159" s="1417"/>
      <c r="M159" s="1417"/>
      <c r="N159" s="1417"/>
      <c r="O159" s="1417"/>
      <c r="P159" s="1417"/>
      <c r="Q159" s="1417"/>
      <c r="R159" s="1417"/>
      <c r="S159" s="1417"/>
      <c r="T159" s="1417"/>
      <c r="U159" s="1417"/>
      <c r="V159" s="1417"/>
      <c r="W159" s="1417"/>
      <c r="X159" s="1417"/>
      <c r="Y159" s="1417"/>
      <c r="Z159" s="1445"/>
      <c r="AA159" s="686"/>
      <c r="AB159" s="686"/>
      <c r="AC159" s="687"/>
      <c r="AD159" s="652"/>
      <c r="AE159" s="1418"/>
      <c r="AF159" s="1418"/>
      <c r="AG159" s="652"/>
      <c r="AH159" s="654"/>
      <c r="AI159" s="1438"/>
      <c r="AJ159" s="1439"/>
      <c r="AK159" s="1439"/>
      <c r="AL159" s="1439"/>
      <c r="AM159" s="1440"/>
      <c r="AN159" s="643"/>
      <c r="AO159" s="643"/>
      <c r="AP159" s="654"/>
      <c r="AQ159" s="654"/>
      <c r="AR159" s="654"/>
      <c r="AS159" s="654"/>
      <c r="AT159" s="654"/>
      <c r="AU159" s="654"/>
      <c r="AV159" s="654"/>
      <c r="AW159" s="654"/>
      <c r="AX159" s="654"/>
      <c r="AY159" s="654"/>
      <c r="AZ159" s="654"/>
      <c r="BA159" s="657"/>
    </row>
    <row r="160" spans="2:53" ht="20.100000000000001" customHeight="1">
      <c r="B160" s="1416"/>
      <c r="C160" s="1417"/>
      <c r="D160" s="1417"/>
      <c r="E160" s="1417"/>
      <c r="F160" s="1417"/>
      <c r="G160" s="1417"/>
      <c r="H160" s="1417"/>
      <c r="I160" s="1417"/>
      <c r="J160" s="1417"/>
      <c r="K160" s="1417"/>
      <c r="L160" s="1417"/>
      <c r="M160" s="1417"/>
      <c r="N160" s="1417"/>
      <c r="O160" s="1417"/>
      <c r="P160" s="1417"/>
      <c r="Q160" s="1417"/>
      <c r="R160" s="1417"/>
      <c r="S160" s="1417"/>
      <c r="T160" s="1417"/>
      <c r="U160" s="1417"/>
      <c r="V160" s="1417"/>
      <c r="W160" s="1417"/>
      <c r="X160" s="1417"/>
      <c r="Y160" s="1417"/>
      <c r="Z160" s="1445"/>
      <c r="AA160" s="690"/>
      <c r="AB160" s="690"/>
      <c r="AC160" s="892"/>
      <c r="AD160" s="890"/>
      <c r="AE160" s="890"/>
      <c r="AF160" s="890"/>
      <c r="AG160" s="890"/>
      <c r="AH160" s="890"/>
      <c r="AI160" s="890"/>
      <c r="AJ160" s="890"/>
      <c r="AK160" s="890"/>
      <c r="AL160" s="890"/>
      <c r="AM160" s="890"/>
      <c r="AN160" s="890"/>
      <c r="AO160" s="890"/>
      <c r="AP160" s="890"/>
      <c r="AQ160" s="890"/>
      <c r="AR160" s="890"/>
      <c r="AS160" s="890"/>
      <c r="AT160" s="890"/>
      <c r="AU160" s="890"/>
      <c r="AV160" s="890"/>
      <c r="AW160" s="890"/>
      <c r="AX160" s="890"/>
      <c r="AY160" s="890"/>
      <c r="AZ160" s="890"/>
      <c r="BA160" s="893"/>
    </row>
    <row r="161" spans="2:55" ht="19.5" customHeight="1">
      <c r="B161" s="1416"/>
      <c r="C161" s="1417"/>
      <c r="D161" s="1417"/>
      <c r="E161" s="1417"/>
      <c r="F161" s="1417"/>
      <c r="G161" s="1417"/>
      <c r="H161" s="1417"/>
      <c r="I161" s="1417"/>
      <c r="J161" s="1417"/>
      <c r="K161" s="1417"/>
      <c r="L161" s="1417"/>
      <c r="M161" s="1417"/>
      <c r="N161" s="1417"/>
      <c r="O161" s="1417"/>
      <c r="P161" s="1417"/>
      <c r="Q161" s="1417"/>
      <c r="R161" s="1417"/>
      <c r="S161" s="1417"/>
      <c r="T161" s="1417"/>
      <c r="U161" s="1417"/>
      <c r="V161" s="1417"/>
      <c r="W161" s="1417"/>
      <c r="X161" s="1417"/>
      <c r="Y161" s="1417"/>
      <c r="Z161" s="1445"/>
      <c r="AA161" s="692"/>
      <c r="AB161" s="692"/>
      <c r="AC161" s="687"/>
      <c r="AD161" s="652"/>
      <c r="AE161" s="1418"/>
      <c r="AF161" s="1418"/>
      <c r="AG161" s="652"/>
      <c r="AH161" s="654"/>
      <c r="AI161" s="1433" t="str">
        <f>'Donnees ICCER'!$E$51</f>
        <v>C10.8: Effectuer la dépose du composant défectueux</v>
      </c>
      <c r="AJ161" s="1434"/>
      <c r="AK161" s="1434"/>
      <c r="AL161" s="1434"/>
      <c r="AM161" s="1435"/>
      <c r="AN161" s="643"/>
      <c r="AO161" s="643"/>
      <c r="AP161" s="654"/>
      <c r="AQ161" s="654"/>
      <c r="AR161" s="655"/>
      <c r="AS161" s="654"/>
      <c r="AT161" s="654"/>
      <c r="AU161" s="654"/>
      <c r="AV161" s="654"/>
      <c r="AW161" s="654"/>
      <c r="AX161" s="654"/>
      <c r="AY161" s="654"/>
      <c r="AZ161" s="654"/>
      <c r="BA161" s="657"/>
    </row>
    <row r="162" spans="2:55" ht="30" customHeight="1">
      <c r="B162" s="1416"/>
      <c r="C162" s="1417"/>
      <c r="D162" s="1417"/>
      <c r="E162" s="1417"/>
      <c r="F162" s="1417"/>
      <c r="G162" s="1417"/>
      <c r="H162" s="1417"/>
      <c r="I162" s="1417"/>
      <c r="J162" s="1417"/>
      <c r="K162" s="1417"/>
      <c r="L162" s="1417"/>
      <c r="M162" s="1417"/>
      <c r="N162" s="1417"/>
      <c r="O162" s="1417"/>
      <c r="P162" s="1417"/>
      <c r="Q162" s="1417"/>
      <c r="R162" s="1417"/>
      <c r="S162" s="1417"/>
      <c r="T162" s="1417"/>
      <c r="U162" s="1417"/>
      <c r="V162" s="1417"/>
      <c r="W162" s="1417"/>
      <c r="X162" s="1417"/>
      <c r="Y162" s="1417"/>
      <c r="Z162" s="1445"/>
      <c r="AA162" s="584"/>
      <c r="AB162" s="584"/>
      <c r="AC162" s="1454">
        <v>48</v>
      </c>
      <c r="AD162" s="1417"/>
      <c r="AE162" s="1419" t="str">
        <f>'Donnees ICCER'!$C$51</f>
        <v>C10.8</v>
      </c>
      <c r="AF162" s="1420"/>
      <c r="AG162" s="652"/>
      <c r="AH162" s="659" t="s">
        <v>211</v>
      </c>
      <c r="AI162" s="1436"/>
      <c r="AJ162" s="1353"/>
      <c r="AK162" s="1353"/>
      <c r="AL162" s="1353"/>
      <c r="AM162" s="1437"/>
      <c r="AN162" s="1446" t="s">
        <v>212</v>
      </c>
      <c r="AO162" s="1446"/>
      <c r="AP162" s="1447"/>
      <c r="AQ162" s="1430" t="str">
        <f>REPT("g",(AV162))</f>
        <v/>
      </c>
      <c r="AR162" s="1431"/>
      <c r="AS162" s="1431"/>
      <c r="AT162" s="1432"/>
      <c r="AU162" s="664"/>
      <c r="AV162" s="1038">
        <f>Bilan!$AK$42</f>
        <v>0</v>
      </c>
      <c r="AW162" s="654"/>
      <c r="AX162" s="1039" t="str">
        <f>Bilan!$AM$42</f>
        <v xml:space="preserve"> </v>
      </c>
      <c r="AY162" s="666"/>
      <c r="AZ162" s="654"/>
      <c r="BA162" s="657"/>
      <c r="BB162" s="677"/>
      <c r="BC162" s="677"/>
    </row>
    <row r="163" spans="2:55" ht="19.5" customHeight="1">
      <c r="B163" s="1416"/>
      <c r="C163" s="1417"/>
      <c r="D163" s="1417"/>
      <c r="E163" s="1417"/>
      <c r="F163" s="1417"/>
      <c r="G163" s="1417"/>
      <c r="H163" s="1417"/>
      <c r="I163" s="1417"/>
      <c r="J163" s="1417"/>
      <c r="K163" s="1417"/>
      <c r="L163" s="1417"/>
      <c r="M163" s="1417"/>
      <c r="N163" s="1417"/>
      <c r="O163" s="1417"/>
      <c r="P163" s="1417"/>
      <c r="Q163" s="1417"/>
      <c r="R163" s="1417"/>
      <c r="S163" s="1417"/>
      <c r="T163" s="1417"/>
      <c r="U163" s="1417"/>
      <c r="V163" s="1417"/>
      <c r="W163" s="1417"/>
      <c r="X163" s="1417"/>
      <c r="Y163" s="1417"/>
      <c r="Z163" s="1445"/>
      <c r="AA163" s="694"/>
      <c r="AB163" s="694"/>
      <c r="AC163" s="687"/>
      <c r="AD163" s="652"/>
      <c r="AE163" s="1418"/>
      <c r="AF163" s="1418"/>
      <c r="AG163" s="652"/>
      <c r="AH163" s="654"/>
      <c r="AI163" s="1438"/>
      <c r="AJ163" s="1439"/>
      <c r="AK163" s="1439"/>
      <c r="AL163" s="1439"/>
      <c r="AM163" s="1440"/>
      <c r="AN163" s="643"/>
      <c r="AO163" s="643"/>
      <c r="AP163" s="654"/>
      <c r="AQ163" s="654"/>
      <c r="AR163" s="654"/>
      <c r="AS163" s="654"/>
      <c r="AT163" s="654"/>
      <c r="AU163" s="654"/>
      <c r="AV163" s="654"/>
      <c r="AW163" s="654"/>
      <c r="AX163" s="654"/>
      <c r="AY163" s="654"/>
      <c r="AZ163" s="654"/>
      <c r="BA163" s="657"/>
      <c r="BB163" s="251"/>
      <c r="BC163" s="251"/>
    </row>
    <row r="164" spans="2:55" ht="20.100000000000001" customHeight="1">
      <c r="B164" s="1416"/>
      <c r="C164" s="1417"/>
      <c r="D164" s="1417"/>
      <c r="E164" s="1417"/>
      <c r="F164" s="1417"/>
      <c r="G164" s="1417"/>
      <c r="H164" s="1417"/>
      <c r="I164" s="1417"/>
      <c r="J164" s="1417"/>
      <c r="K164" s="1417"/>
      <c r="L164" s="1417"/>
      <c r="M164" s="1417"/>
      <c r="N164" s="1417"/>
      <c r="O164" s="1417"/>
      <c r="P164" s="1417"/>
      <c r="Q164" s="1417"/>
      <c r="R164" s="1417"/>
      <c r="S164" s="1417"/>
      <c r="T164" s="1417"/>
      <c r="U164" s="1417"/>
      <c r="V164" s="1417"/>
      <c r="W164" s="1417"/>
      <c r="X164" s="1417"/>
      <c r="Y164" s="1417"/>
      <c r="Z164" s="1445"/>
      <c r="AA164" s="1490"/>
      <c r="AB164" s="683"/>
      <c r="AC164" s="687"/>
      <c r="AD164" s="652"/>
      <c r="AE164" s="695"/>
      <c r="AF164" s="652"/>
      <c r="AG164" s="652"/>
      <c r="AH164" s="652"/>
      <c r="AI164" s="652"/>
      <c r="AJ164" s="652"/>
      <c r="AK164" s="652"/>
      <c r="AL164" s="652"/>
      <c r="AM164" s="652"/>
      <c r="AN164" s="652"/>
      <c r="AO164" s="652"/>
      <c r="AP164" s="652"/>
      <c r="AQ164" s="652"/>
      <c r="AR164" s="652"/>
      <c r="AS164" s="652"/>
      <c r="AT164" s="652"/>
      <c r="AU164" s="652"/>
      <c r="AV164" s="652"/>
      <c r="AW164" s="652"/>
      <c r="AX164" s="652"/>
      <c r="AY164" s="652"/>
      <c r="AZ164" s="696"/>
      <c r="BA164" s="698"/>
    </row>
    <row r="165" spans="2:55" ht="19.5" customHeight="1">
      <c r="B165" s="1416"/>
      <c r="C165" s="1417"/>
      <c r="D165" s="1417"/>
      <c r="E165" s="1417"/>
      <c r="F165" s="1417"/>
      <c r="G165" s="1417"/>
      <c r="H165" s="1417"/>
      <c r="I165" s="1417"/>
      <c r="J165" s="1417"/>
      <c r="K165" s="1417"/>
      <c r="L165" s="1417"/>
      <c r="M165" s="1417"/>
      <c r="N165" s="1417"/>
      <c r="O165" s="1417"/>
      <c r="P165" s="1417"/>
      <c r="Q165" s="1417"/>
      <c r="R165" s="1417"/>
      <c r="S165" s="1417"/>
      <c r="T165" s="1417"/>
      <c r="U165" s="1417"/>
      <c r="V165" s="1417"/>
      <c r="W165" s="1417"/>
      <c r="X165" s="1417"/>
      <c r="Y165" s="1417"/>
      <c r="Z165" s="1445"/>
      <c r="AA165" s="1490"/>
      <c r="AB165" s="683"/>
      <c r="AC165" s="687"/>
      <c r="AD165" s="652"/>
      <c r="AE165" s="1418"/>
      <c r="AF165" s="1418"/>
      <c r="AG165" s="652"/>
      <c r="AH165" s="654"/>
      <c r="AI165" s="1433" t="str">
        <f>'Donnees ICCER'!$E$52</f>
        <v>C10.9: Installer le composant de remplacement</v>
      </c>
      <c r="AJ165" s="1434"/>
      <c r="AK165" s="1434"/>
      <c r="AL165" s="1434"/>
      <c r="AM165" s="1435"/>
      <c r="AN165" s="643"/>
      <c r="AO165" s="643"/>
      <c r="AP165" s="654"/>
      <c r="AQ165" s="654"/>
      <c r="AR165" s="655"/>
      <c r="AS165" s="654"/>
      <c r="AT165" s="654"/>
      <c r="AU165" s="654"/>
      <c r="AV165" s="654"/>
      <c r="AW165" s="654"/>
      <c r="AX165" s="654"/>
      <c r="AY165" s="654"/>
      <c r="AZ165" s="654"/>
      <c r="BA165" s="657"/>
    </row>
    <row r="166" spans="2:55" ht="30" customHeight="1">
      <c r="B166" s="1416"/>
      <c r="C166" s="1417"/>
      <c r="D166" s="1417"/>
      <c r="E166" s="1417"/>
      <c r="F166" s="1417"/>
      <c r="G166" s="1417"/>
      <c r="H166" s="1417"/>
      <c r="I166" s="1417"/>
      <c r="J166" s="1417"/>
      <c r="K166" s="1417"/>
      <c r="L166" s="1417"/>
      <c r="M166" s="1417"/>
      <c r="N166" s="1417"/>
      <c r="O166" s="1417"/>
      <c r="P166" s="1417"/>
      <c r="Q166" s="1417"/>
      <c r="R166" s="1417"/>
      <c r="S166" s="1417"/>
      <c r="T166" s="1417"/>
      <c r="U166" s="1417"/>
      <c r="V166" s="1417"/>
      <c r="W166" s="1417"/>
      <c r="X166" s="1417"/>
      <c r="Y166" s="1417"/>
      <c r="Z166" s="1445"/>
      <c r="AA166" s="584"/>
      <c r="AB166" s="584"/>
      <c r="AC166" s="1454">
        <v>49</v>
      </c>
      <c r="AD166" s="1417"/>
      <c r="AE166" s="1419" t="str">
        <f>'Donnees ICCER'!$C$52</f>
        <v>C10.9</v>
      </c>
      <c r="AF166" s="1420"/>
      <c r="AG166" s="652"/>
      <c r="AH166" s="659" t="s">
        <v>211</v>
      </c>
      <c r="AI166" s="1436"/>
      <c r="AJ166" s="1353"/>
      <c r="AK166" s="1353"/>
      <c r="AL166" s="1353"/>
      <c r="AM166" s="1437"/>
      <c r="AN166" s="1446" t="s">
        <v>212</v>
      </c>
      <c r="AO166" s="1446"/>
      <c r="AP166" s="1447"/>
      <c r="AQ166" s="1430" t="str">
        <f>REPT("g",(AV166))</f>
        <v/>
      </c>
      <c r="AR166" s="1431"/>
      <c r="AS166" s="1431"/>
      <c r="AT166" s="1432"/>
      <c r="AU166" s="664"/>
      <c r="AV166" s="1038">
        <f>Bilan!$AK$42</f>
        <v>0</v>
      </c>
      <c r="AW166" s="654"/>
      <c r="AX166" s="1039" t="str">
        <f>Bilan!$AM$42</f>
        <v xml:space="preserve"> </v>
      </c>
      <c r="AY166" s="666"/>
      <c r="AZ166" s="654"/>
      <c r="BA166" s="657"/>
    </row>
    <row r="167" spans="2:55" ht="19.5" customHeight="1">
      <c r="B167" s="1416"/>
      <c r="C167" s="1417"/>
      <c r="D167" s="1417"/>
      <c r="E167" s="1417"/>
      <c r="F167" s="1417"/>
      <c r="G167" s="1417"/>
      <c r="H167" s="1417"/>
      <c r="I167" s="1417"/>
      <c r="J167" s="1417"/>
      <c r="K167" s="1417"/>
      <c r="L167" s="1417"/>
      <c r="M167" s="1417"/>
      <c r="N167" s="1417"/>
      <c r="O167" s="1417"/>
      <c r="P167" s="1417"/>
      <c r="Q167" s="1417"/>
      <c r="R167" s="1417"/>
      <c r="S167" s="1417"/>
      <c r="T167" s="1417"/>
      <c r="U167" s="1417"/>
      <c r="V167" s="1417"/>
      <c r="W167" s="1417"/>
      <c r="X167" s="1417"/>
      <c r="Y167" s="1417"/>
      <c r="Z167" s="1445"/>
      <c r="AA167" s="1489"/>
      <c r="AB167" s="686"/>
      <c r="AC167" s="687"/>
      <c r="AD167" s="652"/>
      <c r="AE167" s="1418"/>
      <c r="AF167" s="1418"/>
      <c r="AG167" s="652"/>
      <c r="AH167" s="654"/>
      <c r="AI167" s="1438"/>
      <c r="AJ167" s="1439"/>
      <c r="AK167" s="1439"/>
      <c r="AL167" s="1439"/>
      <c r="AM167" s="1440"/>
      <c r="AN167" s="643"/>
      <c r="AO167" s="643"/>
      <c r="AP167" s="654"/>
      <c r="AQ167" s="654"/>
      <c r="AR167" s="654"/>
      <c r="AS167" s="654"/>
      <c r="AT167" s="654"/>
      <c r="AU167" s="654"/>
      <c r="AV167" s="654"/>
      <c r="AW167" s="654"/>
      <c r="AX167" s="654"/>
      <c r="AY167" s="654"/>
      <c r="AZ167" s="654"/>
      <c r="BA167" s="657"/>
    </row>
    <row r="168" spans="2:55" ht="20.100000000000001" customHeight="1">
      <c r="B168" s="1416"/>
      <c r="C168" s="1417"/>
      <c r="D168" s="1417"/>
      <c r="E168" s="1417"/>
      <c r="F168" s="1417"/>
      <c r="G168" s="1417"/>
      <c r="H168" s="1417"/>
      <c r="I168" s="1417"/>
      <c r="J168" s="1417"/>
      <c r="K168" s="1417"/>
      <c r="L168" s="1417"/>
      <c r="M168" s="1417"/>
      <c r="N168" s="1417"/>
      <c r="O168" s="1417"/>
      <c r="P168" s="1417"/>
      <c r="Q168" s="1417"/>
      <c r="R168" s="1417"/>
      <c r="S168" s="1417"/>
      <c r="T168" s="1417"/>
      <c r="U168" s="1417"/>
      <c r="V168" s="1417"/>
      <c r="W168" s="1417"/>
      <c r="X168" s="1417"/>
      <c r="Y168" s="1417"/>
      <c r="Z168" s="1445"/>
      <c r="AA168" s="1489"/>
      <c r="AB168" s="686"/>
      <c r="AC168" s="687"/>
      <c r="AD168" s="652"/>
      <c r="AE168" s="695"/>
      <c r="AF168" s="652"/>
      <c r="AG168" s="652"/>
      <c r="AH168" s="654"/>
      <c r="AI168" s="678"/>
      <c r="AJ168" s="679"/>
      <c r="AK168" s="679"/>
      <c r="AL168" s="680"/>
      <c r="AM168" s="681"/>
      <c r="AN168" s="643"/>
      <c r="AO168" s="643"/>
      <c r="AP168" s="654"/>
      <c r="AQ168" s="654"/>
      <c r="AR168" s="654"/>
      <c r="AS168" s="654"/>
      <c r="AT168" s="654"/>
      <c r="AU168" s="654"/>
      <c r="AV168" s="654"/>
      <c r="AW168" s="654"/>
      <c r="AX168" s="654"/>
      <c r="AY168" s="654"/>
      <c r="AZ168" s="654"/>
      <c r="BA168" s="657"/>
    </row>
    <row r="169" spans="2:55" s="21" customFormat="1" ht="19.5" customHeight="1">
      <c r="B169" s="1416"/>
      <c r="C169" s="1417"/>
      <c r="D169" s="1417"/>
      <c r="E169" s="1417"/>
      <c r="F169" s="1417"/>
      <c r="G169" s="1417"/>
      <c r="H169" s="1417"/>
      <c r="I169" s="1417"/>
      <c r="J169" s="1417"/>
      <c r="K169" s="1417"/>
      <c r="L169" s="1417"/>
      <c r="M169" s="1417"/>
      <c r="N169" s="1417"/>
      <c r="O169" s="1417"/>
      <c r="P169" s="1417"/>
      <c r="Q169" s="1417"/>
      <c r="R169" s="1417"/>
      <c r="S169" s="1417"/>
      <c r="T169" s="1417"/>
      <c r="U169" s="1417"/>
      <c r="V169" s="1417"/>
      <c r="W169" s="1417"/>
      <c r="X169" s="1417"/>
      <c r="Y169" s="1417"/>
      <c r="Z169" s="1445"/>
      <c r="AA169" s="692"/>
      <c r="AB169" s="692"/>
      <c r="AC169" s="687"/>
      <c r="AD169" s="652"/>
      <c r="AE169" s="1418"/>
      <c r="AF169" s="1418"/>
      <c r="AG169" s="652"/>
      <c r="AH169" s="654"/>
      <c r="AI169" s="1433" t="str">
        <f>'Donnees ICCER'!$E$53</f>
        <v>C10.10: Déconsigner le système</v>
      </c>
      <c r="AJ169" s="1434"/>
      <c r="AK169" s="1434"/>
      <c r="AL169" s="1434"/>
      <c r="AM169" s="1435"/>
      <c r="AN169" s="643"/>
      <c r="AO169" s="643"/>
      <c r="AP169" s="654"/>
      <c r="AQ169" s="654"/>
      <c r="AR169" s="655"/>
      <c r="AS169" s="654"/>
      <c r="AT169" s="654"/>
      <c r="AU169" s="654"/>
      <c r="AV169" s="654"/>
      <c r="AW169" s="654"/>
      <c r="AX169" s="654"/>
      <c r="AY169" s="654"/>
      <c r="AZ169" s="654"/>
      <c r="BA169" s="657"/>
    </row>
    <row r="170" spans="2:55" ht="30" customHeight="1">
      <c r="B170" s="1416"/>
      <c r="C170" s="1417"/>
      <c r="D170" s="1417"/>
      <c r="E170" s="1417"/>
      <c r="F170" s="1417"/>
      <c r="G170" s="1417"/>
      <c r="H170" s="1417"/>
      <c r="I170" s="1417"/>
      <c r="J170" s="1417"/>
      <c r="K170" s="1417"/>
      <c r="L170" s="1417"/>
      <c r="M170" s="1417"/>
      <c r="N170" s="1417"/>
      <c r="O170" s="1417"/>
      <c r="P170" s="1417"/>
      <c r="Q170" s="1417"/>
      <c r="R170" s="1417"/>
      <c r="S170" s="1417"/>
      <c r="T170" s="1417"/>
      <c r="U170" s="1417"/>
      <c r="V170" s="1417"/>
      <c r="W170" s="1417"/>
      <c r="X170" s="1417"/>
      <c r="Y170" s="1417"/>
      <c r="Z170" s="1445"/>
      <c r="AA170" s="584"/>
      <c r="AB170" s="584"/>
      <c r="AC170" s="1454">
        <v>50</v>
      </c>
      <c r="AD170" s="1417"/>
      <c r="AE170" s="1419" t="str">
        <f>'Donnees ICCER'!$C$53</f>
        <v>C10.10</v>
      </c>
      <c r="AF170" s="1420"/>
      <c r="AG170" s="652"/>
      <c r="AH170" s="659" t="s">
        <v>211</v>
      </c>
      <c r="AI170" s="1436"/>
      <c r="AJ170" s="1353"/>
      <c r="AK170" s="1353"/>
      <c r="AL170" s="1353"/>
      <c r="AM170" s="1437"/>
      <c r="AN170" s="1446" t="s">
        <v>212</v>
      </c>
      <c r="AO170" s="1446"/>
      <c r="AP170" s="1447"/>
      <c r="AQ170" s="1430" t="str">
        <f>REPT("g",(AV170))</f>
        <v/>
      </c>
      <c r="AR170" s="1431"/>
      <c r="AS170" s="1431"/>
      <c r="AT170" s="1432"/>
      <c r="AU170" s="664"/>
      <c r="AV170" s="1038">
        <f>Bilan!$AK$42</f>
        <v>0</v>
      </c>
      <c r="AW170" s="654"/>
      <c r="AX170" s="1039" t="str">
        <f>Bilan!$AM$42</f>
        <v xml:space="preserve"> </v>
      </c>
      <c r="AY170" s="666"/>
      <c r="AZ170" s="654"/>
      <c r="BA170" s="657"/>
    </row>
    <row r="171" spans="2:55" ht="19.5" customHeight="1">
      <c r="B171" s="1416"/>
      <c r="C171" s="1417"/>
      <c r="D171" s="1417"/>
      <c r="E171" s="1417"/>
      <c r="F171" s="1417"/>
      <c r="G171" s="1417"/>
      <c r="H171" s="1417"/>
      <c r="I171" s="1417"/>
      <c r="J171" s="1417"/>
      <c r="K171" s="1417"/>
      <c r="L171" s="1417"/>
      <c r="M171" s="1417"/>
      <c r="N171" s="1417"/>
      <c r="O171" s="1417"/>
      <c r="P171" s="1417"/>
      <c r="Q171" s="1417"/>
      <c r="R171" s="1417"/>
      <c r="S171" s="1417"/>
      <c r="T171" s="1417"/>
      <c r="U171" s="1417"/>
      <c r="V171" s="1417"/>
      <c r="W171" s="1417"/>
      <c r="X171" s="1417"/>
      <c r="Y171" s="1417"/>
      <c r="Z171" s="1445"/>
      <c r="AA171" s="686"/>
      <c r="AB171" s="686"/>
      <c r="AC171" s="687"/>
      <c r="AD171" s="652"/>
      <c r="AE171" s="1418"/>
      <c r="AF171" s="1418"/>
      <c r="AG171" s="652"/>
      <c r="AH171" s="654"/>
      <c r="AI171" s="1438"/>
      <c r="AJ171" s="1439"/>
      <c r="AK171" s="1439"/>
      <c r="AL171" s="1439"/>
      <c r="AM171" s="1440"/>
      <c r="AN171" s="643"/>
      <c r="AO171" s="643"/>
      <c r="AP171" s="654"/>
      <c r="AQ171" s="654"/>
      <c r="AR171" s="654"/>
      <c r="AS171" s="654"/>
      <c r="AT171" s="654"/>
      <c r="AU171" s="654"/>
      <c r="AV171" s="654"/>
      <c r="AW171" s="654"/>
      <c r="AX171" s="654"/>
      <c r="AY171" s="654"/>
      <c r="AZ171" s="654"/>
      <c r="BA171" s="657"/>
    </row>
    <row r="172" spans="2:55" ht="18.95" customHeight="1">
      <c r="B172" s="1416"/>
      <c r="C172" s="1417"/>
      <c r="D172" s="1417"/>
      <c r="E172" s="1417"/>
      <c r="F172" s="1417"/>
      <c r="G172" s="1417"/>
      <c r="H172" s="1417"/>
      <c r="I172" s="1417"/>
      <c r="J172" s="1417"/>
      <c r="K172" s="1417"/>
      <c r="L172" s="1417"/>
      <c r="M172" s="1417"/>
      <c r="N172" s="1417"/>
      <c r="O172" s="1417"/>
      <c r="P172" s="1417"/>
      <c r="Q172" s="1417"/>
      <c r="R172" s="1417"/>
      <c r="S172" s="1417"/>
      <c r="T172" s="1417"/>
      <c r="U172" s="1417"/>
      <c r="V172" s="1417"/>
      <c r="W172" s="1417"/>
      <c r="X172" s="1417"/>
      <c r="Y172" s="1417"/>
      <c r="Z172" s="1445"/>
      <c r="AA172" s="694"/>
      <c r="AB172" s="694"/>
      <c r="AC172" s="687"/>
      <c r="AD172" s="652"/>
      <c r="AE172" s="695"/>
      <c r="AF172" s="652"/>
      <c r="AG172" s="652"/>
      <c r="AH172" s="652"/>
      <c r="AI172" s="652"/>
      <c r="AJ172" s="652"/>
      <c r="AK172" s="652"/>
      <c r="AL172" s="652"/>
      <c r="AM172" s="652"/>
      <c r="AN172" s="652"/>
      <c r="AO172" s="652"/>
      <c r="AP172" s="652"/>
      <c r="AQ172" s="652"/>
      <c r="AR172" s="652"/>
      <c r="AS172" s="652"/>
      <c r="AT172" s="652"/>
      <c r="AU172" s="652"/>
      <c r="AV172" s="652"/>
      <c r="AW172" s="652"/>
      <c r="AX172" s="652"/>
      <c r="AY172" s="652"/>
      <c r="AZ172" s="652"/>
      <c r="BA172" s="702"/>
    </row>
    <row r="173" spans="2:55" ht="19.5" customHeight="1">
      <c r="B173" s="1416"/>
      <c r="C173" s="1417"/>
      <c r="D173" s="1417"/>
      <c r="E173" s="1417"/>
      <c r="F173" s="1417"/>
      <c r="G173" s="1417"/>
      <c r="H173" s="1417"/>
      <c r="I173" s="1417"/>
      <c r="J173" s="1417"/>
      <c r="K173" s="1417"/>
      <c r="L173" s="1417"/>
      <c r="M173" s="1417"/>
      <c r="N173" s="1417"/>
      <c r="O173" s="1417"/>
      <c r="P173" s="1417"/>
      <c r="Q173" s="1417"/>
      <c r="R173" s="1417"/>
      <c r="S173" s="1417"/>
      <c r="T173" s="1417"/>
      <c r="U173" s="1417"/>
      <c r="V173" s="1417"/>
      <c r="W173" s="1417"/>
      <c r="X173" s="1417"/>
      <c r="Y173" s="1417"/>
      <c r="Z173" s="1445"/>
      <c r="AA173" s="694"/>
      <c r="AB173" s="694"/>
      <c r="AC173" s="687"/>
      <c r="AD173" s="652"/>
      <c r="AE173" s="1418"/>
      <c r="AF173" s="1418"/>
      <c r="AG173" s="652"/>
      <c r="AH173" s="654"/>
      <c r="AI173" s="1433" t="str">
        <f>'Donnees ICCER'!$E$54</f>
        <v>C10.11: Réaliser les réglages permettant la remise en service</v>
      </c>
      <c r="AJ173" s="1434"/>
      <c r="AK173" s="1434"/>
      <c r="AL173" s="1434"/>
      <c r="AM173" s="1435"/>
      <c r="AN173" s="643"/>
      <c r="AO173" s="643"/>
      <c r="AP173" s="654"/>
      <c r="AQ173" s="654"/>
      <c r="AR173" s="655"/>
      <c r="AS173" s="654"/>
      <c r="AT173" s="654"/>
      <c r="AU173" s="654"/>
      <c r="AV173" s="654"/>
      <c r="AW173" s="654"/>
      <c r="AX173" s="654"/>
      <c r="AY173" s="654"/>
      <c r="AZ173" s="654"/>
      <c r="BA173" s="657"/>
    </row>
    <row r="174" spans="2:55" ht="30" customHeight="1">
      <c r="B174" s="1416"/>
      <c r="C174" s="1417"/>
      <c r="D174" s="1417"/>
      <c r="E174" s="1417"/>
      <c r="F174" s="1417"/>
      <c r="G174" s="1417"/>
      <c r="H174" s="1417"/>
      <c r="I174" s="1417"/>
      <c r="J174" s="1417"/>
      <c r="K174" s="1417"/>
      <c r="L174" s="1417"/>
      <c r="M174" s="1417"/>
      <c r="N174" s="1417"/>
      <c r="O174" s="1417"/>
      <c r="P174" s="1417"/>
      <c r="Q174" s="1417"/>
      <c r="R174" s="1417"/>
      <c r="S174" s="1417"/>
      <c r="T174" s="1417"/>
      <c r="U174" s="1417"/>
      <c r="V174" s="1417"/>
      <c r="W174" s="1417"/>
      <c r="X174" s="1417"/>
      <c r="Y174" s="1417"/>
      <c r="Z174" s="1445"/>
      <c r="AA174" s="584"/>
      <c r="AB174" s="584"/>
      <c r="AC174" s="1454">
        <v>51</v>
      </c>
      <c r="AD174" s="1417"/>
      <c r="AE174" s="1419" t="str">
        <f>'Donnees ICCER'!$C$54</f>
        <v>C10.11</v>
      </c>
      <c r="AF174" s="1420"/>
      <c r="AG174" s="652"/>
      <c r="AH174" s="659" t="s">
        <v>211</v>
      </c>
      <c r="AI174" s="1436"/>
      <c r="AJ174" s="1353"/>
      <c r="AK174" s="1353"/>
      <c r="AL174" s="1353"/>
      <c r="AM174" s="1437"/>
      <c r="AN174" s="1446" t="s">
        <v>212</v>
      </c>
      <c r="AO174" s="1446"/>
      <c r="AP174" s="1447"/>
      <c r="AQ174" s="1430" t="str">
        <f>REPT("g",(AV174))</f>
        <v/>
      </c>
      <c r="AR174" s="1431"/>
      <c r="AS174" s="1431"/>
      <c r="AT174" s="1432"/>
      <c r="AU174" s="664"/>
      <c r="AV174" s="1038">
        <f>Bilan!$AK$42</f>
        <v>0</v>
      </c>
      <c r="AW174" s="654"/>
      <c r="AX174" s="1039" t="str">
        <f>Bilan!$AM$42</f>
        <v xml:space="preserve"> </v>
      </c>
      <c r="AY174" s="666"/>
      <c r="AZ174" s="654"/>
      <c r="BA174" s="657"/>
    </row>
    <row r="175" spans="2:55" ht="19.5" customHeight="1">
      <c r="B175" s="1416"/>
      <c r="C175" s="1417"/>
      <c r="D175" s="1417"/>
      <c r="E175" s="1417"/>
      <c r="F175" s="1417"/>
      <c r="G175" s="1417"/>
      <c r="H175" s="1417"/>
      <c r="I175" s="1417"/>
      <c r="J175" s="1417"/>
      <c r="K175" s="1417"/>
      <c r="L175" s="1417"/>
      <c r="M175" s="1417"/>
      <c r="N175" s="1417"/>
      <c r="O175" s="1417"/>
      <c r="P175" s="1417"/>
      <c r="Q175" s="1417"/>
      <c r="R175" s="1417"/>
      <c r="S175" s="1417"/>
      <c r="T175" s="1417"/>
      <c r="U175" s="1417"/>
      <c r="V175" s="1417"/>
      <c r="W175" s="1417"/>
      <c r="X175" s="1417"/>
      <c r="Y175" s="1417"/>
      <c r="Z175" s="1445"/>
      <c r="AA175" s="694"/>
      <c r="AB175" s="694"/>
      <c r="AC175" s="687"/>
      <c r="AD175" s="652"/>
      <c r="AE175" s="1418"/>
      <c r="AF175" s="1418"/>
      <c r="AG175" s="652"/>
      <c r="AH175" s="654"/>
      <c r="AI175" s="1438"/>
      <c r="AJ175" s="1439"/>
      <c r="AK175" s="1439"/>
      <c r="AL175" s="1439"/>
      <c r="AM175" s="1440"/>
      <c r="AN175" s="643"/>
      <c r="AO175" s="643"/>
      <c r="AP175" s="654"/>
      <c r="AQ175" s="654"/>
      <c r="AR175" s="654"/>
      <c r="AS175" s="654"/>
      <c r="AT175" s="654"/>
      <c r="AU175" s="654"/>
      <c r="AV175" s="654"/>
      <c r="AW175" s="654"/>
      <c r="AX175" s="654"/>
      <c r="AY175" s="654"/>
      <c r="AZ175" s="654"/>
      <c r="BA175" s="657"/>
    </row>
    <row r="176" spans="2:55" ht="20.100000000000001" customHeight="1">
      <c r="B176" s="1416"/>
      <c r="C176" s="1417"/>
      <c r="D176" s="1417"/>
      <c r="E176" s="1417"/>
      <c r="F176" s="1417"/>
      <c r="G176" s="1417"/>
      <c r="H176" s="1417"/>
      <c r="I176" s="1417"/>
      <c r="J176" s="1417"/>
      <c r="K176" s="1417"/>
      <c r="L176" s="1417"/>
      <c r="M176" s="1417"/>
      <c r="N176" s="1417"/>
      <c r="O176" s="1417"/>
      <c r="P176" s="1417"/>
      <c r="Q176" s="1417"/>
      <c r="R176" s="1417"/>
      <c r="S176" s="1417"/>
      <c r="T176" s="1417"/>
      <c r="U176" s="1417"/>
      <c r="V176" s="1417"/>
      <c r="W176" s="1417"/>
      <c r="X176" s="1417"/>
      <c r="Y176" s="1417"/>
      <c r="Z176" s="1445"/>
      <c r="AA176" s="694"/>
      <c r="AB176" s="694"/>
      <c r="AC176" s="687"/>
      <c r="AD176" s="652"/>
      <c r="AE176" s="695"/>
      <c r="AF176" s="652"/>
      <c r="AG176" s="652"/>
      <c r="AH176" s="652"/>
      <c r="AI176" s="652"/>
      <c r="AJ176" s="652"/>
      <c r="AK176" s="652"/>
      <c r="AL176" s="652"/>
      <c r="AM176" s="652"/>
      <c r="AN176" s="652"/>
      <c r="AO176" s="652"/>
      <c r="AP176" s="652"/>
      <c r="AQ176" s="652"/>
      <c r="AR176" s="652"/>
      <c r="AS176" s="652"/>
      <c r="AT176" s="652"/>
      <c r="AU176" s="652"/>
      <c r="AV176" s="652"/>
      <c r="AW176" s="652"/>
      <c r="AX176" s="652"/>
      <c r="AY176" s="652"/>
      <c r="AZ176" s="652"/>
      <c r="BA176" s="702"/>
    </row>
    <row r="177" spans="2:55 16369:16369" ht="19.5" customHeight="1">
      <c r="B177" s="1416"/>
      <c r="C177" s="1417"/>
      <c r="D177" s="1417"/>
      <c r="E177" s="1417"/>
      <c r="F177" s="1417"/>
      <c r="G177" s="1417"/>
      <c r="H177" s="1417"/>
      <c r="I177" s="1417"/>
      <c r="J177" s="1417"/>
      <c r="K177" s="1417"/>
      <c r="L177" s="1417"/>
      <c r="M177" s="1417"/>
      <c r="N177" s="1417"/>
      <c r="O177" s="1417"/>
      <c r="P177" s="1417"/>
      <c r="Q177" s="1417"/>
      <c r="R177" s="1417"/>
      <c r="S177" s="1417"/>
      <c r="T177" s="1417"/>
      <c r="U177" s="1417"/>
      <c r="V177" s="1417"/>
      <c r="W177" s="1417"/>
      <c r="X177" s="1417"/>
      <c r="Y177" s="1417"/>
      <c r="Z177" s="1445"/>
      <c r="AA177" s="694"/>
      <c r="AB177" s="694"/>
      <c r="AC177" s="687"/>
      <c r="AD177" s="652"/>
      <c r="AE177" s="1418"/>
      <c r="AF177" s="1418"/>
      <c r="AG177" s="652"/>
      <c r="AH177" s="654"/>
      <c r="AI177" s="1433" t="str">
        <f>'Donnees ICCER'!$E$55</f>
        <v>C10.12: Remettre en service le système</v>
      </c>
      <c r="AJ177" s="1434"/>
      <c r="AK177" s="1434"/>
      <c r="AL177" s="1434"/>
      <c r="AM177" s="1435"/>
      <c r="AN177" s="643"/>
      <c r="AO177" s="643"/>
      <c r="AP177" s="654"/>
      <c r="AQ177" s="654"/>
      <c r="AR177" s="655"/>
      <c r="AS177" s="654"/>
      <c r="AT177" s="654"/>
      <c r="AU177" s="654"/>
      <c r="AV177" s="654"/>
      <c r="AW177" s="654"/>
      <c r="AX177" s="654"/>
      <c r="AY177" s="654"/>
      <c r="AZ177" s="654"/>
      <c r="BA177" s="657"/>
    </row>
    <row r="178" spans="2:55 16369:16369" ht="30" customHeight="1">
      <c r="B178" s="1416"/>
      <c r="C178" s="1417"/>
      <c r="D178" s="1417"/>
      <c r="E178" s="1417"/>
      <c r="F178" s="1417"/>
      <c r="G178" s="1417"/>
      <c r="H178" s="1417"/>
      <c r="I178" s="1417"/>
      <c r="J178" s="1417"/>
      <c r="K178" s="1417"/>
      <c r="L178" s="1417"/>
      <c r="M178" s="1417"/>
      <c r="N178" s="1417"/>
      <c r="O178" s="1417"/>
      <c r="P178" s="1417"/>
      <c r="Q178" s="1417"/>
      <c r="R178" s="1417"/>
      <c r="S178" s="1417"/>
      <c r="T178" s="1417"/>
      <c r="U178" s="1417"/>
      <c r="V178" s="1417"/>
      <c r="W178" s="1417"/>
      <c r="X178" s="1417"/>
      <c r="Y178" s="1417"/>
      <c r="Z178" s="1445"/>
      <c r="AA178" s="584"/>
      <c r="AB178" s="584"/>
      <c r="AC178" s="1454">
        <v>52</v>
      </c>
      <c r="AD178" s="1417"/>
      <c r="AE178" s="1419" t="str">
        <f>'Donnees ICCER'!$C$55</f>
        <v>C10.12</v>
      </c>
      <c r="AF178" s="1420"/>
      <c r="AG178" s="652"/>
      <c r="AH178" s="659" t="s">
        <v>211</v>
      </c>
      <c r="AI178" s="1436"/>
      <c r="AJ178" s="1353"/>
      <c r="AK178" s="1353"/>
      <c r="AL178" s="1353"/>
      <c r="AM178" s="1437"/>
      <c r="AN178" s="643" t="s">
        <v>212</v>
      </c>
      <c r="AO178" s="643"/>
      <c r="AP178" s="660"/>
      <c r="AQ178" s="661" t="str">
        <f>REPT("g",(AV178))</f>
        <v/>
      </c>
      <c r="AR178" s="662"/>
      <c r="AS178" s="662"/>
      <c r="AT178" s="663"/>
      <c r="AU178" s="664"/>
      <c r="AV178" s="1038">
        <f>Bilan!$AK$42</f>
        <v>0</v>
      </c>
      <c r="AW178" s="654"/>
      <c r="AX178" s="1039" t="str">
        <f>Bilan!$AM$42</f>
        <v xml:space="preserve"> </v>
      </c>
      <c r="AY178" s="666"/>
      <c r="AZ178" s="654"/>
      <c r="BA178" s="657"/>
      <c r="BB178" s="677"/>
      <c r="BC178" s="677"/>
    </row>
    <row r="179" spans="2:55 16369:16369" ht="19.5" customHeight="1">
      <c r="B179" s="1416"/>
      <c r="C179" s="1417"/>
      <c r="D179" s="1417"/>
      <c r="E179" s="1417"/>
      <c r="F179" s="1417"/>
      <c r="G179" s="1417"/>
      <c r="H179" s="1417"/>
      <c r="I179" s="1417"/>
      <c r="J179" s="1417"/>
      <c r="K179" s="1417"/>
      <c r="L179" s="1417"/>
      <c r="M179" s="1417"/>
      <c r="N179" s="1417"/>
      <c r="O179" s="1417"/>
      <c r="P179" s="1417"/>
      <c r="Q179" s="1417"/>
      <c r="R179" s="1417"/>
      <c r="S179" s="1417"/>
      <c r="T179" s="1417"/>
      <c r="U179" s="1417"/>
      <c r="V179" s="1417"/>
      <c r="W179" s="1417"/>
      <c r="X179" s="1417"/>
      <c r="Y179" s="1417"/>
      <c r="Z179" s="1445"/>
      <c r="AA179" s="694"/>
      <c r="AB179" s="694"/>
      <c r="AC179" s="687"/>
      <c r="AD179" s="652"/>
      <c r="AE179" s="1418"/>
      <c r="AF179" s="1418"/>
      <c r="AG179" s="652"/>
      <c r="AH179" s="654"/>
      <c r="AI179" s="1438"/>
      <c r="AJ179" s="1439"/>
      <c r="AK179" s="1439"/>
      <c r="AL179" s="1439"/>
      <c r="AM179" s="1440"/>
      <c r="AN179" s="643"/>
      <c r="AO179" s="643"/>
      <c r="AP179" s="654"/>
      <c r="AQ179" s="654"/>
      <c r="AR179" s="654"/>
      <c r="AS179" s="654"/>
      <c r="AT179" s="654"/>
      <c r="AU179" s="654"/>
      <c r="AV179" s="654"/>
      <c r="AW179" s="654"/>
      <c r="AX179" s="654"/>
      <c r="AY179" s="654"/>
      <c r="AZ179" s="654"/>
      <c r="BA179" s="657"/>
      <c r="BB179" s="251"/>
      <c r="BC179" s="251"/>
    </row>
    <row r="180" spans="2:55 16369:16369" ht="20.100000000000001" customHeight="1">
      <c r="B180" s="1416"/>
      <c r="C180" s="1417"/>
      <c r="D180" s="1417"/>
      <c r="E180" s="1417"/>
      <c r="F180" s="1417"/>
      <c r="G180" s="1417"/>
      <c r="H180" s="1417"/>
      <c r="I180" s="1417"/>
      <c r="J180" s="1417"/>
      <c r="K180" s="1417"/>
      <c r="L180" s="1417"/>
      <c r="M180" s="1417"/>
      <c r="N180" s="1417"/>
      <c r="O180" s="1417"/>
      <c r="P180" s="1417"/>
      <c r="Q180" s="1417"/>
      <c r="R180" s="1417"/>
      <c r="S180" s="1417"/>
      <c r="T180" s="1417"/>
      <c r="U180" s="1417"/>
      <c r="V180" s="1417"/>
      <c r="W180" s="1417"/>
      <c r="X180" s="1417"/>
      <c r="Y180" s="1417"/>
      <c r="Z180" s="1445"/>
      <c r="AA180" s="694"/>
      <c r="AB180" s="694"/>
      <c r="AC180" s="687"/>
      <c r="AD180" s="652"/>
      <c r="AE180" s="695"/>
      <c r="AF180" s="652"/>
      <c r="AG180" s="652"/>
      <c r="AH180" s="652"/>
      <c r="AI180" s="652"/>
      <c r="AJ180" s="652"/>
      <c r="AK180" s="652"/>
      <c r="AL180" s="652"/>
      <c r="AM180" s="652"/>
      <c r="AN180" s="652"/>
      <c r="AO180" s="652"/>
      <c r="AP180" s="652"/>
      <c r="AQ180" s="652"/>
      <c r="AR180" s="652"/>
      <c r="AS180" s="652"/>
      <c r="AT180" s="652"/>
      <c r="AU180" s="652"/>
      <c r="AV180" s="652"/>
      <c r="AW180" s="652"/>
      <c r="AX180" s="652"/>
      <c r="AY180" s="652"/>
      <c r="AZ180" s="652"/>
      <c r="BA180" s="702"/>
    </row>
    <row r="181" spans="2:55 16369:16369" ht="19.5" customHeight="1">
      <c r="B181" s="1416"/>
      <c r="C181" s="1417"/>
      <c r="D181" s="1417"/>
      <c r="E181" s="1417"/>
      <c r="F181" s="1417"/>
      <c r="G181" s="1417"/>
      <c r="H181" s="1417"/>
      <c r="I181" s="1417"/>
      <c r="J181" s="1417"/>
      <c r="K181" s="1417"/>
      <c r="L181" s="1417"/>
      <c r="M181" s="1417"/>
      <c r="N181" s="1417"/>
      <c r="O181" s="1417"/>
      <c r="P181" s="1417"/>
      <c r="Q181" s="1417"/>
      <c r="R181" s="1417"/>
      <c r="S181" s="1417"/>
      <c r="T181" s="1417"/>
      <c r="U181" s="1417"/>
      <c r="V181" s="1417"/>
      <c r="W181" s="1417"/>
      <c r="X181" s="1417"/>
      <c r="Y181" s="1417"/>
      <c r="Z181" s="1445"/>
      <c r="AA181" s="694"/>
      <c r="AB181" s="694"/>
      <c r="AC181" s="687"/>
      <c r="AD181" s="652"/>
      <c r="AE181" s="1418"/>
      <c r="AF181" s="1418"/>
      <c r="AG181" s="652"/>
      <c r="AH181" s="654"/>
      <c r="AI181" s="1433" t="str">
        <f>'Donnees ICCER'!$E$56</f>
        <v>C10.13: Évacuer les déchets</v>
      </c>
      <c r="AJ181" s="1434"/>
      <c r="AK181" s="1434"/>
      <c r="AL181" s="1434"/>
      <c r="AM181" s="1435"/>
      <c r="AN181" s="643"/>
      <c r="AO181" s="643"/>
      <c r="AP181" s="654"/>
      <c r="AQ181" s="654"/>
      <c r="AR181" s="655"/>
      <c r="AS181" s="654"/>
      <c r="AT181" s="654"/>
      <c r="AU181" s="654"/>
      <c r="AV181" s="654"/>
      <c r="AW181" s="654"/>
      <c r="AX181" s="654"/>
      <c r="AY181" s="654"/>
      <c r="AZ181" s="654"/>
      <c r="BA181" s="657"/>
    </row>
    <row r="182" spans="2:55 16369:16369" ht="30" customHeight="1">
      <c r="B182" s="1416"/>
      <c r="C182" s="1417"/>
      <c r="D182" s="1417"/>
      <c r="E182" s="1417"/>
      <c r="F182" s="1417"/>
      <c r="G182" s="1417"/>
      <c r="H182" s="1417"/>
      <c r="I182" s="1417"/>
      <c r="J182" s="1417"/>
      <c r="K182" s="1417"/>
      <c r="L182" s="1417"/>
      <c r="M182" s="1417"/>
      <c r="N182" s="1417"/>
      <c r="O182" s="1417"/>
      <c r="P182" s="1417"/>
      <c r="Q182" s="1417"/>
      <c r="R182" s="1417"/>
      <c r="S182" s="1417"/>
      <c r="T182" s="1417"/>
      <c r="U182" s="1417"/>
      <c r="V182" s="1417"/>
      <c r="W182" s="1417"/>
      <c r="X182" s="1417"/>
      <c r="Y182" s="1417"/>
      <c r="Z182" s="1445"/>
      <c r="AA182" s="694"/>
      <c r="AB182" s="694"/>
      <c r="AC182" s="1454">
        <v>53</v>
      </c>
      <c r="AD182" s="1417"/>
      <c r="AE182" s="1419" t="str">
        <f>'Donnees ICCER'!$C$56</f>
        <v>C10.13</v>
      </c>
      <c r="AF182" s="1420"/>
      <c r="AG182" s="652"/>
      <c r="AH182" s="659" t="s">
        <v>211</v>
      </c>
      <c r="AI182" s="1436"/>
      <c r="AJ182" s="1353"/>
      <c r="AK182" s="1353"/>
      <c r="AL182" s="1353"/>
      <c r="AM182" s="1437"/>
      <c r="AN182" s="1446" t="s">
        <v>212</v>
      </c>
      <c r="AO182" s="1446"/>
      <c r="AP182" s="1447"/>
      <c r="AQ182" s="1430" t="str">
        <f>REPT("g",(AV182))</f>
        <v/>
      </c>
      <c r="AR182" s="1431"/>
      <c r="AS182" s="1431"/>
      <c r="AT182" s="1432"/>
      <c r="AU182" s="664"/>
      <c r="AV182" s="1038">
        <f>Bilan!$AK$42</f>
        <v>0</v>
      </c>
      <c r="AW182" s="654"/>
      <c r="AX182" s="1039" t="str">
        <f>Bilan!$AM$42</f>
        <v xml:space="preserve"> </v>
      </c>
      <c r="AY182" s="666"/>
      <c r="AZ182" s="654"/>
      <c r="BA182" s="657"/>
    </row>
    <row r="183" spans="2:55 16369:16369" ht="19.5" customHeight="1">
      <c r="B183" s="1416"/>
      <c r="C183" s="1417"/>
      <c r="D183" s="1417"/>
      <c r="E183" s="1417"/>
      <c r="F183" s="1417"/>
      <c r="G183" s="1417"/>
      <c r="H183" s="1417"/>
      <c r="I183" s="1417"/>
      <c r="J183" s="1417"/>
      <c r="K183" s="1417"/>
      <c r="L183" s="1417"/>
      <c r="M183" s="1417"/>
      <c r="N183" s="1417"/>
      <c r="O183" s="1417"/>
      <c r="P183" s="1417"/>
      <c r="Q183" s="1417"/>
      <c r="R183" s="1417"/>
      <c r="S183" s="1417"/>
      <c r="T183" s="1417"/>
      <c r="U183" s="1417"/>
      <c r="V183" s="1417"/>
      <c r="W183" s="1417"/>
      <c r="X183" s="1417"/>
      <c r="Y183" s="1417"/>
      <c r="Z183" s="1445"/>
      <c r="AA183" s="694"/>
      <c r="AB183" s="694"/>
      <c r="AC183" s="644"/>
      <c r="AD183" s="652"/>
      <c r="AE183" s="1418"/>
      <c r="AF183" s="1418"/>
      <c r="AG183" s="652"/>
      <c r="AH183" s="654"/>
      <c r="AI183" s="1438"/>
      <c r="AJ183" s="1439"/>
      <c r="AK183" s="1439"/>
      <c r="AL183" s="1439"/>
      <c r="AM183" s="1440"/>
      <c r="AN183" s="643"/>
      <c r="AO183" s="643"/>
      <c r="AP183" s="654"/>
      <c r="AQ183" s="654"/>
      <c r="AR183" s="654"/>
      <c r="AS183" s="654"/>
      <c r="AT183" s="654"/>
      <c r="AU183" s="654"/>
      <c r="AV183" s="654"/>
      <c r="AW183" s="654"/>
      <c r="AX183" s="654"/>
      <c r="AY183" s="654"/>
      <c r="AZ183" s="654"/>
      <c r="BA183" s="657"/>
    </row>
    <row r="184" spans="2:55 16369:16369" s="21" customFormat="1" ht="34.5" customHeight="1">
      <c r="B184" s="703"/>
      <c r="C184" s="704"/>
      <c r="D184" s="704"/>
      <c r="E184" s="704"/>
      <c r="F184" s="705"/>
      <c r="G184" s="647"/>
      <c r="H184" s="647"/>
      <c r="I184" s="647"/>
      <c r="J184" s="647"/>
      <c r="K184" s="647"/>
      <c r="L184" s="647"/>
      <c r="M184" s="647"/>
      <c r="N184" s="647"/>
      <c r="O184" s="647"/>
      <c r="P184" s="647"/>
      <c r="Q184" s="647"/>
      <c r="R184" s="647"/>
      <c r="S184" s="647"/>
      <c r="T184" s="647"/>
      <c r="U184" s="647"/>
      <c r="V184" s="647"/>
      <c r="W184" s="706"/>
      <c r="X184" s="647"/>
      <c r="Y184" s="647"/>
      <c r="Z184" s="707"/>
      <c r="AA184" s="693"/>
      <c r="AB184" s="694"/>
      <c r="AC184" s="708"/>
      <c r="AD184" s="704"/>
      <c r="AE184" s="704"/>
      <c r="AF184" s="704"/>
      <c r="AG184" s="705"/>
      <c r="AH184" s="647"/>
      <c r="AI184" s="647"/>
      <c r="AJ184" s="647"/>
      <c r="AK184" s="647"/>
      <c r="AL184" s="647"/>
      <c r="AM184" s="647"/>
      <c r="AN184" s="647"/>
      <c r="AO184" s="647"/>
      <c r="AP184" s="647"/>
      <c r="AQ184" s="647"/>
      <c r="AR184" s="647"/>
      <c r="AS184" s="647"/>
      <c r="AT184" s="647"/>
      <c r="AU184" s="647"/>
      <c r="AV184" s="647"/>
      <c r="AW184" s="647"/>
      <c r="AX184" s="706"/>
      <c r="AY184" s="647"/>
      <c r="AZ184" s="647"/>
      <c r="BA184" s="709"/>
    </row>
    <row r="185" spans="2:55 16369:16369" s="21" customFormat="1" ht="33.75" customHeight="1">
      <c r="B185" s="636"/>
      <c r="C185" s="587"/>
      <c r="D185" s="587"/>
      <c r="E185" s="587"/>
      <c r="F185" s="587"/>
      <c r="G185" s="587"/>
      <c r="H185" s="587"/>
      <c r="I185" s="587"/>
      <c r="J185" s="587"/>
      <c r="K185" s="587"/>
      <c r="L185" s="587"/>
      <c r="M185" s="584"/>
      <c r="N185" s="584"/>
      <c r="O185" s="584"/>
      <c r="P185" s="584"/>
      <c r="Q185" s="584"/>
      <c r="R185" s="584"/>
      <c r="S185" s="584"/>
      <c r="T185" s="584"/>
      <c r="U185" s="584"/>
      <c r="V185" s="584"/>
      <c r="W185" s="584"/>
      <c r="X185" s="584"/>
      <c r="Y185" s="584"/>
      <c r="Z185" s="584"/>
      <c r="AA185" s="584"/>
      <c r="AB185" s="584"/>
      <c r="AC185" s="587"/>
      <c r="AD185" s="587"/>
      <c r="AE185" s="587"/>
      <c r="AF185" s="587"/>
      <c r="AG185" s="587"/>
      <c r="AH185" s="584"/>
      <c r="AI185" s="584"/>
      <c r="AJ185" s="584"/>
      <c r="AK185" s="584"/>
      <c r="AL185" s="584"/>
      <c r="AM185" s="584"/>
      <c r="AN185" s="584"/>
      <c r="AO185" s="584"/>
      <c r="AP185" s="584"/>
      <c r="AQ185" s="584"/>
      <c r="AR185" s="584"/>
      <c r="AS185" s="584"/>
      <c r="AT185" s="584"/>
      <c r="AU185" s="584"/>
      <c r="AV185" s="584"/>
      <c r="AW185" s="584"/>
      <c r="AX185" s="584"/>
      <c r="AY185" s="584"/>
      <c r="AZ185" s="584"/>
      <c r="BA185" s="637"/>
      <c r="XEO185" s="652"/>
    </row>
    <row r="186" spans="2:55 16369:16369" s="21" customFormat="1" ht="20.25" customHeight="1">
      <c r="B186" s="638"/>
      <c r="C186" s="639"/>
      <c r="D186" s="1455" t="s">
        <v>126</v>
      </c>
      <c r="E186" s="1455"/>
      <c r="F186" s="1458"/>
      <c r="G186" s="1576" t="str">
        <f>'Donnees ICCER'!$E$104</f>
        <v>C11 : Consigner et transmettre les informations</v>
      </c>
      <c r="H186" s="1576"/>
      <c r="I186" s="1576"/>
      <c r="J186" s="1576"/>
      <c r="K186" s="1576"/>
      <c r="L186" s="1576"/>
      <c r="M186" s="1576"/>
      <c r="N186" s="1576"/>
      <c r="O186" s="1576"/>
      <c r="P186" s="1576"/>
      <c r="Q186" s="1576"/>
      <c r="R186" s="1576"/>
      <c r="S186" s="1576"/>
      <c r="T186" s="1421"/>
      <c r="U186" s="640"/>
      <c r="V186" s="1421"/>
      <c r="W186" s="640"/>
      <c r="X186" s="1421"/>
      <c r="Y186" s="1421"/>
      <c r="Z186" s="1451"/>
      <c r="AA186" s="584"/>
      <c r="AB186" s="584"/>
      <c r="AC186" s="641"/>
      <c r="AD186" s="639"/>
      <c r="AE186" s="1455" t="s">
        <v>126</v>
      </c>
      <c r="AF186" s="1455"/>
      <c r="AG186" s="1458"/>
      <c r="AH186" s="1576" t="str">
        <f>'Donnees ICCER'!$E$105</f>
        <v>C12 : Communiquer, rendre compte de son intervention à l’écrit et/ou à l’oral</v>
      </c>
      <c r="AI186" s="1576"/>
      <c r="AJ186" s="1576"/>
      <c r="AK186" s="1576"/>
      <c r="AL186" s="1576"/>
      <c r="AM186" s="1576"/>
      <c r="AN186" s="1576"/>
      <c r="AO186" s="1576"/>
      <c r="AP186" s="1576"/>
      <c r="AQ186" s="1576"/>
      <c r="AR186" s="1576"/>
      <c r="AS186" s="1576"/>
      <c r="AT186" s="1576"/>
      <c r="AU186" s="1421"/>
      <c r="AV186" s="640"/>
      <c r="AW186" s="1421"/>
      <c r="AX186" s="640"/>
      <c r="AY186" s="1421"/>
      <c r="AZ186" s="1421"/>
      <c r="BA186" s="1424"/>
    </row>
    <row r="187" spans="2:55 16369:16369" s="21" customFormat="1" ht="15.75" customHeight="1">
      <c r="B187" s="642"/>
      <c r="C187" s="643"/>
      <c r="D187" s="1456"/>
      <c r="E187" s="1456"/>
      <c r="F187" s="1459"/>
      <c r="G187" s="1577"/>
      <c r="H187" s="1577"/>
      <c r="I187" s="1577"/>
      <c r="J187" s="1577"/>
      <c r="K187" s="1577"/>
      <c r="L187" s="1577"/>
      <c r="M187" s="1577"/>
      <c r="N187" s="1577"/>
      <c r="O187" s="1577"/>
      <c r="P187" s="1577"/>
      <c r="Q187" s="1577"/>
      <c r="R187" s="1577"/>
      <c r="S187" s="1577"/>
      <c r="T187" s="1422"/>
      <c r="U187" s="1442">
        <f>AVERAGE(U193:U198)</f>
        <v>0</v>
      </c>
      <c r="V187" s="1422"/>
      <c r="W187" s="1427" t="str">
        <f>IFERROR(AVERAGE(W193:W197),"")</f>
        <v/>
      </c>
      <c r="X187" s="1422"/>
      <c r="Y187" s="1422"/>
      <c r="Z187" s="1452"/>
      <c r="AA187" s="584"/>
      <c r="AB187" s="584"/>
      <c r="AC187" s="644"/>
      <c r="AD187" s="643"/>
      <c r="AE187" s="1456"/>
      <c r="AF187" s="1456"/>
      <c r="AG187" s="1459"/>
      <c r="AH187" s="1577"/>
      <c r="AI187" s="1577"/>
      <c r="AJ187" s="1577"/>
      <c r="AK187" s="1577"/>
      <c r="AL187" s="1577"/>
      <c r="AM187" s="1577"/>
      <c r="AN187" s="1577"/>
      <c r="AO187" s="1577"/>
      <c r="AP187" s="1577"/>
      <c r="AQ187" s="1577"/>
      <c r="AR187" s="1577"/>
      <c r="AS187" s="1577"/>
      <c r="AT187" s="1577"/>
      <c r="AU187" s="1422"/>
      <c r="AV187" s="1442" t="e">
        <f>AVERAGE(AV193:AV198)</f>
        <v>#DIV/0!</v>
      </c>
      <c r="AW187" s="1422"/>
      <c r="AX187" s="1427" t="str">
        <f>IFERROR(AVERAGE(AX193:AX197),"")</f>
        <v/>
      </c>
      <c r="AY187" s="1422"/>
      <c r="AZ187" s="1422"/>
      <c r="BA187" s="1425"/>
    </row>
    <row r="188" spans="2:55 16369:16369" s="21" customFormat="1" ht="15" customHeight="1">
      <c r="B188" s="642"/>
      <c r="C188" s="643"/>
      <c r="D188" s="1456"/>
      <c r="E188" s="1456"/>
      <c r="F188" s="1459"/>
      <c r="G188" s="1577"/>
      <c r="H188" s="1577"/>
      <c r="I188" s="1577"/>
      <c r="J188" s="1577"/>
      <c r="K188" s="1577"/>
      <c r="L188" s="1577"/>
      <c r="M188" s="1577"/>
      <c r="N188" s="1577"/>
      <c r="O188" s="1577"/>
      <c r="P188" s="1577"/>
      <c r="Q188" s="1577"/>
      <c r="R188" s="1577"/>
      <c r="S188" s="1577"/>
      <c r="T188" s="1422"/>
      <c r="U188" s="1443"/>
      <c r="V188" s="1422"/>
      <c r="W188" s="1428"/>
      <c r="X188" s="1422"/>
      <c r="Y188" s="1422"/>
      <c r="Z188" s="1452"/>
      <c r="AA188" s="584"/>
      <c r="AB188" s="584"/>
      <c r="AC188" s="644"/>
      <c r="AD188" s="643"/>
      <c r="AE188" s="1456"/>
      <c r="AF188" s="1456"/>
      <c r="AG188" s="1459"/>
      <c r="AH188" s="1577"/>
      <c r="AI188" s="1577"/>
      <c r="AJ188" s="1577"/>
      <c r="AK188" s="1577"/>
      <c r="AL188" s="1577"/>
      <c r="AM188" s="1577"/>
      <c r="AN188" s="1577"/>
      <c r="AO188" s="1577"/>
      <c r="AP188" s="1577"/>
      <c r="AQ188" s="1577"/>
      <c r="AR188" s="1577"/>
      <c r="AS188" s="1577"/>
      <c r="AT188" s="1577"/>
      <c r="AU188" s="1422"/>
      <c r="AV188" s="1443"/>
      <c r="AW188" s="1422"/>
      <c r="AX188" s="1428"/>
      <c r="AY188" s="1422"/>
      <c r="AZ188" s="1422"/>
      <c r="BA188" s="1425"/>
    </row>
    <row r="189" spans="2:55 16369:16369" s="21" customFormat="1" ht="35.1" customHeight="1">
      <c r="B189" s="642"/>
      <c r="C189" s="643"/>
      <c r="D189" s="1456"/>
      <c r="E189" s="1456"/>
      <c r="F189" s="1459"/>
      <c r="G189" s="1577"/>
      <c r="H189" s="1577"/>
      <c r="I189" s="1577"/>
      <c r="J189" s="1577"/>
      <c r="K189" s="1577"/>
      <c r="L189" s="1577"/>
      <c r="M189" s="1577"/>
      <c r="N189" s="1577"/>
      <c r="O189" s="1577"/>
      <c r="P189" s="1577"/>
      <c r="Q189" s="1577"/>
      <c r="R189" s="1577"/>
      <c r="S189" s="1577"/>
      <c r="T189" s="1422"/>
      <c r="U189" s="1444"/>
      <c r="V189" s="1422"/>
      <c r="W189" s="1429"/>
      <c r="X189" s="1422"/>
      <c r="Y189" s="1422"/>
      <c r="Z189" s="1452"/>
      <c r="AA189" s="584"/>
      <c r="AB189" s="584"/>
      <c r="AC189" s="644"/>
      <c r="AD189" s="643"/>
      <c r="AE189" s="1456"/>
      <c r="AF189" s="1456"/>
      <c r="AG189" s="1459"/>
      <c r="AH189" s="1577"/>
      <c r="AI189" s="1577"/>
      <c r="AJ189" s="1577"/>
      <c r="AK189" s="1577"/>
      <c r="AL189" s="1577"/>
      <c r="AM189" s="1577"/>
      <c r="AN189" s="1577"/>
      <c r="AO189" s="1577"/>
      <c r="AP189" s="1577"/>
      <c r="AQ189" s="1577"/>
      <c r="AR189" s="1577"/>
      <c r="AS189" s="1577"/>
      <c r="AT189" s="1577"/>
      <c r="AU189" s="1422"/>
      <c r="AV189" s="1444"/>
      <c r="AW189" s="1422"/>
      <c r="AX189" s="1429"/>
      <c r="AY189" s="1422"/>
      <c r="AZ189" s="1422"/>
      <c r="BA189" s="1425"/>
    </row>
    <row r="190" spans="2:55 16369:16369" s="21" customFormat="1" ht="15" customHeight="1">
      <c r="B190" s="645"/>
      <c r="C190" s="646"/>
      <c r="D190" s="1457"/>
      <c r="E190" s="1457"/>
      <c r="F190" s="1460"/>
      <c r="G190" s="1578"/>
      <c r="H190" s="1578"/>
      <c r="I190" s="1578"/>
      <c r="J190" s="1578"/>
      <c r="K190" s="1578"/>
      <c r="L190" s="1578"/>
      <c r="M190" s="1578"/>
      <c r="N190" s="1578"/>
      <c r="O190" s="1578"/>
      <c r="P190" s="1578"/>
      <c r="Q190" s="1578"/>
      <c r="R190" s="1578"/>
      <c r="S190" s="1578"/>
      <c r="T190" s="1423"/>
      <c r="U190" s="647"/>
      <c r="V190" s="1423"/>
      <c r="W190" s="647"/>
      <c r="X190" s="1423"/>
      <c r="Y190" s="1423"/>
      <c r="Z190" s="1453"/>
      <c r="AA190" s="584"/>
      <c r="AB190" s="584"/>
      <c r="AC190" s="648"/>
      <c r="AD190" s="646"/>
      <c r="AE190" s="1457"/>
      <c r="AF190" s="1457"/>
      <c r="AG190" s="1460"/>
      <c r="AH190" s="1578"/>
      <c r="AI190" s="1578"/>
      <c r="AJ190" s="1578"/>
      <c r="AK190" s="1578"/>
      <c r="AL190" s="1578"/>
      <c r="AM190" s="1578"/>
      <c r="AN190" s="1578"/>
      <c r="AO190" s="1578"/>
      <c r="AP190" s="1578"/>
      <c r="AQ190" s="1578"/>
      <c r="AR190" s="1578"/>
      <c r="AS190" s="1578"/>
      <c r="AT190" s="1578"/>
      <c r="AU190" s="1423"/>
      <c r="AV190" s="647"/>
      <c r="AW190" s="1423"/>
      <c r="AX190" s="647"/>
      <c r="AY190" s="1423"/>
      <c r="AZ190" s="1423"/>
      <c r="BA190" s="1426"/>
    </row>
    <row r="191" spans="2:55 16369:16369" s="483" customFormat="1" ht="15.75" customHeight="1">
      <c r="B191" s="638"/>
      <c r="C191" s="639"/>
      <c r="D191" s="639"/>
      <c r="E191" s="639"/>
      <c r="F191" s="639"/>
      <c r="G191" s="640"/>
      <c r="H191" s="640"/>
      <c r="I191" s="640"/>
      <c r="J191" s="640"/>
      <c r="K191" s="640"/>
      <c r="L191" s="640"/>
      <c r="M191" s="640"/>
      <c r="N191" s="640"/>
      <c r="O191" s="640"/>
      <c r="P191" s="640"/>
      <c r="Q191" s="640"/>
      <c r="R191" s="640"/>
      <c r="S191" s="640"/>
      <c r="T191" s="640"/>
      <c r="U191" s="640"/>
      <c r="V191" s="640"/>
      <c r="W191" s="640"/>
      <c r="X191" s="640"/>
      <c r="Y191" s="640"/>
      <c r="Z191" s="649"/>
      <c r="AA191" s="650"/>
      <c r="AB191" s="584"/>
      <c r="AC191" s="641"/>
      <c r="AD191" s="639"/>
      <c r="AE191" s="639"/>
      <c r="AF191" s="639"/>
      <c r="AG191" s="639"/>
      <c r="AH191" s="640"/>
      <c r="AI191" s="640"/>
      <c r="AJ191" s="640"/>
      <c r="AK191" s="640"/>
      <c r="AL191" s="640"/>
      <c r="AM191" s="640"/>
      <c r="AN191" s="640"/>
      <c r="AO191" s="640"/>
      <c r="AP191" s="640"/>
      <c r="AQ191" s="640"/>
      <c r="AR191" s="640"/>
      <c r="AS191" s="640"/>
      <c r="AT191" s="640"/>
      <c r="AU191" s="640"/>
      <c r="AV191" s="640"/>
      <c r="AW191" s="640"/>
      <c r="AX191" s="640"/>
      <c r="AY191" s="640"/>
      <c r="AZ191" s="640"/>
      <c r="BA191" s="651"/>
    </row>
    <row r="192" spans="2:55 16369:16369" ht="19.5" customHeight="1">
      <c r="B192" s="642"/>
      <c r="C192" s="652"/>
      <c r="D192" s="1418"/>
      <c r="E192" s="1418"/>
      <c r="F192" s="652"/>
      <c r="G192" s="654"/>
      <c r="H192" s="1580" t="str">
        <f>'Donnees ICCER'!$E$57</f>
        <v>C11.1: Compléter la fiche d’intervention/bordereau de suivi de déchet dangereux. Choisir et compléter les fiches d’autocontrôle des installations</v>
      </c>
      <c r="I192" s="1581"/>
      <c r="J192" s="1581"/>
      <c r="K192" s="1581"/>
      <c r="L192" s="1582"/>
      <c r="M192" s="643"/>
      <c r="N192" s="643"/>
      <c r="O192" s="654"/>
      <c r="P192" s="654"/>
      <c r="Q192" s="655"/>
      <c r="R192" s="654"/>
      <c r="S192" s="654"/>
      <c r="T192" s="654"/>
      <c r="U192" s="654"/>
      <c r="V192" s="654"/>
      <c r="W192" s="654"/>
      <c r="X192" s="654"/>
      <c r="Y192" s="654"/>
      <c r="Z192" s="656"/>
      <c r="AA192" s="650"/>
      <c r="AB192" s="584"/>
      <c r="AC192" s="644"/>
      <c r="AD192" s="652"/>
      <c r="AE192" s="1418"/>
      <c r="AF192" s="1418"/>
      <c r="AG192" s="652"/>
      <c r="AH192" s="654"/>
      <c r="AI192" s="1433" t="str">
        <f>'Donnees ICCER'!$E$59</f>
        <v>C12.1: Expliquer l’état d’avancement des opérations, leurs contraintes et leurs difficultés</v>
      </c>
      <c r="AJ192" s="1434"/>
      <c r="AK192" s="1434"/>
      <c r="AL192" s="1434"/>
      <c r="AM192" s="1435"/>
      <c r="AN192" s="643"/>
      <c r="AO192" s="643"/>
      <c r="AP192" s="654"/>
      <c r="AQ192" s="654"/>
      <c r="AR192" s="655"/>
      <c r="AS192" s="654"/>
      <c r="AT192" s="654"/>
      <c r="AU192" s="654"/>
      <c r="AV192" s="654"/>
      <c r="AW192" s="654"/>
      <c r="AX192" s="654"/>
      <c r="AY192" s="654"/>
      <c r="AZ192" s="654"/>
      <c r="BA192" s="657"/>
    </row>
    <row r="193" spans="2:53" ht="35.1" customHeight="1">
      <c r="B193" s="1416">
        <v>54</v>
      </c>
      <c r="C193" s="1417"/>
      <c r="D193" s="1419" t="str">
        <f>'Donnees ICCER'!$C$57</f>
        <v>C11.1</v>
      </c>
      <c r="E193" s="1420"/>
      <c r="F193" s="652"/>
      <c r="G193" s="659" t="s">
        <v>211</v>
      </c>
      <c r="H193" s="1583"/>
      <c r="I193" s="1584"/>
      <c r="J193" s="1584"/>
      <c r="K193" s="1584"/>
      <c r="L193" s="1585"/>
      <c r="M193" s="1446" t="s">
        <v>212</v>
      </c>
      <c r="N193" s="1446"/>
      <c r="O193" s="1447"/>
      <c r="P193" s="1430" t="str">
        <f>REPT("g",(U193))</f>
        <v/>
      </c>
      <c r="Q193" s="1431"/>
      <c r="R193" s="1431"/>
      <c r="S193" s="1432"/>
      <c r="T193" s="664"/>
      <c r="U193" s="1038">
        <f>Bilan!$AK$47</f>
        <v>0</v>
      </c>
      <c r="V193" s="654"/>
      <c r="W193" s="1039" t="str">
        <f>Bilan!$AM$47</f>
        <v xml:space="preserve"> </v>
      </c>
      <c r="X193" s="666"/>
      <c r="Y193" s="654"/>
      <c r="Z193" s="656"/>
      <c r="AA193" s="650"/>
      <c r="AB193" s="584"/>
      <c r="AC193" s="1454">
        <v>56</v>
      </c>
      <c r="AD193" s="1417"/>
      <c r="AE193" s="1419" t="str">
        <f>'Donnees ICCER'!$C$59</f>
        <v>C12.1</v>
      </c>
      <c r="AF193" s="1420"/>
      <c r="AG193" s="652"/>
      <c r="AH193" s="659" t="s">
        <v>211</v>
      </c>
      <c r="AI193" s="1436"/>
      <c r="AJ193" s="1353"/>
      <c r="AK193" s="1353"/>
      <c r="AL193" s="1353"/>
      <c r="AM193" s="1437"/>
      <c r="AN193" s="1446" t="s">
        <v>212</v>
      </c>
      <c r="AO193" s="1446"/>
      <c r="AP193" s="1447"/>
      <c r="AQ193" s="1430" t="str">
        <f>REPT("g",(AV193))</f>
        <v/>
      </c>
      <c r="AR193" s="1431"/>
      <c r="AS193" s="1431"/>
      <c r="AT193" s="1432"/>
      <c r="AU193" s="664"/>
      <c r="AV193" s="1038"/>
      <c r="AW193" s="654"/>
      <c r="AX193" s="1039"/>
      <c r="AY193" s="666"/>
      <c r="AZ193" s="654"/>
      <c r="BA193" s="657"/>
    </row>
    <row r="194" spans="2:53" ht="19.5" customHeight="1">
      <c r="B194" s="642"/>
      <c r="C194" s="652"/>
      <c r="D194" s="1418"/>
      <c r="E194" s="1418"/>
      <c r="F194" s="652"/>
      <c r="G194" s="654"/>
      <c r="H194" s="1586"/>
      <c r="I194" s="1587"/>
      <c r="J194" s="1587"/>
      <c r="K194" s="1587"/>
      <c r="L194" s="1588"/>
      <c r="M194" s="643"/>
      <c r="N194" s="643"/>
      <c r="O194" s="654"/>
      <c r="P194" s="654"/>
      <c r="Q194" s="654"/>
      <c r="R194" s="654"/>
      <c r="S194" s="654"/>
      <c r="T194" s="654"/>
      <c r="U194" s="654"/>
      <c r="V194" s="654"/>
      <c r="W194" s="654"/>
      <c r="X194" s="654"/>
      <c r="Y194" s="654"/>
      <c r="Z194" s="656"/>
      <c r="AA194" s="650"/>
      <c r="AB194" s="584"/>
      <c r="AC194" s="644"/>
      <c r="AD194" s="652"/>
      <c r="AE194" s="1418"/>
      <c r="AF194" s="1418"/>
      <c r="AG194" s="652"/>
      <c r="AH194" s="654"/>
      <c r="AI194" s="1438"/>
      <c r="AJ194" s="1439"/>
      <c r="AK194" s="1439"/>
      <c r="AL194" s="1439"/>
      <c r="AM194" s="1440"/>
      <c r="AN194" s="643"/>
      <c r="AO194" s="643"/>
      <c r="AP194" s="654"/>
      <c r="AQ194" s="654"/>
      <c r="AR194" s="654"/>
      <c r="AS194" s="654"/>
      <c r="AT194" s="654"/>
      <c r="AU194" s="654"/>
      <c r="AV194" s="654"/>
      <c r="AW194" s="654"/>
      <c r="AX194" s="654"/>
      <c r="AY194" s="654"/>
      <c r="AZ194" s="654"/>
      <c r="BA194" s="657"/>
    </row>
    <row r="195" spans="2:53" ht="15" customHeight="1">
      <c r="B195" s="667"/>
      <c r="C195" s="668"/>
      <c r="D195" s="669"/>
      <c r="E195" s="654"/>
      <c r="F195" s="670"/>
      <c r="G195" s="654"/>
      <c r="H195" s="654"/>
      <c r="I195" s="654"/>
      <c r="J195" s="654"/>
      <c r="K195" s="654"/>
      <c r="L195" s="654"/>
      <c r="M195" s="671"/>
      <c r="N195" s="671"/>
      <c r="O195" s="671"/>
      <c r="P195" s="671"/>
      <c r="Q195" s="671"/>
      <c r="R195" s="671"/>
      <c r="S195" s="671"/>
      <c r="T195" s="671"/>
      <c r="U195" s="671"/>
      <c r="V195" s="671"/>
      <c r="W195" s="671"/>
      <c r="X195" s="671"/>
      <c r="Y195" s="671"/>
      <c r="Z195" s="672"/>
      <c r="AA195" s="673"/>
      <c r="AB195" s="674"/>
      <c r="AC195" s="675"/>
      <c r="AD195" s="668"/>
      <c r="AE195" s="669"/>
      <c r="AF195" s="654"/>
      <c r="AG195" s="670"/>
      <c r="AH195" s="654"/>
      <c r="AI195" s="654"/>
      <c r="AJ195" s="654"/>
      <c r="AK195" s="654"/>
      <c r="AL195" s="654"/>
      <c r="AM195" s="654"/>
      <c r="AN195" s="671"/>
      <c r="AO195" s="671"/>
      <c r="AP195" s="671"/>
      <c r="AQ195" s="671"/>
      <c r="AR195" s="671"/>
      <c r="AS195" s="671"/>
      <c r="AT195" s="671"/>
      <c r="AU195" s="671"/>
      <c r="AV195" s="671"/>
      <c r="AW195" s="671"/>
      <c r="AX195" s="671"/>
      <c r="AY195" s="671"/>
      <c r="AZ195" s="671"/>
      <c r="BA195" s="676"/>
    </row>
    <row r="196" spans="2:53" ht="19.5" customHeight="1">
      <c r="B196" s="642"/>
      <c r="C196" s="652"/>
      <c r="D196" s="1418"/>
      <c r="E196" s="1418"/>
      <c r="F196" s="652"/>
      <c r="G196" s="654"/>
      <c r="H196" s="1433" t="str">
        <f>'Donnees ICCER'!$E$58</f>
        <v>C11.2: Rédiger un rapport de mise en service, un bon d’intervention</v>
      </c>
      <c r="I196" s="1434"/>
      <c r="J196" s="1434"/>
      <c r="K196" s="1434"/>
      <c r="L196" s="1435"/>
      <c r="M196" s="643"/>
      <c r="N196" s="643"/>
      <c r="O196" s="654"/>
      <c r="P196" s="654"/>
      <c r="Q196" s="655"/>
      <c r="R196" s="654"/>
      <c r="S196" s="654"/>
      <c r="T196" s="654"/>
      <c r="U196" s="654"/>
      <c r="V196" s="654"/>
      <c r="W196" s="654"/>
      <c r="X196" s="654"/>
      <c r="Y196" s="654"/>
      <c r="Z196" s="656"/>
      <c r="AA196" s="650"/>
      <c r="AB196" s="584"/>
      <c r="AC196" s="644"/>
      <c r="AD196" s="652"/>
      <c r="AE196" s="1418"/>
      <c r="AF196" s="1418"/>
      <c r="AG196" s="652"/>
      <c r="AH196" s="654"/>
      <c r="AI196" s="1433" t="str">
        <f>'Donnees ICCER'!$E$60</f>
        <v>C12.2: Rédiger un compte-rendu, un rapport d’activité</v>
      </c>
      <c r="AJ196" s="1434"/>
      <c r="AK196" s="1434"/>
      <c r="AL196" s="1434"/>
      <c r="AM196" s="1435"/>
      <c r="AN196" s="643"/>
      <c r="AO196" s="643"/>
      <c r="AP196" s="654"/>
      <c r="AQ196" s="654"/>
      <c r="AR196" s="655"/>
      <c r="AS196" s="654"/>
      <c r="AT196" s="654"/>
      <c r="AU196" s="654"/>
      <c r="AV196" s="654"/>
      <c r="AW196" s="654"/>
      <c r="AX196" s="654"/>
      <c r="AY196" s="654"/>
      <c r="AZ196" s="654"/>
      <c r="BA196" s="657"/>
    </row>
    <row r="197" spans="2:53" ht="30" customHeight="1">
      <c r="B197" s="1416">
        <v>55</v>
      </c>
      <c r="C197" s="1417"/>
      <c r="D197" s="1419" t="str">
        <f>'Donnees ICCER'!$C$58</f>
        <v>C11.2</v>
      </c>
      <c r="E197" s="1420"/>
      <c r="F197" s="652"/>
      <c r="G197" s="659" t="s">
        <v>211</v>
      </c>
      <c r="H197" s="1436"/>
      <c r="I197" s="1353"/>
      <c r="J197" s="1353"/>
      <c r="K197" s="1353"/>
      <c r="L197" s="1437"/>
      <c r="M197" s="1446" t="s">
        <v>212</v>
      </c>
      <c r="N197" s="1446"/>
      <c r="O197" s="1447"/>
      <c r="P197" s="1430" t="str">
        <f>REPT("g",(U197))</f>
        <v/>
      </c>
      <c r="Q197" s="1431"/>
      <c r="R197" s="1431"/>
      <c r="S197" s="1432"/>
      <c r="T197" s="664"/>
      <c r="U197" s="1038">
        <f>Bilan!$AK$47</f>
        <v>0</v>
      </c>
      <c r="V197" s="654"/>
      <c r="W197" s="1039" t="str">
        <f>Bilan!$AM$47</f>
        <v xml:space="preserve"> </v>
      </c>
      <c r="X197" s="666"/>
      <c r="Y197" s="654"/>
      <c r="Z197" s="656"/>
      <c r="AA197" s="650"/>
      <c r="AB197" s="584"/>
      <c r="AC197" s="1454">
        <v>57</v>
      </c>
      <c r="AD197" s="1417"/>
      <c r="AE197" s="1419" t="str">
        <f>'Donnees ICCER'!$C$60</f>
        <v>C12.2</v>
      </c>
      <c r="AF197" s="1420"/>
      <c r="AG197" s="652"/>
      <c r="AH197" s="659" t="s">
        <v>211</v>
      </c>
      <c r="AI197" s="1436"/>
      <c r="AJ197" s="1353"/>
      <c r="AK197" s="1353"/>
      <c r="AL197" s="1353"/>
      <c r="AM197" s="1437"/>
      <c r="AN197" s="1446" t="s">
        <v>212</v>
      </c>
      <c r="AO197" s="1446"/>
      <c r="AP197" s="1447"/>
      <c r="AQ197" s="1430" t="str">
        <f>REPT("g",(AV197))</f>
        <v/>
      </c>
      <c r="AR197" s="1431"/>
      <c r="AS197" s="1431"/>
      <c r="AT197" s="1432"/>
      <c r="AU197" s="664"/>
      <c r="AV197" s="1038"/>
      <c r="AW197" s="654"/>
      <c r="AX197" s="1039"/>
      <c r="AY197" s="666"/>
      <c r="AZ197" s="654"/>
      <c r="BA197" s="657"/>
    </row>
    <row r="198" spans="2:53" ht="19.5" customHeight="1">
      <c r="B198" s="642"/>
      <c r="C198" s="652"/>
      <c r="D198" s="1418"/>
      <c r="E198" s="1418"/>
      <c r="F198" s="652"/>
      <c r="G198" s="654"/>
      <c r="H198" s="1438"/>
      <c r="I198" s="1439"/>
      <c r="J198" s="1439"/>
      <c r="K198" s="1439"/>
      <c r="L198" s="1440"/>
      <c r="M198" s="643"/>
      <c r="N198" s="643"/>
      <c r="O198" s="654"/>
      <c r="P198" s="654"/>
      <c r="Q198" s="654"/>
      <c r="R198" s="654"/>
      <c r="S198" s="654"/>
      <c r="T198" s="654"/>
      <c r="U198" s="654"/>
      <c r="V198" s="654"/>
      <c r="W198" s="654"/>
      <c r="X198" s="654"/>
      <c r="Y198" s="654"/>
      <c r="Z198" s="656"/>
      <c r="AA198" s="650"/>
      <c r="AB198" s="584"/>
      <c r="AC198" s="644"/>
      <c r="AD198" s="652"/>
      <c r="AE198" s="1418"/>
      <c r="AF198" s="1418"/>
      <c r="AG198" s="652"/>
      <c r="AH198" s="654"/>
      <c r="AI198" s="1438"/>
      <c r="AJ198" s="1439"/>
      <c r="AK198" s="1439"/>
      <c r="AL198" s="1439"/>
      <c r="AM198" s="1440"/>
      <c r="AN198" s="643"/>
      <c r="AO198" s="643"/>
      <c r="AP198" s="654"/>
      <c r="AQ198" s="654"/>
      <c r="AR198" s="654"/>
      <c r="AS198" s="654"/>
      <c r="AT198" s="654"/>
      <c r="AU198" s="654"/>
      <c r="AV198" s="654"/>
      <c r="AW198" s="654"/>
      <c r="AX198" s="654"/>
      <c r="AY198" s="654"/>
      <c r="AZ198" s="654"/>
      <c r="BA198" s="657"/>
    </row>
    <row r="199" spans="2:53" ht="34.5" customHeight="1">
      <c r="B199" s="703"/>
      <c r="C199" s="704"/>
      <c r="D199" s="704"/>
      <c r="E199" s="704"/>
      <c r="F199" s="705"/>
      <c r="G199" s="647"/>
      <c r="H199" s="647"/>
      <c r="I199" s="647"/>
      <c r="J199" s="647"/>
      <c r="K199" s="647"/>
      <c r="L199" s="647"/>
      <c r="M199" s="647"/>
      <c r="N199" s="647"/>
      <c r="O199" s="647"/>
      <c r="P199" s="647"/>
      <c r="Q199" s="647"/>
      <c r="R199" s="647"/>
      <c r="S199" s="647"/>
      <c r="T199" s="647"/>
      <c r="U199" s="647"/>
      <c r="V199" s="647"/>
      <c r="W199" s="706"/>
      <c r="X199" s="647"/>
      <c r="Y199" s="647"/>
      <c r="Z199" s="707"/>
      <c r="AA199" s="693"/>
      <c r="AB199" s="720"/>
      <c r="AC199" s="704"/>
      <c r="AD199" s="704"/>
      <c r="AE199" s="704"/>
      <c r="AF199" s="704"/>
      <c r="AG199" s="705"/>
      <c r="AH199" s="647"/>
      <c r="AI199" s="647"/>
      <c r="AJ199" s="647"/>
      <c r="AK199" s="647"/>
      <c r="AL199" s="647"/>
      <c r="AM199" s="647"/>
      <c r="AN199" s="647"/>
      <c r="AO199" s="647"/>
      <c r="AP199" s="647"/>
      <c r="AQ199" s="647"/>
      <c r="AR199" s="647"/>
      <c r="AS199" s="647"/>
      <c r="AT199" s="647"/>
      <c r="AU199" s="647"/>
      <c r="AV199" s="647"/>
      <c r="AW199" s="647"/>
      <c r="AX199" s="706"/>
      <c r="AY199" s="647"/>
      <c r="AZ199" s="647"/>
      <c r="BA199" s="709"/>
    </row>
    <row r="200" spans="2:53" ht="30" customHeight="1">
      <c r="B200" s="636"/>
      <c r="C200" s="587"/>
      <c r="D200" s="587"/>
      <c r="E200" s="587"/>
      <c r="F200" s="587"/>
      <c r="G200" s="587"/>
      <c r="H200" s="587"/>
      <c r="I200" s="587"/>
      <c r="J200" s="587"/>
      <c r="K200" s="587"/>
      <c r="L200" s="587"/>
      <c r="M200" s="584"/>
      <c r="N200" s="584"/>
      <c r="O200" s="584"/>
      <c r="P200" s="584"/>
      <c r="Q200" s="584"/>
      <c r="R200" s="584"/>
      <c r="S200" s="584"/>
      <c r="T200" s="584"/>
      <c r="U200" s="584"/>
      <c r="V200" s="584"/>
      <c r="W200" s="584"/>
      <c r="X200" s="584"/>
      <c r="Y200" s="584"/>
      <c r="Z200" s="584"/>
      <c r="AA200" s="584"/>
      <c r="AB200" s="584"/>
      <c r="AC200" s="587"/>
      <c r="AD200" s="587"/>
      <c r="AE200" s="587"/>
      <c r="AF200" s="587"/>
      <c r="AG200" s="587"/>
      <c r="AH200" s="584"/>
      <c r="AI200" s="584"/>
      <c r="AJ200" s="584"/>
      <c r="AK200" s="584"/>
      <c r="AL200" s="584"/>
      <c r="AM200" s="584"/>
      <c r="AN200" s="584"/>
      <c r="AO200" s="584"/>
      <c r="AP200" s="584"/>
      <c r="AQ200" s="584"/>
      <c r="AR200" s="584"/>
      <c r="AS200" s="584"/>
      <c r="AT200" s="584"/>
      <c r="AU200" s="584"/>
      <c r="AV200" s="584"/>
      <c r="AW200" s="584"/>
      <c r="AX200" s="584"/>
      <c r="AY200" s="584"/>
      <c r="AZ200" s="584"/>
      <c r="BA200" s="637"/>
    </row>
    <row r="201" spans="2:53" ht="19.5" customHeight="1">
      <c r="B201" s="638"/>
      <c r="C201" s="639"/>
      <c r="D201" s="1455" t="s">
        <v>126</v>
      </c>
      <c r="E201" s="1455"/>
      <c r="F201" s="1458"/>
      <c r="G201" s="1576" t="str">
        <f>'Donnees ICCER'!$E$106</f>
        <v>C13 : Conseiller le client et/ou l’exploitant du système</v>
      </c>
      <c r="H201" s="1576"/>
      <c r="I201" s="1576"/>
      <c r="J201" s="1576"/>
      <c r="K201" s="1576"/>
      <c r="L201" s="1576"/>
      <c r="M201" s="1576"/>
      <c r="N201" s="1576"/>
      <c r="O201" s="1576"/>
      <c r="P201" s="1576"/>
      <c r="Q201" s="1576"/>
      <c r="R201" s="1576"/>
      <c r="S201" s="1576"/>
      <c r="T201" s="1421"/>
      <c r="U201" s="640"/>
      <c r="V201" s="1421"/>
      <c r="W201" s="640"/>
      <c r="X201" s="1421"/>
      <c r="Y201" s="1421"/>
      <c r="Z201" s="1451"/>
      <c r="AA201" s="584"/>
      <c r="AB201" s="584"/>
      <c r="AC201" s="641"/>
      <c r="AD201" s="639"/>
      <c r="AE201" s="1455" t="s">
        <v>126</v>
      </c>
      <c r="AF201" s="1455"/>
      <c r="AG201" s="1458"/>
      <c r="AH201" s="1576" t="s">
        <v>312</v>
      </c>
      <c r="AI201" s="1576"/>
      <c r="AJ201" s="1576"/>
      <c r="AK201" s="1576"/>
      <c r="AL201" s="1576"/>
      <c r="AM201" s="1576"/>
      <c r="AN201" s="1576"/>
      <c r="AO201" s="1576"/>
      <c r="AP201" s="1576"/>
      <c r="AQ201" s="1576"/>
      <c r="AR201" s="1576"/>
      <c r="AS201" s="1576"/>
      <c r="AT201" s="1576"/>
      <c r="AU201" s="1421"/>
      <c r="AV201" s="640"/>
      <c r="AW201" s="1421"/>
      <c r="AX201" s="640"/>
      <c r="AY201" s="1421"/>
      <c r="AZ201" s="1421"/>
      <c r="BA201" s="1424"/>
    </row>
    <row r="202" spans="2:53" ht="19.5" customHeight="1">
      <c r="B202" s="642"/>
      <c r="C202" s="643"/>
      <c r="D202" s="1456"/>
      <c r="E202" s="1456"/>
      <c r="F202" s="1459"/>
      <c r="G202" s="1577"/>
      <c r="H202" s="1577"/>
      <c r="I202" s="1577"/>
      <c r="J202" s="1577"/>
      <c r="K202" s="1577"/>
      <c r="L202" s="1577"/>
      <c r="M202" s="1577"/>
      <c r="N202" s="1577"/>
      <c r="O202" s="1577"/>
      <c r="P202" s="1577"/>
      <c r="Q202" s="1577"/>
      <c r="R202" s="1577"/>
      <c r="S202" s="1577"/>
      <c r="T202" s="1422"/>
      <c r="U202" s="1442">
        <f>AVERAGE(U208:U221)</f>
        <v>0</v>
      </c>
      <c r="V202" s="1422"/>
      <c r="W202" s="1427" t="str">
        <f>IFERROR(AVERAGE(W208:W221),"")</f>
        <v/>
      </c>
      <c r="X202" s="1422"/>
      <c r="Y202" s="1422"/>
      <c r="Z202" s="1452"/>
      <c r="AA202" s="584"/>
      <c r="AB202" s="584"/>
      <c r="AC202" s="644"/>
      <c r="AD202" s="643"/>
      <c r="AE202" s="1456"/>
      <c r="AF202" s="1456"/>
      <c r="AG202" s="1459"/>
      <c r="AH202" s="1577"/>
      <c r="AI202" s="1577"/>
      <c r="AJ202" s="1577"/>
      <c r="AK202" s="1577"/>
      <c r="AL202" s="1577"/>
      <c r="AM202" s="1577"/>
      <c r="AN202" s="1577"/>
      <c r="AO202" s="1577"/>
      <c r="AP202" s="1577"/>
      <c r="AQ202" s="1577"/>
      <c r="AR202" s="1577"/>
      <c r="AS202" s="1577"/>
      <c r="AT202" s="1577"/>
      <c r="AU202" s="1422"/>
      <c r="AV202" s="1442" t="e">
        <f>AVERAGE(AV208:AV221)</f>
        <v>#DIV/0!</v>
      </c>
      <c r="AW202" s="1422"/>
      <c r="AX202" s="1427" t="str">
        <f>IFERROR(AVERAGE(AX208:AX221),"")</f>
        <v/>
      </c>
      <c r="AY202" s="1422"/>
      <c r="AZ202" s="1422"/>
      <c r="BA202" s="1425"/>
    </row>
    <row r="203" spans="2:53" ht="19.5" customHeight="1">
      <c r="B203" s="642"/>
      <c r="C203" s="643"/>
      <c r="D203" s="1456"/>
      <c r="E203" s="1456"/>
      <c r="F203" s="1459"/>
      <c r="G203" s="1577"/>
      <c r="H203" s="1577"/>
      <c r="I203" s="1577"/>
      <c r="J203" s="1577"/>
      <c r="K203" s="1577"/>
      <c r="L203" s="1577"/>
      <c r="M203" s="1577"/>
      <c r="N203" s="1577"/>
      <c r="O203" s="1577"/>
      <c r="P203" s="1577"/>
      <c r="Q203" s="1577"/>
      <c r="R203" s="1577"/>
      <c r="S203" s="1577"/>
      <c r="T203" s="1422"/>
      <c r="U203" s="1443"/>
      <c r="V203" s="1422"/>
      <c r="W203" s="1428"/>
      <c r="X203" s="1422"/>
      <c r="Y203" s="1422"/>
      <c r="Z203" s="1452"/>
      <c r="AA203" s="584"/>
      <c r="AB203" s="584"/>
      <c r="AC203" s="644"/>
      <c r="AD203" s="643"/>
      <c r="AE203" s="1456"/>
      <c r="AF203" s="1456"/>
      <c r="AG203" s="1459"/>
      <c r="AH203" s="1577"/>
      <c r="AI203" s="1577"/>
      <c r="AJ203" s="1577"/>
      <c r="AK203" s="1577"/>
      <c r="AL203" s="1577"/>
      <c r="AM203" s="1577"/>
      <c r="AN203" s="1577"/>
      <c r="AO203" s="1577"/>
      <c r="AP203" s="1577"/>
      <c r="AQ203" s="1577"/>
      <c r="AR203" s="1577"/>
      <c r="AS203" s="1577"/>
      <c r="AT203" s="1577"/>
      <c r="AU203" s="1422"/>
      <c r="AV203" s="1443"/>
      <c r="AW203" s="1422"/>
      <c r="AX203" s="1428"/>
      <c r="AY203" s="1422"/>
      <c r="AZ203" s="1422"/>
      <c r="BA203" s="1425"/>
    </row>
    <row r="204" spans="2:53" ht="33.75">
      <c r="B204" s="642"/>
      <c r="C204" s="643"/>
      <c r="D204" s="1456"/>
      <c r="E204" s="1456"/>
      <c r="F204" s="1459"/>
      <c r="G204" s="1577"/>
      <c r="H204" s="1577"/>
      <c r="I204" s="1577"/>
      <c r="J204" s="1577"/>
      <c r="K204" s="1577"/>
      <c r="L204" s="1577"/>
      <c r="M204" s="1577"/>
      <c r="N204" s="1577"/>
      <c r="O204" s="1577"/>
      <c r="P204" s="1577"/>
      <c r="Q204" s="1577"/>
      <c r="R204" s="1577"/>
      <c r="S204" s="1577"/>
      <c r="T204" s="1422"/>
      <c r="U204" s="1444"/>
      <c r="V204" s="1422"/>
      <c r="W204" s="1429"/>
      <c r="X204" s="1422"/>
      <c r="Y204" s="1422"/>
      <c r="Z204" s="1452"/>
      <c r="AA204" s="584"/>
      <c r="AB204" s="584"/>
      <c r="AC204" s="644"/>
      <c r="AD204" s="643"/>
      <c r="AE204" s="1456"/>
      <c r="AF204" s="1456"/>
      <c r="AG204" s="1459"/>
      <c r="AH204" s="1577"/>
      <c r="AI204" s="1577"/>
      <c r="AJ204" s="1577"/>
      <c r="AK204" s="1577"/>
      <c r="AL204" s="1577"/>
      <c r="AM204" s="1577"/>
      <c r="AN204" s="1577"/>
      <c r="AO204" s="1577"/>
      <c r="AP204" s="1577"/>
      <c r="AQ204" s="1577"/>
      <c r="AR204" s="1577"/>
      <c r="AS204" s="1577"/>
      <c r="AT204" s="1577"/>
      <c r="AU204" s="1422"/>
      <c r="AV204" s="1444"/>
      <c r="AW204" s="1422"/>
      <c r="AX204" s="1429"/>
      <c r="AY204" s="1422"/>
      <c r="AZ204" s="1422"/>
      <c r="BA204" s="1425"/>
    </row>
    <row r="205" spans="2:53" ht="19.5" customHeight="1">
      <c r="B205" s="645"/>
      <c r="C205" s="646"/>
      <c r="D205" s="1457"/>
      <c r="E205" s="1457"/>
      <c r="F205" s="1460"/>
      <c r="G205" s="1578"/>
      <c r="H205" s="1578"/>
      <c r="I205" s="1578"/>
      <c r="J205" s="1578"/>
      <c r="K205" s="1578"/>
      <c r="L205" s="1578"/>
      <c r="M205" s="1578"/>
      <c r="N205" s="1578"/>
      <c r="O205" s="1578"/>
      <c r="P205" s="1578"/>
      <c r="Q205" s="1578"/>
      <c r="R205" s="1578"/>
      <c r="S205" s="1578"/>
      <c r="T205" s="1423"/>
      <c r="U205" s="647"/>
      <c r="V205" s="1423"/>
      <c r="W205" s="647"/>
      <c r="X205" s="1423"/>
      <c r="Y205" s="1423"/>
      <c r="Z205" s="1453"/>
      <c r="AA205" s="584"/>
      <c r="AB205" s="584"/>
      <c r="AC205" s="648"/>
      <c r="AD205" s="646"/>
      <c r="AE205" s="1457"/>
      <c r="AF205" s="1457"/>
      <c r="AG205" s="1460"/>
      <c r="AH205" s="1578"/>
      <c r="AI205" s="1578"/>
      <c r="AJ205" s="1578"/>
      <c r="AK205" s="1578"/>
      <c r="AL205" s="1578"/>
      <c r="AM205" s="1578"/>
      <c r="AN205" s="1578"/>
      <c r="AO205" s="1578"/>
      <c r="AP205" s="1578"/>
      <c r="AQ205" s="1578"/>
      <c r="AR205" s="1578"/>
      <c r="AS205" s="1578"/>
      <c r="AT205" s="1578"/>
      <c r="AU205" s="1423"/>
      <c r="AV205" s="647"/>
      <c r="AW205" s="1423"/>
      <c r="AX205" s="647"/>
      <c r="AY205" s="1423"/>
      <c r="AZ205" s="1423"/>
      <c r="BA205" s="1426"/>
    </row>
    <row r="206" spans="2:53">
      <c r="B206" s="638"/>
      <c r="C206" s="639"/>
      <c r="D206" s="639"/>
      <c r="E206" s="639"/>
      <c r="F206" s="639"/>
      <c r="G206" s="640"/>
      <c r="H206" s="640"/>
      <c r="I206" s="640"/>
      <c r="J206" s="640"/>
      <c r="K206" s="640"/>
      <c r="L206" s="640"/>
      <c r="M206" s="640"/>
      <c r="N206" s="640"/>
      <c r="O206" s="640"/>
      <c r="P206" s="640"/>
      <c r="Q206" s="640"/>
      <c r="R206" s="640"/>
      <c r="S206" s="640"/>
      <c r="T206" s="640"/>
      <c r="U206" s="640"/>
      <c r="V206" s="640"/>
      <c r="W206" s="640"/>
      <c r="X206" s="640"/>
      <c r="Y206" s="640"/>
      <c r="Z206" s="649"/>
      <c r="AA206" s="650"/>
      <c r="AB206" s="719"/>
      <c r="AC206" s="639"/>
      <c r="AD206" s="639"/>
      <c r="AE206" s="639"/>
      <c r="AF206" s="639"/>
      <c r="AG206" s="639"/>
      <c r="AH206" s="640"/>
      <c r="AI206" s="640"/>
      <c r="AJ206" s="640"/>
      <c r="AK206" s="640"/>
      <c r="AL206" s="640"/>
      <c r="AM206" s="640"/>
      <c r="AN206" s="640"/>
      <c r="AO206" s="640"/>
      <c r="AP206" s="640"/>
      <c r="AQ206" s="640"/>
      <c r="AR206" s="640"/>
      <c r="AS206" s="640"/>
      <c r="AT206" s="640"/>
      <c r="AU206" s="640"/>
      <c r="AV206" s="640"/>
      <c r="AW206" s="640"/>
      <c r="AX206" s="640"/>
      <c r="AY206" s="640"/>
      <c r="AZ206" s="640"/>
      <c r="BA206" s="651"/>
    </row>
    <row r="207" spans="2:53" ht="19.5" customHeight="1">
      <c r="B207" s="642"/>
      <c r="C207" s="652"/>
      <c r="D207" s="1418"/>
      <c r="E207" s="1418"/>
      <c r="F207" s="652"/>
      <c r="G207" s="654"/>
      <c r="H207" s="1433" t="str">
        <f>'Donnees ICCER'!$E$61</f>
        <v>C13.1: Écouter et questionner le client et/ou l’exploitant sur ses besoins</v>
      </c>
      <c r="I207" s="1434"/>
      <c r="J207" s="1434"/>
      <c r="K207" s="1434"/>
      <c r="L207" s="1435"/>
      <c r="M207" s="643"/>
      <c r="N207" s="643"/>
      <c r="O207" s="654"/>
      <c r="P207" s="654"/>
      <c r="Q207" s="655"/>
      <c r="R207" s="654"/>
      <c r="S207" s="654"/>
      <c r="T207" s="654"/>
      <c r="U207" s="654"/>
      <c r="V207" s="654"/>
      <c r="W207" s="654"/>
      <c r="X207" s="654"/>
      <c r="Y207" s="654"/>
      <c r="Z207" s="656"/>
      <c r="AA207" s="650"/>
      <c r="AB207" s="719"/>
      <c r="AC207" s="652"/>
      <c r="AD207" s="652"/>
      <c r="AE207" s="1418"/>
      <c r="AF207" s="1418"/>
      <c r="AG207" s="652"/>
      <c r="AH207" s="654"/>
      <c r="AI207" s="1465"/>
      <c r="AJ207" s="1466"/>
      <c r="AK207" s="1466"/>
      <c r="AL207" s="1466"/>
      <c r="AM207" s="1467"/>
      <c r="AN207" s="643"/>
      <c r="AO207" s="643"/>
      <c r="AP207" s="654"/>
      <c r="AQ207" s="654"/>
      <c r="AR207" s="655"/>
      <c r="AS207" s="654"/>
      <c r="AT207" s="654"/>
      <c r="AU207" s="654"/>
      <c r="AV207" s="654"/>
      <c r="AW207" s="654"/>
      <c r="AX207" s="654"/>
      <c r="AY207" s="654"/>
      <c r="AZ207" s="654"/>
      <c r="BA207" s="657"/>
    </row>
    <row r="208" spans="2:53" ht="30" customHeight="1">
      <c r="B208" s="1416">
        <v>58</v>
      </c>
      <c r="C208" s="1417"/>
      <c r="D208" s="1419" t="str">
        <f>'Donnees ICCER'!$C$61</f>
        <v>C13.1</v>
      </c>
      <c r="E208" s="1420"/>
      <c r="F208" s="652"/>
      <c r="G208" s="659" t="s">
        <v>211</v>
      </c>
      <c r="H208" s="1436"/>
      <c r="I208" s="1353"/>
      <c r="J208" s="1353"/>
      <c r="K208" s="1353"/>
      <c r="L208" s="1437"/>
      <c r="M208" s="1446" t="s">
        <v>212</v>
      </c>
      <c r="N208" s="1446"/>
      <c r="O208" s="1447"/>
      <c r="P208" s="1430" t="str">
        <f>REPT("g",(U208))</f>
        <v/>
      </c>
      <c r="Q208" s="1431"/>
      <c r="R208" s="1431"/>
      <c r="S208" s="1432"/>
      <c r="T208" s="664"/>
      <c r="U208" s="1038">
        <f>Bilan!$AK$51</f>
        <v>0</v>
      </c>
      <c r="V208" s="654"/>
      <c r="W208" s="1039" t="str">
        <f>Bilan!$AM$51</f>
        <v xml:space="preserve"> </v>
      </c>
      <c r="X208" s="666"/>
      <c r="Y208" s="654"/>
      <c r="Z208" s="656"/>
      <c r="AA208" s="650"/>
      <c r="AB208" s="719"/>
      <c r="AC208" s="1417">
        <v>62</v>
      </c>
      <c r="AD208" s="1417"/>
      <c r="AE208" s="1463"/>
      <c r="AF208" s="1464"/>
      <c r="AG208" s="652"/>
      <c r="AH208" s="659"/>
      <c r="AI208" s="1468"/>
      <c r="AJ208" s="1469"/>
      <c r="AK208" s="1469"/>
      <c r="AL208" s="1469"/>
      <c r="AM208" s="1470"/>
      <c r="AN208" s="1446" t="s">
        <v>212</v>
      </c>
      <c r="AO208" s="1446"/>
      <c r="AP208" s="1447"/>
      <c r="AQ208" s="1430" t="str">
        <f>REPT("g",(AV208))</f>
        <v/>
      </c>
      <c r="AR208" s="1431"/>
      <c r="AS208" s="1431"/>
      <c r="AT208" s="1432"/>
      <c r="AU208" s="664"/>
      <c r="AV208" s="1038"/>
      <c r="AW208" s="654"/>
      <c r="AX208" s="1039"/>
      <c r="AY208" s="666"/>
      <c r="AZ208" s="654"/>
      <c r="BA208" s="657"/>
    </row>
    <row r="209" spans="2:53" ht="19.5" customHeight="1">
      <c r="B209" s="642"/>
      <c r="C209" s="652"/>
      <c r="D209" s="1418"/>
      <c r="E209" s="1418"/>
      <c r="F209" s="652"/>
      <c r="G209" s="654"/>
      <c r="H209" s="1438"/>
      <c r="I209" s="1439"/>
      <c r="J209" s="1439"/>
      <c r="K209" s="1439"/>
      <c r="L209" s="1440"/>
      <c r="M209" s="643"/>
      <c r="N209" s="643"/>
      <c r="O209" s="654"/>
      <c r="P209" s="654"/>
      <c r="Q209" s="654"/>
      <c r="R209" s="654"/>
      <c r="S209" s="654"/>
      <c r="T209" s="654"/>
      <c r="U209" s="654"/>
      <c r="V209" s="654"/>
      <c r="W209" s="654"/>
      <c r="X209" s="654"/>
      <c r="Y209" s="654"/>
      <c r="Z209" s="656"/>
      <c r="AA209" s="650"/>
      <c r="AB209" s="719"/>
      <c r="AC209" s="652"/>
      <c r="AD209" s="652"/>
      <c r="AE209" s="1418"/>
      <c r="AF209" s="1418"/>
      <c r="AG209" s="652"/>
      <c r="AH209" s="654"/>
      <c r="AI209" s="1471"/>
      <c r="AJ209" s="1472"/>
      <c r="AK209" s="1472"/>
      <c r="AL209" s="1472"/>
      <c r="AM209" s="1473"/>
      <c r="AN209" s="643"/>
      <c r="AO209" s="643"/>
      <c r="AP209" s="654"/>
      <c r="AQ209" s="654"/>
      <c r="AR209" s="654"/>
      <c r="AS209" s="654"/>
      <c r="AT209" s="654"/>
      <c r="AU209" s="654"/>
      <c r="AV209" s="654"/>
      <c r="AW209" s="654"/>
      <c r="AX209" s="654"/>
      <c r="AY209" s="654"/>
      <c r="AZ209" s="654"/>
      <c r="BA209" s="657"/>
    </row>
    <row r="210" spans="2:53" ht="15" customHeight="1">
      <c r="B210" s="667"/>
      <c r="C210" s="668"/>
      <c r="D210" s="669"/>
      <c r="E210" s="654"/>
      <c r="F210" s="670"/>
      <c r="G210" s="654"/>
      <c r="H210" s="654"/>
      <c r="I210" s="654"/>
      <c r="J210" s="654"/>
      <c r="K210" s="654"/>
      <c r="L210" s="654"/>
      <c r="M210" s="671"/>
      <c r="N210" s="671"/>
      <c r="O210" s="671"/>
      <c r="P210" s="671"/>
      <c r="Q210" s="671"/>
      <c r="R210" s="671"/>
      <c r="S210" s="671"/>
      <c r="T210" s="671"/>
      <c r="U210" s="671"/>
      <c r="V210" s="671"/>
      <c r="W210" s="671"/>
      <c r="X210" s="671"/>
      <c r="Y210" s="671"/>
      <c r="Z210" s="672"/>
      <c r="AA210" s="673"/>
      <c r="AB210" s="726"/>
      <c r="AC210" s="668"/>
      <c r="AD210" s="668"/>
      <c r="AE210" s="669"/>
      <c r="AF210" s="654"/>
      <c r="AG210" s="670"/>
      <c r="AH210" s="654"/>
      <c r="AI210" s="654"/>
      <c r="AJ210" s="654"/>
      <c r="AK210" s="654"/>
      <c r="AL210" s="654"/>
      <c r="AM210" s="654"/>
      <c r="AN210" s="671"/>
      <c r="AO210" s="671"/>
      <c r="AP210" s="671"/>
      <c r="AQ210" s="671"/>
      <c r="AR210" s="671"/>
      <c r="AS210" s="671"/>
      <c r="AT210" s="671"/>
      <c r="AU210" s="671"/>
      <c r="AV210" s="671"/>
      <c r="AW210" s="671"/>
      <c r="AX210" s="671"/>
      <c r="AY210" s="671"/>
      <c r="AZ210" s="671"/>
      <c r="BA210" s="676"/>
    </row>
    <row r="211" spans="2:53" ht="19.5" customHeight="1">
      <c r="B211" s="642"/>
      <c r="C211" s="652"/>
      <c r="D211" s="1418"/>
      <c r="E211" s="1418"/>
      <c r="F211" s="652"/>
      <c r="G211" s="654"/>
      <c r="H211" s="1433" t="str">
        <f>'Donnees ICCER'!$E$62</f>
        <v>C13.2: Expliquer le fonctionnement et l’utilisation de l’installation au client et/ou à l’exploitant</v>
      </c>
      <c r="I211" s="1434"/>
      <c r="J211" s="1434"/>
      <c r="K211" s="1434"/>
      <c r="L211" s="1435"/>
      <c r="M211" s="643"/>
      <c r="N211" s="643"/>
      <c r="O211" s="654"/>
      <c r="P211" s="654"/>
      <c r="Q211" s="655"/>
      <c r="R211" s="654"/>
      <c r="S211" s="654"/>
      <c r="T211" s="654"/>
      <c r="U211" s="654"/>
      <c r="V211" s="654"/>
      <c r="W211" s="654"/>
      <c r="X211" s="654"/>
      <c r="Y211" s="654"/>
      <c r="Z211" s="656"/>
      <c r="AA211" s="650"/>
      <c r="AB211" s="719"/>
      <c r="AC211" s="652"/>
      <c r="AD211" s="652"/>
      <c r="AE211" s="1418"/>
      <c r="AF211" s="1418"/>
      <c r="AG211" s="652"/>
      <c r="AH211" s="654"/>
      <c r="AI211" s="1465"/>
      <c r="AJ211" s="1466"/>
      <c r="AK211" s="1466"/>
      <c r="AL211" s="1466"/>
      <c r="AM211" s="1467"/>
      <c r="AN211" s="643"/>
      <c r="AO211" s="643"/>
      <c r="AP211" s="654"/>
      <c r="AQ211" s="654"/>
      <c r="AR211" s="655"/>
      <c r="AS211" s="654"/>
      <c r="AT211" s="654"/>
      <c r="AU211" s="654"/>
      <c r="AV211" s="654"/>
      <c r="AW211" s="654"/>
      <c r="AX211" s="654"/>
      <c r="AY211" s="654"/>
      <c r="AZ211" s="654"/>
      <c r="BA211" s="657"/>
    </row>
    <row r="212" spans="2:53" ht="30" customHeight="1">
      <c r="B212" s="1416">
        <v>59</v>
      </c>
      <c r="C212" s="1417"/>
      <c r="D212" s="1419" t="str">
        <f>'Donnees ICCER'!$C$62</f>
        <v>C13.2</v>
      </c>
      <c r="E212" s="1420"/>
      <c r="F212" s="652"/>
      <c r="G212" s="659" t="s">
        <v>211</v>
      </c>
      <c r="H212" s="1436"/>
      <c r="I212" s="1353"/>
      <c r="J212" s="1353"/>
      <c r="K212" s="1353"/>
      <c r="L212" s="1437"/>
      <c r="M212" s="1446" t="s">
        <v>212</v>
      </c>
      <c r="N212" s="1446"/>
      <c r="O212" s="1447"/>
      <c r="P212" s="1430" t="str">
        <f>REPT("g",(U212))</f>
        <v/>
      </c>
      <c r="Q212" s="1431"/>
      <c r="R212" s="1431"/>
      <c r="S212" s="1432"/>
      <c r="T212" s="664"/>
      <c r="U212" s="1038">
        <f>Bilan!$AK$51</f>
        <v>0</v>
      </c>
      <c r="V212" s="654"/>
      <c r="W212" s="1039" t="str">
        <f>Bilan!$AM$51</f>
        <v xml:space="preserve"> </v>
      </c>
      <c r="X212" s="666"/>
      <c r="Y212" s="654"/>
      <c r="Z212" s="656"/>
      <c r="AA212" s="650"/>
      <c r="AB212" s="719"/>
      <c r="AC212" s="1417">
        <v>63</v>
      </c>
      <c r="AD212" s="1417"/>
      <c r="AE212" s="1463"/>
      <c r="AF212" s="1464"/>
      <c r="AG212" s="652"/>
      <c r="AH212" s="659"/>
      <c r="AI212" s="1468"/>
      <c r="AJ212" s="1469"/>
      <c r="AK212" s="1469"/>
      <c r="AL212" s="1469"/>
      <c r="AM212" s="1470"/>
      <c r="AN212" s="1446" t="s">
        <v>212</v>
      </c>
      <c r="AO212" s="1446"/>
      <c r="AP212" s="1447"/>
      <c r="AQ212" s="1430" t="str">
        <f>REPT("g",(AV212))</f>
        <v/>
      </c>
      <c r="AR212" s="1431"/>
      <c r="AS212" s="1431"/>
      <c r="AT212" s="1432"/>
      <c r="AU212" s="664"/>
      <c r="AV212" s="1038"/>
      <c r="AW212" s="654"/>
      <c r="AX212" s="1039"/>
      <c r="AY212" s="666"/>
      <c r="AZ212" s="654"/>
      <c r="BA212" s="657"/>
    </row>
    <row r="213" spans="2:53" ht="19.5" customHeight="1">
      <c r="B213" s="642"/>
      <c r="C213" s="652"/>
      <c r="D213" s="1418"/>
      <c r="E213" s="1418"/>
      <c r="F213" s="652"/>
      <c r="G213" s="654"/>
      <c r="H213" s="1438"/>
      <c r="I213" s="1439"/>
      <c r="J213" s="1439"/>
      <c r="K213" s="1439"/>
      <c r="L213" s="1440"/>
      <c r="M213" s="643"/>
      <c r="N213" s="643"/>
      <c r="O213" s="654"/>
      <c r="P213" s="654"/>
      <c r="Q213" s="654"/>
      <c r="R213" s="654"/>
      <c r="S213" s="654"/>
      <c r="T213" s="654"/>
      <c r="U213" s="654"/>
      <c r="V213" s="654"/>
      <c r="W213" s="654"/>
      <c r="X213" s="654"/>
      <c r="Y213" s="654"/>
      <c r="Z213" s="656"/>
      <c r="AA213" s="650"/>
      <c r="AB213" s="719"/>
      <c r="AC213" s="652"/>
      <c r="AD213" s="652"/>
      <c r="AE213" s="1418"/>
      <c r="AF213" s="1418"/>
      <c r="AG213" s="652"/>
      <c r="AH213" s="654"/>
      <c r="AI213" s="1471"/>
      <c r="AJ213" s="1472"/>
      <c r="AK213" s="1472"/>
      <c r="AL213" s="1472"/>
      <c r="AM213" s="1473"/>
      <c r="AN213" s="643"/>
      <c r="AO213" s="643"/>
      <c r="AP213" s="654"/>
      <c r="AQ213" s="654"/>
      <c r="AR213" s="654"/>
      <c r="AS213" s="654"/>
      <c r="AT213" s="654"/>
      <c r="AU213" s="654"/>
      <c r="AV213" s="654"/>
      <c r="AW213" s="654"/>
      <c r="AX213" s="654"/>
      <c r="AY213" s="654"/>
      <c r="AZ213" s="654"/>
      <c r="BA213" s="657"/>
    </row>
    <row r="214" spans="2:53" ht="15" customHeight="1">
      <c r="B214" s="642"/>
      <c r="C214" s="652"/>
      <c r="D214" s="669"/>
      <c r="E214" s="654"/>
      <c r="F214" s="652"/>
      <c r="G214" s="654"/>
      <c r="H214" s="678"/>
      <c r="I214" s="679"/>
      <c r="J214" s="679"/>
      <c r="K214" s="680"/>
      <c r="L214" s="681"/>
      <c r="M214" s="643"/>
      <c r="N214" s="643"/>
      <c r="O214" s="654"/>
      <c r="P214" s="654"/>
      <c r="Q214" s="654"/>
      <c r="R214" s="654"/>
      <c r="S214" s="654"/>
      <c r="T214" s="654"/>
      <c r="U214" s="654"/>
      <c r="V214" s="654"/>
      <c r="W214" s="654"/>
      <c r="X214" s="654"/>
      <c r="Y214" s="654"/>
      <c r="Z214" s="656"/>
      <c r="AA214" s="1441"/>
      <c r="AB214" s="721"/>
      <c r="AC214" s="652"/>
      <c r="AD214" s="652"/>
      <c r="AE214" s="669"/>
      <c r="AF214" s="654"/>
      <c r="AG214" s="652"/>
      <c r="AH214" s="654"/>
      <c r="AI214" s="678"/>
      <c r="AJ214" s="679"/>
      <c r="AK214" s="679"/>
      <c r="AL214" s="680"/>
      <c r="AM214" s="681"/>
      <c r="AN214" s="643"/>
      <c r="AO214" s="643"/>
      <c r="AP214" s="654"/>
      <c r="AQ214" s="654"/>
      <c r="AR214" s="654"/>
      <c r="AS214" s="654"/>
      <c r="AT214" s="654"/>
      <c r="AU214" s="654"/>
      <c r="AV214" s="654"/>
      <c r="AW214" s="654"/>
      <c r="AX214" s="654"/>
      <c r="AY214" s="654"/>
      <c r="AZ214" s="654"/>
      <c r="BA214" s="657"/>
    </row>
    <row r="215" spans="2:53" ht="19.5" customHeight="1">
      <c r="B215" s="642"/>
      <c r="C215" s="652"/>
      <c r="D215" s="1418"/>
      <c r="E215" s="1418"/>
      <c r="F215" s="652"/>
      <c r="G215" s="654"/>
      <c r="H215" s="1433" t="str">
        <f>'Donnees ICCER'!$E$63</f>
        <v>C13.3: Informer oralement des consignes de sécurité</v>
      </c>
      <c r="I215" s="1434"/>
      <c r="J215" s="1434"/>
      <c r="K215" s="1434"/>
      <c r="L215" s="1435"/>
      <c r="M215" s="643"/>
      <c r="N215" s="643"/>
      <c r="O215" s="654"/>
      <c r="P215" s="654"/>
      <c r="Q215" s="655"/>
      <c r="R215" s="654"/>
      <c r="S215" s="654"/>
      <c r="T215" s="654"/>
      <c r="U215" s="654"/>
      <c r="V215" s="654"/>
      <c r="W215" s="654"/>
      <c r="X215" s="654"/>
      <c r="Y215" s="654"/>
      <c r="Z215" s="656"/>
      <c r="AA215" s="1441"/>
      <c r="AB215" s="721"/>
      <c r="AC215" s="652"/>
      <c r="AD215" s="652"/>
      <c r="AE215" s="1418"/>
      <c r="AF215" s="1418"/>
      <c r="AG215" s="652"/>
      <c r="AH215" s="654"/>
      <c r="AI215" s="1465"/>
      <c r="AJ215" s="1466"/>
      <c r="AK215" s="1466"/>
      <c r="AL215" s="1466"/>
      <c r="AM215" s="1467"/>
      <c r="AN215" s="643"/>
      <c r="AO215" s="643"/>
      <c r="AP215" s="654"/>
      <c r="AQ215" s="654"/>
      <c r="AR215" s="655"/>
      <c r="AS215" s="654"/>
      <c r="AT215" s="654"/>
      <c r="AU215" s="654"/>
      <c r="AV215" s="654"/>
      <c r="AW215" s="654"/>
      <c r="AX215" s="654"/>
      <c r="AY215" s="654"/>
      <c r="AZ215" s="654"/>
      <c r="BA215" s="657"/>
    </row>
    <row r="216" spans="2:53" ht="30" customHeight="1">
      <c r="B216" s="1416">
        <v>60</v>
      </c>
      <c r="C216" s="1417"/>
      <c r="D216" s="1419" t="str">
        <f>'Donnees ICCER'!$C$63</f>
        <v>C13.3</v>
      </c>
      <c r="E216" s="1420"/>
      <c r="F216" s="652"/>
      <c r="G216" s="659" t="s">
        <v>211</v>
      </c>
      <c r="H216" s="1436"/>
      <c r="I216" s="1353"/>
      <c r="J216" s="1353"/>
      <c r="K216" s="1353"/>
      <c r="L216" s="1437"/>
      <c r="M216" s="1446" t="s">
        <v>212</v>
      </c>
      <c r="N216" s="1446"/>
      <c r="O216" s="1447"/>
      <c r="P216" s="1430" t="str">
        <f>REPT("g",(U216))</f>
        <v/>
      </c>
      <c r="Q216" s="1431"/>
      <c r="R216" s="1431"/>
      <c r="S216" s="1432"/>
      <c r="T216" s="664"/>
      <c r="U216" s="1038">
        <f>Bilan!$AK$51</f>
        <v>0</v>
      </c>
      <c r="V216" s="654"/>
      <c r="W216" s="1039" t="str">
        <f>Bilan!$AM$51</f>
        <v xml:space="preserve"> </v>
      </c>
      <c r="X216" s="666"/>
      <c r="Y216" s="654"/>
      <c r="Z216" s="656"/>
      <c r="AA216" s="650"/>
      <c r="AB216" s="719"/>
      <c r="AC216" s="1417">
        <v>64</v>
      </c>
      <c r="AD216" s="1417"/>
      <c r="AE216" s="1463"/>
      <c r="AF216" s="1464"/>
      <c r="AG216" s="652"/>
      <c r="AH216" s="659"/>
      <c r="AI216" s="1468"/>
      <c r="AJ216" s="1469"/>
      <c r="AK216" s="1469"/>
      <c r="AL216" s="1469"/>
      <c r="AM216" s="1470"/>
      <c r="AN216" s="1446" t="s">
        <v>212</v>
      </c>
      <c r="AO216" s="1446"/>
      <c r="AP216" s="1447"/>
      <c r="AQ216" s="1430" t="str">
        <f>REPT("g",(AV216))</f>
        <v/>
      </c>
      <c r="AR216" s="1431"/>
      <c r="AS216" s="1431"/>
      <c r="AT216" s="1432"/>
      <c r="AU216" s="664"/>
      <c r="AV216" s="1038"/>
      <c r="AW216" s="654"/>
      <c r="AX216" s="1039"/>
      <c r="AY216" s="666"/>
      <c r="AZ216" s="654"/>
      <c r="BA216" s="657"/>
    </row>
    <row r="217" spans="2:53" ht="19.5" customHeight="1">
      <c r="B217" s="684"/>
      <c r="C217" s="652"/>
      <c r="D217" s="1418"/>
      <c r="E217" s="1418"/>
      <c r="F217" s="652"/>
      <c r="G217" s="654"/>
      <c r="H217" s="1438"/>
      <c r="I217" s="1439"/>
      <c r="J217" s="1439"/>
      <c r="K217" s="1439"/>
      <c r="L217" s="1440"/>
      <c r="M217" s="643"/>
      <c r="N217" s="643"/>
      <c r="O217" s="654"/>
      <c r="P217" s="654"/>
      <c r="Q217" s="654"/>
      <c r="R217" s="654"/>
      <c r="S217" s="654"/>
      <c r="T217" s="654"/>
      <c r="U217" s="654"/>
      <c r="V217" s="654"/>
      <c r="W217" s="654"/>
      <c r="X217" s="654"/>
      <c r="Y217" s="654"/>
      <c r="Z217" s="656"/>
      <c r="AA217" s="1462"/>
      <c r="AB217" s="722"/>
      <c r="AC217" s="727"/>
      <c r="AD217" s="652"/>
      <c r="AE217" s="1418"/>
      <c r="AF217" s="1418"/>
      <c r="AG217" s="652"/>
      <c r="AH217" s="654"/>
      <c r="AI217" s="1471"/>
      <c r="AJ217" s="1472"/>
      <c r="AK217" s="1472"/>
      <c r="AL217" s="1472"/>
      <c r="AM217" s="1473"/>
      <c r="AN217" s="643"/>
      <c r="AO217" s="643"/>
      <c r="AP217" s="654"/>
      <c r="AQ217" s="654"/>
      <c r="AR217" s="654"/>
      <c r="AS217" s="654"/>
      <c r="AT217" s="654"/>
      <c r="AU217" s="654"/>
      <c r="AV217" s="654"/>
      <c r="AW217" s="654"/>
      <c r="AX217" s="654"/>
      <c r="AY217" s="654"/>
      <c r="AZ217" s="654"/>
      <c r="BA217" s="657"/>
    </row>
    <row r="218" spans="2:53" ht="15" customHeight="1">
      <c r="B218" s="684"/>
      <c r="C218" s="652"/>
      <c r="D218" s="669"/>
      <c r="E218" s="654"/>
      <c r="F218" s="652"/>
      <c r="G218" s="654"/>
      <c r="H218" s="678"/>
      <c r="I218" s="679"/>
      <c r="J218" s="679"/>
      <c r="K218" s="680"/>
      <c r="L218" s="681"/>
      <c r="M218" s="643"/>
      <c r="N218" s="643"/>
      <c r="O218" s="654"/>
      <c r="P218" s="654"/>
      <c r="Q218" s="654"/>
      <c r="R218" s="654"/>
      <c r="S218" s="654"/>
      <c r="T218" s="654"/>
      <c r="U218" s="654"/>
      <c r="V218" s="654"/>
      <c r="W218" s="654"/>
      <c r="X218" s="654"/>
      <c r="Y218" s="654"/>
      <c r="Z218" s="656"/>
      <c r="AA218" s="1462"/>
      <c r="AB218" s="722"/>
      <c r="AC218" s="727"/>
      <c r="AD218" s="652"/>
      <c r="AE218" s="669"/>
      <c r="AF218" s="654"/>
      <c r="AG218" s="652"/>
      <c r="AH218" s="654"/>
      <c r="AI218" s="678"/>
      <c r="AJ218" s="679"/>
      <c r="AK218" s="679"/>
      <c r="AL218" s="680"/>
      <c r="AM218" s="681"/>
      <c r="AN218" s="643"/>
      <c r="AO218" s="643"/>
      <c r="AP218" s="654"/>
      <c r="AQ218" s="654"/>
      <c r="AR218" s="654"/>
      <c r="AS218" s="654"/>
      <c r="AT218" s="654"/>
      <c r="AU218" s="654"/>
      <c r="AV218" s="654"/>
      <c r="AW218" s="654"/>
      <c r="AX218" s="654"/>
      <c r="AY218" s="654"/>
      <c r="AZ218" s="654"/>
      <c r="BA218" s="657"/>
    </row>
    <row r="219" spans="2:53" ht="19.5" customHeight="1">
      <c r="B219" s="684"/>
      <c r="C219" s="652"/>
      <c r="D219" s="1418"/>
      <c r="E219" s="1418"/>
      <c r="F219" s="652"/>
      <c r="G219" s="654"/>
      <c r="H219" s="1433" t="str">
        <f>'Donnees ICCER'!$E$64</f>
        <v>C13.4: Proposer une solution technique au client et/ou à l’exploitant</v>
      </c>
      <c r="I219" s="1434"/>
      <c r="J219" s="1434"/>
      <c r="K219" s="1434"/>
      <c r="L219" s="1435"/>
      <c r="M219" s="643"/>
      <c r="N219" s="643"/>
      <c r="O219" s="654"/>
      <c r="P219" s="654"/>
      <c r="Q219" s="655"/>
      <c r="R219" s="654"/>
      <c r="S219" s="654"/>
      <c r="T219" s="654"/>
      <c r="U219" s="654"/>
      <c r="V219" s="654"/>
      <c r="W219" s="654"/>
      <c r="X219" s="654"/>
      <c r="Y219" s="654"/>
      <c r="Z219" s="656"/>
      <c r="AA219" s="650"/>
      <c r="AB219" s="719"/>
      <c r="AC219" s="727"/>
      <c r="AD219" s="652"/>
      <c r="AE219" s="1418"/>
      <c r="AF219" s="1418"/>
      <c r="AG219" s="652"/>
      <c r="AH219" s="654"/>
      <c r="AI219" s="1465"/>
      <c r="AJ219" s="1466"/>
      <c r="AK219" s="1466"/>
      <c r="AL219" s="1466"/>
      <c r="AM219" s="1467"/>
      <c r="AN219" s="643"/>
      <c r="AO219" s="643"/>
      <c r="AP219" s="654"/>
      <c r="AQ219" s="654"/>
      <c r="AR219" s="655"/>
      <c r="AS219" s="654"/>
      <c r="AT219" s="654"/>
      <c r="AU219" s="654"/>
      <c r="AV219" s="654"/>
      <c r="AW219" s="654"/>
      <c r="AX219" s="654"/>
      <c r="AY219" s="654"/>
      <c r="AZ219" s="654"/>
      <c r="BA219" s="657"/>
    </row>
    <row r="220" spans="2:53" ht="30" customHeight="1">
      <c r="B220" s="1416">
        <v>61</v>
      </c>
      <c r="C220" s="1417"/>
      <c r="D220" s="1419" t="str">
        <f>'Donnees ICCER'!$C$64</f>
        <v>C13.4</v>
      </c>
      <c r="E220" s="1420"/>
      <c r="F220" s="652"/>
      <c r="G220" s="659" t="s">
        <v>211</v>
      </c>
      <c r="H220" s="1436"/>
      <c r="I220" s="1353"/>
      <c r="J220" s="1353"/>
      <c r="K220" s="1353"/>
      <c r="L220" s="1437"/>
      <c r="M220" s="1446" t="s">
        <v>212</v>
      </c>
      <c r="N220" s="1446"/>
      <c r="O220" s="1447"/>
      <c r="P220" s="1430" t="str">
        <f>REPT("g",(U220))</f>
        <v/>
      </c>
      <c r="Q220" s="1431"/>
      <c r="R220" s="1431"/>
      <c r="S220" s="1432"/>
      <c r="T220" s="664"/>
      <c r="U220" s="1038">
        <f>Bilan!$AK$51</f>
        <v>0</v>
      </c>
      <c r="V220" s="654"/>
      <c r="W220" s="1039" t="str">
        <f>Bilan!$AM$51</f>
        <v xml:space="preserve"> </v>
      </c>
      <c r="X220" s="666"/>
      <c r="Y220" s="654"/>
      <c r="Z220" s="656"/>
      <c r="AA220" s="650"/>
      <c r="AB220" s="719"/>
      <c r="AC220" s="1417">
        <v>65</v>
      </c>
      <c r="AD220" s="1417"/>
      <c r="AE220" s="1463"/>
      <c r="AF220" s="1464"/>
      <c r="AG220" s="652"/>
      <c r="AH220" s="659"/>
      <c r="AI220" s="1468"/>
      <c r="AJ220" s="1469"/>
      <c r="AK220" s="1469"/>
      <c r="AL220" s="1469"/>
      <c r="AM220" s="1470"/>
      <c r="AN220" s="1446" t="s">
        <v>212</v>
      </c>
      <c r="AO220" s="1446"/>
      <c r="AP220" s="1447"/>
      <c r="AQ220" s="1430" t="str">
        <f>REPT("g",(AV220))</f>
        <v/>
      </c>
      <c r="AR220" s="1431"/>
      <c r="AS220" s="1431"/>
      <c r="AT220" s="1432"/>
      <c r="AU220" s="664"/>
      <c r="AV220" s="1038"/>
      <c r="AW220" s="654"/>
      <c r="AX220" s="1039"/>
      <c r="AY220" s="666"/>
      <c r="AZ220" s="654"/>
      <c r="BA220" s="657"/>
    </row>
    <row r="221" spans="2:53" ht="19.5" customHeight="1">
      <c r="B221" s="684"/>
      <c r="C221" s="652"/>
      <c r="D221" s="1418"/>
      <c r="E221" s="1418"/>
      <c r="F221" s="652"/>
      <c r="G221" s="654"/>
      <c r="H221" s="1438"/>
      <c r="I221" s="1439"/>
      <c r="J221" s="1439"/>
      <c r="K221" s="1439"/>
      <c r="L221" s="1440"/>
      <c r="M221" s="643"/>
      <c r="N221" s="643"/>
      <c r="O221" s="654"/>
      <c r="P221" s="654"/>
      <c r="Q221" s="654"/>
      <c r="R221" s="654"/>
      <c r="S221" s="654"/>
      <c r="T221" s="654"/>
      <c r="U221" s="654"/>
      <c r="V221" s="654"/>
      <c r="W221" s="654"/>
      <c r="X221" s="654"/>
      <c r="Y221" s="654"/>
      <c r="Z221" s="656"/>
      <c r="AA221" s="650"/>
      <c r="AB221" s="719"/>
      <c r="AC221" s="727"/>
      <c r="AD221" s="652"/>
      <c r="AE221" s="1418"/>
      <c r="AF221" s="1418"/>
      <c r="AG221" s="652"/>
      <c r="AH221" s="654"/>
      <c r="AI221" s="1471"/>
      <c r="AJ221" s="1472"/>
      <c r="AK221" s="1472"/>
      <c r="AL221" s="1472"/>
      <c r="AM221" s="1473"/>
      <c r="AN221" s="643"/>
      <c r="AO221" s="643"/>
      <c r="AP221" s="654"/>
      <c r="AQ221" s="654"/>
      <c r="AR221" s="654"/>
      <c r="AS221" s="654"/>
      <c r="AT221" s="654"/>
      <c r="AU221" s="654"/>
      <c r="AV221" s="654"/>
      <c r="AW221" s="654"/>
      <c r="AX221" s="654"/>
      <c r="AY221" s="654"/>
      <c r="AZ221" s="654"/>
      <c r="BA221" s="657"/>
    </row>
    <row r="222" spans="2:53" ht="34.5" customHeight="1">
      <c r="B222" s="703"/>
      <c r="C222" s="704"/>
      <c r="D222" s="704"/>
      <c r="E222" s="704"/>
      <c r="F222" s="705"/>
      <c r="G222" s="647"/>
      <c r="H222" s="647"/>
      <c r="I222" s="647"/>
      <c r="J222" s="647"/>
      <c r="K222" s="647"/>
      <c r="L222" s="647"/>
      <c r="M222" s="647"/>
      <c r="N222" s="647"/>
      <c r="O222" s="647"/>
      <c r="P222" s="647"/>
      <c r="Q222" s="647"/>
      <c r="R222" s="647"/>
      <c r="S222" s="647"/>
      <c r="T222" s="647"/>
      <c r="U222" s="647"/>
      <c r="V222" s="647"/>
      <c r="W222" s="706"/>
      <c r="X222" s="647"/>
      <c r="Y222" s="647"/>
      <c r="Z222" s="707"/>
      <c r="AA222" s="693"/>
      <c r="AB222" s="720"/>
      <c r="AC222" s="704"/>
      <c r="AD222" s="704"/>
      <c r="AE222" s="704"/>
      <c r="AF222" s="704"/>
      <c r="AG222" s="705"/>
      <c r="AH222" s="647"/>
      <c r="AI222" s="647"/>
      <c r="AJ222" s="647"/>
      <c r="AK222" s="647"/>
      <c r="AL222" s="647"/>
      <c r="AM222" s="647"/>
      <c r="AN222" s="647"/>
      <c r="AO222" s="647"/>
      <c r="AP222" s="647"/>
      <c r="AQ222" s="647"/>
      <c r="AR222" s="647"/>
      <c r="AS222" s="647"/>
      <c r="AT222" s="647"/>
      <c r="AU222" s="647"/>
      <c r="AV222" s="647"/>
      <c r="AW222" s="647"/>
      <c r="AX222" s="706"/>
      <c r="AY222" s="647"/>
      <c r="AZ222" s="647"/>
      <c r="BA222" s="709"/>
    </row>
    <row r="223" spans="2:53" ht="22.5" customHeight="1">
      <c r="B223" s="636"/>
      <c r="C223" s="587"/>
      <c r="D223" s="587"/>
      <c r="E223" s="587"/>
      <c r="F223" s="587"/>
      <c r="G223" s="587"/>
      <c r="H223" s="587"/>
      <c r="I223" s="587"/>
      <c r="J223" s="587"/>
      <c r="K223" s="587"/>
      <c r="L223" s="587"/>
      <c r="M223" s="584"/>
      <c r="N223" s="584"/>
      <c r="O223" s="584"/>
      <c r="P223" s="584"/>
      <c r="Q223" s="584"/>
      <c r="R223" s="584"/>
      <c r="S223" s="584"/>
      <c r="T223" s="584"/>
      <c r="U223" s="584"/>
      <c r="V223" s="584"/>
      <c r="W223" s="584"/>
      <c r="X223" s="584"/>
      <c r="Y223" s="584"/>
      <c r="Z223" s="584"/>
      <c r="AA223" s="584"/>
      <c r="AB223" s="584"/>
      <c r="AC223" s="587"/>
      <c r="AD223" s="587"/>
      <c r="AE223" s="587"/>
      <c r="AF223" s="587"/>
      <c r="AG223" s="587"/>
      <c r="AH223" s="584"/>
      <c r="AI223" s="584"/>
      <c r="AJ223" s="584"/>
      <c r="AK223" s="584"/>
      <c r="AL223" s="584"/>
      <c r="AM223" s="584"/>
      <c r="AN223" s="584"/>
      <c r="AO223" s="584"/>
      <c r="AP223" s="584"/>
      <c r="AQ223" s="584"/>
      <c r="AR223" s="584"/>
      <c r="AS223" s="584"/>
      <c r="AT223" s="584"/>
      <c r="AU223" s="584"/>
      <c r="AV223" s="584"/>
      <c r="AW223" s="584"/>
      <c r="AX223" s="584"/>
      <c r="AY223" s="584"/>
      <c r="AZ223" s="584"/>
      <c r="BA223" s="637"/>
    </row>
    <row r="224" spans="2:53" ht="22.5" customHeight="1">
      <c r="B224" s="728"/>
      <c r="C224" s="729"/>
      <c r="D224" s="729"/>
      <c r="E224" s="729"/>
      <c r="F224" s="729"/>
      <c r="G224" s="729"/>
      <c r="H224" s="729"/>
      <c r="I224" s="729"/>
      <c r="J224" s="729"/>
      <c r="K224" s="729"/>
      <c r="L224" s="729"/>
      <c r="M224" s="730"/>
      <c r="N224" s="730"/>
      <c r="O224" s="730"/>
      <c r="P224" s="730"/>
      <c r="Q224" s="730"/>
      <c r="R224" s="730"/>
      <c r="S224" s="730"/>
      <c r="T224" s="730"/>
      <c r="U224" s="730"/>
      <c r="V224" s="730"/>
      <c r="W224" s="730"/>
      <c r="X224" s="730"/>
      <c r="Y224" s="730"/>
      <c r="Z224" s="730"/>
      <c r="AA224" s="730"/>
      <c r="AB224" s="730"/>
      <c r="AC224" s="729"/>
      <c r="AD224" s="729"/>
      <c r="AE224" s="729"/>
      <c r="AF224" s="729"/>
      <c r="AG224" s="729"/>
      <c r="AH224" s="730"/>
      <c r="AI224" s="730"/>
      <c r="AJ224" s="730"/>
      <c r="AK224" s="730"/>
      <c r="AL224" s="730"/>
      <c r="AM224" s="730"/>
      <c r="AN224" s="730"/>
      <c r="AO224" s="730"/>
      <c r="AP224" s="730"/>
      <c r="AQ224" s="730"/>
      <c r="AR224" s="730"/>
      <c r="AS224" s="730"/>
      <c r="AT224" s="730"/>
      <c r="AU224" s="730"/>
      <c r="AV224" s="730"/>
      <c r="AW224" s="730"/>
      <c r="AX224" s="730"/>
      <c r="AY224" s="730"/>
      <c r="AZ224" s="730"/>
      <c r="BA224" s="731"/>
    </row>
    <row r="225" spans="2:53" ht="133.5" customHeight="1">
      <c r="B225" s="733"/>
      <c r="C225" s="734"/>
      <c r="D225" s="734"/>
      <c r="E225" s="734"/>
      <c r="F225" s="735"/>
      <c r="G225" s="736"/>
      <c r="H225" s="736"/>
      <c r="I225" s="736"/>
      <c r="J225" s="736"/>
      <c r="K225" s="736"/>
      <c r="L225" s="736"/>
      <c r="M225" s="736"/>
      <c r="N225" s="736"/>
      <c r="O225" s="736"/>
      <c r="P225" s="736"/>
      <c r="Q225" s="736"/>
      <c r="R225" s="736"/>
      <c r="S225" s="736"/>
      <c r="T225" s="736"/>
      <c r="U225" s="736"/>
      <c r="V225" s="736"/>
      <c r="W225" s="737"/>
      <c r="X225" s="736"/>
      <c r="Y225" s="736"/>
      <c r="Z225" s="736"/>
      <c r="AA225" s="738"/>
      <c r="AB225" s="738"/>
      <c r="AC225" s="734"/>
      <c r="AD225" s="734"/>
      <c r="AE225" s="734"/>
      <c r="AF225" s="734"/>
      <c r="AG225" s="735"/>
      <c r="AH225" s="736"/>
      <c r="AI225" s="736"/>
      <c r="AJ225" s="736"/>
      <c r="AK225" s="736"/>
      <c r="AL225" s="736"/>
      <c r="AM225" s="736"/>
      <c r="AN225" s="736"/>
      <c r="AO225" s="736"/>
      <c r="AP225" s="736"/>
      <c r="AQ225" s="736"/>
      <c r="AR225" s="736"/>
      <c r="AS225" s="736"/>
      <c r="AT225" s="736"/>
      <c r="AU225" s="736"/>
      <c r="AV225" s="736"/>
      <c r="AW225" s="736"/>
      <c r="AX225" s="737"/>
      <c r="AY225" s="736"/>
      <c r="AZ225" s="736"/>
      <c r="BA225" s="739"/>
    </row>
    <row r="226" spans="2:53">
      <c r="B226" s="631"/>
      <c r="BA226" s="740"/>
    </row>
    <row r="227" spans="2:53">
      <c r="B227" s="741"/>
      <c r="C227" s="742"/>
      <c r="D227" s="742"/>
      <c r="E227" s="743"/>
      <c r="F227" s="1474" t="str">
        <f>Données!AF3</f>
        <v xml:space="preserve">Conception et réalisation : Thierry GÉRARD IEN-ET STI Design &amp; Métiers d'art - Version 5.2 • Septembre 2020    
Adaptation Equipe Académique Rennes [ 07 83 77 09 55 ] - Version 5.2 • Mars 2021 </v>
      </c>
      <c r="G227" s="1474"/>
      <c r="H227" s="1474"/>
      <c r="I227" s="1474"/>
      <c r="J227" s="1474"/>
      <c r="K227" s="1474"/>
      <c r="L227" s="1474"/>
      <c r="M227" s="1474"/>
      <c r="N227" s="1474"/>
      <c r="O227" s="1474"/>
      <c r="P227" s="1474"/>
      <c r="Q227" s="1474"/>
      <c r="R227" s="1474"/>
      <c r="S227" s="1474"/>
      <c r="T227" s="1474"/>
      <c r="U227" s="743"/>
      <c r="V227" s="743"/>
      <c r="W227" s="743"/>
      <c r="X227" s="743"/>
      <c r="Y227" s="743"/>
      <c r="Z227" s="743"/>
      <c r="AA227" s="743"/>
      <c r="AB227" s="743"/>
      <c r="AC227" s="743"/>
      <c r="AD227" s="743"/>
      <c r="AE227" s="743"/>
      <c r="AF227" s="743"/>
      <c r="AG227" s="743"/>
      <c r="AH227" s="743"/>
      <c r="AI227" s="743"/>
      <c r="AJ227" s="743"/>
      <c r="AK227" s="743"/>
      <c r="AL227" s="743"/>
      <c r="AM227" s="743"/>
      <c r="AN227" s="743"/>
      <c r="AO227" s="743"/>
      <c r="AP227" s="743"/>
      <c r="AQ227" s="743"/>
      <c r="AR227" s="743"/>
      <c r="AS227" s="743"/>
      <c r="AT227" s="743"/>
      <c r="AU227" s="743"/>
      <c r="AV227" s="743"/>
      <c r="AW227" s="743"/>
      <c r="AX227" s="744"/>
      <c r="AY227" s="744"/>
      <c r="AZ227" s="744"/>
      <c r="BA227" s="745"/>
    </row>
  </sheetData>
  <sheetProtection sheet="1"/>
  <mergeCells count="608">
    <mergeCell ref="O5:T6"/>
    <mergeCell ref="W5:AA8"/>
    <mergeCell ref="AC5:AS6"/>
    <mergeCell ref="G6:H6"/>
    <mergeCell ref="B9:E9"/>
    <mergeCell ref="D19:E23"/>
    <mergeCell ref="F19:F23"/>
    <mergeCell ref="G19:S23"/>
    <mergeCell ref="T19:T23"/>
    <mergeCell ref="V19:V23"/>
    <mergeCell ref="G5:H5"/>
    <mergeCell ref="I5:I6"/>
    <mergeCell ref="J5:J6"/>
    <mergeCell ref="K5:K6"/>
    <mergeCell ref="L5:M6"/>
    <mergeCell ref="N5:N6"/>
    <mergeCell ref="B26:C26"/>
    <mergeCell ref="D26:E26"/>
    <mergeCell ref="M26:O26"/>
    <mergeCell ref="P26:S26"/>
    <mergeCell ref="AC26:AD26"/>
    <mergeCell ref="AE26:AF26"/>
    <mergeCell ref="AY19:BA23"/>
    <mergeCell ref="U20:U22"/>
    <mergeCell ref="W20:W22"/>
    <mergeCell ref="AV20:AV22"/>
    <mergeCell ref="AX20:AX22"/>
    <mergeCell ref="D25:E25"/>
    <mergeCell ref="H25:L27"/>
    <mergeCell ref="AE25:AF25"/>
    <mergeCell ref="AI25:AM27"/>
    <mergeCell ref="AN26:AP26"/>
    <mergeCell ref="X19:Z23"/>
    <mergeCell ref="AE19:AF23"/>
    <mergeCell ref="AG19:AG23"/>
    <mergeCell ref="AH19:AT23"/>
    <mergeCell ref="AU19:AU23"/>
    <mergeCell ref="AW19:AW23"/>
    <mergeCell ref="AQ26:AT26"/>
    <mergeCell ref="D27:E27"/>
    <mergeCell ref="AE27:AF27"/>
    <mergeCell ref="D29:E29"/>
    <mergeCell ref="H29:L31"/>
    <mergeCell ref="AE29:AF29"/>
    <mergeCell ref="AI29:AM31"/>
    <mergeCell ref="AN30:AP30"/>
    <mergeCell ref="AQ30:AT30"/>
    <mergeCell ref="D31:E31"/>
    <mergeCell ref="AE31:AF31"/>
    <mergeCell ref="AA32:AA33"/>
    <mergeCell ref="AE32:AF32"/>
    <mergeCell ref="D33:E33"/>
    <mergeCell ref="H33:L35"/>
    <mergeCell ref="AE33:AF33"/>
    <mergeCell ref="B30:C30"/>
    <mergeCell ref="D30:E30"/>
    <mergeCell ref="M30:O30"/>
    <mergeCell ref="P30:S30"/>
    <mergeCell ref="AC30:AD30"/>
    <mergeCell ref="AE30:AF30"/>
    <mergeCell ref="B38:C38"/>
    <mergeCell ref="D38:E38"/>
    <mergeCell ref="M38:O38"/>
    <mergeCell ref="P38:S38"/>
    <mergeCell ref="AC38:AD38"/>
    <mergeCell ref="AE38:AF38"/>
    <mergeCell ref="AN34:AP34"/>
    <mergeCell ref="AQ34:AT34"/>
    <mergeCell ref="D35:E35"/>
    <mergeCell ref="AA35:AA36"/>
    <mergeCell ref="AE35:AF35"/>
    <mergeCell ref="D37:E37"/>
    <mergeCell ref="H37:L39"/>
    <mergeCell ref="AE37:AF37"/>
    <mergeCell ref="AI37:AM39"/>
    <mergeCell ref="AN38:AP38"/>
    <mergeCell ref="AI33:AM35"/>
    <mergeCell ref="B34:C34"/>
    <mergeCell ref="D34:E34"/>
    <mergeCell ref="M34:O34"/>
    <mergeCell ref="P34:S34"/>
    <mergeCell ref="AC34:AD34"/>
    <mergeCell ref="AE34:AF34"/>
    <mergeCell ref="AQ38:AT38"/>
    <mergeCell ref="D39:E39"/>
    <mergeCell ref="AE39:AF39"/>
    <mergeCell ref="D41:E41"/>
    <mergeCell ref="H41:L43"/>
    <mergeCell ref="AE41:AF41"/>
    <mergeCell ref="AI41:AM43"/>
    <mergeCell ref="AN42:AP42"/>
    <mergeCell ref="AQ42:AT42"/>
    <mergeCell ref="D43:E43"/>
    <mergeCell ref="AE43:AF43"/>
    <mergeCell ref="AE45:AF45"/>
    <mergeCell ref="AI45:AM47"/>
    <mergeCell ref="AC46:AD46"/>
    <mergeCell ref="AE46:AF46"/>
    <mergeCell ref="AE51:AF51"/>
    <mergeCell ref="H49:L51"/>
    <mergeCell ref="B50:C50"/>
    <mergeCell ref="B42:C42"/>
    <mergeCell ref="D42:E42"/>
    <mergeCell ref="M42:O42"/>
    <mergeCell ref="P42:S42"/>
    <mergeCell ref="AC42:AD42"/>
    <mergeCell ref="AE42:AF42"/>
    <mergeCell ref="D50:E50"/>
    <mergeCell ref="M50:O50"/>
    <mergeCell ref="P50:S50"/>
    <mergeCell ref="D51:E51"/>
    <mergeCell ref="AA45:AA46"/>
    <mergeCell ref="AA42:AA43"/>
    <mergeCell ref="AN46:AP46"/>
    <mergeCell ref="AQ46:AT46"/>
    <mergeCell ref="AE47:AF47"/>
    <mergeCell ref="AE49:AF49"/>
    <mergeCell ref="AI49:AM51"/>
    <mergeCell ref="AC50:AD50"/>
    <mergeCell ref="AE50:AF50"/>
    <mergeCell ref="AN50:AP50"/>
    <mergeCell ref="AQ50:AT50"/>
    <mergeCell ref="AE54:AF58"/>
    <mergeCell ref="AG54:AG58"/>
    <mergeCell ref="AH54:AT58"/>
    <mergeCell ref="AU54:AU58"/>
    <mergeCell ref="AW54:AW58"/>
    <mergeCell ref="AY54:BA58"/>
    <mergeCell ref="AV55:AV57"/>
    <mergeCell ref="AX55:AX57"/>
    <mergeCell ref="D54:E58"/>
    <mergeCell ref="F54:F58"/>
    <mergeCell ref="G54:S58"/>
    <mergeCell ref="T54:T58"/>
    <mergeCell ref="V54:V58"/>
    <mergeCell ref="X54:Z58"/>
    <mergeCell ref="U55:U57"/>
    <mergeCell ref="W55:W57"/>
    <mergeCell ref="AN61:AP61"/>
    <mergeCell ref="AQ61:AT61"/>
    <mergeCell ref="D62:E62"/>
    <mergeCell ref="AE62:AF62"/>
    <mergeCell ref="D64:E64"/>
    <mergeCell ref="H64:L66"/>
    <mergeCell ref="M69:O69"/>
    <mergeCell ref="P69:S69"/>
    <mergeCell ref="D70:E70"/>
    <mergeCell ref="H60:L62"/>
    <mergeCell ref="AE60:AF60"/>
    <mergeCell ref="AI60:AM62"/>
    <mergeCell ref="D61:E61"/>
    <mergeCell ref="M61:O61"/>
    <mergeCell ref="P61:S61"/>
    <mergeCell ref="AC61:AD61"/>
    <mergeCell ref="AE61:AF61"/>
    <mergeCell ref="AN69:AP69"/>
    <mergeCell ref="AQ69:AT69"/>
    <mergeCell ref="AN65:AP65"/>
    <mergeCell ref="AQ65:AT65"/>
    <mergeCell ref="D60:E60"/>
    <mergeCell ref="AE68:AF68"/>
    <mergeCell ref="AI68:AM70"/>
    <mergeCell ref="T77:T81"/>
    <mergeCell ref="V77:V81"/>
    <mergeCell ref="X77:Z81"/>
    <mergeCell ref="U78:U80"/>
    <mergeCell ref="W78:W80"/>
    <mergeCell ref="D83:E83"/>
    <mergeCell ref="H83:L85"/>
    <mergeCell ref="AC84:AD84"/>
    <mergeCell ref="AE84:AF84"/>
    <mergeCell ref="AA90:AA91"/>
    <mergeCell ref="AE91:AF91"/>
    <mergeCell ref="AC92:AD92"/>
    <mergeCell ref="AE92:AF92"/>
    <mergeCell ref="AQ96:AT96"/>
    <mergeCell ref="AE97:AF97"/>
    <mergeCell ref="AC98:AY98"/>
    <mergeCell ref="AE95:AF95"/>
    <mergeCell ref="AI95:AM97"/>
    <mergeCell ref="AC96:AD96"/>
    <mergeCell ref="AE96:AF96"/>
    <mergeCell ref="AN96:AP96"/>
    <mergeCell ref="AA93:AA94"/>
    <mergeCell ref="AE93:AF93"/>
    <mergeCell ref="AA95:AA96"/>
    <mergeCell ref="AN107:AP107"/>
    <mergeCell ref="AY100:BA104"/>
    <mergeCell ref="U101:U103"/>
    <mergeCell ref="W101:W103"/>
    <mergeCell ref="AV101:AV103"/>
    <mergeCell ref="AX101:AX103"/>
    <mergeCell ref="D106:E106"/>
    <mergeCell ref="H106:L108"/>
    <mergeCell ref="AI106:AM108"/>
    <mergeCell ref="AQ107:AT107"/>
    <mergeCell ref="X100:Z104"/>
    <mergeCell ref="AE100:AF104"/>
    <mergeCell ref="AG100:AG104"/>
    <mergeCell ref="AH100:AT104"/>
    <mergeCell ref="AU100:AU104"/>
    <mergeCell ref="AW100:AW104"/>
    <mergeCell ref="AE106:AF106"/>
    <mergeCell ref="AE107:AF107"/>
    <mergeCell ref="AE108:AF108"/>
    <mergeCell ref="D100:E104"/>
    <mergeCell ref="F100:F104"/>
    <mergeCell ref="G100:S104"/>
    <mergeCell ref="T100:T104"/>
    <mergeCell ref="V100:V104"/>
    <mergeCell ref="AN115:AP115"/>
    <mergeCell ref="AE115:AF115"/>
    <mergeCell ref="AE116:AF116"/>
    <mergeCell ref="AC117:BA125"/>
    <mergeCell ref="D120:E120"/>
    <mergeCell ref="AN111:AP111"/>
    <mergeCell ref="AQ111:AT111"/>
    <mergeCell ref="D112:E112"/>
    <mergeCell ref="D114:E114"/>
    <mergeCell ref="H114:L116"/>
    <mergeCell ref="AI114:AM116"/>
    <mergeCell ref="AQ115:AT115"/>
    <mergeCell ref="D116:E116"/>
    <mergeCell ref="H110:L112"/>
    <mergeCell ref="AI110:AM112"/>
    <mergeCell ref="D110:E110"/>
    <mergeCell ref="D111:E111"/>
    <mergeCell ref="M111:O111"/>
    <mergeCell ref="P111:S111"/>
    <mergeCell ref="AC111:AD111"/>
    <mergeCell ref="AE111:AF111"/>
    <mergeCell ref="AE112:AF112"/>
    <mergeCell ref="AE114:AF114"/>
    <mergeCell ref="AE110:AF110"/>
    <mergeCell ref="AG127:AG131"/>
    <mergeCell ref="AH127:AT131"/>
    <mergeCell ref="AU127:AU131"/>
    <mergeCell ref="AW127:AW131"/>
    <mergeCell ref="AY127:BA131"/>
    <mergeCell ref="AV128:AV130"/>
    <mergeCell ref="AX128:AX130"/>
    <mergeCell ref="D127:E131"/>
    <mergeCell ref="F127:F131"/>
    <mergeCell ref="G127:S131"/>
    <mergeCell ref="T127:T131"/>
    <mergeCell ref="V127:V131"/>
    <mergeCell ref="X127:Z131"/>
    <mergeCell ref="U128:U130"/>
    <mergeCell ref="W128:W130"/>
    <mergeCell ref="AE127:AF131"/>
    <mergeCell ref="D135:E135"/>
    <mergeCell ref="AE135:AF135"/>
    <mergeCell ref="D137:E137"/>
    <mergeCell ref="H137:L139"/>
    <mergeCell ref="AE137:AF137"/>
    <mergeCell ref="AI137:AM139"/>
    <mergeCell ref="AN138:AP138"/>
    <mergeCell ref="AQ138:AT138"/>
    <mergeCell ref="H133:L135"/>
    <mergeCell ref="AE133:AF133"/>
    <mergeCell ref="AI133:AM135"/>
    <mergeCell ref="D134:E134"/>
    <mergeCell ref="M134:O134"/>
    <mergeCell ref="P134:S134"/>
    <mergeCell ref="AC134:AD134"/>
    <mergeCell ref="AE134:AF134"/>
    <mergeCell ref="AE139:AF139"/>
    <mergeCell ref="AC138:AD138"/>
    <mergeCell ref="AE138:AF138"/>
    <mergeCell ref="AG186:AG190"/>
    <mergeCell ref="AH186:AT190"/>
    <mergeCell ref="AE192:AF192"/>
    <mergeCell ref="AI192:AM194"/>
    <mergeCell ref="AE161:AF161"/>
    <mergeCell ref="AI161:AM163"/>
    <mergeCell ref="AC162:AD162"/>
    <mergeCell ref="AE162:AF162"/>
    <mergeCell ref="AN162:AP162"/>
    <mergeCell ref="AQ162:AT162"/>
    <mergeCell ref="AE163:AF163"/>
    <mergeCell ref="AI169:AM171"/>
    <mergeCell ref="AC170:AD170"/>
    <mergeCell ref="AE170:AF170"/>
    <mergeCell ref="AN170:AP170"/>
    <mergeCell ref="AQ170:AT170"/>
    <mergeCell ref="AE171:AF171"/>
    <mergeCell ref="AE165:AF165"/>
    <mergeCell ref="AI165:AM167"/>
    <mergeCell ref="AC166:AD166"/>
    <mergeCell ref="AE166:AF166"/>
    <mergeCell ref="AN166:AP166"/>
    <mergeCell ref="AQ166:AT166"/>
    <mergeCell ref="AE167:AF167"/>
    <mergeCell ref="AU186:AU190"/>
    <mergeCell ref="AW186:AW190"/>
    <mergeCell ref="AY186:BA190"/>
    <mergeCell ref="U187:U189"/>
    <mergeCell ref="W187:W189"/>
    <mergeCell ref="AV187:AV189"/>
    <mergeCell ref="AX187:AX189"/>
    <mergeCell ref="AE198:AF198"/>
    <mergeCell ref="B197:C197"/>
    <mergeCell ref="D197:E197"/>
    <mergeCell ref="M197:O197"/>
    <mergeCell ref="P197:S197"/>
    <mergeCell ref="AC197:AD197"/>
    <mergeCell ref="AE197:AF197"/>
    <mergeCell ref="AN193:AP193"/>
    <mergeCell ref="AQ193:AT193"/>
    <mergeCell ref="D194:E194"/>
    <mergeCell ref="AE194:AF194"/>
    <mergeCell ref="D196:E196"/>
    <mergeCell ref="H196:L198"/>
    <mergeCell ref="AE196:AF196"/>
    <mergeCell ref="AI196:AM198"/>
    <mergeCell ref="AN197:AP197"/>
    <mergeCell ref="AQ197:AT197"/>
    <mergeCell ref="AY201:BA205"/>
    <mergeCell ref="AV202:AV204"/>
    <mergeCell ref="AX202:AX204"/>
    <mergeCell ref="D201:E205"/>
    <mergeCell ref="F201:F205"/>
    <mergeCell ref="G201:S205"/>
    <mergeCell ref="T201:T205"/>
    <mergeCell ref="V201:V205"/>
    <mergeCell ref="X201:Z205"/>
    <mergeCell ref="U202:U204"/>
    <mergeCell ref="W202:W204"/>
    <mergeCell ref="AE201:AF205"/>
    <mergeCell ref="AG201:AG205"/>
    <mergeCell ref="AH201:AT205"/>
    <mergeCell ref="AU201:AU205"/>
    <mergeCell ref="AW201:AW205"/>
    <mergeCell ref="AN208:AP208"/>
    <mergeCell ref="AQ208:AT208"/>
    <mergeCell ref="D209:E209"/>
    <mergeCell ref="AE209:AF209"/>
    <mergeCell ref="D211:E211"/>
    <mergeCell ref="H211:L213"/>
    <mergeCell ref="AE211:AF211"/>
    <mergeCell ref="AI211:AM213"/>
    <mergeCell ref="AN212:AP212"/>
    <mergeCell ref="AQ212:AT212"/>
    <mergeCell ref="H207:L209"/>
    <mergeCell ref="AE207:AF207"/>
    <mergeCell ref="AI207:AM209"/>
    <mergeCell ref="D208:E208"/>
    <mergeCell ref="M208:O208"/>
    <mergeCell ref="P208:S208"/>
    <mergeCell ref="AC208:AD208"/>
    <mergeCell ref="AE208:AF208"/>
    <mergeCell ref="AE213:AF213"/>
    <mergeCell ref="AN216:AP216"/>
    <mergeCell ref="AQ216:AT216"/>
    <mergeCell ref="D217:E217"/>
    <mergeCell ref="AA217:AA218"/>
    <mergeCell ref="AE217:AF217"/>
    <mergeCell ref="D219:E219"/>
    <mergeCell ref="H219:L221"/>
    <mergeCell ref="AE219:AF219"/>
    <mergeCell ref="AI219:AM221"/>
    <mergeCell ref="AN220:AP220"/>
    <mergeCell ref="AI215:AM217"/>
    <mergeCell ref="D216:E216"/>
    <mergeCell ref="M216:O216"/>
    <mergeCell ref="P216:S216"/>
    <mergeCell ref="AC216:AD216"/>
    <mergeCell ref="AE216:AF216"/>
    <mergeCell ref="AQ220:AT220"/>
    <mergeCell ref="D221:E221"/>
    <mergeCell ref="AE221:AF221"/>
    <mergeCell ref="AA214:AA215"/>
    <mergeCell ref="D215:E215"/>
    <mergeCell ref="H215:L217"/>
    <mergeCell ref="AE215:AF215"/>
    <mergeCell ref="AC220:AD220"/>
    <mergeCell ref="F227:T227"/>
    <mergeCell ref="D45:E45"/>
    <mergeCell ref="H45:L47"/>
    <mergeCell ref="B46:C46"/>
    <mergeCell ref="D46:E46"/>
    <mergeCell ref="M46:O46"/>
    <mergeCell ref="P46:S46"/>
    <mergeCell ref="D47:E47"/>
    <mergeCell ref="D49:E49"/>
    <mergeCell ref="B216:C216"/>
    <mergeCell ref="D213:E213"/>
    <mergeCell ref="D207:E207"/>
    <mergeCell ref="B208:C208"/>
    <mergeCell ref="D198:E198"/>
    <mergeCell ref="D192:E192"/>
    <mergeCell ref="B146:C146"/>
    <mergeCell ref="B212:C212"/>
    <mergeCell ref="D212:E212"/>
    <mergeCell ref="M212:O212"/>
    <mergeCell ref="P212:S212"/>
    <mergeCell ref="D133:E133"/>
    <mergeCell ref="T186:T190"/>
    <mergeCell ref="D108:E108"/>
    <mergeCell ref="D89:E89"/>
    <mergeCell ref="B220:C220"/>
    <mergeCell ref="D220:E220"/>
    <mergeCell ref="M220:O220"/>
    <mergeCell ref="P220:S220"/>
    <mergeCell ref="AC193:AD193"/>
    <mergeCell ref="AE193:AF193"/>
    <mergeCell ref="AE155:AF155"/>
    <mergeCell ref="AE157:AF157"/>
    <mergeCell ref="B193:C193"/>
    <mergeCell ref="AC158:AD158"/>
    <mergeCell ref="AE158:AF158"/>
    <mergeCell ref="AE220:AF220"/>
    <mergeCell ref="AC212:AD212"/>
    <mergeCell ref="AE212:AF212"/>
    <mergeCell ref="V186:V190"/>
    <mergeCell ref="X186:Z190"/>
    <mergeCell ref="AE186:AF190"/>
    <mergeCell ref="AA164:AA165"/>
    <mergeCell ref="AA167:AA168"/>
    <mergeCell ref="AA155:AA156"/>
    <mergeCell ref="AE159:AF159"/>
    <mergeCell ref="D193:E193"/>
    <mergeCell ref="M193:O193"/>
    <mergeCell ref="P193:S193"/>
    <mergeCell ref="D186:E190"/>
    <mergeCell ref="F186:F190"/>
    <mergeCell ref="G186:S190"/>
    <mergeCell ref="H192:L194"/>
    <mergeCell ref="D72:E72"/>
    <mergeCell ref="H72:L74"/>
    <mergeCell ref="D88:E88"/>
    <mergeCell ref="M88:O88"/>
    <mergeCell ref="P88:S88"/>
    <mergeCell ref="D155:E155"/>
    <mergeCell ref="D122:E122"/>
    <mergeCell ref="D85:E85"/>
    <mergeCell ref="D87:E87"/>
    <mergeCell ref="H87:L89"/>
    <mergeCell ref="D149:E149"/>
    <mergeCell ref="H149:L151"/>
    <mergeCell ref="D153:E153"/>
    <mergeCell ref="H153:L155"/>
    <mergeCell ref="D146:E146"/>
    <mergeCell ref="M146:O146"/>
    <mergeCell ref="P146:S146"/>
    <mergeCell ref="M115:O115"/>
    <mergeCell ref="P115:S115"/>
    <mergeCell ref="P119:S119"/>
    <mergeCell ref="B111:C111"/>
    <mergeCell ref="B107:C107"/>
    <mergeCell ref="D77:E81"/>
    <mergeCell ref="F77:F81"/>
    <mergeCell ref="G77:S81"/>
    <mergeCell ref="B88:C88"/>
    <mergeCell ref="B84:C84"/>
    <mergeCell ref="D84:E84"/>
    <mergeCell ref="M84:O84"/>
    <mergeCell ref="P84:S84"/>
    <mergeCell ref="D107:E107"/>
    <mergeCell ref="M107:O107"/>
    <mergeCell ref="P107:S107"/>
    <mergeCell ref="B73:C73"/>
    <mergeCell ref="D73:E73"/>
    <mergeCell ref="M73:O73"/>
    <mergeCell ref="P73:S73"/>
    <mergeCell ref="D74:E74"/>
    <mergeCell ref="AC69:AD69"/>
    <mergeCell ref="AE69:AF69"/>
    <mergeCell ref="AA67:AA68"/>
    <mergeCell ref="D68:E68"/>
    <mergeCell ref="H68:L70"/>
    <mergeCell ref="B69:C69"/>
    <mergeCell ref="D69:E69"/>
    <mergeCell ref="AC73:BA74"/>
    <mergeCell ref="AA72:AA73"/>
    <mergeCell ref="B61:C61"/>
    <mergeCell ref="AE70:AF70"/>
    <mergeCell ref="AE64:AF64"/>
    <mergeCell ref="B65:C65"/>
    <mergeCell ref="D65:E65"/>
    <mergeCell ref="M65:O65"/>
    <mergeCell ref="P65:S65"/>
    <mergeCell ref="D66:E66"/>
    <mergeCell ref="AI64:AM66"/>
    <mergeCell ref="AC65:AD65"/>
    <mergeCell ref="AE65:AF65"/>
    <mergeCell ref="AE66:AF66"/>
    <mergeCell ref="AA70:AA71"/>
    <mergeCell ref="AC75:AY75"/>
    <mergeCell ref="AN92:AP92"/>
    <mergeCell ref="AQ92:AT92"/>
    <mergeCell ref="AI91:AM93"/>
    <mergeCell ref="AE77:AF81"/>
    <mergeCell ref="AG77:AG81"/>
    <mergeCell ref="AH77:AT81"/>
    <mergeCell ref="AU77:AU81"/>
    <mergeCell ref="AW77:AW81"/>
    <mergeCell ref="AY77:BA81"/>
    <mergeCell ref="AV78:AV80"/>
    <mergeCell ref="AX78:AX80"/>
    <mergeCell ref="AN84:AP84"/>
    <mergeCell ref="AQ84:AT84"/>
    <mergeCell ref="AI87:AM89"/>
    <mergeCell ref="AN88:AP88"/>
    <mergeCell ref="AQ88:AT88"/>
    <mergeCell ref="AE83:AF83"/>
    <mergeCell ref="AE89:AF89"/>
    <mergeCell ref="AC88:AD88"/>
    <mergeCell ref="AE88:AF88"/>
    <mergeCell ref="AE85:AF85"/>
    <mergeCell ref="AE87:AF87"/>
    <mergeCell ref="AI83:AM85"/>
    <mergeCell ref="AC115:AD115"/>
    <mergeCell ref="AC107:AD107"/>
    <mergeCell ref="B150:C150"/>
    <mergeCell ref="D150:E150"/>
    <mergeCell ref="M150:O150"/>
    <mergeCell ref="P150:S150"/>
    <mergeCell ref="D151:E151"/>
    <mergeCell ref="AE151:AF151"/>
    <mergeCell ref="AE153:AF153"/>
    <mergeCell ref="B142:C142"/>
    <mergeCell ref="D139:E139"/>
    <mergeCell ref="B138:C138"/>
    <mergeCell ref="D138:E138"/>
    <mergeCell ref="M138:O138"/>
    <mergeCell ref="P138:S138"/>
    <mergeCell ref="B134:C134"/>
    <mergeCell ref="P123:S123"/>
    <mergeCell ref="H122:L124"/>
    <mergeCell ref="D119:E119"/>
    <mergeCell ref="H118:L120"/>
    <mergeCell ref="B119:C119"/>
    <mergeCell ref="M119:O119"/>
    <mergeCell ref="B115:C115"/>
    <mergeCell ref="D115:E115"/>
    <mergeCell ref="AN182:AP182"/>
    <mergeCell ref="AQ182:AT182"/>
    <mergeCell ref="AE183:AF183"/>
    <mergeCell ref="B157:Z183"/>
    <mergeCell ref="AE177:AF177"/>
    <mergeCell ref="AI177:AM179"/>
    <mergeCell ref="AC178:AD178"/>
    <mergeCell ref="AE178:AF178"/>
    <mergeCell ref="AE179:AF179"/>
    <mergeCell ref="AE181:AF181"/>
    <mergeCell ref="AI181:AM183"/>
    <mergeCell ref="AC182:AD182"/>
    <mergeCell ref="AE182:AF182"/>
    <mergeCell ref="AE173:AF173"/>
    <mergeCell ref="AI173:AM175"/>
    <mergeCell ref="AC174:AD174"/>
    <mergeCell ref="AE174:AF174"/>
    <mergeCell ref="AN174:AP174"/>
    <mergeCell ref="AI157:AM159"/>
    <mergeCell ref="AN158:AP158"/>
    <mergeCell ref="AQ158:AT158"/>
    <mergeCell ref="AQ174:AT174"/>
    <mergeCell ref="AE175:AF175"/>
    <mergeCell ref="AE169:AF169"/>
    <mergeCell ref="D118:E118"/>
    <mergeCell ref="B123:C123"/>
    <mergeCell ref="M123:O123"/>
    <mergeCell ref="AE146:AF146"/>
    <mergeCell ref="AA152:AA153"/>
    <mergeCell ref="B154:C154"/>
    <mergeCell ref="D154:E154"/>
    <mergeCell ref="M154:O154"/>
    <mergeCell ref="P154:S154"/>
    <mergeCell ref="AE154:AF154"/>
    <mergeCell ref="AE149:AF149"/>
    <mergeCell ref="D143:E143"/>
    <mergeCell ref="AA143:AA144"/>
    <mergeCell ref="AE143:AF143"/>
    <mergeCell ref="D145:E145"/>
    <mergeCell ref="H145:L147"/>
    <mergeCell ref="AE145:AF145"/>
    <mergeCell ref="D142:E142"/>
    <mergeCell ref="M142:O142"/>
    <mergeCell ref="P142:S142"/>
    <mergeCell ref="AC142:AD142"/>
    <mergeCell ref="AE142:AF142"/>
    <mergeCell ref="AA140:AA141"/>
    <mergeCell ref="D141:E141"/>
    <mergeCell ref="AI153:AM155"/>
    <mergeCell ref="AC154:AD154"/>
    <mergeCell ref="AI149:AM151"/>
    <mergeCell ref="AC150:AD150"/>
    <mergeCell ref="AE150:AF150"/>
    <mergeCell ref="AN150:AP150"/>
    <mergeCell ref="AQ150:AT150"/>
    <mergeCell ref="AN154:AP154"/>
    <mergeCell ref="D123:E123"/>
    <mergeCell ref="D124:E124"/>
    <mergeCell ref="AQ154:AT154"/>
    <mergeCell ref="AQ142:AT142"/>
    <mergeCell ref="AI145:AM147"/>
    <mergeCell ref="AN146:AP146"/>
    <mergeCell ref="AI141:AM143"/>
    <mergeCell ref="H141:L143"/>
    <mergeCell ref="AE141:AF141"/>
    <mergeCell ref="AQ146:AT146"/>
    <mergeCell ref="D147:E147"/>
    <mergeCell ref="AE147:AF147"/>
    <mergeCell ref="AN142:AP142"/>
    <mergeCell ref="AC146:AD146"/>
    <mergeCell ref="AN134:AP134"/>
    <mergeCell ref="AQ134:AT134"/>
  </mergeCells>
  <conditionalFormatting sqref="T26">
    <cfRule type="iconSet" priority="2500">
      <iconSet showValue="0">
        <cfvo type="percent" val="0"/>
        <cfvo type="num" val="5"/>
        <cfvo type="num" val="10"/>
      </iconSet>
    </cfRule>
  </conditionalFormatting>
  <conditionalFormatting sqref="T30">
    <cfRule type="iconSet" priority="2499">
      <iconSet showValue="0">
        <cfvo type="percent" val="0"/>
        <cfvo type="num" val="5"/>
        <cfvo type="num" val="10"/>
      </iconSet>
    </cfRule>
  </conditionalFormatting>
  <conditionalFormatting sqref="T34">
    <cfRule type="iconSet" priority="2498">
      <iconSet showValue="0">
        <cfvo type="percent" val="0"/>
        <cfvo type="num" val="5"/>
        <cfvo type="num" val="10"/>
      </iconSet>
    </cfRule>
  </conditionalFormatting>
  <conditionalFormatting sqref="T38">
    <cfRule type="iconSet" priority="2497">
      <iconSet showValue="0">
        <cfvo type="percent" val="0"/>
        <cfvo type="num" val="5"/>
        <cfvo type="num" val="10"/>
      </iconSet>
    </cfRule>
  </conditionalFormatting>
  <conditionalFormatting sqref="T42">
    <cfRule type="iconSet" priority="2496">
      <iconSet showValue="0">
        <cfvo type="percent" val="0"/>
        <cfvo type="num" val="5"/>
        <cfvo type="num" val="10"/>
      </iconSet>
    </cfRule>
  </conditionalFormatting>
  <conditionalFormatting sqref="AU26">
    <cfRule type="iconSet" priority="2461">
      <iconSet showValue="0">
        <cfvo type="percent" val="0"/>
        <cfvo type="num" val="5"/>
        <cfvo type="num" val="10"/>
      </iconSet>
    </cfRule>
  </conditionalFormatting>
  <conditionalFormatting sqref="AU30">
    <cfRule type="iconSet" priority="2460">
      <iconSet showValue="0">
        <cfvo type="percent" val="0"/>
        <cfvo type="num" val="5"/>
        <cfvo type="num" val="10"/>
      </iconSet>
    </cfRule>
  </conditionalFormatting>
  <conditionalFormatting sqref="AU34">
    <cfRule type="iconSet" priority="2459">
      <iconSet showValue="0">
        <cfvo type="percent" val="0"/>
        <cfvo type="num" val="5"/>
        <cfvo type="num" val="10"/>
      </iconSet>
    </cfRule>
  </conditionalFormatting>
  <conditionalFormatting sqref="AU38">
    <cfRule type="iconSet" priority="2458">
      <iconSet showValue="0">
        <cfvo type="percent" val="0"/>
        <cfvo type="num" val="5"/>
        <cfvo type="num" val="10"/>
      </iconSet>
    </cfRule>
  </conditionalFormatting>
  <conditionalFormatting sqref="AU42">
    <cfRule type="iconSet" priority="2457">
      <iconSet showValue="0">
        <cfvo type="percent" val="0"/>
        <cfvo type="num" val="5"/>
        <cfvo type="num" val="10"/>
      </iconSet>
    </cfRule>
  </conditionalFormatting>
  <conditionalFormatting sqref="AU46">
    <cfRule type="iconSet" priority="2456">
      <iconSet showValue="0">
        <cfvo type="percent" val="0"/>
        <cfvo type="num" val="5"/>
        <cfvo type="num" val="10"/>
      </iconSet>
    </cfRule>
  </conditionalFormatting>
  <conditionalFormatting sqref="AU50">
    <cfRule type="iconSet" priority="2455">
      <iconSet showValue="0">
        <cfvo type="percent" val="0"/>
        <cfvo type="num" val="5"/>
        <cfvo type="num" val="10"/>
      </iconSet>
    </cfRule>
  </conditionalFormatting>
  <conditionalFormatting sqref="T61">
    <cfRule type="iconSet" priority="2418">
      <iconSet showValue="0">
        <cfvo type="percent" val="0"/>
        <cfvo type="num" val="5"/>
        <cfvo type="num" val="10"/>
      </iconSet>
    </cfRule>
  </conditionalFormatting>
  <conditionalFormatting sqref="T65">
    <cfRule type="iconSet" priority="2417">
      <iconSet showValue="0">
        <cfvo type="percent" val="0"/>
        <cfvo type="num" val="5"/>
        <cfvo type="num" val="10"/>
      </iconSet>
    </cfRule>
  </conditionalFormatting>
  <conditionalFormatting sqref="T69">
    <cfRule type="iconSet" priority="2416">
      <iconSet showValue="0">
        <cfvo type="percent" val="0"/>
        <cfvo type="num" val="5"/>
        <cfvo type="num" val="10"/>
      </iconSet>
    </cfRule>
  </conditionalFormatting>
  <conditionalFormatting sqref="T84">
    <cfRule type="iconSet" priority="2394">
      <iconSet showValue="0">
        <cfvo type="percent" val="0"/>
        <cfvo type="num" val="5"/>
        <cfvo type="num" val="10"/>
      </iconSet>
    </cfRule>
  </conditionalFormatting>
  <conditionalFormatting sqref="T88">
    <cfRule type="iconSet" priority="2393">
      <iconSet showValue="0">
        <cfvo type="percent" val="0"/>
        <cfvo type="num" val="5"/>
        <cfvo type="num" val="10"/>
      </iconSet>
    </cfRule>
  </conditionalFormatting>
  <conditionalFormatting sqref="T115">
    <cfRule type="iconSet" priority="2343">
      <iconSet showValue="0">
        <cfvo type="percent" val="0"/>
        <cfvo type="num" val="5"/>
        <cfvo type="num" val="10"/>
      </iconSet>
    </cfRule>
  </conditionalFormatting>
  <conditionalFormatting sqref="T134">
    <cfRule type="iconSet" priority="2270">
      <iconSet showValue="0">
        <cfvo type="percent" val="0"/>
        <cfvo type="num" val="5"/>
        <cfvo type="num" val="10"/>
      </iconSet>
    </cfRule>
  </conditionalFormatting>
  <conditionalFormatting sqref="T138">
    <cfRule type="iconSet" priority="2269">
      <iconSet showValue="0">
        <cfvo type="percent" val="0"/>
        <cfvo type="num" val="5"/>
        <cfvo type="num" val="10"/>
      </iconSet>
    </cfRule>
  </conditionalFormatting>
  <conditionalFormatting sqref="T142">
    <cfRule type="iconSet" priority="2268">
      <iconSet showValue="0">
        <cfvo type="percent" val="0"/>
        <cfvo type="num" val="5"/>
        <cfvo type="num" val="10"/>
      </iconSet>
    </cfRule>
  </conditionalFormatting>
  <conditionalFormatting sqref="T146">
    <cfRule type="iconSet" priority="2267">
      <iconSet showValue="0">
        <cfvo type="percent" val="0"/>
        <cfvo type="num" val="5"/>
        <cfvo type="num" val="10"/>
      </iconSet>
    </cfRule>
  </conditionalFormatting>
  <conditionalFormatting sqref="AU134">
    <cfRule type="iconSet" priority="2240">
      <iconSet showValue="0">
        <cfvo type="percent" val="0"/>
        <cfvo type="num" val="5"/>
        <cfvo type="num" val="10"/>
      </iconSet>
    </cfRule>
  </conditionalFormatting>
  <conditionalFormatting sqref="AU138">
    <cfRule type="iconSet" priority="2239">
      <iconSet showValue="0">
        <cfvo type="percent" val="0"/>
        <cfvo type="num" val="5"/>
        <cfvo type="num" val="10"/>
      </iconSet>
    </cfRule>
  </conditionalFormatting>
  <conditionalFormatting sqref="AU142">
    <cfRule type="iconSet" priority="2238">
      <iconSet showValue="0">
        <cfvo type="percent" val="0"/>
        <cfvo type="num" val="5"/>
        <cfvo type="num" val="10"/>
      </iconSet>
    </cfRule>
  </conditionalFormatting>
  <conditionalFormatting sqref="AU146">
    <cfRule type="iconSet" priority="2237">
      <iconSet showValue="0">
        <cfvo type="percent" val="0"/>
        <cfvo type="num" val="5"/>
        <cfvo type="num" val="10"/>
      </iconSet>
    </cfRule>
  </conditionalFormatting>
  <conditionalFormatting sqref="AU150">
    <cfRule type="iconSet" priority="2236">
      <iconSet showValue="0">
        <cfvo type="percent" val="0"/>
        <cfvo type="num" val="5"/>
        <cfvo type="num" val="10"/>
      </iconSet>
    </cfRule>
  </conditionalFormatting>
  <conditionalFormatting sqref="AU154">
    <cfRule type="iconSet" priority="2235">
      <iconSet showValue="0">
        <cfvo type="percent" val="0"/>
        <cfvo type="num" val="5"/>
        <cfvo type="num" val="10"/>
      </iconSet>
    </cfRule>
  </conditionalFormatting>
  <conditionalFormatting sqref="AU158">
    <cfRule type="iconSet" priority="2234">
      <iconSet showValue="0">
        <cfvo type="percent" val="0"/>
        <cfvo type="num" val="5"/>
        <cfvo type="num" val="10"/>
      </iconSet>
    </cfRule>
  </conditionalFormatting>
  <conditionalFormatting sqref="T193">
    <cfRule type="iconSet" priority="2205">
      <iconSet showValue="0">
        <cfvo type="percent" val="0"/>
        <cfvo type="num" val="5"/>
        <cfvo type="num" val="10"/>
      </iconSet>
    </cfRule>
  </conditionalFormatting>
  <conditionalFormatting sqref="T197">
    <cfRule type="iconSet" priority="2204">
      <iconSet showValue="0">
        <cfvo type="percent" val="0"/>
        <cfvo type="num" val="5"/>
        <cfvo type="num" val="10"/>
      </iconSet>
    </cfRule>
  </conditionalFormatting>
  <conditionalFormatting sqref="AU193">
    <cfRule type="iconSet" priority="2125">
      <iconSet showValue="0">
        <cfvo type="percent" val="0"/>
        <cfvo type="num" val="5"/>
        <cfvo type="num" val="10"/>
      </iconSet>
    </cfRule>
  </conditionalFormatting>
  <conditionalFormatting sqref="AU197">
    <cfRule type="iconSet" priority="2124">
      <iconSet showValue="0">
        <cfvo type="percent" val="0"/>
        <cfvo type="num" val="5"/>
        <cfvo type="num" val="10"/>
      </iconSet>
    </cfRule>
  </conditionalFormatting>
  <conditionalFormatting sqref="T208">
    <cfRule type="iconSet" priority="2095">
      <iconSet showValue="0">
        <cfvo type="percent" val="0"/>
        <cfvo type="num" val="5"/>
        <cfvo type="num" val="10"/>
      </iconSet>
    </cfRule>
  </conditionalFormatting>
  <conditionalFormatting sqref="T212">
    <cfRule type="iconSet" priority="2094">
      <iconSet showValue="0">
        <cfvo type="percent" val="0"/>
        <cfvo type="num" val="5"/>
        <cfvo type="num" val="10"/>
      </iconSet>
    </cfRule>
  </conditionalFormatting>
  <conditionalFormatting sqref="T216">
    <cfRule type="iconSet" priority="2093">
      <iconSet showValue="0">
        <cfvo type="percent" val="0"/>
        <cfvo type="num" val="5"/>
        <cfvo type="num" val="10"/>
      </iconSet>
    </cfRule>
  </conditionalFormatting>
  <conditionalFormatting sqref="T220">
    <cfRule type="iconSet" priority="2092">
      <iconSet showValue="0">
        <cfvo type="percent" val="0"/>
        <cfvo type="num" val="5"/>
        <cfvo type="num" val="10"/>
      </iconSet>
    </cfRule>
  </conditionalFormatting>
  <conditionalFormatting sqref="AU208">
    <cfRule type="iconSet" priority="2060">
      <iconSet showValue="0">
        <cfvo type="percent" val="0"/>
        <cfvo type="num" val="5"/>
        <cfvo type="num" val="10"/>
      </iconSet>
    </cfRule>
  </conditionalFormatting>
  <conditionalFormatting sqref="AU212">
    <cfRule type="iconSet" priority="2059">
      <iconSet showValue="0">
        <cfvo type="percent" val="0"/>
        <cfvo type="num" val="5"/>
        <cfvo type="num" val="10"/>
      </iconSet>
    </cfRule>
  </conditionalFormatting>
  <conditionalFormatting sqref="AU216">
    <cfRule type="iconSet" priority="2058">
      <iconSet showValue="0">
        <cfvo type="percent" val="0"/>
        <cfvo type="num" val="5"/>
        <cfvo type="num" val="10"/>
      </iconSet>
    </cfRule>
  </conditionalFormatting>
  <conditionalFormatting sqref="AU220">
    <cfRule type="iconSet" priority="2057">
      <iconSet showValue="0">
        <cfvo type="percent" val="0"/>
        <cfvo type="num" val="5"/>
        <cfvo type="num" val="10"/>
      </iconSet>
    </cfRule>
  </conditionalFormatting>
  <conditionalFormatting sqref="T46">
    <cfRule type="iconSet" priority="1088">
      <iconSet showValue="0">
        <cfvo type="percent" val="0"/>
        <cfvo type="num" val="5"/>
        <cfvo type="num" val="10"/>
      </iconSet>
    </cfRule>
  </conditionalFormatting>
  <conditionalFormatting sqref="T50">
    <cfRule type="iconSet" priority="1070">
      <iconSet showValue="0">
        <cfvo type="percent" val="0"/>
        <cfvo type="num" val="5"/>
        <cfvo type="num" val="10"/>
      </iconSet>
    </cfRule>
  </conditionalFormatting>
  <conditionalFormatting sqref="T73">
    <cfRule type="iconSet" priority="1034">
      <iconSet showValue="0">
        <cfvo type="percent" val="0"/>
        <cfvo type="num" val="5"/>
        <cfvo type="num" val="10"/>
      </iconSet>
    </cfRule>
  </conditionalFormatting>
  <conditionalFormatting sqref="AU61">
    <cfRule type="iconSet" priority="1016">
      <iconSet showValue="0">
        <cfvo type="percent" val="0"/>
        <cfvo type="num" val="5"/>
        <cfvo type="num" val="10"/>
      </iconSet>
    </cfRule>
  </conditionalFormatting>
  <conditionalFormatting sqref="AU65">
    <cfRule type="iconSet" priority="1015">
      <iconSet showValue="0">
        <cfvo type="percent" val="0"/>
        <cfvo type="num" val="5"/>
        <cfvo type="num" val="10"/>
      </iconSet>
    </cfRule>
  </conditionalFormatting>
  <conditionalFormatting sqref="AU69">
    <cfRule type="iconSet" priority="980">
      <iconSet showValue="0">
        <cfvo type="percent" val="0"/>
        <cfvo type="num" val="5"/>
        <cfvo type="num" val="10"/>
      </iconSet>
    </cfRule>
  </conditionalFormatting>
  <conditionalFormatting sqref="AU84">
    <cfRule type="iconSet" priority="944">
      <iconSet showValue="0">
        <cfvo type="percent" val="0"/>
        <cfvo type="num" val="5"/>
        <cfvo type="num" val="10"/>
      </iconSet>
    </cfRule>
  </conditionalFormatting>
  <conditionalFormatting sqref="AU88">
    <cfRule type="iconSet" priority="943">
      <iconSet showValue="0">
        <cfvo type="percent" val="0"/>
        <cfvo type="num" val="5"/>
        <cfvo type="num" val="10"/>
      </iconSet>
    </cfRule>
  </conditionalFormatting>
  <conditionalFormatting sqref="T107">
    <cfRule type="iconSet" priority="872">
      <iconSet showValue="0">
        <cfvo type="percent" val="0"/>
        <cfvo type="num" val="5"/>
        <cfvo type="num" val="10"/>
      </iconSet>
    </cfRule>
  </conditionalFormatting>
  <conditionalFormatting sqref="T111">
    <cfRule type="iconSet" priority="871">
      <iconSet showValue="0">
        <cfvo type="percent" val="0"/>
        <cfvo type="num" val="5"/>
        <cfvo type="num" val="10"/>
      </iconSet>
    </cfRule>
  </conditionalFormatting>
  <conditionalFormatting sqref="T119">
    <cfRule type="iconSet" priority="836">
      <iconSet showValue="0">
        <cfvo type="percent" val="0"/>
        <cfvo type="num" val="5"/>
        <cfvo type="num" val="10"/>
      </iconSet>
    </cfRule>
  </conditionalFormatting>
  <conditionalFormatting sqref="T123">
    <cfRule type="iconSet" priority="835">
      <iconSet showValue="0">
        <cfvo type="percent" val="0"/>
        <cfvo type="num" val="5"/>
        <cfvo type="num" val="10"/>
      </iconSet>
    </cfRule>
  </conditionalFormatting>
  <conditionalFormatting sqref="AU107">
    <cfRule type="iconSet" priority="782">
      <iconSet showValue="0">
        <cfvo type="percent" val="0"/>
        <cfvo type="num" val="5"/>
        <cfvo type="num" val="10"/>
      </iconSet>
    </cfRule>
  </conditionalFormatting>
  <conditionalFormatting sqref="AU111">
    <cfRule type="iconSet" priority="781">
      <iconSet showValue="0">
        <cfvo type="percent" val="0"/>
        <cfvo type="num" val="5"/>
        <cfvo type="num" val="10"/>
      </iconSet>
    </cfRule>
  </conditionalFormatting>
  <conditionalFormatting sqref="AU115">
    <cfRule type="iconSet" priority="746">
      <iconSet showValue="0">
        <cfvo type="percent" val="0"/>
        <cfvo type="num" val="5"/>
        <cfvo type="num" val="10"/>
      </iconSet>
    </cfRule>
  </conditionalFormatting>
  <conditionalFormatting sqref="T150">
    <cfRule type="iconSet" priority="716">
      <iconSet showValue="0">
        <cfvo type="percent" val="0"/>
        <cfvo type="num" val="5"/>
        <cfvo type="num" val="10"/>
      </iconSet>
    </cfRule>
  </conditionalFormatting>
  <conditionalFormatting sqref="T154">
    <cfRule type="iconSet" priority="715">
      <iconSet showValue="0">
        <cfvo type="percent" val="0"/>
        <cfvo type="num" val="5"/>
        <cfvo type="num" val="10"/>
      </iconSet>
    </cfRule>
  </conditionalFormatting>
  <conditionalFormatting sqref="AU92">
    <cfRule type="iconSet" priority="680">
      <iconSet showValue="0">
        <cfvo type="percent" val="0"/>
        <cfvo type="num" val="5"/>
        <cfvo type="num" val="10"/>
      </iconSet>
    </cfRule>
  </conditionalFormatting>
  <conditionalFormatting sqref="AU96">
    <cfRule type="iconSet" priority="679">
      <iconSet showValue="0">
        <cfvo type="percent" val="0"/>
        <cfvo type="num" val="5"/>
        <cfvo type="num" val="10"/>
      </iconSet>
    </cfRule>
  </conditionalFormatting>
  <conditionalFormatting sqref="AU162">
    <cfRule type="iconSet" priority="474">
      <iconSet showValue="0">
        <cfvo type="percent" val="0"/>
        <cfvo type="num" val="5"/>
        <cfvo type="num" val="10"/>
      </iconSet>
    </cfRule>
  </conditionalFormatting>
  <conditionalFormatting sqref="AU174">
    <cfRule type="iconSet" priority="473">
      <iconSet showValue="0">
        <cfvo type="percent" val="0"/>
        <cfvo type="num" val="5"/>
        <cfvo type="num" val="10"/>
      </iconSet>
    </cfRule>
  </conditionalFormatting>
  <conditionalFormatting sqref="AU178">
    <cfRule type="iconSet" priority="472">
      <iconSet showValue="0">
        <cfvo type="percent" val="0"/>
        <cfvo type="num" val="5"/>
        <cfvo type="num" val="10"/>
      </iconSet>
    </cfRule>
  </conditionalFormatting>
  <conditionalFormatting sqref="AU166">
    <cfRule type="iconSet" priority="471">
      <iconSet showValue="0">
        <cfvo type="percent" val="0"/>
        <cfvo type="num" val="5"/>
        <cfvo type="num" val="10"/>
      </iconSet>
    </cfRule>
  </conditionalFormatting>
  <conditionalFormatting sqref="AU170">
    <cfRule type="iconSet" priority="470">
      <iconSet showValue="0">
        <cfvo type="percent" val="0"/>
        <cfvo type="num" val="5"/>
        <cfvo type="num" val="10"/>
      </iconSet>
    </cfRule>
  </conditionalFormatting>
  <conditionalFormatting sqref="AU182">
    <cfRule type="iconSet" priority="449">
      <iconSet showValue="0">
        <cfvo type="percent" val="0"/>
        <cfvo type="num" val="5"/>
        <cfvo type="num" val="10"/>
      </iconSet>
    </cfRule>
  </conditionalFormatting>
  <conditionalFormatting sqref="AU178">
    <cfRule type="iconSet" priority="448">
      <iconSet showValue="0">
        <cfvo type="percent" val="0"/>
        <cfvo type="num" val="5"/>
        <cfvo type="num" val="10"/>
      </iconSet>
    </cfRule>
  </conditionalFormatting>
  <conditionalFormatting sqref="AU182">
    <cfRule type="iconSet" priority="447">
      <iconSet showValue="0">
        <cfvo type="percent" val="0"/>
        <cfvo type="num" val="5"/>
        <cfvo type="num" val="10"/>
      </iconSet>
    </cfRule>
  </conditionalFormatting>
  <conditionalFormatting sqref="P26:S26">
    <cfRule type="containsText" dxfId="5543" priority="2492" operator="containsText" text="ggggggggggggggg">
      <formula>NOT(ISERROR(SEARCH("ggggggggggggggg",P26)))</formula>
    </cfRule>
  </conditionalFormatting>
  <conditionalFormatting sqref="P26:S26">
    <cfRule type="containsText" dxfId="5542" priority="2493" operator="containsText" text="gggggggggg">
      <formula>NOT(ISERROR(SEARCH("gggggggggg",P26)))</formula>
    </cfRule>
  </conditionalFormatting>
  <conditionalFormatting sqref="P26:S26">
    <cfRule type="containsText" dxfId="5541" priority="2494" operator="containsText" text="ggggg">
      <formula>NOT(ISERROR(SEARCH("ggggg",P26)))</formula>
    </cfRule>
  </conditionalFormatting>
  <conditionalFormatting sqref="P26:S26">
    <cfRule type="containsText" dxfId="5540" priority="2495" operator="containsText" text="g">
      <formula>NOT(ISERROR(SEARCH("g",P26)))</formula>
    </cfRule>
  </conditionalFormatting>
  <conditionalFormatting sqref="P30:S30">
    <cfRule type="containsText" dxfId="5539" priority="2488" operator="containsText" text="ggggggggggggggg">
      <formula>NOT(ISERROR(SEARCH("ggggggggggggggg",P30)))</formula>
    </cfRule>
  </conditionalFormatting>
  <conditionalFormatting sqref="P30:S30">
    <cfRule type="containsText" dxfId="5538" priority="2489" operator="containsText" text="gggggggggg">
      <formula>NOT(ISERROR(SEARCH("gggggggggg",P30)))</formula>
    </cfRule>
  </conditionalFormatting>
  <conditionalFormatting sqref="P30:S30">
    <cfRule type="containsText" dxfId="5537" priority="2490" operator="containsText" text="ggggg">
      <formula>NOT(ISERROR(SEARCH("ggggg",P30)))</formula>
    </cfRule>
  </conditionalFormatting>
  <conditionalFormatting sqref="P30:S30">
    <cfRule type="containsText" dxfId="5536" priority="2491" operator="containsText" text="g">
      <formula>NOT(ISERROR(SEARCH("g",P30)))</formula>
    </cfRule>
  </conditionalFormatting>
  <conditionalFormatting sqref="P34:S34">
    <cfRule type="containsText" dxfId="5535" priority="2484" operator="containsText" text="ggggggggggggggg">
      <formula>NOT(ISERROR(SEARCH("ggggggggggggggg",P34)))</formula>
    </cfRule>
  </conditionalFormatting>
  <conditionalFormatting sqref="P34:S34">
    <cfRule type="containsText" dxfId="5534" priority="2485" operator="containsText" text="gggggggggg">
      <formula>NOT(ISERROR(SEARCH("gggggggggg",P34)))</formula>
    </cfRule>
  </conditionalFormatting>
  <conditionalFormatting sqref="P34:S34">
    <cfRule type="containsText" dxfId="5533" priority="2486" operator="containsText" text="ggggg">
      <formula>NOT(ISERROR(SEARCH("ggggg",P34)))</formula>
    </cfRule>
  </conditionalFormatting>
  <conditionalFormatting sqref="P34:S34">
    <cfRule type="containsText" dxfId="5532" priority="2487" operator="containsText" text="g">
      <formula>NOT(ISERROR(SEARCH("g",P34)))</formula>
    </cfRule>
  </conditionalFormatting>
  <conditionalFormatting sqref="P38:S38">
    <cfRule type="containsText" dxfId="5531" priority="2480" operator="containsText" text="ggggggggggggggg">
      <formula>NOT(ISERROR(SEARCH("ggggggggggggggg",P38)))</formula>
    </cfRule>
  </conditionalFormatting>
  <conditionalFormatting sqref="P38:S38">
    <cfRule type="containsText" dxfId="5530" priority="2481" operator="containsText" text="gggggggggg">
      <formula>NOT(ISERROR(SEARCH("gggggggggg",P38)))</formula>
    </cfRule>
  </conditionalFormatting>
  <conditionalFormatting sqref="P38:S38">
    <cfRule type="containsText" dxfId="5529" priority="2482" operator="containsText" text="ggggg">
      <formula>NOT(ISERROR(SEARCH("ggggg",P38)))</formula>
    </cfRule>
  </conditionalFormatting>
  <conditionalFormatting sqref="P38:S38">
    <cfRule type="containsText" dxfId="5528" priority="2483" operator="containsText" text="g">
      <formula>NOT(ISERROR(SEARCH("g",P38)))</formula>
    </cfRule>
  </conditionalFormatting>
  <conditionalFormatting sqref="P42:S42">
    <cfRule type="containsText" dxfId="5527" priority="2476" operator="containsText" text="ggggggggggggggg">
      <formula>NOT(ISERROR(SEARCH("ggggggggggggggg",P42)))</formula>
    </cfRule>
  </conditionalFormatting>
  <conditionalFormatting sqref="P42:S42">
    <cfRule type="containsText" dxfId="5526" priority="2477" operator="containsText" text="gggggggggg">
      <formula>NOT(ISERROR(SEARCH("gggggggggg",P42)))</formula>
    </cfRule>
  </conditionalFormatting>
  <conditionalFormatting sqref="P42:S42">
    <cfRule type="containsText" dxfId="5525" priority="2478" operator="containsText" text="ggggg">
      <formula>NOT(ISERROR(SEARCH("ggggg",P42)))</formula>
    </cfRule>
  </conditionalFormatting>
  <conditionalFormatting sqref="P42:S42">
    <cfRule type="containsText" dxfId="5524" priority="2479" operator="containsText" text="g">
      <formula>NOT(ISERROR(SEARCH("g",P42)))</formula>
    </cfRule>
  </conditionalFormatting>
  <conditionalFormatting sqref="U26">
    <cfRule type="cellIs" dxfId="5523" priority="2472" operator="between">
      <formula>15</formula>
      <formula>20</formula>
    </cfRule>
  </conditionalFormatting>
  <conditionalFormatting sqref="U26">
    <cfRule type="cellIs" dxfId="5522" priority="2473" operator="between">
      <formula>10</formula>
      <formula>14.999</formula>
    </cfRule>
  </conditionalFormatting>
  <conditionalFormatting sqref="U26">
    <cfRule type="cellIs" dxfId="5521" priority="2474" operator="between">
      <formula>5</formula>
      <formula>9.999</formula>
    </cfRule>
  </conditionalFormatting>
  <conditionalFormatting sqref="U26">
    <cfRule type="cellIs" dxfId="5520" priority="2475" operator="between">
      <formula>0.001</formula>
      <formula>4.999</formula>
    </cfRule>
  </conditionalFormatting>
  <conditionalFormatting sqref="W26">
    <cfRule type="cellIs" dxfId="5519" priority="2470" operator="equal">
      <formula>2</formula>
    </cfRule>
  </conditionalFormatting>
  <conditionalFormatting sqref="W26">
    <cfRule type="cellIs" dxfId="5518" priority="2471" operator="equal">
      <formula>1</formula>
    </cfRule>
  </conditionalFormatting>
  <conditionalFormatting sqref="W26">
    <cfRule type="cellIs" dxfId="5517" priority="2466" operator="equal">
      <formula>6</formula>
    </cfRule>
  </conditionalFormatting>
  <conditionalFormatting sqref="W26">
    <cfRule type="cellIs" dxfId="5516" priority="2467" operator="equal">
      <formula>5</formula>
    </cfRule>
  </conditionalFormatting>
  <conditionalFormatting sqref="W26">
    <cfRule type="cellIs" dxfId="5515" priority="2468" operator="equal">
      <formula>4</formula>
    </cfRule>
  </conditionalFormatting>
  <conditionalFormatting sqref="W26">
    <cfRule type="cellIs" dxfId="5514" priority="2469" operator="equal">
      <formula>3</formula>
    </cfRule>
  </conditionalFormatting>
  <conditionalFormatting sqref="G5:H5">
    <cfRule type="beginsWith" dxfId="5513" priority="2465" operator="beginsWith" text="?">
      <formula>LEFT(G5,LEN("?"))="?"</formula>
    </cfRule>
  </conditionalFormatting>
  <conditionalFormatting sqref="J5 L5">
    <cfRule type="beginsWith" dxfId="5512" priority="2464" operator="beginsWith" text="?">
      <formula>LEFT(J5,LEN("?"))="?"</formula>
    </cfRule>
  </conditionalFormatting>
  <conditionalFormatting sqref="G6:H6">
    <cfRule type="beginsWith" dxfId="5511" priority="2463" operator="beginsWith" text="?">
      <formula>LEFT(G6,LEN("?"))="?"</formula>
    </cfRule>
  </conditionalFormatting>
  <conditionalFormatting sqref="O5:T6">
    <cfRule type="beginsWith" dxfId="5510" priority="2462" operator="beginsWith" text="?">
      <formula>LEFT(O5,LEN("?"))="?"</formula>
    </cfRule>
  </conditionalFormatting>
  <conditionalFormatting sqref="AQ26:AT26">
    <cfRule type="containsText" dxfId="5509" priority="2451" operator="containsText" text="ggggggggggggggg">
      <formula>NOT(ISERROR(SEARCH("ggggggggggggggg",AQ26)))</formula>
    </cfRule>
  </conditionalFormatting>
  <conditionalFormatting sqref="AQ26:AT26">
    <cfRule type="containsText" dxfId="5508" priority="2452" operator="containsText" text="gggggggggg">
      <formula>NOT(ISERROR(SEARCH("gggggggggg",AQ26)))</formula>
    </cfRule>
  </conditionalFormatting>
  <conditionalFormatting sqref="AQ26:AT26">
    <cfRule type="containsText" dxfId="5507" priority="2453" operator="containsText" text="ggggg">
      <formula>NOT(ISERROR(SEARCH("ggggg",AQ26)))</formula>
    </cfRule>
  </conditionalFormatting>
  <conditionalFormatting sqref="AQ26:AT26">
    <cfRule type="containsText" dxfId="5506" priority="2454" operator="containsText" text="g">
      <formula>NOT(ISERROR(SEARCH("g",AQ26)))</formula>
    </cfRule>
  </conditionalFormatting>
  <conditionalFormatting sqref="AQ30:AT30">
    <cfRule type="containsText" dxfId="5505" priority="2447" operator="containsText" text="ggggggggggggggg">
      <formula>NOT(ISERROR(SEARCH("ggggggggggggggg",AQ30)))</formula>
    </cfRule>
  </conditionalFormatting>
  <conditionalFormatting sqref="AQ30:AT30">
    <cfRule type="containsText" dxfId="5504" priority="2448" operator="containsText" text="gggggggggg">
      <formula>NOT(ISERROR(SEARCH("gggggggggg",AQ30)))</formula>
    </cfRule>
  </conditionalFormatting>
  <conditionalFormatting sqref="AQ30:AT30">
    <cfRule type="containsText" dxfId="5503" priority="2449" operator="containsText" text="ggggg">
      <formula>NOT(ISERROR(SEARCH("ggggg",AQ30)))</formula>
    </cfRule>
  </conditionalFormatting>
  <conditionalFormatting sqref="AQ30:AT30">
    <cfRule type="containsText" dxfId="5502" priority="2450" operator="containsText" text="g">
      <formula>NOT(ISERROR(SEARCH("g",AQ30)))</formula>
    </cfRule>
  </conditionalFormatting>
  <conditionalFormatting sqref="AQ34:AT34">
    <cfRule type="containsText" dxfId="5501" priority="2443" operator="containsText" text="ggggggggggggggg">
      <formula>NOT(ISERROR(SEARCH("ggggggggggggggg",AQ34)))</formula>
    </cfRule>
  </conditionalFormatting>
  <conditionalFormatting sqref="AQ34:AT34">
    <cfRule type="containsText" dxfId="5500" priority="2444" operator="containsText" text="gggggggggg">
      <formula>NOT(ISERROR(SEARCH("gggggggggg",AQ34)))</formula>
    </cfRule>
  </conditionalFormatting>
  <conditionalFormatting sqref="AQ34:AT34">
    <cfRule type="containsText" dxfId="5499" priority="2445" operator="containsText" text="ggggg">
      <formula>NOT(ISERROR(SEARCH("ggggg",AQ34)))</formula>
    </cfRule>
  </conditionalFormatting>
  <conditionalFormatting sqref="AQ34:AT34">
    <cfRule type="containsText" dxfId="5498" priority="2446" operator="containsText" text="g">
      <formula>NOT(ISERROR(SEARCH("g",AQ34)))</formula>
    </cfRule>
  </conditionalFormatting>
  <conditionalFormatting sqref="AQ38:AT38">
    <cfRule type="containsText" dxfId="5497" priority="2439" operator="containsText" text="ggggggggggggggg">
      <formula>NOT(ISERROR(SEARCH("ggggggggggggggg",AQ38)))</formula>
    </cfRule>
  </conditionalFormatting>
  <conditionalFormatting sqref="AQ38:AT38">
    <cfRule type="containsText" dxfId="5496" priority="2440" operator="containsText" text="gggggggggg">
      <formula>NOT(ISERROR(SEARCH("gggggggggg",AQ38)))</formula>
    </cfRule>
  </conditionalFormatting>
  <conditionalFormatting sqref="AQ38:AT38">
    <cfRule type="containsText" dxfId="5495" priority="2441" operator="containsText" text="ggggg">
      <formula>NOT(ISERROR(SEARCH("ggggg",AQ38)))</formula>
    </cfRule>
  </conditionalFormatting>
  <conditionalFormatting sqref="AQ38:AT38">
    <cfRule type="containsText" dxfId="5494" priority="2442" operator="containsText" text="g">
      <formula>NOT(ISERROR(SEARCH("g",AQ38)))</formula>
    </cfRule>
  </conditionalFormatting>
  <conditionalFormatting sqref="AQ42:AT42">
    <cfRule type="containsText" dxfId="5493" priority="2435" operator="containsText" text="ggggggggggggggg">
      <formula>NOT(ISERROR(SEARCH("ggggggggggggggg",AQ42)))</formula>
    </cfRule>
  </conditionalFormatting>
  <conditionalFormatting sqref="AQ42:AT42">
    <cfRule type="containsText" dxfId="5492" priority="2436" operator="containsText" text="gggggggggg">
      <formula>NOT(ISERROR(SEARCH("gggggggggg",AQ42)))</formula>
    </cfRule>
  </conditionalFormatting>
  <conditionalFormatting sqref="AQ42:AT42">
    <cfRule type="containsText" dxfId="5491" priority="2437" operator="containsText" text="ggggg">
      <formula>NOT(ISERROR(SEARCH("ggggg",AQ42)))</formula>
    </cfRule>
  </conditionalFormatting>
  <conditionalFormatting sqref="AQ42:AT42">
    <cfRule type="containsText" dxfId="5490" priority="2438" operator="containsText" text="g">
      <formula>NOT(ISERROR(SEARCH("g",AQ42)))</formula>
    </cfRule>
  </conditionalFormatting>
  <conditionalFormatting sqref="AQ46:AT46">
    <cfRule type="containsText" dxfId="5489" priority="2431" operator="containsText" text="ggggggggggggggg">
      <formula>NOT(ISERROR(SEARCH("ggggggggggggggg",AQ46)))</formula>
    </cfRule>
  </conditionalFormatting>
  <conditionalFormatting sqref="AQ46:AT46">
    <cfRule type="containsText" dxfId="5488" priority="2432" operator="containsText" text="gggggggggg">
      <formula>NOT(ISERROR(SEARCH("gggggggggg",AQ46)))</formula>
    </cfRule>
  </conditionalFormatting>
  <conditionalFormatting sqref="AQ46:AT46">
    <cfRule type="containsText" dxfId="5487" priority="2433" operator="containsText" text="ggggg">
      <formula>NOT(ISERROR(SEARCH("ggggg",AQ46)))</formula>
    </cfRule>
  </conditionalFormatting>
  <conditionalFormatting sqref="AQ46:AT46">
    <cfRule type="containsText" dxfId="5486" priority="2434" operator="containsText" text="g">
      <formula>NOT(ISERROR(SEARCH("g",AQ46)))</formula>
    </cfRule>
  </conditionalFormatting>
  <conditionalFormatting sqref="AQ50:AT50">
    <cfRule type="containsText" dxfId="5485" priority="2427" operator="containsText" text="ggggggggggggggg">
      <formula>NOT(ISERROR(SEARCH("ggggggggggggggg",AQ50)))</formula>
    </cfRule>
  </conditionalFormatting>
  <conditionalFormatting sqref="AQ50:AT50">
    <cfRule type="containsText" dxfId="5484" priority="2428" operator="containsText" text="gggggggggg">
      <formula>NOT(ISERROR(SEARCH("gggggggggg",AQ50)))</formula>
    </cfRule>
  </conditionalFormatting>
  <conditionalFormatting sqref="AQ50:AT50">
    <cfRule type="containsText" dxfId="5483" priority="2429" operator="containsText" text="ggggg">
      <formula>NOT(ISERROR(SEARCH("ggggg",AQ50)))</formula>
    </cfRule>
  </conditionalFormatting>
  <conditionalFormatting sqref="AQ50:AT50">
    <cfRule type="containsText" dxfId="5482" priority="2430" operator="containsText" text="g">
      <formula>NOT(ISERROR(SEARCH("g",AQ50)))</formula>
    </cfRule>
  </conditionalFormatting>
  <conditionalFormatting sqref="AV26">
    <cfRule type="cellIs" dxfId="5481" priority="2423" operator="between">
      <formula>15</formula>
      <formula>20</formula>
    </cfRule>
  </conditionalFormatting>
  <conditionalFormatting sqref="AV26">
    <cfRule type="cellIs" dxfId="5480" priority="2424" operator="between">
      <formula>10</formula>
      <formula>14.999</formula>
    </cfRule>
  </conditionalFormatting>
  <conditionalFormatting sqref="AV26">
    <cfRule type="cellIs" dxfId="5479" priority="2425" operator="between">
      <formula>5</formula>
      <formula>9.999</formula>
    </cfRule>
  </conditionalFormatting>
  <conditionalFormatting sqref="AV26">
    <cfRule type="cellIs" dxfId="5478" priority="2426" operator="between">
      <formula>0.001</formula>
      <formula>4.999</formula>
    </cfRule>
  </conditionalFormatting>
  <conditionalFormatting sqref="U20">
    <cfRule type="cellIs" dxfId="5477" priority="2419" operator="between">
      <formula>15</formula>
      <formula>20</formula>
    </cfRule>
  </conditionalFormatting>
  <conditionalFormatting sqref="U20">
    <cfRule type="cellIs" dxfId="5476" priority="2420" operator="between">
      <formula>10</formula>
      <formula>14.999</formula>
    </cfRule>
  </conditionalFormatting>
  <conditionalFormatting sqref="U20">
    <cfRule type="cellIs" dxfId="5475" priority="2421" operator="between">
      <formula>5</formula>
      <formula>9.999</formula>
    </cfRule>
  </conditionalFormatting>
  <conditionalFormatting sqref="U20">
    <cfRule type="cellIs" dxfId="5474" priority="2422" operator="between">
      <formula>0.001</formula>
      <formula>4.999</formula>
    </cfRule>
  </conditionalFormatting>
  <conditionalFormatting sqref="P61:S61">
    <cfRule type="containsText" dxfId="5473" priority="2412" operator="containsText" text="ggggggggggggggg">
      <formula>NOT(ISERROR(SEARCH("ggggggggggggggg",P61)))</formula>
    </cfRule>
  </conditionalFormatting>
  <conditionalFormatting sqref="P61:S61">
    <cfRule type="containsText" dxfId="5472" priority="2413" operator="containsText" text="gggggggggg">
      <formula>NOT(ISERROR(SEARCH("gggggggggg",P61)))</formula>
    </cfRule>
  </conditionalFormatting>
  <conditionalFormatting sqref="P61:S61">
    <cfRule type="containsText" dxfId="5471" priority="2414" operator="containsText" text="ggggg">
      <formula>NOT(ISERROR(SEARCH("ggggg",P61)))</formula>
    </cfRule>
  </conditionalFormatting>
  <conditionalFormatting sqref="P61:S61">
    <cfRule type="containsText" dxfId="5470" priority="2415" operator="containsText" text="g">
      <formula>NOT(ISERROR(SEARCH("g",P61)))</formula>
    </cfRule>
  </conditionalFormatting>
  <conditionalFormatting sqref="P65:S65">
    <cfRule type="containsText" dxfId="5469" priority="2408" operator="containsText" text="ggggggggggggggg">
      <formula>NOT(ISERROR(SEARCH("ggggggggggggggg",P65)))</formula>
    </cfRule>
  </conditionalFormatting>
  <conditionalFormatting sqref="P65:S65">
    <cfRule type="containsText" dxfId="5468" priority="2409" operator="containsText" text="gggggggggg">
      <formula>NOT(ISERROR(SEARCH("gggggggggg",P65)))</formula>
    </cfRule>
  </conditionalFormatting>
  <conditionalFormatting sqref="P65:S65">
    <cfRule type="containsText" dxfId="5467" priority="2410" operator="containsText" text="ggggg">
      <formula>NOT(ISERROR(SEARCH("ggggg",P65)))</formula>
    </cfRule>
  </conditionalFormatting>
  <conditionalFormatting sqref="P65:S65">
    <cfRule type="containsText" dxfId="5466" priority="2411" operator="containsText" text="g">
      <formula>NOT(ISERROR(SEARCH("g",P65)))</formula>
    </cfRule>
  </conditionalFormatting>
  <conditionalFormatting sqref="P69:S69">
    <cfRule type="containsText" dxfId="5465" priority="2404" operator="containsText" text="ggggggggggggggg">
      <formula>NOT(ISERROR(SEARCH("ggggggggggggggg",P69)))</formula>
    </cfRule>
  </conditionalFormatting>
  <conditionalFormatting sqref="P69:S69">
    <cfRule type="containsText" dxfId="5464" priority="2405" operator="containsText" text="gggggggggg">
      <formula>NOT(ISERROR(SEARCH("gggggggggg",P69)))</formula>
    </cfRule>
  </conditionalFormatting>
  <conditionalFormatting sqref="P69:S69">
    <cfRule type="containsText" dxfId="5463" priority="2406" operator="containsText" text="ggggg">
      <formula>NOT(ISERROR(SEARCH("ggggg",P69)))</formula>
    </cfRule>
  </conditionalFormatting>
  <conditionalFormatting sqref="P69:S69">
    <cfRule type="containsText" dxfId="5462" priority="2407" operator="containsText" text="g">
      <formula>NOT(ISERROR(SEARCH("g",P69)))</formula>
    </cfRule>
  </conditionalFormatting>
  <conditionalFormatting sqref="U61">
    <cfRule type="cellIs" dxfId="5461" priority="2400" operator="between">
      <formula>15</formula>
      <formula>20</formula>
    </cfRule>
  </conditionalFormatting>
  <conditionalFormatting sqref="U61">
    <cfRule type="cellIs" dxfId="5460" priority="2401" operator="between">
      <formula>10</formula>
      <formula>14.999</formula>
    </cfRule>
  </conditionalFormatting>
  <conditionalFormatting sqref="U61">
    <cfRule type="cellIs" dxfId="5459" priority="2402" operator="between">
      <formula>5</formula>
      <formula>9.999</formula>
    </cfRule>
  </conditionalFormatting>
  <conditionalFormatting sqref="U61">
    <cfRule type="cellIs" dxfId="5458" priority="2403" operator="between">
      <formula>0.001</formula>
      <formula>4.999</formula>
    </cfRule>
  </conditionalFormatting>
  <conditionalFormatting sqref="P84:S84">
    <cfRule type="containsText" dxfId="5457" priority="2389" operator="containsText" text="ggggggggggggggg">
      <formula>NOT(ISERROR(SEARCH("ggggggggggggggg",P84)))</formula>
    </cfRule>
  </conditionalFormatting>
  <conditionalFormatting sqref="P84:S84">
    <cfRule type="containsText" dxfId="5456" priority="2390" operator="containsText" text="gggggggggg">
      <formula>NOT(ISERROR(SEARCH("gggggggggg",P84)))</formula>
    </cfRule>
  </conditionalFormatting>
  <conditionalFormatting sqref="P84:S84">
    <cfRule type="containsText" dxfId="5455" priority="2391" operator="containsText" text="ggggg">
      <formula>NOT(ISERROR(SEARCH("ggggg",P84)))</formula>
    </cfRule>
  </conditionalFormatting>
  <conditionalFormatting sqref="P84:S84">
    <cfRule type="containsText" dxfId="5454" priority="2392" operator="containsText" text="g">
      <formula>NOT(ISERROR(SEARCH("g",P84)))</formula>
    </cfRule>
  </conditionalFormatting>
  <conditionalFormatting sqref="P88:S88">
    <cfRule type="containsText" dxfId="5453" priority="2385" operator="containsText" text="ggggggggggggggg">
      <formula>NOT(ISERROR(SEARCH("ggggggggggggggg",P88)))</formula>
    </cfRule>
  </conditionalFormatting>
  <conditionalFormatting sqref="P88:S88">
    <cfRule type="containsText" dxfId="5452" priority="2386" operator="containsText" text="gggggggggg">
      <formula>NOT(ISERROR(SEARCH("gggggggggg",P88)))</formula>
    </cfRule>
  </conditionalFormatting>
  <conditionalFormatting sqref="P88:S88">
    <cfRule type="containsText" dxfId="5451" priority="2387" operator="containsText" text="ggggg">
      <formula>NOT(ISERROR(SEARCH("ggggg",P88)))</formula>
    </cfRule>
  </conditionalFormatting>
  <conditionalFormatting sqref="P88:S88">
    <cfRule type="containsText" dxfId="5450" priority="2388" operator="containsText" text="g">
      <formula>NOT(ISERROR(SEARCH("g",P88)))</formula>
    </cfRule>
  </conditionalFormatting>
  <conditionalFormatting sqref="U84">
    <cfRule type="cellIs" dxfId="5449" priority="2381" operator="between">
      <formula>15</formula>
      <formula>20</formula>
    </cfRule>
  </conditionalFormatting>
  <conditionalFormatting sqref="U84">
    <cfRule type="cellIs" dxfId="5448" priority="2382" operator="between">
      <formula>10</formula>
      <formula>14.999</formula>
    </cfRule>
  </conditionalFormatting>
  <conditionalFormatting sqref="U84">
    <cfRule type="cellIs" dxfId="5447" priority="2383" operator="between">
      <formula>5</formula>
      <formula>9.999</formula>
    </cfRule>
  </conditionalFormatting>
  <conditionalFormatting sqref="U84">
    <cfRule type="cellIs" dxfId="5446" priority="2384" operator="between">
      <formula>0.001</formula>
      <formula>4.999</formula>
    </cfRule>
  </conditionalFormatting>
  <conditionalFormatting sqref="U88">
    <cfRule type="cellIs" dxfId="5445" priority="2377" operator="between">
      <formula>15</formula>
      <formula>20</formula>
    </cfRule>
  </conditionalFormatting>
  <conditionalFormatting sqref="U88">
    <cfRule type="cellIs" dxfId="5444" priority="2378" operator="between">
      <formula>10</formula>
      <formula>14.999</formula>
    </cfRule>
  </conditionalFormatting>
  <conditionalFormatting sqref="U88">
    <cfRule type="cellIs" dxfId="5443" priority="2379" operator="between">
      <formula>5</formula>
      <formula>9.999</formula>
    </cfRule>
  </conditionalFormatting>
  <conditionalFormatting sqref="U88">
    <cfRule type="cellIs" dxfId="5442" priority="2380" operator="between">
      <formula>0.001</formula>
      <formula>4.999</formula>
    </cfRule>
  </conditionalFormatting>
  <conditionalFormatting sqref="W84">
    <cfRule type="cellIs" dxfId="5441" priority="2375" operator="equal">
      <formula>2</formula>
    </cfRule>
  </conditionalFormatting>
  <conditionalFormatting sqref="W84">
    <cfRule type="cellIs" dxfId="5440" priority="2376" operator="equal">
      <formula>1</formula>
    </cfRule>
  </conditionalFormatting>
  <conditionalFormatting sqref="W84">
    <cfRule type="cellIs" dxfId="5439" priority="2371" operator="equal">
      <formula>6</formula>
    </cfRule>
  </conditionalFormatting>
  <conditionalFormatting sqref="W84">
    <cfRule type="cellIs" dxfId="5438" priority="2372" operator="equal">
      <formula>5</formula>
    </cfRule>
  </conditionalFormatting>
  <conditionalFormatting sqref="W84">
    <cfRule type="cellIs" dxfId="5437" priority="2373" operator="equal">
      <formula>4</formula>
    </cfRule>
  </conditionalFormatting>
  <conditionalFormatting sqref="W84">
    <cfRule type="cellIs" dxfId="5436" priority="2374" operator="equal">
      <formula>3</formula>
    </cfRule>
  </conditionalFormatting>
  <conditionalFormatting sqref="W88">
    <cfRule type="cellIs" dxfId="5435" priority="2369" operator="equal">
      <formula>2</formula>
    </cfRule>
  </conditionalFormatting>
  <conditionalFormatting sqref="W88">
    <cfRule type="cellIs" dxfId="5434" priority="2370" operator="equal">
      <formula>1</formula>
    </cfRule>
  </conditionalFormatting>
  <conditionalFormatting sqref="W88">
    <cfRule type="cellIs" dxfId="5433" priority="2365" operator="equal">
      <formula>6</formula>
    </cfRule>
  </conditionalFormatting>
  <conditionalFormatting sqref="W88">
    <cfRule type="cellIs" dxfId="5432" priority="2366" operator="equal">
      <formula>5</formula>
    </cfRule>
  </conditionalFormatting>
  <conditionalFormatting sqref="W88">
    <cfRule type="cellIs" dxfId="5431" priority="2367" operator="equal">
      <formula>4</formula>
    </cfRule>
  </conditionalFormatting>
  <conditionalFormatting sqref="W88">
    <cfRule type="cellIs" dxfId="5430" priority="2368" operator="equal">
      <formula>3</formula>
    </cfRule>
  </conditionalFormatting>
  <conditionalFormatting sqref="P115:S115">
    <cfRule type="containsText" dxfId="5429" priority="2328" operator="containsText" text="ggggggggggggggg">
      <formula>NOT(ISERROR(SEARCH("ggggggggggggggg",P115)))</formula>
    </cfRule>
  </conditionalFormatting>
  <conditionalFormatting sqref="P115:S115">
    <cfRule type="containsText" dxfId="5428" priority="2329" operator="containsText" text="gggggggggg">
      <formula>NOT(ISERROR(SEARCH("gggggggggg",P115)))</formula>
    </cfRule>
  </conditionalFormatting>
  <conditionalFormatting sqref="P115:S115">
    <cfRule type="containsText" dxfId="5427" priority="2330" operator="containsText" text="ggggg">
      <formula>NOT(ISERROR(SEARCH("ggggg",P115)))</formula>
    </cfRule>
  </conditionalFormatting>
  <conditionalFormatting sqref="P115:S115">
    <cfRule type="containsText" dxfId="5426" priority="2331" operator="containsText" text="g">
      <formula>NOT(ISERROR(SEARCH("g",P115)))</formula>
    </cfRule>
  </conditionalFormatting>
  <conditionalFormatting sqref="P134:S134">
    <cfRule type="containsText" dxfId="5425" priority="2263" operator="containsText" text="ggggggggggggggg">
      <formula>NOT(ISERROR(SEARCH("ggggggggggggggg",P134)))</formula>
    </cfRule>
  </conditionalFormatting>
  <conditionalFormatting sqref="P134:S134">
    <cfRule type="containsText" dxfId="5424" priority="2264" operator="containsText" text="gggggggggg">
      <formula>NOT(ISERROR(SEARCH("gggggggggg",P134)))</formula>
    </cfRule>
  </conditionalFormatting>
  <conditionalFormatting sqref="P134:S134">
    <cfRule type="containsText" dxfId="5423" priority="2265" operator="containsText" text="ggggg">
      <formula>NOT(ISERROR(SEARCH("ggggg",P134)))</formula>
    </cfRule>
  </conditionalFormatting>
  <conditionalFormatting sqref="P134:S134">
    <cfRule type="containsText" dxfId="5422" priority="2266" operator="containsText" text="g">
      <formula>NOT(ISERROR(SEARCH("g",P134)))</formula>
    </cfRule>
  </conditionalFormatting>
  <conditionalFormatting sqref="P138:S138">
    <cfRule type="containsText" dxfId="5421" priority="2259" operator="containsText" text="ggggggggggggggg">
      <formula>NOT(ISERROR(SEARCH("ggggggggggggggg",P138)))</formula>
    </cfRule>
  </conditionalFormatting>
  <conditionalFormatting sqref="P138:S138">
    <cfRule type="containsText" dxfId="5420" priority="2260" operator="containsText" text="gggggggggg">
      <formula>NOT(ISERROR(SEARCH("gggggggggg",P138)))</formula>
    </cfRule>
  </conditionalFormatting>
  <conditionalFormatting sqref="P138:S138">
    <cfRule type="containsText" dxfId="5419" priority="2261" operator="containsText" text="ggggg">
      <formula>NOT(ISERROR(SEARCH("ggggg",P138)))</formula>
    </cfRule>
  </conditionalFormatting>
  <conditionalFormatting sqref="P138:S138">
    <cfRule type="containsText" dxfId="5418" priority="2262" operator="containsText" text="g">
      <formula>NOT(ISERROR(SEARCH("g",P138)))</formula>
    </cfRule>
  </conditionalFormatting>
  <conditionalFormatting sqref="P142:S142">
    <cfRule type="containsText" dxfId="5417" priority="2255" operator="containsText" text="ggggggggggggggg">
      <formula>NOT(ISERROR(SEARCH("ggggggggggggggg",P142)))</formula>
    </cfRule>
  </conditionalFormatting>
  <conditionalFormatting sqref="P142:S142">
    <cfRule type="containsText" dxfId="5416" priority="2256" operator="containsText" text="gggggggggg">
      <formula>NOT(ISERROR(SEARCH("gggggggggg",P142)))</formula>
    </cfRule>
  </conditionalFormatting>
  <conditionalFormatting sqref="P142:S142">
    <cfRule type="containsText" dxfId="5415" priority="2257" operator="containsText" text="ggggg">
      <formula>NOT(ISERROR(SEARCH("ggggg",P142)))</formula>
    </cfRule>
  </conditionalFormatting>
  <conditionalFormatting sqref="P142:S142">
    <cfRule type="containsText" dxfId="5414" priority="2258" operator="containsText" text="g">
      <formula>NOT(ISERROR(SEARCH("g",P142)))</formula>
    </cfRule>
  </conditionalFormatting>
  <conditionalFormatting sqref="P146:S146">
    <cfRule type="containsText" dxfId="5413" priority="2251" operator="containsText" text="ggggggggggggggg">
      <formula>NOT(ISERROR(SEARCH("ggggggggggggggg",P146)))</formula>
    </cfRule>
  </conditionalFormatting>
  <conditionalFormatting sqref="P146:S146">
    <cfRule type="containsText" dxfId="5412" priority="2252" operator="containsText" text="gggggggggg">
      <formula>NOT(ISERROR(SEARCH("gggggggggg",P146)))</formula>
    </cfRule>
  </conditionalFormatting>
  <conditionalFormatting sqref="P146:S146">
    <cfRule type="containsText" dxfId="5411" priority="2253" operator="containsText" text="ggggg">
      <formula>NOT(ISERROR(SEARCH("ggggg",P146)))</formula>
    </cfRule>
  </conditionalFormatting>
  <conditionalFormatting sqref="P146:S146">
    <cfRule type="containsText" dxfId="5410" priority="2254" operator="containsText" text="g">
      <formula>NOT(ISERROR(SEARCH("g",P146)))</formula>
    </cfRule>
  </conditionalFormatting>
  <conditionalFormatting sqref="U134">
    <cfRule type="cellIs" dxfId="5409" priority="2247" operator="between">
      <formula>15</formula>
      <formula>20</formula>
    </cfRule>
  </conditionalFormatting>
  <conditionalFormatting sqref="U134">
    <cfRule type="cellIs" dxfId="5408" priority="2248" operator="between">
      <formula>10</formula>
      <formula>14.999</formula>
    </cfRule>
  </conditionalFormatting>
  <conditionalFormatting sqref="U134">
    <cfRule type="cellIs" dxfId="5407" priority="2249" operator="between">
      <formula>5</formula>
      <formula>9.999</formula>
    </cfRule>
  </conditionalFormatting>
  <conditionalFormatting sqref="U134">
    <cfRule type="cellIs" dxfId="5406" priority="2250" operator="between">
      <formula>0.001</formula>
      <formula>4.999</formula>
    </cfRule>
  </conditionalFormatting>
  <conditionalFormatting sqref="W134">
    <cfRule type="cellIs" dxfId="5405" priority="2245" operator="equal">
      <formula>2</formula>
    </cfRule>
  </conditionalFormatting>
  <conditionalFormatting sqref="W134">
    <cfRule type="cellIs" dxfId="5404" priority="2246" operator="equal">
      <formula>1</formula>
    </cfRule>
  </conditionalFormatting>
  <conditionalFormatting sqref="W134">
    <cfRule type="cellIs" dxfId="5403" priority="2241" operator="equal">
      <formula>6</formula>
    </cfRule>
  </conditionalFormatting>
  <conditionalFormatting sqref="W134">
    <cfRule type="cellIs" dxfId="5402" priority="2242" operator="equal">
      <formula>5</formula>
    </cfRule>
  </conditionalFormatting>
  <conditionalFormatting sqref="W134">
    <cfRule type="cellIs" dxfId="5401" priority="2243" operator="equal">
      <formula>4</formula>
    </cfRule>
  </conditionalFormatting>
  <conditionalFormatting sqref="W134">
    <cfRule type="cellIs" dxfId="5400" priority="2244" operator="equal">
      <formula>3</formula>
    </cfRule>
  </conditionalFormatting>
  <conditionalFormatting sqref="AQ134:AT134">
    <cfRule type="containsText" dxfId="5399" priority="2230" operator="containsText" text="ggggggggggggggg">
      <formula>NOT(ISERROR(SEARCH("ggggggggggggggg",AQ134)))</formula>
    </cfRule>
  </conditionalFormatting>
  <conditionalFormatting sqref="AQ134:AT134">
    <cfRule type="containsText" dxfId="5398" priority="2231" operator="containsText" text="gggggggggg">
      <formula>NOT(ISERROR(SEARCH("gggggggggg",AQ134)))</formula>
    </cfRule>
  </conditionalFormatting>
  <conditionalFormatting sqref="AQ134:AT134">
    <cfRule type="containsText" dxfId="5397" priority="2232" operator="containsText" text="ggggg">
      <formula>NOT(ISERROR(SEARCH("ggggg",AQ134)))</formula>
    </cfRule>
  </conditionalFormatting>
  <conditionalFormatting sqref="AQ134:AT134">
    <cfRule type="containsText" dxfId="5396" priority="2233" operator="containsText" text="g">
      <formula>NOT(ISERROR(SEARCH("g",AQ134)))</formula>
    </cfRule>
  </conditionalFormatting>
  <conditionalFormatting sqref="AQ138:AT138">
    <cfRule type="containsText" dxfId="5395" priority="2226" operator="containsText" text="ggggggggggggggg">
      <formula>NOT(ISERROR(SEARCH("ggggggggggggggg",AQ138)))</formula>
    </cfRule>
  </conditionalFormatting>
  <conditionalFormatting sqref="AQ138:AT138">
    <cfRule type="containsText" dxfId="5394" priority="2227" operator="containsText" text="gggggggggg">
      <formula>NOT(ISERROR(SEARCH("gggggggggg",AQ138)))</formula>
    </cfRule>
  </conditionalFormatting>
  <conditionalFormatting sqref="AQ138:AT138">
    <cfRule type="containsText" dxfId="5393" priority="2228" operator="containsText" text="ggggg">
      <formula>NOT(ISERROR(SEARCH("ggggg",AQ138)))</formula>
    </cfRule>
  </conditionalFormatting>
  <conditionalFormatting sqref="AQ138:AT138">
    <cfRule type="containsText" dxfId="5392" priority="2229" operator="containsText" text="g">
      <formula>NOT(ISERROR(SEARCH("g",AQ138)))</formula>
    </cfRule>
  </conditionalFormatting>
  <conditionalFormatting sqref="AQ142:AT142">
    <cfRule type="containsText" dxfId="5391" priority="2222" operator="containsText" text="ggggggggggggggg">
      <formula>NOT(ISERROR(SEARCH("ggggggggggggggg",AQ142)))</formula>
    </cfRule>
  </conditionalFormatting>
  <conditionalFormatting sqref="AQ142:AT142">
    <cfRule type="containsText" dxfId="5390" priority="2223" operator="containsText" text="gggggggggg">
      <formula>NOT(ISERROR(SEARCH("gggggggggg",AQ142)))</formula>
    </cfRule>
  </conditionalFormatting>
  <conditionalFormatting sqref="AQ142:AT142">
    <cfRule type="containsText" dxfId="5389" priority="2224" operator="containsText" text="ggggg">
      <formula>NOT(ISERROR(SEARCH("ggggg",AQ142)))</formula>
    </cfRule>
  </conditionalFormatting>
  <conditionalFormatting sqref="AQ142:AT142">
    <cfRule type="containsText" dxfId="5388" priority="2225" operator="containsText" text="g">
      <formula>NOT(ISERROR(SEARCH("g",AQ142)))</formula>
    </cfRule>
  </conditionalFormatting>
  <conditionalFormatting sqref="AQ146:AT146">
    <cfRule type="containsText" dxfId="5387" priority="2218" operator="containsText" text="ggggggggggggggg">
      <formula>NOT(ISERROR(SEARCH("ggggggggggggggg",AQ146)))</formula>
    </cfRule>
  </conditionalFormatting>
  <conditionalFormatting sqref="AQ146:AT146">
    <cfRule type="containsText" dxfId="5386" priority="2219" operator="containsText" text="gggggggggg">
      <formula>NOT(ISERROR(SEARCH("gggggggggg",AQ146)))</formula>
    </cfRule>
  </conditionalFormatting>
  <conditionalFormatting sqref="AQ146:AT146">
    <cfRule type="containsText" dxfId="5385" priority="2220" operator="containsText" text="ggggg">
      <formula>NOT(ISERROR(SEARCH("ggggg",AQ146)))</formula>
    </cfRule>
  </conditionalFormatting>
  <conditionalFormatting sqref="AQ146:AT146">
    <cfRule type="containsText" dxfId="5384" priority="2221" operator="containsText" text="g">
      <formula>NOT(ISERROR(SEARCH("g",AQ146)))</formula>
    </cfRule>
  </conditionalFormatting>
  <conditionalFormatting sqref="AQ150:AT150">
    <cfRule type="containsText" dxfId="5383" priority="2214" operator="containsText" text="ggggggggggggggg">
      <formula>NOT(ISERROR(SEARCH("ggggggggggggggg",AQ150)))</formula>
    </cfRule>
  </conditionalFormatting>
  <conditionalFormatting sqref="AQ150:AT150">
    <cfRule type="containsText" dxfId="5382" priority="2215" operator="containsText" text="gggggggggg">
      <formula>NOT(ISERROR(SEARCH("gggggggggg",AQ150)))</formula>
    </cfRule>
  </conditionalFormatting>
  <conditionalFormatting sqref="AQ150:AT150">
    <cfRule type="containsText" dxfId="5381" priority="2216" operator="containsText" text="ggggg">
      <formula>NOT(ISERROR(SEARCH("ggggg",AQ150)))</formula>
    </cfRule>
  </conditionalFormatting>
  <conditionalFormatting sqref="AQ150:AT150">
    <cfRule type="containsText" dxfId="5380" priority="2217" operator="containsText" text="g">
      <formula>NOT(ISERROR(SEARCH("g",AQ150)))</formula>
    </cfRule>
  </conditionalFormatting>
  <conditionalFormatting sqref="AQ154:AT154">
    <cfRule type="containsText" dxfId="5379" priority="2210" operator="containsText" text="ggggggggggggggg">
      <formula>NOT(ISERROR(SEARCH("ggggggggggggggg",AQ154)))</formula>
    </cfRule>
  </conditionalFormatting>
  <conditionalFormatting sqref="AQ154:AT154">
    <cfRule type="containsText" dxfId="5378" priority="2211" operator="containsText" text="gggggggggg">
      <formula>NOT(ISERROR(SEARCH("gggggggggg",AQ154)))</formula>
    </cfRule>
  </conditionalFormatting>
  <conditionalFormatting sqref="AQ154:AT154">
    <cfRule type="containsText" dxfId="5377" priority="2212" operator="containsText" text="ggggg">
      <formula>NOT(ISERROR(SEARCH("ggggg",AQ154)))</formula>
    </cfRule>
  </conditionalFormatting>
  <conditionalFormatting sqref="AQ154:AT154">
    <cfRule type="containsText" dxfId="5376" priority="2213" operator="containsText" text="g">
      <formula>NOT(ISERROR(SEARCH("g",AQ154)))</formula>
    </cfRule>
  </conditionalFormatting>
  <conditionalFormatting sqref="AQ158:AT158">
    <cfRule type="containsText" dxfId="5375" priority="2206" operator="containsText" text="ggggggggggggggg">
      <formula>NOT(ISERROR(SEARCH("ggggggggggggggg",AQ158)))</formula>
    </cfRule>
  </conditionalFormatting>
  <conditionalFormatting sqref="AQ158:AT158">
    <cfRule type="containsText" dxfId="5374" priority="2207" operator="containsText" text="gggggggggg">
      <formula>NOT(ISERROR(SEARCH("gggggggggg",AQ158)))</formula>
    </cfRule>
  </conditionalFormatting>
  <conditionalFormatting sqref="AQ158:AT158">
    <cfRule type="containsText" dxfId="5373" priority="2208" operator="containsText" text="ggggg">
      <formula>NOT(ISERROR(SEARCH("ggggg",AQ158)))</formula>
    </cfRule>
  </conditionalFormatting>
  <conditionalFormatting sqref="AQ158:AT158">
    <cfRule type="containsText" dxfId="5372" priority="2209" operator="containsText" text="g">
      <formula>NOT(ISERROR(SEARCH("g",AQ158)))</formula>
    </cfRule>
  </conditionalFormatting>
  <conditionalFormatting sqref="P193:S193">
    <cfRule type="containsText" dxfId="5371" priority="2193" operator="containsText" text="ggggggggggggggg">
      <formula>NOT(ISERROR(SEARCH("ggggggggggggggg",P193)))</formula>
    </cfRule>
  </conditionalFormatting>
  <conditionalFormatting sqref="P193:S193">
    <cfRule type="containsText" dxfId="5370" priority="2194" operator="containsText" text="gggggggggg">
      <formula>NOT(ISERROR(SEARCH("gggggggggg",P193)))</formula>
    </cfRule>
  </conditionalFormatting>
  <conditionalFormatting sqref="P193:S193">
    <cfRule type="containsText" dxfId="5369" priority="2195" operator="containsText" text="ggggg">
      <formula>NOT(ISERROR(SEARCH("ggggg",P193)))</formula>
    </cfRule>
  </conditionalFormatting>
  <conditionalFormatting sqref="P193:S193">
    <cfRule type="containsText" dxfId="5368" priority="2196" operator="containsText" text="g">
      <formula>NOT(ISERROR(SEARCH("g",P193)))</formula>
    </cfRule>
  </conditionalFormatting>
  <conditionalFormatting sqref="P197:S197">
    <cfRule type="containsText" dxfId="5367" priority="2189" operator="containsText" text="ggggggggggggggg">
      <formula>NOT(ISERROR(SEARCH("ggggggggggggggg",P197)))</formula>
    </cfRule>
  </conditionalFormatting>
  <conditionalFormatting sqref="P197:S197">
    <cfRule type="containsText" dxfId="5366" priority="2190" operator="containsText" text="gggggggggg">
      <formula>NOT(ISERROR(SEARCH("gggggggggg",P197)))</formula>
    </cfRule>
  </conditionalFormatting>
  <conditionalFormatting sqref="P197:S197">
    <cfRule type="containsText" dxfId="5365" priority="2191" operator="containsText" text="ggggg">
      <formula>NOT(ISERROR(SEARCH("ggggg",P197)))</formula>
    </cfRule>
  </conditionalFormatting>
  <conditionalFormatting sqref="P197:S197">
    <cfRule type="containsText" dxfId="5364" priority="2192" operator="containsText" text="g">
      <formula>NOT(ISERROR(SEARCH("g",P197)))</formula>
    </cfRule>
  </conditionalFormatting>
  <conditionalFormatting sqref="AQ193:AT193">
    <cfRule type="containsText" dxfId="5363" priority="2118" operator="containsText" text="ggggggggggggggg">
      <formula>NOT(ISERROR(SEARCH("ggggggggggggggg",AQ193)))</formula>
    </cfRule>
  </conditionalFormatting>
  <conditionalFormatting sqref="AQ193:AT193">
    <cfRule type="containsText" dxfId="5362" priority="2119" operator="containsText" text="gggggggggg">
      <formula>NOT(ISERROR(SEARCH("gggggggggg",AQ193)))</formula>
    </cfRule>
  </conditionalFormatting>
  <conditionalFormatting sqref="AQ193:AT193">
    <cfRule type="containsText" dxfId="5361" priority="2120" operator="containsText" text="ggggg">
      <formula>NOT(ISERROR(SEARCH("ggggg",AQ193)))</formula>
    </cfRule>
  </conditionalFormatting>
  <conditionalFormatting sqref="AQ193:AT193">
    <cfRule type="containsText" dxfId="5360" priority="2121" operator="containsText" text="g">
      <formula>NOT(ISERROR(SEARCH("g",AQ193)))</formula>
    </cfRule>
  </conditionalFormatting>
  <conditionalFormatting sqref="AQ197:AT197">
    <cfRule type="containsText" dxfId="5359" priority="2114" operator="containsText" text="ggggggggggggggg">
      <formula>NOT(ISERROR(SEARCH("ggggggggggggggg",AQ197)))</formula>
    </cfRule>
  </conditionalFormatting>
  <conditionalFormatting sqref="AQ197:AT197">
    <cfRule type="containsText" dxfId="5358" priority="2115" operator="containsText" text="gggggggggg">
      <formula>NOT(ISERROR(SEARCH("gggggggggg",AQ197)))</formula>
    </cfRule>
  </conditionalFormatting>
  <conditionalFormatting sqref="AQ197:AT197">
    <cfRule type="containsText" dxfId="5357" priority="2116" operator="containsText" text="ggggg">
      <formula>NOT(ISERROR(SEARCH("ggggg",AQ197)))</formula>
    </cfRule>
  </conditionalFormatting>
  <conditionalFormatting sqref="AQ197:AT197">
    <cfRule type="containsText" dxfId="5356" priority="2117" operator="containsText" text="g">
      <formula>NOT(ISERROR(SEARCH("g",AQ197)))</formula>
    </cfRule>
  </conditionalFormatting>
  <conditionalFormatting sqref="AV193">
    <cfRule type="cellIs" dxfId="5355" priority="2102" operator="between">
      <formula>15</formula>
      <formula>20</formula>
    </cfRule>
  </conditionalFormatting>
  <conditionalFormatting sqref="AV193">
    <cfRule type="cellIs" dxfId="5354" priority="2103" operator="between">
      <formula>10</formula>
      <formula>14.999</formula>
    </cfRule>
  </conditionalFormatting>
  <conditionalFormatting sqref="AV193">
    <cfRule type="cellIs" dxfId="5353" priority="2104" operator="between">
      <formula>5</formula>
      <formula>9.999</formula>
    </cfRule>
  </conditionalFormatting>
  <conditionalFormatting sqref="AV193">
    <cfRule type="cellIs" dxfId="5352" priority="2105" operator="between">
      <formula>0.001</formula>
      <formula>4.999</formula>
    </cfRule>
  </conditionalFormatting>
  <conditionalFormatting sqref="AX193">
    <cfRule type="cellIs" dxfId="5351" priority="2100" operator="equal">
      <formula>2</formula>
    </cfRule>
  </conditionalFormatting>
  <conditionalFormatting sqref="AX193">
    <cfRule type="cellIs" dxfId="5350" priority="2101" operator="equal">
      <formula>1</formula>
    </cfRule>
  </conditionalFormatting>
  <conditionalFormatting sqref="AX193">
    <cfRule type="cellIs" dxfId="5349" priority="2096" operator="equal">
      <formula>6</formula>
    </cfRule>
  </conditionalFormatting>
  <conditionalFormatting sqref="AX193">
    <cfRule type="cellIs" dxfId="5348" priority="2097" operator="equal">
      <formula>5</formula>
    </cfRule>
  </conditionalFormatting>
  <conditionalFormatting sqref="AX193">
    <cfRule type="cellIs" dxfId="5347" priority="2098" operator="equal">
      <formula>4</formula>
    </cfRule>
  </conditionalFormatting>
  <conditionalFormatting sqref="AX193">
    <cfRule type="cellIs" dxfId="5346" priority="2099" operator="equal">
      <formula>3</formula>
    </cfRule>
  </conditionalFormatting>
  <conditionalFormatting sqref="P208:S208">
    <cfRule type="containsText" dxfId="5345" priority="2087" operator="containsText" text="ggggggggggggggg">
      <formula>NOT(ISERROR(SEARCH("ggggggggggggggg",P208)))</formula>
    </cfRule>
  </conditionalFormatting>
  <conditionalFormatting sqref="P208:S208">
    <cfRule type="containsText" dxfId="5344" priority="2088" operator="containsText" text="gggggggggg">
      <formula>NOT(ISERROR(SEARCH("gggggggggg",P208)))</formula>
    </cfRule>
  </conditionalFormatting>
  <conditionalFormatting sqref="P208:S208">
    <cfRule type="containsText" dxfId="5343" priority="2089" operator="containsText" text="ggggg">
      <formula>NOT(ISERROR(SEARCH("ggggg",P208)))</formula>
    </cfRule>
  </conditionalFormatting>
  <conditionalFormatting sqref="P208:S208">
    <cfRule type="containsText" dxfId="5342" priority="2090" operator="containsText" text="g">
      <formula>NOT(ISERROR(SEARCH("g",P208)))</formula>
    </cfRule>
  </conditionalFormatting>
  <conditionalFormatting sqref="P212:S212">
    <cfRule type="containsText" dxfId="5341" priority="2083" operator="containsText" text="ggggggggggggggg">
      <formula>NOT(ISERROR(SEARCH("ggggggggggggggg",P212)))</formula>
    </cfRule>
  </conditionalFormatting>
  <conditionalFormatting sqref="P212:S212">
    <cfRule type="containsText" dxfId="5340" priority="2084" operator="containsText" text="gggggggggg">
      <formula>NOT(ISERROR(SEARCH("gggggggggg",P212)))</formula>
    </cfRule>
  </conditionalFormatting>
  <conditionalFormatting sqref="P212:S212">
    <cfRule type="containsText" dxfId="5339" priority="2085" operator="containsText" text="ggggg">
      <formula>NOT(ISERROR(SEARCH("ggggg",P212)))</formula>
    </cfRule>
  </conditionalFormatting>
  <conditionalFormatting sqref="P212:S212">
    <cfRule type="containsText" dxfId="5338" priority="2086" operator="containsText" text="g">
      <formula>NOT(ISERROR(SEARCH("g",P212)))</formula>
    </cfRule>
  </conditionalFormatting>
  <conditionalFormatting sqref="P216:S216">
    <cfRule type="containsText" dxfId="5337" priority="2079" operator="containsText" text="ggggggggggggggg">
      <formula>NOT(ISERROR(SEARCH("ggggggggggggggg",P216)))</formula>
    </cfRule>
  </conditionalFormatting>
  <conditionalFormatting sqref="P216:S216">
    <cfRule type="containsText" dxfId="5336" priority="2080" operator="containsText" text="gggggggggg">
      <formula>NOT(ISERROR(SEARCH("gggggggggg",P216)))</formula>
    </cfRule>
  </conditionalFormatting>
  <conditionalFormatting sqref="P216:S216">
    <cfRule type="containsText" dxfId="5335" priority="2081" operator="containsText" text="ggggg">
      <formula>NOT(ISERROR(SEARCH("ggggg",P216)))</formula>
    </cfRule>
  </conditionalFormatting>
  <conditionalFormatting sqref="P216:S216">
    <cfRule type="containsText" dxfId="5334" priority="2082" operator="containsText" text="g">
      <formula>NOT(ISERROR(SEARCH("g",P216)))</formula>
    </cfRule>
  </conditionalFormatting>
  <conditionalFormatting sqref="P220:S220">
    <cfRule type="containsText" dxfId="5333" priority="2075" operator="containsText" text="ggggggggggggggg">
      <formula>NOT(ISERROR(SEARCH("ggggggggggggggg",P220)))</formula>
    </cfRule>
  </conditionalFormatting>
  <conditionalFormatting sqref="P220:S220">
    <cfRule type="containsText" dxfId="5332" priority="2076" operator="containsText" text="gggggggggg">
      <formula>NOT(ISERROR(SEARCH("gggggggggg",P220)))</formula>
    </cfRule>
  </conditionalFormatting>
  <conditionalFormatting sqref="P220:S220">
    <cfRule type="containsText" dxfId="5331" priority="2077" operator="containsText" text="ggggg">
      <formula>NOT(ISERROR(SEARCH("ggggg",P220)))</formula>
    </cfRule>
  </conditionalFormatting>
  <conditionalFormatting sqref="P220:S220">
    <cfRule type="containsText" dxfId="5330" priority="2078" operator="containsText" text="g">
      <formula>NOT(ISERROR(SEARCH("g",P220)))</formula>
    </cfRule>
  </conditionalFormatting>
  <conditionalFormatting sqref="U208">
    <cfRule type="cellIs" dxfId="5329" priority="2067" operator="between">
      <formula>15</formula>
      <formula>20</formula>
    </cfRule>
  </conditionalFormatting>
  <conditionalFormatting sqref="U208">
    <cfRule type="cellIs" dxfId="5328" priority="2068" operator="between">
      <formula>10</formula>
      <formula>14.999</formula>
    </cfRule>
  </conditionalFormatting>
  <conditionalFormatting sqref="U208">
    <cfRule type="cellIs" dxfId="5327" priority="2069" operator="between">
      <formula>5</formula>
      <formula>9.999</formula>
    </cfRule>
  </conditionalFormatting>
  <conditionalFormatting sqref="U208">
    <cfRule type="cellIs" dxfId="5326" priority="2070" operator="between">
      <formula>0.001</formula>
      <formula>4.999</formula>
    </cfRule>
  </conditionalFormatting>
  <conditionalFormatting sqref="W208">
    <cfRule type="cellIs" dxfId="5325" priority="2065" operator="equal">
      <formula>2</formula>
    </cfRule>
  </conditionalFormatting>
  <conditionalFormatting sqref="W208">
    <cfRule type="cellIs" dxfId="5324" priority="2066" operator="equal">
      <formula>1</formula>
    </cfRule>
  </conditionalFormatting>
  <conditionalFormatting sqref="W208">
    <cfRule type="cellIs" dxfId="5323" priority="2061" operator="equal">
      <formula>6</formula>
    </cfRule>
  </conditionalFormatting>
  <conditionalFormatting sqref="W208">
    <cfRule type="cellIs" dxfId="5322" priority="2062" operator="equal">
      <formula>5</formula>
    </cfRule>
  </conditionalFormatting>
  <conditionalFormatting sqref="W208">
    <cfRule type="cellIs" dxfId="5321" priority="2063" operator="equal">
      <formula>4</formula>
    </cfRule>
  </conditionalFormatting>
  <conditionalFormatting sqref="W208">
    <cfRule type="cellIs" dxfId="5320" priority="2064" operator="equal">
      <formula>3</formula>
    </cfRule>
  </conditionalFormatting>
  <conditionalFormatting sqref="AQ208:AT208">
    <cfRule type="containsText" dxfId="5319" priority="2052" operator="containsText" text="ggggggggggggggg">
      <formula>NOT(ISERROR(SEARCH("ggggggggggggggg",AQ208)))</formula>
    </cfRule>
  </conditionalFormatting>
  <conditionalFormatting sqref="AQ208:AT208">
    <cfRule type="containsText" dxfId="5318" priority="2053" operator="containsText" text="gggggggggg">
      <formula>NOT(ISERROR(SEARCH("gggggggggg",AQ208)))</formula>
    </cfRule>
  </conditionalFormatting>
  <conditionalFormatting sqref="AQ208:AT208">
    <cfRule type="containsText" dxfId="5317" priority="2054" operator="containsText" text="ggggg">
      <formula>NOT(ISERROR(SEARCH("ggggg",AQ208)))</formula>
    </cfRule>
  </conditionalFormatting>
  <conditionalFormatting sqref="AQ208:AT208">
    <cfRule type="containsText" dxfId="5316" priority="2055" operator="containsText" text="g">
      <formula>NOT(ISERROR(SEARCH("g",AQ208)))</formula>
    </cfRule>
  </conditionalFormatting>
  <conditionalFormatting sqref="AQ212:AT212">
    <cfRule type="containsText" dxfId="5315" priority="2048" operator="containsText" text="ggggggggggggggg">
      <formula>NOT(ISERROR(SEARCH("ggggggggggggggg",AQ212)))</formula>
    </cfRule>
  </conditionalFormatting>
  <conditionalFormatting sqref="AQ212:AT212">
    <cfRule type="containsText" dxfId="5314" priority="2049" operator="containsText" text="gggggggggg">
      <formula>NOT(ISERROR(SEARCH("gggggggggg",AQ212)))</formula>
    </cfRule>
  </conditionalFormatting>
  <conditionalFormatting sqref="AQ212:AT212">
    <cfRule type="containsText" dxfId="5313" priority="2050" operator="containsText" text="ggggg">
      <formula>NOT(ISERROR(SEARCH("ggggg",AQ212)))</formula>
    </cfRule>
  </conditionalFormatting>
  <conditionalFormatting sqref="AQ212:AT212">
    <cfRule type="containsText" dxfId="5312" priority="2051" operator="containsText" text="g">
      <formula>NOT(ISERROR(SEARCH("g",AQ212)))</formula>
    </cfRule>
  </conditionalFormatting>
  <conditionalFormatting sqref="AQ216:AT216">
    <cfRule type="containsText" dxfId="5311" priority="2044" operator="containsText" text="ggggggggggggggg">
      <formula>NOT(ISERROR(SEARCH("ggggggggggggggg",AQ216)))</formula>
    </cfRule>
  </conditionalFormatting>
  <conditionalFormatting sqref="AQ216:AT216">
    <cfRule type="containsText" dxfId="5310" priority="2045" operator="containsText" text="gggggggggg">
      <formula>NOT(ISERROR(SEARCH("gggggggggg",AQ216)))</formula>
    </cfRule>
  </conditionalFormatting>
  <conditionalFormatting sqref="AQ216:AT216">
    <cfRule type="containsText" dxfId="5309" priority="2046" operator="containsText" text="ggggg">
      <formula>NOT(ISERROR(SEARCH("ggggg",AQ216)))</formula>
    </cfRule>
  </conditionalFormatting>
  <conditionalFormatting sqref="AQ216:AT216">
    <cfRule type="containsText" dxfId="5308" priority="2047" operator="containsText" text="g">
      <formula>NOT(ISERROR(SEARCH("g",AQ216)))</formula>
    </cfRule>
  </conditionalFormatting>
  <conditionalFormatting sqref="AQ220:AT220">
    <cfRule type="containsText" dxfId="5307" priority="2040" operator="containsText" text="ggggggggggggggg">
      <formula>NOT(ISERROR(SEARCH("ggggggggggggggg",AQ220)))</formula>
    </cfRule>
  </conditionalFormatting>
  <conditionalFormatting sqref="AQ220:AT220">
    <cfRule type="containsText" dxfId="5306" priority="2041" operator="containsText" text="gggggggggg">
      <formula>NOT(ISERROR(SEARCH("gggggggggg",AQ220)))</formula>
    </cfRule>
  </conditionalFormatting>
  <conditionalFormatting sqref="AQ220:AT220">
    <cfRule type="containsText" dxfId="5305" priority="2042" operator="containsText" text="ggggg">
      <formula>NOT(ISERROR(SEARCH("ggggg",AQ220)))</formula>
    </cfRule>
  </conditionalFormatting>
  <conditionalFormatting sqref="AQ220:AT220">
    <cfRule type="containsText" dxfId="5304" priority="2043" operator="containsText" text="g">
      <formula>NOT(ISERROR(SEARCH("g",AQ220)))</formula>
    </cfRule>
  </conditionalFormatting>
  <conditionalFormatting sqref="AV208">
    <cfRule type="cellIs" dxfId="5303" priority="2032" operator="between">
      <formula>15</formula>
      <formula>20</formula>
    </cfRule>
  </conditionalFormatting>
  <conditionalFormatting sqref="AV208">
    <cfRule type="cellIs" dxfId="5302" priority="2033" operator="between">
      <formula>10</formula>
      <formula>14.999</formula>
    </cfRule>
  </conditionalFormatting>
  <conditionalFormatting sqref="AV208">
    <cfRule type="cellIs" dxfId="5301" priority="2034" operator="between">
      <formula>5</formula>
      <formula>9.999</formula>
    </cfRule>
  </conditionalFormatting>
  <conditionalFormatting sqref="AV208">
    <cfRule type="cellIs" dxfId="5300" priority="2035" operator="between">
      <formula>0.001</formula>
      <formula>4.999</formula>
    </cfRule>
  </conditionalFormatting>
  <conditionalFormatting sqref="AV212">
    <cfRule type="cellIs" dxfId="5299" priority="2028" operator="between">
      <formula>15</formula>
      <formula>20</formula>
    </cfRule>
  </conditionalFormatting>
  <conditionalFormatting sqref="AV212">
    <cfRule type="cellIs" dxfId="5298" priority="2029" operator="between">
      <formula>10</formula>
      <formula>14.999</formula>
    </cfRule>
  </conditionalFormatting>
  <conditionalFormatting sqref="AV212">
    <cfRule type="cellIs" dxfId="5297" priority="2030" operator="between">
      <formula>5</formula>
      <formula>9.999</formula>
    </cfRule>
  </conditionalFormatting>
  <conditionalFormatting sqref="AV212">
    <cfRule type="cellIs" dxfId="5296" priority="2031" operator="between">
      <formula>0.001</formula>
      <formula>4.999</formula>
    </cfRule>
  </conditionalFormatting>
  <conditionalFormatting sqref="AV216">
    <cfRule type="cellIs" dxfId="5295" priority="2024" operator="between">
      <formula>15</formula>
      <formula>20</formula>
    </cfRule>
  </conditionalFormatting>
  <conditionalFormatting sqref="AV216">
    <cfRule type="cellIs" dxfId="5294" priority="2025" operator="between">
      <formula>10</formula>
      <formula>14.999</formula>
    </cfRule>
  </conditionalFormatting>
  <conditionalFormatting sqref="AV216">
    <cfRule type="cellIs" dxfId="5293" priority="2026" operator="between">
      <formula>5</formula>
      <formula>9.999</formula>
    </cfRule>
  </conditionalFormatting>
  <conditionalFormatting sqref="AV216">
    <cfRule type="cellIs" dxfId="5292" priority="2027" operator="between">
      <formula>0.001</formula>
      <formula>4.999</formula>
    </cfRule>
  </conditionalFormatting>
  <conditionalFormatting sqref="AV220">
    <cfRule type="cellIs" dxfId="5291" priority="2020" operator="between">
      <formula>15</formula>
      <formula>20</formula>
    </cfRule>
  </conditionalFormatting>
  <conditionalFormatting sqref="AV220">
    <cfRule type="cellIs" dxfId="5290" priority="2021" operator="between">
      <formula>10</formula>
      <formula>14.999</formula>
    </cfRule>
  </conditionalFormatting>
  <conditionalFormatting sqref="AV220">
    <cfRule type="cellIs" dxfId="5289" priority="2022" operator="between">
      <formula>5</formula>
      <formula>9.999</formula>
    </cfRule>
  </conditionalFormatting>
  <conditionalFormatting sqref="AV220">
    <cfRule type="cellIs" dxfId="5288" priority="2023" operator="between">
      <formula>0.001</formula>
      <formula>4.999</formula>
    </cfRule>
  </conditionalFormatting>
  <conditionalFormatting sqref="AC216">
    <cfRule type="beginsWith" dxfId="5287" priority="2015" operator="beginsWith" text="?">
      <formula>LEFT(AC216,LEN("?"))="?"</formula>
    </cfRule>
  </conditionalFormatting>
  <conditionalFormatting sqref="AC208">
    <cfRule type="beginsWith" dxfId="5286" priority="2013" operator="beginsWith" text="?">
      <formula>LEFT(AC208,LEN("?"))="?"</formula>
    </cfRule>
  </conditionalFormatting>
  <conditionalFormatting sqref="AC212">
    <cfRule type="beginsWith" dxfId="5285" priority="2014" operator="beginsWith" text="?">
      <formula>LEFT(AC212,LEN("?"))="?"</formula>
    </cfRule>
  </conditionalFormatting>
  <conditionalFormatting sqref="AC220">
    <cfRule type="beginsWith" dxfId="5284" priority="2012" operator="beginsWith" text="?">
      <formula>LEFT(AC220,LEN("?"))="?"</formula>
    </cfRule>
  </conditionalFormatting>
  <conditionalFormatting sqref="AI207:AM209">
    <cfRule type="beginsWith" dxfId="5283" priority="2010" operator="beginsWith" text="?">
      <formula>LEFT(AI207,LEN("?"))="?"</formula>
    </cfRule>
  </conditionalFormatting>
  <conditionalFormatting sqref="AI215:AM217">
    <cfRule type="beginsWith" dxfId="5282" priority="2008" operator="beginsWith" text="?">
      <formula>LEFT(AI215,LEN("?"))="?"</formula>
    </cfRule>
  </conditionalFormatting>
  <conditionalFormatting sqref="AI211:AM213">
    <cfRule type="beginsWith" dxfId="5281" priority="2009" operator="beginsWith" text="?">
      <formula>LEFT(AI211,LEN("?"))="?"</formula>
    </cfRule>
  </conditionalFormatting>
  <conditionalFormatting sqref="AI219:AM221">
    <cfRule type="beginsWith" dxfId="5280" priority="2007" operator="beginsWith" text="?">
      <formula>LEFT(AI219,LEN("?"))="?"</formula>
    </cfRule>
  </conditionalFormatting>
  <conditionalFormatting sqref="AX208">
    <cfRule type="cellIs" dxfId="5279" priority="2004" operator="equal">
      <formula>2</formula>
    </cfRule>
  </conditionalFormatting>
  <conditionalFormatting sqref="AX208">
    <cfRule type="cellIs" dxfId="5278" priority="2005" operator="equal">
      <formula>1</formula>
    </cfRule>
  </conditionalFormatting>
  <conditionalFormatting sqref="AX208">
    <cfRule type="cellIs" dxfId="5277" priority="2000" operator="equal">
      <formula>6</formula>
    </cfRule>
  </conditionalFormatting>
  <conditionalFormatting sqref="AX208">
    <cfRule type="cellIs" dxfId="5276" priority="2001" operator="equal">
      <formula>5</formula>
    </cfRule>
  </conditionalFormatting>
  <conditionalFormatting sqref="AX208">
    <cfRule type="cellIs" dxfId="5275" priority="2002" operator="equal">
      <formula>4</formula>
    </cfRule>
  </conditionalFormatting>
  <conditionalFormatting sqref="AX208">
    <cfRule type="cellIs" dxfId="5274" priority="2003" operator="equal">
      <formula>3</formula>
    </cfRule>
  </conditionalFormatting>
  <conditionalFormatting sqref="AX212">
    <cfRule type="cellIs" dxfId="5273" priority="1998" operator="equal">
      <formula>2</formula>
    </cfRule>
  </conditionalFormatting>
  <conditionalFormatting sqref="AX212">
    <cfRule type="cellIs" dxfId="5272" priority="1999" operator="equal">
      <formula>1</formula>
    </cfRule>
  </conditionalFormatting>
  <conditionalFormatting sqref="AX212">
    <cfRule type="cellIs" dxfId="5271" priority="1994" operator="equal">
      <formula>6</formula>
    </cfRule>
  </conditionalFormatting>
  <conditionalFormatting sqref="AX212">
    <cfRule type="cellIs" dxfId="5270" priority="1995" operator="equal">
      <formula>5</formula>
    </cfRule>
  </conditionalFormatting>
  <conditionalFormatting sqref="AX212">
    <cfRule type="cellIs" dxfId="5269" priority="1996" operator="equal">
      <formula>4</formula>
    </cfRule>
  </conditionalFormatting>
  <conditionalFormatting sqref="AX212">
    <cfRule type="cellIs" dxfId="5268" priority="1997" operator="equal">
      <formula>3</formula>
    </cfRule>
  </conditionalFormatting>
  <conditionalFormatting sqref="AX216">
    <cfRule type="cellIs" dxfId="5267" priority="1992" operator="equal">
      <formula>2</formula>
    </cfRule>
  </conditionalFormatting>
  <conditionalFormatting sqref="AX216">
    <cfRule type="cellIs" dxfId="5266" priority="1993" operator="equal">
      <formula>1</formula>
    </cfRule>
  </conditionalFormatting>
  <conditionalFormatting sqref="AX216">
    <cfRule type="cellIs" dxfId="5265" priority="1988" operator="equal">
      <formula>6</formula>
    </cfRule>
  </conditionalFormatting>
  <conditionalFormatting sqref="AX216">
    <cfRule type="cellIs" dxfId="5264" priority="1989" operator="equal">
      <formula>5</formula>
    </cfRule>
  </conditionalFormatting>
  <conditionalFormatting sqref="AX216">
    <cfRule type="cellIs" dxfId="5263" priority="1990" operator="equal">
      <formula>4</formula>
    </cfRule>
  </conditionalFormatting>
  <conditionalFormatting sqref="AX216">
    <cfRule type="cellIs" dxfId="5262" priority="1991" operator="equal">
      <formula>3</formula>
    </cfRule>
  </conditionalFormatting>
  <conditionalFormatting sqref="AX220">
    <cfRule type="cellIs" dxfId="5261" priority="1986" operator="equal">
      <formula>2</formula>
    </cfRule>
  </conditionalFormatting>
  <conditionalFormatting sqref="AX220">
    <cfRule type="cellIs" dxfId="5260" priority="1987" operator="equal">
      <formula>1</formula>
    </cfRule>
  </conditionalFormatting>
  <conditionalFormatting sqref="AX220">
    <cfRule type="cellIs" dxfId="5259" priority="1982" operator="equal">
      <formula>6</formula>
    </cfRule>
  </conditionalFormatting>
  <conditionalFormatting sqref="AX220">
    <cfRule type="cellIs" dxfId="5258" priority="1983" operator="equal">
      <formula>5</formula>
    </cfRule>
  </conditionalFormatting>
  <conditionalFormatting sqref="AX220">
    <cfRule type="cellIs" dxfId="5257" priority="1984" operator="equal">
      <formula>4</formula>
    </cfRule>
  </conditionalFormatting>
  <conditionalFormatting sqref="AX220">
    <cfRule type="cellIs" dxfId="5256" priority="1985" operator="equal">
      <formula>3</formula>
    </cfRule>
  </conditionalFormatting>
  <conditionalFormatting sqref="B34">
    <cfRule type="beginsWith" dxfId="5255" priority="1975" operator="beginsWith" text="?">
      <formula>LEFT(B34,LEN("?"))="?"</formula>
    </cfRule>
  </conditionalFormatting>
  <conditionalFormatting sqref="B26">
    <cfRule type="beginsWith" dxfId="5254" priority="1973" operator="beginsWith" text="?">
      <formula>LEFT(B26,LEN("?"))="?"</formula>
    </cfRule>
  </conditionalFormatting>
  <conditionalFormatting sqref="B30">
    <cfRule type="beginsWith" dxfId="5253" priority="1974" operator="beginsWith" text="?">
      <formula>LEFT(B30,LEN("?"))="?"</formula>
    </cfRule>
  </conditionalFormatting>
  <conditionalFormatting sqref="B38">
    <cfRule type="beginsWith" dxfId="5252" priority="1972" operator="beginsWith" text="?">
      <formula>LEFT(B38,LEN("?"))="?"</formula>
    </cfRule>
  </conditionalFormatting>
  <conditionalFormatting sqref="B42">
    <cfRule type="beginsWith" dxfId="5251" priority="1971" operator="beginsWith" text="?">
      <formula>LEFT(B42,LEN("?"))="?"</formula>
    </cfRule>
  </conditionalFormatting>
  <conditionalFormatting sqref="AE50">
    <cfRule type="beginsWith" dxfId="5250" priority="1935" operator="beginsWith" text="?">
      <formula>LEFT(AE50,LEN("?"))="?"</formula>
    </cfRule>
  </conditionalFormatting>
  <conditionalFormatting sqref="AE26">
    <cfRule type="beginsWith" dxfId="5249" priority="1941" operator="beginsWith" text="?">
      <formula>LEFT(AE26,LEN("?"))="?"</formula>
    </cfRule>
  </conditionalFormatting>
  <conditionalFormatting sqref="D30">
    <cfRule type="beginsWith" dxfId="5248" priority="1964" operator="beginsWith" text="?">
      <formula>LEFT(D30,LEN("?"))="?"</formula>
    </cfRule>
  </conditionalFormatting>
  <conditionalFormatting sqref="D34">
    <cfRule type="beginsWith" dxfId="5247" priority="1963" operator="beginsWith" text="?">
      <formula>LEFT(D34,LEN("?"))="?"</formula>
    </cfRule>
  </conditionalFormatting>
  <conditionalFormatting sqref="D69">
    <cfRule type="beginsWith" dxfId="5246" priority="1926" operator="beginsWith" text="?">
      <formula>LEFT(D69,LEN("?"))="?"</formula>
    </cfRule>
  </conditionalFormatting>
  <conditionalFormatting sqref="D38">
    <cfRule type="beginsWith" dxfId="5245" priority="1962" operator="beginsWith" text="?">
      <formula>LEFT(D38,LEN("?"))="?"</formula>
    </cfRule>
  </conditionalFormatting>
  <conditionalFormatting sqref="D42">
    <cfRule type="beginsWith" dxfId="5244" priority="1961" operator="beginsWith" text="?">
      <formula>LEFT(D42,LEN("?"))="?"</formula>
    </cfRule>
  </conditionalFormatting>
  <conditionalFormatting sqref="AE30">
    <cfRule type="beginsWith" dxfId="5243" priority="1940" operator="beginsWith" text="?">
      <formula>LEFT(AE30,LEN("?"))="?"</formula>
    </cfRule>
  </conditionalFormatting>
  <conditionalFormatting sqref="AE34">
    <cfRule type="beginsWith" dxfId="5242" priority="1939" operator="beginsWith" text="?">
      <formula>LEFT(AE34,LEN("?"))="?"</formula>
    </cfRule>
  </conditionalFormatting>
  <conditionalFormatting sqref="AE220">
    <cfRule type="beginsWith" dxfId="5241" priority="1967" operator="beginsWith" text="?">
      <formula>LEFT(AE220,LEN("?"))="?"</formula>
    </cfRule>
  </conditionalFormatting>
  <conditionalFormatting sqref="AE38">
    <cfRule type="beginsWith" dxfId="5240" priority="1938" operator="beginsWith" text="?">
      <formula>LEFT(AE38,LEN("?"))="?"</formula>
    </cfRule>
  </conditionalFormatting>
  <conditionalFormatting sqref="AE42">
    <cfRule type="beginsWith" dxfId="5239" priority="1937" operator="beginsWith" text="?">
      <formula>LEFT(AE42,LEN("?"))="?"</formula>
    </cfRule>
  </conditionalFormatting>
  <conditionalFormatting sqref="AE46">
    <cfRule type="beginsWith" dxfId="5238" priority="1936" operator="beginsWith" text="?">
      <formula>LEFT(AE46,LEN("?"))="?"</formula>
    </cfRule>
  </conditionalFormatting>
  <conditionalFormatting sqref="D65">
    <cfRule type="beginsWith" dxfId="5237" priority="1927" operator="beginsWith" text="?">
      <formula>LEFT(D65,LEN("?"))="?"</formula>
    </cfRule>
  </conditionalFormatting>
  <conditionalFormatting sqref="AE208">
    <cfRule type="beginsWith" dxfId="5236" priority="1970" operator="beginsWith" text="?">
      <formula>LEFT(AE208,LEN("?"))="?"</formula>
    </cfRule>
  </conditionalFormatting>
  <conditionalFormatting sqref="AE212">
    <cfRule type="beginsWith" dxfId="5235" priority="1969" operator="beginsWith" text="?">
      <formula>LEFT(AE212,LEN("?"))="?"</formula>
    </cfRule>
  </conditionalFormatting>
  <conditionalFormatting sqref="AE216">
    <cfRule type="beginsWith" dxfId="5234" priority="1968" operator="beginsWith" text="?">
      <formula>LEFT(AE216,LEN("?"))="?"</formula>
    </cfRule>
  </conditionalFormatting>
  <conditionalFormatting sqref="D26">
    <cfRule type="beginsWith" dxfId="5233" priority="1965" operator="beginsWith" text="?">
      <formula>LEFT(D26,LEN("?"))="?"</formula>
    </cfRule>
  </conditionalFormatting>
  <conditionalFormatting sqref="H25:L27">
    <cfRule type="beginsWith" dxfId="5232" priority="1960" operator="beginsWith" text="?">
      <formula>LEFT(H25,LEN("?"))="?"</formula>
    </cfRule>
  </conditionalFormatting>
  <conditionalFormatting sqref="H29:L31">
    <cfRule type="beginsWith" dxfId="5231" priority="1959" operator="beginsWith" text="?">
      <formula>LEFT(H29,LEN("?"))="?"</formula>
    </cfRule>
  </conditionalFormatting>
  <conditionalFormatting sqref="H33:L35">
    <cfRule type="beginsWith" dxfId="5230" priority="1958" operator="beginsWith" text="?">
      <formula>LEFT(H33,LEN("?"))="?"</formula>
    </cfRule>
  </conditionalFormatting>
  <conditionalFormatting sqref="H37:L39">
    <cfRule type="beginsWith" dxfId="5229" priority="1957" operator="beginsWith" text="?">
      <formula>LEFT(H37,LEN("?"))="?"</formula>
    </cfRule>
  </conditionalFormatting>
  <conditionalFormatting sqref="H41:L43">
    <cfRule type="beginsWith" dxfId="5228" priority="1956" operator="beginsWith" text="?">
      <formula>LEFT(H41,LEN("?"))="?"</formula>
    </cfRule>
  </conditionalFormatting>
  <conditionalFormatting sqref="AC34">
    <cfRule type="beginsWith" dxfId="5227" priority="1955" operator="beginsWith" text="?">
      <formula>LEFT(AC34,LEN("?"))="?"</formula>
    </cfRule>
  </conditionalFormatting>
  <conditionalFormatting sqref="AC26">
    <cfRule type="beginsWith" dxfId="5226" priority="1953" operator="beginsWith" text="?">
      <formula>LEFT(AC26,LEN("?"))="?"</formula>
    </cfRule>
  </conditionalFormatting>
  <conditionalFormatting sqref="AC30">
    <cfRule type="beginsWith" dxfId="5225" priority="1954" operator="beginsWith" text="?">
      <formula>LEFT(AC30,LEN("?"))="?"</formula>
    </cfRule>
  </conditionalFormatting>
  <conditionalFormatting sqref="AC38">
    <cfRule type="beginsWith" dxfId="5224" priority="1952" operator="beginsWith" text="?">
      <formula>LEFT(AC38,LEN("?"))="?"</formula>
    </cfRule>
  </conditionalFormatting>
  <conditionalFormatting sqref="AC42">
    <cfRule type="beginsWith" dxfId="5223" priority="1951" operator="beginsWith" text="?">
      <formula>LEFT(AC42,LEN("?"))="?"</formula>
    </cfRule>
  </conditionalFormatting>
  <conditionalFormatting sqref="AC46">
    <cfRule type="beginsWith" dxfId="5222" priority="1950" operator="beginsWith" text="?">
      <formula>LEFT(AC46,LEN("?"))="?"</formula>
    </cfRule>
  </conditionalFormatting>
  <conditionalFormatting sqref="AC50">
    <cfRule type="beginsWith" dxfId="5221" priority="1949" operator="beginsWith" text="?">
      <formula>LEFT(AC50,LEN("?"))="?"</formula>
    </cfRule>
  </conditionalFormatting>
  <conditionalFormatting sqref="AI25:AM27">
    <cfRule type="beginsWith" dxfId="5220" priority="1948" operator="beginsWith" text="?">
      <formula>LEFT(AI25,LEN("?"))="?"</formula>
    </cfRule>
  </conditionalFormatting>
  <conditionalFormatting sqref="AI29:AM31">
    <cfRule type="beginsWith" dxfId="5219" priority="1947" operator="beginsWith" text="?">
      <formula>LEFT(AI29,LEN("?"))="?"</formula>
    </cfRule>
  </conditionalFormatting>
  <conditionalFormatting sqref="AI33:AM35">
    <cfRule type="beginsWith" dxfId="5218" priority="1946" operator="beginsWith" text="?">
      <formula>LEFT(AI33,LEN("?"))="?"</formula>
    </cfRule>
  </conditionalFormatting>
  <conditionalFormatting sqref="AI37:AM39">
    <cfRule type="beginsWith" dxfId="5217" priority="1945" operator="beginsWith" text="?">
      <formula>LEFT(AI37,LEN("?"))="?"</formula>
    </cfRule>
  </conditionalFormatting>
  <conditionalFormatting sqref="AI41:AM43">
    <cfRule type="beginsWith" dxfId="5216" priority="1944" operator="beginsWith" text="?">
      <formula>LEFT(AI41,LEN("?"))="?"</formula>
    </cfRule>
  </conditionalFormatting>
  <conditionalFormatting sqref="AI45:AM47">
    <cfRule type="beginsWith" dxfId="5215" priority="1943" operator="beginsWith" text="?">
      <formula>LEFT(AI45,LEN("?"))="?"</formula>
    </cfRule>
  </conditionalFormatting>
  <conditionalFormatting sqref="AI49:AM51">
    <cfRule type="beginsWith" dxfId="5214" priority="1942" operator="beginsWith" text="?">
      <formula>LEFT(AI49,LEN("?"))="?"</formula>
    </cfRule>
  </conditionalFormatting>
  <conditionalFormatting sqref="D61">
    <cfRule type="beginsWith" dxfId="5213" priority="1928" operator="beginsWith" text="?">
      <formula>LEFT(D61,LEN("?"))="?"</formula>
    </cfRule>
  </conditionalFormatting>
  <conditionalFormatting sqref="B69">
    <cfRule type="beginsWith" dxfId="5212" priority="1934" operator="beginsWith" text="?">
      <formula>LEFT(B69,LEN("?"))="?"</formula>
    </cfRule>
  </conditionalFormatting>
  <conditionalFormatting sqref="B61">
    <cfRule type="beginsWith" dxfId="5211" priority="1932" operator="beginsWith" text="?">
      <formula>LEFT(B61,LEN("?"))="?"</formula>
    </cfRule>
  </conditionalFormatting>
  <conditionalFormatting sqref="B65">
    <cfRule type="beginsWith" dxfId="5210" priority="1933" operator="beginsWith" text="?">
      <formula>LEFT(B65,LEN("?"))="?"</formula>
    </cfRule>
  </conditionalFormatting>
  <conditionalFormatting sqref="H60:L62">
    <cfRule type="beginsWith" dxfId="5209" priority="1931" operator="beginsWith" text="?">
      <formula>LEFT(H60,LEN("?"))="?"</formula>
    </cfRule>
  </conditionalFormatting>
  <conditionalFormatting sqref="H64:L66">
    <cfRule type="beginsWith" dxfId="5208" priority="1930" operator="beginsWith" text="?">
      <formula>LEFT(H64,LEN("?"))="?"</formula>
    </cfRule>
  </conditionalFormatting>
  <conditionalFormatting sqref="H68:L70">
    <cfRule type="beginsWith" dxfId="5207" priority="1929" operator="beginsWith" text="?">
      <formula>LEFT(H68,LEN("?"))="?"</formula>
    </cfRule>
  </conditionalFormatting>
  <conditionalFormatting sqref="B146">
    <cfRule type="beginsWith" dxfId="5206" priority="1871" operator="beginsWith" text="?">
      <formula>LEFT(B146,LEN("?"))="?"</formula>
    </cfRule>
  </conditionalFormatting>
  <conditionalFormatting sqref="H133:L135">
    <cfRule type="beginsWith" dxfId="5205" priority="1870" operator="beginsWith" text="?">
      <formula>LEFT(H133,LEN("?"))="?"</formula>
    </cfRule>
  </conditionalFormatting>
  <conditionalFormatting sqref="B84">
    <cfRule type="beginsWith" dxfId="5204" priority="1921" operator="beginsWith" text="?">
      <formula>LEFT(B84,LEN("?"))="?"</formula>
    </cfRule>
  </conditionalFormatting>
  <conditionalFormatting sqref="B88">
    <cfRule type="beginsWith" dxfId="5203" priority="1922" operator="beginsWith" text="?">
      <formula>LEFT(B88,LEN("?"))="?"</formula>
    </cfRule>
  </conditionalFormatting>
  <conditionalFormatting sqref="H83:L85">
    <cfRule type="beginsWith" dxfId="5202" priority="1920" operator="beginsWith" text="?">
      <formula>LEFT(H83,LEN("?"))="?"</formula>
    </cfRule>
  </conditionalFormatting>
  <conditionalFormatting sqref="H87:L89">
    <cfRule type="beginsWith" dxfId="5201" priority="1919" operator="beginsWith" text="?">
      <formula>LEFT(H87,LEN("?"))="?"</formula>
    </cfRule>
  </conditionalFormatting>
  <conditionalFormatting sqref="D84">
    <cfRule type="beginsWith" dxfId="5200" priority="1918" operator="beginsWith" text="?">
      <formula>LEFT(D84,LEN("?"))="?"</formula>
    </cfRule>
  </conditionalFormatting>
  <conditionalFormatting sqref="D88">
    <cfRule type="beginsWith" dxfId="5199" priority="1917" operator="beginsWith" text="?">
      <formula>LEFT(D88,LEN("?"))="?"</formula>
    </cfRule>
  </conditionalFormatting>
  <conditionalFormatting sqref="B115">
    <cfRule type="beginsWith" dxfId="5198" priority="1907" operator="beginsWith" text="?">
      <formula>LEFT(B115,LEN("?"))="?"</formula>
    </cfRule>
  </conditionalFormatting>
  <conditionalFormatting sqref="B216">
    <cfRule type="beginsWith" dxfId="5197" priority="1787" operator="beginsWith" text="?">
      <formula>LEFT(B216,LEN("?"))="?"</formula>
    </cfRule>
  </conditionalFormatting>
  <conditionalFormatting sqref="B212">
    <cfRule type="beginsWith" dxfId="5196" priority="1786" operator="beginsWith" text="?">
      <formula>LEFT(B212,LEN("?"))="?"</formula>
    </cfRule>
  </conditionalFormatting>
  <conditionalFormatting sqref="H114:L116">
    <cfRule type="beginsWith" dxfId="5195" priority="1899" operator="beginsWith" text="?">
      <formula>LEFT(H114,LEN("?"))="?"</formula>
    </cfRule>
  </conditionalFormatting>
  <conditionalFormatting sqref="D115">
    <cfRule type="beginsWith" dxfId="5194" priority="1893" operator="beginsWith" text="?">
      <formula>LEFT(D115,LEN("?"))="?"</formula>
    </cfRule>
  </conditionalFormatting>
  <conditionalFormatting sqref="H141:L143">
    <cfRule type="beginsWith" dxfId="5193" priority="1868" operator="beginsWith" text="?">
      <formula>LEFT(H141,LEN("?"))="?"</formula>
    </cfRule>
  </conditionalFormatting>
  <conditionalFormatting sqref="H145:L147">
    <cfRule type="beginsWith" dxfId="5192" priority="1867" operator="beginsWith" text="?">
      <formula>LEFT(H145,LEN("?"))="?"</formula>
    </cfRule>
  </conditionalFormatting>
  <conditionalFormatting sqref="D142">
    <cfRule type="beginsWith" dxfId="5191" priority="1864" operator="beginsWith" text="?">
      <formula>LEFT(D142,LEN("?"))="?"</formula>
    </cfRule>
  </conditionalFormatting>
  <conditionalFormatting sqref="AI149:AM151">
    <cfRule type="beginsWith" dxfId="5190" priority="1851" operator="beginsWith" text="?">
      <formula>LEFT(AI149,LEN("?"))="?"</formula>
    </cfRule>
  </conditionalFormatting>
  <conditionalFormatting sqref="B142">
    <cfRule type="beginsWith" dxfId="5189" priority="1874" operator="beginsWith" text="?">
      <formula>LEFT(B142,LEN("?"))="?"</formula>
    </cfRule>
  </conditionalFormatting>
  <conditionalFormatting sqref="B134">
    <cfRule type="beginsWith" dxfId="5188" priority="1872" operator="beginsWith" text="?">
      <formula>LEFT(B134,LEN("?"))="?"</formula>
    </cfRule>
  </conditionalFormatting>
  <conditionalFormatting sqref="B138">
    <cfRule type="beginsWith" dxfId="5187" priority="1873" operator="beginsWith" text="?">
      <formula>LEFT(B138,LEN("?"))="?"</formula>
    </cfRule>
  </conditionalFormatting>
  <conditionalFormatting sqref="AI145:AM147">
    <cfRule type="beginsWith" dxfId="5186" priority="1852" operator="beginsWith" text="?">
      <formula>LEFT(AI145,LEN("?"))="?"</formula>
    </cfRule>
  </conditionalFormatting>
  <conditionalFormatting sqref="H137:L139">
    <cfRule type="beginsWith" dxfId="5185" priority="1869" operator="beginsWith" text="?">
      <formula>LEFT(H137,LEN("?"))="?"</formula>
    </cfRule>
  </conditionalFormatting>
  <conditionalFormatting sqref="D134">
    <cfRule type="beginsWith" dxfId="5184" priority="1866" operator="beginsWith" text="?">
      <formula>LEFT(D134,LEN("?"))="?"</formula>
    </cfRule>
  </conditionalFormatting>
  <conditionalFormatting sqref="D138">
    <cfRule type="beginsWith" dxfId="5183" priority="1865" operator="beginsWith" text="?">
      <formula>LEFT(D138,LEN("?"))="?"</formula>
    </cfRule>
  </conditionalFormatting>
  <conditionalFormatting sqref="D146">
    <cfRule type="beginsWith" dxfId="5182" priority="1863" operator="beginsWith" text="?">
      <formula>LEFT(D146,LEN("?"))="?"</formula>
    </cfRule>
  </conditionalFormatting>
  <conditionalFormatting sqref="AC142">
    <cfRule type="beginsWith" dxfId="5181" priority="1862" operator="beginsWith" text="?">
      <formula>LEFT(AC142,LEN("?"))="?"</formula>
    </cfRule>
  </conditionalFormatting>
  <conditionalFormatting sqref="AC134">
    <cfRule type="beginsWith" dxfId="5180" priority="1860" operator="beginsWith" text="?">
      <formula>LEFT(AC134,LEN("?"))="?"</formula>
    </cfRule>
  </conditionalFormatting>
  <conditionalFormatting sqref="AC138">
    <cfRule type="beginsWith" dxfId="5179" priority="1861" operator="beginsWith" text="?">
      <formula>LEFT(AC138,LEN("?"))="?"</formula>
    </cfRule>
  </conditionalFormatting>
  <conditionalFormatting sqref="AC146">
    <cfRule type="beginsWith" dxfId="5178" priority="1859" operator="beginsWith" text="?">
      <formula>LEFT(AC146,LEN("?"))="?"</formula>
    </cfRule>
  </conditionalFormatting>
  <conditionalFormatting sqref="AC150">
    <cfRule type="beginsWith" dxfId="5177" priority="1858" operator="beginsWith" text="?">
      <formula>LEFT(AC150,LEN("?"))="?"</formula>
    </cfRule>
  </conditionalFormatting>
  <conditionalFormatting sqref="AC154">
    <cfRule type="beginsWith" dxfId="5176" priority="1857" operator="beginsWith" text="?">
      <formula>LEFT(AC154,LEN("?"))="?"</formula>
    </cfRule>
  </conditionalFormatting>
  <conditionalFormatting sqref="AC158">
    <cfRule type="beginsWith" dxfId="5175" priority="1856" operator="beginsWith" text="?">
      <formula>LEFT(AC158,LEN("?"))="?"</formula>
    </cfRule>
  </conditionalFormatting>
  <conditionalFormatting sqref="AI133:AM135">
    <cfRule type="beginsWith" dxfId="5174" priority="1855" operator="beginsWith" text="?">
      <formula>LEFT(AI133,LEN("?"))="?"</formula>
    </cfRule>
  </conditionalFormatting>
  <conditionalFormatting sqref="AI141:AM143">
    <cfRule type="beginsWith" dxfId="5173" priority="1853" operator="beginsWith" text="?">
      <formula>LEFT(AI141,LEN("?"))="?"</formula>
    </cfRule>
  </conditionalFormatting>
  <conditionalFormatting sqref="AI137:AM139">
    <cfRule type="beginsWith" dxfId="5172" priority="1854" operator="beginsWith" text="?">
      <formula>LEFT(AI137,LEN("?"))="?"</formula>
    </cfRule>
  </conditionalFormatting>
  <conditionalFormatting sqref="AI153:AM155">
    <cfRule type="beginsWith" dxfId="5171" priority="1850" operator="beginsWith" text="?">
      <formula>LEFT(AI153,LEN("?"))="?"</formula>
    </cfRule>
  </conditionalFormatting>
  <conditionalFormatting sqref="AI157:AM159">
    <cfRule type="beginsWith" dxfId="5170" priority="1849" operator="beginsWith" text="?">
      <formula>LEFT(AI157,LEN("?"))="?"</formula>
    </cfRule>
  </conditionalFormatting>
  <conditionalFormatting sqref="AE134">
    <cfRule type="beginsWith" dxfId="5169" priority="1848" operator="beginsWith" text="?">
      <formula>LEFT(AE134,LEN("?"))="?"</formula>
    </cfRule>
  </conditionalFormatting>
  <conditionalFormatting sqref="AE138">
    <cfRule type="beginsWith" dxfId="5168" priority="1847" operator="beginsWith" text="?">
      <formula>LEFT(AE138,LEN("?"))="?"</formula>
    </cfRule>
  </conditionalFormatting>
  <conditionalFormatting sqref="AE142">
    <cfRule type="beginsWith" dxfId="5167" priority="1846" operator="beginsWith" text="?">
      <formula>LEFT(AE142,LEN("?"))="?"</formula>
    </cfRule>
  </conditionalFormatting>
  <conditionalFormatting sqref="AE146">
    <cfRule type="beginsWith" dxfId="5166" priority="1845" operator="beginsWith" text="?">
      <formula>LEFT(AE146,LEN("?"))="?"</formula>
    </cfRule>
  </conditionalFormatting>
  <conditionalFormatting sqref="AE154">
    <cfRule type="beginsWith" dxfId="5165" priority="1844" operator="beginsWith" text="?">
      <formula>LEFT(AE154,LEN("?"))="?"</formula>
    </cfRule>
  </conditionalFormatting>
  <conditionalFormatting sqref="AE158">
    <cfRule type="beginsWith" dxfId="5164" priority="1843" operator="beginsWith" text="?">
      <formula>LEFT(AE158,LEN("?"))="?"</formula>
    </cfRule>
  </conditionalFormatting>
  <conditionalFormatting sqref="AE150">
    <cfRule type="beginsWith" dxfId="5163" priority="1842" operator="beginsWith" text="?">
      <formula>LEFT(AE150,LEN("?"))="?"</formula>
    </cfRule>
  </conditionalFormatting>
  <conditionalFormatting sqref="B193">
    <cfRule type="beginsWith" dxfId="5162" priority="1839" operator="beginsWith" text="?">
      <formula>LEFT(B193,LEN("?"))="?"</formula>
    </cfRule>
  </conditionalFormatting>
  <conditionalFormatting sqref="B197">
    <cfRule type="beginsWith" dxfId="5161" priority="1840" operator="beginsWith" text="?">
      <formula>LEFT(B197,LEN("?"))="?"</formula>
    </cfRule>
  </conditionalFormatting>
  <conditionalFormatting sqref="H192:L194">
    <cfRule type="beginsWith" dxfId="5160" priority="1833" operator="beginsWith" text="?">
      <formula>LEFT(H192,LEN("?"))="?"</formula>
    </cfRule>
  </conditionalFormatting>
  <conditionalFormatting sqref="H196:L198">
    <cfRule type="beginsWith" dxfId="5159" priority="1832" operator="beginsWith" text="?">
      <formula>LEFT(H196,LEN("?"))="?"</formula>
    </cfRule>
  </conditionalFormatting>
  <conditionalFormatting sqref="D193">
    <cfRule type="beginsWith" dxfId="5158" priority="1811" operator="beginsWith" text="?">
      <formula>LEFT(D193,LEN("?"))="?"</formula>
    </cfRule>
  </conditionalFormatting>
  <conditionalFormatting sqref="D197">
    <cfRule type="beginsWith" dxfId="5157" priority="1810" operator="beginsWith" text="?">
      <formula>LEFT(D197,LEN("?"))="?"</formula>
    </cfRule>
  </conditionalFormatting>
  <conditionalFormatting sqref="AC193">
    <cfRule type="beginsWith" dxfId="5156" priority="1797" operator="beginsWith" text="?">
      <formula>LEFT(AC193,LEN("?"))="?"</formula>
    </cfRule>
  </conditionalFormatting>
  <conditionalFormatting sqref="AC197">
    <cfRule type="beginsWith" dxfId="5155" priority="1798" operator="beginsWith" text="?">
      <formula>LEFT(AC197,LEN("?"))="?"</formula>
    </cfRule>
  </conditionalFormatting>
  <conditionalFormatting sqref="B208">
    <cfRule type="beginsWith" dxfId="5154" priority="1785" operator="beginsWith" text="?">
      <formula>LEFT(B208,LEN("?"))="?"</formula>
    </cfRule>
  </conditionalFormatting>
  <conditionalFormatting sqref="B220">
    <cfRule type="beginsWith" dxfId="5153" priority="1784" operator="beginsWith" text="?">
      <formula>LEFT(B220,LEN("?"))="?"</formula>
    </cfRule>
  </conditionalFormatting>
  <conditionalFormatting sqref="U30">
    <cfRule type="cellIs" dxfId="5152" priority="1769" operator="between">
      <formula>15</formula>
      <formula>20</formula>
    </cfRule>
  </conditionalFormatting>
  <conditionalFormatting sqref="U30">
    <cfRule type="cellIs" dxfId="5151" priority="1770" operator="between">
      <formula>10</formula>
      <formula>14.999</formula>
    </cfRule>
  </conditionalFormatting>
  <conditionalFormatting sqref="U30">
    <cfRule type="cellIs" dxfId="5150" priority="1771" operator="between">
      <formula>5</formula>
      <formula>9.999</formula>
    </cfRule>
  </conditionalFormatting>
  <conditionalFormatting sqref="U30">
    <cfRule type="cellIs" dxfId="5149" priority="1772" operator="between">
      <formula>0.001</formula>
      <formula>4.999</formula>
    </cfRule>
  </conditionalFormatting>
  <conditionalFormatting sqref="U34">
    <cfRule type="cellIs" dxfId="5148" priority="1765" operator="between">
      <formula>15</formula>
      <formula>20</formula>
    </cfRule>
  </conditionalFormatting>
  <conditionalFormatting sqref="U34">
    <cfRule type="cellIs" dxfId="5147" priority="1766" operator="between">
      <formula>10</formula>
      <formula>14.999</formula>
    </cfRule>
  </conditionalFormatting>
  <conditionalFormatting sqref="U34">
    <cfRule type="cellIs" dxfId="5146" priority="1767" operator="between">
      <formula>5</formula>
      <formula>9.999</formula>
    </cfRule>
  </conditionalFormatting>
  <conditionalFormatting sqref="U34">
    <cfRule type="cellIs" dxfId="5145" priority="1768" operator="between">
      <formula>0.001</formula>
      <formula>4.999</formula>
    </cfRule>
  </conditionalFormatting>
  <conditionalFormatting sqref="U38">
    <cfRule type="cellIs" dxfId="5144" priority="1761" operator="between">
      <formula>15</formula>
      <formula>20</formula>
    </cfRule>
  </conditionalFormatting>
  <conditionalFormatting sqref="U38">
    <cfRule type="cellIs" dxfId="5143" priority="1762" operator="between">
      <formula>10</formula>
      <formula>14.999</formula>
    </cfRule>
  </conditionalFormatting>
  <conditionalFormatting sqref="U38">
    <cfRule type="cellIs" dxfId="5142" priority="1763" operator="between">
      <formula>5</formula>
      <formula>9.999</formula>
    </cfRule>
  </conditionalFormatting>
  <conditionalFormatting sqref="U38">
    <cfRule type="cellIs" dxfId="5141" priority="1764" operator="between">
      <formula>0.001</formula>
      <formula>4.999</formula>
    </cfRule>
  </conditionalFormatting>
  <conditionalFormatting sqref="U42">
    <cfRule type="cellIs" dxfId="5140" priority="1757" operator="between">
      <formula>15</formula>
      <formula>20</formula>
    </cfRule>
  </conditionalFormatting>
  <conditionalFormatting sqref="U42">
    <cfRule type="cellIs" dxfId="5139" priority="1758" operator="between">
      <formula>10</formula>
      <formula>14.999</formula>
    </cfRule>
  </conditionalFormatting>
  <conditionalFormatting sqref="U42">
    <cfRule type="cellIs" dxfId="5138" priority="1759" operator="between">
      <formula>5</formula>
      <formula>9.999</formula>
    </cfRule>
  </conditionalFormatting>
  <conditionalFormatting sqref="U42">
    <cfRule type="cellIs" dxfId="5137" priority="1760" operator="between">
      <formula>0.001</formula>
      <formula>4.999</formula>
    </cfRule>
  </conditionalFormatting>
  <conditionalFormatting sqref="W30">
    <cfRule type="cellIs" dxfId="5136" priority="1755" operator="equal">
      <formula>2</formula>
    </cfRule>
  </conditionalFormatting>
  <conditionalFormatting sqref="W30">
    <cfRule type="cellIs" dxfId="5135" priority="1756" operator="equal">
      <formula>1</formula>
    </cfRule>
  </conditionalFormatting>
  <conditionalFormatting sqref="W30">
    <cfRule type="cellIs" dxfId="5134" priority="1751" operator="equal">
      <formula>6</formula>
    </cfRule>
  </conditionalFormatting>
  <conditionalFormatting sqref="W30">
    <cfRule type="cellIs" dxfId="5133" priority="1752" operator="equal">
      <formula>5</formula>
    </cfRule>
  </conditionalFormatting>
  <conditionalFormatting sqref="W30">
    <cfRule type="cellIs" dxfId="5132" priority="1753" operator="equal">
      <formula>4</formula>
    </cfRule>
  </conditionalFormatting>
  <conditionalFormatting sqref="W30">
    <cfRule type="cellIs" dxfId="5131" priority="1754" operator="equal">
      <formula>3</formula>
    </cfRule>
  </conditionalFormatting>
  <conditionalFormatting sqref="W34">
    <cfRule type="cellIs" dxfId="5130" priority="1749" operator="equal">
      <formula>2</formula>
    </cfRule>
  </conditionalFormatting>
  <conditionalFormatting sqref="W34">
    <cfRule type="cellIs" dxfId="5129" priority="1750" operator="equal">
      <formula>1</formula>
    </cfRule>
  </conditionalFormatting>
  <conditionalFormatting sqref="W34">
    <cfRule type="cellIs" dxfId="5128" priority="1745" operator="equal">
      <formula>6</formula>
    </cfRule>
  </conditionalFormatting>
  <conditionalFormatting sqref="W34">
    <cfRule type="cellIs" dxfId="5127" priority="1746" operator="equal">
      <formula>5</formula>
    </cfRule>
  </conditionalFormatting>
  <conditionalFormatting sqref="W34">
    <cfRule type="cellIs" dxfId="5126" priority="1747" operator="equal">
      <formula>4</formula>
    </cfRule>
  </conditionalFormatting>
  <conditionalFormatting sqref="W34">
    <cfRule type="cellIs" dxfId="5125" priority="1748" operator="equal">
      <formula>3</formula>
    </cfRule>
  </conditionalFormatting>
  <conditionalFormatting sqref="W38">
    <cfRule type="cellIs" dxfId="5124" priority="1743" operator="equal">
      <formula>2</formula>
    </cfRule>
  </conditionalFormatting>
  <conditionalFormatting sqref="W38">
    <cfRule type="cellIs" dxfId="5123" priority="1744" operator="equal">
      <formula>1</formula>
    </cfRule>
  </conditionalFormatting>
  <conditionalFormatting sqref="W38">
    <cfRule type="cellIs" dxfId="5122" priority="1739" operator="equal">
      <formula>6</formula>
    </cfRule>
  </conditionalFormatting>
  <conditionalFormatting sqref="W38">
    <cfRule type="cellIs" dxfId="5121" priority="1740" operator="equal">
      <formula>5</formula>
    </cfRule>
  </conditionalFormatting>
  <conditionalFormatting sqref="W38">
    <cfRule type="cellIs" dxfId="5120" priority="1741" operator="equal">
      <formula>4</formula>
    </cfRule>
  </conditionalFormatting>
  <conditionalFormatting sqref="W38">
    <cfRule type="cellIs" dxfId="5119" priority="1742" operator="equal">
      <formula>3</formula>
    </cfRule>
  </conditionalFormatting>
  <conditionalFormatting sqref="W42">
    <cfRule type="cellIs" dxfId="5118" priority="1737" operator="equal">
      <formula>2</formula>
    </cfRule>
  </conditionalFormatting>
  <conditionalFormatting sqref="W42">
    <cfRule type="cellIs" dxfId="5117" priority="1738" operator="equal">
      <formula>1</formula>
    </cfRule>
  </conditionalFormatting>
  <conditionalFormatting sqref="W42">
    <cfRule type="cellIs" dxfId="5116" priority="1733" operator="equal">
      <formula>6</formula>
    </cfRule>
  </conditionalFormatting>
  <conditionalFormatting sqref="W42">
    <cfRule type="cellIs" dxfId="5115" priority="1734" operator="equal">
      <formula>5</formula>
    </cfRule>
  </conditionalFormatting>
  <conditionalFormatting sqref="W42">
    <cfRule type="cellIs" dxfId="5114" priority="1735" operator="equal">
      <formula>4</formula>
    </cfRule>
  </conditionalFormatting>
  <conditionalFormatting sqref="W42">
    <cfRule type="cellIs" dxfId="5113" priority="1736" operator="equal">
      <formula>3</formula>
    </cfRule>
  </conditionalFormatting>
  <conditionalFormatting sqref="AX26">
    <cfRule type="cellIs" dxfId="5112" priority="1731" operator="equal">
      <formula>2</formula>
    </cfRule>
  </conditionalFormatting>
  <conditionalFormatting sqref="AX26">
    <cfRule type="cellIs" dxfId="5111" priority="1732" operator="equal">
      <formula>1</formula>
    </cfRule>
  </conditionalFormatting>
  <conditionalFormatting sqref="AX26">
    <cfRule type="cellIs" dxfId="5110" priority="1727" operator="equal">
      <formula>6</formula>
    </cfRule>
  </conditionalFormatting>
  <conditionalFormatting sqref="AX26">
    <cfRule type="cellIs" dxfId="5109" priority="1728" operator="equal">
      <formula>5</formula>
    </cfRule>
  </conditionalFormatting>
  <conditionalFormatting sqref="AX26">
    <cfRule type="cellIs" dxfId="5108" priority="1729" operator="equal">
      <formula>4</formula>
    </cfRule>
  </conditionalFormatting>
  <conditionalFormatting sqref="AX26">
    <cfRule type="cellIs" dxfId="5107" priority="1730" operator="equal">
      <formula>3</formula>
    </cfRule>
  </conditionalFormatting>
  <conditionalFormatting sqref="AV20">
    <cfRule type="cellIs" dxfId="5106" priority="1657" operator="between">
      <formula>15</formula>
      <formula>20</formula>
    </cfRule>
  </conditionalFormatting>
  <conditionalFormatting sqref="AV20">
    <cfRule type="cellIs" dxfId="5105" priority="1658" operator="between">
      <formula>10</formula>
      <formula>14.999</formula>
    </cfRule>
  </conditionalFormatting>
  <conditionalFormatting sqref="AV20">
    <cfRule type="cellIs" dxfId="5104" priority="1659" operator="between">
      <formula>5</formula>
      <formula>9.999</formula>
    </cfRule>
  </conditionalFormatting>
  <conditionalFormatting sqref="AV20">
    <cfRule type="cellIs" dxfId="5103" priority="1660" operator="between">
      <formula>0.001</formula>
      <formula>4.999</formula>
    </cfRule>
  </conditionalFormatting>
  <conditionalFormatting sqref="AX20">
    <cfRule type="cellIs" dxfId="5102" priority="1655" operator="equal">
      <formula>2</formula>
    </cfRule>
  </conditionalFormatting>
  <conditionalFormatting sqref="AX20">
    <cfRule type="cellIs" dxfId="5101" priority="1656" operator="equal">
      <formula>1</formula>
    </cfRule>
  </conditionalFormatting>
  <conditionalFormatting sqref="AX20">
    <cfRule type="cellIs" dxfId="5100" priority="1651" operator="equal">
      <formula>6</formula>
    </cfRule>
  </conditionalFormatting>
  <conditionalFormatting sqref="AX20">
    <cfRule type="cellIs" dxfId="5099" priority="1652" operator="equal">
      <formula>5</formula>
    </cfRule>
  </conditionalFormatting>
  <conditionalFormatting sqref="AX20">
    <cfRule type="cellIs" dxfId="5098" priority="1653" operator="equal">
      <formula>4</formula>
    </cfRule>
  </conditionalFormatting>
  <conditionalFormatting sqref="AX20">
    <cfRule type="cellIs" dxfId="5097" priority="1654" operator="equal">
      <formula>3</formula>
    </cfRule>
  </conditionalFormatting>
  <conditionalFormatting sqref="W61">
    <cfRule type="cellIs" dxfId="5096" priority="1649" operator="equal">
      <formula>2</formula>
    </cfRule>
  </conditionalFormatting>
  <conditionalFormatting sqref="W61">
    <cfRule type="cellIs" dxfId="5095" priority="1650" operator="equal">
      <formula>1</formula>
    </cfRule>
  </conditionalFormatting>
  <conditionalFormatting sqref="W61">
    <cfRule type="cellIs" dxfId="5094" priority="1645" operator="equal">
      <formula>6</formula>
    </cfRule>
  </conditionalFormatting>
  <conditionalFormatting sqref="W61">
    <cfRule type="cellIs" dxfId="5093" priority="1646" operator="equal">
      <formula>5</formula>
    </cfRule>
  </conditionalFormatting>
  <conditionalFormatting sqref="W61">
    <cfRule type="cellIs" dxfId="5092" priority="1647" operator="equal">
      <formula>4</formula>
    </cfRule>
  </conditionalFormatting>
  <conditionalFormatting sqref="W61">
    <cfRule type="cellIs" dxfId="5091" priority="1648" operator="equal">
      <formula>3</formula>
    </cfRule>
  </conditionalFormatting>
  <conditionalFormatting sqref="U55">
    <cfRule type="cellIs" dxfId="5090" priority="1621" operator="between">
      <formula>15</formula>
      <formula>20</formula>
    </cfRule>
  </conditionalFormatting>
  <conditionalFormatting sqref="U55">
    <cfRule type="cellIs" dxfId="5089" priority="1622" operator="between">
      <formula>10</formula>
      <formula>14.999</formula>
    </cfRule>
  </conditionalFormatting>
  <conditionalFormatting sqref="U55">
    <cfRule type="cellIs" dxfId="5088" priority="1623" operator="between">
      <formula>5</formula>
      <formula>9.999</formula>
    </cfRule>
  </conditionalFormatting>
  <conditionalFormatting sqref="U55">
    <cfRule type="cellIs" dxfId="5087" priority="1624" operator="between">
      <formula>0.001</formula>
      <formula>4.999</formula>
    </cfRule>
  </conditionalFormatting>
  <conditionalFormatting sqref="AV78">
    <cfRule type="cellIs" dxfId="5086" priority="1565" operator="between">
      <formula>15</formula>
      <formula>20</formula>
    </cfRule>
  </conditionalFormatting>
  <conditionalFormatting sqref="AV78">
    <cfRule type="cellIs" dxfId="5085" priority="1566" operator="between">
      <formula>10</formula>
      <formula>14.999</formula>
    </cfRule>
  </conditionalFormatting>
  <conditionalFormatting sqref="AV78">
    <cfRule type="cellIs" dxfId="5084" priority="1567" operator="between">
      <formula>5</formula>
      <formula>9.999</formula>
    </cfRule>
  </conditionalFormatting>
  <conditionalFormatting sqref="AV78">
    <cfRule type="cellIs" dxfId="5083" priority="1568" operator="between">
      <formula>0.001</formula>
      <formula>4.999</formula>
    </cfRule>
  </conditionalFormatting>
  <conditionalFormatting sqref="U101">
    <cfRule type="cellIs" dxfId="5082" priority="1495" operator="between">
      <formula>15</formula>
      <formula>20</formula>
    </cfRule>
  </conditionalFormatting>
  <conditionalFormatting sqref="U101">
    <cfRule type="cellIs" dxfId="5081" priority="1496" operator="between">
      <formula>10</formula>
      <formula>14.999</formula>
    </cfRule>
  </conditionalFormatting>
  <conditionalFormatting sqref="U101">
    <cfRule type="cellIs" dxfId="5080" priority="1497" operator="between">
      <formula>5</formula>
      <formula>9.999</formula>
    </cfRule>
  </conditionalFormatting>
  <conditionalFormatting sqref="U101">
    <cfRule type="cellIs" dxfId="5079" priority="1498" operator="between">
      <formula>0.001</formula>
      <formula>4.999</formula>
    </cfRule>
  </conditionalFormatting>
  <conditionalFormatting sqref="AV101">
    <cfRule type="cellIs" dxfId="5078" priority="1445" operator="between">
      <formula>15</formula>
      <formula>20</formula>
    </cfRule>
  </conditionalFormatting>
  <conditionalFormatting sqref="AV101">
    <cfRule type="cellIs" dxfId="5077" priority="1446" operator="between">
      <formula>10</formula>
      <formula>14.999</formula>
    </cfRule>
  </conditionalFormatting>
  <conditionalFormatting sqref="AV101">
    <cfRule type="cellIs" dxfId="5076" priority="1447" operator="between">
      <formula>5</formula>
      <formula>9.999</formula>
    </cfRule>
  </conditionalFormatting>
  <conditionalFormatting sqref="AV101">
    <cfRule type="cellIs" dxfId="5075" priority="1448" operator="between">
      <formula>0.001</formula>
      <formula>4.999</formula>
    </cfRule>
  </conditionalFormatting>
  <conditionalFormatting sqref="AV197">
    <cfRule type="cellIs" dxfId="5074" priority="1435" operator="between">
      <formula>15</formula>
      <formula>20</formula>
    </cfRule>
  </conditionalFormatting>
  <conditionalFormatting sqref="AV197">
    <cfRule type="cellIs" dxfId="5073" priority="1436" operator="between">
      <formula>10</formula>
      <formula>14.999</formula>
    </cfRule>
  </conditionalFormatting>
  <conditionalFormatting sqref="AV197">
    <cfRule type="cellIs" dxfId="5072" priority="1437" operator="between">
      <formula>5</formula>
      <formula>9.999</formula>
    </cfRule>
  </conditionalFormatting>
  <conditionalFormatting sqref="AV197">
    <cfRule type="cellIs" dxfId="5071" priority="1438" operator="between">
      <formula>0.001</formula>
      <formula>4.999</formula>
    </cfRule>
  </conditionalFormatting>
  <conditionalFormatting sqref="AX197">
    <cfRule type="cellIs" dxfId="5070" priority="1433" operator="equal">
      <formula>2</formula>
    </cfRule>
  </conditionalFormatting>
  <conditionalFormatting sqref="AX197">
    <cfRule type="cellIs" dxfId="5069" priority="1434" operator="equal">
      <formula>1</formula>
    </cfRule>
  </conditionalFormatting>
  <conditionalFormatting sqref="AX197">
    <cfRule type="cellIs" dxfId="5068" priority="1429" operator="equal">
      <formula>6</formula>
    </cfRule>
  </conditionalFormatting>
  <conditionalFormatting sqref="AX197">
    <cfRule type="cellIs" dxfId="5067" priority="1430" operator="equal">
      <formula>5</formula>
    </cfRule>
  </conditionalFormatting>
  <conditionalFormatting sqref="AX197">
    <cfRule type="cellIs" dxfId="5066" priority="1431" operator="equal">
      <formula>4</formula>
    </cfRule>
  </conditionalFormatting>
  <conditionalFormatting sqref="AX197">
    <cfRule type="cellIs" dxfId="5065" priority="1432" operator="equal">
      <formula>3</formula>
    </cfRule>
  </conditionalFormatting>
  <conditionalFormatting sqref="U212">
    <cfRule type="cellIs" dxfId="5064" priority="1405" operator="between">
      <formula>15</formula>
      <formula>20</formula>
    </cfRule>
  </conditionalFormatting>
  <conditionalFormatting sqref="U212">
    <cfRule type="cellIs" dxfId="5063" priority="1406" operator="between">
      <formula>10</formula>
      <formula>14.999</formula>
    </cfRule>
  </conditionalFormatting>
  <conditionalFormatting sqref="U212">
    <cfRule type="cellIs" dxfId="5062" priority="1407" operator="between">
      <formula>5</formula>
      <formula>9.999</formula>
    </cfRule>
  </conditionalFormatting>
  <conditionalFormatting sqref="U212">
    <cfRule type="cellIs" dxfId="5061" priority="1408" operator="between">
      <formula>0.001</formula>
      <formula>4.999</formula>
    </cfRule>
  </conditionalFormatting>
  <conditionalFormatting sqref="W212">
    <cfRule type="cellIs" dxfId="5060" priority="1403" operator="equal">
      <formula>2</formula>
    </cfRule>
  </conditionalFormatting>
  <conditionalFormatting sqref="W212">
    <cfRule type="cellIs" dxfId="5059" priority="1404" operator="equal">
      <formula>1</formula>
    </cfRule>
  </conditionalFormatting>
  <conditionalFormatting sqref="W212">
    <cfRule type="cellIs" dxfId="5058" priority="1399" operator="equal">
      <formula>6</formula>
    </cfRule>
  </conditionalFormatting>
  <conditionalFormatting sqref="W212">
    <cfRule type="cellIs" dxfId="5057" priority="1400" operator="equal">
      <formula>5</formula>
    </cfRule>
  </conditionalFormatting>
  <conditionalFormatting sqref="W212">
    <cfRule type="cellIs" dxfId="5056" priority="1401" operator="equal">
      <formula>4</formula>
    </cfRule>
  </conditionalFormatting>
  <conditionalFormatting sqref="W212">
    <cfRule type="cellIs" dxfId="5055" priority="1402" operator="equal">
      <formula>3</formula>
    </cfRule>
  </conditionalFormatting>
  <conditionalFormatting sqref="U216">
    <cfRule type="cellIs" dxfId="5054" priority="1395" operator="between">
      <formula>15</formula>
      <formula>20</formula>
    </cfRule>
  </conditionalFormatting>
  <conditionalFormatting sqref="U216">
    <cfRule type="cellIs" dxfId="5053" priority="1396" operator="between">
      <formula>10</formula>
      <formula>14.999</formula>
    </cfRule>
  </conditionalFormatting>
  <conditionalFormatting sqref="U216">
    <cfRule type="cellIs" dxfId="5052" priority="1397" operator="between">
      <formula>5</formula>
      <formula>9.999</formula>
    </cfRule>
  </conditionalFormatting>
  <conditionalFormatting sqref="U216">
    <cfRule type="cellIs" dxfId="5051" priority="1398" operator="between">
      <formula>0.001</formula>
      <formula>4.999</formula>
    </cfRule>
  </conditionalFormatting>
  <conditionalFormatting sqref="W216">
    <cfRule type="cellIs" dxfId="5050" priority="1393" operator="equal">
      <formula>2</formula>
    </cfRule>
  </conditionalFormatting>
  <conditionalFormatting sqref="W216">
    <cfRule type="cellIs" dxfId="5049" priority="1394" operator="equal">
      <formula>1</formula>
    </cfRule>
  </conditionalFormatting>
  <conditionalFormatting sqref="W216">
    <cfRule type="cellIs" dxfId="5048" priority="1389" operator="equal">
      <formula>6</formula>
    </cfRule>
  </conditionalFormatting>
  <conditionalFormatting sqref="W216">
    <cfRule type="cellIs" dxfId="5047" priority="1390" operator="equal">
      <formula>5</formula>
    </cfRule>
  </conditionalFormatting>
  <conditionalFormatting sqref="W216">
    <cfRule type="cellIs" dxfId="5046" priority="1391" operator="equal">
      <formula>4</formula>
    </cfRule>
  </conditionalFormatting>
  <conditionalFormatting sqref="W216">
    <cfRule type="cellIs" dxfId="5045" priority="1392" operator="equal">
      <formula>3</formula>
    </cfRule>
  </conditionalFormatting>
  <conditionalFormatting sqref="U220">
    <cfRule type="cellIs" dxfId="5044" priority="1385" operator="between">
      <formula>15</formula>
      <formula>20</formula>
    </cfRule>
  </conditionalFormatting>
  <conditionalFormatting sqref="U220">
    <cfRule type="cellIs" dxfId="5043" priority="1386" operator="between">
      <formula>10</formula>
      <formula>14.999</formula>
    </cfRule>
  </conditionalFormatting>
  <conditionalFormatting sqref="U220">
    <cfRule type="cellIs" dxfId="5042" priority="1387" operator="between">
      <formula>5</formula>
      <formula>9.999</formula>
    </cfRule>
  </conditionalFormatting>
  <conditionalFormatting sqref="U220">
    <cfRule type="cellIs" dxfId="5041" priority="1388" operator="between">
      <formula>0.001</formula>
      <formula>4.999</formula>
    </cfRule>
  </conditionalFormatting>
  <conditionalFormatting sqref="W220">
    <cfRule type="cellIs" dxfId="5040" priority="1383" operator="equal">
      <formula>2</formula>
    </cfRule>
  </conditionalFormatting>
  <conditionalFormatting sqref="W220">
    <cfRule type="cellIs" dxfId="5039" priority="1384" operator="equal">
      <formula>1</formula>
    </cfRule>
  </conditionalFormatting>
  <conditionalFormatting sqref="W220">
    <cfRule type="cellIs" dxfId="5038" priority="1379" operator="equal">
      <formula>6</formula>
    </cfRule>
  </conditionalFormatting>
  <conditionalFormatting sqref="W220">
    <cfRule type="cellIs" dxfId="5037" priority="1380" operator="equal">
      <formula>5</formula>
    </cfRule>
  </conditionalFormatting>
  <conditionalFormatting sqref="W220">
    <cfRule type="cellIs" dxfId="5036" priority="1381" operator="equal">
      <formula>4</formula>
    </cfRule>
  </conditionalFormatting>
  <conditionalFormatting sqref="W220">
    <cfRule type="cellIs" dxfId="5035" priority="1382" operator="equal">
      <formula>3</formula>
    </cfRule>
  </conditionalFormatting>
  <conditionalFormatting sqref="U128">
    <cfRule type="cellIs" dxfId="5034" priority="1365" operator="between">
      <formula>15</formula>
      <formula>20</formula>
    </cfRule>
  </conditionalFormatting>
  <conditionalFormatting sqref="U128">
    <cfRule type="cellIs" dxfId="5033" priority="1366" operator="between">
      <formula>10</formula>
      <formula>14.999</formula>
    </cfRule>
  </conditionalFormatting>
  <conditionalFormatting sqref="U128">
    <cfRule type="cellIs" dxfId="5032" priority="1367" operator="between">
      <formula>5</formula>
      <formula>9.999</formula>
    </cfRule>
  </conditionalFormatting>
  <conditionalFormatting sqref="U128">
    <cfRule type="cellIs" dxfId="5031" priority="1368" operator="between">
      <formula>0.001</formula>
      <formula>4.999</formula>
    </cfRule>
  </conditionalFormatting>
  <conditionalFormatting sqref="AV128">
    <cfRule type="cellIs" dxfId="5030" priority="1355" operator="between">
      <formula>15</formula>
      <formula>20</formula>
    </cfRule>
  </conditionalFormatting>
  <conditionalFormatting sqref="AV128">
    <cfRule type="cellIs" dxfId="5029" priority="1356" operator="between">
      <formula>10</formula>
      <formula>14.999</formula>
    </cfRule>
  </conditionalFormatting>
  <conditionalFormatting sqref="AV128">
    <cfRule type="cellIs" dxfId="5028" priority="1357" operator="between">
      <formula>5</formula>
      <formula>9.999</formula>
    </cfRule>
  </conditionalFormatting>
  <conditionalFormatting sqref="AV128">
    <cfRule type="cellIs" dxfId="5027" priority="1358" operator="between">
      <formula>0.001</formula>
      <formula>4.999</formula>
    </cfRule>
  </conditionalFormatting>
  <conditionalFormatting sqref="U187">
    <cfRule type="cellIs" dxfId="5026" priority="1345" operator="between">
      <formula>15</formula>
      <formula>20</formula>
    </cfRule>
  </conditionalFormatting>
  <conditionalFormatting sqref="U187">
    <cfRule type="cellIs" dxfId="5025" priority="1346" operator="between">
      <formula>10</formula>
      <formula>14.999</formula>
    </cfRule>
  </conditionalFormatting>
  <conditionalFormatting sqref="U187">
    <cfRule type="cellIs" dxfId="5024" priority="1347" operator="between">
      <formula>5</formula>
      <formula>9.999</formula>
    </cfRule>
  </conditionalFormatting>
  <conditionalFormatting sqref="U187">
    <cfRule type="cellIs" dxfId="5023" priority="1348" operator="between">
      <formula>0.001</formula>
      <formula>4.999</formula>
    </cfRule>
  </conditionalFormatting>
  <conditionalFormatting sqref="AV187">
    <cfRule type="cellIs" dxfId="5022" priority="1335" operator="between">
      <formula>15</formula>
      <formula>20</formula>
    </cfRule>
  </conditionalFormatting>
  <conditionalFormatting sqref="AV187">
    <cfRule type="cellIs" dxfId="5021" priority="1336" operator="between">
      <formula>10</formula>
      <formula>14.999</formula>
    </cfRule>
  </conditionalFormatting>
  <conditionalFormatting sqref="AV187">
    <cfRule type="cellIs" dxfId="5020" priority="1337" operator="between">
      <formula>5</formula>
      <formula>9.999</formula>
    </cfRule>
  </conditionalFormatting>
  <conditionalFormatting sqref="AV187">
    <cfRule type="cellIs" dxfId="5019" priority="1338" operator="between">
      <formula>0.001</formula>
      <formula>4.999</formula>
    </cfRule>
  </conditionalFormatting>
  <conditionalFormatting sqref="U202">
    <cfRule type="cellIs" dxfId="5018" priority="1325" operator="between">
      <formula>15</formula>
      <formula>20</formula>
    </cfRule>
  </conditionalFormatting>
  <conditionalFormatting sqref="U202">
    <cfRule type="cellIs" dxfId="5017" priority="1326" operator="between">
      <formula>10</formula>
      <formula>14.999</formula>
    </cfRule>
  </conditionalFormatting>
  <conditionalFormatting sqref="U202">
    <cfRule type="cellIs" dxfId="5016" priority="1327" operator="between">
      <formula>5</formula>
      <formula>9.999</formula>
    </cfRule>
  </conditionalFormatting>
  <conditionalFormatting sqref="U202">
    <cfRule type="cellIs" dxfId="5015" priority="1328" operator="between">
      <formula>0.001</formula>
      <formula>4.999</formula>
    </cfRule>
  </conditionalFormatting>
  <conditionalFormatting sqref="W202">
    <cfRule type="cellIs" dxfId="5014" priority="1323" operator="equal">
      <formula>2</formula>
    </cfRule>
  </conditionalFormatting>
  <conditionalFormatting sqref="W202">
    <cfRule type="cellIs" dxfId="5013" priority="1324" operator="equal">
      <formula>1</formula>
    </cfRule>
  </conditionalFormatting>
  <conditionalFormatting sqref="W202">
    <cfRule type="cellIs" dxfId="5012" priority="1319" operator="equal">
      <formula>6</formula>
    </cfRule>
  </conditionalFormatting>
  <conditionalFormatting sqref="W202">
    <cfRule type="cellIs" dxfId="5011" priority="1320" operator="equal">
      <formula>5</formula>
    </cfRule>
  </conditionalFormatting>
  <conditionalFormatting sqref="W202">
    <cfRule type="cellIs" dxfId="5010" priority="1321" operator="equal">
      <formula>4</formula>
    </cfRule>
  </conditionalFormatting>
  <conditionalFormatting sqref="W202">
    <cfRule type="cellIs" dxfId="5009" priority="1322" operator="equal">
      <formula>3</formula>
    </cfRule>
  </conditionalFormatting>
  <conditionalFormatting sqref="AV202">
    <cfRule type="cellIs" dxfId="5008" priority="1315" operator="between">
      <formula>15</formula>
      <formula>20</formula>
    </cfRule>
  </conditionalFormatting>
  <conditionalFormatting sqref="AV202">
    <cfRule type="cellIs" dxfId="5007" priority="1316" operator="between">
      <formula>10</formula>
      <formula>14.999</formula>
    </cfRule>
  </conditionalFormatting>
  <conditionalFormatting sqref="AV202">
    <cfRule type="cellIs" dxfId="5006" priority="1317" operator="between">
      <formula>5</formula>
      <formula>9.999</formula>
    </cfRule>
  </conditionalFormatting>
  <conditionalFormatting sqref="AV202">
    <cfRule type="cellIs" dxfId="5005" priority="1318" operator="between">
      <formula>0.001</formula>
      <formula>4.999</formula>
    </cfRule>
  </conditionalFormatting>
  <conditionalFormatting sqref="AX202">
    <cfRule type="cellIs" dxfId="5004" priority="1313" operator="equal">
      <formula>2</formula>
    </cfRule>
  </conditionalFormatting>
  <conditionalFormatting sqref="AX202">
    <cfRule type="cellIs" dxfId="5003" priority="1314" operator="equal">
      <formula>1</formula>
    </cfRule>
  </conditionalFormatting>
  <conditionalFormatting sqref="AX202">
    <cfRule type="cellIs" dxfId="5002" priority="1309" operator="equal">
      <formula>6</formula>
    </cfRule>
  </conditionalFormatting>
  <conditionalFormatting sqref="AX202">
    <cfRule type="cellIs" dxfId="5001" priority="1310" operator="equal">
      <formula>5</formula>
    </cfRule>
  </conditionalFormatting>
  <conditionalFormatting sqref="AX202">
    <cfRule type="cellIs" dxfId="5000" priority="1311" operator="equal">
      <formula>4</formula>
    </cfRule>
  </conditionalFormatting>
  <conditionalFormatting sqref="AX202">
    <cfRule type="cellIs" dxfId="4999" priority="1312" operator="equal">
      <formula>3</formula>
    </cfRule>
  </conditionalFormatting>
  <conditionalFormatting sqref="U138">
    <cfRule type="cellIs" dxfId="4998" priority="1305" operator="between">
      <formula>15</formula>
      <formula>20</formula>
    </cfRule>
  </conditionalFormatting>
  <conditionalFormatting sqref="U138">
    <cfRule type="cellIs" dxfId="4997" priority="1306" operator="between">
      <formula>10</formula>
      <formula>14.999</formula>
    </cfRule>
  </conditionalFormatting>
  <conditionalFormatting sqref="U138">
    <cfRule type="cellIs" dxfId="4996" priority="1307" operator="between">
      <formula>5</formula>
      <formula>9.999</formula>
    </cfRule>
  </conditionalFormatting>
  <conditionalFormatting sqref="U138">
    <cfRule type="cellIs" dxfId="4995" priority="1308" operator="between">
      <formula>0.001</formula>
      <formula>4.999</formula>
    </cfRule>
  </conditionalFormatting>
  <conditionalFormatting sqref="W138">
    <cfRule type="cellIs" dxfId="4994" priority="1303" operator="equal">
      <formula>2</formula>
    </cfRule>
  </conditionalFormatting>
  <conditionalFormatting sqref="W138">
    <cfRule type="cellIs" dxfId="4993" priority="1304" operator="equal">
      <formula>1</formula>
    </cfRule>
  </conditionalFormatting>
  <conditionalFormatting sqref="W138">
    <cfRule type="cellIs" dxfId="4992" priority="1299" operator="equal">
      <formula>6</formula>
    </cfRule>
  </conditionalFormatting>
  <conditionalFormatting sqref="W138">
    <cfRule type="cellIs" dxfId="4991" priority="1300" operator="equal">
      <formula>5</formula>
    </cfRule>
  </conditionalFormatting>
  <conditionalFormatting sqref="W138">
    <cfRule type="cellIs" dxfId="4990" priority="1301" operator="equal">
      <formula>4</formula>
    </cfRule>
  </conditionalFormatting>
  <conditionalFormatting sqref="W138">
    <cfRule type="cellIs" dxfId="4989" priority="1302" operator="equal">
      <formula>3</formula>
    </cfRule>
  </conditionalFormatting>
  <conditionalFormatting sqref="U142">
    <cfRule type="cellIs" dxfId="4988" priority="1295" operator="between">
      <formula>15</formula>
      <formula>20</formula>
    </cfRule>
  </conditionalFormatting>
  <conditionalFormatting sqref="U142">
    <cfRule type="cellIs" dxfId="4987" priority="1296" operator="between">
      <formula>10</formula>
      <formula>14.999</formula>
    </cfRule>
  </conditionalFormatting>
  <conditionalFormatting sqref="U142">
    <cfRule type="cellIs" dxfId="4986" priority="1297" operator="between">
      <formula>5</formula>
      <formula>9.999</formula>
    </cfRule>
  </conditionalFormatting>
  <conditionalFormatting sqref="U142">
    <cfRule type="cellIs" dxfId="4985" priority="1298" operator="between">
      <formula>0.001</formula>
      <formula>4.999</formula>
    </cfRule>
  </conditionalFormatting>
  <conditionalFormatting sqref="W142">
    <cfRule type="cellIs" dxfId="4984" priority="1293" operator="equal">
      <formula>2</formula>
    </cfRule>
  </conditionalFormatting>
  <conditionalFormatting sqref="W142">
    <cfRule type="cellIs" dxfId="4983" priority="1294" operator="equal">
      <formula>1</formula>
    </cfRule>
  </conditionalFormatting>
  <conditionalFormatting sqref="W142">
    <cfRule type="cellIs" dxfId="4982" priority="1289" operator="equal">
      <formula>6</formula>
    </cfRule>
  </conditionalFormatting>
  <conditionalFormatting sqref="W142">
    <cfRule type="cellIs" dxfId="4981" priority="1290" operator="equal">
      <formula>5</formula>
    </cfRule>
  </conditionalFormatting>
  <conditionalFormatting sqref="W142">
    <cfRule type="cellIs" dxfId="4980" priority="1291" operator="equal">
      <formula>4</formula>
    </cfRule>
  </conditionalFormatting>
  <conditionalFormatting sqref="W142">
    <cfRule type="cellIs" dxfId="4979" priority="1292" operator="equal">
      <formula>3</formula>
    </cfRule>
  </conditionalFormatting>
  <conditionalFormatting sqref="U146">
    <cfRule type="cellIs" dxfId="4978" priority="1285" operator="between">
      <formula>15</formula>
      <formula>20</formula>
    </cfRule>
  </conditionalFormatting>
  <conditionalFormatting sqref="U146">
    <cfRule type="cellIs" dxfId="4977" priority="1286" operator="between">
      <formula>10</formula>
      <formula>14.999</formula>
    </cfRule>
  </conditionalFormatting>
  <conditionalFormatting sqref="U146">
    <cfRule type="cellIs" dxfId="4976" priority="1287" operator="between">
      <formula>5</formula>
      <formula>9.999</formula>
    </cfRule>
  </conditionalFormatting>
  <conditionalFormatting sqref="U146">
    <cfRule type="cellIs" dxfId="4975" priority="1288" operator="between">
      <formula>0.001</formula>
      <formula>4.999</formula>
    </cfRule>
  </conditionalFormatting>
  <conditionalFormatting sqref="W146">
    <cfRule type="cellIs" dxfId="4974" priority="1283" operator="equal">
      <formula>2</formula>
    </cfRule>
  </conditionalFormatting>
  <conditionalFormatting sqref="W146">
    <cfRule type="cellIs" dxfId="4973" priority="1284" operator="equal">
      <formula>1</formula>
    </cfRule>
  </conditionalFormatting>
  <conditionalFormatting sqref="W146">
    <cfRule type="cellIs" dxfId="4972" priority="1279" operator="equal">
      <formula>6</formula>
    </cfRule>
  </conditionalFormatting>
  <conditionalFormatting sqref="W146">
    <cfRule type="cellIs" dxfId="4971" priority="1280" operator="equal">
      <formula>5</formula>
    </cfRule>
  </conditionalFormatting>
  <conditionalFormatting sqref="W146">
    <cfRule type="cellIs" dxfId="4970" priority="1281" operator="equal">
      <formula>4</formula>
    </cfRule>
  </conditionalFormatting>
  <conditionalFormatting sqref="W146">
    <cfRule type="cellIs" dxfId="4969" priority="1282" operator="equal">
      <formula>3</formula>
    </cfRule>
  </conditionalFormatting>
  <conditionalFormatting sqref="AV134">
    <cfRule type="cellIs" dxfId="4968" priority="1275" operator="between">
      <formula>15</formula>
      <formula>20</formula>
    </cfRule>
  </conditionalFormatting>
  <conditionalFormatting sqref="AV134">
    <cfRule type="cellIs" dxfId="4967" priority="1276" operator="between">
      <formula>10</formula>
      <formula>14.999</formula>
    </cfRule>
  </conditionalFormatting>
  <conditionalFormatting sqref="AV134">
    <cfRule type="cellIs" dxfId="4966" priority="1277" operator="between">
      <formula>5</formula>
      <formula>9.999</formula>
    </cfRule>
  </conditionalFormatting>
  <conditionalFormatting sqref="AV134">
    <cfRule type="cellIs" dxfId="4965" priority="1278" operator="between">
      <formula>0.001</formula>
      <formula>4.999</formula>
    </cfRule>
  </conditionalFormatting>
  <conditionalFormatting sqref="AX134">
    <cfRule type="cellIs" dxfId="4964" priority="1273" operator="equal">
      <formula>2</formula>
    </cfRule>
  </conditionalFormatting>
  <conditionalFormatting sqref="AX134">
    <cfRule type="cellIs" dxfId="4963" priority="1274" operator="equal">
      <formula>1</formula>
    </cfRule>
  </conditionalFormatting>
  <conditionalFormatting sqref="AX134">
    <cfRule type="cellIs" dxfId="4962" priority="1269" operator="equal">
      <formula>6</formula>
    </cfRule>
  </conditionalFormatting>
  <conditionalFormatting sqref="AX134">
    <cfRule type="cellIs" dxfId="4961" priority="1270" operator="equal">
      <formula>5</formula>
    </cfRule>
  </conditionalFormatting>
  <conditionalFormatting sqref="AX134">
    <cfRule type="cellIs" dxfId="4960" priority="1271" operator="equal">
      <formula>4</formula>
    </cfRule>
  </conditionalFormatting>
  <conditionalFormatting sqref="AX134">
    <cfRule type="cellIs" dxfId="4959" priority="1272" operator="equal">
      <formula>3</formula>
    </cfRule>
  </conditionalFormatting>
  <conditionalFormatting sqref="AV138">
    <cfRule type="cellIs" dxfId="4958" priority="1265" operator="between">
      <formula>15</formula>
      <formula>20</formula>
    </cfRule>
  </conditionalFormatting>
  <conditionalFormatting sqref="AV138">
    <cfRule type="cellIs" dxfId="4957" priority="1266" operator="between">
      <formula>10</formula>
      <formula>14.999</formula>
    </cfRule>
  </conditionalFormatting>
  <conditionalFormatting sqref="AV138">
    <cfRule type="cellIs" dxfId="4956" priority="1267" operator="between">
      <formula>5</formula>
      <formula>9.999</formula>
    </cfRule>
  </conditionalFormatting>
  <conditionalFormatting sqref="AV138">
    <cfRule type="cellIs" dxfId="4955" priority="1268" operator="between">
      <formula>0.001</formula>
      <formula>4.999</formula>
    </cfRule>
  </conditionalFormatting>
  <conditionalFormatting sqref="AX138">
    <cfRule type="cellIs" dxfId="4954" priority="1263" operator="equal">
      <formula>2</formula>
    </cfRule>
  </conditionalFormatting>
  <conditionalFormatting sqref="AX138">
    <cfRule type="cellIs" dxfId="4953" priority="1264" operator="equal">
      <formula>1</formula>
    </cfRule>
  </conditionalFormatting>
  <conditionalFormatting sqref="AX138">
    <cfRule type="cellIs" dxfId="4952" priority="1259" operator="equal">
      <formula>6</formula>
    </cfRule>
  </conditionalFormatting>
  <conditionalFormatting sqref="AX138">
    <cfRule type="cellIs" dxfId="4951" priority="1260" operator="equal">
      <formula>5</formula>
    </cfRule>
  </conditionalFormatting>
  <conditionalFormatting sqref="AX138">
    <cfRule type="cellIs" dxfId="4950" priority="1261" operator="equal">
      <formula>4</formula>
    </cfRule>
  </conditionalFormatting>
  <conditionalFormatting sqref="AX138">
    <cfRule type="cellIs" dxfId="4949" priority="1262" operator="equal">
      <formula>3</formula>
    </cfRule>
  </conditionalFormatting>
  <conditionalFormatting sqref="AV142">
    <cfRule type="cellIs" dxfId="4948" priority="1255" operator="between">
      <formula>15</formula>
      <formula>20</formula>
    </cfRule>
  </conditionalFormatting>
  <conditionalFormatting sqref="AV142">
    <cfRule type="cellIs" dxfId="4947" priority="1256" operator="between">
      <formula>10</formula>
      <formula>14.999</formula>
    </cfRule>
  </conditionalFormatting>
  <conditionalFormatting sqref="AV142">
    <cfRule type="cellIs" dxfId="4946" priority="1257" operator="between">
      <formula>5</formula>
      <formula>9.999</formula>
    </cfRule>
  </conditionalFormatting>
  <conditionalFormatting sqref="AV142">
    <cfRule type="cellIs" dxfId="4945" priority="1258" operator="between">
      <formula>0.001</formula>
      <formula>4.999</formula>
    </cfRule>
  </conditionalFormatting>
  <conditionalFormatting sqref="AX142">
    <cfRule type="cellIs" dxfId="4944" priority="1253" operator="equal">
      <formula>2</formula>
    </cfRule>
  </conditionalFormatting>
  <conditionalFormatting sqref="AX142">
    <cfRule type="cellIs" dxfId="4943" priority="1254" operator="equal">
      <formula>1</formula>
    </cfRule>
  </conditionalFormatting>
  <conditionalFormatting sqref="AX142">
    <cfRule type="cellIs" dxfId="4942" priority="1249" operator="equal">
      <formula>6</formula>
    </cfRule>
  </conditionalFormatting>
  <conditionalFormatting sqref="AX142">
    <cfRule type="cellIs" dxfId="4941" priority="1250" operator="equal">
      <formula>5</formula>
    </cfRule>
  </conditionalFormatting>
  <conditionalFormatting sqref="AX142">
    <cfRule type="cellIs" dxfId="4940" priority="1251" operator="equal">
      <formula>4</formula>
    </cfRule>
  </conditionalFormatting>
  <conditionalFormatting sqref="AX142">
    <cfRule type="cellIs" dxfId="4939" priority="1252" operator="equal">
      <formula>3</formula>
    </cfRule>
  </conditionalFormatting>
  <conditionalFormatting sqref="AV146">
    <cfRule type="cellIs" dxfId="4938" priority="1245" operator="between">
      <formula>15</formula>
      <formula>20</formula>
    </cfRule>
  </conditionalFormatting>
  <conditionalFormatting sqref="AV146">
    <cfRule type="cellIs" dxfId="4937" priority="1246" operator="between">
      <formula>10</formula>
      <formula>14.999</formula>
    </cfRule>
  </conditionalFormatting>
  <conditionalFormatting sqref="AV146">
    <cfRule type="cellIs" dxfId="4936" priority="1247" operator="between">
      <formula>5</formula>
      <formula>9.999</formula>
    </cfRule>
  </conditionalFormatting>
  <conditionalFormatting sqref="AV146">
    <cfRule type="cellIs" dxfId="4935" priority="1248" operator="between">
      <formula>0.001</formula>
      <formula>4.999</formula>
    </cfRule>
  </conditionalFormatting>
  <conditionalFormatting sqref="AX146">
    <cfRule type="cellIs" dxfId="4934" priority="1243" operator="equal">
      <formula>2</formula>
    </cfRule>
  </conditionalFormatting>
  <conditionalFormatting sqref="AX146">
    <cfRule type="cellIs" dxfId="4933" priority="1244" operator="equal">
      <formula>1</formula>
    </cfRule>
  </conditionalFormatting>
  <conditionalFormatting sqref="AX146">
    <cfRule type="cellIs" dxfId="4932" priority="1239" operator="equal">
      <formula>6</formula>
    </cfRule>
  </conditionalFormatting>
  <conditionalFormatting sqref="AX146">
    <cfRule type="cellIs" dxfId="4931" priority="1240" operator="equal">
      <formula>5</formula>
    </cfRule>
  </conditionalFormatting>
  <conditionalFormatting sqref="AX146">
    <cfRule type="cellIs" dxfId="4930" priority="1241" operator="equal">
      <formula>4</formula>
    </cfRule>
  </conditionalFormatting>
  <conditionalFormatting sqref="AX146">
    <cfRule type="cellIs" dxfId="4929" priority="1242" operator="equal">
      <formula>3</formula>
    </cfRule>
  </conditionalFormatting>
  <conditionalFormatting sqref="AV150">
    <cfRule type="cellIs" dxfId="4928" priority="1235" operator="between">
      <formula>15</formula>
      <formula>20</formula>
    </cfRule>
  </conditionalFormatting>
  <conditionalFormatting sqref="AV150">
    <cfRule type="cellIs" dxfId="4927" priority="1236" operator="between">
      <formula>10</formula>
      <formula>14.999</formula>
    </cfRule>
  </conditionalFormatting>
  <conditionalFormatting sqref="AV150">
    <cfRule type="cellIs" dxfId="4926" priority="1237" operator="between">
      <formula>5</formula>
      <formula>9.999</formula>
    </cfRule>
  </conditionalFormatting>
  <conditionalFormatting sqref="AV150">
    <cfRule type="cellIs" dxfId="4925" priority="1238" operator="between">
      <formula>0.001</formula>
      <formula>4.999</formula>
    </cfRule>
  </conditionalFormatting>
  <conditionalFormatting sqref="AX150">
    <cfRule type="cellIs" dxfId="4924" priority="1233" operator="equal">
      <formula>2</formula>
    </cfRule>
  </conditionalFormatting>
  <conditionalFormatting sqref="AX150">
    <cfRule type="cellIs" dxfId="4923" priority="1234" operator="equal">
      <formula>1</formula>
    </cfRule>
  </conditionalFormatting>
  <conditionalFormatting sqref="AX150">
    <cfRule type="cellIs" dxfId="4922" priority="1229" operator="equal">
      <formula>6</formula>
    </cfRule>
  </conditionalFormatting>
  <conditionalFormatting sqref="AX150">
    <cfRule type="cellIs" dxfId="4921" priority="1230" operator="equal">
      <formula>5</formula>
    </cfRule>
  </conditionalFormatting>
  <conditionalFormatting sqref="AX150">
    <cfRule type="cellIs" dxfId="4920" priority="1231" operator="equal">
      <formula>4</formula>
    </cfRule>
  </conditionalFormatting>
  <conditionalFormatting sqref="AX150">
    <cfRule type="cellIs" dxfId="4919" priority="1232" operator="equal">
      <formula>3</formula>
    </cfRule>
  </conditionalFormatting>
  <conditionalFormatting sqref="AV154">
    <cfRule type="cellIs" dxfId="4918" priority="1225" operator="between">
      <formula>15</formula>
      <formula>20</formula>
    </cfRule>
  </conditionalFormatting>
  <conditionalFormatting sqref="AV154">
    <cfRule type="cellIs" dxfId="4917" priority="1226" operator="between">
      <formula>10</formula>
      <formula>14.999</formula>
    </cfRule>
  </conditionalFormatting>
  <conditionalFormatting sqref="AV154">
    <cfRule type="cellIs" dxfId="4916" priority="1227" operator="between">
      <formula>5</formula>
      <formula>9.999</formula>
    </cfRule>
  </conditionalFormatting>
  <conditionalFormatting sqref="AV154">
    <cfRule type="cellIs" dxfId="4915" priority="1228" operator="between">
      <formula>0.001</formula>
      <formula>4.999</formula>
    </cfRule>
  </conditionalFormatting>
  <conditionalFormatting sqref="AX154">
    <cfRule type="cellIs" dxfId="4914" priority="1223" operator="equal">
      <formula>2</formula>
    </cfRule>
  </conditionalFormatting>
  <conditionalFormatting sqref="AX154">
    <cfRule type="cellIs" dxfId="4913" priority="1224" operator="equal">
      <formula>1</formula>
    </cfRule>
  </conditionalFormatting>
  <conditionalFormatting sqref="AX154">
    <cfRule type="cellIs" dxfId="4912" priority="1219" operator="equal">
      <formula>6</formula>
    </cfRule>
  </conditionalFormatting>
  <conditionalFormatting sqref="AX154">
    <cfRule type="cellIs" dxfId="4911" priority="1220" operator="equal">
      <formula>5</formula>
    </cfRule>
  </conditionalFormatting>
  <conditionalFormatting sqref="AX154">
    <cfRule type="cellIs" dxfId="4910" priority="1221" operator="equal">
      <formula>4</formula>
    </cfRule>
  </conditionalFormatting>
  <conditionalFormatting sqref="AX154">
    <cfRule type="cellIs" dxfId="4909" priority="1222" operator="equal">
      <formula>3</formula>
    </cfRule>
  </conditionalFormatting>
  <conditionalFormatting sqref="AV158">
    <cfRule type="cellIs" dxfId="4908" priority="1215" operator="between">
      <formula>15</formula>
      <formula>20</formula>
    </cfRule>
  </conditionalFormatting>
  <conditionalFormatting sqref="AV158">
    <cfRule type="cellIs" dxfId="4907" priority="1216" operator="between">
      <formula>10</formula>
      <formula>14.999</formula>
    </cfRule>
  </conditionalFormatting>
  <conditionalFormatting sqref="AV158">
    <cfRule type="cellIs" dxfId="4906" priority="1217" operator="between">
      <formula>5</formula>
      <formula>9.999</formula>
    </cfRule>
  </conditionalFormatting>
  <conditionalFormatting sqref="AV158">
    <cfRule type="cellIs" dxfId="4905" priority="1218" operator="between">
      <formula>0.001</formula>
      <formula>4.999</formula>
    </cfRule>
  </conditionalFormatting>
  <conditionalFormatting sqref="AX158">
    <cfRule type="cellIs" dxfId="4904" priority="1213" operator="equal">
      <formula>2</formula>
    </cfRule>
  </conditionalFormatting>
  <conditionalFormatting sqref="AX158">
    <cfRule type="cellIs" dxfId="4903" priority="1214" operator="equal">
      <formula>1</formula>
    </cfRule>
  </conditionalFormatting>
  <conditionalFormatting sqref="AX158">
    <cfRule type="cellIs" dxfId="4902" priority="1209" operator="equal">
      <formula>6</formula>
    </cfRule>
  </conditionalFormatting>
  <conditionalFormatting sqref="AX158">
    <cfRule type="cellIs" dxfId="4901" priority="1210" operator="equal">
      <formula>5</formula>
    </cfRule>
  </conditionalFormatting>
  <conditionalFormatting sqref="AX158">
    <cfRule type="cellIs" dxfId="4900" priority="1211" operator="equal">
      <formula>4</formula>
    </cfRule>
  </conditionalFormatting>
  <conditionalFormatting sqref="AX158">
    <cfRule type="cellIs" dxfId="4899" priority="1212" operator="equal">
      <formula>3</formula>
    </cfRule>
  </conditionalFormatting>
  <conditionalFormatting sqref="U193">
    <cfRule type="cellIs" dxfId="4898" priority="1205" operator="between">
      <formula>15</formula>
      <formula>20</formula>
    </cfRule>
  </conditionalFormatting>
  <conditionalFormatting sqref="U193">
    <cfRule type="cellIs" dxfId="4897" priority="1206" operator="between">
      <formula>10</formula>
      <formula>14.999</formula>
    </cfRule>
  </conditionalFormatting>
  <conditionalFormatting sqref="U193">
    <cfRule type="cellIs" dxfId="4896" priority="1207" operator="between">
      <formula>5</formula>
      <formula>9.999</formula>
    </cfRule>
  </conditionalFormatting>
  <conditionalFormatting sqref="U193">
    <cfRule type="cellIs" dxfId="4895" priority="1208" operator="between">
      <formula>0.001</formula>
      <formula>4.999</formula>
    </cfRule>
  </conditionalFormatting>
  <conditionalFormatting sqref="W193">
    <cfRule type="cellIs" dxfId="4894" priority="1203" operator="equal">
      <formula>2</formula>
    </cfRule>
  </conditionalFormatting>
  <conditionalFormatting sqref="W193">
    <cfRule type="cellIs" dxfId="4893" priority="1204" operator="equal">
      <formula>1</formula>
    </cfRule>
  </conditionalFormatting>
  <conditionalFormatting sqref="W193">
    <cfRule type="cellIs" dxfId="4892" priority="1199" operator="equal">
      <formula>6</formula>
    </cfRule>
  </conditionalFormatting>
  <conditionalFormatting sqref="W193">
    <cfRule type="cellIs" dxfId="4891" priority="1200" operator="equal">
      <formula>5</formula>
    </cfRule>
  </conditionalFormatting>
  <conditionalFormatting sqref="W193">
    <cfRule type="cellIs" dxfId="4890" priority="1201" operator="equal">
      <formula>4</formula>
    </cfRule>
  </conditionalFormatting>
  <conditionalFormatting sqref="W193">
    <cfRule type="cellIs" dxfId="4889" priority="1202" operator="equal">
      <formula>3</formula>
    </cfRule>
  </conditionalFormatting>
  <conditionalFormatting sqref="P46:S46">
    <cfRule type="containsText" dxfId="4888" priority="1084" operator="containsText" text="ggggggggggggggg">
      <formula>NOT(ISERROR(SEARCH("ggggggggggggggg",P46)))</formula>
    </cfRule>
  </conditionalFormatting>
  <conditionalFormatting sqref="P46:S46">
    <cfRule type="containsText" dxfId="4887" priority="1085" operator="containsText" text="gggggggggg">
      <formula>NOT(ISERROR(SEARCH("gggggggggg",P46)))</formula>
    </cfRule>
  </conditionalFormatting>
  <conditionalFormatting sqref="P46:S46">
    <cfRule type="containsText" dxfId="4886" priority="1086" operator="containsText" text="ggggg">
      <formula>NOT(ISERROR(SEARCH("ggggg",P46)))</formula>
    </cfRule>
  </conditionalFormatting>
  <conditionalFormatting sqref="P46:S46">
    <cfRule type="containsText" dxfId="4885" priority="1087" operator="containsText" text="g">
      <formula>NOT(ISERROR(SEARCH("g",P46)))</formula>
    </cfRule>
  </conditionalFormatting>
  <conditionalFormatting sqref="D46">
    <cfRule type="beginsWith" dxfId="4884" priority="1077" operator="beginsWith" text="?">
      <formula>LEFT(D46,LEN("?"))="?"</formula>
    </cfRule>
  </conditionalFormatting>
  <conditionalFormatting sqref="B46">
    <cfRule type="beginsWith" dxfId="4883" priority="1079" operator="beginsWith" text="?">
      <formula>LEFT(B46,LEN("?"))="?"</formula>
    </cfRule>
  </conditionalFormatting>
  <conditionalFormatting sqref="H45:L47">
    <cfRule type="beginsWith" dxfId="4882" priority="1078" operator="beginsWith" text="?">
      <formula>LEFT(H45,LEN("?"))="?"</formula>
    </cfRule>
  </conditionalFormatting>
  <conditionalFormatting sqref="P50:S50">
    <cfRule type="containsText" dxfId="4881" priority="1066" operator="containsText" text="ggggggggggggggg">
      <formula>NOT(ISERROR(SEARCH("ggggggggggggggg",P50)))</formula>
    </cfRule>
  </conditionalFormatting>
  <conditionalFormatting sqref="P50:S50">
    <cfRule type="containsText" dxfId="4880" priority="1067" operator="containsText" text="gggggggggg">
      <formula>NOT(ISERROR(SEARCH("gggggggggg",P50)))</formula>
    </cfRule>
  </conditionalFormatting>
  <conditionalFormatting sqref="P50:S50">
    <cfRule type="containsText" dxfId="4879" priority="1068" operator="containsText" text="ggggg">
      <formula>NOT(ISERROR(SEARCH("ggggg",P50)))</formula>
    </cfRule>
  </conditionalFormatting>
  <conditionalFormatting sqref="P50:S50">
    <cfRule type="containsText" dxfId="4878" priority="1069" operator="containsText" text="g">
      <formula>NOT(ISERROR(SEARCH("g",P50)))</formula>
    </cfRule>
  </conditionalFormatting>
  <conditionalFormatting sqref="D50">
    <cfRule type="beginsWith" dxfId="4877" priority="1063" operator="beginsWith" text="?">
      <formula>LEFT(D50,LEN("?"))="?"</formula>
    </cfRule>
  </conditionalFormatting>
  <conditionalFormatting sqref="B50">
    <cfRule type="beginsWith" dxfId="4876" priority="1065" operator="beginsWith" text="?">
      <formula>LEFT(B50,LEN("?"))="?"</formula>
    </cfRule>
  </conditionalFormatting>
  <conditionalFormatting sqref="H49:L51">
    <cfRule type="beginsWith" dxfId="4875" priority="1064" operator="beginsWith" text="?">
      <formula>LEFT(H49,LEN("?"))="?"</formula>
    </cfRule>
  </conditionalFormatting>
  <conditionalFormatting sqref="AQ69:AT69">
    <cfRule type="containsText" dxfId="4874" priority="976" operator="containsText" text="ggggggggggggggg">
      <formula>NOT(ISERROR(SEARCH("ggggggggggggggg",AQ69)))</formula>
    </cfRule>
  </conditionalFormatting>
  <conditionalFormatting sqref="AQ69:AT69">
    <cfRule type="containsText" dxfId="4873" priority="977" operator="containsText" text="gggggggggg">
      <formula>NOT(ISERROR(SEARCH("gggggggggg",AQ69)))</formula>
    </cfRule>
  </conditionalFormatting>
  <conditionalFormatting sqref="AQ69:AT69">
    <cfRule type="containsText" dxfId="4872" priority="978" operator="containsText" text="ggggg">
      <formula>NOT(ISERROR(SEARCH("ggggg",AQ69)))</formula>
    </cfRule>
  </conditionalFormatting>
  <conditionalFormatting sqref="AQ69:AT69">
    <cfRule type="containsText" dxfId="4871" priority="979" operator="containsText" text="g">
      <formula>NOT(ISERROR(SEARCH("g",AQ69)))</formula>
    </cfRule>
  </conditionalFormatting>
  <conditionalFormatting sqref="P73:S73">
    <cfRule type="containsText" dxfId="4870" priority="1030" operator="containsText" text="ggggggggggggggg">
      <formula>NOT(ISERROR(SEARCH("ggggggggggggggg",P73)))</formula>
    </cfRule>
  </conditionalFormatting>
  <conditionalFormatting sqref="P73:S73">
    <cfRule type="containsText" dxfId="4869" priority="1031" operator="containsText" text="gggggggggg">
      <formula>NOT(ISERROR(SEARCH("gggggggggg",P73)))</formula>
    </cfRule>
  </conditionalFormatting>
  <conditionalFormatting sqref="P73:S73">
    <cfRule type="containsText" dxfId="4868" priority="1032" operator="containsText" text="ggggg">
      <formula>NOT(ISERROR(SEARCH("ggggg",P73)))</formula>
    </cfRule>
  </conditionalFormatting>
  <conditionalFormatting sqref="P73:S73">
    <cfRule type="containsText" dxfId="4867" priority="1033" operator="containsText" text="g">
      <formula>NOT(ISERROR(SEARCH("g",P73)))</formula>
    </cfRule>
  </conditionalFormatting>
  <conditionalFormatting sqref="D73">
    <cfRule type="beginsWith" dxfId="4866" priority="1027" operator="beginsWith" text="?">
      <formula>LEFT(D73,LEN("?"))="?"</formula>
    </cfRule>
  </conditionalFormatting>
  <conditionalFormatting sqref="B73">
    <cfRule type="beginsWith" dxfId="4865" priority="1029" operator="beginsWith" text="?">
      <formula>LEFT(B73,LEN("?"))="?"</formula>
    </cfRule>
  </conditionalFormatting>
  <conditionalFormatting sqref="H72:L74">
    <cfRule type="beginsWith" dxfId="4864" priority="1028" operator="beginsWith" text="?">
      <formula>LEFT(H72,LEN("?"))="?"</formula>
    </cfRule>
  </conditionalFormatting>
  <conditionalFormatting sqref="AQ61:AT61">
    <cfRule type="containsText" dxfId="4863" priority="1011" operator="containsText" text="ggggggggggggggg">
      <formula>NOT(ISERROR(SEARCH("ggggggggggggggg",AQ61)))</formula>
    </cfRule>
  </conditionalFormatting>
  <conditionalFormatting sqref="AQ61:AT61">
    <cfRule type="containsText" dxfId="4862" priority="1012" operator="containsText" text="gggggggggg">
      <formula>NOT(ISERROR(SEARCH("gggggggggg",AQ61)))</formula>
    </cfRule>
  </conditionalFormatting>
  <conditionalFormatting sqref="AQ61:AT61">
    <cfRule type="containsText" dxfId="4861" priority="1013" operator="containsText" text="ggggg">
      <formula>NOT(ISERROR(SEARCH("ggggg",AQ61)))</formula>
    </cfRule>
  </conditionalFormatting>
  <conditionalFormatting sqref="AQ61:AT61">
    <cfRule type="containsText" dxfId="4860" priority="1014" operator="containsText" text="g">
      <formula>NOT(ISERROR(SEARCH("g",AQ61)))</formula>
    </cfRule>
  </conditionalFormatting>
  <conditionalFormatting sqref="AQ65:AT65">
    <cfRule type="containsText" dxfId="4859" priority="1007" operator="containsText" text="ggggggggggggggg">
      <formula>NOT(ISERROR(SEARCH("ggggggggggggggg",AQ65)))</formula>
    </cfRule>
  </conditionalFormatting>
  <conditionalFormatting sqref="AQ65:AT65">
    <cfRule type="containsText" dxfId="4858" priority="1008" operator="containsText" text="gggggggggg">
      <formula>NOT(ISERROR(SEARCH("gggggggggg",AQ65)))</formula>
    </cfRule>
  </conditionalFormatting>
  <conditionalFormatting sqref="AQ65:AT65">
    <cfRule type="containsText" dxfId="4857" priority="1009" operator="containsText" text="ggggg">
      <formula>NOT(ISERROR(SEARCH("ggggg",AQ65)))</formula>
    </cfRule>
  </conditionalFormatting>
  <conditionalFormatting sqref="AQ65:AT65">
    <cfRule type="containsText" dxfId="4856" priority="1010" operator="containsText" text="g">
      <formula>NOT(ISERROR(SEARCH("g",AQ65)))</formula>
    </cfRule>
  </conditionalFormatting>
  <conditionalFormatting sqref="AC61">
    <cfRule type="beginsWith" dxfId="4855" priority="985" operator="beginsWith" text="?">
      <formula>LEFT(AC61,LEN("?"))="?"</formula>
    </cfRule>
  </conditionalFormatting>
  <conditionalFormatting sqref="AC65">
    <cfRule type="beginsWith" dxfId="4854" priority="986" operator="beginsWith" text="?">
      <formula>LEFT(AC65,LEN("?"))="?"</formula>
    </cfRule>
  </conditionalFormatting>
  <conditionalFormatting sqref="AI60:AM62">
    <cfRule type="beginsWith" dxfId="4853" priority="984" operator="beginsWith" text="?">
      <formula>LEFT(AI60,LEN("?"))="?"</formula>
    </cfRule>
  </conditionalFormatting>
  <conditionalFormatting sqref="AI64:AM66">
    <cfRule type="beginsWith" dxfId="4852" priority="983" operator="beginsWith" text="?">
      <formula>LEFT(AI64,LEN("?"))="?"</formula>
    </cfRule>
  </conditionalFormatting>
  <conditionalFormatting sqref="AC69">
    <cfRule type="beginsWith" dxfId="4851" priority="971" operator="beginsWith" text="?">
      <formula>LEFT(AC69,LEN("?"))="?"</formula>
    </cfRule>
  </conditionalFormatting>
  <conditionalFormatting sqref="AI68:AM70">
    <cfRule type="beginsWith" dxfId="4850" priority="970" operator="beginsWith" text="?">
      <formula>LEFT(AI68,LEN("?"))="?"</formula>
    </cfRule>
  </conditionalFormatting>
  <conditionalFormatting sqref="AQ84:AT84">
    <cfRule type="containsText" dxfId="4849" priority="938" operator="containsText" text="ggggggggggggggg">
      <formula>NOT(ISERROR(SEARCH("ggggggggggggggg",AQ84)))</formula>
    </cfRule>
  </conditionalFormatting>
  <conditionalFormatting sqref="AQ84:AT84">
    <cfRule type="containsText" dxfId="4848" priority="939" operator="containsText" text="gggggggggg">
      <formula>NOT(ISERROR(SEARCH("gggggggggg",AQ84)))</formula>
    </cfRule>
  </conditionalFormatting>
  <conditionalFormatting sqref="AQ84:AT84">
    <cfRule type="containsText" dxfId="4847" priority="940" operator="containsText" text="ggggg">
      <formula>NOT(ISERROR(SEARCH("ggggg",AQ84)))</formula>
    </cfRule>
  </conditionalFormatting>
  <conditionalFormatting sqref="AQ84:AT84">
    <cfRule type="containsText" dxfId="4846" priority="941" operator="containsText" text="g">
      <formula>NOT(ISERROR(SEARCH("g",AQ84)))</formula>
    </cfRule>
  </conditionalFormatting>
  <conditionalFormatting sqref="AQ88:AT88">
    <cfRule type="containsText" dxfId="4845" priority="934" operator="containsText" text="ggggggggggggggg">
      <formula>NOT(ISERROR(SEARCH("ggggggggggggggg",AQ88)))</formula>
    </cfRule>
  </conditionalFormatting>
  <conditionalFormatting sqref="AQ88:AT88">
    <cfRule type="containsText" dxfId="4844" priority="935" operator="containsText" text="gggggggggg">
      <formula>NOT(ISERROR(SEARCH("gggggggggg",AQ88)))</formula>
    </cfRule>
  </conditionalFormatting>
  <conditionalFormatting sqref="AQ88:AT88">
    <cfRule type="containsText" dxfId="4843" priority="936" operator="containsText" text="ggggg">
      <formula>NOT(ISERROR(SEARCH("ggggg",AQ88)))</formula>
    </cfRule>
  </conditionalFormatting>
  <conditionalFormatting sqref="AQ88:AT88">
    <cfRule type="containsText" dxfId="4842" priority="937" operator="containsText" text="g">
      <formula>NOT(ISERROR(SEARCH("g",AQ88)))</formula>
    </cfRule>
  </conditionalFormatting>
  <conditionalFormatting sqref="AV84">
    <cfRule type="cellIs" dxfId="4841" priority="926" operator="between">
      <formula>15</formula>
      <formula>20</formula>
    </cfRule>
  </conditionalFormatting>
  <conditionalFormatting sqref="AV84">
    <cfRule type="cellIs" dxfId="4840" priority="927" operator="between">
      <formula>10</formula>
      <formula>14.999</formula>
    </cfRule>
  </conditionalFormatting>
  <conditionalFormatting sqref="AV84">
    <cfRule type="cellIs" dxfId="4839" priority="928" operator="between">
      <formula>5</formula>
      <formula>9.999</formula>
    </cfRule>
  </conditionalFormatting>
  <conditionalFormatting sqref="AV84">
    <cfRule type="cellIs" dxfId="4838" priority="929" operator="between">
      <formula>0.001</formula>
      <formula>4.999</formula>
    </cfRule>
  </conditionalFormatting>
  <conditionalFormatting sqref="AX84">
    <cfRule type="cellIs" dxfId="4837" priority="924" operator="equal">
      <formula>2</formula>
    </cfRule>
  </conditionalFormatting>
  <conditionalFormatting sqref="AX84">
    <cfRule type="cellIs" dxfId="4836" priority="925" operator="equal">
      <formula>1</formula>
    </cfRule>
  </conditionalFormatting>
  <conditionalFormatting sqref="AX84">
    <cfRule type="cellIs" dxfId="4835" priority="920" operator="equal">
      <formula>6</formula>
    </cfRule>
  </conditionalFormatting>
  <conditionalFormatting sqref="AX84">
    <cfRule type="cellIs" dxfId="4834" priority="921" operator="equal">
      <formula>5</formula>
    </cfRule>
  </conditionalFormatting>
  <conditionalFormatting sqref="AX84">
    <cfRule type="cellIs" dxfId="4833" priority="922" operator="equal">
      <formula>4</formula>
    </cfRule>
  </conditionalFormatting>
  <conditionalFormatting sqref="AX84">
    <cfRule type="cellIs" dxfId="4832" priority="923" operator="equal">
      <formula>3</formula>
    </cfRule>
  </conditionalFormatting>
  <conditionalFormatting sqref="AC84">
    <cfRule type="beginsWith" dxfId="4831" priority="917" operator="beginsWith" text="?">
      <formula>LEFT(AC84,LEN("?"))="?"</formula>
    </cfRule>
  </conditionalFormatting>
  <conditionalFormatting sqref="AC88">
    <cfRule type="beginsWith" dxfId="4830" priority="918" operator="beginsWith" text="?">
      <formula>LEFT(AC88,LEN("?"))="?"</formula>
    </cfRule>
  </conditionalFormatting>
  <conditionalFormatting sqref="AI83:AM85">
    <cfRule type="beginsWith" dxfId="4829" priority="916" operator="beginsWith" text="?">
      <formula>LEFT(AI83,LEN("?"))="?"</formula>
    </cfRule>
  </conditionalFormatting>
  <conditionalFormatting sqref="AI87:AM89">
    <cfRule type="beginsWith" dxfId="4828" priority="915" operator="beginsWith" text="?">
      <formula>LEFT(AI87,LEN("?"))="?"</formula>
    </cfRule>
  </conditionalFormatting>
  <conditionalFormatting sqref="AE84">
    <cfRule type="beginsWith" dxfId="4827" priority="913" operator="beginsWith" text="?">
      <formula>LEFT(AE84,LEN("?"))="?"</formula>
    </cfRule>
  </conditionalFormatting>
  <conditionalFormatting sqref="AE88">
    <cfRule type="beginsWith" dxfId="4826" priority="912" operator="beginsWith" text="?">
      <formula>LEFT(AE88,LEN("?"))="?"</formula>
    </cfRule>
  </conditionalFormatting>
  <conditionalFormatting sqref="AE115">
    <cfRule type="beginsWith" dxfId="4825" priority="729" operator="beginsWith" text="?">
      <formula>LEFT(AE115,LEN("?"))="?"</formula>
    </cfRule>
  </conditionalFormatting>
  <conditionalFormatting sqref="P107:S107">
    <cfRule type="containsText" dxfId="4824" priority="867" operator="containsText" text="ggggggggggggggg">
      <formula>NOT(ISERROR(SEARCH("ggggggggggggggg",P107)))</formula>
    </cfRule>
  </conditionalFormatting>
  <conditionalFormatting sqref="P107:S107">
    <cfRule type="containsText" dxfId="4823" priority="868" operator="containsText" text="gggggggggg">
      <formula>NOT(ISERROR(SEARCH("gggggggggg",P107)))</formula>
    </cfRule>
  </conditionalFormatting>
  <conditionalFormatting sqref="P107:S107">
    <cfRule type="containsText" dxfId="4822" priority="869" operator="containsText" text="ggggg">
      <formula>NOT(ISERROR(SEARCH("ggggg",P107)))</formula>
    </cfRule>
  </conditionalFormatting>
  <conditionalFormatting sqref="P107:S107">
    <cfRule type="containsText" dxfId="4821" priority="870" operator="containsText" text="g">
      <formula>NOT(ISERROR(SEARCH("g",P107)))</formula>
    </cfRule>
  </conditionalFormatting>
  <conditionalFormatting sqref="P111:S111">
    <cfRule type="containsText" dxfId="4820" priority="863" operator="containsText" text="ggggggggggggggg">
      <formula>NOT(ISERROR(SEARCH("ggggggggggggggg",P111)))</formula>
    </cfRule>
  </conditionalFormatting>
  <conditionalFormatting sqref="P111:S111">
    <cfRule type="containsText" dxfId="4819" priority="864" operator="containsText" text="gggggggggg">
      <formula>NOT(ISERROR(SEARCH("gggggggggg",P111)))</formula>
    </cfRule>
  </conditionalFormatting>
  <conditionalFormatting sqref="P111:S111">
    <cfRule type="containsText" dxfId="4818" priority="865" operator="containsText" text="ggggg">
      <formula>NOT(ISERROR(SEARCH("ggggg",P111)))</formula>
    </cfRule>
  </conditionalFormatting>
  <conditionalFormatting sqref="P111:S111">
    <cfRule type="containsText" dxfId="4817" priority="866" operator="containsText" text="g">
      <formula>NOT(ISERROR(SEARCH("g",P111)))</formula>
    </cfRule>
  </conditionalFormatting>
  <conditionalFormatting sqref="B107">
    <cfRule type="beginsWith" dxfId="4816" priority="862" operator="beginsWith" text="?">
      <formula>LEFT(B107,LEN("?"))="?"</formula>
    </cfRule>
  </conditionalFormatting>
  <conditionalFormatting sqref="B111">
    <cfRule type="beginsWith" dxfId="4815" priority="861" operator="beginsWith" text="?">
      <formula>LEFT(B111,LEN("?"))="?"</formula>
    </cfRule>
  </conditionalFormatting>
  <conditionalFormatting sqref="H106:L108">
    <cfRule type="beginsWith" dxfId="4814" priority="860" operator="beginsWith" text="?">
      <formula>LEFT(H106,LEN("?"))="?"</formula>
    </cfRule>
  </conditionalFormatting>
  <conditionalFormatting sqref="H110:L112">
    <cfRule type="beginsWith" dxfId="4813" priority="859" operator="beginsWith" text="?">
      <formula>LEFT(H110,LEN("?"))="?"</formula>
    </cfRule>
  </conditionalFormatting>
  <conditionalFormatting sqref="D107">
    <cfRule type="beginsWith" dxfId="4812" priority="858" operator="beginsWith" text="?">
      <formula>LEFT(D107,LEN("?"))="?"</formula>
    </cfRule>
  </conditionalFormatting>
  <conditionalFormatting sqref="D111">
    <cfRule type="beginsWith" dxfId="4811" priority="857" operator="beginsWith" text="?">
      <formula>LEFT(D111,LEN("?"))="?"</formula>
    </cfRule>
  </conditionalFormatting>
  <conditionalFormatting sqref="W107">
    <cfRule type="cellIs" dxfId="4810" priority="851" operator="equal">
      <formula>2</formula>
    </cfRule>
  </conditionalFormatting>
  <conditionalFormatting sqref="W107">
    <cfRule type="cellIs" dxfId="4809" priority="852" operator="equal">
      <formula>1</formula>
    </cfRule>
  </conditionalFormatting>
  <conditionalFormatting sqref="W107">
    <cfRule type="cellIs" dxfId="4808" priority="847" operator="equal">
      <formula>6</formula>
    </cfRule>
  </conditionalFormatting>
  <conditionalFormatting sqref="W107">
    <cfRule type="cellIs" dxfId="4807" priority="848" operator="equal">
      <formula>5</formula>
    </cfRule>
  </conditionalFormatting>
  <conditionalFormatting sqref="W107">
    <cfRule type="cellIs" dxfId="4806" priority="849" operator="equal">
      <formula>4</formula>
    </cfRule>
  </conditionalFormatting>
  <conditionalFormatting sqref="W107">
    <cfRule type="cellIs" dxfId="4805" priority="850" operator="equal">
      <formula>3</formula>
    </cfRule>
  </conditionalFormatting>
  <conditionalFormatting sqref="P119:S119">
    <cfRule type="containsText" dxfId="4804" priority="830" operator="containsText" text="ggggggggggggggg">
      <formula>NOT(ISERROR(SEARCH("ggggggggggggggg",P119)))</formula>
    </cfRule>
  </conditionalFormatting>
  <conditionalFormatting sqref="P119:S119">
    <cfRule type="containsText" dxfId="4803" priority="831" operator="containsText" text="gggggggggg">
      <formula>NOT(ISERROR(SEARCH("gggggggggg",P119)))</formula>
    </cfRule>
  </conditionalFormatting>
  <conditionalFormatting sqref="P119:S119">
    <cfRule type="containsText" dxfId="4802" priority="832" operator="containsText" text="ggggg">
      <formula>NOT(ISERROR(SEARCH("ggggg",P119)))</formula>
    </cfRule>
  </conditionalFormatting>
  <conditionalFormatting sqref="P119:S119">
    <cfRule type="containsText" dxfId="4801" priority="833" operator="containsText" text="g">
      <formula>NOT(ISERROR(SEARCH("g",P119)))</formula>
    </cfRule>
  </conditionalFormatting>
  <conditionalFormatting sqref="P123:S123">
    <cfRule type="containsText" dxfId="4800" priority="826" operator="containsText" text="ggggggggggggggg">
      <formula>NOT(ISERROR(SEARCH("ggggggggggggggg",P123)))</formula>
    </cfRule>
  </conditionalFormatting>
  <conditionalFormatting sqref="P123:S123">
    <cfRule type="containsText" dxfId="4799" priority="827" operator="containsText" text="gggggggggg">
      <formula>NOT(ISERROR(SEARCH("gggggggggg",P123)))</formula>
    </cfRule>
  </conditionalFormatting>
  <conditionalFormatting sqref="P123:S123">
    <cfRule type="containsText" dxfId="4798" priority="828" operator="containsText" text="ggggg">
      <formula>NOT(ISERROR(SEARCH("ggggg",P123)))</formula>
    </cfRule>
  </conditionalFormatting>
  <conditionalFormatting sqref="P123:S123">
    <cfRule type="containsText" dxfId="4797" priority="829" operator="containsText" text="g">
      <formula>NOT(ISERROR(SEARCH("g",P123)))</formula>
    </cfRule>
  </conditionalFormatting>
  <conditionalFormatting sqref="H118:L120">
    <cfRule type="beginsWith" dxfId="4796" priority="805" operator="beginsWith" text="?">
      <formula>LEFT(H118,LEN("?"))="?"</formula>
    </cfRule>
  </conditionalFormatting>
  <conditionalFormatting sqref="H122:L124">
    <cfRule type="beginsWith" dxfId="4795" priority="804" operator="beginsWith" text="?">
      <formula>LEFT(H122,LEN("?"))="?"</formula>
    </cfRule>
  </conditionalFormatting>
  <conditionalFormatting sqref="AQ107:AT107">
    <cfRule type="containsText" dxfId="4794" priority="777" operator="containsText" text="ggggggggggggggg">
      <formula>NOT(ISERROR(SEARCH("ggggggggggggggg",AQ107)))</formula>
    </cfRule>
  </conditionalFormatting>
  <conditionalFormatting sqref="AQ107:AT107">
    <cfRule type="containsText" dxfId="4793" priority="778" operator="containsText" text="gggggggggg">
      <formula>NOT(ISERROR(SEARCH("gggggggggg",AQ107)))</formula>
    </cfRule>
  </conditionalFormatting>
  <conditionalFormatting sqref="AQ107:AT107">
    <cfRule type="containsText" dxfId="4792" priority="779" operator="containsText" text="ggggg">
      <formula>NOT(ISERROR(SEARCH("ggggg",AQ107)))</formula>
    </cfRule>
  </conditionalFormatting>
  <conditionalFormatting sqref="AQ107:AT107">
    <cfRule type="containsText" dxfId="4791" priority="780" operator="containsText" text="g">
      <formula>NOT(ISERROR(SEARCH("g",AQ107)))</formula>
    </cfRule>
  </conditionalFormatting>
  <conditionalFormatting sqref="AQ111:AT111">
    <cfRule type="containsText" dxfId="4790" priority="773" operator="containsText" text="ggggggggggggggg">
      <formula>NOT(ISERROR(SEARCH("ggggggggggggggg",AQ111)))</formula>
    </cfRule>
  </conditionalFormatting>
  <conditionalFormatting sqref="AQ111:AT111">
    <cfRule type="containsText" dxfId="4789" priority="774" operator="containsText" text="gggggggggg">
      <formula>NOT(ISERROR(SEARCH("gggggggggg",AQ111)))</formula>
    </cfRule>
  </conditionalFormatting>
  <conditionalFormatting sqref="AQ111:AT111">
    <cfRule type="containsText" dxfId="4788" priority="775" operator="containsText" text="ggggg">
      <formula>NOT(ISERROR(SEARCH("ggggg",AQ111)))</formula>
    </cfRule>
  </conditionalFormatting>
  <conditionalFormatting sqref="AQ111:AT111">
    <cfRule type="containsText" dxfId="4787" priority="776" operator="containsText" text="g">
      <formula>NOT(ISERROR(SEARCH("g",AQ111)))</formula>
    </cfRule>
  </conditionalFormatting>
  <conditionalFormatting sqref="AI106:AM108">
    <cfRule type="beginsWith" dxfId="4786" priority="768" operator="beginsWith" text="?">
      <formula>LEFT(AI106,LEN("?"))="?"</formula>
    </cfRule>
  </conditionalFormatting>
  <conditionalFormatting sqref="AI110:AM112">
    <cfRule type="beginsWith" dxfId="4785" priority="767" operator="beginsWith" text="?">
      <formula>LEFT(AI110,LEN("?"))="?"</formula>
    </cfRule>
  </conditionalFormatting>
  <conditionalFormatting sqref="AV107">
    <cfRule type="cellIs" dxfId="4784" priority="763" operator="between">
      <formula>15</formula>
      <formula>20</formula>
    </cfRule>
  </conditionalFormatting>
  <conditionalFormatting sqref="AV107">
    <cfRule type="cellIs" dxfId="4783" priority="764" operator="between">
      <formula>10</formula>
      <formula>14.999</formula>
    </cfRule>
  </conditionalFormatting>
  <conditionalFormatting sqref="AV107">
    <cfRule type="cellIs" dxfId="4782" priority="765" operator="between">
      <formula>5</formula>
      <formula>9.999</formula>
    </cfRule>
  </conditionalFormatting>
  <conditionalFormatting sqref="AV107">
    <cfRule type="cellIs" dxfId="4781" priority="766" operator="between">
      <formula>0.001</formula>
      <formula>4.999</formula>
    </cfRule>
  </conditionalFormatting>
  <conditionalFormatting sqref="AX107">
    <cfRule type="cellIs" dxfId="4780" priority="761" operator="equal">
      <formula>2</formula>
    </cfRule>
  </conditionalFormatting>
  <conditionalFormatting sqref="AX107">
    <cfRule type="cellIs" dxfId="4779" priority="762" operator="equal">
      <formula>1</formula>
    </cfRule>
  </conditionalFormatting>
  <conditionalFormatting sqref="AX107">
    <cfRule type="cellIs" dxfId="4778" priority="757" operator="equal">
      <formula>6</formula>
    </cfRule>
  </conditionalFormatting>
  <conditionalFormatting sqref="AX107">
    <cfRule type="cellIs" dxfId="4777" priority="758" operator="equal">
      <formula>5</formula>
    </cfRule>
  </conditionalFormatting>
  <conditionalFormatting sqref="AX107">
    <cfRule type="cellIs" dxfId="4776" priority="759" operator="equal">
      <formula>4</formula>
    </cfRule>
  </conditionalFormatting>
  <conditionalFormatting sqref="AX107">
    <cfRule type="cellIs" dxfId="4775" priority="760" operator="equal">
      <formula>3</formula>
    </cfRule>
  </conditionalFormatting>
  <conditionalFormatting sqref="AQ115:AT115">
    <cfRule type="containsText" dxfId="4774" priority="742" operator="containsText" text="ggggggggggggggg">
      <formula>NOT(ISERROR(SEARCH("ggggggggggggggg",AQ115)))</formula>
    </cfRule>
  </conditionalFormatting>
  <conditionalFormatting sqref="AQ115:AT115">
    <cfRule type="containsText" dxfId="4773" priority="743" operator="containsText" text="gggggggggg">
      <formula>NOT(ISERROR(SEARCH("gggggggggg",AQ115)))</formula>
    </cfRule>
  </conditionalFormatting>
  <conditionalFormatting sqref="AQ115:AT115">
    <cfRule type="containsText" dxfId="4772" priority="744" operator="containsText" text="ggggg">
      <formula>NOT(ISERROR(SEARCH("ggggg",AQ115)))</formula>
    </cfRule>
  </conditionalFormatting>
  <conditionalFormatting sqref="AQ115:AT115">
    <cfRule type="containsText" dxfId="4771" priority="745" operator="containsText" text="g">
      <formula>NOT(ISERROR(SEARCH("g",AQ115)))</formula>
    </cfRule>
  </conditionalFormatting>
  <conditionalFormatting sqref="AI114:AM116">
    <cfRule type="beginsWith" dxfId="4770" priority="730" operator="beginsWith" text="?">
      <formula>LEFT(AI114,LEN("?"))="?"</formula>
    </cfRule>
  </conditionalFormatting>
  <conditionalFormatting sqref="AC115">
    <cfRule type="beginsWith" dxfId="4769" priority="731" operator="beginsWith" text="?">
      <formula>LEFT(AC115,LEN("?"))="?"</formula>
    </cfRule>
  </conditionalFormatting>
  <conditionalFormatting sqref="B119">
    <cfRule type="beginsWith" dxfId="4768" priority="728" operator="beginsWith" text="?">
      <formula>LEFT(B119,LEN("?"))="?"</formula>
    </cfRule>
  </conditionalFormatting>
  <conditionalFormatting sqref="B123">
    <cfRule type="beginsWith" dxfId="4767" priority="726" operator="beginsWith" text="?">
      <formula>LEFT(B123,LEN("?"))="?"</formula>
    </cfRule>
  </conditionalFormatting>
  <conditionalFormatting sqref="AC107">
    <cfRule type="beginsWith" dxfId="4766" priority="724" operator="beginsWith" text="?">
      <formula>LEFT(AC107,LEN("?"))="?"</formula>
    </cfRule>
  </conditionalFormatting>
  <conditionalFormatting sqref="AC111">
    <cfRule type="beginsWith" dxfId="4765" priority="722" operator="beginsWith" text="?">
      <formula>LEFT(AC111,LEN("?"))="?"</formula>
    </cfRule>
  </conditionalFormatting>
  <conditionalFormatting sqref="D119">
    <cfRule type="beginsWith" dxfId="4764" priority="720" operator="beginsWith" text="?">
      <formula>LEFT(D119,LEN("?"))="?"</formula>
    </cfRule>
  </conditionalFormatting>
  <conditionalFormatting sqref="AE107">
    <cfRule type="beginsWith" dxfId="4763" priority="719" operator="beginsWith" text="?">
      <formula>LEFT(AE107,LEN("?"))="?"</formula>
    </cfRule>
  </conditionalFormatting>
  <conditionalFormatting sqref="AE111">
    <cfRule type="beginsWith" dxfId="4762" priority="718" operator="beginsWith" text="?">
      <formula>LEFT(AE111,LEN("?"))="?"</formula>
    </cfRule>
  </conditionalFormatting>
  <conditionalFormatting sqref="D123">
    <cfRule type="beginsWith" dxfId="4761" priority="717" operator="beginsWith" text="?">
      <formula>LEFT(D123,LEN("?"))="?"</formula>
    </cfRule>
  </conditionalFormatting>
  <conditionalFormatting sqref="P150:S150">
    <cfRule type="containsText" dxfId="4760" priority="711" operator="containsText" text="ggggggggggggggg">
      <formula>NOT(ISERROR(SEARCH("ggggggggggggggg",P150)))</formula>
    </cfRule>
  </conditionalFormatting>
  <conditionalFormatting sqref="P150:S150">
    <cfRule type="containsText" dxfId="4759" priority="712" operator="containsText" text="gggggggggg">
      <formula>NOT(ISERROR(SEARCH("gggggggggg",P150)))</formula>
    </cfRule>
  </conditionalFormatting>
  <conditionalFormatting sqref="P150:S150">
    <cfRule type="containsText" dxfId="4758" priority="713" operator="containsText" text="ggggg">
      <formula>NOT(ISERROR(SEARCH("ggggg",P150)))</formula>
    </cfRule>
  </conditionalFormatting>
  <conditionalFormatting sqref="P150:S150">
    <cfRule type="containsText" dxfId="4757" priority="714" operator="containsText" text="g">
      <formula>NOT(ISERROR(SEARCH("g",P150)))</formula>
    </cfRule>
  </conditionalFormatting>
  <conditionalFormatting sqref="P154:S154">
    <cfRule type="containsText" dxfId="4756" priority="707" operator="containsText" text="ggggggggggggggg">
      <formula>NOT(ISERROR(SEARCH("ggggggggggggggg",P154)))</formula>
    </cfRule>
  </conditionalFormatting>
  <conditionalFormatting sqref="P154:S154">
    <cfRule type="containsText" dxfId="4755" priority="708" operator="containsText" text="gggggggggg">
      <formula>NOT(ISERROR(SEARCH("gggggggggg",P154)))</formula>
    </cfRule>
  </conditionalFormatting>
  <conditionalFormatting sqref="P154:S154">
    <cfRule type="containsText" dxfId="4754" priority="709" operator="containsText" text="ggggg">
      <formula>NOT(ISERROR(SEARCH("ggggg",P154)))</formula>
    </cfRule>
  </conditionalFormatting>
  <conditionalFormatting sqref="P154:S154">
    <cfRule type="containsText" dxfId="4753" priority="710" operator="containsText" text="g">
      <formula>NOT(ISERROR(SEARCH("g",P154)))</formula>
    </cfRule>
  </conditionalFormatting>
  <conditionalFormatting sqref="B154">
    <cfRule type="beginsWith" dxfId="4752" priority="706" operator="beginsWith" text="?">
      <formula>LEFT(B154,LEN("?"))="?"</formula>
    </cfRule>
  </conditionalFormatting>
  <conditionalFormatting sqref="B150">
    <cfRule type="beginsWith" dxfId="4751" priority="705" operator="beginsWith" text="?">
      <formula>LEFT(B150,LEN("?"))="?"</formula>
    </cfRule>
  </conditionalFormatting>
  <conditionalFormatting sqref="H153:L155">
    <cfRule type="beginsWith" dxfId="4750" priority="703" operator="beginsWith" text="?">
      <formula>LEFT(H153,LEN("?"))="?"</formula>
    </cfRule>
  </conditionalFormatting>
  <conditionalFormatting sqref="H149:L151">
    <cfRule type="beginsWith" dxfId="4749" priority="704" operator="beginsWith" text="?">
      <formula>LEFT(H149,LEN("?"))="?"</formula>
    </cfRule>
  </conditionalFormatting>
  <conditionalFormatting sqref="D150">
    <cfRule type="beginsWith" dxfId="4748" priority="702" operator="beginsWith" text="?">
      <formula>LEFT(D150,LEN("?"))="?"</formula>
    </cfRule>
  </conditionalFormatting>
  <conditionalFormatting sqref="D154">
    <cfRule type="beginsWith" dxfId="4747" priority="701" operator="beginsWith" text="?">
      <formula>LEFT(D154,LEN("?"))="?"</formula>
    </cfRule>
  </conditionalFormatting>
  <conditionalFormatting sqref="U150">
    <cfRule type="cellIs" dxfId="4746" priority="697" operator="between">
      <formula>15</formula>
      <formula>20</formula>
    </cfRule>
  </conditionalFormatting>
  <conditionalFormatting sqref="U150">
    <cfRule type="cellIs" dxfId="4745" priority="698" operator="between">
      <formula>10</formula>
      <formula>14.999</formula>
    </cfRule>
  </conditionalFormatting>
  <conditionalFormatting sqref="U150">
    <cfRule type="cellIs" dxfId="4744" priority="699" operator="between">
      <formula>5</formula>
      <formula>9.999</formula>
    </cfRule>
  </conditionalFormatting>
  <conditionalFormatting sqref="U150">
    <cfRule type="cellIs" dxfId="4743" priority="700" operator="between">
      <formula>0.001</formula>
      <formula>4.999</formula>
    </cfRule>
  </conditionalFormatting>
  <conditionalFormatting sqref="W150">
    <cfRule type="cellIs" dxfId="4742" priority="695" operator="equal">
      <formula>2</formula>
    </cfRule>
  </conditionalFormatting>
  <conditionalFormatting sqref="W150">
    <cfRule type="cellIs" dxfId="4741" priority="696" operator="equal">
      <formula>1</formula>
    </cfRule>
  </conditionalFormatting>
  <conditionalFormatting sqref="W150">
    <cfRule type="cellIs" dxfId="4740" priority="691" operator="equal">
      <formula>6</formula>
    </cfRule>
  </conditionalFormatting>
  <conditionalFormatting sqref="W150">
    <cfRule type="cellIs" dxfId="4739" priority="692" operator="equal">
      <formula>5</formula>
    </cfRule>
  </conditionalFormatting>
  <conditionalFormatting sqref="W150">
    <cfRule type="cellIs" dxfId="4738" priority="693" operator="equal">
      <formula>4</formula>
    </cfRule>
  </conditionalFormatting>
  <conditionalFormatting sqref="W150">
    <cfRule type="cellIs" dxfId="4737" priority="694" operator="equal">
      <formula>3</formula>
    </cfRule>
  </conditionalFormatting>
  <conditionalFormatting sqref="U154">
    <cfRule type="cellIs" dxfId="4736" priority="687" operator="between">
      <formula>15</formula>
      <formula>20</formula>
    </cfRule>
  </conditionalFormatting>
  <conditionalFormatting sqref="U154">
    <cfRule type="cellIs" dxfId="4735" priority="688" operator="between">
      <formula>10</formula>
      <formula>14.999</formula>
    </cfRule>
  </conditionalFormatting>
  <conditionalFormatting sqref="U154">
    <cfRule type="cellIs" dxfId="4734" priority="689" operator="between">
      <formula>5</formula>
      <formula>9.999</formula>
    </cfRule>
  </conditionalFormatting>
  <conditionalFormatting sqref="U154">
    <cfRule type="cellIs" dxfId="4733" priority="690" operator="between">
      <formula>0.001</formula>
      <formula>4.999</formula>
    </cfRule>
  </conditionalFormatting>
  <conditionalFormatting sqref="W154">
    <cfRule type="cellIs" dxfId="4732" priority="685" operator="equal">
      <formula>2</formula>
    </cfRule>
  </conditionalFormatting>
  <conditionalFormatting sqref="W154">
    <cfRule type="cellIs" dxfId="4731" priority="686" operator="equal">
      <formula>1</formula>
    </cfRule>
  </conditionalFormatting>
  <conditionalFormatting sqref="W154">
    <cfRule type="cellIs" dxfId="4730" priority="681" operator="equal">
      <formula>6</formula>
    </cfRule>
  </conditionalFormatting>
  <conditionalFormatting sqref="W154">
    <cfRule type="cellIs" dxfId="4729" priority="682" operator="equal">
      <formula>5</formula>
    </cfRule>
  </conditionalFormatting>
  <conditionalFormatting sqref="W154">
    <cfRule type="cellIs" dxfId="4728" priority="683" operator="equal">
      <formula>4</formula>
    </cfRule>
  </conditionalFormatting>
  <conditionalFormatting sqref="W154">
    <cfRule type="cellIs" dxfId="4727" priority="684" operator="equal">
      <formula>3</formula>
    </cfRule>
  </conditionalFormatting>
  <conditionalFormatting sqref="AQ92:AT92">
    <cfRule type="containsText" dxfId="4726" priority="675" operator="containsText" text="ggggggggggggggg">
      <formula>NOT(ISERROR(SEARCH("ggggggggggggggg",AQ92)))</formula>
    </cfRule>
  </conditionalFormatting>
  <conditionalFormatting sqref="AQ92:AT92">
    <cfRule type="containsText" dxfId="4725" priority="676" operator="containsText" text="gggggggggg">
      <formula>NOT(ISERROR(SEARCH("gggggggggg",AQ92)))</formula>
    </cfRule>
  </conditionalFormatting>
  <conditionalFormatting sqref="AQ92:AT92">
    <cfRule type="containsText" dxfId="4724" priority="677" operator="containsText" text="ggggg">
      <formula>NOT(ISERROR(SEARCH("ggggg",AQ92)))</formula>
    </cfRule>
  </conditionalFormatting>
  <conditionalFormatting sqref="AQ92:AT92">
    <cfRule type="containsText" dxfId="4723" priority="678" operator="containsText" text="g">
      <formula>NOT(ISERROR(SEARCH("g",AQ92)))</formula>
    </cfRule>
  </conditionalFormatting>
  <conditionalFormatting sqref="AQ96:AT96">
    <cfRule type="containsText" dxfId="4722" priority="671" operator="containsText" text="ggggggggggggggg">
      <formula>NOT(ISERROR(SEARCH("ggggggggggggggg",AQ96)))</formula>
    </cfRule>
  </conditionalFormatting>
  <conditionalFormatting sqref="AQ96:AT96">
    <cfRule type="containsText" dxfId="4721" priority="672" operator="containsText" text="gggggggggg">
      <formula>NOT(ISERROR(SEARCH("gggggggggg",AQ96)))</formula>
    </cfRule>
  </conditionalFormatting>
  <conditionalFormatting sqref="AQ96:AT96">
    <cfRule type="containsText" dxfId="4720" priority="673" operator="containsText" text="ggggg">
      <formula>NOT(ISERROR(SEARCH("ggggg",AQ96)))</formula>
    </cfRule>
  </conditionalFormatting>
  <conditionalFormatting sqref="AQ96:AT96">
    <cfRule type="containsText" dxfId="4719" priority="674" operator="containsText" text="g">
      <formula>NOT(ISERROR(SEARCH("g",AQ96)))</formula>
    </cfRule>
  </conditionalFormatting>
  <conditionalFormatting sqref="AC92">
    <cfRule type="beginsWith" dxfId="4718" priority="670" operator="beginsWith" text="?">
      <formula>LEFT(AC92,LEN("?"))="?"</formula>
    </cfRule>
  </conditionalFormatting>
  <conditionalFormatting sqref="AC96">
    <cfRule type="beginsWith" dxfId="4717" priority="669" operator="beginsWith" text="?">
      <formula>LEFT(AC96,LEN("?"))="?"</formula>
    </cfRule>
  </conditionalFormatting>
  <conditionalFormatting sqref="AI91:AM93">
    <cfRule type="beginsWith" dxfId="4716" priority="668" operator="beginsWith" text="?">
      <formula>LEFT(AI91,LEN("?"))="?"</formula>
    </cfRule>
  </conditionalFormatting>
  <conditionalFormatting sqref="AI95:AM97">
    <cfRule type="beginsWith" dxfId="4715" priority="667" operator="beginsWith" text="?">
      <formula>LEFT(AI95,LEN("?"))="?"</formula>
    </cfRule>
  </conditionalFormatting>
  <conditionalFormatting sqref="AE92">
    <cfRule type="beginsWith" dxfId="4714" priority="666" operator="beginsWith" text="?">
      <formula>LEFT(AE92,LEN("?"))="?"</formula>
    </cfRule>
  </conditionalFormatting>
  <conditionalFormatting sqref="AE96">
    <cfRule type="beginsWith" dxfId="4713" priority="665" operator="beginsWith" text="?">
      <formula>LEFT(AE96,LEN("?"))="?"</formula>
    </cfRule>
  </conditionalFormatting>
  <conditionalFormatting sqref="AQ162:AT162">
    <cfRule type="containsText" dxfId="4712" priority="466" operator="containsText" text="ggggggggggggggg">
      <formula>NOT(ISERROR(SEARCH("ggggggggggggggg",AQ162)))</formula>
    </cfRule>
  </conditionalFormatting>
  <conditionalFormatting sqref="AQ162:AT162">
    <cfRule type="containsText" dxfId="4711" priority="467" operator="containsText" text="gggggggggg">
      <formula>NOT(ISERROR(SEARCH("gggggggggg",AQ162)))</formula>
    </cfRule>
  </conditionalFormatting>
  <conditionalFormatting sqref="AQ162:AT162">
    <cfRule type="containsText" dxfId="4710" priority="468" operator="containsText" text="ggggg">
      <formula>NOT(ISERROR(SEARCH("ggggg",AQ162)))</formula>
    </cfRule>
  </conditionalFormatting>
  <conditionalFormatting sqref="AQ162:AT162">
    <cfRule type="containsText" dxfId="4709" priority="469" operator="containsText" text="g">
      <formula>NOT(ISERROR(SEARCH("g",AQ162)))</formula>
    </cfRule>
  </conditionalFormatting>
  <conditionalFormatting sqref="AQ166:AT166">
    <cfRule type="containsText" dxfId="4708" priority="462" operator="containsText" text="ggggggggggggggg">
      <formula>NOT(ISERROR(SEARCH("ggggggggggggggg",AQ166)))</formula>
    </cfRule>
  </conditionalFormatting>
  <conditionalFormatting sqref="AQ166:AT166">
    <cfRule type="containsText" dxfId="4707" priority="463" operator="containsText" text="gggggggggg">
      <formula>NOT(ISERROR(SEARCH("gggggggggg",AQ166)))</formula>
    </cfRule>
  </conditionalFormatting>
  <conditionalFormatting sqref="AQ166:AT166">
    <cfRule type="containsText" dxfId="4706" priority="464" operator="containsText" text="ggggg">
      <formula>NOT(ISERROR(SEARCH("ggggg",AQ166)))</formula>
    </cfRule>
  </conditionalFormatting>
  <conditionalFormatting sqref="AQ166:AT166">
    <cfRule type="containsText" dxfId="4705" priority="465" operator="containsText" text="g">
      <formula>NOT(ISERROR(SEARCH("g",AQ166)))</formula>
    </cfRule>
  </conditionalFormatting>
  <conditionalFormatting sqref="AQ170:AT170">
    <cfRule type="containsText" dxfId="4704" priority="458" operator="containsText" text="ggggggggggggggg">
      <formula>NOT(ISERROR(SEARCH("ggggggggggggggg",AQ170)))</formula>
    </cfRule>
  </conditionalFormatting>
  <conditionalFormatting sqref="AQ170:AT170">
    <cfRule type="containsText" dxfId="4703" priority="459" operator="containsText" text="gggggggggg">
      <formula>NOT(ISERROR(SEARCH("gggggggggg",AQ170)))</formula>
    </cfRule>
  </conditionalFormatting>
  <conditionalFormatting sqref="AQ170:AT170">
    <cfRule type="containsText" dxfId="4702" priority="460" operator="containsText" text="ggggg">
      <formula>NOT(ISERROR(SEARCH("ggggg",AQ170)))</formula>
    </cfRule>
  </conditionalFormatting>
  <conditionalFormatting sqref="AQ170:AT170">
    <cfRule type="containsText" dxfId="4701" priority="461" operator="containsText" text="g">
      <formula>NOT(ISERROR(SEARCH("g",AQ170)))</formula>
    </cfRule>
  </conditionalFormatting>
  <conditionalFormatting sqref="AQ174:AT174">
    <cfRule type="containsText" dxfId="4700" priority="454" operator="containsText" text="ggggggggggggggg">
      <formula>NOT(ISERROR(SEARCH("ggggggggggggggg",AQ174)))</formula>
    </cfRule>
  </conditionalFormatting>
  <conditionalFormatting sqref="AQ174:AT174">
    <cfRule type="containsText" dxfId="4699" priority="455" operator="containsText" text="gggggggggg">
      <formula>NOT(ISERROR(SEARCH("gggggggggg",AQ174)))</formula>
    </cfRule>
  </conditionalFormatting>
  <conditionalFormatting sqref="AQ174:AT174">
    <cfRule type="containsText" dxfId="4698" priority="456" operator="containsText" text="ggggg">
      <formula>NOT(ISERROR(SEARCH("ggggg",AQ174)))</formula>
    </cfRule>
  </conditionalFormatting>
  <conditionalFormatting sqref="AQ174:AT174">
    <cfRule type="containsText" dxfId="4697" priority="457" operator="containsText" text="g">
      <formula>NOT(ISERROR(SEARCH("g",AQ174)))</formula>
    </cfRule>
  </conditionalFormatting>
  <conditionalFormatting sqref="AQ178:AT178">
    <cfRule type="containsText" dxfId="4696" priority="450" operator="containsText" text="ggggggggggggggg">
      <formula>NOT(ISERROR(SEARCH("ggggggggggggggg",AQ178)))</formula>
    </cfRule>
  </conditionalFormatting>
  <conditionalFormatting sqref="AQ178:AT178">
    <cfRule type="containsText" dxfId="4695" priority="451" operator="containsText" text="gggggggggg">
      <formula>NOT(ISERROR(SEARCH("gggggggggg",AQ178)))</formula>
    </cfRule>
  </conditionalFormatting>
  <conditionalFormatting sqref="AQ178:AT178">
    <cfRule type="containsText" dxfId="4694" priority="452" operator="containsText" text="ggggg">
      <formula>NOT(ISERROR(SEARCH("ggggg",AQ178)))</formula>
    </cfRule>
  </conditionalFormatting>
  <conditionalFormatting sqref="AQ178:AT178">
    <cfRule type="containsText" dxfId="4693" priority="453" operator="containsText" text="g">
      <formula>NOT(ISERROR(SEARCH("g",AQ178)))</formula>
    </cfRule>
  </conditionalFormatting>
  <conditionalFormatting sqref="AQ178:AT178">
    <cfRule type="containsText" dxfId="4692" priority="443" operator="containsText" text="ggggggggggggggg">
      <formula>NOT(ISERROR(SEARCH("ggggggggggggggg",AQ178)))</formula>
    </cfRule>
  </conditionalFormatting>
  <conditionalFormatting sqref="AQ178:AT178">
    <cfRule type="containsText" dxfId="4691" priority="444" operator="containsText" text="gggggggggg">
      <formula>NOT(ISERROR(SEARCH("gggggggggg",AQ178)))</formula>
    </cfRule>
  </conditionalFormatting>
  <conditionalFormatting sqref="AQ178:AT178">
    <cfRule type="containsText" dxfId="4690" priority="445" operator="containsText" text="ggggg">
      <formula>NOT(ISERROR(SEARCH("ggggg",AQ178)))</formula>
    </cfRule>
  </conditionalFormatting>
  <conditionalFormatting sqref="AQ178:AT178">
    <cfRule type="containsText" dxfId="4689" priority="446" operator="containsText" text="g">
      <formula>NOT(ISERROR(SEARCH("g",AQ178)))</formula>
    </cfRule>
  </conditionalFormatting>
  <conditionalFormatting sqref="AQ182:AT182">
    <cfRule type="containsText" dxfId="4688" priority="439" operator="containsText" text="ggggggggggggggg">
      <formula>NOT(ISERROR(SEARCH("ggggggggggggggg",AQ182)))</formula>
    </cfRule>
  </conditionalFormatting>
  <conditionalFormatting sqref="AQ182:AT182">
    <cfRule type="containsText" dxfId="4687" priority="440" operator="containsText" text="gggggggggg">
      <formula>NOT(ISERROR(SEARCH("gggggggggg",AQ182)))</formula>
    </cfRule>
  </conditionalFormatting>
  <conditionalFormatting sqref="AQ182:AT182">
    <cfRule type="containsText" dxfId="4686" priority="441" operator="containsText" text="ggggg">
      <formula>NOT(ISERROR(SEARCH("ggggg",AQ182)))</formula>
    </cfRule>
  </conditionalFormatting>
  <conditionalFormatting sqref="AQ182:AT182">
    <cfRule type="containsText" dxfId="4685" priority="442" operator="containsText" text="g">
      <formula>NOT(ISERROR(SEARCH("g",AQ182)))</formula>
    </cfRule>
  </conditionalFormatting>
  <conditionalFormatting sqref="AQ182:AT182">
    <cfRule type="containsText" dxfId="4684" priority="435" operator="containsText" text="ggggggggggggggg">
      <formula>NOT(ISERROR(SEARCH("ggggggggggggggg",AQ182)))</formula>
    </cfRule>
  </conditionalFormatting>
  <conditionalFormatting sqref="AQ182:AT182">
    <cfRule type="containsText" dxfId="4683" priority="436" operator="containsText" text="gggggggggg">
      <formula>NOT(ISERROR(SEARCH("gggggggggg",AQ182)))</formula>
    </cfRule>
  </conditionalFormatting>
  <conditionalFormatting sqref="AQ182:AT182">
    <cfRule type="containsText" dxfId="4682" priority="437" operator="containsText" text="ggggg">
      <formula>NOT(ISERROR(SEARCH("ggggg",AQ182)))</formula>
    </cfRule>
  </conditionalFormatting>
  <conditionalFormatting sqref="AQ182:AT182">
    <cfRule type="containsText" dxfId="4681" priority="438" operator="containsText" text="g">
      <formula>NOT(ISERROR(SEARCH("g",AQ182)))</formula>
    </cfRule>
  </conditionalFormatting>
  <conditionalFormatting sqref="AC174">
    <cfRule type="beginsWith" dxfId="4680" priority="431" operator="beginsWith" text="?">
      <formula>LEFT(AC174,LEN("?"))="?"</formula>
    </cfRule>
  </conditionalFormatting>
  <conditionalFormatting sqref="AI177">
    <cfRule type="beginsWith" dxfId="4679" priority="426" operator="beginsWith" text="?">
      <formula>LEFT(AI177,LEN("?"))="?"</formula>
    </cfRule>
  </conditionalFormatting>
  <conditionalFormatting sqref="AC162">
    <cfRule type="beginsWith" dxfId="4678" priority="434" operator="beginsWith" text="?">
      <formula>LEFT(AC162,LEN("?"))="?"</formula>
    </cfRule>
  </conditionalFormatting>
  <conditionalFormatting sqref="AC166">
    <cfRule type="beginsWith" dxfId="4677" priority="433" operator="beginsWith" text="?">
      <formula>LEFT(AC166,LEN("?"))="?"</formula>
    </cfRule>
  </conditionalFormatting>
  <conditionalFormatting sqref="AC170">
    <cfRule type="beginsWith" dxfId="4676" priority="432" operator="beginsWith" text="?">
      <formula>LEFT(AC170,LEN("?"))="?"</formula>
    </cfRule>
  </conditionalFormatting>
  <conditionalFormatting sqref="AI161:AM163">
    <cfRule type="beginsWith" dxfId="4675" priority="430" operator="beginsWith" text="?">
      <formula>LEFT(AI161,LEN("?"))="?"</formula>
    </cfRule>
  </conditionalFormatting>
  <conditionalFormatting sqref="AI165:AM167">
    <cfRule type="beginsWith" dxfId="4674" priority="429" operator="beginsWith" text="?">
      <formula>LEFT(AI165,LEN("?"))="?"</formula>
    </cfRule>
  </conditionalFormatting>
  <conditionalFormatting sqref="AI169:AM171">
    <cfRule type="beginsWith" dxfId="4673" priority="428" operator="beginsWith" text="?">
      <formula>LEFT(AI169,LEN("?"))="?"</formula>
    </cfRule>
  </conditionalFormatting>
  <conditionalFormatting sqref="AI173:AM175">
    <cfRule type="beginsWith" dxfId="4672" priority="427" operator="beginsWith" text="?">
      <formula>LEFT(AI173,LEN("?"))="?"</formula>
    </cfRule>
  </conditionalFormatting>
  <conditionalFormatting sqref="AC182">
    <cfRule type="beginsWith" dxfId="4671" priority="425" operator="beginsWith" text="?">
      <formula>LEFT(AC182,LEN("?"))="?"</formula>
    </cfRule>
  </conditionalFormatting>
  <conditionalFormatting sqref="AI181:AM183">
    <cfRule type="beginsWith" dxfId="4670" priority="424" operator="beginsWith" text="?">
      <formula>LEFT(AI181,LEN("?"))="?"</formula>
    </cfRule>
  </conditionalFormatting>
  <conditionalFormatting sqref="AC182">
    <cfRule type="beginsWith" dxfId="4669" priority="423" operator="beginsWith" text="?">
      <formula>LEFT(AC182,LEN("?"))="?"</formula>
    </cfRule>
  </conditionalFormatting>
  <conditionalFormatting sqref="AI177">
    <cfRule type="beginsWith" dxfId="4668" priority="422" operator="beginsWith" text="?">
      <formula>LEFT(AI177,LEN("?"))="?"</formula>
    </cfRule>
  </conditionalFormatting>
  <conditionalFormatting sqref="AI181:AM183">
    <cfRule type="beginsWith" dxfId="4667" priority="421" operator="beginsWith" text="?">
      <formula>LEFT(AI181,LEN("?"))="?"</formula>
    </cfRule>
  </conditionalFormatting>
  <conditionalFormatting sqref="AC178">
    <cfRule type="beginsWith" dxfId="4666" priority="420" operator="beginsWith" text="?">
      <formula>LEFT(AC178,LEN("?"))="?"</formula>
    </cfRule>
  </conditionalFormatting>
  <conditionalFormatting sqref="AE162">
    <cfRule type="beginsWith" dxfId="4665" priority="419" operator="beginsWith" text="?">
      <formula>LEFT(AE162,LEN("?"))="?"</formula>
    </cfRule>
  </conditionalFormatting>
  <conditionalFormatting sqref="AE166">
    <cfRule type="beginsWith" dxfId="4664" priority="418" operator="beginsWith" text="?">
      <formula>LEFT(AE166,LEN("?"))="?"</formula>
    </cfRule>
  </conditionalFormatting>
  <conditionalFormatting sqref="AE170">
    <cfRule type="beginsWith" dxfId="4663" priority="417" operator="beginsWith" text="?">
      <formula>LEFT(AE170,LEN("?"))="?"</formula>
    </cfRule>
  </conditionalFormatting>
  <conditionalFormatting sqref="AE174">
    <cfRule type="beginsWith" dxfId="4662" priority="416" operator="beginsWith" text="?">
      <formula>LEFT(AE174,LEN("?"))="?"</formula>
    </cfRule>
  </conditionalFormatting>
  <conditionalFormatting sqref="AE178">
    <cfRule type="beginsWith" dxfId="4661" priority="415" operator="beginsWith" text="?">
      <formula>LEFT(AE178,LEN("?"))="?"</formula>
    </cfRule>
  </conditionalFormatting>
  <conditionalFormatting sqref="AE182">
    <cfRule type="beginsWith" dxfId="4660" priority="414" operator="beginsWith" text="?">
      <formula>LEFT(AE182,LEN("?"))="?"</formula>
    </cfRule>
  </conditionalFormatting>
  <conditionalFormatting sqref="AV162">
    <cfRule type="cellIs" dxfId="4659" priority="410" operator="between">
      <formula>15</formula>
      <formula>20</formula>
    </cfRule>
  </conditionalFormatting>
  <conditionalFormatting sqref="AV162">
    <cfRule type="cellIs" dxfId="4658" priority="411" operator="between">
      <formula>10</formula>
      <formula>14.999</formula>
    </cfRule>
  </conditionalFormatting>
  <conditionalFormatting sqref="AV162">
    <cfRule type="cellIs" dxfId="4657" priority="412" operator="between">
      <formula>5</formula>
      <formula>9.999</formula>
    </cfRule>
  </conditionalFormatting>
  <conditionalFormatting sqref="AV162">
    <cfRule type="cellIs" dxfId="4656" priority="413" operator="between">
      <formula>0.001</formula>
      <formula>4.999</formula>
    </cfRule>
  </conditionalFormatting>
  <conditionalFormatting sqref="AX162">
    <cfRule type="cellIs" dxfId="4655" priority="408" operator="equal">
      <formula>2</formula>
    </cfRule>
  </conditionalFormatting>
  <conditionalFormatting sqref="AX162">
    <cfRule type="cellIs" dxfId="4654" priority="409" operator="equal">
      <formula>1</formula>
    </cfRule>
  </conditionalFormatting>
  <conditionalFormatting sqref="AX162">
    <cfRule type="cellIs" dxfId="4653" priority="404" operator="equal">
      <formula>6</formula>
    </cfRule>
  </conditionalFormatting>
  <conditionalFormatting sqref="AX162">
    <cfRule type="cellIs" dxfId="4652" priority="405" operator="equal">
      <formula>5</formula>
    </cfRule>
  </conditionalFormatting>
  <conditionalFormatting sqref="AX162">
    <cfRule type="cellIs" dxfId="4651" priority="406" operator="equal">
      <formula>4</formula>
    </cfRule>
  </conditionalFormatting>
  <conditionalFormatting sqref="AX162">
    <cfRule type="cellIs" dxfId="4650" priority="407" operator="equal">
      <formula>3</formula>
    </cfRule>
  </conditionalFormatting>
  <conditionalFormatting sqref="AV166">
    <cfRule type="cellIs" dxfId="4649" priority="400" operator="between">
      <formula>15</formula>
      <formula>20</formula>
    </cfRule>
  </conditionalFormatting>
  <conditionalFormatting sqref="AV166">
    <cfRule type="cellIs" dxfId="4648" priority="401" operator="between">
      <formula>10</formula>
      <formula>14.999</formula>
    </cfRule>
  </conditionalFormatting>
  <conditionalFormatting sqref="AV166">
    <cfRule type="cellIs" dxfId="4647" priority="402" operator="between">
      <formula>5</formula>
      <formula>9.999</formula>
    </cfRule>
  </conditionalFormatting>
  <conditionalFormatting sqref="AV166">
    <cfRule type="cellIs" dxfId="4646" priority="403" operator="between">
      <formula>0.001</formula>
      <formula>4.999</formula>
    </cfRule>
  </conditionalFormatting>
  <conditionalFormatting sqref="AX166">
    <cfRule type="cellIs" dxfId="4645" priority="398" operator="equal">
      <formula>2</formula>
    </cfRule>
  </conditionalFormatting>
  <conditionalFormatting sqref="AX166">
    <cfRule type="cellIs" dxfId="4644" priority="399" operator="equal">
      <formula>1</formula>
    </cfRule>
  </conditionalFormatting>
  <conditionalFormatting sqref="AX166">
    <cfRule type="cellIs" dxfId="4643" priority="394" operator="equal">
      <formula>6</formula>
    </cfRule>
  </conditionalFormatting>
  <conditionalFormatting sqref="AX166">
    <cfRule type="cellIs" dxfId="4642" priority="395" operator="equal">
      <formula>5</formula>
    </cfRule>
  </conditionalFormatting>
  <conditionalFormatting sqref="AX166">
    <cfRule type="cellIs" dxfId="4641" priority="396" operator="equal">
      <formula>4</formula>
    </cfRule>
  </conditionalFormatting>
  <conditionalFormatting sqref="AX166">
    <cfRule type="cellIs" dxfId="4640" priority="397" operator="equal">
      <formula>3</formula>
    </cfRule>
  </conditionalFormatting>
  <conditionalFormatting sqref="AV170">
    <cfRule type="cellIs" dxfId="4639" priority="390" operator="between">
      <formula>15</formula>
      <formula>20</formula>
    </cfRule>
  </conditionalFormatting>
  <conditionalFormatting sqref="AV170">
    <cfRule type="cellIs" dxfId="4638" priority="391" operator="between">
      <formula>10</formula>
      <formula>14.999</formula>
    </cfRule>
  </conditionalFormatting>
  <conditionalFormatting sqref="AV170">
    <cfRule type="cellIs" dxfId="4637" priority="392" operator="between">
      <formula>5</formula>
      <formula>9.999</formula>
    </cfRule>
  </conditionalFormatting>
  <conditionalFormatting sqref="AV170">
    <cfRule type="cellIs" dxfId="4636" priority="393" operator="between">
      <formula>0.001</formula>
      <formula>4.999</formula>
    </cfRule>
  </conditionalFormatting>
  <conditionalFormatting sqref="AX170">
    <cfRule type="cellIs" dxfId="4635" priority="388" operator="equal">
      <formula>2</formula>
    </cfRule>
  </conditionalFormatting>
  <conditionalFormatting sqref="AX170">
    <cfRule type="cellIs" dxfId="4634" priority="389" operator="equal">
      <formula>1</formula>
    </cfRule>
  </conditionalFormatting>
  <conditionalFormatting sqref="AX170">
    <cfRule type="cellIs" dxfId="4633" priority="384" operator="equal">
      <formula>6</formula>
    </cfRule>
  </conditionalFormatting>
  <conditionalFormatting sqref="AX170">
    <cfRule type="cellIs" dxfId="4632" priority="385" operator="equal">
      <formula>5</formula>
    </cfRule>
  </conditionalFormatting>
  <conditionalFormatting sqref="AX170">
    <cfRule type="cellIs" dxfId="4631" priority="386" operator="equal">
      <formula>4</formula>
    </cfRule>
  </conditionalFormatting>
  <conditionalFormatting sqref="AX170">
    <cfRule type="cellIs" dxfId="4630" priority="387" operator="equal">
      <formula>3</formula>
    </cfRule>
  </conditionalFormatting>
  <conditionalFormatting sqref="AV174">
    <cfRule type="cellIs" dxfId="4629" priority="380" operator="between">
      <formula>15</formula>
      <formula>20</formula>
    </cfRule>
  </conditionalFormatting>
  <conditionalFormatting sqref="AV174">
    <cfRule type="cellIs" dxfId="4628" priority="381" operator="between">
      <formula>10</formula>
      <formula>14.999</formula>
    </cfRule>
  </conditionalFormatting>
  <conditionalFormatting sqref="AV174">
    <cfRule type="cellIs" dxfId="4627" priority="382" operator="between">
      <formula>5</formula>
      <formula>9.999</formula>
    </cfRule>
  </conditionalFormatting>
  <conditionalFormatting sqref="AV174">
    <cfRule type="cellIs" dxfId="4626" priority="383" operator="between">
      <formula>0.001</formula>
      <formula>4.999</formula>
    </cfRule>
  </conditionalFormatting>
  <conditionalFormatting sqref="AX174">
    <cfRule type="cellIs" dxfId="4625" priority="378" operator="equal">
      <formula>2</formula>
    </cfRule>
  </conditionalFormatting>
  <conditionalFormatting sqref="AX174">
    <cfRule type="cellIs" dxfId="4624" priority="379" operator="equal">
      <formula>1</formula>
    </cfRule>
  </conditionalFormatting>
  <conditionalFormatting sqref="AX174">
    <cfRule type="cellIs" dxfId="4623" priority="374" operator="equal">
      <formula>6</formula>
    </cfRule>
  </conditionalFormatting>
  <conditionalFormatting sqref="AX174">
    <cfRule type="cellIs" dxfId="4622" priority="375" operator="equal">
      <formula>5</formula>
    </cfRule>
  </conditionalFormatting>
  <conditionalFormatting sqref="AX174">
    <cfRule type="cellIs" dxfId="4621" priority="376" operator="equal">
      <formula>4</formula>
    </cfRule>
  </conditionalFormatting>
  <conditionalFormatting sqref="AX174">
    <cfRule type="cellIs" dxfId="4620" priority="377" operator="equal">
      <formula>3</formula>
    </cfRule>
  </conditionalFormatting>
  <conditionalFormatting sqref="AV178">
    <cfRule type="cellIs" dxfId="4619" priority="370" operator="between">
      <formula>15</formula>
      <formula>20</formula>
    </cfRule>
  </conditionalFormatting>
  <conditionalFormatting sqref="AV178">
    <cfRule type="cellIs" dxfId="4618" priority="371" operator="between">
      <formula>10</formula>
      <formula>14.999</formula>
    </cfRule>
  </conditionalFormatting>
  <conditionalFormatting sqref="AV178">
    <cfRule type="cellIs" dxfId="4617" priority="372" operator="between">
      <formula>5</formula>
      <formula>9.999</formula>
    </cfRule>
  </conditionalFormatting>
  <conditionalFormatting sqref="AV178">
    <cfRule type="cellIs" dxfId="4616" priority="373" operator="between">
      <formula>0.001</formula>
      <formula>4.999</formula>
    </cfRule>
  </conditionalFormatting>
  <conditionalFormatting sqref="AX178">
    <cfRule type="cellIs" dxfId="4615" priority="368" operator="equal">
      <formula>2</formula>
    </cfRule>
  </conditionalFormatting>
  <conditionalFormatting sqref="AX178">
    <cfRule type="cellIs" dxfId="4614" priority="369" operator="equal">
      <formula>1</formula>
    </cfRule>
  </conditionalFormatting>
  <conditionalFormatting sqref="AX178">
    <cfRule type="cellIs" dxfId="4613" priority="364" operator="equal">
      <formula>6</formula>
    </cfRule>
  </conditionalFormatting>
  <conditionalFormatting sqref="AX178">
    <cfRule type="cellIs" dxfId="4612" priority="365" operator="equal">
      <formula>5</formula>
    </cfRule>
  </conditionalFormatting>
  <conditionalFormatting sqref="AX178">
    <cfRule type="cellIs" dxfId="4611" priority="366" operator="equal">
      <formula>4</formula>
    </cfRule>
  </conditionalFormatting>
  <conditionalFormatting sqref="AX178">
    <cfRule type="cellIs" dxfId="4610" priority="367" operator="equal">
      <formula>3</formula>
    </cfRule>
  </conditionalFormatting>
  <conditionalFormatting sqref="AV182">
    <cfRule type="cellIs" dxfId="4609" priority="360" operator="between">
      <formula>15</formula>
      <formula>20</formula>
    </cfRule>
  </conditionalFormatting>
  <conditionalFormatting sqref="AV182">
    <cfRule type="cellIs" dxfId="4608" priority="361" operator="between">
      <formula>10</formula>
      <formula>14.999</formula>
    </cfRule>
  </conditionalFormatting>
  <conditionalFormatting sqref="AV182">
    <cfRule type="cellIs" dxfId="4607" priority="362" operator="between">
      <formula>5</formula>
      <formula>9.999</formula>
    </cfRule>
  </conditionalFormatting>
  <conditionalFormatting sqref="AV182">
    <cfRule type="cellIs" dxfId="4606" priority="363" operator="between">
      <formula>0.001</formula>
      <formula>4.999</formula>
    </cfRule>
  </conditionalFormatting>
  <conditionalFormatting sqref="AX182">
    <cfRule type="cellIs" dxfId="4605" priority="358" operator="equal">
      <formula>2</formula>
    </cfRule>
  </conditionalFormatting>
  <conditionalFormatting sqref="AX182">
    <cfRule type="cellIs" dxfId="4604" priority="359" operator="equal">
      <formula>1</formula>
    </cfRule>
  </conditionalFormatting>
  <conditionalFormatting sqref="AX182">
    <cfRule type="cellIs" dxfId="4603" priority="354" operator="equal">
      <formula>6</formula>
    </cfRule>
  </conditionalFormatting>
  <conditionalFormatting sqref="AX182">
    <cfRule type="cellIs" dxfId="4602" priority="355" operator="equal">
      <formula>5</formula>
    </cfRule>
  </conditionalFormatting>
  <conditionalFormatting sqref="AX182">
    <cfRule type="cellIs" dxfId="4601" priority="356" operator="equal">
      <formula>4</formula>
    </cfRule>
  </conditionalFormatting>
  <conditionalFormatting sqref="AX182">
    <cfRule type="cellIs" dxfId="4600" priority="357" operator="equal">
      <formula>3</formula>
    </cfRule>
  </conditionalFormatting>
  <conditionalFormatting sqref="AE193">
    <cfRule type="beginsWith" dxfId="4599" priority="353" operator="beginsWith" text="?">
      <formula>LEFT(AE193,LEN("?"))="?"</formula>
    </cfRule>
  </conditionalFormatting>
  <conditionalFormatting sqref="AE197">
    <cfRule type="beginsWith" dxfId="4598" priority="352" operator="beginsWith" text="?">
      <formula>LEFT(AE197,LEN("?"))="?"</formula>
    </cfRule>
  </conditionalFormatting>
  <conditionalFormatting sqref="D208">
    <cfRule type="beginsWith" dxfId="4597" priority="351" operator="beginsWith" text="?">
      <formula>LEFT(D208,LEN("?"))="?"</formula>
    </cfRule>
  </conditionalFormatting>
  <conditionalFormatting sqref="D212">
    <cfRule type="beginsWith" dxfId="4596" priority="350" operator="beginsWith" text="?">
      <formula>LEFT(D212,LEN("?"))="?"</formula>
    </cfRule>
  </conditionalFormatting>
  <conditionalFormatting sqref="D216">
    <cfRule type="beginsWith" dxfId="4595" priority="349" operator="beginsWith" text="?">
      <formula>LEFT(D216,LEN("?"))="?"</formula>
    </cfRule>
  </conditionalFormatting>
  <conditionalFormatting sqref="D220">
    <cfRule type="beginsWith" dxfId="4594" priority="348" operator="beginsWith" text="?">
      <formula>LEFT(D220,LEN("?"))="?"</formula>
    </cfRule>
  </conditionalFormatting>
  <conditionalFormatting sqref="AI192:AM194">
    <cfRule type="beginsWith" dxfId="4593" priority="347" operator="beginsWith" text="?">
      <formula>LEFT(AI192,LEN("?"))="?"</formula>
    </cfRule>
  </conditionalFormatting>
  <conditionalFormatting sqref="AI196:AM198">
    <cfRule type="beginsWith" dxfId="4592" priority="346" operator="beginsWith" text="?">
      <formula>LEFT(AI196,LEN("?"))="?"</formula>
    </cfRule>
  </conditionalFormatting>
  <conditionalFormatting sqref="H207:L209">
    <cfRule type="beginsWith" dxfId="4591" priority="345" operator="beginsWith" text="?">
      <formula>LEFT(H207,LEN("?"))="?"</formula>
    </cfRule>
  </conditionalFormatting>
  <conditionalFormatting sqref="H211:L213">
    <cfRule type="beginsWith" dxfId="4590" priority="344" operator="beginsWith" text="?">
      <formula>LEFT(H211,LEN("?"))="?"</formula>
    </cfRule>
  </conditionalFormatting>
  <conditionalFormatting sqref="H215:L217">
    <cfRule type="beginsWith" dxfId="4589" priority="343" operator="beginsWith" text="?">
      <formula>LEFT(H215,LEN("?"))="?"</formula>
    </cfRule>
  </conditionalFormatting>
  <conditionalFormatting sqref="H219:L221">
    <cfRule type="beginsWith" dxfId="4588" priority="342" operator="beginsWith" text="?">
      <formula>LEFT(H219,LEN("?"))="?"</formula>
    </cfRule>
  </conditionalFormatting>
  <conditionalFormatting sqref="AE61">
    <cfRule type="beginsWith" dxfId="4587" priority="341" operator="beginsWith" text="?">
      <formula>LEFT(AE61,LEN("?"))="?"</formula>
    </cfRule>
  </conditionalFormatting>
  <conditionalFormatting sqref="AE65">
    <cfRule type="beginsWith" dxfId="4586" priority="340" operator="beginsWith" text="?">
      <formula>LEFT(AE65,LEN("?"))="?"</formula>
    </cfRule>
  </conditionalFormatting>
  <conditionalFormatting sqref="AE69">
    <cfRule type="beginsWith" dxfId="4585" priority="339" operator="beginsWith" text="?">
      <formula>LEFT(AE69,LEN("?"))="?"</formula>
    </cfRule>
  </conditionalFormatting>
  <conditionalFormatting sqref="U46">
    <cfRule type="cellIs" dxfId="4584" priority="327" operator="between">
      <formula>15</formula>
      <formula>20</formula>
    </cfRule>
  </conditionalFormatting>
  <conditionalFormatting sqref="U46">
    <cfRule type="cellIs" dxfId="4583" priority="328" operator="between">
      <formula>10</formula>
      <formula>14.999</formula>
    </cfRule>
  </conditionalFormatting>
  <conditionalFormatting sqref="U46">
    <cfRule type="cellIs" dxfId="4582" priority="329" operator="between">
      <formula>5</formula>
      <formula>9.999</formula>
    </cfRule>
  </conditionalFormatting>
  <conditionalFormatting sqref="U46">
    <cfRule type="cellIs" dxfId="4581" priority="330" operator="between">
      <formula>0.001</formula>
      <formula>4.999</formula>
    </cfRule>
  </conditionalFormatting>
  <conditionalFormatting sqref="W46">
    <cfRule type="cellIs" dxfId="4580" priority="325" operator="equal">
      <formula>2</formula>
    </cfRule>
  </conditionalFormatting>
  <conditionalFormatting sqref="W46">
    <cfRule type="cellIs" dxfId="4579" priority="326" operator="equal">
      <formula>1</formula>
    </cfRule>
  </conditionalFormatting>
  <conditionalFormatting sqref="W46">
    <cfRule type="cellIs" dxfId="4578" priority="321" operator="equal">
      <formula>6</formula>
    </cfRule>
  </conditionalFormatting>
  <conditionalFormatting sqref="W46">
    <cfRule type="cellIs" dxfId="4577" priority="322" operator="equal">
      <formula>5</formula>
    </cfRule>
  </conditionalFormatting>
  <conditionalFormatting sqref="W46">
    <cfRule type="cellIs" dxfId="4576" priority="323" operator="equal">
      <formula>4</formula>
    </cfRule>
  </conditionalFormatting>
  <conditionalFormatting sqref="W46">
    <cfRule type="cellIs" dxfId="4575" priority="324" operator="equal">
      <formula>3</formula>
    </cfRule>
  </conditionalFormatting>
  <conditionalFormatting sqref="U50">
    <cfRule type="cellIs" dxfId="4574" priority="317" operator="between">
      <formula>15</formula>
      <formula>20</formula>
    </cfRule>
  </conditionalFormatting>
  <conditionalFormatting sqref="U50">
    <cfRule type="cellIs" dxfId="4573" priority="318" operator="between">
      <formula>10</formula>
      <formula>14.999</formula>
    </cfRule>
  </conditionalFormatting>
  <conditionalFormatting sqref="U50">
    <cfRule type="cellIs" dxfId="4572" priority="319" operator="between">
      <formula>5</formula>
      <formula>9.999</formula>
    </cfRule>
  </conditionalFormatting>
  <conditionalFormatting sqref="U50">
    <cfRule type="cellIs" dxfId="4571" priority="320" operator="between">
      <formula>0.001</formula>
      <formula>4.999</formula>
    </cfRule>
  </conditionalFormatting>
  <conditionalFormatting sqref="W50">
    <cfRule type="cellIs" dxfId="4570" priority="315" operator="equal">
      <formula>2</formula>
    </cfRule>
  </conditionalFormatting>
  <conditionalFormatting sqref="W50">
    <cfRule type="cellIs" dxfId="4569" priority="316" operator="equal">
      <formula>1</formula>
    </cfRule>
  </conditionalFormatting>
  <conditionalFormatting sqref="W50">
    <cfRule type="cellIs" dxfId="4568" priority="311" operator="equal">
      <formula>6</formula>
    </cfRule>
  </conditionalFormatting>
  <conditionalFormatting sqref="W50">
    <cfRule type="cellIs" dxfId="4567" priority="312" operator="equal">
      <formula>5</formula>
    </cfRule>
  </conditionalFormatting>
  <conditionalFormatting sqref="W50">
    <cfRule type="cellIs" dxfId="4566" priority="313" operator="equal">
      <formula>4</formula>
    </cfRule>
  </conditionalFormatting>
  <conditionalFormatting sqref="W50">
    <cfRule type="cellIs" dxfId="4565" priority="314" operator="equal">
      <formula>3</formula>
    </cfRule>
  </conditionalFormatting>
  <conditionalFormatting sqref="AV30">
    <cfRule type="cellIs" dxfId="4564" priority="307" operator="between">
      <formula>15</formula>
      <formula>20</formula>
    </cfRule>
  </conditionalFormatting>
  <conditionalFormatting sqref="AV30">
    <cfRule type="cellIs" dxfId="4563" priority="308" operator="between">
      <formula>10</formula>
      <formula>14.999</formula>
    </cfRule>
  </conditionalFormatting>
  <conditionalFormatting sqref="AV30">
    <cfRule type="cellIs" dxfId="4562" priority="309" operator="between">
      <formula>5</formula>
      <formula>9.999</formula>
    </cfRule>
  </conditionalFormatting>
  <conditionalFormatting sqref="AV30">
    <cfRule type="cellIs" dxfId="4561" priority="310" operator="between">
      <formula>0.001</formula>
      <formula>4.999</formula>
    </cfRule>
  </conditionalFormatting>
  <conditionalFormatting sqref="AX30">
    <cfRule type="cellIs" dxfId="4560" priority="305" operator="equal">
      <formula>2</formula>
    </cfRule>
  </conditionalFormatting>
  <conditionalFormatting sqref="AX30">
    <cfRule type="cellIs" dxfId="4559" priority="306" operator="equal">
      <formula>1</formula>
    </cfRule>
  </conditionalFormatting>
  <conditionalFormatting sqref="AX30">
    <cfRule type="cellIs" dxfId="4558" priority="301" operator="equal">
      <formula>6</formula>
    </cfRule>
  </conditionalFormatting>
  <conditionalFormatting sqref="AX30">
    <cfRule type="cellIs" dxfId="4557" priority="302" operator="equal">
      <formula>5</formula>
    </cfRule>
  </conditionalFormatting>
  <conditionalFormatting sqref="AX30">
    <cfRule type="cellIs" dxfId="4556" priority="303" operator="equal">
      <formula>4</formula>
    </cfRule>
  </conditionalFormatting>
  <conditionalFormatting sqref="AX30">
    <cfRule type="cellIs" dxfId="4555" priority="304" operator="equal">
      <formula>3</formula>
    </cfRule>
  </conditionalFormatting>
  <conditionalFormatting sqref="AV34">
    <cfRule type="cellIs" dxfId="4554" priority="297" operator="between">
      <formula>15</formula>
      <formula>20</formula>
    </cfRule>
  </conditionalFormatting>
  <conditionalFormatting sqref="AV34">
    <cfRule type="cellIs" dxfId="4553" priority="298" operator="between">
      <formula>10</formula>
      <formula>14.999</formula>
    </cfRule>
  </conditionalFormatting>
  <conditionalFormatting sqref="AV34">
    <cfRule type="cellIs" dxfId="4552" priority="299" operator="between">
      <formula>5</formula>
      <formula>9.999</formula>
    </cfRule>
  </conditionalFormatting>
  <conditionalFormatting sqref="AV34">
    <cfRule type="cellIs" dxfId="4551" priority="300" operator="between">
      <formula>0.001</formula>
      <formula>4.999</formula>
    </cfRule>
  </conditionalFormatting>
  <conditionalFormatting sqref="AX34">
    <cfRule type="cellIs" dxfId="4550" priority="295" operator="equal">
      <formula>2</formula>
    </cfRule>
  </conditionalFormatting>
  <conditionalFormatting sqref="AX34">
    <cfRule type="cellIs" dxfId="4549" priority="296" operator="equal">
      <formula>1</formula>
    </cfRule>
  </conditionalFormatting>
  <conditionalFormatting sqref="AX34">
    <cfRule type="cellIs" dxfId="4548" priority="291" operator="equal">
      <formula>6</formula>
    </cfRule>
  </conditionalFormatting>
  <conditionalFormatting sqref="AX34">
    <cfRule type="cellIs" dxfId="4547" priority="292" operator="equal">
      <formula>5</formula>
    </cfRule>
  </conditionalFormatting>
  <conditionalFormatting sqref="AX34">
    <cfRule type="cellIs" dxfId="4546" priority="293" operator="equal">
      <formula>4</formula>
    </cfRule>
  </conditionalFormatting>
  <conditionalFormatting sqref="AX34">
    <cfRule type="cellIs" dxfId="4545" priority="294" operator="equal">
      <formula>3</formula>
    </cfRule>
  </conditionalFormatting>
  <conditionalFormatting sqref="AV38">
    <cfRule type="cellIs" dxfId="4544" priority="287" operator="between">
      <formula>15</formula>
      <formula>20</formula>
    </cfRule>
  </conditionalFormatting>
  <conditionalFormatting sqref="AV38">
    <cfRule type="cellIs" dxfId="4543" priority="288" operator="between">
      <formula>10</formula>
      <formula>14.999</formula>
    </cfRule>
  </conditionalFormatting>
  <conditionalFormatting sqref="AV38">
    <cfRule type="cellIs" dxfId="4542" priority="289" operator="between">
      <formula>5</formula>
      <formula>9.999</formula>
    </cfRule>
  </conditionalFormatting>
  <conditionalFormatting sqref="AV38">
    <cfRule type="cellIs" dxfId="4541" priority="290" operator="between">
      <formula>0.001</formula>
      <formula>4.999</formula>
    </cfRule>
  </conditionalFormatting>
  <conditionalFormatting sqref="AX38">
    <cfRule type="cellIs" dxfId="4540" priority="285" operator="equal">
      <formula>2</formula>
    </cfRule>
  </conditionalFormatting>
  <conditionalFormatting sqref="AX38">
    <cfRule type="cellIs" dxfId="4539" priority="286" operator="equal">
      <formula>1</formula>
    </cfRule>
  </conditionalFormatting>
  <conditionalFormatting sqref="AX38">
    <cfRule type="cellIs" dxfId="4538" priority="281" operator="equal">
      <formula>6</formula>
    </cfRule>
  </conditionalFormatting>
  <conditionalFormatting sqref="AX38">
    <cfRule type="cellIs" dxfId="4537" priority="282" operator="equal">
      <formula>5</formula>
    </cfRule>
  </conditionalFormatting>
  <conditionalFormatting sqref="AX38">
    <cfRule type="cellIs" dxfId="4536" priority="283" operator="equal">
      <formula>4</formula>
    </cfRule>
  </conditionalFormatting>
  <conditionalFormatting sqref="AX38">
    <cfRule type="cellIs" dxfId="4535" priority="284" operator="equal">
      <formula>3</formula>
    </cfRule>
  </conditionalFormatting>
  <conditionalFormatting sqref="AV42">
    <cfRule type="cellIs" dxfId="4534" priority="277" operator="between">
      <formula>15</formula>
      <formula>20</formula>
    </cfRule>
  </conditionalFormatting>
  <conditionalFormatting sqref="AV42">
    <cfRule type="cellIs" dxfId="4533" priority="278" operator="between">
      <formula>10</formula>
      <formula>14.999</formula>
    </cfRule>
  </conditionalFormatting>
  <conditionalFormatting sqref="AV42">
    <cfRule type="cellIs" dxfId="4532" priority="279" operator="between">
      <formula>5</formula>
      <formula>9.999</formula>
    </cfRule>
  </conditionalFormatting>
  <conditionalFormatting sqref="AV42">
    <cfRule type="cellIs" dxfId="4531" priority="280" operator="between">
      <formula>0.001</formula>
      <formula>4.999</formula>
    </cfRule>
  </conditionalFormatting>
  <conditionalFormatting sqref="AX42">
    <cfRule type="cellIs" dxfId="4530" priority="275" operator="equal">
      <formula>2</formula>
    </cfRule>
  </conditionalFormatting>
  <conditionalFormatting sqref="AX42">
    <cfRule type="cellIs" dxfId="4529" priority="276" operator="equal">
      <formula>1</formula>
    </cfRule>
  </conditionalFormatting>
  <conditionalFormatting sqref="AX42">
    <cfRule type="cellIs" dxfId="4528" priority="271" operator="equal">
      <formula>6</formula>
    </cfRule>
  </conditionalFormatting>
  <conditionalFormatting sqref="AX42">
    <cfRule type="cellIs" dxfId="4527" priority="272" operator="equal">
      <formula>5</formula>
    </cfRule>
  </conditionalFormatting>
  <conditionalFormatting sqref="AX42">
    <cfRule type="cellIs" dxfId="4526" priority="273" operator="equal">
      <formula>4</formula>
    </cfRule>
  </conditionalFormatting>
  <conditionalFormatting sqref="AX42">
    <cfRule type="cellIs" dxfId="4525" priority="274" operator="equal">
      <formula>3</formula>
    </cfRule>
  </conditionalFormatting>
  <conditionalFormatting sqref="AV46">
    <cfRule type="cellIs" dxfId="4524" priority="267" operator="between">
      <formula>15</formula>
      <formula>20</formula>
    </cfRule>
  </conditionalFormatting>
  <conditionalFormatting sqref="AV46">
    <cfRule type="cellIs" dxfId="4523" priority="268" operator="between">
      <formula>10</formula>
      <formula>14.999</formula>
    </cfRule>
  </conditionalFormatting>
  <conditionalFormatting sqref="AV46">
    <cfRule type="cellIs" dxfId="4522" priority="269" operator="between">
      <formula>5</formula>
      <formula>9.999</formula>
    </cfRule>
  </conditionalFormatting>
  <conditionalFormatting sqref="AV46">
    <cfRule type="cellIs" dxfId="4521" priority="270" operator="between">
      <formula>0.001</formula>
      <formula>4.999</formula>
    </cfRule>
  </conditionalFormatting>
  <conditionalFormatting sqref="AX46">
    <cfRule type="cellIs" dxfId="4520" priority="265" operator="equal">
      <formula>2</formula>
    </cfRule>
  </conditionalFormatting>
  <conditionalFormatting sqref="AX46">
    <cfRule type="cellIs" dxfId="4519" priority="266" operator="equal">
      <formula>1</formula>
    </cfRule>
  </conditionalFormatting>
  <conditionalFormatting sqref="AX46">
    <cfRule type="cellIs" dxfId="4518" priority="261" operator="equal">
      <formula>6</formula>
    </cfRule>
  </conditionalFormatting>
  <conditionalFormatting sqref="AX46">
    <cfRule type="cellIs" dxfId="4517" priority="262" operator="equal">
      <formula>5</formula>
    </cfRule>
  </conditionalFormatting>
  <conditionalFormatting sqref="AX46">
    <cfRule type="cellIs" dxfId="4516" priority="263" operator="equal">
      <formula>4</formula>
    </cfRule>
  </conditionalFormatting>
  <conditionalFormatting sqref="AX46">
    <cfRule type="cellIs" dxfId="4515" priority="264" operator="equal">
      <formula>3</formula>
    </cfRule>
  </conditionalFormatting>
  <conditionalFormatting sqref="AV50">
    <cfRule type="cellIs" dxfId="4514" priority="257" operator="between">
      <formula>15</formula>
      <formula>20</formula>
    </cfRule>
  </conditionalFormatting>
  <conditionalFormatting sqref="AV50">
    <cfRule type="cellIs" dxfId="4513" priority="258" operator="between">
      <formula>10</formula>
      <formula>14.999</formula>
    </cfRule>
  </conditionalFormatting>
  <conditionalFormatting sqref="AV50">
    <cfRule type="cellIs" dxfId="4512" priority="259" operator="between">
      <formula>5</formula>
      <formula>9.999</formula>
    </cfRule>
  </conditionalFormatting>
  <conditionalFormatting sqref="AV50">
    <cfRule type="cellIs" dxfId="4511" priority="260" operator="between">
      <formula>0.001</formula>
      <formula>4.999</formula>
    </cfRule>
  </conditionalFormatting>
  <conditionalFormatting sqref="AX50">
    <cfRule type="cellIs" dxfId="4510" priority="255" operator="equal">
      <formula>2</formula>
    </cfRule>
  </conditionalFormatting>
  <conditionalFormatting sqref="AX50">
    <cfRule type="cellIs" dxfId="4509" priority="256" operator="equal">
      <formula>1</formula>
    </cfRule>
  </conditionalFormatting>
  <conditionalFormatting sqref="AX50">
    <cfRule type="cellIs" dxfId="4508" priority="251" operator="equal">
      <formula>6</formula>
    </cfRule>
  </conditionalFormatting>
  <conditionalFormatting sqref="AX50">
    <cfRule type="cellIs" dxfId="4507" priority="252" operator="equal">
      <formula>5</formula>
    </cfRule>
  </conditionalFormatting>
  <conditionalFormatting sqref="AX50">
    <cfRule type="cellIs" dxfId="4506" priority="253" operator="equal">
      <formula>4</formula>
    </cfRule>
  </conditionalFormatting>
  <conditionalFormatting sqref="AX50">
    <cfRule type="cellIs" dxfId="4505" priority="254" operator="equal">
      <formula>3</formula>
    </cfRule>
  </conditionalFormatting>
  <conditionalFormatting sqref="U65">
    <cfRule type="cellIs" dxfId="4504" priority="247" operator="between">
      <formula>15</formula>
      <formula>20</formula>
    </cfRule>
  </conditionalFormatting>
  <conditionalFormatting sqref="U65">
    <cfRule type="cellIs" dxfId="4503" priority="248" operator="between">
      <formula>10</formula>
      <formula>14.999</formula>
    </cfRule>
  </conditionalFormatting>
  <conditionalFormatting sqref="U65">
    <cfRule type="cellIs" dxfId="4502" priority="249" operator="between">
      <formula>5</formula>
      <formula>9.999</formula>
    </cfRule>
  </conditionalFormatting>
  <conditionalFormatting sqref="U65">
    <cfRule type="cellIs" dxfId="4501" priority="250" operator="between">
      <formula>0.001</formula>
      <formula>4.999</formula>
    </cfRule>
  </conditionalFormatting>
  <conditionalFormatting sqref="W65">
    <cfRule type="cellIs" dxfId="4500" priority="245" operator="equal">
      <formula>2</formula>
    </cfRule>
  </conditionalFormatting>
  <conditionalFormatting sqref="W65">
    <cfRule type="cellIs" dxfId="4499" priority="246" operator="equal">
      <formula>1</formula>
    </cfRule>
  </conditionalFormatting>
  <conditionalFormatting sqref="W65">
    <cfRule type="cellIs" dxfId="4498" priority="241" operator="equal">
      <formula>6</formula>
    </cfRule>
  </conditionalFormatting>
  <conditionalFormatting sqref="W65">
    <cfRule type="cellIs" dxfId="4497" priority="242" operator="equal">
      <formula>5</formula>
    </cfRule>
  </conditionalFormatting>
  <conditionalFormatting sqref="W65">
    <cfRule type="cellIs" dxfId="4496" priority="243" operator="equal">
      <formula>4</formula>
    </cfRule>
  </conditionalFormatting>
  <conditionalFormatting sqref="W65">
    <cfRule type="cellIs" dxfId="4495" priority="244" operator="equal">
      <formula>3</formula>
    </cfRule>
  </conditionalFormatting>
  <conditionalFormatting sqref="U69">
    <cfRule type="cellIs" dxfId="4494" priority="237" operator="between">
      <formula>15</formula>
      <formula>20</formula>
    </cfRule>
  </conditionalFormatting>
  <conditionalFormatting sqref="U69">
    <cfRule type="cellIs" dxfId="4493" priority="238" operator="between">
      <formula>10</formula>
      <formula>14.999</formula>
    </cfRule>
  </conditionalFormatting>
  <conditionalFormatting sqref="U69">
    <cfRule type="cellIs" dxfId="4492" priority="239" operator="between">
      <formula>5</formula>
      <formula>9.999</formula>
    </cfRule>
  </conditionalFormatting>
  <conditionalFormatting sqref="U69">
    <cfRule type="cellIs" dxfId="4491" priority="240" operator="between">
      <formula>0.001</formula>
      <formula>4.999</formula>
    </cfRule>
  </conditionalFormatting>
  <conditionalFormatting sqref="W69">
    <cfRule type="cellIs" dxfId="4490" priority="235" operator="equal">
      <formula>2</formula>
    </cfRule>
  </conditionalFormatting>
  <conditionalFormatting sqref="W69">
    <cfRule type="cellIs" dxfId="4489" priority="236" operator="equal">
      <formula>1</formula>
    </cfRule>
  </conditionalFormatting>
  <conditionalFormatting sqref="W69">
    <cfRule type="cellIs" dxfId="4488" priority="231" operator="equal">
      <formula>6</formula>
    </cfRule>
  </conditionalFormatting>
  <conditionalFormatting sqref="W69">
    <cfRule type="cellIs" dxfId="4487" priority="232" operator="equal">
      <formula>5</formula>
    </cfRule>
  </conditionalFormatting>
  <conditionalFormatting sqref="W69">
    <cfRule type="cellIs" dxfId="4486" priority="233" operator="equal">
      <formula>4</formula>
    </cfRule>
  </conditionalFormatting>
  <conditionalFormatting sqref="W69">
    <cfRule type="cellIs" dxfId="4485" priority="234" operator="equal">
      <formula>3</formula>
    </cfRule>
  </conditionalFormatting>
  <conditionalFormatting sqref="U73">
    <cfRule type="cellIs" dxfId="4484" priority="227" operator="between">
      <formula>15</formula>
      <formula>20</formula>
    </cfRule>
  </conditionalFormatting>
  <conditionalFormatting sqref="U73">
    <cfRule type="cellIs" dxfId="4483" priority="228" operator="between">
      <formula>10</formula>
      <formula>14.999</formula>
    </cfRule>
  </conditionalFormatting>
  <conditionalFormatting sqref="U73">
    <cfRule type="cellIs" dxfId="4482" priority="229" operator="between">
      <formula>5</formula>
      <formula>9.999</formula>
    </cfRule>
  </conditionalFormatting>
  <conditionalFormatting sqref="U73">
    <cfRule type="cellIs" dxfId="4481" priority="230" operator="between">
      <formula>0.001</formula>
      <formula>4.999</formula>
    </cfRule>
  </conditionalFormatting>
  <conditionalFormatting sqref="W73">
    <cfRule type="cellIs" dxfId="4480" priority="225" operator="equal">
      <formula>2</formula>
    </cfRule>
  </conditionalFormatting>
  <conditionalFormatting sqref="W73">
    <cfRule type="cellIs" dxfId="4479" priority="226" operator="equal">
      <formula>1</formula>
    </cfRule>
  </conditionalFormatting>
  <conditionalFormatting sqref="W73">
    <cfRule type="cellIs" dxfId="4478" priority="221" operator="equal">
      <formula>6</formula>
    </cfRule>
  </conditionalFormatting>
  <conditionalFormatting sqref="W73">
    <cfRule type="cellIs" dxfId="4477" priority="222" operator="equal">
      <formula>5</formula>
    </cfRule>
  </conditionalFormatting>
  <conditionalFormatting sqref="W73">
    <cfRule type="cellIs" dxfId="4476" priority="223" operator="equal">
      <formula>4</formula>
    </cfRule>
  </conditionalFormatting>
  <conditionalFormatting sqref="W73">
    <cfRule type="cellIs" dxfId="4475" priority="224" operator="equal">
      <formula>3</formula>
    </cfRule>
  </conditionalFormatting>
  <conditionalFormatting sqref="AV61">
    <cfRule type="cellIs" dxfId="4474" priority="217" operator="between">
      <formula>15</formula>
      <formula>20</formula>
    </cfRule>
  </conditionalFormatting>
  <conditionalFormatting sqref="AV61">
    <cfRule type="cellIs" dxfId="4473" priority="218" operator="between">
      <formula>10</formula>
      <formula>14.999</formula>
    </cfRule>
  </conditionalFormatting>
  <conditionalFormatting sqref="AV61">
    <cfRule type="cellIs" dxfId="4472" priority="219" operator="between">
      <formula>5</formula>
      <formula>9.999</formula>
    </cfRule>
  </conditionalFormatting>
  <conditionalFormatting sqref="AV61">
    <cfRule type="cellIs" dxfId="4471" priority="220" operator="between">
      <formula>0.001</formula>
      <formula>4.999</formula>
    </cfRule>
  </conditionalFormatting>
  <conditionalFormatting sqref="AX61">
    <cfRule type="cellIs" dxfId="4470" priority="215" operator="equal">
      <formula>2</formula>
    </cfRule>
  </conditionalFormatting>
  <conditionalFormatting sqref="AX61">
    <cfRule type="cellIs" dxfId="4469" priority="216" operator="equal">
      <formula>1</formula>
    </cfRule>
  </conditionalFormatting>
  <conditionalFormatting sqref="AX61">
    <cfRule type="cellIs" dxfId="4468" priority="211" operator="equal">
      <formula>6</formula>
    </cfRule>
  </conditionalFormatting>
  <conditionalFormatting sqref="AX61">
    <cfRule type="cellIs" dxfId="4467" priority="212" operator="equal">
      <formula>5</formula>
    </cfRule>
  </conditionalFormatting>
  <conditionalFormatting sqref="AX61">
    <cfRule type="cellIs" dxfId="4466" priority="213" operator="equal">
      <formula>4</formula>
    </cfRule>
  </conditionalFormatting>
  <conditionalFormatting sqref="AX61">
    <cfRule type="cellIs" dxfId="4465" priority="214" operator="equal">
      <formula>3</formula>
    </cfRule>
  </conditionalFormatting>
  <conditionalFormatting sqref="AV65">
    <cfRule type="cellIs" dxfId="4464" priority="207" operator="between">
      <formula>15</formula>
      <formula>20</formula>
    </cfRule>
  </conditionalFormatting>
  <conditionalFormatting sqref="AV65">
    <cfRule type="cellIs" dxfId="4463" priority="208" operator="between">
      <formula>10</formula>
      <formula>14.999</formula>
    </cfRule>
  </conditionalFormatting>
  <conditionalFormatting sqref="AV65">
    <cfRule type="cellIs" dxfId="4462" priority="209" operator="between">
      <formula>5</formula>
      <formula>9.999</formula>
    </cfRule>
  </conditionalFormatting>
  <conditionalFormatting sqref="AV65">
    <cfRule type="cellIs" dxfId="4461" priority="210" operator="between">
      <formula>0.001</formula>
      <formula>4.999</formula>
    </cfRule>
  </conditionalFormatting>
  <conditionalFormatting sqref="AX65">
    <cfRule type="cellIs" dxfId="4460" priority="205" operator="equal">
      <formula>2</formula>
    </cfRule>
  </conditionalFormatting>
  <conditionalFormatting sqref="AX65">
    <cfRule type="cellIs" dxfId="4459" priority="206" operator="equal">
      <formula>1</formula>
    </cfRule>
  </conditionalFormatting>
  <conditionalFormatting sqref="AX65">
    <cfRule type="cellIs" dxfId="4458" priority="201" operator="equal">
      <formula>6</formula>
    </cfRule>
  </conditionalFormatting>
  <conditionalFormatting sqref="AX65">
    <cfRule type="cellIs" dxfId="4457" priority="202" operator="equal">
      <formula>5</formula>
    </cfRule>
  </conditionalFormatting>
  <conditionalFormatting sqref="AX65">
    <cfRule type="cellIs" dxfId="4456" priority="203" operator="equal">
      <formula>4</formula>
    </cfRule>
  </conditionalFormatting>
  <conditionalFormatting sqref="AX65">
    <cfRule type="cellIs" dxfId="4455" priority="204" operator="equal">
      <formula>3</formula>
    </cfRule>
  </conditionalFormatting>
  <conditionalFormatting sqref="AV69">
    <cfRule type="cellIs" dxfId="4454" priority="197" operator="between">
      <formula>15</formula>
      <formula>20</formula>
    </cfRule>
  </conditionalFormatting>
  <conditionalFormatting sqref="AV69">
    <cfRule type="cellIs" dxfId="4453" priority="198" operator="between">
      <formula>10</formula>
      <formula>14.999</formula>
    </cfRule>
  </conditionalFormatting>
  <conditionalFormatting sqref="AV69">
    <cfRule type="cellIs" dxfId="4452" priority="199" operator="between">
      <formula>5</formula>
      <formula>9.999</formula>
    </cfRule>
  </conditionalFormatting>
  <conditionalFormatting sqref="AV69">
    <cfRule type="cellIs" dxfId="4451" priority="200" operator="between">
      <formula>0.001</formula>
      <formula>4.999</formula>
    </cfRule>
  </conditionalFormatting>
  <conditionalFormatting sqref="AX69">
    <cfRule type="cellIs" dxfId="4450" priority="195" operator="equal">
      <formula>2</formula>
    </cfRule>
  </conditionalFormatting>
  <conditionalFormatting sqref="AX69">
    <cfRule type="cellIs" dxfId="4449" priority="196" operator="equal">
      <formula>1</formula>
    </cfRule>
  </conditionalFormatting>
  <conditionalFormatting sqref="AX69">
    <cfRule type="cellIs" dxfId="4448" priority="191" operator="equal">
      <formula>6</formula>
    </cfRule>
  </conditionalFormatting>
  <conditionalFormatting sqref="AX69">
    <cfRule type="cellIs" dxfId="4447" priority="192" operator="equal">
      <formula>5</formula>
    </cfRule>
  </conditionalFormatting>
  <conditionalFormatting sqref="AX69">
    <cfRule type="cellIs" dxfId="4446" priority="193" operator="equal">
      <formula>4</formula>
    </cfRule>
  </conditionalFormatting>
  <conditionalFormatting sqref="AX69">
    <cfRule type="cellIs" dxfId="4445" priority="194" operator="equal">
      <formula>3</formula>
    </cfRule>
  </conditionalFormatting>
  <conditionalFormatting sqref="AV88">
    <cfRule type="cellIs" dxfId="4444" priority="187" operator="between">
      <formula>15</formula>
      <formula>20</formula>
    </cfRule>
  </conditionalFormatting>
  <conditionalFormatting sqref="AV88">
    <cfRule type="cellIs" dxfId="4443" priority="188" operator="between">
      <formula>10</formula>
      <formula>14.999</formula>
    </cfRule>
  </conditionalFormatting>
  <conditionalFormatting sqref="AV88">
    <cfRule type="cellIs" dxfId="4442" priority="189" operator="between">
      <formula>5</formula>
      <formula>9.999</formula>
    </cfRule>
  </conditionalFormatting>
  <conditionalFormatting sqref="AV88">
    <cfRule type="cellIs" dxfId="4441" priority="190" operator="between">
      <formula>0.001</formula>
      <formula>4.999</formula>
    </cfRule>
  </conditionalFormatting>
  <conditionalFormatting sqref="AX88">
    <cfRule type="cellIs" dxfId="4440" priority="185" operator="equal">
      <formula>2</formula>
    </cfRule>
  </conditionalFormatting>
  <conditionalFormatting sqref="AX88">
    <cfRule type="cellIs" dxfId="4439" priority="186" operator="equal">
      <formula>1</formula>
    </cfRule>
  </conditionalFormatting>
  <conditionalFormatting sqref="AX88">
    <cfRule type="cellIs" dxfId="4438" priority="181" operator="equal">
      <formula>6</formula>
    </cfRule>
  </conditionalFormatting>
  <conditionalFormatting sqref="AX88">
    <cfRule type="cellIs" dxfId="4437" priority="182" operator="equal">
      <formula>5</formula>
    </cfRule>
  </conditionalFormatting>
  <conditionalFormatting sqref="AX88">
    <cfRule type="cellIs" dxfId="4436" priority="183" operator="equal">
      <formula>4</formula>
    </cfRule>
  </conditionalFormatting>
  <conditionalFormatting sqref="AX88">
    <cfRule type="cellIs" dxfId="4435" priority="184" operator="equal">
      <formula>3</formula>
    </cfRule>
  </conditionalFormatting>
  <conditionalFormatting sqref="AV92">
    <cfRule type="cellIs" dxfId="4434" priority="177" operator="between">
      <formula>15</formula>
      <formula>20</formula>
    </cfRule>
  </conditionalFormatting>
  <conditionalFormatting sqref="AV92">
    <cfRule type="cellIs" dxfId="4433" priority="178" operator="between">
      <formula>10</formula>
      <formula>14.999</formula>
    </cfRule>
  </conditionalFormatting>
  <conditionalFormatting sqref="AV92">
    <cfRule type="cellIs" dxfId="4432" priority="179" operator="between">
      <formula>5</formula>
      <formula>9.999</formula>
    </cfRule>
  </conditionalFormatting>
  <conditionalFormatting sqref="AV92">
    <cfRule type="cellIs" dxfId="4431" priority="180" operator="between">
      <formula>0.001</formula>
      <formula>4.999</formula>
    </cfRule>
  </conditionalFormatting>
  <conditionalFormatting sqref="AX92">
    <cfRule type="cellIs" dxfId="4430" priority="175" operator="equal">
      <formula>2</formula>
    </cfRule>
  </conditionalFormatting>
  <conditionalFormatting sqref="AX92">
    <cfRule type="cellIs" dxfId="4429" priority="176" operator="equal">
      <formula>1</formula>
    </cfRule>
  </conditionalFormatting>
  <conditionalFormatting sqref="AX92">
    <cfRule type="cellIs" dxfId="4428" priority="171" operator="equal">
      <formula>6</formula>
    </cfRule>
  </conditionalFormatting>
  <conditionalFormatting sqref="AX92">
    <cfRule type="cellIs" dxfId="4427" priority="172" operator="equal">
      <formula>5</formula>
    </cfRule>
  </conditionalFormatting>
  <conditionalFormatting sqref="AX92">
    <cfRule type="cellIs" dxfId="4426" priority="173" operator="equal">
      <formula>4</formula>
    </cfRule>
  </conditionalFormatting>
  <conditionalFormatting sqref="AX92">
    <cfRule type="cellIs" dxfId="4425" priority="174" operator="equal">
      <formula>3</formula>
    </cfRule>
  </conditionalFormatting>
  <conditionalFormatting sqref="AV96">
    <cfRule type="cellIs" dxfId="4424" priority="167" operator="between">
      <formula>15</formula>
      <formula>20</formula>
    </cfRule>
  </conditionalFormatting>
  <conditionalFormatting sqref="AV96">
    <cfRule type="cellIs" dxfId="4423" priority="168" operator="between">
      <formula>10</formula>
      <formula>14.999</formula>
    </cfRule>
  </conditionalFormatting>
  <conditionalFormatting sqref="AV96">
    <cfRule type="cellIs" dxfId="4422" priority="169" operator="between">
      <formula>5</formula>
      <formula>9.999</formula>
    </cfRule>
  </conditionalFormatting>
  <conditionalFormatting sqref="AV96">
    <cfRule type="cellIs" dxfId="4421" priority="170" operator="between">
      <formula>0.001</formula>
      <formula>4.999</formula>
    </cfRule>
  </conditionalFormatting>
  <conditionalFormatting sqref="AX96">
    <cfRule type="cellIs" dxfId="4420" priority="165" operator="equal">
      <formula>2</formula>
    </cfRule>
  </conditionalFormatting>
  <conditionalFormatting sqref="AX96">
    <cfRule type="cellIs" dxfId="4419" priority="166" operator="equal">
      <formula>1</formula>
    </cfRule>
  </conditionalFormatting>
  <conditionalFormatting sqref="AX96">
    <cfRule type="cellIs" dxfId="4418" priority="161" operator="equal">
      <formula>6</formula>
    </cfRule>
  </conditionalFormatting>
  <conditionalFormatting sqref="AX96">
    <cfRule type="cellIs" dxfId="4417" priority="162" operator="equal">
      <formula>5</formula>
    </cfRule>
  </conditionalFormatting>
  <conditionalFormatting sqref="AX96">
    <cfRule type="cellIs" dxfId="4416" priority="163" operator="equal">
      <formula>4</formula>
    </cfRule>
  </conditionalFormatting>
  <conditionalFormatting sqref="AX96">
    <cfRule type="cellIs" dxfId="4415" priority="164" operator="equal">
      <formula>3</formula>
    </cfRule>
  </conditionalFormatting>
  <conditionalFormatting sqref="U107">
    <cfRule type="cellIs" dxfId="4414" priority="157" operator="between">
      <formula>15</formula>
      <formula>20</formula>
    </cfRule>
  </conditionalFormatting>
  <conditionalFormatting sqref="U107">
    <cfRule type="cellIs" dxfId="4413" priority="158" operator="between">
      <formula>10</formula>
      <formula>14.999</formula>
    </cfRule>
  </conditionalFormatting>
  <conditionalFormatting sqref="U107">
    <cfRule type="cellIs" dxfId="4412" priority="159" operator="between">
      <formula>5</formula>
      <formula>9.999</formula>
    </cfRule>
  </conditionalFormatting>
  <conditionalFormatting sqref="U107">
    <cfRule type="cellIs" dxfId="4411" priority="160" operator="between">
      <formula>0.001</formula>
      <formula>4.999</formula>
    </cfRule>
  </conditionalFormatting>
  <conditionalFormatting sqref="W111">
    <cfRule type="cellIs" dxfId="4410" priority="155" operator="equal">
      <formula>2</formula>
    </cfRule>
  </conditionalFormatting>
  <conditionalFormatting sqref="W111">
    <cfRule type="cellIs" dxfId="4409" priority="156" operator="equal">
      <formula>1</formula>
    </cfRule>
  </conditionalFormatting>
  <conditionalFormatting sqref="W111">
    <cfRule type="cellIs" dxfId="4408" priority="151" operator="equal">
      <formula>6</formula>
    </cfRule>
  </conditionalFormatting>
  <conditionalFormatting sqref="W111">
    <cfRule type="cellIs" dxfId="4407" priority="152" operator="equal">
      <formula>5</formula>
    </cfRule>
  </conditionalFormatting>
  <conditionalFormatting sqref="W111">
    <cfRule type="cellIs" dxfId="4406" priority="153" operator="equal">
      <formula>4</formula>
    </cfRule>
  </conditionalFormatting>
  <conditionalFormatting sqref="W111">
    <cfRule type="cellIs" dxfId="4405" priority="154" operator="equal">
      <formula>3</formula>
    </cfRule>
  </conditionalFormatting>
  <conditionalFormatting sqref="U111">
    <cfRule type="cellIs" dxfId="4404" priority="147" operator="between">
      <formula>15</formula>
      <formula>20</formula>
    </cfRule>
  </conditionalFormatting>
  <conditionalFormatting sqref="U111">
    <cfRule type="cellIs" dxfId="4403" priority="148" operator="between">
      <formula>10</formula>
      <formula>14.999</formula>
    </cfRule>
  </conditionalFormatting>
  <conditionalFormatting sqref="U111">
    <cfRule type="cellIs" dxfId="4402" priority="149" operator="between">
      <formula>5</formula>
      <formula>9.999</formula>
    </cfRule>
  </conditionalFormatting>
  <conditionalFormatting sqref="U111">
    <cfRule type="cellIs" dxfId="4401" priority="150" operator="between">
      <formula>0.001</formula>
      <formula>4.999</formula>
    </cfRule>
  </conditionalFormatting>
  <conditionalFormatting sqref="W115">
    <cfRule type="cellIs" dxfId="4400" priority="145" operator="equal">
      <formula>2</formula>
    </cfRule>
  </conditionalFormatting>
  <conditionalFormatting sqref="W115">
    <cfRule type="cellIs" dxfId="4399" priority="146" operator="equal">
      <formula>1</formula>
    </cfRule>
  </conditionalFormatting>
  <conditionalFormatting sqref="W115">
    <cfRule type="cellIs" dxfId="4398" priority="141" operator="equal">
      <formula>6</formula>
    </cfRule>
  </conditionalFormatting>
  <conditionalFormatting sqref="W115">
    <cfRule type="cellIs" dxfId="4397" priority="142" operator="equal">
      <formula>5</formula>
    </cfRule>
  </conditionalFormatting>
  <conditionalFormatting sqref="W115">
    <cfRule type="cellIs" dxfId="4396" priority="143" operator="equal">
      <formula>4</formula>
    </cfRule>
  </conditionalFormatting>
  <conditionalFormatting sqref="W115">
    <cfRule type="cellIs" dxfId="4395" priority="144" operator="equal">
      <formula>3</formula>
    </cfRule>
  </conditionalFormatting>
  <conditionalFormatting sqref="U115">
    <cfRule type="cellIs" dxfId="4394" priority="137" operator="between">
      <formula>15</formula>
      <formula>20</formula>
    </cfRule>
  </conditionalFormatting>
  <conditionalFormatting sqref="U115">
    <cfRule type="cellIs" dxfId="4393" priority="138" operator="between">
      <formula>10</formula>
      <formula>14.999</formula>
    </cfRule>
  </conditionalFormatting>
  <conditionalFormatting sqref="U115">
    <cfRule type="cellIs" dxfId="4392" priority="139" operator="between">
      <formula>5</formula>
      <formula>9.999</formula>
    </cfRule>
  </conditionalFormatting>
  <conditionalFormatting sqref="U115">
    <cfRule type="cellIs" dxfId="4391" priority="140" operator="between">
      <formula>0.001</formula>
      <formula>4.999</formula>
    </cfRule>
  </conditionalFormatting>
  <conditionalFormatting sqref="W119">
    <cfRule type="cellIs" dxfId="4390" priority="135" operator="equal">
      <formula>2</formula>
    </cfRule>
  </conditionalFormatting>
  <conditionalFormatting sqref="W119">
    <cfRule type="cellIs" dxfId="4389" priority="136" operator="equal">
      <formula>1</formula>
    </cfRule>
  </conditionalFormatting>
  <conditionalFormatting sqref="W119">
    <cfRule type="cellIs" dxfId="4388" priority="131" operator="equal">
      <formula>6</formula>
    </cfRule>
  </conditionalFormatting>
  <conditionalFormatting sqref="W119">
    <cfRule type="cellIs" dxfId="4387" priority="132" operator="equal">
      <formula>5</formula>
    </cfRule>
  </conditionalFormatting>
  <conditionalFormatting sqref="W119">
    <cfRule type="cellIs" dxfId="4386" priority="133" operator="equal">
      <formula>4</formula>
    </cfRule>
  </conditionalFormatting>
  <conditionalFormatting sqref="W119">
    <cfRule type="cellIs" dxfId="4385" priority="134" operator="equal">
      <formula>3</formula>
    </cfRule>
  </conditionalFormatting>
  <conditionalFormatting sqref="U119">
    <cfRule type="cellIs" dxfId="4384" priority="127" operator="between">
      <formula>15</formula>
      <formula>20</formula>
    </cfRule>
  </conditionalFormatting>
  <conditionalFormatting sqref="U119">
    <cfRule type="cellIs" dxfId="4383" priority="128" operator="between">
      <formula>10</formula>
      <formula>14.999</formula>
    </cfRule>
  </conditionalFormatting>
  <conditionalFormatting sqref="U119">
    <cfRule type="cellIs" dxfId="4382" priority="129" operator="between">
      <formula>5</formula>
      <formula>9.999</formula>
    </cfRule>
  </conditionalFormatting>
  <conditionalFormatting sqref="U119">
    <cfRule type="cellIs" dxfId="4381" priority="130" operator="between">
      <formula>0.001</formula>
      <formula>4.999</formula>
    </cfRule>
  </conditionalFormatting>
  <conditionalFormatting sqref="W123">
    <cfRule type="cellIs" dxfId="4380" priority="125" operator="equal">
      <formula>2</formula>
    </cfRule>
  </conditionalFormatting>
  <conditionalFormatting sqref="W123">
    <cfRule type="cellIs" dxfId="4379" priority="126" operator="equal">
      <formula>1</formula>
    </cfRule>
  </conditionalFormatting>
  <conditionalFormatting sqref="W123">
    <cfRule type="cellIs" dxfId="4378" priority="121" operator="equal">
      <formula>6</formula>
    </cfRule>
  </conditionalFormatting>
  <conditionalFormatting sqref="W123">
    <cfRule type="cellIs" dxfId="4377" priority="122" operator="equal">
      <formula>5</formula>
    </cfRule>
  </conditionalFormatting>
  <conditionalFormatting sqref="W123">
    <cfRule type="cellIs" dxfId="4376" priority="123" operator="equal">
      <formula>4</formula>
    </cfRule>
  </conditionalFormatting>
  <conditionalFormatting sqref="W123">
    <cfRule type="cellIs" dxfId="4375" priority="124" operator="equal">
      <formula>3</formula>
    </cfRule>
  </conditionalFormatting>
  <conditionalFormatting sqref="U123">
    <cfRule type="cellIs" dxfId="4374" priority="117" operator="between">
      <formula>15</formula>
      <formula>20</formula>
    </cfRule>
  </conditionalFormatting>
  <conditionalFormatting sqref="U123">
    <cfRule type="cellIs" dxfId="4373" priority="118" operator="between">
      <formula>10</formula>
      <formula>14.999</formula>
    </cfRule>
  </conditionalFormatting>
  <conditionalFormatting sqref="U123">
    <cfRule type="cellIs" dxfId="4372" priority="119" operator="between">
      <formula>5</formula>
      <formula>9.999</formula>
    </cfRule>
  </conditionalFormatting>
  <conditionalFormatting sqref="U123">
    <cfRule type="cellIs" dxfId="4371" priority="120" operator="between">
      <formula>0.001</formula>
      <formula>4.999</formula>
    </cfRule>
  </conditionalFormatting>
  <conditionalFormatting sqref="AV111">
    <cfRule type="cellIs" dxfId="4370" priority="113" operator="between">
      <formula>15</formula>
      <formula>20</formula>
    </cfRule>
  </conditionalFormatting>
  <conditionalFormatting sqref="AV111">
    <cfRule type="cellIs" dxfId="4369" priority="114" operator="between">
      <formula>10</formula>
      <formula>14.999</formula>
    </cfRule>
  </conditionalFormatting>
  <conditionalFormatting sqref="AV111">
    <cfRule type="cellIs" dxfId="4368" priority="115" operator="between">
      <formula>5</formula>
      <formula>9.999</formula>
    </cfRule>
  </conditionalFormatting>
  <conditionalFormatting sqref="AV111">
    <cfRule type="cellIs" dxfId="4367" priority="116" operator="between">
      <formula>0.001</formula>
      <formula>4.999</formula>
    </cfRule>
  </conditionalFormatting>
  <conditionalFormatting sqref="AX111">
    <cfRule type="cellIs" dxfId="4366" priority="111" operator="equal">
      <formula>2</formula>
    </cfRule>
  </conditionalFormatting>
  <conditionalFormatting sqref="AX111">
    <cfRule type="cellIs" dxfId="4365" priority="112" operator="equal">
      <formula>1</formula>
    </cfRule>
  </conditionalFormatting>
  <conditionalFormatting sqref="AX111">
    <cfRule type="cellIs" dxfId="4364" priority="107" operator="equal">
      <formula>6</formula>
    </cfRule>
  </conditionalFormatting>
  <conditionalFormatting sqref="AX111">
    <cfRule type="cellIs" dxfId="4363" priority="108" operator="equal">
      <formula>5</formula>
    </cfRule>
  </conditionalFormatting>
  <conditionalFormatting sqref="AX111">
    <cfRule type="cellIs" dxfId="4362" priority="109" operator="equal">
      <formula>4</formula>
    </cfRule>
  </conditionalFormatting>
  <conditionalFormatting sqref="AX111">
    <cfRule type="cellIs" dxfId="4361" priority="110" operator="equal">
      <formula>3</formula>
    </cfRule>
  </conditionalFormatting>
  <conditionalFormatting sqref="AV115">
    <cfRule type="cellIs" dxfId="4360" priority="103" operator="between">
      <formula>15</formula>
      <formula>20</formula>
    </cfRule>
  </conditionalFormatting>
  <conditionalFormatting sqref="AV115">
    <cfRule type="cellIs" dxfId="4359" priority="104" operator="between">
      <formula>10</formula>
      <formula>14.999</formula>
    </cfRule>
  </conditionalFormatting>
  <conditionalFormatting sqref="AV115">
    <cfRule type="cellIs" dxfId="4358" priority="105" operator="between">
      <formula>5</formula>
      <formula>9.999</formula>
    </cfRule>
  </conditionalFormatting>
  <conditionalFormatting sqref="AV115">
    <cfRule type="cellIs" dxfId="4357" priority="106" operator="between">
      <formula>0.001</formula>
      <formula>4.999</formula>
    </cfRule>
  </conditionalFormatting>
  <conditionalFormatting sqref="AX115">
    <cfRule type="cellIs" dxfId="4356" priority="101" operator="equal">
      <formula>2</formula>
    </cfRule>
  </conditionalFormatting>
  <conditionalFormatting sqref="AX115">
    <cfRule type="cellIs" dxfId="4355" priority="102" operator="equal">
      <formula>1</formula>
    </cfRule>
  </conditionalFormatting>
  <conditionalFormatting sqref="AX115">
    <cfRule type="cellIs" dxfId="4354" priority="97" operator="equal">
      <formula>6</formula>
    </cfRule>
  </conditionalFormatting>
  <conditionalFormatting sqref="AX115">
    <cfRule type="cellIs" dxfId="4353" priority="98" operator="equal">
      <formula>5</formula>
    </cfRule>
  </conditionalFormatting>
  <conditionalFormatting sqref="AX115">
    <cfRule type="cellIs" dxfId="4352" priority="99" operator="equal">
      <formula>4</formula>
    </cfRule>
  </conditionalFormatting>
  <conditionalFormatting sqref="AX115">
    <cfRule type="cellIs" dxfId="4351" priority="100" operator="equal">
      <formula>3</formula>
    </cfRule>
  </conditionalFormatting>
  <conditionalFormatting sqref="U197">
    <cfRule type="cellIs" dxfId="4350" priority="93" operator="between">
      <formula>15</formula>
      <formula>20</formula>
    </cfRule>
  </conditionalFormatting>
  <conditionalFormatting sqref="U197">
    <cfRule type="cellIs" dxfId="4349" priority="94" operator="between">
      <formula>10</formula>
      <formula>14.999</formula>
    </cfRule>
  </conditionalFormatting>
  <conditionalFormatting sqref="U197">
    <cfRule type="cellIs" dxfId="4348" priority="95" operator="between">
      <formula>5</formula>
      <formula>9.999</formula>
    </cfRule>
  </conditionalFormatting>
  <conditionalFormatting sqref="U197">
    <cfRule type="cellIs" dxfId="4347" priority="96" operator="between">
      <formula>0.001</formula>
      <formula>4.999</formula>
    </cfRule>
  </conditionalFormatting>
  <conditionalFormatting sqref="W197">
    <cfRule type="cellIs" dxfId="4346" priority="91" operator="equal">
      <formula>2</formula>
    </cfRule>
  </conditionalFormatting>
  <conditionalFormatting sqref="W197">
    <cfRule type="cellIs" dxfId="4345" priority="92" operator="equal">
      <formula>1</formula>
    </cfRule>
  </conditionalFormatting>
  <conditionalFormatting sqref="W197">
    <cfRule type="cellIs" dxfId="4344" priority="87" operator="equal">
      <formula>6</formula>
    </cfRule>
  </conditionalFormatting>
  <conditionalFormatting sqref="W197">
    <cfRule type="cellIs" dxfId="4343" priority="88" operator="equal">
      <formula>5</formula>
    </cfRule>
  </conditionalFormatting>
  <conditionalFormatting sqref="W197">
    <cfRule type="cellIs" dxfId="4342" priority="89" operator="equal">
      <formula>4</formula>
    </cfRule>
  </conditionalFormatting>
  <conditionalFormatting sqref="W197">
    <cfRule type="cellIs" dxfId="4341" priority="90" operator="equal">
      <formula>3</formula>
    </cfRule>
  </conditionalFormatting>
  <conditionalFormatting sqref="W20">
    <cfRule type="cellIs" dxfId="4340" priority="85" operator="equal">
      <formula>2</formula>
    </cfRule>
  </conditionalFormatting>
  <conditionalFormatting sqref="W20">
    <cfRule type="cellIs" dxfId="4339" priority="86" operator="equal">
      <formula>1</formula>
    </cfRule>
  </conditionalFormatting>
  <conditionalFormatting sqref="W20">
    <cfRule type="cellIs" dxfId="4338" priority="81" operator="equal">
      <formula>6</formula>
    </cfRule>
  </conditionalFormatting>
  <conditionalFormatting sqref="W20">
    <cfRule type="cellIs" dxfId="4337" priority="82" operator="equal">
      <formula>5</formula>
    </cfRule>
  </conditionalFormatting>
  <conditionalFormatting sqref="W20">
    <cfRule type="cellIs" dxfId="4336" priority="83" operator="equal">
      <formula>4</formula>
    </cfRule>
  </conditionalFormatting>
  <conditionalFormatting sqref="W20">
    <cfRule type="cellIs" dxfId="4335" priority="84" operator="equal">
      <formula>3</formula>
    </cfRule>
  </conditionalFormatting>
  <conditionalFormatting sqref="W55">
    <cfRule type="cellIs" dxfId="4334" priority="79" operator="equal">
      <formula>2</formula>
    </cfRule>
  </conditionalFormatting>
  <conditionalFormatting sqref="W55">
    <cfRule type="cellIs" dxfId="4333" priority="80" operator="equal">
      <formula>1</formula>
    </cfRule>
  </conditionalFormatting>
  <conditionalFormatting sqref="W55">
    <cfRule type="cellIs" dxfId="4332" priority="75" operator="equal">
      <formula>6</formula>
    </cfRule>
  </conditionalFormatting>
  <conditionalFormatting sqref="W55">
    <cfRule type="cellIs" dxfId="4331" priority="76" operator="equal">
      <formula>5</formula>
    </cfRule>
  </conditionalFormatting>
  <conditionalFormatting sqref="W55">
    <cfRule type="cellIs" dxfId="4330" priority="77" operator="equal">
      <formula>4</formula>
    </cfRule>
  </conditionalFormatting>
  <conditionalFormatting sqref="W55">
    <cfRule type="cellIs" dxfId="4329" priority="78" operator="equal">
      <formula>3</formula>
    </cfRule>
  </conditionalFormatting>
  <conditionalFormatting sqref="AV55">
    <cfRule type="cellIs" dxfId="4328" priority="71" operator="between">
      <formula>15</formula>
      <formula>20</formula>
    </cfRule>
  </conditionalFormatting>
  <conditionalFormatting sqref="AV55">
    <cfRule type="cellIs" dxfId="4327" priority="72" operator="between">
      <formula>10</formula>
      <formula>14.999</formula>
    </cfRule>
  </conditionalFormatting>
  <conditionalFormatting sqref="AV55">
    <cfRule type="cellIs" dxfId="4326" priority="73" operator="between">
      <formula>5</formula>
      <formula>9.999</formula>
    </cfRule>
  </conditionalFormatting>
  <conditionalFormatting sqref="AV55">
    <cfRule type="cellIs" dxfId="4325" priority="74" operator="between">
      <formula>0.001</formula>
      <formula>4.999</formula>
    </cfRule>
  </conditionalFormatting>
  <conditionalFormatting sqref="AX55">
    <cfRule type="cellIs" dxfId="4324" priority="69" operator="equal">
      <formula>2</formula>
    </cfRule>
  </conditionalFormatting>
  <conditionalFormatting sqref="AX55">
    <cfRule type="cellIs" dxfId="4323" priority="70" operator="equal">
      <formula>1</formula>
    </cfRule>
  </conditionalFormatting>
  <conditionalFormatting sqref="AX55">
    <cfRule type="cellIs" dxfId="4322" priority="65" operator="equal">
      <formula>6</formula>
    </cfRule>
  </conditionalFormatting>
  <conditionalFormatting sqref="AX55">
    <cfRule type="cellIs" dxfId="4321" priority="66" operator="equal">
      <formula>5</formula>
    </cfRule>
  </conditionalFormatting>
  <conditionalFormatting sqref="AX55">
    <cfRule type="cellIs" dxfId="4320" priority="67" operator="equal">
      <formula>4</formula>
    </cfRule>
  </conditionalFormatting>
  <conditionalFormatting sqref="AX55">
    <cfRule type="cellIs" dxfId="4319" priority="68" operator="equal">
      <formula>3</formula>
    </cfRule>
  </conditionalFormatting>
  <conditionalFormatting sqref="W78">
    <cfRule type="cellIs" dxfId="4318" priority="63" operator="equal">
      <formula>2</formula>
    </cfRule>
  </conditionalFormatting>
  <conditionalFormatting sqref="W78">
    <cfRule type="cellIs" dxfId="4317" priority="64" operator="equal">
      <formula>1</formula>
    </cfRule>
  </conditionalFormatting>
  <conditionalFormatting sqref="W78">
    <cfRule type="cellIs" dxfId="4316" priority="59" operator="equal">
      <formula>6</formula>
    </cfRule>
  </conditionalFormatting>
  <conditionalFormatting sqref="W78">
    <cfRule type="cellIs" dxfId="4315" priority="60" operator="equal">
      <formula>5</formula>
    </cfRule>
  </conditionalFormatting>
  <conditionalFormatting sqref="W78">
    <cfRule type="cellIs" dxfId="4314" priority="61" operator="equal">
      <formula>4</formula>
    </cfRule>
  </conditionalFormatting>
  <conditionalFormatting sqref="W78">
    <cfRule type="cellIs" dxfId="4313" priority="62" operator="equal">
      <formula>3</formula>
    </cfRule>
  </conditionalFormatting>
  <conditionalFormatting sqref="AX78">
    <cfRule type="cellIs" dxfId="4312" priority="51" operator="equal">
      <formula>2</formula>
    </cfRule>
  </conditionalFormatting>
  <conditionalFormatting sqref="AX78">
    <cfRule type="cellIs" dxfId="4311" priority="52" operator="equal">
      <formula>1</formula>
    </cfRule>
  </conditionalFormatting>
  <conditionalFormatting sqref="AX78">
    <cfRule type="cellIs" dxfId="4310" priority="47" operator="equal">
      <formula>6</formula>
    </cfRule>
  </conditionalFormatting>
  <conditionalFormatting sqref="AX78">
    <cfRule type="cellIs" dxfId="4309" priority="48" operator="equal">
      <formula>5</formula>
    </cfRule>
  </conditionalFormatting>
  <conditionalFormatting sqref="AX78">
    <cfRule type="cellIs" dxfId="4308" priority="49" operator="equal">
      <formula>4</formula>
    </cfRule>
  </conditionalFormatting>
  <conditionalFormatting sqref="AX78">
    <cfRule type="cellIs" dxfId="4307" priority="50" operator="equal">
      <formula>3</formula>
    </cfRule>
  </conditionalFormatting>
  <conditionalFormatting sqref="U78">
    <cfRule type="cellIs" dxfId="4306" priority="43" operator="between">
      <formula>15</formula>
      <formula>20</formula>
    </cfRule>
  </conditionalFormatting>
  <conditionalFormatting sqref="U78">
    <cfRule type="cellIs" dxfId="4305" priority="44" operator="between">
      <formula>10</formula>
      <formula>14.999</formula>
    </cfRule>
  </conditionalFormatting>
  <conditionalFormatting sqref="U78">
    <cfRule type="cellIs" dxfId="4304" priority="45" operator="between">
      <formula>5</formula>
      <formula>9.999</formula>
    </cfRule>
  </conditionalFormatting>
  <conditionalFormatting sqref="U78">
    <cfRule type="cellIs" dxfId="4303" priority="46" operator="between">
      <formula>0.001</formula>
      <formula>4.999</formula>
    </cfRule>
  </conditionalFormatting>
  <conditionalFormatting sqref="W101">
    <cfRule type="cellIs" dxfId="4302" priority="41" operator="equal">
      <formula>2</formula>
    </cfRule>
  </conditionalFormatting>
  <conditionalFormatting sqref="W101">
    <cfRule type="cellIs" dxfId="4301" priority="42" operator="equal">
      <formula>1</formula>
    </cfRule>
  </conditionalFormatting>
  <conditionalFormatting sqref="W101">
    <cfRule type="cellIs" dxfId="4300" priority="37" operator="equal">
      <formula>6</formula>
    </cfRule>
  </conditionalFormatting>
  <conditionalFormatting sqref="W101">
    <cfRule type="cellIs" dxfId="4299" priority="38" operator="equal">
      <formula>5</formula>
    </cfRule>
  </conditionalFormatting>
  <conditionalFormatting sqref="W101">
    <cfRule type="cellIs" dxfId="4298" priority="39" operator="equal">
      <formula>4</formula>
    </cfRule>
  </conditionalFormatting>
  <conditionalFormatting sqref="W101">
    <cfRule type="cellIs" dxfId="4297" priority="40" operator="equal">
      <formula>3</formula>
    </cfRule>
  </conditionalFormatting>
  <conditionalFormatting sqref="AX101">
    <cfRule type="cellIs" dxfId="4296" priority="35" operator="equal">
      <formula>2</formula>
    </cfRule>
  </conditionalFormatting>
  <conditionalFormatting sqref="AX101">
    <cfRule type="cellIs" dxfId="4295" priority="36" operator="equal">
      <formula>1</formula>
    </cfRule>
  </conditionalFormatting>
  <conditionalFormatting sqref="AX101">
    <cfRule type="cellIs" dxfId="4294" priority="31" operator="equal">
      <formula>6</formula>
    </cfRule>
  </conditionalFormatting>
  <conditionalFormatting sqref="AX101">
    <cfRule type="cellIs" dxfId="4293" priority="32" operator="equal">
      <formula>5</formula>
    </cfRule>
  </conditionalFormatting>
  <conditionalFormatting sqref="AX101">
    <cfRule type="cellIs" dxfId="4292" priority="33" operator="equal">
      <formula>4</formula>
    </cfRule>
  </conditionalFormatting>
  <conditionalFormatting sqref="AX101">
    <cfRule type="cellIs" dxfId="4291" priority="34" operator="equal">
      <formula>3</formula>
    </cfRule>
  </conditionalFormatting>
  <conditionalFormatting sqref="AX128">
    <cfRule type="cellIs" dxfId="4290" priority="23" operator="equal">
      <formula>2</formula>
    </cfRule>
  </conditionalFormatting>
  <conditionalFormatting sqref="AX128">
    <cfRule type="cellIs" dxfId="4289" priority="24" operator="equal">
      <formula>1</formula>
    </cfRule>
  </conditionalFormatting>
  <conditionalFormatting sqref="AX128">
    <cfRule type="cellIs" dxfId="4288" priority="19" operator="equal">
      <formula>6</formula>
    </cfRule>
  </conditionalFormatting>
  <conditionalFormatting sqref="AX128">
    <cfRule type="cellIs" dxfId="4287" priority="20" operator="equal">
      <formula>5</formula>
    </cfRule>
  </conditionalFormatting>
  <conditionalFormatting sqref="AX128">
    <cfRule type="cellIs" dxfId="4286" priority="21" operator="equal">
      <formula>4</formula>
    </cfRule>
  </conditionalFormatting>
  <conditionalFormatting sqref="AX128">
    <cfRule type="cellIs" dxfId="4285" priority="22" operator="equal">
      <formula>3</formula>
    </cfRule>
  </conditionalFormatting>
  <conditionalFormatting sqref="W128">
    <cfRule type="cellIs" dxfId="4284" priority="17" operator="equal">
      <formula>2</formula>
    </cfRule>
  </conditionalFormatting>
  <conditionalFormatting sqref="W128">
    <cfRule type="cellIs" dxfId="4283" priority="18" operator="equal">
      <formula>1</formula>
    </cfRule>
  </conditionalFormatting>
  <conditionalFormatting sqref="W128">
    <cfRule type="cellIs" dxfId="4282" priority="13" operator="equal">
      <formula>6</formula>
    </cfRule>
  </conditionalFormatting>
  <conditionalFormatting sqref="W128">
    <cfRule type="cellIs" dxfId="4281" priority="14" operator="equal">
      <formula>5</formula>
    </cfRule>
  </conditionalFormatting>
  <conditionalFormatting sqref="W128">
    <cfRule type="cellIs" dxfId="4280" priority="15" operator="equal">
      <formula>4</formula>
    </cfRule>
  </conditionalFormatting>
  <conditionalFormatting sqref="W128">
    <cfRule type="cellIs" dxfId="4279" priority="16" operator="equal">
      <formula>3</formula>
    </cfRule>
  </conditionalFormatting>
  <conditionalFormatting sqref="W187">
    <cfRule type="cellIs" dxfId="4278" priority="11" operator="equal">
      <formula>2</formula>
    </cfRule>
  </conditionalFormatting>
  <conditionalFormatting sqref="W187">
    <cfRule type="cellIs" dxfId="4277" priority="12" operator="equal">
      <formula>1</formula>
    </cfRule>
  </conditionalFormatting>
  <conditionalFormatting sqref="W187">
    <cfRule type="cellIs" dxfId="4276" priority="7" operator="equal">
      <formula>6</formula>
    </cfRule>
  </conditionalFormatting>
  <conditionalFormatting sqref="W187">
    <cfRule type="cellIs" dxfId="4275" priority="8" operator="equal">
      <formula>5</formula>
    </cfRule>
  </conditionalFormatting>
  <conditionalFormatting sqref="W187">
    <cfRule type="cellIs" dxfId="4274" priority="9" operator="equal">
      <formula>4</formula>
    </cfRule>
  </conditionalFormatting>
  <conditionalFormatting sqref="W187">
    <cfRule type="cellIs" dxfId="4273" priority="10" operator="equal">
      <formula>3</formula>
    </cfRule>
  </conditionalFormatting>
  <conditionalFormatting sqref="AX187">
    <cfRule type="cellIs" dxfId="4272" priority="5" operator="equal">
      <formula>2</formula>
    </cfRule>
  </conditionalFormatting>
  <conditionalFormatting sqref="AX187">
    <cfRule type="cellIs" dxfId="4271" priority="6" operator="equal">
      <formula>1</formula>
    </cfRule>
  </conditionalFormatting>
  <conditionalFormatting sqref="AX187">
    <cfRule type="cellIs" dxfId="4270" priority="1" operator="equal">
      <formula>6</formula>
    </cfRule>
  </conditionalFormatting>
  <conditionalFormatting sqref="AX187">
    <cfRule type="cellIs" dxfId="4269" priority="2" operator="equal">
      <formula>5</formula>
    </cfRule>
  </conditionalFormatting>
  <conditionalFormatting sqref="AX187">
    <cfRule type="cellIs" dxfId="4268" priority="3" operator="equal">
      <formula>4</formula>
    </cfRule>
  </conditionalFormatting>
  <conditionalFormatting sqref="AX187">
    <cfRule type="cellIs" dxfId="4267" priority="4" operator="equal">
      <formula>3</formula>
    </cfRule>
  </conditionalFormatting>
  <pageMargins left="0.23622047244094491" right="0.23622047244094491" top="0.74803149606299213" bottom="0.74803149606299213" header="0.31496062992125984" footer="0.31496062992125984"/>
  <pageSetup paperSize="9" scale="14" orientation="portrait" horizontalDpi="0" verticalDpi="0"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3">
    <tabColor rgb="FFC00000"/>
    <pageSetUpPr fitToPage="1"/>
  </sheetPr>
  <dimension ref="A1:BE183"/>
  <sheetViews>
    <sheetView topLeftCell="F64" zoomScale="25" zoomScaleNormal="25" workbookViewId="0">
      <selection activeCell="U95" sqref="U95:AM95"/>
    </sheetView>
  </sheetViews>
  <sheetFormatPr baseColWidth="10" defaultColWidth="10.85546875" defaultRowHeight="15"/>
  <cols>
    <col min="1" max="1" width="1.7109375" style="746" customWidth="1"/>
    <col min="2" max="2" width="2.42578125" style="746" customWidth="1"/>
    <col min="3" max="3" width="1.7109375" style="746" customWidth="1"/>
    <col min="4" max="4" width="10.85546875" style="746"/>
    <col min="5" max="5" width="14.140625" style="746" customWidth="1"/>
    <col min="6" max="6" width="1.7109375" style="746" customWidth="1"/>
    <col min="7" max="7" width="5" style="746" customWidth="1"/>
    <col min="8" max="8" width="36.7109375" style="746" customWidth="1"/>
    <col min="9" max="9" width="1.7109375" style="746" customWidth="1"/>
    <col min="10" max="10" width="21.7109375" style="746" customWidth="1"/>
    <col min="11" max="11" width="1.7109375" style="746" customWidth="1"/>
    <col min="12" max="12" width="12.42578125" style="746" customWidth="1"/>
    <col min="13" max="14" width="4.140625" style="746" customWidth="1"/>
    <col min="15" max="15" width="1.7109375" style="746" customWidth="1"/>
    <col min="16" max="16" width="8.85546875" style="746" customWidth="1"/>
    <col min="17" max="17" width="8.28515625" style="746" customWidth="1"/>
    <col min="18" max="18" width="8.42578125" style="746" customWidth="1"/>
    <col min="19" max="19" width="8.85546875" style="746" customWidth="1"/>
    <col min="20" max="20" width="7.42578125" style="746" customWidth="1"/>
    <col min="21" max="21" width="11.7109375" style="746" customWidth="1"/>
    <col min="22" max="22" width="3.28515625" style="746" customWidth="1"/>
    <col min="23" max="23" width="8.28515625" style="746" customWidth="1"/>
    <col min="24" max="24" width="16.7109375" style="746" customWidth="1"/>
    <col min="25" max="25" width="4.140625" style="746" customWidth="1"/>
    <col min="26" max="26" width="1.7109375" style="746" customWidth="1"/>
    <col min="27" max="27" width="3.28515625" style="746" customWidth="1"/>
    <col min="28" max="28" width="20" style="746" customWidth="1"/>
    <col min="29" max="29" width="6.7109375" style="746" customWidth="1"/>
    <col min="30" max="30" width="74.140625" style="746" customWidth="1"/>
    <col min="31" max="31" width="10.140625" style="746" customWidth="1"/>
    <col min="32" max="32" width="8.85546875" style="746" customWidth="1"/>
    <col min="33" max="33" width="8.28515625" style="746" customWidth="1"/>
    <col min="34" max="35" width="8.85546875" style="746" customWidth="1"/>
    <col min="36" max="36" width="7.42578125" style="746" customWidth="1"/>
    <col min="37" max="37" width="11.7109375" style="746" customWidth="1"/>
    <col min="38" max="38" width="3.28515625" style="746" customWidth="1"/>
    <col min="39" max="39" width="8.28515625" style="746" customWidth="1"/>
    <col min="40" max="40" width="6.28515625" style="746" customWidth="1"/>
    <col min="41" max="44" width="30.85546875" style="746" hidden="1" customWidth="1"/>
    <col min="45" max="45" width="13.28515625" style="746" hidden="1" customWidth="1"/>
    <col min="46" max="50" width="30.85546875" style="746" hidden="1" customWidth="1"/>
    <col min="51" max="52" width="30.85546875" style="746" customWidth="1"/>
    <col min="53" max="53" width="2.42578125" style="746" customWidth="1"/>
    <col min="54" max="56" width="26.28515625" style="746" customWidth="1"/>
    <col min="57" max="16384" width="10.85546875" style="746"/>
  </cols>
  <sheetData>
    <row r="1" spans="2:57" ht="9.9499999999999993" customHeight="1">
      <c r="AN1" s="747"/>
      <c r="AO1" s="748"/>
      <c r="AP1" s="748"/>
      <c r="AQ1" s="748"/>
      <c r="AR1" s="748"/>
      <c r="AS1" s="748"/>
      <c r="AT1" s="748"/>
      <c r="AU1" s="748"/>
      <c r="AV1" s="748"/>
      <c r="AW1" s="748"/>
      <c r="AX1" s="748"/>
      <c r="AY1" s="748"/>
      <c r="AZ1" s="748"/>
      <c r="BA1" s="748"/>
      <c r="BB1" s="748"/>
      <c r="BC1" s="748"/>
      <c r="BD1" s="748"/>
      <c r="BE1" s="749"/>
    </row>
    <row r="2" spans="2:57" ht="15" customHeight="1">
      <c r="B2" s="750"/>
      <c r="C2" s="751"/>
      <c r="D2" s="751"/>
      <c r="E2" s="751"/>
      <c r="F2" s="751"/>
      <c r="G2" s="751"/>
      <c r="H2" s="751"/>
      <c r="I2" s="751"/>
      <c r="J2" s="751"/>
      <c r="K2" s="751"/>
      <c r="L2" s="751"/>
      <c r="M2" s="751"/>
      <c r="N2" s="751"/>
      <c r="O2" s="751"/>
      <c r="P2" s="751"/>
      <c r="Q2" s="751"/>
      <c r="R2" s="751"/>
      <c r="S2" s="751"/>
      <c r="T2" s="751"/>
      <c r="U2" s="751"/>
      <c r="V2" s="751"/>
      <c r="W2" s="751"/>
      <c r="X2" s="751"/>
      <c r="Y2" s="751"/>
      <c r="Z2" s="751"/>
      <c r="AA2" s="751"/>
      <c r="AB2" s="751"/>
      <c r="AC2" s="751"/>
      <c r="AD2" s="751"/>
      <c r="AE2" s="751"/>
      <c r="AF2" s="751"/>
      <c r="AG2" s="751"/>
      <c r="AH2" s="751"/>
      <c r="AI2" s="751"/>
      <c r="AJ2" s="751"/>
      <c r="AK2" s="751"/>
      <c r="AL2" s="751"/>
      <c r="AM2" s="752"/>
    </row>
    <row r="3" spans="2:57" ht="9.9499999999999993" customHeight="1">
      <c r="B3" s="753"/>
      <c r="F3" s="754"/>
      <c r="G3" s="754"/>
      <c r="H3" s="755"/>
      <c r="I3" s="754"/>
      <c r="J3" s="754"/>
      <c r="K3" s="755"/>
      <c r="L3" s="755"/>
      <c r="M3" s="755"/>
      <c r="N3" s="755"/>
      <c r="O3" s="755"/>
      <c r="P3" s="755"/>
      <c r="Q3" s="755"/>
      <c r="AE3" s="755"/>
      <c r="AF3" s="755"/>
      <c r="AM3" s="756"/>
    </row>
    <row r="4" spans="2:57" ht="9.9499999999999993" customHeight="1">
      <c r="B4" s="753"/>
      <c r="F4" s="754"/>
      <c r="G4" s="754"/>
      <c r="H4" s="755"/>
      <c r="I4" s="754"/>
      <c r="J4" s="754"/>
      <c r="K4" s="755"/>
      <c r="L4" s="755"/>
      <c r="M4" s="755"/>
      <c r="N4" s="755"/>
      <c r="O4" s="755"/>
      <c r="P4" s="755"/>
      <c r="Q4" s="755"/>
      <c r="AE4" s="755"/>
      <c r="AF4" s="755"/>
      <c r="AM4" s="756"/>
    </row>
    <row r="5" spans="2:57" s="353" customFormat="1" ht="27.95" customHeight="1">
      <c r="B5" s="12"/>
      <c r="C5" s="11"/>
      <c r="D5" s="11"/>
      <c r="E5" s="11"/>
      <c r="F5" s="13"/>
      <c r="G5" s="1051" t="str">
        <f>'Profil ICCER'!G5:H5</f>
        <v>?</v>
      </c>
      <c r="H5" s="1051"/>
      <c r="I5" s="1071"/>
      <c r="J5" s="1568" t="str">
        <f>'Bilan MEE'!J5:J6</f>
        <v>Seconde</v>
      </c>
      <c r="K5" s="1569"/>
      <c r="L5" s="1372" t="str">
        <f>'Profil ICCER'!L5</f>
        <v>BCP</v>
      </c>
      <c r="M5" s="1372"/>
      <c r="N5" s="1570"/>
      <c r="O5" s="1326" t="str">
        <f>'Profil ICCER'!O5:T6</f>
        <v>Maintenance et efficacité énergétique (MEE)</v>
      </c>
      <c r="P5" s="1326"/>
      <c r="Q5" s="1326"/>
      <c r="R5" s="1326"/>
      <c r="S5" s="1326"/>
      <c r="T5" s="1326"/>
      <c r="U5" s="356"/>
      <c r="V5" s="11"/>
      <c r="W5" s="1361" t="s">
        <v>126</v>
      </c>
      <c r="X5" s="1361"/>
      <c r="Y5" s="1361"/>
      <c r="Z5" s="1361"/>
      <c r="AA5" s="1361"/>
      <c r="AB5" s="1361"/>
      <c r="AC5" s="1459"/>
      <c r="AD5" s="1571" t="s">
        <v>387</v>
      </c>
      <c r="AE5" s="1571"/>
      <c r="AF5" s="1571"/>
      <c r="AG5" s="1571"/>
      <c r="AH5" s="1571"/>
      <c r="AI5" s="1571"/>
      <c r="AJ5" s="1571"/>
      <c r="AK5" s="1571"/>
      <c r="AL5" s="1571"/>
      <c r="AM5" s="894"/>
    </row>
    <row r="6" spans="2:57" s="353" customFormat="1" ht="27.95" customHeight="1">
      <c r="B6" s="12"/>
      <c r="C6" s="11"/>
      <c r="D6" s="11"/>
      <c r="E6" s="11"/>
      <c r="F6" s="13"/>
      <c r="G6" s="1051" t="str">
        <f>'Profil ICCER'!G6</f>
        <v>?</v>
      </c>
      <c r="H6" s="1051"/>
      <c r="I6" s="1071"/>
      <c r="J6" s="1568"/>
      <c r="K6" s="1569"/>
      <c r="L6" s="1372"/>
      <c r="M6" s="1372"/>
      <c r="N6" s="1570"/>
      <c r="O6" s="1326"/>
      <c r="P6" s="1326"/>
      <c r="Q6" s="1326"/>
      <c r="R6" s="1326"/>
      <c r="S6" s="1326"/>
      <c r="T6" s="1326"/>
      <c r="U6" s="356"/>
      <c r="V6" s="11"/>
      <c r="W6" s="1361"/>
      <c r="X6" s="1361"/>
      <c r="Y6" s="1361"/>
      <c r="Z6" s="1361"/>
      <c r="AA6" s="1361"/>
      <c r="AB6" s="1361"/>
      <c r="AC6" s="1459"/>
      <c r="AD6" s="1571"/>
      <c r="AE6" s="1571"/>
      <c r="AF6" s="1571"/>
      <c r="AG6" s="1571"/>
      <c r="AH6" s="1571"/>
      <c r="AI6" s="1571"/>
      <c r="AJ6" s="1571"/>
      <c r="AK6" s="1571"/>
      <c r="AL6" s="1571"/>
      <c r="AM6" s="894"/>
    </row>
    <row r="7" spans="2:57" s="362" customFormat="1" ht="9.9499999999999993" customHeight="1">
      <c r="B7" s="22"/>
      <c r="C7" s="21"/>
      <c r="D7" s="21"/>
      <c r="E7" s="21"/>
      <c r="F7" s="21"/>
      <c r="G7" s="23"/>
      <c r="H7" s="23"/>
      <c r="I7" s="23"/>
      <c r="J7" s="24"/>
      <c r="K7" s="24"/>
      <c r="L7" s="24"/>
      <c r="M7" s="24"/>
      <c r="N7" s="24"/>
      <c r="O7" s="24"/>
      <c r="P7" s="24"/>
      <c r="Q7" s="8"/>
      <c r="R7" s="1"/>
      <c r="S7" s="1"/>
      <c r="T7" s="1"/>
      <c r="U7" s="1"/>
      <c r="V7" s="1"/>
      <c r="W7" s="1361"/>
      <c r="X7" s="1361"/>
      <c r="Y7" s="1361"/>
      <c r="Z7" s="1361"/>
      <c r="AA7" s="1361"/>
      <c r="AB7" s="1361"/>
      <c r="AC7" s="1459"/>
      <c r="AD7" s="1571"/>
      <c r="AE7" s="1571"/>
      <c r="AF7" s="1571"/>
      <c r="AG7" s="1571"/>
      <c r="AH7" s="1571"/>
      <c r="AI7" s="1571"/>
      <c r="AJ7" s="1571"/>
      <c r="AK7" s="1571"/>
      <c r="AL7" s="1571"/>
      <c r="AM7" s="895"/>
    </row>
    <row r="8" spans="2:57" ht="9.9499999999999993" customHeight="1">
      <c r="B8" s="5"/>
      <c r="C8" s="1"/>
      <c r="D8" s="27"/>
      <c r="E8" s="27"/>
      <c r="F8" s="1"/>
      <c r="G8" s="1"/>
      <c r="H8" s="1"/>
      <c r="I8" s="1"/>
      <c r="J8" s="1"/>
      <c r="K8" s="1"/>
      <c r="L8" s="1"/>
      <c r="M8" s="1"/>
      <c r="N8" s="1"/>
      <c r="O8" s="1"/>
      <c r="P8" s="1"/>
      <c r="Q8" s="1"/>
      <c r="R8" s="1"/>
      <c r="S8" s="1"/>
      <c r="T8" s="1"/>
      <c r="U8" s="1"/>
      <c r="V8" s="1"/>
      <c r="W8" s="1361"/>
      <c r="X8" s="1361"/>
      <c r="Y8" s="1361"/>
      <c r="Z8" s="1361"/>
      <c r="AA8" s="1361"/>
      <c r="AB8" s="1361"/>
      <c r="AC8" s="1459"/>
      <c r="AD8" s="1571"/>
      <c r="AE8" s="1571"/>
      <c r="AF8" s="1571"/>
      <c r="AG8" s="1571"/>
      <c r="AH8" s="1571"/>
      <c r="AI8" s="1571"/>
      <c r="AJ8" s="1571"/>
      <c r="AK8" s="1571"/>
      <c r="AL8" s="1571"/>
      <c r="AM8" s="895"/>
      <c r="AN8" s="757"/>
      <c r="AO8" s="757"/>
      <c r="AP8" s="757"/>
      <c r="AQ8" s="757"/>
      <c r="AR8" s="757"/>
      <c r="AS8" s="757"/>
      <c r="AT8" s="757"/>
      <c r="AU8" s="757"/>
      <c r="AV8" s="757"/>
      <c r="AW8" s="757"/>
      <c r="AX8" s="757"/>
      <c r="AY8" s="757"/>
    </row>
    <row r="9" spans="2:57" s="362" customFormat="1" ht="60" customHeight="1">
      <c r="B9" s="1564" t="s">
        <v>0</v>
      </c>
      <c r="C9" s="1565"/>
      <c r="D9" s="1565"/>
      <c r="E9" s="1565"/>
      <c r="F9" s="29"/>
      <c r="G9" s="30"/>
      <c r="H9" s="131" t="s">
        <v>388</v>
      </c>
      <c r="I9" s="132"/>
      <c r="J9" s="132"/>
      <c r="K9" s="506"/>
      <c r="L9" s="506"/>
      <c r="M9" s="506"/>
      <c r="N9" s="506"/>
      <c r="O9" s="133"/>
      <c r="P9" s="133"/>
      <c r="Q9" s="133"/>
      <c r="R9" s="133"/>
      <c r="S9" s="133"/>
      <c r="T9" s="133"/>
      <c r="U9" s="133"/>
      <c r="V9" s="133"/>
      <c r="W9" s="133"/>
      <c r="X9" s="133"/>
      <c r="Y9" s="29"/>
      <c r="Z9" s="29"/>
      <c r="AA9" s="29"/>
      <c r="AB9" s="29"/>
      <c r="AC9" s="29"/>
      <c r="AD9" s="1571"/>
      <c r="AE9" s="1571"/>
      <c r="AF9" s="1571"/>
      <c r="AG9" s="1571"/>
      <c r="AH9" s="1571"/>
      <c r="AI9" s="1571"/>
      <c r="AJ9" s="1571"/>
      <c r="AK9" s="1571"/>
      <c r="AL9" s="1571"/>
      <c r="AM9" s="896"/>
    </row>
    <row r="10" spans="2:57" ht="30" customHeight="1">
      <c r="B10" s="758"/>
      <c r="C10" s="759"/>
      <c r="D10" s="759"/>
      <c r="E10" s="759"/>
      <c r="F10" s="759"/>
      <c r="G10" s="760"/>
      <c r="H10" s="761" t="s">
        <v>92</v>
      </c>
      <c r="I10" s="1566">
        <f ca="1">TODAY()</f>
        <v>44544</v>
      </c>
      <c r="J10" s="1566"/>
      <c r="K10" s="1566"/>
      <c r="L10" s="1566"/>
      <c r="M10" s="1566"/>
      <c r="N10" s="1566"/>
      <c r="O10" s="1566"/>
      <c r="P10" s="1566"/>
      <c r="Q10" s="1566"/>
      <c r="R10" s="1566"/>
      <c r="S10" s="1566"/>
      <c r="T10" s="1566"/>
      <c r="U10" s="1566"/>
      <c r="V10" s="1566"/>
      <c r="W10" s="1566"/>
      <c r="X10" s="1566"/>
      <c r="Y10" s="1566"/>
      <c r="Z10" s="1566"/>
      <c r="AA10" s="1566"/>
      <c r="AB10" s="1566"/>
      <c r="AC10" s="1566"/>
      <c r="AD10" s="1566"/>
      <c r="AE10" s="1566"/>
      <c r="AF10" s="1566"/>
      <c r="AG10" s="1566"/>
      <c r="AH10" s="1566"/>
      <c r="AI10" s="1566"/>
      <c r="AJ10" s="1566"/>
      <c r="AK10" s="1566"/>
      <c r="AL10" s="1566"/>
      <c r="AM10" s="1567"/>
      <c r="AO10" s="1561"/>
      <c r="AP10" s="1561"/>
      <c r="AQ10" s="1561"/>
      <c r="AR10" s="1561"/>
      <c r="AS10" s="1561"/>
      <c r="AT10" s="1561"/>
      <c r="AU10" s="1561"/>
      <c r="AV10" s="1561"/>
      <c r="AW10" s="1561"/>
      <c r="AX10" s="1561"/>
    </row>
    <row r="11" spans="2:57" ht="5.0999999999999996" customHeight="1">
      <c r="B11" s="753"/>
      <c r="G11" s="366"/>
      <c r="H11" s="762"/>
      <c r="I11" s="762"/>
      <c r="J11" s="762"/>
      <c r="K11" s="762"/>
      <c r="L11" s="762"/>
      <c r="M11" s="762"/>
      <c r="N11" s="762"/>
      <c r="O11" s="762"/>
      <c r="P11" s="762"/>
      <c r="Q11" s="762"/>
      <c r="R11" s="762"/>
      <c r="S11" s="762"/>
      <c r="T11" s="762"/>
      <c r="U11" s="762"/>
      <c r="V11" s="762"/>
      <c r="W11" s="762"/>
      <c r="X11" s="762"/>
      <c r="Y11" s="762"/>
      <c r="Z11" s="762"/>
      <c r="AA11" s="762"/>
      <c r="AB11" s="762"/>
      <c r="AC11" s="762"/>
      <c r="AD11" s="762"/>
      <c r="AE11" s="762"/>
      <c r="AF11" s="762"/>
      <c r="AG11" s="762"/>
      <c r="AH11" s="762"/>
      <c r="AI11" s="762"/>
      <c r="AJ11" s="762"/>
      <c r="AK11" s="762"/>
      <c r="AL11" s="762"/>
      <c r="AM11" s="763"/>
    </row>
    <row r="12" spans="2:57" ht="15" customHeight="1">
      <c r="B12" s="753"/>
      <c r="G12" s="366"/>
      <c r="H12" s="762"/>
      <c r="I12" s="762"/>
      <c r="J12" s="762"/>
      <c r="K12" s="762"/>
      <c r="L12" s="762"/>
      <c r="M12" s="762"/>
      <c r="N12" s="762"/>
      <c r="O12" s="762"/>
      <c r="P12" s="762"/>
      <c r="Q12" s="762"/>
      <c r="R12" s="762"/>
      <c r="S12" s="762"/>
      <c r="T12" s="762"/>
      <c r="U12" s="384"/>
      <c r="V12" s="384"/>
      <c r="W12" s="384"/>
      <c r="X12" s="384"/>
      <c r="Y12" s="366"/>
      <c r="Z12" s="366"/>
      <c r="AA12" s="764"/>
      <c r="AB12" s="762"/>
      <c r="AC12" s="762"/>
      <c r="AD12" s="762"/>
      <c r="AE12" s="762"/>
      <c r="AF12" s="762"/>
      <c r="AG12" s="762"/>
      <c r="AH12" s="762"/>
      <c r="AI12" s="762"/>
      <c r="AJ12" s="384"/>
      <c r="AK12" s="384"/>
      <c r="AL12" s="384"/>
      <c r="AM12" s="765"/>
    </row>
    <row r="13" spans="2:57" ht="9.9499999999999993" customHeight="1">
      <c r="B13" s="753"/>
      <c r="G13" s="366"/>
      <c r="H13" s="762"/>
      <c r="I13" s="762"/>
      <c r="J13" s="762"/>
      <c r="K13" s="762"/>
      <c r="L13" s="762"/>
      <c r="M13" s="762"/>
      <c r="N13" s="762"/>
      <c r="O13" s="762"/>
      <c r="P13" s="762"/>
      <c r="Q13" s="762"/>
      <c r="R13" s="762"/>
      <c r="S13" s="762"/>
      <c r="T13" s="762"/>
      <c r="U13" s="762"/>
      <c r="V13" s="762"/>
      <c r="W13" s="762"/>
      <c r="X13" s="762"/>
      <c r="Y13" s="762"/>
      <c r="Z13" s="762"/>
      <c r="AA13" s="762"/>
      <c r="AB13" s="762"/>
      <c r="AC13" s="762"/>
      <c r="AD13" s="762"/>
      <c r="AE13" s="762"/>
      <c r="AF13" s="762"/>
      <c r="AG13" s="762"/>
      <c r="AH13" s="762"/>
      <c r="AI13" s="762"/>
      <c r="AJ13" s="762"/>
      <c r="AK13" s="762"/>
      <c r="AL13" s="762"/>
      <c r="AM13" s="763"/>
    </row>
    <row r="14" spans="2:57" ht="15" customHeight="1">
      <c r="B14" s="753"/>
      <c r="D14" s="1562"/>
      <c r="E14" s="1562"/>
      <c r="G14" s="366"/>
      <c r="H14" s="366"/>
      <c r="I14" s="366"/>
      <c r="J14" s="366"/>
      <c r="K14" s="366"/>
      <c r="L14" s="764"/>
      <c r="M14" s="764"/>
      <c r="N14" s="764"/>
      <c r="O14" s="764"/>
      <c r="P14" s="379" t="s">
        <v>66</v>
      </c>
      <c r="Q14" s="380" t="s">
        <v>62</v>
      </c>
      <c r="R14" s="381" t="s">
        <v>57</v>
      </c>
      <c r="S14" s="382" t="s">
        <v>52</v>
      </c>
      <c r="T14" s="366"/>
      <c r="U14" s="767"/>
      <c r="V14" s="366"/>
      <c r="W14" s="768"/>
      <c r="X14" s="366"/>
      <c r="AA14" s="766"/>
      <c r="AB14" s="766"/>
      <c r="AD14" s="366"/>
      <c r="AE14" s="366"/>
      <c r="AF14" s="379" t="s">
        <v>66</v>
      </c>
      <c r="AG14" s="380" t="s">
        <v>62</v>
      </c>
      <c r="AH14" s="381" t="s">
        <v>57</v>
      </c>
      <c r="AI14" s="382" t="s">
        <v>52</v>
      </c>
      <c r="AJ14" s="764"/>
      <c r="AK14" s="764"/>
      <c r="AL14" s="764"/>
      <c r="AM14" s="769"/>
      <c r="AO14" s="770"/>
      <c r="AP14" s="770"/>
      <c r="AQ14" s="770"/>
      <c r="AR14" s="770"/>
      <c r="AS14" s="770"/>
      <c r="AT14" s="770"/>
      <c r="AU14" s="770"/>
      <c r="AV14" s="770"/>
      <c r="AW14" s="770"/>
      <c r="AX14" s="770"/>
    </row>
    <row r="15" spans="2:57" ht="5.0999999999999996" customHeight="1">
      <c r="B15" s="753"/>
      <c r="G15" s="366"/>
      <c r="H15" s="366"/>
      <c r="I15" s="366"/>
      <c r="J15" s="366"/>
      <c r="K15" s="366"/>
      <c r="L15" s="771"/>
      <c r="M15" s="764"/>
      <c r="N15" s="764"/>
      <c r="O15" s="764"/>
      <c r="P15" s="772"/>
      <c r="Q15" s="384"/>
      <c r="R15" s="384"/>
      <c r="S15" s="772"/>
      <c r="T15" s="366"/>
      <c r="U15" s="764"/>
      <c r="V15" s="366"/>
      <c r="W15" s="764"/>
      <c r="X15" s="366"/>
      <c r="Y15" s="366"/>
      <c r="Z15" s="366"/>
      <c r="AA15" s="366"/>
      <c r="AE15" s="772"/>
      <c r="AF15" s="384"/>
      <c r="AG15" s="384"/>
      <c r="AH15" s="772"/>
      <c r="AI15" s="366"/>
      <c r="AJ15" s="764"/>
      <c r="AK15" s="366"/>
      <c r="AL15" s="764"/>
      <c r="AM15" s="769"/>
      <c r="AO15" s="770"/>
      <c r="AP15" s="770"/>
      <c r="AQ15" s="770"/>
      <c r="AR15" s="770"/>
      <c r="AS15" s="770"/>
      <c r="AT15" s="770"/>
      <c r="AU15" s="770"/>
      <c r="AW15" s="770"/>
    </row>
    <row r="16" spans="2:57" ht="35.1" customHeight="1">
      <c r="B16" s="753"/>
      <c r="G16" s="366"/>
      <c r="H16" s="366"/>
      <c r="I16" s="366"/>
      <c r="J16" s="366"/>
      <c r="K16" s="366"/>
      <c r="L16" s="366"/>
      <c r="M16" s="366"/>
      <c r="N16" s="366"/>
      <c r="O16" s="366"/>
      <c r="P16" s="366"/>
      <c r="Q16" s="366"/>
      <c r="R16" s="366"/>
      <c r="S16" s="366"/>
      <c r="T16" s="366"/>
      <c r="U16" s="366"/>
      <c r="V16" s="366"/>
      <c r="W16" s="366"/>
      <c r="X16" s="366"/>
      <c r="Y16" s="366"/>
      <c r="Z16" s="366"/>
      <c r="AA16" s="366"/>
      <c r="AB16" s="366"/>
      <c r="AE16" s="366"/>
      <c r="AF16" s="366"/>
      <c r="AG16" s="366"/>
      <c r="AH16" s="366"/>
      <c r="AI16" s="366"/>
      <c r="AJ16" s="366"/>
      <c r="AK16" s="366"/>
      <c r="AL16" s="366"/>
      <c r="AM16" s="773"/>
    </row>
    <row r="17" spans="2:50" ht="30" customHeight="1">
      <c r="B17" s="774"/>
      <c r="C17" s="775"/>
      <c r="D17" s="775"/>
      <c r="E17" s="775"/>
      <c r="F17" s="775"/>
      <c r="G17" s="776"/>
      <c r="H17" s="776"/>
      <c r="I17" s="776"/>
      <c r="J17" s="776"/>
      <c r="K17" s="776"/>
      <c r="L17" s="776"/>
      <c r="M17" s="776"/>
      <c r="N17" s="776"/>
      <c r="O17" s="776"/>
      <c r="P17" s="776"/>
      <c r="Q17" s="776"/>
      <c r="R17" s="776"/>
      <c r="S17" s="776"/>
      <c r="T17" s="776"/>
      <c r="U17" s="776"/>
      <c r="V17" s="776"/>
      <c r="W17" s="776"/>
      <c r="X17" s="776"/>
      <c r="Y17" s="776"/>
      <c r="Z17" s="776"/>
      <c r="AA17" s="776"/>
      <c r="AB17" s="775"/>
      <c r="AC17" s="775"/>
      <c r="AD17" s="776"/>
      <c r="AE17" s="776"/>
      <c r="AF17" s="776"/>
      <c r="AG17" s="776"/>
      <c r="AH17" s="776"/>
      <c r="AI17" s="776"/>
      <c r="AJ17" s="776"/>
      <c r="AK17" s="776"/>
      <c r="AL17" s="776"/>
      <c r="AM17" s="777"/>
    </row>
    <row r="18" spans="2:50" ht="20.100000000000001" customHeight="1">
      <c r="B18" s="778"/>
      <c r="C18" s="779"/>
      <c r="D18" s="779"/>
      <c r="E18" s="779"/>
      <c r="F18" s="779"/>
      <c r="G18" s="780"/>
      <c r="H18" s="780"/>
      <c r="I18" s="780"/>
      <c r="J18" s="780"/>
      <c r="K18" s="780"/>
      <c r="L18" s="780"/>
      <c r="M18" s="780"/>
      <c r="N18" s="780"/>
      <c r="O18" s="780"/>
      <c r="P18" s="780"/>
      <c r="Q18" s="780"/>
      <c r="R18" s="780"/>
      <c r="S18" s="780"/>
      <c r="T18" s="780"/>
      <c r="U18" s="780"/>
      <c r="V18" s="780"/>
      <c r="W18" s="781"/>
      <c r="X18" s="782"/>
      <c r="Y18" s="783"/>
      <c r="Z18" s="784"/>
      <c r="AA18" s="784"/>
      <c r="AB18" s="784"/>
      <c r="AC18" s="785"/>
      <c r="AD18" s="785"/>
      <c r="AE18" s="784"/>
      <c r="AF18" s="784"/>
      <c r="AG18" s="784"/>
      <c r="AH18" s="784"/>
      <c r="AI18" s="784"/>
      <c r="AJ18" s="784"/>
      <c r="AK18" s="784"/>
      <c r="AL18" s="784"/>
      <c r="AM18" s="786"/>
      <c r="AQ18" s="787"/>
      <c r="AR18" s="787"/>
      <c r="AS18" s="787"/>
      <c r="AT18" s="787"/>
      <c r="AU18" s="787"/>
      <c r="AW18" s="787"/>
    </row>
    <row r="19" spans="2:50" ht="39.950000000000003" customHeight="1">
      <c r="B19" s="788"/>
      <c r="C19" s="789"/>
      <c r="D19" s="789"/>
      <c r="E19" s="789"/>
      <c r="F19" s="789"/>
      <c r="G19" s="790"/>
      <c r="H19" s="1516"/>
      <c r="I19" s="1517"/>
      <c r="J19" s="1517"/>
      <c r="K19" s="1517"/>
      <c r="L19" s="1518"/>
      <c r="M19" s="790"/>
      <c r="N19" s="790"/>
      <c r="O19" s="790"/>
      <c r="P19" s="791"/>
      <c r="Q19" s="791"/>
      <c r="R19" s="791"/>
      <c r="S19" s="791"/>
      <c r="T19" s="791"/>
      <c r="U19" s="791"/>
      <c r="V19" s="791"/>
      <c r="W19" s="792"/>
      <c r="X19" s="782"/>
      <c r="Y19" s="793"/>
      <c r="Z19" s="790"/>
      <c r="AA19" s="790"/>
      <c r="AB19" s="790"/>
      <c r="AC19" s="789"/>
      <c r="AD19" s="1525"/>
      <c r="AE19" s="789"/>
      <c r="AF19" s="789"/>
      <c r="AG19" s="789"/>
      <c r="AH19" s="789"/>
      <c r="AI19" s="789"/>
      <c r="AJ19" s="789"/>
      <c r="AK19" s="789"/>
      <c r="AL19" s="794"/>
      <c r="AM19" s="795"/>
      <c r="AN19" s="796"/>
      <c r="AQ19" s="787"/>
      <c r="AR19" s="787"/>
      <c r="AS19" s="797"/>
      <c r="AT19" s="797"/>
      <c r="AU19" s="797"/>
      <c r="AV19" s="797"/>
      <c r="AW19" s="787"/>
    </row>
    <row r="20" spans="2:50" ht="60" customHeight="1">
      <c r="B20" s="788"/>
      <c r="C20" s="789"/>
      <c r="D20" s="789"/>
      <c r="E20" s="789"/>
      <c r="F20" s="789"/>
      <c r="G20" s="790"/>
      <c r="H20" s="1519"/>
      <c r="I20" s="1520"/>
      <c r="J20" s="1520"/>
      <c r="K20" s="1520"/>
      <c r="L20" s="1521"/>
      <c r="M20" s="790"/>
      <c r="N20" s="790"/>
      <c r="O20" s="790"/>
      <c r="P20" s="1528" t="str">
        <f>'Donnees MEE'!E80</f>
        <v>Préparation d'une intervention</v>
      </c>
      <c r="Q20" s="1529"/>
      <c r="R20" s="1529"/>
      <c r="S20" s="1529"/>
      <c r="T20" s="1529"/>
      <c r="U20" s="1529"/>
      <c r="V20" s="1530"/>
      <c r="W20" s="798"/>
      <c r="X20" s="782"/>
      <c r="Y20" s="793"/>
      <c r="Z20" s="790"/>
      <c r="AA20" s="790"/>
      <c r="AB20" s="790"/>
      <c r="AC20" s="789"/>
      <c r="AD20" s="1526"/>
      <c r="AE20" s="789"/>
      <c r="AF20" s="1528" t="str">
        <f>'Donnees MEE'!E80</f>
        <v>Préparation d'une intervention</v>
      </c>
      <c r="AG20" s="1529"/>
      <c r="AH20" s="1529"/>
      <c r="AI20" s="1529"/>
      <c r="AJ20" s="1529"/>
      <c r="AK20" s="1529"/>
      <c r="AL20" s="1530"/>
      <c r="AM20" s="799"/>
      <c r="AN20" s="796"/>
      <c r="AQ20" s="787"/>
      <c r="AR20" s="787"/>
      <c r="AS20" s="797"/>
      <c r="AT20" s="797"/>
      <c r="AU20" s="797"/>
      <c r="AV20" s="797"/>
      <c r="AW20" s="787"/>
    </row>
    <row r="21" spans="2:50" ht="30" customHeight="1">
      <c r="B21" s="788"/>
      <c r="C21" s="789"/>
      <c r="D21" s="1543" t="s">
        <v>325</v>
      </c>
      <c r="E21" s="1543"/>
      <c r="F21" s="789"/>
      <c r="G21" s="790"/>
      <c r="H21" s="1519"/>
      <c r="I21" s="1520"/>
      <c r="J21" s="1520"/>
      <c r="K21" s="1520"/>
      <c r="L21" s="1521"/>
      <c r="M21" s="790"/>
      <c r="N21" s="790"/>
      <c r="O21" s="790"/>
      <c r="P21" s="800"/>
      <c r="Q21" s="800"/>
      <c r="R21" s="800"/>
      <c r="S21" s="800"/>
      <c r="T21" s="800"/>
      <c r="U21" s="800"/>
      <c r="V21" s="800"/>
      <c r="W21" s="798"/>
      <c r="X21" s="782"/>
      <c r="Y21" s="793"/>
      <c r="Z21" s="1543" t="s">
        <v>325</v>
      </c>
      <c r="AA21" s="1543"/>
      <c r="AB21" s="1543"/>
      <c r="AC21" s="789"/>
      <c r="AD21" s="1526"/>
      <c r="AE21" s="789"/>
      <c r="AF21" s="800"/>
      <c r="AG21" s="800"/>
      <c r="AH21" s="800"/>
      <c r="AI21" s="800"/>
      <c r="AJ21" s="800"/>
      <c r="AK21" s="800"/>
      <c r="AL21" s="800"/>
      <c r="AM21" s="799"/>
      <c r="AN21" s="796"/>
      <c r="AQ21" s="787"/>
      <c r="AR21" s="787"/>
      <c r="AS21" s="797"/>
      <c r="AT21" s="797"/>
      <c r="AU21" s="797"/>
      <c r="AV21" s="797"/>
      <c r="AW21" s="787"/>
    </row>
    <row r="22" spans="2:50" ht="30" customHeight="1">
      <c r="B22" s="788"/>
      <c r="C22" s="789"/>
      <c r="D22" s="1544"/>
      <c r="E22" s="1544"/>
      <c r="F22" s="789"/>
      <c r="G22" s="790"/>
      <c r="H22" s="1519"/>
      <c r="I22" s="1520"/>
      <c r="J22" s="1520"/>
      <c r="K22" s="1520"/>
      <c r="L22" s="1521"/>
      <c r="M22" s="790"/>
      <c r="N22" s="790"/>
      <c r="O22" s="790"/>
      <c r="P22" s="1547" t="s">
        <v>326</v>
      </c>
      <c r="Q22" s="1547"/>
      <c r="R22" s="1547"/>
      <c r="S22" s="1547"/>
      <c r="T22" s="1548" t="s">
        <v>120</v>
      </c>
      <c r="U22" s="1548"/>
      <c r="V22" s="1548"/>
      <c r="W22" s="1549"/>
      <c r="X22" s="782"/>
      <c r="Y22" s="793"/>
      <c r="Z22" s="1544"/>
      <c r="AA22" s="1544"/>
      <c r="AB22" s="1544"/>
      <c r="AC22" s="789"/>
      <c r="AD22" s="1526"/>
      <c r="AE22" s="789"/>
      <c r="AF22" s="791"/>
      <c r="AG22" s="791"/>
      <c r="AH22" s="791"/>
      <c r="AI22" s="791"/>
      <c r="AJ22" s="791"/>
      <c r="AK22" s="791"/>
      <c r="AL22" s="791"/>
      <c r="AM22" s="799"/>
      <c r="AN22" s="796"/>
      <c r="AQ22" s="787"/>
      <c r="AR22" s="787"/>
      <c r="AS22" s="797"/>
      <c r="AT22" s="797"/>
      <c r="AU22" s="797"/>
      <c r="AV22" s="797"/>
      <c r="AW22" s="787"/>
    </row>
    <row r="23" spans="2:50" ht="20.100000000000001" customHeight="1">
      <c r="B23" s="788"/>
      <c r="C23" s="789"/>
      <c r="D23" s="1550">
        <v>1</v>
      </c>
      <c r="E23" s="1551"/>
      <c r="F23" s="789"/>
      <c r="G23" s="790"/>
      <c r="H23" s="1519"/>
      <c r="I23" s="1520"/>
      <c r="J23" s="1520"/>
      <c r="K23" s="1520"/>
      <c r="L23" s="1521"/>
      <c r="M23" s="801"/>
      <c r="N23" s="801"/>
      <c r="O23" s="790"/>
      <c r="P23" s="790"/>
      <c r="Q23" s="802"/>
      <c r="R23" s="790"/>
      <c r="S23" s="790"/>
      <c r="T23" s="790"/>
      <c r="U23" s="1556">
        <f>AVERAGE(AQ99:AQ116)</f>
        <v>0</v>
      </c>
      <c r="V23" s="1557"/>
      <c r="W23" s="803"/>
      <c r="X23" s="782"/>
      <c r="Y23" s="793"/>
      <c r="Z23" s="1550">
        <v>1</v>
      </c>
      <c r="AA23" s="1558"/>
      <c r="AB23" s="1551"/>
      <c r="AC23" s="789"/>
      <c r="AD23" s="1526"/>
      <c r="AE23" s="789"/>
      <c r="AF23" s="791"/>
      <c r="AG23" s="791"/>
      <c r="AH23" s="791"/>
      <c r="AI23" s="791"/>
      <c r="AJ23" s="791"/>
      <c r="AK23" s="791"/>
      <c r="AL23" s="791"/>
      <c r="AM23" s="804"/>
      <c r="AO23" s="787"/>
      <c r="AP23" s="787"/>
      <c r="AQ23" s="787"/>
      <c r="AR23" s="787"/>
      <c r="AS23" s="797"/>
      <c r="AT23" s="797"/>
      <c r="AU23" s="797"/>
      <c r="AV23" s="797"/>
      <c r="AW23" s="787"/>
      <c r="AX23" s="787"/>
    </row>
    <row r="24" spans="2:50" s="362" customFormat="1" ht="30" customHeight="1">
      <c r="B24" s="1534"/>
      <c r="C24" s="1535"/>
      <c r="D24" s="1552"/>
      <c r="E24" s="1553"/>
      <c r="F24" s="789"/>
      <c r="G24" s="805"/>
      <c r="H24" s="1519"/>
      <c r="I24" s="1520"/>
      <c r="J24" s="1520"/>
      <c r="K24" s="1520"/>
      <c r="L24" s="1521"/>
      <c r="M24" s="1536"/>
      <c r="N24" s="1536"/>
      <c r="O24" s="1537"/>
      <c r="P24" s="1430" t="str">
        <f>REPT("g",(U23))</f>
        <v/>
      </c>
      <c r="Q24" s="1431"/>
      <c r="R24" s="1431"/>
      <c r="S24" s="1432"/>
      <c r="T24" s="806"/>
      <c r="U24" s="1505"/>
      <c r="V24" s="1507"/>
      <c r="W24" s="807"/>
      <c r="X24" s="782"/>
      <c r="Y24" s="793"/>
      <c r="Z24" s="1552"/>
      <c r="AA24" s="1559"/>
      <c r="AB24" s="1553"/>
      <c r="AC24" s="789"/>
      <c r="AD24" s="1526"/>
      <c r="AE24" s="789"/>
      <c r="AF24" s="791"/>
      <c r="AG24" s="791"/>
      <c r="AH24" s="791"/>
      <c r="AI24" s="791"/>
      <c r="AJ24" s="791"/>
      <c r="AK24" s="791"/>
      <c r="AL24" s="791"/>
      <c r="AM24" s="808"/>
      <c r="AO24" s="787"/>
      <c r="AP24" s="787"/>
      <c r="AQ24" s="787"/>
      <c r="AR24" s="787"/>
      <c r="AS24" s="797"/>
      <c r="AT24" s="797"/>
      <c r="AU24" s="797"/>
      <c r="AV24" s="797"/>
      <c r="AW24" s="787"/>
      <c r="AX24" s="787"/>
    </row>
    <row r="25" spans="2:50" ht="20.100000000000001" customHeight="1">
      <c r="B25" s="788"/>
      <c r="C25" s="789"/>
      <c r="D25" s="1554"/>
      <c r="E25" s="1555"/>
      <c r="F25" s="789"/>
      <c r="G25" s="790"/>
      <c r="H25" s="1519"/>
      <c r="I25" s="1520"/>
      <c r="J25" s="1520"/>
      <c r="K25" s="1520"/>
      <c r="L25" s="1521"/>
      <c r="M25" s="801"/>
      <c r="N25" s="801"/>
      <c r="O25" s="790"/>
      <c r="P25" s="790"/>
      <c r="Q25" s="790"/>
      <c r="R25" s="790"/>
      <c r="S25" s="790"/>
      <c r="T25" s="790"/>
      <c r="U25" s="1508"/>
      <c r="V25" s="1510"/>
      <c r="W25" s="803"/>
      <c r="X25" s="782"/>
      <c r="Y25" s="793"/>
      <c r="Z25" s="1554"/>
      <c r="AA25" s="1560"/>
      <c r="AB25" s="1555"/>
      <c r="AC25" s="789"/>
      <c r="AD25" s="1526"/>
      <c r="AE25" s="789"/>
      <c r="AF25" s="790"/>
      <c r="AG25" s="790"/>
      <c r="AH25" s="790"/>
      <c r="AI25" s="790"/>
      <c r="AJ25" s="790"/>
      <c r="AK25" s="790"/>
      <c r="AL25" s="790"/>
      <c r="AM25" s="804"/>
      <c r="AO25" s="787"/>
      <c r="AP25" s="787"/>
      <c r="AQ25" s="787"/>
      <c r="AR25" s="787"/>
      <c r="AS25" s="797"/>
      <c r="AT25" s="797"/>
      <c r="AU25" s="797"/>
      <c r="AV25" s="797"/>
      <c r="AW25" s="787"/>
      <c r="AX25" s="787"/>
    </row>
    <row r="26" spans="2:50" ht="30" customHeight="1">
      <c r="B26" s="809"/>
      <c r="C26" s="810"/>
      <c r="D26" s="811"/>
      <c r="E26" s="790"/>
      <c r="F26" s="812"/>
      <c r="G26" s="790"/>
      <c r="H26" s="1519"/>
      <c r="I26" s="1520"/>
      <c r="J26" s="1520"/>
      <c r="K26" s="1520"/>
      <c r="L26" s="1521"/>
      <c r="M26" s="813"/>
      <c r="N26" s="813"/>
      <c r="O26" s="813"/>
      <c r="P26" s="790"/>
      <c r="Q26" s="790"/>
      <c r="R26" s="790"/>
      <c r="S26" s="790"/>
      <c r="T26" s="1538" t="s">
        <v>327</v>
      </c>
      <c r="U26" s="1538"/>
      <c r="V26" s="1538"/>
      <c r="W26" s="1539"/>
      <c r="X26" s="814"/>
      <c r="Y26" s="815"/>
      <c r="Z26" s="813"/>
      <c r="AA26" s="790"/>
      <c r="AB26" s="790"/>
      <c r="AC26" s="789"/>
      <c r="AD26" s="1526"/>
      <c r="AE26" s="789"/>
      <c r="AF26" s="791"/>
      <c r="AG26" s="791"/>
      <c r="AH26" s="791"/>
      <c r="AI26" s="790"/>
      <c r="AJ26" s="791"/>
      <c r="AK26" s="791"/>
      <c r="AL26" s="791"/>
      <c r="AM26" s="816"/>
      <c r="AO26" s="787"/>
      <c r="AP26" s="787"/>
      <c r="AQ26" s="787"/>
      <c r="AR26" s="787"/>
      <c r="AS26" s="797"/>
      <c r="AT26" s="797"/>
      <c r="AU26" s="797"/>
      <c r="AV26" s="797"/>
      <c r="AW26" s="787"/>
      <c r="AX26" s="787"/>
    </row>
    <row r="27" spans="2:50" ht="30" customHeight="1">
      <c r="B27" s="809"/>
      <c r="C27" s="810"/>
      <c r="D27" s="811"/>
      <c r="E27" s="790"/>
      <c r="F27" s="812"/>
      <c r="G27" s="790"/>
      <c r="H27" s="1519"/>
      <c r="I27" s="1520"/>
      <c r="J27" s="1520"/>
      <c r="K27" s="1520"/>
      <c r="L27" s="1521"/>
      <c r="M27" s="813"/>
      <c r="N27" s="813"/>
      <c r="O27" s="813"/>
      <c r="P27" s="1540" t="s">
        <v>328</v>
      </c>
      <c r="Q27" s="1540"/>
      <c r="R27" s="897">
        <f>'Donnees ICCER'!B80</f>
        <v>3</v>
      </c>
      <c r="S27" s="818" t="s">
        <v>326</v>
      </c>
      <c r="T27" s="819"/>
      <c r="U27" s="1541" t="e">
        <f>AVERAGE(AR99:AR116)</f>
        <v>#DIV/0!</v>
      </c>
      <c r="V27" s="1542"/>
      <c r="W27" s="820"/>
      <c r="X27" s="814"/>
      <c r="Y27" s="815"/>
      <c r="Z27" s="813"/>
      <c r="AA27" s="790"/>
      <c r="AB27" s="790"/>
      <c r="AC27" s="789"/>
      <c r="AD27" s="1526"/>
      <c r="AE27" s="789"/>
      <c r="AF27" s="791"/>
      <c r="AG27" s="791"/>
      <c r="AH27" s="791"/>
      <c r="AI27" s="818"/>
      <c r="AJ27" s="791"/>
      <c r="AK27" s="791"/>
      <c r="AL27" s="791"/>
      <c r="AM27" s="816"/>
      <c r="AO27" s="787"/>
      <c r="AP27" s="787"/>
      <c r="AQ27" s="787"/>
      <c r="AR27" s="787"/>
      <c r="AS27" s="821"/>
      <c r="AT27" s="821"/>
      <c r="AU27" s="821"/>
      <c r="AV27" s="821"/>
      <c r="AW27" s="787"/>
      <c r="AX27" s="787"/>
    </row>
    <row r="28" spans="2:50" ht="60" customHeight="1">
      <c r="B28" s="809"/>
      <c r="C28" s="810"/>
      <c r="D28" s="811"/>
      <c r="E28" s="790"/>
      <c r="F28" s="812"/>
      <c r="G28" s="790"/>
      <c r="H28" s="1519"/>
      <c r="I28" s="1520"/>
      <c r="J28" s="1520"/>
      <c r="K28" s="1520"/>
      <c r="L28" s="1521"/>
      <c r="M28" s="813"/>
      <c r="N28" s="813"/>
      <c r="O28" s="813"/>
      <c r="P28" s="813"/>
      <c r="Q28" s="813"/>
      <c r="R28" s="813"/>
      <c r="S28" s="813"/>
      <c r="T28" s="813"/>
      <c r="U28" s="813"/>
      <c r="V28" s="813"/>
      <c r="W28" s="820"/>
      <c r="X28" s="814"/>
      <c r="Y28" s="815"/>
      <c r="Z28" s="813"/>
      <c r="AA28" s="790"/>
      <c r="AB28" s="790"/>
      <c r="AC28" s="789"/>
      <c r="AD28" s="1526"/>
      <c r="AE28" s="789"/>
      <c r="AF28" s="791"/>
      <c r="AG28" s="791"/>
      <c r="AH28" s="791"/>
      <c r="AI28" s="789"/>
      <c r="AJ28" s="791"/>
      <c r="AK28" s="791"/>
      <c r="AL28" s="791"/>
      <c r="AM28" s="816"/>
      <c r="AO28" s="787"/>
      <c r="AP28" s="787"/>
      <c r="AQ28" s="787"/>
      <c r="AR28" s="787"/>
      <c r="AS28" s="821"/>
      <c r="AT28" s="821"/>
      <c r="AU28" s="821"/>
      <c r="AV28" s="821"/>
      <c r="AW28" s="787"/>
      <c r="AX28" s="787"/>
    </row>
    <row r="29" spans="2:50" ht="39.950000000000003" customHeight="1">
      <c r="B29" s="809"/>
      <c r="C29" s="810"/>
      <c r="D29" s="811"/>
      <c r="E29" s="790"/>
      <c r="F29" s="812"/>
      <c r="G29" s="790"/>
      <c r="H29" s="1522"/>
      <c r="I29" s="1523"/>
      <c r="J29" s="1523"/>
      <c r="K29" s="1523"/>
      <c r="L29" s="1524"/>
      <c r="M29" s="813"/>
      <c r="N29" s="813"/>
      <c r="O29" s="813"/>
      <c r="P29" s="1528" t="s">
        <v>329</v>
      </c>
      <c r="Q29" s="1529"/>
      <c r="R29" s="1529"/>
      <c r="S29" s="1529"/>
      <c r="T29" s="1529"/>
      <c r="U29" s="1529"/>
      <c r="V29" s="1530"/>
      <c r="W29" s="820"/>
      <c r="X29" s="814"/>
      <c r="Y29" s="815"/>
      <c r="Z29" s="813"/>
      <c r="AA29" s="790"/>
      <c r="AB29" s="790"/>
      <c r="AC29" s="789"/>
      <c r="AD29" s="1527"/>
      <c r="AE29" s="789"/>
      <c r="AF29" s="1528" t="s">
        <v>330</v>
      </c>
      <c r="AG29" s="1529"/>
      <c r="AH29" s="1529"/>
      <c r="AI29" s="1529"/>
      <c r="AJ29" s="1529"/>
      <c r="AK29" s="1529"/>
      <c r="AL29" s="1530"/>
      <c r="AM29" s="816"/>
      <c r="AO29" s="787"/>
      <c r="AP29" s="787"/>
      <c r="AQ29" s="787"/>
      <c r="AR29" s="787"/>
      <c r="AS29" s="821"/>
      <c r="AT29" s="821"/>
      <c r="AU29" s="821"/>
      <c r="AV29" s="821"/>
      <c r="AW29" s="787"/>
      <c r="AX29" s="787"/>
    </row>
    <row r="30" spans="2:50" ht="20.100000000000001" customHeight="1">
      <c r="B30" s="822"/>
      <c r="C30" s="823"/>
      <c r="D30" s="824"/>
      <c r="E30" s="825"/>
      <c r="F30" s="826"/>
      <c r="G30" s="825"/>
      <c r="H30" s="827"/>
      <c r="I30" s="827"/>
      <c r="J30" s="827"/>
      <c r="K30" s="827"/>
      <c r="L30" s="827"/>
      <c r="M30" s="828"/>
      <c r="N30" s="828"/>
      <c r="O30" s="828"/>
      <c r="P30" s="828"/>
      <c r="Q30" s="828"/>
      <c r="R30" s="828"/>
      <c r="S30" s="828"/>
      <c r="T30" s="828"/>
      <c r="U30" s="828"/>
      <c r="V30" s="828"/>
      <c r="W30" s="829"/>
      <c r="X30" s="814"/>
      <c r="Y30" s="830"/>
      <c r="Z30" s="828"/>
      <c r="AA30" s="825"/>
      <c r="AB30" s="825"/>
      <c r="AC30" s="831"/>
      <c r="AD30" s="831"/>
      <c r="AE30" s="831"/>
      <c r="AF30" s="831"/>
      <c r="AG30" s="831"/>
      <c r="AH30" s="831"/>
      <c r="AI30" s="831"/>
      <c r="AJ30" s="831"/>
      <c r="AK30" s="831"/>
      <c r="AL30" s="831"/>
      <c r="AM30" s="832"/>
      <c r="AO30" s="787"/>
      <c r="AP30" s="787"/>
      <c r="AQ30" s="787"/>
      <c r="AR30" s="787"/>
      <c r="AS30" s="821"/>
      <c r="AT30" s="821"/>
      <c r="AU30" s="821"/>
      <c r="AV30" s="821"/>
      <c r="AW30" s="787"/>
      <c r="AX30" s="787"/>
    </row>
    <row r="31" spans="2:50" ht="50.1" customHeight="1">
      <c r="B31" s="833"/>
      <c r="C31" s="834"/>
      <c r="D31" s="835"/>
      <c r="E31" s="776"/>
      <c r="F31" s="836"/>
      <c r="G31" s="776"/>
      <c r="H31" s="837"/>
      <c r="I31" s="837"/>
      <c r="J31" s="837"/>
      <c r="K31" s="837"/>
      <c r="L31" s="837"/>
      <c r="M31" s="838"/>
      <c r="N31" s="838"/>
      <c r="O31" s="838"/>
      <c r="P31" s="838"/>
      <c r="Q31" s="838"/>
      <c r="R31" s="838"/>
      <c r="S31" s="838"/>
      <c r="T31" s="838"/>
      <c r="U31" s="838"/>
      <c r="V31" s="838"/>
      <c r="W31" s="838"/>
      <c r="X31" s="839"/>
      <c r="Y31" s="839"/>
      <c r="Z31" s="839"/>
      <c r="AA31" s="840"/>
      <c r="AB31" s="840"/>
      <c r="AC31" s="841"/>
      <c r="AD31" s="841"/>
      <c r="AE31" s="841"/>
      <c r="AF31" s="841"/>
      <c r="AG31" s="841"/>
      <c r="AH31" s="841"/>
      <c r="AI31" s="841"/>
      <c r="AJ31" s="841"/>
      <c r="AK31" s="841"/>
      <c r="AL31" s="841"/>
      <c r="AM31" s="842"/>
      <c r="AO31" s="787"/>
      <c r="AP31" s="787"/>
      <c r="AQ31" s="787"/>
      <c r="AR31" s="787"/>
      <c r="AS31" s="821"/>
      <c r="AT31" s="821"/>
      <c r="AU31" s="821"/>
      <c r="AV31" s="821"/>
      <c r="AW31" s="787"/>
      <c r="AX31" s="787"/>
    </row>
    <row r="32" spans="2:50" ht="20.100000000000001" customHeight="1">
      <c r="B32" s="778"/>
      <c r="C32" s="779"/>
      <c r="D32" s="779"/>
      <c r="E32" s="779"/>
      <c r="F32" s="779"/>
      <c r="G32" s="780"/>
      <c r="H32" s="780"/>
      <c r="I32" s="780"/>
      <c r="J32" s="780"/>
      <c r="K32" s="780"/>
      <c r="L32" s="780"/>
      <c r="M32" s="780"/>
      <c r="N32" s="780"/>
      <c r="O32" s="780"/>
      <c r="P32" s="780"/>
      <c r="Q32" s="780"/>
      <c r="R32" s="780"/>
      <c r="S32" s="780"/>
      <c r="T32" s="780"/>
      <c r="U32" s="780"/>
      <c r="V32" s="780"/>
      <c r="W32" s="781"/>
      <c r="X32" s="782"/>
      <c r="Y32" s="783"/>
      <c r="Z32" s="784"/>
      <c r="AA32" s="784"/>
      <c r="AB32" s="784"/>
      <c r="AC32" s="785"/>
      <c r="AD32" s="785"/>
      <c r="AE32" s="784"/>
      <c r="AF32" s="784"/>
      <c r="AG32" s="784"/>
      <c r="AH32" s="784"/>
      <c r="AI32" s="784"/>
      <c r="AJ32" s="784"/>
      <c r="AK32" s="784"/>
      <c r="AL32" s="784"/>
      <c r="AM32" s="786"/>
      <c r="AQ32" s="787"/>
      <c r="AR32" s="787"/>
      <c r="AS32" s="787"/>
      <c r="AT32" s="787"/>
      <c r="AU32" s="787"/>
      <c r="AW32" s="787"/>
    </row>
    <row r="33" spans="2:50" ht="39.950000000000003" customHeight="1">
      <c r="B33" s="788"/>
      <c r="C33" s="789"/>
      <c r="D33" s="789"/>
      <c r="E33" s="789"/>
      <c r="F33" s="789"/>
      <c r="G33" s="790"/>
      <c r="H33" s="1516"/>
      <c r="I33" s="1517"/>
      <c r="J33" s="1517"/>
      <c r="K33" s="1517"/>
      <c r="L33" s="1518"/>
      <c r="M33" s="790"/>
      <c r="N33" s="790"/>
      <c r="O33" s="790"/>
      <c r="P33" s="791"/>
      <c r="Q33" s="791"/>
      <c r="R33" s="791"/>
      <c r="S33" s="791"/>
      <c r="T33" s="791"/>
      <c r="U33" s="791"/>
      <c r="V33" s="791"/>
      <c r="W33" s="792"/>
      <c r="X33" s="782"/>
      <c r="Y33" s="793"/>
      <c r="Z33" s="790"/>
      <c r="AA33" s="790"/>
      <c r="AB33" s="790"/>
      <c r="AC33" s="789"/>
      <c r="AD33" s="1525"/>
      <c r="AE33" s="789"/>
      <c r="AF33" s="789"/>
      <c r="AG33" s="789"/>
      <c r="AH33" s="789"/>
      <c r="AI33" s="789"/>
      <c r="AJ33" s="789"/>
      <c r="AK33" s="789"/>
      <c r="AL33" s="794"/>
      <c r="AM33" s="795"/>
      <c r="AN33" s="796"/>
      <c r="AQ33" s="787"/>
      <c r="AR33" s="787"/>
      <c r="AS33" s="797"/>
      <c r="AT33" s="797"/>
      <c r="AU33" s="797"/>
      <c r="AV33" s="797"/>
      <c r="AW33" s="787"/>
    </row>
    <row r="34" spans="2:50" ht="60" customHeight="1">
      <c r="B34" s="788"/>
      <c r="C34" s="789"/>
      <c r="D34" s="789"/>
      <c r="E34" s="789"/>
      <c r="F34" s="789"/>
      <c r="G34" s="790"/>
      <c r="H34" s="1519"/>
      <c r="I34" s="1520"/>
      <c r="J34" s="1520"/>
      <c r="K34" s="1520"/>
      <c r="L34" s="1521"/>
      <c r="M34" s="790"/>
      <c r="N34" s="790"/>
      <c r="O34" s="790"/>
      <c r="P34" s="1592" t="str">
        <f>'Donnees MEE'!E81</f>
        <v>Modification d’une installation</v>
      </c>
      <c r="Q34" s="1593"/>
      <c r="R34" s="1593"/>
      <c r="S34" s="1593"/>
      <c r="T34" s="1593"/>
      <c r="U34" s="1593"/>
      <c r="V34" s="1594"/>
      <c r="W34" s="798"/>
      <c r="X34" s="782"/>
      <c r="Y34" s="793"/>
      <c r="Z34" s="790"/>
      <c r="AA34" s="790"/>
      <c r="AB34" s="790"/>
      <c r="AC34" s="789"/>
      <c r="AD34" s="1526"/>
      <c r="AE34" s="789"/>
      <c r="AF34" s="1592" t="str">
        <f>'Donnees MEE'!E81</f>
        <v>Modification d’une installation</v>
      </c>
      <c r="AG34" s="1593"/>
      <c r="AH34" s="1593"/>
      <c r="AI34" s="1593"/>
      <c r="AJ34" s="1593"/>
      <c r="AK34" s="1593"/>
      <c r="AL34" s="1594"/>
      <c r="AM34" s="799"/>
      <c r="AN34" s="796"/>
      <c r="AQ34" s="787"/>
      <c r="AR34" s="787"/>
      <c r="AS34" s="797"/>
      <c r="AT34" s="797"/>
      <c r="AU34" s="797"/>
      <c r="AV34" s="797"/>
      <c r="AW34" s="787"/>
    </row>
    <row r="35" spans="2:50" ht="30" customHeight="1">
      <c r="B35" s="788"/>
      <c r="C35" s="789"/>
      <c r="D35" s="1543" t="s">
        <v>325</v>
      </c>
      <c r="E35" s="1543"/>
      <c r="F35" s="789"/>
      <c r="G35" s="790"/>
      <c r="H35" s="1519"/>
      <c r="I35" s="1520"/>
      <c r="J35" s="1520"/>
      <c r="K35" s="1520"/>
      <c r="L35" s="1521"/>
      <c r="M35" s="790"/>
      <c r="N35" s="790"/>
      <c r="O35" s="790"/>
      <c r="P35" s="800"/>
      <c r="Q35" s="800"/>
      <c r="R35" s="800"/>
      <c r="S35" s="800"/>
      <c r="T35" s="800"/>
      <c r="U35" s="800"/>
      <c r="V35" s="800"/>
      <c r="W35" s="798"/>
      <c r="X35" s="782"/>
      <c r="Y35" s="793"/>
      <c r="Z35" s="1543" t="s">
        <v>325</v>
      </c>
      <c r="AA35" s="1543"/>
      <c r="AB35" s="1543"/>
      <c r="AC35" s="789"/>
      <c r="AD35" s="1526"/>
      <c r="AE35" s="789"/>
      <c r="AF35" s="800"/>
      <c r="AG35" s="800"/>
      <c r="AH35" s="800"/>
      <c r="AI35" s="800"/>
      <c r="AJ35" s="800"/>
      <c r="AK35" s="800"/>
      <c r="AL35" s="800"/>
      <c r="AM35" s="799"/>
      <c r="AN35" s="796"/>
      <c r="AQ35" s="787"/>
      <c r="AR35" s="787"/>
      <c r="AS35" s="797"/>
      <c r="AT35" s="797"/>
      <c r="AU35" s="797"/>
      <c r="AV35" s="797"/>
      <c r="AW35" s="787"/>
    </row>
    <row r="36" spans="2:50" ht="30" customHeight="1">
      <c r="B36" s="788"/>
      <c r="C36" s="789"/>
      <c r="D36" s="1544"/>
      <c r="E36" s="1544"/>
      <c r="F36" s="789"/>
      <c r="G36" s="790"/>
      <c r="H36" s="1519"/>
      <c r="I36" s="1520"/>
      <c r="J36" s="1520"/>
      <c r="K36" s="1520"/>
      <c r="L36" s="1521"/>
      <c r="M36" s="790"/>
      <c r="N36" s="790"/>
      <c r="O36" s="790"/>
      <c r="P36" s="1547" t="s">
        <v>326</v>
      </c>
      <c r="Q36" s="1547"/>
      <c r="R36" s="1547"/>
      <c r="S36" s="1547"/>
      <c r="T36" s="1548" t="s">
        <v>120</v>
      </c>
      <c r="U36" s="1548"/>
      <c r="V36" s="1548"/>
      <c r="W36" s="1549"/>
      <c r="X36" s="782"/>
      <c r="Y36" s="793"/>
      <c r="Z36" s="1544"/>
      <c r="AA36" s="1544"/>
      <c r="AB36" s="1544"/>
      <c r="AC36" s="789"/>
      <c r="AD36" s="1526"/>
      <c r="AE36" s="789"/>
      <c r="AF36" s="791"/>
      <c r="AG36" s="791"/>
      <c r="AH36" s="791"/>
      <c r="AI36" s="791"/>
      <c r="AJ36" s="791"/>
      <c r="AK36" s="791"/>
      <c r="AL36" s="791"/>
      <c r="AM36" s="799"/>
      <c r="AN36" s="796"/>
      <c r="AQ36" s="787"/>
      <c r="AR36" s="787"/>
      <c r="AS36" s="797"/>
      <c r="AT36" s="797"/>
      <c r="AU36" s="797"/>
      <c r="AV36" s="797"/>
      <c r="AW36" s="787"/>
    </row>
    <row r="37" spans="2:50" ht="20.100000000000001" customHeight="1">
      <c r="B37" s="788"/>
      <c r="C37" s="789"/>
      <c r="D37" s="1550">
        <v>2</v>
      </c>
      <c r="E37" s="1551"/>
      <c r="F37" s="789"/>
      <c r="G37" s="790"/>
      <c r="H37" s="1519"/>
      <c r="I37" s="1520"/>
      <c r="J37" s="1520"/>
      <c r="K37" s="1520"/>
      <c r="L37" s="1521"/>
      <c r="M37" s="801"/>
      <c r="N37" s="801"/>
      <c r="O37" s="790"/>
      <c r="P37" s="790"/>
      <c r="Q37" s="802"/>
      <c r="R37" s="790"/>
      <c r="S37" s="790"/>
      <c r="T37" s="790"/>
      <c r="U37" s="1556">
        <f>AVERAGE(AV99:AV99:AV112)</f>
        <v>0</v>
      </c>
      <c r="V37" s="1557"/>
      <c r="W37" s="803"/>
      <c r="X37" s="782"/>
      <c r="Y37" s="793"/>
      <c r="Z37" s="1550">
        <v>2</v>
      </c>
      <c r="AA37" s="1558"/>
      <c r="AB37" s="1551"/>
      <c r="AC37" s="789"/>
      <c r="AD37" s="1526"/>
      <c r="AE37" s="789"/>
      <c r="AF37" s="791"/>
      <c r="AG37" s="791"/>
      <c r="AH37" s="791"/>
      <c r="AI37" s="791"/>
      <c r="AJ37" s="791"/>
      <c r="AK37" s="791"/>
      <c r="AL37" s="791"/>
      <c r="AM37" s="804"/>
      <c r="AO37" s="787"/>
      <c r="AP37" s="787"/>
      <c r="AQ37" s="787"/>
      <c r="AR37" s="787"/>
      <c r="AS37" s="797"/>
      <c r="AT37" s="797"/>
      <c r="AU37" s="797"/>
      <c r="AV37" s="797"/>
      <c r="AW37" s="787"/>
      <c r="AX37" s="787"/>
    </row>
    <row r="38" spans="2:50" s="362" customFormat="1" ht="30" customHeight="1">
      <c r="B38" s="1534"/>
      <c r="C38" s="1535"/>
      <c r="D38" s="1552"/>
      <c r="E38" s="1553"/>
      <c r="F38" s="789"/>
      <c r="G38" s="805"/>
      <c r="H38" s="1519"/>
      <c r="I38" s="1520"/>
      <c r="J38" s="1520"/>
      <c r="K38" s="1520"/>
      <c r="L38" s="1521"/>
      <c r="M38" s="1536"/>
      <c r="N38" s="1536"/>
      <c r="O38" s="1537"/>
      <c r="P38" s="1430" t="str">
        <f>REPT("g",(U37))</f>
        <v/>
      </c>
      <c r="Q38" s="1431"/>
      <c r="R38" s="1431"/>
      <c r="S38" s="1432"/>
      <c r="T38" s="806"/>
      <c r="U38" s="1505"/>
      <c r="V38" s="1507"/>
      <c r="W38" s="807"/>
      <c r="X38" s="782"/>
      <c r="Y38" s="793"/>
      <c r="Z38" s="1552"/>
      <c r="AA38" s="1559"/>
      <c r="AB38" s="1553"/>
      <c r="AC38" s="789"/>
      <c r="AD38" s="1526"/>
      <c r="AE38" s="789"/>
      <c r="AF38" s="791"/>
      <c r="AG38" s="791"/>
      <c r="AH38" s="791"/>
      <c r="AI38" s="791"/>
      <c r="AJ38" s="791"/>
      <c r="AK38" s="791"/>
      <c r="AL38" s="791"/>
      <c r="AM38" s="808"/>
      <c r="AO38" s="787"/>
      <c r="AP38" s="787"/>
      <c r="AQ38" s="787"/>
      <c r="AR38" s="787"/>
      <c r="AS38" s="797"/>
      <c r="AT38" s="797"/>
      <c r="AU38" s="797"/>
      <c r="AV38" s="797"/>
      <c r="AW38" s="787"/>
      <c r="AX38" s="787"/>
    </row>
    <row r="39" spans="2:50" ht="20.100000000000001" customHeight="1">
      <c r="B39" s="788"/>
      <c r="C39" s="789"/>
      <c r="D39" s="1554"/>
      <c r="E39" s="1555"/>
      <c r="F39" s="789"/>
      <c r="G39" s="790"/>
      <c r="H39" s="1519"/>
      <c r="I39" s="1520"/>
      <c r="J39" s="1520"/>
      <c r="K39" s="1520"/>
      <c r="L39" s="1521"/>
      <c r="M39" s="801"/>
      <c r="N39" s="801"/>
      <c r="O39" s="790"/>
      <c r="P39" s="790"/>
      <c r="Q39" s="790"/>
      <c r="R39" s="790"/>
      <c r="S39" s="790"/>
      <c r="T39" s="790"/>
      <c r="U39" s="1508"/>
      <c r="V39" s="1510"/>
      <c r="W39" s="803"/>
      <c r="X39" s="782"/>
      <c r="Y39" s="793"/>
      <c r="Z39" s="1554"/>
      <c r="AA39" s="1560"/>
      <c r="AB39" s="1555"/>
      <c r="AC39" s="789"/>
      <c r="AD39" s="1526"/>
      <c r="AE39" s="789"/>
      <c r="AF39" s="790"/>
      <c r="AG39" s="790"/>
      <c r="AH39" s="790"/>
      <c r="AI39" s="790"/>
      <c r="AJ39" s="790"/>
      <c r="AK39" s="790"/>
      <c r="AL39" s="790"/>
      <c r="AM39" s="804"/>
      <c r="AO39" s="787"/>
      <c r="AP39" s="787"/>
      <c r="AQ39" s="787"/>
      <c r="AR39" s="787"/>
      <c r="AS39" s="797"/>
      <c r="AT39" s="797"/>
      <c r="AU39" s="797"/>
      <c r="AV39" s="797"/>
      <c r="AW39" s="787"/>
      <c r="AX39" s="787"/>
    </row>
    <row r="40" spans="2:50" ht="35.1" customHeight="1">
      <c r="B40" s="809"/>
      <c r="C40" s="810"/>
      <c r="D40" s="811"/>
      <c r="E40" s="790"/>
      <c r="F40" s="812"/>
      <c r="G40" s="790"/>
      <c r="H40" s="1519"/>
      <c r="I40" s="1520"/>
      <c r="J40" s="1520"/>
      <c r="K40" s="1520"/>
      <c r="L40" s="1521"/>
      <c r="M40" s="813"/>
      <c r="N40" s="813"/>
      <c r="O40" s="813"/>
      <c r="P40" s="790"/>
      <c r="Q40" s="790"/>
      <c r="R40" s="790"/>
      <c r="S40" s="790"/>
      <c r="T40" s="1538" t="s">
        <v>327</v>
      </c>
      <c r="U40" s="1538"/>
      <c r="V40" s="1538"/>
      <c r="W40" s="1539"/>
      <c r="X40" s="814"/>
      <c r="Y40" s="815"/>
      <c r="Z40" s="813"/>
      <c r="AA40" s="790"/>
      <c r="AB40" s="790"/>
      <c r="AC40" s="789"/>
      <c r="AD40" s="1526"/>
      <c r="AE40" s="789"/>
      <c r="AF40" s="791"/>
      <c r="AG40" s="791"/>
      <c r="AH40" s="791"/>
      <c r="AI40" s="790"/>
      <c r="AJ40" s="791"/>
      <c r="AK40" s="791"/>
      <c r="AL40" s="791"/>
      <c r="AM40" s="816"/>
      <c r="AO40" s="787"/>
      <c r="AP40" s="787"/>
      <c r="AQ40" s="787"/>
      <c r="AR40" s="787"/>
      <c r="AS40" s="797"/>
      <c r="AT40" s="797"/>
      <c r="AU40" s="797"/>
      <c r="AV40" s="797"/>
      <c r="AW40" s="787"/>
      <c r="AX40" s="787"/>
    </row>
    <row r="41" spans="2:50" ht="30" customHeight="1">
      <c r="B41" s="809"/>
      <c r="C41" s="810"/>
      <c r="D41" s="811"/>
      <c r="E41" s="790"/>
      <c r="F41" s="812"/>
      <c r="G41" s="790"/>
      <c r="H41" s="1519"/>
      <c r="I41" s="1520"/>
      <c r="J41" s="1520"/>
      <c r="K41" s="1520"/>
      <c r="L41" s="1521"/>
      <c r="M41" s="813"/>
      <c r="N41" s="813"/>
      <c r="O41" s="813"/>
      <c r="P41" s="1540" t="s">
        <v>328</v>
      </c>
      <c r="Q41" s="1540"/>
      <c r="R41" s="897">
        <f>'Donnees ICCER'!B81</f>
        <v>5</v>
      </c>
      <c r="S41" s="818" t="s">
        <v>326</v>
      </c>
      <c r="T41" s="819"/>
      <c r="U41" s="1541">
        <f>AVERAGE(AW99:AW112)</f>
        <v>0</v>
      </c>
      <c r="V41" s="1542"/>
      <c r="W41" s="820"/>
      <c r="X41" s="814"/>
      <c r="Y41" s="815"/>
      <c r="Z41" s="813"/>
      <c r="AA41" s="790"/>
      <c r="AB41" s="790"/>
      <c r="AC41" s="789"/>
      <c r="AD41" s="1526"/>
      <c r="AE41" s="789"/>
      <c r="AF41" s="791"/>
      <c r="AG41" s="791"/>
      <c r="AH41" s="791"/>
      <c r="AI41" s="818"/>
      <c r="AJ41" s="791"/>
      <c r="AK41" s="791"/>
      <c r="AL41" s="791"/>
      <c r="AM41" s="816"/>
      <c r="AO41" s="787"/>
      <c r="AP41" s="787"/>
      <c r="AQ41" s="787"/>
      <c r="AR41" s="787"/>
      <c r="AS41" s="821"/>
      <c r="AT41" s="821"/>
      <c r="AU41" s="821"/>
      <c r="AV41" s="821"/>
      <c r="AW41" s="787"/>
      <c r="AX41" s="787"/>
    </row>
    <row r="42" spans="2:50" ht="60" customHeight="1">
      <c r="B42" s="809"/>
      <c r="C42" s="810"/>
      <c r="D42" s="811"/>
      <c r="E42" s="790"/>
      <c r="F42" s="812"/>
      <c r="G42" s="790"/>
      <c r="H42" s="1519"/>
      <c r="I42" s="1520"/>
      <c r="J42" s="1520"/>
      <c r="K42" s="1520"/>
      <c r="L42" s="1521"/>
      <c r="M42" s="813"/>
      <c r="N42" s="813"/>
      <c r="O42" s="813"/>
      <c r="P42" s="813"/>
      <c r="Q42" s="813"/>
      <c r="R42" s="813"/>
      <c r="S42" s="813"/>
      <c r="T42" s="813"/>
      <c r="U42" s="813"/>
      <c r="V42" s="813"/>
      <c r="W42" s="820"/>
      <c r="X42" s="814"/>
      <c r="Y42" s="815"/>
      <c r="Z42" s="813"/>
      <c r="AA42" s="790"/>
      <c r="AB42" s="790"/>
      <c r="AC42" s="789"/>
      <c r="AD42" s="1526"/>
      <c r="AE42" s="789"/>
      <c r="AF42" s="791"/>
      <c r="AG42" s="791"/>
      <c r="AH42" s="791"/>
      <c r="AI42" s="789"/>
      <c r="AJ42" s="791"/>
      <c r="AK42" s="791"/>
      <c r="AL42" s="791"/>
      <c r="AM42" s="816"/>
      <c r="AO42" s="787"/>
      <c r="AP42" s="787"/>
      <c r="AQ42" s="787"/>
      <c r="AR42" s="787"/>
      <c r="AS42" s="821"/>
      <c r="AT42" s="821"/>
      <c r="AU42" s="821"/>
      <c r="AV42" s="821"/>
      <c r="AW42" s="787"/>
      <c r="AX42" s="787"/>
    </row>
    <row r="43" spans="2:50" ht="39.950000000000003" customHeight="1">
      <c r="B43" s="809"/>
      <c r="C43" s="810"/>
      <c r="D43" s="811"/>
      <c r="E43" s="790"/>
      <c r="F43" s="812"/>
      <c r="G43" s="790"/>
      <c r="H43" s="1522"/>
      <c r="I43" s="1523"/>
      <c r="J43" s="1523"/>
      <c r="K43" s="1523"/>
      <c r="L43" s="1524"/>
      <c r="M43" s="813"/>
      <c r="N43" s="813"/>
      <c r="O43" s="813"/>
      <c r="P43" s="1528" t="s">
        <v>331</v>
      </c>
      <c r="Q43" s="1529"/>
      <c r="R43" s="1529"/>
      <c r="S43" s="1529"/>
      <c r="T43" s="1529"/>
      <c r="U43" s="1529"/>
      <c r="V43" s="1530"/>
      <c r="W43" s="820"/>
      <c r="X43" s="814"/>
      <c r="Y43" s="815"/>
      <c r="Z43" s="813"/>
      <c r="AA43" s="790"/>
      <c r="AB43" s="790"/>
      <c r="AC43" s="789"/>
      <c r="AD43" s="1527"/>
      <c r="AE43" s="789"/>
      <c r="AF43" s="1531" t="s">
        <v>332</v>
      </c>
      <c r="AG43" s="1532"/>
      <c r="AH43" s="1532"/>
      <c r="AI43" s="1532"/>
      <c r="AJ43" s="1532"/>
      <c r="AK43" s="1532"/>
      <c r="AL43" s="1533"/>
      <c r="AM43" s="816"/>
      <c r="AO43" s="787"/>
      <c r="AP43" s="787"/>
      <c r="AQ43" s="787"/>
      <c r="AR43" s="787"/>
      <c r="AS43" s="821"/>
      <c r="AT43" s="821"/>
      <c r="AU43" s="821"/>
      <c r="AV43" s="821"/>
      <c r="AW43" s="787"/>
      <c r="AX43" s="787"/>
    </row>
    <row r="44" spans="2:50" ht="20.100000000000001" customHeight="1">
      <c r="B44" s="822"/>
      <c r="C44" s="823"/>
      <c r="D44" s="824"/>
      <c r="E44" s="825"/>
      <c r="F44" s="826"/>
      <c r="G44" s="825"/>
      <c r="H44" s="827"/>
      <c r="I44" s="827"/>
      <c r="J44" s="827"/>
      <c r="K44" s="827"/>
      <c r="L44" s="827"/>
      <c r="M44" s="828"/>
      <c r="N44" s="828"/>
      <c r="O44" s="828"/>
      <c r="P44" s="828"/>
      <c r="Q44" s="828"/>
      <c r="R44" s="828"/>
      <c r="S44" s="828"/>
      <c r="T44" s="828"/>
      <c r="U44" s="828"/>
      <c r="V44" s="828"/>
      <c r="W44" s="829"/>
      <c r="X44" s="814"/>
      <c r="Y44" s="830"/>
      <c r="Z44" s="828"/>
      <c r="AA44" s="825"/>
      <c r="AB44" s="825"/>
      <c r="AC44" s="831"/>
      <c r="AD44" s="831"/>
      <c r="AE44" s="831"/>
      <c r="AF44" s="831"/>
      <c r="AG44" s="831"/>
      <c r="AH44" s="831"/>
      <c r="AI44" s="831"/>
      <c r="AJ44" s="831"/>
      <c r="AK44" s="831"/>
      <c r="AL44" s="831"/>
      <c r="AM44" s="832"/>
      <c r="AO44" s="787"/>
      <c r="AP44" s="787"/>
      <c r="AQ44" s="787"/>
      <c r="AR44" s="787"/>
      <c r="AS44" s="821"/>
      <c r="AT44" s="821"/>
      <c r="AU44" s="821"/>
      <c r="AV44" s="821"/>
      <c r="AW44" s="787"/>
      <c r="AX44" s="787"/>
    </row>
    <row r="45" spans="2:50" ht="50.1" customHeight="1">
      <c r="B45" s="833"/>
      <c r="C45" s="834"/>
      <c r="D45" s="835"/>
      <c r="E45" s="776"/>
      <c r="F45" s="836"/>
      <c r="G45" s="776"/>
      <c r="H45" s="837"/>
      <c r="I45" s="837"/>
      <c r="J45" s="837"/>
      <c r="K45" s="837"/>
      <c r="L45" s="837"/>
      <c r="M45" s="838"/>
      <c r="N45" s="838"/>
      <c r="O45" s="838"/>
      <c r="P45" s="838"/>
      <c r="Q45" s="838"/>
      <c r="R45" s="838"/>
      <c r="S45" s="838"/>
      <c r="T45" s="838"/>
      <c r="U45" s="838"/>
      <c r="V45" s="838"/>
      <c r="W45" s="838"/>
      <c r="X45" s="839"/>
      <c r="Y45" s="839"/>
      <c r="Z45" s="839"/>
      <c r="AA45" s="840"/>
      <c r="AB45" s="840"/>
      <c r="AC45" s="841"/>
      <c r="AD45" s="841"/>
      <c r="AE45" s="841"/>
      <c r="AF45" s="841"/>
      <c r="AG45" s="841"/>
      <c r="AH45" s="841"/>
      <c r="AI45" s="841"/>
      <c r="AJ45" s="841"/>
      <c r="AK45" s="841"/>
      <c r="AL45" s="841"/>
      <c r="AM45" s="842"/>
      <c r="AO45" s="787"/>
      <c r="AP45" s="787"/>
      <c r="AQ45" s="787"/>
      <c r="AR45" s="787"/>
      <c r="AS45" s="821"/>
      <c r="AT45" s="821"/>
      <c r="AU45" s="821"/>
      <c r="AV45" s="821"/>
      <c r="AW45" s="787"/>
      <c r="AX45" s="787"/>
    </row>
    <row r="46" spans="2:50" ht="20.100000000000001" customHeight="1">
      <c r="B46" s="778"/>
      <c r="C46" s="779"/>
      <c r="D46" s="779"/>
      <c r="E46" s="779"/>
      <c r="F46" s="779"/>
      <c r="G46" s="780"/>
      <c r="H46" s="780"/>
      <c r="I46" s="780"/>
      <c r="J46" s="780"/>
      <c r="K46" s="780"/>
      <c r="L46" s="780"/>
      <c r="M46" s="780"/>
      <c r="N46" s="780"/>
      <c r="O46" s="780"/>
      <c r="P46" s="780"/>
      <c r="Q46" s="780"/>
      <c r="R46" s="780"/>
      <c r="S46" s="780"/>
      <c r="T46" s="780"/>
      <c r="U46" s="780"/>
      <c r="V46" s="780"/>
      <c r="W46" s="781"/>
      <c r="X46" s="782"/>
      <c r="Y46" s="783"/>
      <c r="Z46" s="784"/>
      <c r="AA46" s="784"/>
      <c r="AB46" s="784"/>
      <c r="AC46" s="785"/>
      <c r="AD46" s="785"/>
      <c r="AE46" s="784"/>
      <c r="AF46" s="784"/>
      <c r="AG46" s="784"/>
      <c r="AH46" s="784"/>
      <c r="AI46" s="784"/>
      <c r="AJ46" s="784"/>
      <c r="AK46" s="784"/>
      <c r="AL46" s="784"/>
      <c r="AM46" s="786"/>
      <c r="AQ46" s="787"/>
      <c r="AR46" s="787"/>
      <c r="AS46" s="787"/>
      <c r="AT46" s="787"/>
      <c r="AU46" s="787"/>
      <c r="AW46" s="787"/>
    </row>
    <row r="47" spans="2:50" ht="39.950000000000003" customHeight="1">
      <c r="B47" s="788"/>
      <c r="C47" s="789"/>
      <c r="D47" s="789"/>
      <c r="E47" s="789"/>
      <c r="F47" s="789"/>
      <c r="G47" s="790"/>
      <c r="H47" s="1516"/>
      <c r="I47" s="1517"/>
      <c r="J47" s="1517"/>
      <c r="K47" s="1517"/>
      <c r="L47" s="1518"/>
      <c r="M47" s="790"/>
      <c r="N47" s="790"/>
      <c r="O47" s="790"/>
      <c r="P47" s="791"/>
      <c r="Q47" s="791"/>
      <c r="R47" s="791"/>
      <c r="S47" s="791"/>
      <c r="T47" s="791"/>
      <c r="U47" s="791"/>
      <c r="V47" s="791"/>
      <c r="W47" s="792"/>
      <c r="X47" s="782"/>
      <c r="Y47" s="793"/>
      <c r="Z47" s="790"/>
      <c r="AA47" s="790"/>
      <c r="AB47" s="790"/>
      <c r="AC47" s="789"/>
      <c r="AD47" s="1525"/>
      <c r="AE47" s="789"/>
      <c r="AF47" s="789"/>
      <c r="AG47" s="789"/>
      <c r="AH47" s="789"/>
      <c r="AI47" s="789"/>
      <c r="AJ47" s="789"/>
      <c r="AK47" s="789"/>
      <c r="AL47" s="794"/>
      <c r="AM47" s="795"/>
      <c r="AN47" s="796"/>
      <c r="AQ47" s="787"/>
      <c r="AR47" s="787"/>
      <c r="AS47" s="797"/>
      <c r="AT47" s="797"/>
      <c r="AU47" s="797"/>
      <c r="AV47" s="797"/>
      <c r="AW47" s="787"/>
    </row>
    <row r="48" spans="2:50" ht="60" customHeight="1">
      <c r="B48" s="788"/>
      <c r="C48" s="789"/>
      <c r="D48" s="789"/>
      <c r="E48" s="789"/>
      <c r="F48" s="789"/>
      <c r="G48" s="790"/>
      <c r="H48" s="1519"/>
      <c r="I48" s="1520"/>
      <c r="J48" s="1520"/>
      <c r="K48" s="1520"/>
      <c r="L48" s="1521"/>
      <c r="M48" s="790"/>
      <c r="N48" s="790"/>
      <c r="O48" s="790"/>
      <c r="P48" s="1528" t="str">
        <f>'Donnees MEE'!E82</f>
        <v>Mise en service et exploitation de l’installation</v>
      </c>
      <c r="Q48" s="1529"/>
      <c r="R48" s="1529"/>
      <c r="S48" s="1529"/>
      <c r="T48" s="1529"/>
      <c r="U48" s="1529"/>
      <c r="V48" s="1530"/>
      <c r="W48" s="798"/>
      <c r="X48" s="782"/>
      <c r="Y48" s="793"/>
      <c r="Z48" s="790"/>
      <c r="AA48" s="790"/>
      <c r="AB48" s="790"/>
      <c r="AC48" s="789"/>
      <c r="AD48" s="1526"/>
      <c r="AE48" s="789"/>
      <c r="AF48" s="1528" t="str">
        <f>'Donnees MEE'!E82</f>
        <v>Mise en service et exploitation de l’installation</v>
      </c>
      <c r="AG48" s="1529"/>
      <c r="AH48" s="1529"/>
      <c r="AI48" s="1529"/>
      <c r="AJ48" s="1529"/>
      <c r="AK48" s="1529"/>
      <c r="AL48" s="1530"/>
      <c r="AM48" s="799"/>
      <c r="AN48" s="796"/>
      <c r="AQ48" s="787"/>
      <c r="AR48" s="787"/>
      <c r="AS48" s="797"/>
      <c r="AT48" s="797"/>
      <c r="AU48" s="797"/>
      <c r="AV48" s="797"/>
      <c r="AW48" s="787"/>
    </row>
    <row r="49" spans="2:50" ht="30" customHeight="1">
      <c r="B49" s="788"/>
      <c r="C49" s="789"/>
      <c r="D49" s="1543" t="s">
        <v>325</v>
      </c>
      <c r="E49" s="1543"/>
      <c r="F49" s="789"/>
      <c r="G49" s="790"/>
      <c r="H49" s="1519"/>
      <c r="I49" s="1520"/>
      <c r="J49" s="1520"/>
      <c r="K49" s="1520"/>
      <c r="L49" s="1521"/>
      <c r="M49" s="790"/>
      <c r="N49" s="790"/>
      <c r="O49" s="790"/>
      <c r="P49" s="800"/>
      <c r="Q49" s="800"/>
      <c r="R49" s="800"/>
      <c r="S49" s="800"/>
      <c r="T49" s="800"/>
      <c r="U49" s="800"/>
      <c r="V49" s="800"/>
      <c r="W49" s="798"/>
      <c r="X49" s="782"/>
      <c r="Y49" s="793"/>
      <c r="Z49" s="1543" t="s">
        <v>325</v>
      </c>
      <c r="AA49" s="1543"/>
      <c r="AB49" s="1543"/>
      <c r="AC49" s="789"/>
      <c r="AD49" s="1526"/>
      <c r="AE49" s="789"/>
      <c r="AF49" s="800"/>
      <c r="AG49" s="800"/>
      <c r="AH49" s="800"/>
      <c r="AI49" s="800"/>
      <c r="AJ49" s="800"/>
      <c r="AK49" s="800"/>
      <c r="AL49" s="800"/>
      <c r="AM49" s="799"/>
      <c r="AN49" s="796"/>
      <c r="AQ49" s="787"/>
      <c r="AR49" s="787"/>
      <c r="AS49" s="797"/>
      <c r="AT49" s="797"/>
      <c r="AU49" s="797"/>
      <c r="AV49" s="797"/>
      <c r="AW49" s="787"/>
    </row>
    <row r="50" spans="2:50" ht="30" customHeight="1">
      <c r="B50" s="788"/>
      <c r="C50" s="789"/>
      <c r="D50" s="1544"/>
      <c r="E50" s="1544"/>
      <c r="F50" s="789"/>
      <c r="G50" s="790"/>
      <c r="H50" s="1519"/>
      <c r="I50" s="1520"/>
      <c r="J50" s="1520"/>
      <c r="K50" s="1520"/>
      <c r="L50" s="1521"/>
      <c r="M50" s="790"/>
      <c r="N50" s="790"/>
      <c r="O50" s="790"/>
      <c r="P50" s="1547" t="s">
        <v>326</v>
      </c>
      <c r="Q50" s="1547"/>
      <c r="R50" s="1547"/>
      <c r="S50" s="1547"/>
      <c r="T50" s="1548" t="s">
        <v>120</v>
      </c>
      <c r="U50" s="1548"/>
      <c r="V50" s="1548"/>
      <c r="W50" s="1549"/>
      <c r="X50" s="782"/>
      <c r="Y50" s="793"/>
      <c r="Z50" s="1544"/>
      <c r="AA50" s="1544"/>
      <c r="AB50" s="1544"/>
      <c r="AC50" s="789"/>
      <c r="AD50" s="1526"/>
      <c r="AE50" s="789"/>
      <c r="AF50" s="791"/>
      <c r="AG50" s="791"/>
      <c r="AH50" s="791"/>
      <c r="AI50" s="791"/>
      <c r="AJ50" s="791"/>
      <c r="AK50" s="791"/>
      <c r="AL50" s="791"/>
      <c r="AM50" s="799"/>
      <c r="AN50" s="796"/>
      <c r="AQ50" s="787"/>
      <c r="AR50" s="787"/>
      <c r="AS50" s="797"/>
      <c r="AT50" s="797"/>
      <c r="AU50" s="797"/>
      <c r="AV50" s="797"/>
      <c r="AW50" s="787"/>
    </row>
    <row r="51" spans="2:50" ht="20.100000000000001" customHeight="1">
      <c r="B51" s="788"/>
      <c r="C51" s="789"/>
      <c r="D51" s="1550">
        <v>3</v>
      </c>
      <c r="E51" s="1551"/>
      <c r="F51" s="789"/>
      <c r="G51" s="790"/>
      <c r="H51" s="1519"/>
      <c r="I51" s="1520"/>
      <c r="J51" s="1520"/>
      <c r="K51" s="1520"/>
      <c r="L51" s="1521"/>
      <c r="M51" s="801"/>
      <c r="N51" s="801"/>
      <c r="O51" s="790"/>
      <c r="P51" s="790"/>
      <c r="Q51" s="802"/>
      <c r="R51" s="790"/>
      <c r="S51" s="790"/>
      <c r="T51" s="790"/>
      <c r="U51" s="1556">
        <f>AVERAGE(AQ121:AQ132)</f>
        <v>0</v>
      </c>
      <c r="V51" s="1557"/>
      <c r="W51" s="803"/>
      <c r="X51" s="782"/>
      <c r="Y51" s="793"/>
      <c r="Z51" s="1550">
        <v>3</v>
      </c>
      <c r="AA51" s="1558"/>
      <c r="AB51" s="1551"/>
      <c r="AC51" s="789"/>
      <c r="AD51" s="1526"/>
      <c r="AE51" s="789"/>
      <c r="AF51" s="791"/>
      <c r="AG51" s="791"/>
      <c r="AH51" s="791"/>
      <c r="AI51" s="791"/>
      <c r="AJ51" s="791"/>
      <c r="AK51" s="791"/>
      <c r="AL51" s="791"/>
      <c r="AM51" s="804"/>
      <c r="AO51" s="787"/>
      <c r="AP51" s="787"/>
      <c r="AQ51" s="787"/>
      <c r="AR51" s="787"/>
      <c r="AS51" s="797"/>
      <c r="AT51" s="797"/>
      <c r="AU51" s="797"/>
      <c r="AV51" s="797"/>
      <c r="AW51" s="787"/>
      <c r="AX51" s="787"/>
    </row>
    <row r="52" spans="2:50" s="362" customFormat="1" ht="30" customHeight="1">
      <c r="B52" s="1534"/>
      <c r="C52" s="1535"/>
      <c r="D52" s="1552"/>
      <c r="E52" s="1553"/>
      <c r="F52" s="789"/>
      <c r="G52" s="805"/>
      <c r="H52" s="1519"/>
      <c r="I52" s="1520"/>
      <c r="J52" s="1520"/>
      <c r="K52" s="1520"/>
      <c r="L52" s="1521"/>
      <c r="M52" s="1536"/>
      <c r="N52" s="1536"/>
      <c r="O52" s="1537"/>
      <c r="P52" s="1430" t="str">
        <f>REPT("g",(U51))</f>
        <v/>
      </c>
      <c r="Q52" s="1431"/>
      <c r="R52" s="1431"/>
      <c r="S52" s="1432"/>
      <c r="T52" s="806"/>
      <c r="U52" s="1505"/>
      <c r="V52" s="1507"/>
      <c r="W52" s="807"/>
      <c r="X52" s="782"/>
      <c r="Y52" s="793"/>
      <c r="Z52" s="1552"/>
      <c r="AA52" s="1559"/>
      <c r="AB52" s="1553"/>
      <c r="AC52" s="789"/>
      <c r="AD52" s="1526"/>
      <c r="AE52" s="789"/>
      <c r="AF52" s="791"/>
      <c r="AG52" s="791"/>
      <c r="AH52" s="791"/>
      <c r="AI52" s="791"/>
      <c r="AJ52" s="791"/>
      <c r="AK52" s="791"/>
      <c r="AL52" s="791"/>
      <c r="AM52" s="808"/>
      <c r="AO52" s="787"/>
      <c r="AP52" s="787"/>
      <c r="AQ52" s="787"/>
      <c r="AR52" s="787"/>
      <c r="AS52" s="797"/>
      <c r="AT52" s="797"/>
      <c r="AU52" s="797"/>
      <c r="AV52" s="797"/>
      <c r="AW52" s="787"/>
      <c r="AX52" s="787"/>
    </row>
    <row r="53" spans="2:50" ht="20.100000000000001" customHeight="1">
      <c r="B53" s="788"/>
      <c r="C53" s="789"/>
      <c r="D53" s="1554"/>
      <c r="E53" s="1555"/>
      <c r="F53" s="789"/>
      <c r="G53" s="790"/>
      <c r="H53" s="1519"/>
      <c r="I53" s="1520"/>
      <c r="J53" s="1520"/>
      <c r="K53" s="1520"/>
      <c r="L53" s="1521"/>
      <c r="M53" s="801"/>
      <c r="N53" s="801"/>
      <c r="O53" s="790"/>
      <c r="P53" s="790"/>
      <c r="Q53" s="790"/>
      <c r="R53" s="790"/>
      <c r="S53" s="790"/>
      <c r="T53" s="790"/>
      <c r="U53" s="1508"/>
      <c r="V53" s="1510"/>
      <c r="W53" s="803"/>
      <c r="X53" s="782"/>
      <c r="Y53" s="793"/>
      <c r="Z53" s="1554"/>
      <c r="AA53" s="1560"/>
      <c r="AB53" s="1555"/>
      <c r="AC53" s="789"/>
      <c r="AD53" s="1526"/>
      <c r="AE53" s="789"/>
      <c r="AF53" s="790"/>
      <c r="AG53" s="790"/>
      <c r="AH53" s="790"/>
      <c r="AI53" s="790"/>
      <c r="AJ53" s="790"/>
      <c r="AK53" s="790"/>
      <c r="AL53" s="790"/>
      <c r="AM53" s="804"/>
      <c r="AO53" s="787"/>
      <c r="AP53" s="787"/>
      <c r="AQ53" s="787"/>
      <c r="AR53" s="787"/>
      <c r="AS53" s="797"/>
      <c r="AT53" s="797"/>
      <c r="AU53" s="797"/>
      <c r="AV53" s="797"/>
      <c r="AW53" s="787"/>
      <c r="AX53" s="787"/>
    </row>
    <row r="54" spans="2:50" ht="35.1" customHeight="1">
      <c r="B54" s="809"/>
      <c r="C54" s="810"/>
      <c r="D54" s="811"/>
      <c r="E54" s="790"/>
      <c r="F54" s="812"/>
      <c r="G54" s="790"/>
      <c r="H54" s="1519"/>
      <c r="I54" s="1520"/>
      <c r="J54" s="1520"/>
      <c r="K54" s="1520"/>
      <c r="L54" s="1521"/>
      <c r="M54" s="813"/>
      <c r="N54" s="813"/>
      <c r="O54" s="813"/>
      <c r="P54" s="790"/>
      <c r="Q54" s="790"/>
      <c r="R54" s="790"/>
      <c r="S54" s="790"/>
      <c r="T54" s="1538" t="s">
        <v>327</v>
      </c>
      <c r="U54" s="1538"/>
      <c r="V54" s="1538"/>
      <c r="W54" s="1539"/>
      <c r="X54" s="814"/>
      <c r="Y54" s="815"/>
      <c r="Z54" s="813"/>
      <c r="AA54" s="790"/>
      <c r="AB54" s="790"/>
      <c r="AC54" s="789"/>
      <c r="AD54" s="1526"/>
      <c r="AE54" s="789"/>
      <c r="AF54" s="791"/>
      <c r="AG54" s="791"/>
      <c r="AH54" s="791"/>
      <c r="AI54" s="790"/>
      <c r="AJ54" s="791"/>
      <c r="AK54" s="791"/>
      <c r="AL54" s="791"/>
      <c r="AM54" s="816"/>
      <c r="AO54" s="787"/>
      <c r="AP54" s="787"/>
      <c r="AQ54" s="787"/>
      <c r="AR54" s="787"/>
      <c r="AS54" s="797"/>
      <c r="AT54" s="797"/>
      <c r="AU54" s="797"/>
      <c r="AV54" s="797"/>
      <c r="AW54" s="787"/>
      <c r="AX54" s="787"/>
    </row>
    <row r="55" spans="2:50" ht="30" customHeight="1">
      <c r="B55" s="809"/>
      <c r="C55" s="810"/>
      <c r="D55" s="811"/>
      <c r="E55" s="790"/>
      <c r="F55" s="812"/>
      <c r="G55" s="790"/>
      <c r="H55" s="1519"/>
      <c r="I55" s="1520"/>
      <c r="J55" s="1520"/>
      <c r="K55" s="1520"/>
      <c r="L55" s="1521"/>
      <c r="M55" s="813"/>
      <c r="N55" s="813"/>
      <c r="O55" s="813"/>
      <c r="P55" s="1540" t="s">
        <v>328</v>
      </c>
      <c r="Q55" s="1540"/>
      <c r="R55" s="897">
        <f>'Donnees ICCER'!B82</f>
        <v>1</v>
      </c>
      <c r="S55" s="818" t="s">
        <v>326</v>
      </c>
      <c r="T55" s="819"/>
      <c r="U55" s="1541">
        <f>AVERAGE(AR121:AR132)</f>
        <v>0</v>
      </c>
      <c r="V55" s="1542"/>
      <c r="W55" s="820"/>
      <c r="X55" s="814"/>
      <c r="Y55" s="815"/>
      <c r="Z55" s="813"/>
      <c r="AA55" s="790"/>
      <c r="AB55" s="790"/>
      <c r="AC55" s="789"/>
      <c r="AD55" s="1526"/>
      <c r="AE55" s="789"/>
      <c r="AF55" s="791"/>
      <c r="AG55" s="791"/>
      <c r="AH55" s="791"/>
      <c r="AI55" s="818"/>
      <c r="AJ55" s="791"/>
      <c r="AK55" s="791"/>
      <c r="AL55" s="791"/>
      <c r="AM55" s="816"/>
      <c r="AO55" s="787"/>
      <c r="AP55" s="787"/>
      <c r="AQ55" s="787"/>
      <c r="AR55" s="787"/>
      <c r="AS55" s="821"/>
      <c r="AT55" s="821"/>
      <c r="AU55" s="821"/>
      <c r="AV55" s="821"/>
      <c r="AW55" s="787"/>
      <c r="AX55" s="787"/>
    </row>
    <row r="56" spans="2:50" ht="60" customHeight="1">
      <c r="B56" s="809"/>
      <c r="C56" s="810"/>
      <c r="D56" s="811"/>
      <c r="E56" s="790"/>
      <c r="F56" s="812"/>
      <c r="G56" s="790"/>
      <c r="H56" s="1519"/>
      <c r="I56" s="1520"/>
      <c r="J56" s="1520"/>
      <c r="K56" s="1520"/>
      <c r="L56" s="1521"/>
      <c r="M56" s="813"/>
      <c r="N56" s="813"/>
      <c r="O56" s="813"/>
      <c r="P56" s="813"/>
      <c r="Q56" s="813"/>
      <c r="R56" s="813"/>
      <c r="S56" s="813"/>
      <c r="T56" s="813"/>
      <c r="U56" s="813"/>
      <c r="V56" s="813"/>
      <c r="W56" s="820"/>
      <c r="X56" s="814"/>
      <c r="Y56" s="815"/>
      <c r="Z56" s="813"/>
      <c r="AA56" s="790"/>
      <c r="AB56" s="790"/>
      <c r="AC56" s="789"/>
      <c r="AD56" s="1526"/>
      <c r="AE56" s="789"/>
      <c r="AF56" s="791"/>
      <c r="AG56" s="791"/>
      <c r="AH56" s="791"/>
      <c r="AI56" s="789"/>
      <c r="AJ56" s="791"/>
      <c r="AK56" s="791"/>
      <c r="AL56" s="791"/>
      <c r="AM56" s="816"/>
      <c r="AO56" s="787"/>
      <c r="AP56" s="787"/>
      <c r="AQ56" s="787"/>
      <c r="AR56" s="787"/>
      <c r="AS56" s="821"/>
      <c r="AT56" s="821"/>
      <c r="AU56" s="821"/>
      <c r="AV56" s="821"/>
      <c r="AW56" s="787"/>
      <c r="AX56" s="787"/>
    </row>
    <row r="57" spans="2:50" ht="39.950000000000003" customHeight="1">
      <c r="B57" s="809"/>
      <c r="C57" s="810"/>
      <c r="D57" s="811"/>
      <c r="E57" s="790"/>
      <c r="F57" s="812"/>
      <c r="G57" s="790"/>
      <c r="H57" s="1522"/>
      <c r="I57" s="1523"/>
      <c r="J57" s="1523"/>
      <c r="K57" s="1523"/>
      <c r="L57" s="1524"/>
      <c r="M57" s="813"/>
      <c r="N57" s="813"/>
      <c r="O57" s="813"/>
      <c r="P57" s="1528" t="s">
        <v>333</v>
      </c>
      <c r="Q57" s="1529"/>
      <c r="R57" s="1529"/>
      <c r="S57" s="1529"/>
      <c r="T57" s="1529"/>
      <c r="U57" s="1529"/>
      <c r="V57" s="1530"/>
      <c r="W57" s="820"/>
      <c r="X57" s="814"/>
      <c r="Y57" s="815"/>
      <c r="Z57" s="813"/>
      <c r="AA57" s="790"/>
      <c r="AB57" s="790"/>
      <c r="AC57" s="789"/>
      <c r="AD57" s="1527"/>
      <c r="AE57" s="789"/>
      <c r="AF57" s="1531" t="s">
        <v>334</v>
      </c>
      <c r="AG57" s="1532"/>
      <c r="AH57" s="1532"/>
      <c r="AI57" s="1532"/>
      <c r="AJ57" s="1532"/>
      <c r="AK57" s="1532"/>
      <c r="AL57" s="1533"/>
      <c r="AM57" s="816"/>
      <c r="AO57" s="787"/>
      <c r="AP57" s="787"/>
      <c r="AQ57" s="787"/>
      <c r="AR57" s="787"/>
      <c r="AS57" s="821"/>
      <c r="AT57" s="821"/>
      <c r="AU57" s="821"/>
      <c r="AV57" s="821"/>
      <c r="AW57" s="787"/>
      <c r="AX57" s="787"/>
    </row>
    <row r="58" spans="2:50" ht="20.100000000000001" customHeight="1">
      <c r="B58" s="822"/>
      <c r="C58" s="823"/>
      <c r="D58" s="824"/>
      <c r="E58" s="825"/>
      <c r="F58" s="826"/>
      <c r="G58" s="825"/>
      <c r="H58" s="827"/>
      <c r="I58" s="827"/>
      <c r="J58" s="827"/>
      <c r="K58" s="827"/>
      <c r="L58" s="827"/>
      <c r="M58" s="828"/>
      <c r="N58" s="828"/>
      <c r="O58" s="828"/>
      <c r="P58" s="828"/>
      <c r="Q58" s="828"/>
      <c r="R58" s="828"/>
      <c r="S58" s="828"/>
      <c r="T58" s="828"/>
      <c r="U58" s="828"/>
      <c r="V58" s="828"/>
      <c r="W58" s="829"/>
      <c r="X58" s="814"/>
      <c r="Y58" s="830"/>
      <c r="Z58" s="828"/>
      <c r="AA58" s="825"/>
      <c r="AB58" s="825"/>
      <c r="AC58" s="831"/>
      <c r="AD58" s="831"/>
      <c r="AE58" s="831"/>
      <c r="AF58" s="831"/>
      <c r="AG58" s="831"/>
      <c r="AH58" s="831"/>
      <c r="AI58" s="831"/>
      <c r="AJ58" s="831"/>
      <c r="AK58" s="831"/>
      <c r="AL58" s="831"/>
      <c r="AM58" s="832"/>
      <c r="AO58" s="787"/>
      <c r="AP58" s="787"/>
      <c r="AQ58" s="787"/>
      <c r="AR58" s="787"/>
      <c r="AS58" s="821"/>
      <c r="AT58" s="821"/>
      <c r="AU58" s="821"/>
      <c r="AV58" s="821"/>
      <c r="AW58" s="787"/>
      <c r="AX58" s="787"/>
    </row>
    <row r="59" spans="2:50" ht="50.1" customHeight="1">
      <c r="B59" s="833"/>
      <c r="C59" s="834"/>
      <c r="D59" s="835"/>
      <c r="E59" s="776"/>
      <c r="F59" s="836"/>
      <c r="G59" s="776"/>
      <c r="H59" s="837"/>
      <c r="I59" s="837"/>
      <c r="J59" s="837"/>
      <c r="K59" s="837"/>
      <c r="L59" s="837"/>
      <c r="M59" s="838"/>
      <c r="N59" s="838"/>
      <c r="O59" s="838"/>
      <c r="P59" s="838"/>
      <c r="Q59" s="838"/>
      <c r="R59" s="838"/>
      <c r="S59" s="838"/>
      <c r="T59" s="838"/>
      <c r="U59" s="838"/>
      <c r="V59" s="838"/>
      <c r="W59" s="838"/>
      <c r="X59" s="839"/>
      <c r="Y59" s="839"/>
      <c r="Z59" s="839"/>
      <c r="AA59" s="840"/>
      <c r="AB59" s="840"/>
      <c r="AC59" s="841"/>
      <c r="AD59" s="841"/>
      <c r="AE59" s="841"/>
      <c r="AF59" s="841"/>
      <c r="AG59" s="841"/>
      <c r="AH59" s="841"/>
      <c r="AI59" s="841"/>
      <c r="AJ59" s="841"/>
      <c r="AK59" s="841"/>
      <c r="AL59" s="841"/>
      <c r="AM59" s="842"/>
      <c r="AO59" s="787"/>
      <c r="AP59" s="787"/>
      <c r="AQ59" s="787"/>
      <c r="AR59" s="787"/>
      <c r="AS59" s="821"/>
      <c r="AT59" s="821"/>
      <c r="AU59" s="821"/>
      <c r="AV59" s="821"/>
      <c r="AW59" s="787"/>
      <c r="AX59" s="787"/>
    </row>
    <row r="60" spans="2:50" ht="20.100000000000001" customHeight="1">
      <c r="B60" s="778"/>
      <c r="C60" s="779"/>
      <c r="D60" s="779"/>
      <c r="E60" s="779"/>
      <c r="F60" s="779"/>
      <c r="G60" s="780"/>
      <c r="H60" s="780"/>
      <c r="I60" s="780"/>
      <c r="J60" s="780"/>
      <c r="K60" s="780"/>
      <c r="L60" s="780"/>
      <c r="M60" s="780"/>
      <c r="N60" s="780"/>
      <c r="O60" s="780"/>
      <c r="P60" s="780"/>
      <c r="Q60" s="780"/>
      <c r="R60" s="780"/>
      <c r="S60" s="780"/>
      <c r="T60" s="780"/>
      <c r="U60" s="780"/>
      <c r="V60" s="780"/>
      <c r="W60" s="781"/>
      <c r="X60" s="782"/>
      <c r="Y60" s="783"/>
      <c r="Z60" s="784"/>
      <c r="AA60" s="784"/>
      <c r="AB60" s="784"/>
      <c r="AC60" s="785"/>
      <c r="AD60" s="785"/>
      <c r="AE60" s="784"/>
      <c r="AF60" s="784"/>
      <c r="AG60" s="784"/>
      <c r="AH60" s="784"/>
      <c r="AI60" s="784"/>
      <c r="AJ60" s="784"/>
      <c r="AK60" s="784"/>
      <c r="AL60" s="784"/>
      <c r="AM60" s="786"/>
      <c r="AQ60" s="787"/>
      <c r="AR60" s="787"/>
      <c r="AS60" s="787"/>
      <c r="AT60" s="787"/>
      <c r="AU60" s="787"/>
      <c r="AW60" s="787"/>
    </row>
    <row r="61" spans="2:50" ht="39.950000000000003" customHeight="1">
      <c r="B61" s="788"/>
      <c r="C61" s="789"/>
      <c r="D61" s="789"/>
      <c r="E61" s="789"/>
      <c r="F61" s="789"/>
      <c r="G61" s="790"/>
      <c r="H61" s="1516"/>
      <c r="I61" s="1517"/>
      <c r="J61" s="1517"/>
      <c r="K61" s="1517"/>
      <c r="L61" s="1518"/>
      <c r="M61" s="790"/>
      <c r="N61" s="790"/>
      <c r="O61" s="790"/>
      <c r="P61" s="791"/>
      <c r="Q61" s="791"/>
      <c r="R61" s="791"/>
      <c r="S61" s="791"/>
      <c r="T61" s="791"/>
      <c r="U61" s="791"/>
      <c r="V61" s="791"/>
      <c r="W61" s="792"/>
      <c r="X61" s="782"/>
      <c r="Y61" s="793"/>
      <c r="Z61" s="790"/>
      <c r="AA61" s="790"/>
      <c r="AB61" s="790"/>
      <c r="AC61" s="789"/>
      <c r="AD61" s="1525"/>
      <c r="AE61" s="789"/>
      <c r="AF61" s="789"/>
      <c r="AG61" s="789"/>
      <c r="AH61" s="789"/>
      <c r="AI61" s="789"/>
      <c r="AJ61" s="789"/>
      <c r="AK61" s="789"/>
      <c r="AL61" s="794"/>
      <c r="AM61" s="795"/>
      <c r="AN61" s="796"/>
      <c r="AQ61" s="787"/>
      <c r="AR61" s="787"/>
      <c r="AS61" s="797"/>
      <c r="AT61" s="797"/>
      <c r="AU61" s="797"/>
      <c r="AV61" s="797"/>
      <c r="AW61" s="787"/>
    </row>
    <row r="62" spans="2:50" ht="60" customHeight="1">
      <c r="B62" s="788"/>
      <c r="C62" s="789"/>
      <c r="D62" s="789"/>
      <c r="E62" s="789"/>
      <c r="F62" s="789"/>
      <c r="G62" s="790"/>
      <c r="H62" s="1519"/>
      <c r="I62" s="1520"/>
      <c r="J62" s="1520"/>
      <c r="K62" s="1520"/>
      <c r="L62" s="1521"/>
      <c r="M62" s="790"/>
      <c r="N62" s="790"/>
      <c r="O62" s="790"/>
      <c r="P62" s="1528" t="str">
        <f>'Donnees MEE'!E83</f>
        <v>Maintenance corrective d’une installation</v>
      </c>
      <c r="Q62" s="1529"/>
      <c r="R62" s="1529"/>
      <c r="S62" s="1529"/>
      <c r="T62" s="1529"/>
      <c r="U62" s="1529"/>
      <c r="V62" s="1530"/>
      <c r="W62" s="798"/>
      <c r="X62" s="782"/>
      <c r="Y62" s="793"/>
      <c r="Z62" s="790"/>
      <c r="AA62" s="790"/>
      <c r="AB62" s="790"/>
      <c r="AC62" s="789"/>
      <c r="AD62" s="1526"/>
      <c r="AE62" s="789"/>
      <c r="AF62" s="1528" t="str">
        <f>'Donnees MEE'!E83</f>
        <v>Maintenance corrective d’une installation</v>
      </c>
      <c r="AG62" s="1529"/>
      <c r="AH62" s="1529"/>
      <c r="AI62" s="1529"/>
      <c r="AJ62" s="1529"/>
      <c r="AK62" s="1529"/>
      <c r="AL62" s="1530"/>
      <c r="AM62" s="799"/>
      <c r="AN62" s="796"/>
      <c r="AQ62" s="787"/>
      <c r="AR62" s="787"/>
      <c r="AS62" s="797"/>
      <c r="AT62" s="797"/>
      <c r="AU62" s="797"/>
      <c r="AV62" s="797"/>
      <c r="AW62" s="787"/>
    </row>
    <row r="63" spans="2:50" ht="30" customHeight="1">
      <c r="B63" s="788"/>
      <c r="C63" s="789"/>
      <c r="D63" s="1543" t="s">
        <v>325</v>
      </c>
      <c r="E63" s="1543"/>
      <c r="F63" s="789"/>
      <c r="G63" s="790"/>
      <c r="H63" s="1519"/>
      <c r="I63" s="1520"/>
      <c r="J63" s="1520"/>
      <c r="K63" s="1520"/>
      <c r="L63" s="1521"/>
      <c r="M63" s="790"/>
      <c r="N63" s="790"/>
      <c r="O63" s="790"/>
      <c r="P63" s="800"/>
      <c r="Q63" s="800"/>
      <c r="R63" s="800"/>
      <c r="S63" s="800"/>
      <c r="T63" s="800"/>
      <c r="U63" s="800"/>
      <c r="V63" s="800"/>
      <c r="W63" s="798"/>
      <c r="X63" s="782"/>
      <c r="Y63" s="793"/>
      <c r="Z63" s="1543" t="s">
        <v>325</v>
      </c>
      <c r="AA63" s="1543"/>
      <c r="AB63" s="1543"/>
      <c r="AC63" s="789"/>
      <c r="AD63" s="1526"/>
      <c r="AE63" s="789"/>
      <c r="AF63" s="800"/>
      <c r="AG63" s="800"/>
      <c r="AH63" s="800"/>
      <c r="AI63" s="800"/>
      <c r="AJ63" s="800"/>
      <c r="AK63" s="800"/>
      <c r="AL63" s="800"/>
      <c r="AM63" s="799"/>
      <c r="AN63" s="796"/>
      <c r="AQ63" s="787"/>
      <c r="AR63" s="787"/>
      <c r="AS63" s="797"/>
      <c r="AT63" s="797"/>
      <c r="AU63" s="797"/>
      <c r="AV63" s="797"/>
      <c r="AW63" s="787"/>
    </row>
    <row r="64" spans="2:50" ht="30" customHeight="1">
      <c r="B64" s="788"/>
      <c r="C64" s="789"/>
      <c r="D64" s="1544"/>
      <c r="E64" s="1544"/>
      <c r="F64" s="789"/>
      <c r="G64" s="790"/>
      <c r="H64" s="1519"/>
      <c r="I64" s="1520"/>
      <c r="J64" s="1520"/>
      <c r="K64" s="1520"/>
      <c r="L64" s="1521"/>
      <c r="M64" s="790"/>
      <c r="N64" s="790"/>
      <c r="O64" s="790"/>
      <c r="P64" s="1547" t="s">
        <v>326</v>
      </c>
      <c r="Q64" s="1547"/>
      <c r="R64" s="1547"/>
      <c r="S64" s="1547"/>
      <c r="T64" s="1548" t="s">
        <v>120</v>
      </c>
      <c r="U64" s="1548"/>
      <c r="V64" s="1548"/>
      <c r="W64" s="1549"/>
      <c r="X64" s="782"/>
      <c r="Y64" s="793"/>
      <c r="Z64" s="1544"/>
      <c r="AA64" s="1544"/>
      <c r="AB64" s="1544"/>
      <c r="AC64" s="789"/>
      <c r="AD64" s="1526"/>
      <c r="AE64" s="789"/>
      <c r="AF64" s="791"/>
      <c r="AG64" s="791"/>
      <c r="AH64" s="791"/>
      <c r="AI64" s="791"/>
      <c r="AJ64" s="791"/>
      <c r="AK64" s="791"/>
      <c r="AL64" s="791"/>
      <c r="AM64" s="799"/>
      <c r="AN64" s="796"/>
      <c r="AQ64" s="787"/>
      <c r="AR64" s="787"/>
      <c r="AS64" s="797"/>
      <c r="AT64" s="797"/>
      <c r="AU64" s="797"/>
      <c r="AV64" s="797"/>
      <c r="AW64" s="787"/>
    </row>
    <row r="65" spans="2:50" ht="20.100000000000001" customHeight="1">
      <c r="B65" s="788"/>
      <c r="C65" s="789"/>
      <c r="D65" s="1550">
        <v>4</v>
      </c>
      <c r="E65" s="1551"/>
      <c r="F65" s="789"/>
      <c r="G65" s="790"/>
      <c r="H65" s="1519"/>
      <c r="I65" s="1520"/>
      <c r="J65" s="1520"/>
      <c r="K65" s="1520"/>
      <c r="L65" s="1521"/>
      <c r="M65" s="801"/>
      <c r="N65" s="801"/>
      <c r="O65" s="790"/>
      <c r="P65" s="790"/>
      <c r="Q65" s="802"/>
      <c r="R65" s="790"/>
      <c r="S65" s="790"/>
      <c r="T65" s="790"/>
      <c r="U65" s="1556">
        <f>AVERAGE(AV121:AV142)</f>
        <v>0</v>
      </c>
      <c r="V65" s="1557"/>
      <c r="W65" s="803"/>
      <c r="X65" s="782"/>
      <c r="Y65" s="793"/>
      <c r="Z65" s="1550">
        <v>4</v>
      </c>
      <c r="AA65" s="1558"/>
      <c r="AB65" s="1551"/>
      <c r="AC65" s="789"/>
      <c r="AD65" s="1526"/>
      <c r="AE65" s="789"/>
      <c r="AF65" s="791"/>
      <c r="AG65" s="791"/>
      <c r="AH65" s="791"/>
      <c r="AI65" s="791"/>
      <c r="AJ65" s="791"/>
      <c r="AK65" s="791"/>
      <c r="AL65" s="791"/>
      <c r="AM65" s="804"/>
      <c r="AO65" s="787"/>
      <c r="AP65" s="787"/>
      <c r="AQ65" s="787"/>
      <c r="AR65" s="787"/>
      <c r="AS65" s="797"/>
      <c r="AT65" s="797"/>
      <c r="AU65" s="797"/>
      <c r="AV65" s="797"/>
      <c r="AW65" s="787"/>
      <c r="AX65" s="787"/>
    </row>
    <row r="66" spans="2:50" s="362" customFormat="1" ht="30" customHeight="1">
      <c r="B66" s="1534"/>
      <c r="C66" s="1535"/>
      <c r="D66" s="1552"/>
      <c r="E66" s="1553"/>
      <c r="F66" s="789"/>
      <c r="G66" s="805"/>
      <c r="H66" s="1519"/>
      <c r="I66" s="1520"/>
      <c r="J66" s="1520"/>
      <c r="K66" s="1520"/>
      <c r="L66" s="1521"/>
      <c r="M66" s="1536"/>
      <c r="N66" s="1536"/>
      <c r="O66" s="1537"/>
      <c r="P66" s="1430" t="str">
        <f>REPT("g",(U65))</f>
        <v/>
      </c>
      <c r="Q66" s="1431"/>
      <c r="R66" s="1431"/>
      <c r="S66" s="1432"/>
      <c r="T66" s="806"/>
      <c r="U66" s="1505"/>
      <c r="V66" s="1507"/>
      <c r="W66" s="807"/>
      <c r="X66" s="782"/>
      <c r="Y66" s="793"/>
      <c r="Z66" s="1552"/>
      <c r="AA66" s="1559"/>
      <c r="AB66" s="1553"/>
      <c r="AC66" s="789"/>
      <c r="AD66" s="1526"/>
      <c r="AE66" s="789"/>
      <c r="AF66" s="791"/>
      <c r="AG66" s="791"/>
      <c r="AH66" s="791"/>
      <c r="AI66" s="791"/>
      <c r="AJ66" s="791"/>
      <c r="AK66" s="791"/>
      <c r="AL66" s="791"/>
      <c r="AM66" s="808"/>
      <c r="AO66" s="787"/>
      <c r="AP66" s="787"/>
      <c r="AQ66" s="787"/>
      <c r="AR66" s="787"/>
      <c r="AS66" s="797"/>
      <c r="AT66" s="797"/>
      <c r="AU66" s="797"/>
      <c r="AV66" s="797"/>
      <c r="AW66" s="787"/>
      <c r="AX66" s="787"/>
    </row>
    <row r="67" spans="2:50" ht="20.100000000000001" customHeight="1">
      <c r="B67" s="788"/>
      <c r="C67" s="789"/>
      <c r="D67" s="1554"/>
      <c r="E67" s="1555"/>
      <c r="F67" s="789"/>
      <c r="G67" s="790"/>
      <c r="H67" s="1519"/>
      <c r="I67" s="1520"/>
      <c r="J67" s="1520"/>
      <c r="K67" s="1520"/>
      <c r="L67" s="1521"/>
      <c r="M67" s="801"/>
      <c r="N67" s="801"/>
      <c r="O67" s="790"/>
      <c r="P67" s="790"/>
      <c r="Q67" s="790"/>
      <c r="R67" s="790"/>
      <c r="S67" s="790"/>
      <c r="T67" s="790"/>
      <c r="U67" s="1508"/>
      <c r="V67" s="1510"/>
      <c r="W67" s="803"/>
      <c r="X67" s="782"/>
      <c r="Y67" s="793"/>
      <c r="Z67" s="1554"/>
      <c r="AA67" s="1560"/>
      <c r="AB67" s="1555"/>
      <c r="AC67" s="789"/>
      <c r="AD67" s="1526"/>
      <c r="AE67" s="789"/>
      <c r="AF67" s="790"/>
      <c r="AG67" s="790"/>
      <c r="AH67" s="790"/>
      <c r="AI67" s="790"/>
      <c r="AJ67" s="790"/>
      <c r="AK67" s="790"/>
      <c r="AL67" s="790"/>
      <c r="AM67" s="804"/>
      <c r="AO67" s="787"/>
      <c r="AP67" s="787"/>
      <c r="AQ67" s="787"/>
      <c r="AR67" s="787"/>
      <c r="AS67" s="797"/>
      <c r="AT67" s="797"/>
      <c r="AU67" s="797"/>
      <c r="AV67" s="797"/>
      <c r="AW67" s="787"/>
      <c r="AX67" s="787"/>
    </row>
    <row r="68" spans="2:50" ht="30" customHeight="1">
      <c r="B68" s="809"/>
      <c r="C68" s="810"/>
      <c r="D68" s="811"/>
      <c r="E68" s="790"/>
      <c r="F68" s="812"/>
      <c r="G68" s="790"/>
      <c r="H68" s="1519"/>
      <c r="I68" s="1520"/>
      <c r="J68" s="1520"/>
      <c r="K68" s="1520"/>
      <c r="L68" s="1521"/>
      <c r="M68" s="813"/>
      <c r="N68" s="813"/>
      <c r="O68" s="813"/>
      <c r="P68" s="790"/>
      <c r="Q68" s="790"/>
      <c r="R68" s="790"/>
      <c r="S68" s="790"/>
      <c r="T68" s="1538" t="s">
        <v>327</v>
      </c>
      <c r="U68" s="1538"/>
      <c r="V68" s="1538"/>
      <c r="W68" s="1539"/>
      <c r="X68" s="814"/>
      <c r="Y68" s="815"/>
      <c r="Z68" s="813"/>
      <c r="AA68" s="790"/>
      <c r="AB68" s="790"/>
      <c r="AC68" s="789"/>
      <c r="AD68" s="1526"/>
      <c r="AE68" s="789"/>
      <c r="AF68" s="791"/>
      <c r="AG68" s="791"/>
      <c r="AH68" s="791"/>
      <c r="AI68" s="790"/>
      <c r="AJ68" s="791"/>
      <c r="AK68" s="791"/>
      <c r="AL68" s="791"/>
      <c r="AM68" s="816"/>
      <c r="AO68" s="787"/>
      <c r="AP68" s="787"/>
      <c r="AQ68" s="787"/>
      <c r="AR68" s="787"/>
      <c r="AS68" s="797"/>
      <c r="AT68" s="797"/>
      <c r="AU68" s="797"/>
      <c r="AV68" s="797"/>
      <c r="AW68" s="787"/>
      <c r="AX68" s="787"/>
    </row>
    <row r="69" spans="2:50" ht="30" customHeight="1">
      <c r="B69" s="809"/>
      <c r="C69" s="810"/>
      <c r="D69" s="811"/>
      <c r="E69" s="790"/>
      <c r="F69" s="812"/>
      <c r="G69" s="790"/>
      <c r="H69" s="1519"/>
      <c r="I69" s="1520"/>
      <c r="J69" s="1520"/>
      <c r="K69" s="1520"/>
      <c r="L69" s="1521"/>
      <c r="M69" s="813"/>
      <c r="N69" s="813"/>
      <c r="O69" s="813"/>
      <c r="P69" s="1540" t="s">
        <v>328</v>
      </c>
      <c r="Q69" s="1540"/>
      <c r="R69" s="897">
        <f>'Donnees ICCER'!B83</f>
        <v>1</v>
      </c>
      <c r="S69" s="818" t="s">
        <v>326</v>
      </c>
      <c r="T69" s="819"/>
      <c r="U69" s="1541" t="e">
        <f>AVERAGE(AW121:AW142)</f>
        <v>#DIV/0!</v>
      </c>
      <c r="V69" s="1542"/>
      <c r="W69" s="820"/>
      <c r="X69" s="814"/>
      <c r="Y69" s="815"/>
      <c r="Z69" s="813"/>
      <c r="AA69" s="790"/>
      <c r="AB69" s="790"/>
      <c r="AC69" s="789"/>
      <c r="AD69" s="1526"/>
      <c r="AE69" s="789"/>
      <c r="AF69" s="791"/>
      <c r="AG69" s="791"/>
      <c r="AH69" s="791"/>
      <c r="AI69" s="818"/>
      <c r="AJ69" s="791"/>
      <c r="AK69" s="791"/>
      <c r="AL69" s="791"/>
      <c r="AM69" s="816"/>
      <c r="AO69" s="787"/>
      <c r="AP69" s="787"/>
      <c r="AQ69" s="787"/>
      <c r="AR69" s="787"/>
      <c r="AS69" s="821"/>
      <c r="AT69" s="821"/>
      <c r="AU69" s="821"/>
      <c r="AV69" s="821"/>
      <c r="AW69" s="787"/>
      <c r="AX69" s="787"/>
    </row>
    <row r="70" spans="2:50" ht="60" customHeight="1">
      <c r="B70" s="809"/>
      <c r="C70" s="810"/>
      <c r="D70" s="811"/>
      <c r="E70" s="790"/>
      <c r="F70" s="812"/>
      <c r="G70" s="790"/>
      <c r="H70" s="1519"/>
      <c r="I70" s="1520"/>
      <c r="J70" s="1520"/>
      <c r="K70" s="1520"/>
      <c r="L70" s="1521"/>
      <c r="M70" s="813"/>
      <c r="N70" s="813"/>
      <c r="O70" s="813"/>
      <c r="P70" s="813"/>
      <c r="Q70" s="813"/>
      <c r="R70" s="813"/>
      <c r="S70" s="813"/>
      <c r="T70" s="813"/>
      <c r="U70" s="813"/>
      <c r="V70" s="813"/>
      <c r="W70" s="820"/>
      <c r="X70" s="814"/>
      <c r="Y70" s="815"/>
      <c r="Z70" s="813"/>
      <c r="AA70" s="790"/>
      <c r="AB70" s="790"/>
      <c r="AC70" s="789"/>
      <c r="AD70" s="1526"/>
      <c r="AE70" s="789"/>
      <c r="AF70" s="791"/>
      <c r="AG70" s="791"/>
      <c r="AH70" s="791"/>
      <c r="AI70" s="789"/>
      <c r="AJ70" s="791"/>
      <c r="AK70" s="791"/>
      <c r="AL70" s="791"/>
      <c r="AM70" s="816"/>
      <c r="AO70" s="787"/>
      <c r="AP70" s="787"/>
      <c r="AQ70" s="787"/>
      <c r="AR70" s="787"/>
      <c r="AS70" s="821"/>
      <c r="AT70" s="821"/>
      <c r="AU70" s="821"/>
      <c r="AV70" s="821"/>
      <c r="AW70" s="787"/>
      <c r="AX70" s="787"/>
    </row>
    <row r="71" spans="2:50" ht="39.950000000000003" customHeight="1">
      <c r="B71" s="809"/>
      <c r="C71" s="810"/>
      <c r="D71" s="811"/>
      <c r="E71" s="790"/>
      <c r="F71" s="812"/>
      <c r="G71" s="790"/>
      <c r="H71" s="1522"/>
      <c r="I71" s="1523"/>
      <c r="J71" s="1523"/>
      <c r="K71" s="1523"/>
      <c r="L71" s="1524"/>
      <c r="M71" s="813"/>
      <c r="N71" s="813"/>
      <c r="O71" s="813"/>
      <c r="P71" s="1528" t="s">
        <v>335</v>
      </c>
      <c r="Q71" s="1529"/>
      <c r="R71" s="1529"/>
      <c r="S71" s="1529"/>
      <c r="T71" s="1529"/>
      <c r="U71" s="1529"/>
      <c r="V71" s="1530"/>
      <c r="W71" s="820"/>
      <c r="X71" s="814"/>
      <c r="Y71" s="815"/>
      <c r="Z71" s="813"/>
      <c r="AA71" s="790"/>
      <c r="AB71" s="790"/>
      <c r="AC71" s="789"/>
      <c r="AD71" s="1527"/>
      <c r="AE71" s="789"/>
      <c r="AF71" s="1531" t="s">
        <v>336</v>
      </c>
      <c r="AG71" s="1532"/>
      <c r="AH71" s="1532"/>
      <c r="AI71" s="1532"/>
      <c r="AJ71" s="1532"/>
      <c r="AK71" s="1532"/>
      <c r="AL71" s="1533"/>
      <c r="AM71" s="816"/>
      <c r="AO71" s="787"/>
      <c r="AP71" s="787"/>
      <c r="AQ71" s="787"/>
      <c r="AR71" s="787"/>
      <c r="AS71" s="821"/>
      <c r="AT71" s="821"/>
      <c r="AU71" s="821"/>
      <c r="AV71" s="821"/>
      <c r="AW71" s="787"/>
      <c r="AX71" s="787"/>
    </row>
    <row r="72" spans="2:50" ht="20.100000000000001" customHeight="1">
      <c r="B72" s="822"/>
      <c r="C72" s="823"/>
      <c r="D72" s="824"/>
      <c r="E72" s="825"/>
      <c r="F72" s="826"/>
      <c r="G72" s="825"/>
      <c r="H72" s="827"/>
      <c r="I72" s="827"/>
      <c r="J72" s="827"/>
      <c r="K72" s="827"/>
      <c r="L72" s="827"/>
      <c r="M72" s="828"/>
      <c r="N72" s="828"/>
      <c r="O72" s="828"/>
      <c r="P72" s="828"/>
      <c r="Q72" s="828"/>
      <c r="R72" s="828"/>
      <c r="S72" s="828"/>
      <c r="T72" s="828"/>
      <c r="U72" s="828"/>
      <c r="V72" s="828"/>
      <c r="W72" s="829"/>
      <c r="X72" s="814"/>
      <c r="Y72" s="830"/>
      <c r="Z72" s="828"/>
      <c r="AA72" s="825"/>
      <c r="AB72" s="825"/>
      <c r="AC72" s="831"/>
      <c r="AD72" s="831"/>
      <c r="AE72" s="831"/>
      <c r="AF72" s="831"/>
      <c r="AG72" s="831"/>
      <c r="AH72" s="831"/>
      <c r="AI72" s="831"/>
      <c r="AJ72" s="831"/>
      <c r="AK72" s="831"/>
      <c r="AL72" s="831"/>
      <c r="AM72" s="832"/>
      <c r="AO72" s="787"/>
      <c r="AP72" s="787"/>
      <c r="AQ72" s="787"/>
      <c r="AR72" s="787"/>
      <c r="AS72" s="821"/>
      <c r="AT72" s="821"/>
      <c r="AU72" s="821"/>
      <c r="AV72" s="821"/>
      <c r="AW72" s="787"/>
      <c r="AX72" s="787"/>
    </row>
    <row r="73" spans="2:50" ht="50.1" customHeight="1">
      <c r="B73" s="833"/>
      <c r="C73" s="834"/>
      <c r="D73" s="835"/>
      <c r="E73" s="776"/>
      <c r="F73" s="836"/>
      <c r="G73" s="776"/>
      <c r="H73" s="837"/>
      <c r="I73" s="837"/>
      <c r="J73" s="837"/>
      <c r="K73" s="837"/>
      <c r="L73" s="837"/>
      <c r="M73" s="838"/>
      <c r="N73" s="838"/>
      <c r="O73" s="838"/>
      <c r="P73" s="838"/>
      <c r="Q73" s="838"/>
      <c r="R73" s="838"/>
      <c r="S73" s="838"/>
      <c r="T73" s="838"/>
      <c r="U73" s="838"/>
      <c r="V73" s="838"/>
      <c r="W73" s="838"/>
      <c r="X73" s="839"/>
      <c r="Y73" s="839"/>
      <c r="Z73" s="839"/>
      <c r="AA73" s="840"/>
      <c r="AB73" s="840"/>
      <c r="AC73" s="841"/>
      <c r="AD73" s="841"/>
      <c r="AE73" s="841"/>
      <c r="AF73" s="841"/>
      <c r="AG73" s="841"/>
      <c r="AH73" s="841"/>
      <c r="AI73" s="841"/>
      <c r="AJ73" s="841"/>
      <c r="AK73" s="841"/>
      <c r="AL73" s="841"/>
      <c r="AM73" s="842"/>
      <c r="AO73" s="787"/>
      <c r="AP73" s="787"/>
      <c r="AQ73" s="787"/>
      <c r="AR73" s="787"/>
      <c r="AS73" s="821"/>
      <c r="AT73" s="821"/>
      <c r="AU73" s="821"/>
      <c r="AV73" s="821"/>
      <c r="AW73" s="787"/>
      <c r="AX73" s="787"/>
    </row>
    <row r="74" spans="2:50" ht="20.100000000000001" customHeight="1">
      <c r="B74" s="778"/>
      <c r="C74" s="779"/>
      <c r="D74" s="779"/>
      <c r="E74" s="779"/>
      <c r="F74" s="779"/>
      <c r="G74" s="780"/>
      <c r="H74" s="780"/>
      <c r="I74" s="780"/>
      <c r="J74" s="780"/>
      <c r="K74" s="780"/>
      <c r="L74" s="780"/>
      <c r="M74" s="780"/>
      <c r="N74" s="780"/>
      <c r="O74" s="780"/>
      <c r="P74" s="780"/>
      <c r="Q74" s="780"/>
      <c r="R74" s="780"/>
      <c r="S74" s="780"/>
      <c r="T74" s="780"/>
      <c r="U74" s="780"/>
      <c r="V74" s="780"/>
      <c r="W74" s="781"/>
      <c r="X74" s="782"/>
      <c r="Y74" s="783"/>
      <c r="Z74" s="784"/>
      <c r="AA74" s="784"/>
      <c r="AB74" s="784"/>
      <c r="AC74" s="785"/>
      <c r="AD74" s="785"/>
      <c r="AE74" s="784"/>
      <c r="AF74" s="784"/>
      <c r="AG74" s="784"/>
      <c r="AH74" s="784"/>
      <c r="AI74" s="784"/>
      <c r="AJ74" s="784"/>
      <c r="AK74" s="784"/>
      <c r="AL74" s="784"/>
      <c r="AM74" s="786"/>
      <c r="AQ74" s="787"/>
      <c r="AR74" s="787"/>
      <c r="AS74" s="787"/>
      <c r="AT74" s="787"/>
      <c r="AU74" s="787"/>
      <c r="AW74" s="787"/>
    </row>
    <row r="75" spans="2:50" ht="39.950000000000003" customHeight="1">
      <c r="B75" s="788"/>
      <c r="C75" s="789"/>
      <c r="D75" s="789"/>
      <c r="E75" s="789"/>
      <c r="F75" s="789"/>
      <c r="G75" s="790"/>
      <c r="H75" s="1516"/>
      <c r="I75" s="1517"/>
      <c r="J75" s="1517"/>
      <c r="K75" s="1517"/>
      <c r="L75" s="1518"/>
      <c r="M75" s="790"/>
      <c r="N75" s="790"/>
      <c r="O75" s="790"/>
      <c r="P75" s="791"/>
      <c r="Q75" s="791"/>
      <c r="R75" s="791"/>
      <c r="S75" s="791"/>
      <c r="T75" s="791"/>
      <c r="U75" s="791"/>
      <c r="V75" s="791"/>
      <c r="W75" s="792"/>
      <c r="X75" s="782"/>
      <c r="Y75" s="793"/>
      <c r="Z75" s="790"/>
      <c r="AA75" s="790"/>
      <c r="AB75" s="790"/>
      <c r="AC75" s="789"/>
      <c r="AD75" s="1525"/>
      <c r="AE75" s="789"/>
      <c r="AF75" s="789"/>
      <c r="AG75" s="789"/>
      <c r="AH75" s="789"/>
      <c r="AI75" s="789"/>
      <c r="AJ75" s="789"/>
      <c r="AK75" s="789"/>
      <c r="AL75" s="794"/>
      <c r="AM75" s="795"/>
      <c r="AN75" s="796"/>
      <c r="AQ75" s="787"/>
      <c r="AR75" s="787"/>
      <c r="AS75" s="797"/>
      <c r="AT75" s="797"/>
      <c r="AU75" s="797"/>
      <c r="AV75" s="797"/>
      <c r="AW75" s="787"/>
    </row>
    <row r="76" spans="2:50" ht="60" customHeight="1">
      <c r="B76" s="788"/>
      <c r="C76" s="789"/>
      <c r="D76" s="789"/>
      <c r="E76" s="789"/>
      <c r="F76" s="789"/>
      <c r="G76" s="790"/>
      <c r="H76" s="1519"/>
      <c r="I76" s="1520"/>
      <c r="J76" s="1520"/>
      <c r="K76" s="1520"/>
      <c r="L76" s="1521"/>
      <c r="M76" s="790"/>
      <c r="N76" s="790"/>
      <c r="O76" s="790"/>
      <c r="P76" s="1528" t="str">
        <f>'Donnees MEE'!E84</f>
        <v>Maintenance préventive d’une installation</v>
      </c>
      <c r="Q76" s="1529"/>
      <c r="R76" s="1529"/>
      <c r="S76" s="1529"/>
      <c r="T76" s="1529"/>
      <c r="U76" s="1529"/>
      <c r="V76" s="1530"/>
      <c r="W76" s="798"/>
      <c r="X76" s="782"/>
      <c r="Y76" s="793"/>
      <c r="Z76" s="790"/>
      <c r="AA76" s="790"/>
      <c r="AB76" s="790"/>
      <c r="AC76" s="789"/>
      <c r="AD76" s="1526"/>
      <c r="AE76" s="789"/>
      <c r="AF76" s="1528" t="str">
        <f>'Donnees MEE'!E84</f>
        <v>Maintenance préventive d’une installation</v>
      </c>
      <c r="AG76" s="1529"/>
      <c r="AH76" s="1529"/>
      <c r="AI76" s="1529"/>
      <c r="AJ76" s="1529"/>
      <c r="AK76" s="1529"/>
      <c r="AL76" s="1530"/>
      <c r="AM76" s="799"/>
      <c r="AN76" s="796"/>
      <c r="AQ76" s="787"/>
      <c r="AR76" s="787"/>
      <c r="AS76" s="797"/>
      <c r="AT76" s="797"/>
      <c r="AU76" s="797"/>
      <c r="AV76" s="797"/>
      <c r="AW76" s="787"/>
    </row>
    <row r="77" spans="2:50" ht="30" customHeight="1">
      <c r="B77" s="788"/>
      <c r="C77" s="789"/>
      <c r="D77" s="1545" t="s">
        <v>325</v>
      </c>
      <c r="E77" s="1545"/>
      <c r="F77" s="789"/>
      <c r="G77" s="790"/>
      <c r="H77" s="1519"/>
      <c r="I77" s="1520"/>
      <c r="J77" s="1520"/>
      <c r="K77" s="1520"/>
      <c r="L77" s="1521"/>
      <c r="M77" s="790"/>
      <c r="N77" s="790"/>
      <c r="O77" s="790"/>
      <c r="P77" s="800"/>
      <c r="Q77" s="800"/>
      <c r="R77" s="800"/>
      <c r="S77" s="800"/>
      <c r="T77" s="800"/>
      <c r="U77" s="800"/>
      <c r="V77" s="800"/>
      <c r="W77" s="798"/>
      <c r="X77" s="782"/>
      <c r="Y77" s="793"/>
      <c r="Z77" s="1545" t="s">
        <v>325</v>
      </c>
      <c r="AA77" s="1545"/>
      <c r="AB77" s="1545"/>
      <c r="AC77" s="789"/>
      <c r="AD77" s="1526"/>
      <c r="AE77" s="789"/>
      <c r="AF77" s="800"/>
      <c r="AG77" s="800"/>
      <c r="AH77" s="800"/>
      <c r="AI77" s="800"/>
      <c r="AJ77" s="800"/>
      <c r="AK77" s="800"/>
      <c r="AL77" s="800"/>
      <c r="AM77" s="799"/>
      <c r="AN77" s="796"/>
      <c r="AQ77" s="787"/>
      <c r="AR77" s="787"/>
      <c r="AS77" s="797"/>
      <c r="AT77" s="797"/>
      <c r="AU77" s="797"/>
      <c r="AV77" s="797"/>
      <c r="AW77" s="787"/>
    </row>
    <row r="78" spans="2:50" ht="30" customHeight="1">
      <c r="B78" s="788"/>
      <c r="C78" s="789"/>
      <c r="D78" s="1546"/>
      <c r="E78" s="1546"/>
      <c r="F78" s="789"/>
      <c r="G78" s="790"/>
      <c r="H78" s="1519"/>
      <c r="I78" s="1520"/>
      <c r="J78" s="1520"/>
      <c r="K78" s="1520"/>
      <c r="L78" s="1521"/>
      <c r="M78" s="790"/>
      <c r="N78" s="790"/>
      <c r="O78" s="790"/>
      <c r="P78" s="1547" t="s">
        <v>326</v>
      </c>
      <c r="Q78" s="1547"/>
      <c r="R78" s="1547"/>
      <c r="S78" s="1547"/>
      <c r="T78" s="1548" t="s">
        <v>120</v>
      </c>
      <c r="U78" s="1548"/>
      <c r="V78" s="1548"/>
      <c r="W78" s="1549"/>
      <c r="X78" s="782"/>
      <c r="Y78" s="793"/>
      <c r="Z78" s="1546"/>
      <c r="AA78" s="1546"/>
      <c r="AB78" s="1546"/>
      <c r="AC78" s="789"/>
      <c r="AD78" s="1526"/>
      <c r="AE78" s="789"/>
      <c r="AF78" s="791"/>
      <c r="AG78" s="791"/>
      <c r="AH78" s="791"/>
      <c r="AI78" s="791"/>
      <c r="AJ78" s="791"/>
      <c r="AK78" s="791"/>
      <c r="AL78" s="791"/>
      <c r="AM78" s="799"/>
      <c r="AN78" s="796"/>
      <c r="AQ78" s="787"/>
      <c r="AR78" s="787"/>
      <c r="AS78" s="797"/>
      <c r="AT78" s="797"/>
      <c r="AU78" s="797"/>
      <c r="AV78" s="797"/>
      <c r="AW78" s="787"/>
    </row>
    <row r="79" spans="2:50" ht="20.100000000000001" customHeight="1">
      <c r="B79" s="788"/>
      <c r="C79" s="789"/>
      <c r="D79" s="1550">
        <v>5</v>
      </c>
      <c r="E79" s="1551"/>
      <c r="F79" s="789"/>
      <c r="G79" s="790"/>
      <c r="H79" s="1519"/>
      <c r="I79" s="1520"/>
      <c r="J79" s="1520"/>
      <c r="K79" s="1520"/>
      <c r="L79" s="1521"/>
      <c r="M79" s="801"/>
      <c r="N79" s="801"/>
      <c r="O79" s="790"/>
      <c r="P79" s="790"/>
      <c r="Q79" s="802"/>
      <c r="R79" s="790"/>
      <c r="S79" s="790"/>
      <c r="T79" s="790"/>
      <c r="U79" s="1556">
        <f>AVERAGE(AQ147:AQ168)</f>
        <v>0</v>
      </c>
      <c r="V79" s="1557"/>
      <c r="W79" s="803"/>
      <c r="X79" s="782"/>
      <c r="Y79" s="793"/>
      <c r="Z79" s="1550">
        <v>5</v>
      </c>
      <c r="AA79" s="1558"/>
      <c r="AB79" s="1551"/>
      <c r="AC79" s="789"/>
      <c r="AD79" s="1526"/>
      <c r="AE79" s="789"/>
      <c r="AF79" s="791"/>
      <c r="AG79" s="791"/>
      <c r="AH79" s="791"/>
      <c r="AI79" s="791"/>
      <c r="AJ79" s="791"/>
      <c r="AK79" s="791"/>
      <c r="AL79" s="791"/>
      <c r="AM79" s="804"/>
      <c r="AO79" s="787"/>
      <c r="AP79" s="787"/>
      <c r="AQ79" s="787"/>
      <c r="AR79" s="787"/>
      <c r="AS79" s="797"/>
      <c r="AT79" s="797"/>
      <c r="AU79" s="797"/>
      <c r="AV79" s="797"/>
      <c r="AW79" s="787"/>
      <c r="AX79" s="787"/>
    </row>
    <row r="80" spans="2:50" s="362" customFormat="1" ht="30" customHeight="1">
      <c r="B80" s="1534"/>
      <c r="C80" s="1535"/>
      <c r="D80" s="1552"/>
      <c r="E80" s="1553"/>
      <c r="F80" s="789"/>
      <c r="G80" s="805"/>
      <c r="H80" s="1519"/>
      <c r="I80" s="1520"/>
      <c r="J80" s="1520"/>
      <c r="K80" s="1520"/>
      <c r="L80" s="1521"/>
      <c r="M80" s="1536"/>
      <c r="N80" s="1536"/>
      <c r="O80" s="1537"/>
      <c r="P80" s="1430" t="str">
        <f>REPT("g",(U79))</f>
        <v/>
      </c>
      <c r="Q80" s="1431"/>
      <c r="R80" s="1431"/>
      <c r="S80" s="1432"/>
      <c r="T80" s="806"/>
      <c r="U80" s="1505"/>
      <c r="V80" s="1507"/>
      <c r="W80" s="807"/>
      <c r="X80" s="782"/>
      <c r="Y80" s="793"/>
      <c r="Z80" s="1552"/>
      <c r="AA80" s="1559"/>
      <c r="AB80" s="1553"/>
      <c r="AC80" s="789"/>
      <c r="AD80" s="1526"/>
      <c r="AE80" s="789"/>
      <c r="AF80" s="791"/>
      <c r="AG80" s="791"/>
      <c r="AH80" s="791"/>
      <c r="AI80" s="791"/>
      <c r="AJ80" s="791"/>
      <c r="AK80" s="791"/>
      <c r="AL80" s="791"/>
      <c r="AM80" s="808"/>
      <c r="AO80" s="787"/>
      <c r="AP80" s="787"/>
      <c r="AQ80" s="787"/>
      <c r="AR80" s="787"/>
      <c r="AS80" s="797"/>
      <c r="AT80" s="797"/>
      <c r="AU80" s="797"/>
      <c r="AV80" s="797"/>
      <c r="AW80" s="787"/>
      <c r="AX80" s="787"/>
    </row>
    <row r="81" spans="1:50" ht="20.100000000000001" customHeight="1">
      <c r="B81" s="788"/>
      <c r="C81" s="789"/>
      <c r="D81" s="1554"/>
      <c r="E81" s="1555"/>
      <c r="F81" s="789"/>
      <c r="G81" s="790"/>
      <c r="H81" s="1519"/>
      <c r="I81" s="1520"/>
      <c r="J81" s="1520"/>
      <c r="K81" s="1520"/>
      <c r="L81" s="1521"/>
      <c r="M81" s="801"/>
      <c r="N81" s="801"/>
      <c r="O81" s="790"/>
      <c r="P81" s="790"/>
      <c r="Q81" s="790"/>
      <c r="R81" s="790"/>
      <c r="S81" s="790"/>
      <c r="T81" s="790"/>
      <c r="U81" s="1508"/>
      <c r="V81" s="1510"/>
      <c r="W81" s="803"/>
      <c r="X81" s="782"/>
      <c r="Y81" s="793"/>
      <c r="Z81" s="1554"/>
      <c r="AA81" s="1560"/>
      <c r="AB81" s="1555"/>
      <c r="AC81" s="789"/>
      <c r="AD81" s="1526"/>
      <c r="AE81" s="789"/>
      <c r="AF81" s="790"/>
      <c r="AG81" s="790"/>
      <c r="AH81" s="790"/>
      <c r="AI81" s="790"/>
      <c r="AJ81" s="790"/>
      <c r="AK81" s="790"/>
      <c r="AL81" s="790"/>
      <c r="AM81" s="804"/>
      <c r="AO81" s="787"/>
      <c r="AP81" s="787"/>
      <c r="AQ81" s="787"/>
      <c r="AR81" s="787"/>
      <c r="AS81" s="797"/>
      <c r="AT81" s="797"/>
      <c r="AU81" s="797"/>
      <c r="AV81" s="797"/>
      <c r="AW81" s="787"/>
      <c r="AX81" s="787"/>
    </row>
    <row r="82" spans="1:50" ht="30" customHeight="1">
      <c r="B82" s="809"/>
      <c r="C82" s="810"/>
      <c r="D82" s="811"/>
      <c r="E82" s="790"/>
      <c r="F82" s="812"/>
      <c r="G82" s="790"/>
      <c r="H82" s="1519"/>
      <c r="I82" s="1520"/>
      <c r="J82" s="1520"/>
      <c r="K82" s="1520"/>
      <c r="L82" s="1521"/>
      <c r="M82" s="813"/>
      <c r="N82" s="813"/>
      <c r="O82" s="813"/>
      <c r="P82" s="790"/>
      <c r="Q82" s="790"/>
      <c r="R82" s="790"/>
      <c r="S82" s="790"/>
      <c r="T82" s="1538" t="s">
        <v>327</v>
      </c>
      <c r="U82" s="1538"/>
      <c r="V82" s="1538"/>
      <c r="W82" s="1539"/>
      <c r="X82" s="814"/>
      <c r="Y82" s="815"/>
      <c r="Z82" s="813"/>
      <c r="AA82" s="790"/>
      <c r="AB82" s="790"/>
      <c r="AC82" s="789"/>
      <c r="AD82" s="1526"/>
      <c r="AE82" s="789"/>
      <c r="AF82" s="791"/>
      <c r="AG82" s="791"/>
      <c r="AH82" s="791"/>
      <c r="AI82" s="790"/>
      <c r="AJ82" s="791"/>
      <c r="AK82" s="791"/>
      <c r="AL82" s="791"/>
      <c r="AM82" s="816"/>
      <c r="AO82" s="787"/>
      <c r="AP82" s="787"/>
      <c r="AQ82" s="787"/>
      <c r="AR82" s="787"/>
      <c r="AS82" s="797"/>
      <c r="AT82" s="797"/>
      <c r="AU82" s="797"/>
      <c r="AV82" s="797"/>
      <c r="AW82" s="787"/>
      <c r="AX82" s="787"/>
    </row>
    <row r="83" spans="1:50" ht="30" customHeight="1">
      <c r="B83" s="809"/>
      <c r="C83" s="810"/>
      <c r="D83" s="811"/>
      <c r="E83" s="790"/>
      <c r="F83" s="812"/>
      <c r="G83" s="790"/>
      <c r="H83" s="1519"/>
      <c r="I83" s="1520"/>
      <c r="J83" s="1520"/>
      <c r="K83" s="1520"/>
      <c r="L83" s="1521"/>
      <c r="M83" s="813"/>
      <c r="N83" s="813"/>
      <c r="O83" s="813"/>
      <c r="P83" s="1540" t="s">
        <v>328</v>
      </c>
      <c r="Q83" s="1540"/>
      <c r="R83" s="897">
        <f>'Donnees ICCER'!B84</f>
        <v>1</v>
      </c>
      <c r="S83" s="818" t="s">
        <v>326</v>
      </c>
      <c r="T83" s="819"/>
      <c r="U83" s="1541" t="e">
        <f>AVERAGE(AR147:AR168)</f>
        <v>#DIV/0!</v>
      </c>
      <c r="V83" s="1542"/>
      <c r="W83" s="820"/>
      <c r="X83" s="814"/>
      <c r="Y83" s="815"/>
      <c r="Z83" s="813"/>
      <c r="AA83" s="790"/>
      <c r="AB83" s="790"/>
      <c r="AC83" s="789"/>
      <c r="AD83" s="1526"/>
      <c r="AE83" s="789"/>
      <c r="AF83" s="791"/>
      <c r="AG83" s="791"/>
      <c r="AH83" s="791"/>
      <c r="AI83" s="818"/>
      <c r="AJ83" s="791"/>
      <c r="AK83" s="791"/>
      <c r="AL83" s="791"/>
      <c r="AM83" s="816"/>
      <c r="AO83" s="787"/>
      <c r="AP83" s="787"/>
      <c r="AQ83" s="787"/>
      <c r="AR83" s="787"/>
      <c r="AS83" s="821"/>
      <c r="AT83" s="821"/>
      <c r="AU83" s="821"/>
      <c r="AV83" s="821"/>
      <c r="AW83" s="787"/>
      <c r="AX83" s="787"/>
    </row>
    <row r="84" spans="1:50" ht="60" customHeight="1">
      <c r="B84" s="809"/>
      <c r="C84" s="810"/>
      <c r="D84" s="811"/>
      <c r="E84" s="790"/>
      <c r="F84" s="812"/>
      <c r="G84" s="790"/>
      <c r="H84" s="1519"/>
      <c r="I84" s="1520"/>
      <c r="J84" s="1520"/>
      <c r="K84" s="1520"/>
      <c r="L84" s="1521"/>
      <c r="M84" s="813"/>
      <c r="N84" s="813"/>
      <c r="O84" s="813"/>
      <c r="P84" s="813"/>
      <c r="Q84" s="813"/>
      <c r="R84" s="813"/>
      <c r="S84" s="813"/>
      <c r="T84" s="813"/>
      <c r="U84" s="813"/>
      <c r="V84" s="813"/>
      <c r="W84" s="820"/>
      <c r="X84" s="814"/>
      <c r="Y84" s="815"/>
      <c r="Z84" s="813"/>
      <c r="AA84" s="790"/>
      <c r="AB84" s="790"/>
      <c r="AC84" s="789"/>
      <c r="AD84" s="1526"/>
      <c r="AE84" s="789"/>
      <c r="AF84" s="791"/>
      <c r="AG84" s="791"/>
      <c r="AH84" s="791"/>
      <c r="AI84" s="789"/>
      <c r="AJ84" s="791"/>
      <c r="AK84" s="791"/>
      <c r="AL84" s="791"/>
      <c r="AM84" s="816"/>
      <c r="AO84" s="787"/>
      <c r="AP84" s="787"/>
      <c r="AQ84" s="787"/>
      <c r="AR84" s="787"/>
      <c r="AS84" s="821"/>
      <c r="AT84" s="821"/>
      <c r="AU84" s="821"/>
      <c r="AV84" s="821"/>
      <c r="AW84" s="787"/>
      <c r="AX84" s="787"/>
    </row>
    <row r="85" spans="1:50" ht="39.950000000000003" customHeight="1">
      <c r="B85" s="809"/>
      <c r="C85" s="810"/>
      <c r="D85" s="811"/>
      <c r="E85" s="790"/>
      <c r="F85" s="812"/>
      <c r="G85" s="790"/>
      <c r="H85" s="1522"/>
      <c r="I85" s="1523"/>
      <c r="J85" s="1523"/>
      <c r="K85" s="1523"/>
      <c r="L85" s="1524"/>
      <c r="M85" s="813"/>
      <c r="N85" s="813"/>
      <c r="O85" s="813"/>
      <c r="P85" s="1528" t="s">
        <v>337</v>
      </c>
      <c r="Q85" s="1529"/>
      <c r="R85" s="1529"/>
      <c r="S85" s="1529"/>
      <c r="T85" s="1529"/>
      <c r="U85" s="1529"/>
      <c r="V85" s="1530"/>
      <c r="W85" s="820"/>
      <c r="X85" s="814"/>
      <c r="Y85" s="815"/>
      <c r="Z85" s="813"/>
      <c r="AA85" s="790"/>
      <c r="AB85" s="790"/>
      <c r="AC85" s="789"/>
      <c r="AD85" s="1527"/>
      <c r="AE85" s="789"/>
      <c r="AF85" s="1531" t="s">
        <v>338</v>
      </c>
      <c r="AG85" s="1532"/>
      <c r="AH85" s="1532"/>
      <c r="AI85" s="1532"/>
      <c r="AJ85" s="1532"/>
      <c r="AK85" s="1532"/>
      <c r="AL85" s="1533"/>
      <c r="AM85" s="816"/>
      <c r="AO85" s="787"/>
      <c r="AP85" s="787"/>
      <c r="AQ85" s="787"/>
      <c r="AR85" s="787"/>
      <c r="AS85" s="821"/>
      <c r="AT85" s="821"/>
      <c r="AU85" s="821"/>
      <c r="AV85" s="821"/>
      <c r="AW85" s="787"/>
      <c r="AX85" s="787"/>
    </row>
    <row r="86" spans="1:50" ht="20.100000000000001" customHeight="1">
      <c r="B86" s="822"/>
      <c r="C86" s="823"/>
      <c r="D86" s="824"/>
      <c r="E86" s="825"/>
      <c r="F86" s="826"/>
      <c r="G86" s="825"/>
      <c r="H86" s="827"/>
      <c r="I86" s="827"/>
      <c r="J86" s="827"/>
      <c r="K86" s="827"/>
      <c r="L86" s="827"/>
      <c r="M86" s="828"/>
      <c r="N86" s="828"/>
      <c r="O86" s="828"/>
      <c r="P86" s="828"/>
      <c r="Q86" s="828"/>
      <c r="R86" s="828"/>
      <c r="S86" s="828"/>
      <c r="T86" s="828"/>
      <c r="U86" s="828"/>
      <c r="V86" s="828"/>
      <c r="W86" s="829"/>
      <c r="X86" s="814"/>
      <c r="Y86" s="830"/>
      <c r="Z86" s="828"/>
      <c r="AA86" s="825"/>
      <c r="AB86" s="825"/>
      <c r="AC86" s="831"/>
      <c r="AD86" s="831"/>
      <c r="AE86" s="831"/>
      <c r="AF86" s="831"/>
      <c r="AG86" s="831"/>
      <c r="AH86" s="831"/>
      <c r="AI86" s="831"/>
      <c r="AJ86" s="831"/>
      <c r="AK86" s="831"/>
      <c r="AL86" s="831"/>
      <c r="AM86" s="832"/>
      <c r="AO86" s="787"/>
      <c r="AP86" s="787"/>
      <c r="AQ86" s="787"/>
      <c r="AR86" s="787"/>
      <c r="AS86" s="821"/>
      <c r="AT86" s="821"/>
      <c r="AU86" s="821"/>
      <c r="AV86" s="821"/>
      <c r="AW86" s="787"/>
      <c r="AX86" s="787"/>
    </row>
    <row r="87" spans="1:50" s="362" customFormat="1" ht="65.099999999999994" customHeight="1">
      <c r="B87" s="843"/>
      <c r="C87" s="844"/>
      <c r="D87" s="844"/>
      <c r="E87" s="844"/>
      <c r="F87" s="845"/>
      <c r="G87" s="846"/>
      <c r="H87" s="846"/>
      <c r="I87" s="846"/>
      <c r="J87" s="846"/>
      <c r="K87" s="846"/>
      <c r="L87" s="846"/>
      <c r="M87" s="846"/>
      <c r="N87" s="846"/>
      <c r="O87" s="846"/>
      <c r="P87" s="846"/>
      <c r="Q87" s="846"/>
      <c r="R87" s="846"/>
      <c r="S87" s="846"/>
      <c r="T87" s="846"/>
      <c r="U87" s="846"/>
      <c r="V87" s="846"/>
      <c r="W87" s="847"/>
      <c r="X87" s="846"/>
      <c r="Y87" s="848"/>
      <c r="Z87" s="848"/>
      <c r="AA87" s="848"/>
      <c r="AB87" s="848"/>
      <c r="AC87" s="845"/>
      <c r="AD87" s="845"/>
      <c r="AE87" s="846"/>
      <c r="AF87" s="846"/>
      <c r="AG87" s="846"/>
      <c r="AH87" s="846"/>
      <c r="AI87" s="846"/>
      <c r="AJ87" s="846"/>
      <c r="AK87" s="846"/>
      <c r="AL87" s="847"/>
      <c r="AM87" s="849"/>
      <c r="AO87" s="850"/>
      <c r="AP87" s="850"/>
      <c r="AQ87" s="850"/>
      <c r="AR87" s="850"/>
      <c r="AS87" s="850"/>
      <c r="AT87" s="850"/>
      <c r="AU87" s="850"/>
      <c r="AW87" s="850"/>
    </row>
    <row r="88" spans="1:50" s="362" customFormat="1" ht="50.1" customHeight="1">
      <c r="B88" s="851"/>
      <c r="F88" s="852"/>
      <c r="G88" s="366"/>
      <c r="H88" s="366"/>
      <c r="I88" s="366"/>
      <c r="J88" s="366"/>
      <c r="K88" s="366"/>
      <c r="L88" s="366"/>
      <c r="M88" s="366"/>
      <c r="N88" s="366"/>
      <c r="O88" s="366"/>
      <c r="P88" s="366"/>
      <c r="Q88" s="366"/>
      <c r="R88" s="366"/>
      <c r="S88" s="366"/>
      <c r="T88" s="366"/>
      <c r="U88" s="366"/>
      <c r="V88" s="366"/>
      <c r="W88" s="1563" t="s">
        <v>120</v>
      </c>
      <c r="X88" s="1563"/>
      <c r="Y88" s="1563"/>
      <c r="Z88" s="1563"/>
      <c r="AA88" s="764"/>
      <c r="AB88" s="853" t="s">
        <v>327</v>
      </c>
      <c r="AC88" s="852"/>
      <c r="AD88" s="852"/>
      <c r="AE88" s="366"/>
      <c r="AF88" s="366"/>
      <c r="AG88" s="366"/>
      <c r="AH88" s="366"/>
      <c r="AI88" s="366"/>
      <c r="AJ88" s="366"/>
      <c r="AK88" s="366"/>
      <c r="AL88" s="854"/>
      <c r="AM88" s="855"/>
      <c r="AO88" s="850"/>
      <c r="AP88" s="850"/>
      <c r="AQ88" s="850"/>
      <c r="AR88" s="850"/>
      <c r="AS88" s="850"/>
      <c r="AT88" s="850"/>
      <c r="AU88" s="850"/>
      <c r="AW88" s="850"/>
    </row>
    <row r="89" spans="1:50" s="856" customFormat="1" ht="35.1" customHeight="1">
      <c r="A89" s="746"/>
      <c r="B89" s="753"/>
      <c r="C89" s="746"/>
      <c r="D89" s="746"/>
      <c r="E89" s="746"/>
      <c r="F89" s="746"/>
      <c r="G89" s="746"/>
      <c r="H89" s="857"/>
      <c r="I89" s="858"/>
      <c r="J89" s="859"/>
      <c r="K89" s="1500"/>
      <c r="L89" s="1500"/>
      <c r="M89" s="861"/>
      <c r="N89" s="861"/>
      <c r="O89" s="861"/>
      <c r="P89" s="1501"/>
      <c r="Q89" s="1501"/>
      <c r="R89" s="1501"/>
      <c r="S89" s="1501"/>
      <c r="T89" s="1501"/>
      <c r="U89" s="862"/>
      <c r="V89" s="863"/>
      <c r="W89" s="1502">
        <f>(R83*U79+R69*U65+R55*U51+R41*U37+R27*U23)/(R27+R41+R55+R69+R83)</f>
        <v>0</v>
      </c>
      <c r="X89" s="1503"/>
      <c r="Y89" s="1503"/>
      <c r="Z89" s="1504"/>
      <c r="AA89" s="864"/>
      <c r="AB89" s="1511" t="e">
        <f>AVERAGE(U83,U69,U55,U41,U27)</f>
        <v>#DIV/0!</v>
      </c>
      <c r="AC89" s="898"/>
      <c r="AD89" s="746"/>
      <c r="AE89" s="1501"/>
      <c r="AF89" s="1501"/>
      <c r="AG89" s="1501"/>
      <c r="AH89" s="1501"/>
      <c r="AI89" s="1501"/>
      <c r="AJ89" s="862"/>
      <c r="AK89" s="863"/>
      <c r="AL89" s="860"/>
      <c r="AM89" s="865"/>
    </row>
    <row r="90" spans="1:50" s="856" customFormat="1" ht="35.1" customHeight="1">
      <c r="A90" s="746"/>
      <c r="B90" s="753"/>
      <c r="C90" s="746"/>
      <c r="D90" s="746"/>
      <c r="E90" s="746"/>
      <c r="F90" s="746"/>
      <c r="G90" s="746"/>
      <c r="H90" s="866"/>
      <c r="I90" s="746"/>
      <c r="J90" s="867" t="e">
        <f>SUM(#REF!)</f>
        <v>#REF!</v>
      </c>
      <c r="K90" s="746"/>
      <c r="L90" s="746"/>
      <c r="M90" s="746"/>
      <c r="N90" s="746"/>
      <c r="O90" s="746"/>
      <c r="P90" s="746"/>
      <c r="Q90" s="746"/>
      <c r="R90" s="746"/>
      <c r="S90" s="746"/>
      <c r="T90" s="746"/>
      <c r="U90" s="746"/>
      <c r="V90" s="746"/>
      <c r="W90" s="1505"/>
      <c r="X90" s="1506"/>
      <c r="Y90" s="1506"/>
      <c r="Z90" s="1507"/>
      <c r="AA90" s="746"/>
      <c r="AB90" s="1512"/>
      <c r="AC90" s="746"/>
      <c r="AD90" s="746"/>
      <c r="AE90" s="746"/>
      <c r="AF90" s="746"/>
      <c r="AG90" s="746"/>
      <c r="AH90" s="746"/>
      <c r="AI90" s="746"/>
      <c r="AJ90" s="746"/>
      <c r="AK90" s="746"/>
      <c r="AL90" s="746"/>
      <c r="AM90" s="756"/>
    </row>
    <row r="91" spans="1:50" s="856" customFormat="1" ht="36.950000000000003" customHeight="1">
      <c r="A91" s="746"/>
      <c r="B91" s="753"/>
      <c r="C91" s="746"/>
      <c r="D91" s="746"/>
      <c r="E91" s="746"/>
      <c r="F91" s="746"/>
      <c r="G91" s="746"/>
      <c r="H91" s="746"/>
      <c r="I91" s="746"/>
      <c r="J91" s="746"/>
      <c r="K91" s="746"/>
      <c r="L91" s="868"/>
      <c r="M91" s="868"/>
      <c r="N91" s="868"/>
      <c r="O91" s="868"/>
      <c r="P91" s="868"/>
      <c r="Q91" s="868"/>
      <c r="R91" s="868"/>
      <c r="S91" s="868"/>
      <c r="T91" s="868"/>
      <c r="U91" s="869"/>
      <c r="V91" s="869"/>
      <c r="W91" s="1508"/>
      <c r="X91" s="1509"/>
      <c r="Y91" s="1509"/>
      <c r="Z91" s="1510"/>
      <c r="AA91" s="746"/>
      <c r="AB91" s="1513"/>
      <c r="AC91" s="746"/>
      <c r="AD91" s="746"/>
      <c r="AE91" s="868"/>
      <c r="AF91" s="868"/>
      <c r="AG91" s="868"/>
      <c r="AH91" s="868"/>
      <c r="AI91" s="868"/>
      <c r="AJ91" s="870"/>
      <c r="AK91" s="871"/>
      <c r="AL91" s="871"/>
      <c r="AM91" s="872"/>
    </row>
    <row r="92" spans="1:50" s="856" customFormat="1" ht="9" customHeight="1">
      <c r="A92" s="746"/>
      <c r="B92" s="753"/>
      <c r="C92" s="873"/>
      <c r="D92" s="746"/>
      <c r="E92" s="746"/>
      <c r="F92" s="869"/>
      <c r="G92" s="366"/>
      <c r="H92" s="366"/>
      <c r="I92" s="366"/>
      <c r="J92" s="366"/>
      <c r="K92" s="366"/>
      <c r="L92" s="366"/>
      <c r="M92" s="366"/>
      <c r="N92" s="366"/>
      <c r="O92" s="366"/>
      <c r="P92" s="366"/>
      <c r="Q92" s="366"/>
      <c r="R92" s="366"/>
      <c r="S92" s="366"/>
      <c r="T92" s="366"/>
      <c r="U92" s="869"/>
      <c r="V92" s="869"/>
      <c r="W92" s="899"/>
      <c r="X92" s="899"/>
      <c r="Y92" s="899"/>
      <c r="Z92" s="366"/>
      <c r="AA92" s="366"/>
      <c r="AB92" s="869"/>
      <c r="AC92" s="869"/>
      <c r="AD92" s="869"/>
      <c r="AE92" s="366"/>
      <c r="AF92" s="366"/>
      <c r="AG92" s="366"/>
      <c r="AH92" s="366"/>
      <c r="AI92" s="366"/>
      <c r="AJ92" s="366"/>
      <c r="AK92" s="366"/>
      <c r="AL92" s="366"/>
      <c r="AM92" s="773"/>
    </row>
    <row r="93" spans="1:50" s="856" customFormat="1" ht="9" customHeight="1">
      <c r="A93" s="746"/>
      <c r="B93" s="753"/>
      <c r="C93" s="873"/>
      <c r="D93" s="873"/>
      <c r="E93" s="873"/>
      <c r="F93" s="869"/>
      <c r="G93" s="869"/>
      <c r="H93" s="869"/>
      <c r="I93" s="869"/>
      <c r="J93" s="869"/>
      <c r="K93" s="869"/>
      <c r="L93" s="874"/>
      <c r="M93" s="874"/>
      <c r="N93" s="874"/>
      <c r="O93" s="874"/>
      <c r="P93" s="874"/>
      <c r="Q93" s="869"/>
      <c r="R93" s="869"/>
      <c r="S93" s="869"/>
      <c r="T93" s="869"/>
      <c r="U93" s="869"/>
      <c r="V93" s="869"/>
      <c r="W93" s="875"/>
      <c r="X93" s="875"/>
      <c r="Y93" s="869"/>
      <c r="Z93" s="869"/>
      <c r="AA93" s="869"/>
      <c r="AB93" s="869"/>
      <c r="AC93" s="869"/>
      <c r="AD93" s="869"/>
      <c r="AE93" s="874"/>
      <c r="AF93" s="869"/>
      <c r="AG93" s="869"/>
      <c r="AH93" s="869"/>
      <c r="AI93" s="869"/>
      <c r="AJ93" s="869"/>
      <c r="AK93" s="869"/>
      <c r="AL93" s="875"/>
      <c r="AM93" s="876"/>
    </row>
    <row r="94" spans="1:50" s="856" customFormat="1" ht="24.95" customHeight="1">
      <c r="A94" s="746"/>
      <c r="B94" s="753"/>
      <c r="C94" s="746"/>
      <c r="D94" s="746"/>
      <c r="E94" s="746"/>
      <c r="F94" s="869"/>
      <c r="G94" s="877"/>
      <c r="H94" s="877"/>
      <c r="I94" s="877"/>
      <c r="J94" s="877"/>
      <c r="K94" s="877"/>
      <c r="L94" s="877"/>
      <c r="M94" s="877"/>
      <c r="N94" s="877"/>
      <c r="O94" s="877"/>
      <c r="P94" s="877"/>
      <c r="Q94" s="877"/>
      <c r="R94" s="877"/>
      <c r="S94" s="877"/>
      <c r="T94" s="877"/>
      <c r="U94" s="869"/>
      <c r="V94" s="869"/>
      <c r="W94" s="869"/>
      <c r="X94" s="869"/>
      <c r="Y94" s="869"/>
      <c r="Z94" s="869"/>
      <c r="AA94" s="869"/>
      <c r="AB94" s="869"/>
      <c r="AC94" s="869"/>
      <c r="AD94" s="869"/>
      <c r="AE94" s="877"/>
      <c r="AF94" s="877"/>
      <c r="AG94" s="877"/>
      <c r="AH94" s="877"/>
      <c r="AI94" s="877"/>
      <c r="AJ94" s="869"/>
      <c r="AK94" s="869"/>
      <c r="AL94" s="869"/>
      <c r="AM94" s="878"/>
    </row>
    <row r="95" spans="1:50" s="856" customFormat="1" ht="15" customHeight="1">
      <c r="A95" s="746"/>
      <c r="B95" s="879"/>
      <c r="C95" s="880"/>
      <c r="D95" s="880"/>
      <c r="E95" s="880"/>
      <c r="F95" s="880"/>
      <c r="G95" s="880"/>
      <c r="H95" s="880"/>
      <c r="I95" s="880"/>
      <c r="J95" s="880"/>
      <c r="K95" s="880"/>
      <c r="L95" s="880"/>
      <c r="M95" s="880"/>
      <c r="N95" s="880"/>
      <c r="O95" s="880"/>
      <c r="P95" s="880"/>
      <c r="Q95" s="880"/>
      <c r="R95" s="880"/>
      <c r="S95" s="880"/>
      <c r="T95" s="880"/>
      <c r="U95" s="1590" t="str">
        <f>Données!AF3</f>
        <v xml:space="preserve">Conception et réalisation : Thierry GÉRARD IEN-ET STI Design &amp; Métiers d'art - Version 5.2 • Septembre 2020    
Adaptation Equipe Académique Rennes [ 07 83 77 09 55 ] - Version 5.2 • Mars 2021 </v>
      </c>
      <c r="V95" s="1590"/>
      <c r="W95" s="1590"/>
      <c r="X95" s="1590"/>
      <c r="Y95" s="1590"/>
      <c r="Z95" s="1590"/>
      <c r="AA95" s="1590"/>
      <c r="AB95" s="1590"/>
      <c r="AC95" s="1590"/>
      <c r="AD95" s="1590"/>
      <c r="AE95" s="1590"/>
      <c r="AF95" s="1590"/>
      <c r="AG95" s="1590"/>
      <c r="AH95" s="1590"/>
      <c r="AI95" s="1590"/>
      <c r="AJ95" s="1590"/>
      <c r="AK95" s="1590"/>
      <c r="AL95" s="1590"/>
      <c r="AM95" s="1591"/>
    </row>
    <row r="96" spans="1:50" s="856" customFormat="1" ht="35.1" customHeight="1"/>
    <row r="97" spans="41:49" s="856" customFormat="1" ht="35.1" customHeight="1">
      <c r="AO97" s="1498" t="s">
        <v>389</v>
      </c>
      <c r="AP97" s="1499"/>
      <c r="AQ97" s="1499"/>
      <c r="AR97" s="1499"/>
      <c r="AT97" s="1498" t="s">
        <v>390</v>
      </c>
      <c r="AU97" s="1499"/>
      <c r="AV97" s="1499"/>
      <c r="AW97" s="1499"/>
    </row>
    <row r="98" spans="41:49" ht="35.1" customHeight="1">
      <c r="AO98" s="599" t="s">
        <v>16</v>
      </c>
      <c r="AP98" s="600" t="s">
        <v>17</v>
      </c>
      <c r="AQ98" s="600" t="s">
        <v>18</v>
      </c>
      <c r="AR98" s="600" t="s">
        <v>341</v>
      </c>
      <c r="AT98" s="599" t="s">
        <v>16</v>
      </c>
      <c r="AU98" s="600" t="s">
        <v>17</v>
      </c>
      <c r="AV98" s="600" t="s">
        <v>18</v>
      </c>
      <c r="AW98" s="600" t="s">
        <v>341</v>
      </c>
    </row>
    <row r="99" spans="41:49" ht="35.1" customHeight="1">
      <c r="AO99" s="599" t="s">
        <v>19</v>
      </c>
      <c r="AP99" s="599">
        <v>10</v>
      </c>
      <c r="AQ99" s="882">
        <f>_xlfn.SWITCH(AO99,'Profil ICCER'!$D$26,'Profil ICCER'!$U$26,'Profil ICCER'!$D$30,'Profil ICCER'!$U$30,'Profil ICCER'!$D$34,'Profil ICCER'!$U$34,'Profil ICCER'!$D$38,'Profil ICCER'!$U$38,'Profil ICCER'!$D$42,'Profil ICCER'!$U$42,'Profil ICCER'!$D$46,'Profil ICCER'!$U$46,'Profil ICCER'!$D$50,'Profil ICCER'!$U$50,'Profil ICCER'!$AE$26,'Profil ICCER'!$AV$26,'Profil ICCER'!$AE$30,'Profil ICCER'!$AV$30,'Profil ICCER'!$AE$34,'Profil ICCER'!$AV$34,'Profil ICCER'!$AE$38,'Profil ICCER'!$AV$38,'Profil ICCER'!$AE$42,'Profil ICCER'!$AV$42,'Profil ICCER'!$AE$46,'Profil ICCER'!$AV$46,'Profil ICCER'!$AE$50,'Profil ICCER'!$AV$50,'Profil ICCER'!$D$61,'Profil ICCER'!$U$61,'Profil ICCER'!$D$65,'Profil ICCER'!$U$65,'Profil ICCER'!$D$69,'Profil ICCER'!$U$69,'Profil ICCER'!$D$73,'Profil ICCER'!$U$73,'Profil ICCER'!$AE$61,'Profil ICCER'!$AV$61,'Profil ICCER'!$AE$65,'Profil ICCER'!$AV$65,'Profil ICCER'!$AE$69,'Profil ICCER'!$AV$69,'Profil ICCER'!$D$84,'Profil ICCER'!$U$84,'Profil ICCER'!$D$88,'Profil ICCER'!$U$88,'Profil ICCER'!$AE$84,'Profil ICCER'!$AV$84,'Profil ICCER'!$AE$88,'Profil ICCER'!$AV$88,'Profil ICCER'!$AE$92,'Profil ICCER'!$AV$92,'Profil ICCER'!$AE$96,'Profil ICCER'!$AV$96,'Profil ICCER'!$D$107,'Profil ICCER'!$U$107,'Profil ICCER'!$D$111,'Profil ICCER'!$U$111,'Profil ICCER'!$D$115,'Profil ICCER'!$U$115,'Profil ICCER'!$D$119,'Profil ICCER'!$U$119,'Profil ICCER'!$D$123,'Profil ICCER'!$U$123,'Profil ICCER'!$AE$107,'Profil ICCER'!$AV$107,'Profil ICCER'!$AE$111,'Profil ICCER'!$AV$111,'Profil ICCER'!$AE$115,'Profil ICCER'!$AV$115,'Profil ICCER'!$D$134,'Profil ICCER'!$U$134,'Profil ICCER'!$D$138,'Profil ICCER'!$U$138,'Profil ICCER'!$D$142,'Profil ICCER'!$U$142,'Profil ICCER'!$D$146,'Profil ICCER'!$U$146,'Profil ICCER'!$D$150,'Profil ICCER'!$U$150,'Profil ICCER'!$D$154,'Profil ICCER'!$U$154,'Profil ICCER'!$AE$134,'Profil ICCER'!$AV$134,'Profil ICCER'!$AE$138,'Profil ICCER'!$AV$138,'Profil ICCER'!$AE$142,'Profil ICCER'!$AV$142,'Profil ICCER'!$AE$146,'Profil ICCER'!$AV$146,'Profil ICCER'!$AE$150,'Profil ICCER'!$AV$150,'Profil ICCER'!$AE$154,'Profil ICCER'!$AV$154,'Profil ICCER'!$AE$158,'Profil ICCER'!$AV$158,'Profil ICCER'!$AE$162,'Profil ICCER'!$AV$162,'Profil ICCER'!$AE$166,'Profil ICCER'!$AV$166,'Profil ICCER'!$AE$170,'Profil ICCER'!$AV$170,'Profil ICCER'!$AE$174,'Profil ICCER'!$AV$174,'Profil ICCER'!$AE$178,'Profil ICCER'!$AV$178,'Profil ICCER'!$AE$182,'Profil ICCER'!$AV$182,'Profil ICCER'!$D$193,'Profil ICCER'!$U$193,'Profil ICCER'!$D$197,'Profil ICCER'!$U$197,'Profil ICCER'!$AE$193,'Profil ICCER'!$AV$193,'Profil ICCER'!$AE$197,'Profil ICCER'!$AV$197,'Profil ICCER'!$D$208,'Profil ICCER'!$U$208,'Profil ICCER'!$D$212,'Profil ICCER'!$U$212,'Profil ICCER'!$D$216,'Profil ICCER'!$U$216,'Profil ICCER'!$D$220,'Profil ICCER'!$U$220)</f>
        <v>0</v>
      </c>
      <c r="AR99" s="900" t="str">
        <f>_xlfn.SWITCH(AO99,'Profil ICCER'!$D$26,'Profil ICCER'!$W$26,'Profil ICCER'!$D$30,'Profil ICCER'!$W$30,'Profil ICCER'!$D$34,'Profil ICCER'!$W$34,'Profil ICCER'!$D$38,'Profil ICCER'!$W$38,'Profil ICCER'!$D$42,'Profil ICCER'!$W$42,'Profil ICCER'!$D$46,'Profil ICCER'!$W$46,'Profil ICCER'!$D$50,'Profil ICCER'!$W$50,'Profil ICCER'!$AE$26,'Profil ICCER'!$AX$26,'Profil ICCER'!$AE$30,'Profil ICCER'!$AX$30,'Profil ICCER'!$AE$34,'Profil ICCER'!$AX$34,'Profil ICCER'!$AE$38,'Profil ICCER'!$AX$38,'Profil ICCER'!$AE$42,'Profil ICCER'!$AX$42,'Profil ICCER'!$AE$46,'Profil ICCER'!$AX$46,'Profil ICCER'!$AE$50,'Profil ICCER'!$AX$50,'Profil ICCER'!$D$61,'Profil ICCER'!$W$61,'Profil ICCER'!$D$65,'Profil ICCER'!$W$65,'Profil ICCER'!$D$69,'Profil ICCER'!$W$69,'Profil ICCER'!$D$73,'Profil ICCER'!$W$73,'Profil ICCER'!$AE$61,'Profil ICCER'!$AX$61,'Profil ICCER'!$AE$65,'Profil ICCER'!$AX$65,'Profil ICCER'!$AE$69,'Profil ICCER'!$AX$69,'Profil ICCER'!$D$84,'Profil ICCER'!$W$84,'Profil ICCER'!$D$88,'Profil ICCER'!$W$88,'Profil ICCER'!$AE$84,'Profil ICCER'!$AX$84,'Profil ICCER'!$AE$88,'Profil ICCER'!$AX$88,'Profil ICCER'!$AE$92,'Profil ICCER'!$AX$92,'Profil ICCER'!$AE$96,'Profil ICCER'!$AX$96,'Profil ICCER'!$D$107,'Profil ICCER'!$W$107,'Profil ICCER'!$D$111,'Profil ICCER'!$W$111,'Profil ICCER'!$D$115,'Profil ICCER'!$W$115,'Profil ICCER'!$D$119,'Profil ICCER'!$W$119,'Profil ICCER'!$D$123,'Profil ICCER'!$W$123,'Profil ICCER'!$AE$107,'Profil ICCER'!$AX$107,'Profil ICCER'!$AE$111,'Profil ICCER'!$AX$111,'Profil ICCER'!$AE$115,'Profil ICCER'!$AX$115,'Profil ICCER'!$D$134,'Profil ICCER'!$W$134,'Profil ICCER'!$D$138,'Profil ICCER'!$W$138,'Profil ICCER'!$D$142,'Profil ICCER'!$W$142,'Profil ICCER'!$D$146,'Profil ICCER'!$W$146,'Profil ICCER'!$D$150,'Profil ICCER'!$W$150,'Profil ICCER'!$D$154,'Profil ICCER'!$W$154,'Profil ICCER'!$AE$134,'Profil ICCER'!$AX$134,'Profil ICCER'!$AE$138,'Profil ICCER'!$AX$138,'Profil ICCER'!$AE$142,'Profil ICCER'!$AX$142,'Profil ICCER'!$AE$146,'Profil ICCER'!$AX$146,'Profil ICCER'!$AE$150,'Profil ICCER'!$AX$150,'Profil ICCER'!$AE$154,'Profil ICCER'!$AX$154,'Profil ICCER'!$AE$158,'Profil ICCER'!$AX$158,'Profil ICCER'!$AE$162,'Profil ICCER'!$AX$162,'Profil ICCER'!$AE$166,'Profil ICCER'!$AX$166,'Profil ICCER'!$AE$170,'Profil ICCER'!$AX$170,'Profil ICCER'!$AE$174,'Profil ICCER'!$AX$174,'Profil ICCER'!$AE$178,'Profil ICCER'!$AX$178,'Profil ICCER'!$AE$182,'Profil ICCER'!$AX$182,'Profil ICCER'!$D$193,'Profil ICCER'!$W$193,'Profil ICCER'!$D$197,'Profil ICCER'!$W$197,'Profil ICCER'!$AE$193,'Profil ICCER'!$AX$193,'Profil ICCER'!$AE$197,'Profil ICCER'!$AX$197,'Profil ICCER'!$D$208,'Profil ICCER'!$W$208,'Profil ICCER'!$D$212,'Profil ICCER'!$W$212,'Profil ICCER'!$D$216,'Profil ICCER'!$W$216,'Profil ICCER'!$D$220,'Profil ICCER'!$W$220)</f>
        <v xml:space="preserve"> </v>
      </c>
      <c r="AT99" s="599" t="s">
        <v>40</v>
      </c>
      <c r="AU99" s="599">
        <v>10</v>
      </c>
      <c r="AV99" s="882">
        <f>_xlfn.SWITCH(AT99,'Profil ICCER'!$D$26,'Profil ICCER'!$U$26,'Profil ICCER'!$D$30,'Profil ICCER'!$U$30,'Profil ICCER'!$D$34,'Profil ICCER'!$U$34,'Profil ICCER'!$D$38,'Profil ICCER'!$U$38,'Profil ICCER'!$D$42,'Profil ICCER'!$U$42,'Profil ICCER'!$D$46,'Profil ICCER'!$U$46,'Profil ICCER'!$D$50,'Profil ICCER'!$U$50,'Profil ICCER'!$AE$26,'Profil ICCER'!$AV$26,'Profil ICCER'!$AE$30,'Profil ICCER'!$AV$30,'Profil ICCER'!$AE$34,'Profil ICCER'!$AV$34,'Profil ICCER'!$AE$38,'Profil ICCER'!$AV$38,'Profil ICCER'!$AE$42,'Profil ICCER'!$AV$42,'Profil ICCER'!$AE$46,'Profil ICCER'!$AV$46,'Profil ICCER'!$AE$50,'Profil ICCER'!$AV$50,'Profil ICCER'!$D$61,'Profil ICCER'!$U$61,'Profil ICCER'!$D$65,'Profil ICCER'!$U$65,'Profil ICCER'!$D$69,'Profil ICCER'!$U$69,'Profil ICCER'!$D$73,'Profil ICCER'!$U$73,'Profil ICCER'!$AE$61,'Profil ICCER'!$AV$61,'Profil ICCER'!$AE$65,'Profil ICCER'!$AV$65,'Profil ICCER'!$AE$69,'Profil ICCER'!$AV$69,'Profil ICCER'!$D$84,'Profil ICCER'!$U$84,'Profil ICCER'!$D$88,'Profil ICCER'!$U$88,'Profil ICCER'!$AE$84,'Profil ICCER'!$AV$84,'Profil ICCER'!$AE$88,'Profil ICCER'!$AV$88,'Profil ICCER'!$AE$92,'Profil ICCER'!$AV$92,'Profil ICCER'!$AE$96,'Profil ICCER'!$AV$96,'Profil ICCER'!$D$107,'Profil ICCER'!$U$107,'Profil ICCER'!$D$111,'Profil ICCER'!$U$111,'Profil ICCER'!$D$115,'Profil ICCER'!$U$115,'Profil ICCER'!$D$119,'Profil ICCER'!$U$119,'Profil ICCER'!$D$123,'Profil ICCER'!$U$123,'Profil ICCER'!$AE$107,'Profil ICCER'!$AV$107,'Profil ICCER'!$AE$111,'Profil ICCER'!$AV$111,'Profil ICCER'!$AE$115,'Profil ICCER'!$AV$115,'Profil ICCER'!$D$134,'Profil ICCER'!$U$134,'Profil ICCER'!$D$138,'Profil ICCER'!$U$138,'Profil ICCER'!$D$142,'Profil ICCER'!$U$142,'Profil ICCER'!$D$146,'Profil ICCER'!$U$146,'Profil ICCER'!$D$150,'Profil ICCER'!$U$150,'Profil ICCER'!$D$154,'Profil ICCER'!$U$154,'Profil ICCER'!$AE$134,'Profil ICCER'!$AV$134,'Profil ICCER'!$AE$138,'Profil ICCER'!$AV$138,'Profil ICCER'!$AE$142,'Profil ICCER'!$AV$142,'Profil ICCER'!$AE$146,'Profil ICCER'!$AV$146,'Profil ICCER'!$AE$150,'Profil ICCER'!$AV$150,'Profil ICCER'!$AE$154,'Profil ICCER'!$AV$154,'Profil ICCER'!$AE$158,'Profil ICCER'!$AV$158,'Profil ICCER'!$AE$162,'Profil ICCER'!$AV$162,'Profil ICCER'!$AE$166,'Profil ICCER'!$AV$166,'Profil ICCER'!$AE$170,'Profil ICCER'!$AV$170,'Profil ICCER'!$AE$174,'Profil ICCER'!$AV$174,'Profil ICCER'!$AE$178,'Profil ICCER'!$AV$178,'Profil ICCER'!$AE$182,'Profil ICCER'!$AV$182,'Profil ICCER'!$D$193,'Profil ICCER'!$U$193,'Profil ICCER'!$D$197,'Profil ICCER'!$U$197,'Profil ICCER'!$AE$193,'Profil ICCER'!$AV$193,'Profil ICCER'!$AE$197,'Profil ICCER'!$AV$197,'Profil ICCER'!$D$208,'Profil ICCER'!$U$208,'Profil ICCER'!$D$212,'Profil ICCER'!$U$212,'Profil ICCER'!$D$216,'Profil ICCER'!$U$216,'Profil ICCER'!$D$220,'Profil ICCER'!$U$220)</f>
        <v>0</v>
      </c>
      <c r="AW99" s="900" t="str">
        <f>_xlfn.SWITCH(AT99,'Profil ICCER'!$D$26,'Profil ICCER'!$W$26,'Profil ICCER'!$D$30,'Profil ICCER'!$W$30,'Profil ICCER'!$D$34,'Profil ICCER'!$W$34,'Profil ICCER'!$D$38,'Profil ICCER'!$W$38,'Profil ICCER'!$D$42,'Profil ICCER'!$W$42,'Profil ICCER'!$D$46,'Profil ICCER'!$W$46,'Profil ICCER'!$D$50,'Profil ICCER'!$W$50,'Profil ICCER'!$AE$26,'Profil ICCER'!$AX$26,'Profil ICCER'!$AE$30,'Profil ICCER'!$AX$30,'Profil ICCER'!$AE$34,'Profil ICCER'!$AX$34,'Profil ICCER'!$AE$38,'Profil ICCER'!$AX$38,'Profil ICCER'!$AE$42,'Profil ICCER'!$AX$42,'Profil ICCER'!$AE$46,'Profil ICCER'!$AX$46,'Profil ICCER'!$AE$50,'Profil ICCER'!$AX$50,'Profil ICCER'!$D$61,'Profil ICCER'!$W$61,'Profil ICCER'!$D$65,'Profil ICCER'!$W$65,'Profil ICCER'!$D$69,'Profil ICCER'!$W$69,'Profil ICCER'!$D$73,'Profil ICCER'!$W$73,'Profil ICCER'!$AE$61,'Profil ICCER'!$AX$61,'Profil ICCER'!$AE$65,'Profil ICCER'!$AX$65,'Profil ICCER'!$AE$69,'Profil ICCER'!$AX$69,'Profil ICCER'!$D$84,'Profil ICCER'!$W$84,'Profil ICCER'!$D$88,'Profil ICCER'!$W$88,'Profil ICCER'!$AE$84,'Profil ICCER'!$AX$84,'Profil ICCER'!$AE$88,'Profil ICCER'!$AX$88,'Profil ICCER'!$AE$92,'Profil ICCER'!$AX$92,'Profil ICCER'!$AE$96,'Profil ICCER'!$AX$96,'Profil ICCER'!$D$107,'Profil ICCER'!$W$107,'Profil ICCER'!$D$111,'Profil ICCER'!$W$111,'Profil ICCER'!$D$115,'Profil ICCER'!$W$115,'Profil ICCER'!$D$119,'Profil ICCER'!$W$119,'Profil ICCER'!$D$123,'Profil ICCER'!$W$123,'Profil ICCER'!$AE$107,'Profil ICCER'!$AX$107,'Profil ICCER'!$AE$111,'Profil ICCER'!$AX$111,'Profil ICCER'!$AE$115,'Profil ICCER'!$AX$115,'Profil ICCER'!$D$134,'Profil ICCER'!$W$134,'Profil ICCER'!$D$138,'Profil ICCER'!$W$138,'Profil ICCER'!$D$142,'Profil ICCER'!$W$142,'Profil ICCER'!$D$146,'Profil ICCER'!$W$146,'Profil ICCER'!$D$150,'Profil ICCER'!$W$150,'Profil ICCER'!$D$154,'Profil ICCER'!$W$154,'Profil ICCER'!$AE$134,'Profil ICCER'!$AX$134,'Profil ICCER'!$AE$138,'Profil ICCER'!$AX$138,'Profil ICCER'!$AE$142,'Profil ICCER'!$AX$142,'Profil ICCER'!$AE$146,'Profil ICCER'!$AX$146,'Profil ICCER'!$AE$150,'Profil ICCER'!$AX$150,'Profil ICCER'!$AE$154,'Profil ICCER'!$AX$154,'Profil ICCER'!$AE$158,'Profil ICCER'!$AX$158,'Profil ICCER'!$AE$162,'Profil ICCER'!$AX$162,'Profil ICCER'!$AE$166,'Profil ICCER'!$AX$166,'Profil ICCER'!$AE$170,'Profil ICCER'!$AX$170,'Profil ICCER'!$AE$174,'Profil ICCER'!$AX$174,'Profil ICCER'!$AE$178,'Profil ICCER'!$AX$178,'Profil ICCER'!$AE$182,'Profil ICCER'!$AX$182,'Profil ICCER'!$D$193,'Profil ICCER'!$W$193,'Profil ICCER'!$D$197,'Profil ICCER'!$W$197,'Profil ICCER'!$AE$193,'Profil ICCER'!$AX$193,'Profil ICCER'!$AE$197,'Profil ICCER'!$AX$197,'Profil ICCER'!$D$208,'Profil ICCER'!$W$208,'Profil ICCER'!$D$212,'Profil ICCER'!$W$212,'Profil ICCER'!$D$216,'Profil ICCER'!$W$216,'Profil ICCER'!$D$220,'Profil ICCER'!$W$220)</f>
        <v xml:space="preserve"> </v>
      </c>
    </row>
    <row r="100" spans="41:49" ht="35.1" customHeight="1">
      <c r="AO100" s="599" t="s">
        <v>27</v>
      </c>
      <c r="AP100" s="599">
        <v>10</v>
      </c>
      <c r="AQ100" s="882">
        <f>_xlfn.SWITCH(AO100,'Profil ICCER'!$D$26,'Profil ICCER'!$U$26,'Profil ICCER'!$D$30,'Profil ICCER'!$U$30,'Profil ICCER'!$D$34,'Profil ICCER'!$U$34,'Profil ICCER'!$D$38,'Profil ICCER'!$U$38,'Profil ICCER'!$D$42,'Profil ICCER'!$U$42,'Profil ICCER'!$D$46,'Profil ICCER'!$U$46,'Profil ICCER'!$D$50,'Profil ICCER'!$U$50,'Profil ICCER'!$AE$26,'Profil ICCER'!$AV$26,'Profil ICCER'!$AE$30,'Profil ICCER'!$AV$30,'Profil ICCER'!$AE$34,'Profil ICCER'!$AV$34,'Profil ICCER'!$AE$38,'Profil ICCER'!$AV$38,'Profil ICCER'!$AE$42,'Profil ICCER'!$AV$42,'Profil ICCER'!$AE$46,'Profil ICCER'!$AV$46,'Profil ICCER'!$AE$50,'Profil ICCER'!$AV$50,'Profil ICCER'!$D$61,'Profil ICCER'!$U$61,'Profil ICCER'!$D$65,'Profil ICCER'!$U$65,'Profil ICCER'!$D$69,'Profil ICCER'!$U$69,'Profil ICCER'!$D$73,'Profil ICCER'!$U$73,'Profil ICCER'!$AE$61,'Profil ICCER'!$AV$61,'Profil ICCER'!$AE$65,'Profil ICCER'!$AV$65,'Profil ICCER'!$AE$69,'Profil ICCER'!$AV$69,'Profil ICCER'!$D$84,'Profil ICCER'!$U$84,'Profil ICCER'!$D$88,'Profil ICCER'!$U$88,'Profil ICCER'!$AE$84,'Profil ICCER'!$AV$84,'Profil ICCER'!$AE$88,'Profil ICCER'!$AV$88,'Profil ICCER'!$AE$92,'Profil ICCER'!$AV$92,'Profil ICCER'!$AE$96,'Profil ICCER'!$AV$96,'Profil ICCER'!$D$107,'Profil ICCER'!$U$107,'Profil ICCER'!$D$111,'Profil ICCER'!$U$111,'Profil ICCER'!$D$115,'Profil ICCER'!$U$115,'Profil ICCER'!$D$119,'Profil ICCER'!$U$119,'Profil ICCER'!$D$123,'Profil ICCER'!$U$123,'Profil ICCER'!$AE$107,'Profil ICCER'!$AV$107,'Profil ICCER'!$AE$111,'Profil ICCER'!$AV$111,'Profil ICCER'!$AE$115,'Profil ICCER'!$AV$115,'Profil ICCER'!$D$134,'Profil ICCER'!$U$134,'Profil ICCER'!$D$138,'Profil ICCER'!$U$138,'Profil ICCER'!$D$142,'Profil ICCER'!$U$142,'Profil ICCER'!$D$146,'Profil ICCER'!$U$146,'Profil ICCER'!$D$150,'Profil ICCER'!$U$150,'Profil ICCER'!$D$154,'Profil ICCER'!$U$154,'Profil ICCER'!$AE$134,'Profil ICCER'!$AV$134,'Profil ICCER'!$AE$138,'Profil ICCER'!$AV$138,'Profil ICCER'!$AE$142,'Profil ICCER'!$AV$142,'Profil ICCER'!$AE$146,'Profil ICCER'!$AV$146,'Profil ICCER'!$AE$150,'Profil ICCER'!$AV$150,'Profil ICCER'!$AE$154,'Profil ICCER'!$AV$154,'Profil ICCER'!$AE$158,'Profil ICCER'!$AV$158,'Profil ICCER'!$AE$162,'Profil ICCER'!$AV$162,'Profil ICCER'!$AE$166,'Profil ICCER'!$AV$166,'Profil ICCER'!$AE$170,'Profil ICCER'!$AV$170,'Profil ICCER'!$AE$174,'Profil ICCER'!$AV$174,'Profil ICCER'!$AE$178,'Profil ICCER'!$AV$178,'Profil ICCER'!$AE$182,'Profil ICCER'!$AV$182,'Profil ICCER'!$D$193,'Profil ICCER'!$U$193,'Profil ICCER'!$D$197,'Profil ICCER'!$U$197,'Profil ICCER'!$AE$193,'Profil ICCER'!$AV$193,'Profil ICCER'!$AE$197,'Profil ICCER'!$AV$197,'Profil ICCER'!$D$208,'Profil ICCER'!$U$208,'Profil ICCER'!$D$212,'Profil ICCER'!$U$212,'Profil ICCER'!$D$216,'Profil ICCER'!$U$216,'Profil ICCER'!$D$220,'Profil ICCER'!$U$220)</f>
        <v>0</v>
      </c>
      <c r="AR100" s="900" t="str">
        <f>_xlfn.SWITCH(AO100,'Profil ICCER'!$D$26,'Profil ICCER'!$W$26,'Profil ICCER'!$D$30,'Profil ICCER'!$W$30,'Profil ICCER'!$D$34,'Profil ICCER'!$W$34,'Profil ICCER'!$D$38,'Profil ICCER'!$W$38,'Profil ICCER'!$D$42,'Profil ICCER'!$W$42,'Profil ICCER'!$D$46,'Profil ICCER'!$W$46,'Profil ICCER'!$D$50,'Profil ICCER'!$W$50,'Profil ICCER'!$AE$26,'Profil ICCER'!$AX$26,'Profil ICCER'!$AE$30,'Profil ICCER'!$AX$30,'Profil ICCER'!$AE$34,'Profil ICCER'!$AX$34,'Profil ICCER'!$AE$38,'Profil ICCER'!$AX$38,'Profil ICCER'!$AE$42,'Profil ICCER'!$AX$42,'Profil ICCER'!$AE$46,'Profil ICCER'!$AX$46,'Profil ICCER'!$AE$50,'Profil ICCER'!$AX$50,'Profil ICCER'!$D$61,'Profil ICCER'!$W$61,'Profil ICCER'!$D$65,'Profil ICCER'!$W$65,'Profil ICCER'!$D$69,'Profil ICCER'!$W$69,'Profil ICCER'!$D$73,'Profil ICCER'!$W$73,'Profil ICCER'!$AE$61,'Profil ICCER'!$AX$61,'Profil ICCER'!$AE$65,'Profil ICCER'!$AX$65,'Profil ICCER'!$AE$69,'Profil ICCER'!$AX$69,'Profil ICCER'!$D$84,'Profil ICCER'!$W$84,'Profil ICCER'!$D$88,'Profil ICCER'!$W$88,'Profil ICCER'!$AE$84,'Profil ICCER'!$AX$84,'Profil ICCER'!$AE$88,'Profil ICCER'!$AX$88,'Profil ICCER'!$AE$92,'Profil ICCER'!$AX$92,'Profil ICCER'!$AE$96,'Profil ICCER'!$AX$96,'Profil ICCER'!$D$107,'Profil ICCER'!$W$107,'Profil ICCER'!$D$111,'Profil ICCER'!$W$111,'Profil ICCER'!$D$115,'Profil ICCER'!$W$115,'Profil ICCER'!$D$119,'Profil ICCER'!$W$119,'Profil ICCER'!$D$123,'Profil ICCER'!$W$123,'Profil ICCER'!$AE$107,'Profil ICCER'!$AX$107,'Profil ICCER'!$AE$111,'Profil ICCER'!$AX$111,'Profil ICCER'!$AE$115,'Profil ICCER'!$AX$115,'Profil ICCER'!$D$134,'Profil ICCER'!$W$134,'Profil ICCER'!$D$138,'Profil ICCER'!$W$138,'Profil ICCER'!$D$142,'Profil ICCER'!$W$142,'Profil ICCER'!$D$146,'Profil ICCER'!$W$146,'Profil ICCER'!$D$150,'Profil ICCER'!$W$150,'Profil ICCER'!$D$154,'Profil ICCER'!$W$154,'Profil ICCER'!$AE$134,'Profil ICCER'!$AX$134,'Profil ICCER'!$AE$138,'Profil ICCER'!$AX$138,'Profil ICCER'!$AE$142,'Profil ICCER'!$AX$142,'Profil ICCER'!$AE$146,'Profil ICCER'!$AX$146,'Profil ICCER'!$AE$150,'Profil ICCER'!$AX$150,'Profil ICCER'!$AE$154,'Profil ICCER'!$AX$154,'Profil ICCER'!$AE$158,'Profil ICCER'!$AX$158,'Profil ICCER'!$AE$162,'Profil ICCER'!$AX$162,'Profil ICCER'!$AE$166,'Profil ICCER'!$AX$166,'Profil ICCER'!$AE$170,'Profil ICCER'!$AX$170,'Profil ICCER'!$AE$174,'Profil ICCER'!$AX$174,'Profil ICCER'!$AE$178,'Profil ICCER'!$AX$178,'Profil ICCER'!$AE$182,'Profil ICCER'!$AX$182,'Profil ICCER'!$D$193,'Profil ICCER'!$W$193,'Profil ICCER'!$D$197,'Profil ICCER'!$W$197,'Profil ICCER'!$AE$193,'Profil ICCER'!$AX$193,'Profil ICCER'!$AE$197,'Profil ICCER'!$AX$197,'Profil ICCER'!$D$208,'Profil ICCER'!$W$208,'Profil ICCER'!$D$212,'Profil ICCER'!$W$212,'Profil ICCER'!$D$216,'Profil ICCER'!$W$216,'Profil ICCER'!$D$220,'Profil ICCER'!$W$220)</f>
        <v xml:space="preserve"> </v>
      </c>
      <c r="AT100" s="599" t="s">
        <v>391</v>
      </c>
      <c r="AU100" s="599">
        <v>10</v>
      </c>
      <c r="AV100" s="882">
        <f>_xlfn.SWITCH(AT100,'Profil ICCER'!$D$26,'Profil ICCER'!$U$26,'Profil ICCER'!$D$30,'Profil ICCER'!$U$30,'Profil ICCER'!$D$34,'Profil ICCER'!$U$34,'Profil ICCER'!$D$38,'Profil ICCER'!$U$38,'Profil ICCER'!$D$42,'Profil ICCER'!$U$42,'Profil ICCER'!$D$46,'Profil ICCER'!$U$46,'Profil ICCER'!$D$50,'Profil ICCER'!$U$50,'Profil ICCER'!$AE$26,'Profil ICCER'!$AV$26,'Profil ICCER'!$AE$30,'Profil ICCER'!$AV$30,'Profil ICCER'!$AE$34,'Profil ICCER'!$AV$34,'Profil ICCER'!$AE$38,'Profil ICCER'!$AV$38,'Profil ICCER'!$AE$42,'Profil ICCER'!$AV$42,'Profil ICCER'!$AE$46,'Profil ICCER'!$AV$46,'Profil ICCER'!$AE$50,'Profil ICCER'!$AV$50,'Profil ICCER'!$D$61,'Profil ICCER'!$U$61,'Profil ICCER'!$D$65,'Profil ICCER'!$U$65,'Profil ICCER'!$D$69,'Profil ICCER'!$U$69,'Profil ICCER'!$D$73,'Profil ICCER'!$U$73,'Profil ICCER'!$AE$61,'Profil ICCER'!$AV$61,'Profil ICCER'!$AE$65,'Profil ICCER'!$AV$65,'Profil ICCER'!$AE$69,'Profil ICCER'!$AV$69,'Profil ICCER'!$D$84,'Profil ICCER'!$U$84,'Profil ICCER'!$D$88,'Profil ICCER'!$U$88,'Profil ICCER'!$AE$84,'Profil ICCER'!$AV$84,'Profil ICCER'!$AE$88,'Profil ICCER'!$AV$88,'Profil ICCER'!$AE$92,'Profil ICCER'!$AV$92,'Profil ICCER'!$AE$96,'Profil ICCER'!$AV$96,'Profil ICCER'!$D$107,'Profil ICCER'!$U$107,'Profil ICCER'!$D$111,'Profil ICCER'!$U$111,'Profil ICCER'!$D$115,'Profil ICCER'!$U$115,'Profil ICCER'!$D$119,'Profil ICCER'!$U$119,'Profil ICCER'!$D$123,'Profil ICCER'!$U$123,'Profil ICCER'!$AE$107,'Profil ICCER'!$AV$107,'Profil ICCER'!$AE$111,'Profil ICCER'!$AV$111,'Profil ICCER'!$AE$115,'Profil ICCER'!$AV$115,'Profil ICCER'!$D$134,'Profil ICCER'!$U$134,'Profil ICCER'!$D$138,'Profil ICCER'!$U$138,'Profil ICCER'!$D$142,'Profil ICCER'!$U$142,'Profil ICCER'!$D$146,'Profil ICCER'!$U$146,'Profil ICCER'!$D$150,'Profil ICCER'!$U$150,'Profil ICCER'!$D$154,'Profil ICCER'!$U$154,'Profil ICCER'!$AE$134,'Profil ICCER'!$AV$134,'Profil ICCER'!$AE$138,'Profil ICCER'!$AV$138,'Profil ICCER'!$AE$142,'Profil ICCER'!$AV$142,'Profil ICCER'!$AE$146,'Profil ICCER'!$AV$146,'Profil ICCER'!$AE$150,'Profil ICCER'!$AV$150,'Profil ICCER'!$AE$154,'Profil ICCER'!$AV$154,'Profil ICCER'!$AE$158,'Profil ICCER'!$AV$158,'Profil ICCER'!$AE$162,'Profil ICCER'!$AV$162,'Profil ICCER'!$AE$166,'Profil ICCER'!$AV$166,'Profil ICCER'!$AE$170,'Profil ICCER'!$AV$170,'Profil ICCER'!$AE$174,'Profil ICCER'!$AV$174,'Profil ICCER'!$AE$178,'Profil ICCER'!$AV$178,'Profil ICCER'!$AE$182,'Profil ICCER'!$AV$182,'Profil ICCER'!$D$193,'Profil ICCER'!$U$193,'Profil ICCER'!$D$197,'Profil ICCER'!$U$197,'Profil ICCER'!$AE$193,'Profil ICCER'!$AV$193,'Profil ICCER'!$AE$197,'Profil ICCER'!$AV$197,'Profil ICCER'!$D$208,'Profil ICCER'!$U$208,'Profil ICCER'!$D$212,'Profil ICCER'!$U$212,'Profil ICCER'!$D$216,'Profil ICCER'!$U$216,'Profil ICCER'!$D$220,'Profil ICCER'!$U$220)</f>
        <v>0</v>
      </c>
      <c r="AW100" s="900" t="str">
        <f>_xlfn.SWITCH(AT100,'Profil ICCER'!$D$26,'Profil ICCER'!$W$26,'Profil ICCER'!$D$30,'Profil ICCER'!$W$30,'Profil ICCER'!$D$34,'Profil ICCER'!$W$34,'Profil ICCER'!$D$38,'Profil ICCER'!$W$38,'Profil ICCER'!$D$42,'Profil ICCER'!$W$42,'Profil ICCER'!$D$46,'Profil ICCER'!$W$46,'Profil ICCER'!$D$50,'Profil ICCER'!$W$50,'Profil ICCER'!$AE$26,'Profil ICCER'!$AX$26,'Profil ICCER'!$AE$30,'Profil ICCER'!$AX$30,'Profil ICCER'!$AE$34,'Profil ICCER'!$AX$34,'Profil ICCER'!$AE$38,'Profil ICCER'!$AX$38,'Profil ICCER'!$AE$42,'Profil ICCER'!$AX$42,'Profil ICCER'!$AE$46,'Profil ICCER'!$AX$46,'Profil ICCER'!$AE$50,'Profil ICCER'!$AX$50,'Profil ICCER'!$D$61,'Profil ICCER'!$W$61,'Profil ICCER'!$D$65,'Profil ICCER'!$W$65,'Profil ICCER'!$D$69,'Profil ICCER'!$W$69,'Profil ICCER'!$D$73,'Profil ICCER'!$W$73,'Profil ICCER'!$AE$61,'Profil ICCER'!$AX$61,'Profil ICCER'!$AE$65,'Profil ICCER'!$AX$65,'Profil ICCER'!$AE$69,'Profil ICCER'!$AX$69,'Profil ICCER'!$D$84,'Profil ICCER'!$W$84,'Profil ICCER'!$D$88,'Profil ICCER'!$W$88,'Profil ICCER'!$AE$84,'Profil ICCER'!$AX$84,'Profil ICCER'!$AE$88,'Profil ICCER'!$AX$88,'Profil ICCER'!$AE$92,'Profil ICCER'!$AX$92,'Profil ICCER'!$AE$96,'Profil ICCER'!$AX$96,'Profil ICCER'!$D$107,'Profil ICCER'!$W$107,'Profil ICCER'!$D$111,'Profil ICCER'!$W$111,'Profil ICCER'!$D$115,'Profil ICCER'!$W$115,'Profil ICCER'!$D$119,'Profil ICCER'!$W$119,'Profil ICCER'!$D$123,'Profil ICCER'!$W$123,'Profil ICCER'!$AE$107,'Profil ICCER'!$AX$107,'Profil ICCER'!$AE$111,'Profil ICCER'!$AX$111,'Profil ICCER'!$AE$115,'Profil ICCER'!$AX$115,'Profil ICCER'!$D$134,'Profil ICCER'!$W$134,'Profil ICCER'!$D$138,'Profil ICCER'!$W$138,'Profil ICCER'!$D$142,'Profil ICCER'!$W$142,'Profil ICCER'!$D$146,'Profil ICCER'!$W$146,'Profil ICCER'!$D$150,'Profil ICCER'!$W$150,'Profil ICCER'!$D$154,'Profil ICCER'!$W$154,'Profil ICCER'!$AE$134,'Profil ICCER'!$AX$134,'Profil ICCER'!$AE$138,'Profil ICCER'!$AX$138,'Profil ICCER'!$AE$142,'Profil ICCER'!$AX$142,'Profil ICCER'!$AE$146,'Profil ICCER'!$AX$146,'Profil ICCER'!$AE$150,'Profil ICCER'!$AX$150,'Profil ICCER'!$AE$154,'Profil ICCER'!$AX$154,'Profil ICCER'!$AE$158,'Profil ICCER'!$AX$158,'Profil ICCER'!$AE$162,'Profil ICCER'!$AX$162,'Profil ICCER'!$AE$166,'Profil ICCER'!$AX$166,'Profil ICCER'!$AE$170,'Profil ICCER'!$AX$170,'Profil ICCER'!$AE$174,'Profil ICCER'!$AX$174,'Profil ICCER'!$AE$178,'Profil ICCER'!$AX$178,'Profil ICCER'!$AE$182,'Profil ICCER'!$AX$182,'Profil ICCER'!$D$193,'Profil ICCER'!$W$193,'Profil ICCER'!$D$197,'Profil ICCER'!$W$197,'Profil ICCER'!$AE$193,'Profil ICCER'!$AX$193,'Profil ICCER'!$AE$197,'Profil ICCER'!$AX$197,'Profil ICCER'!$D$208,'Profil ICCER'!$W$208,'Profil ICCER'!$D$212,'Profil ICCER'!$W$212,'Profil ICCER'!$D$216,'Profil ICCER'!$W$216,'Profil ICCER'!$D$220,'Profil ICCER'!$W$220)</f>
        <v xml:space="preserve"> </v>
      </c>
    </row>
    <row r="101" spans="41:49" ht="35.1" customHeight="1">
      <c r="AO101" s="599" t="s">
        <v>20</v>
      </c>
      <c r="AP101" s="599">
        <v>10</v>
      </c>
      <c r="AQ101" s="882">
        <f>_xlfn.SWITCH(AO101,'Profil ICCER'!$D$26,'Profil ICCER'!$U$26,'Profil ICCER'!$D$30,'Profil ICCER'!$U$30,'Profil ICCER'!$D$34,'Profil ICCER'!$U$34,'Profil ICCER'!$D$38,'Profil ICCER'!$U$38,'Profil ICCER'!$D$42,'Profil ICCER'!$U$42,'Profil ICCER'!$D$46,'Profil ICCER'!$U$46,'Profil ICCER'!$D$50,'Profil ICCER'!$U$50,'Profil ICCER'!$AE$26,'Profil ICCER'!$AV$26,'Profil ICCER'!$AE$30,'Profil ICCER'!$AV$30,'Profil ICCER'!$AE$34,'Profil ICCER'!$AV$34,'Profil ICCER'!$AE$38,'Profil ICCER'!$AV$38,'Profil ICCER'!$AE$42,'Profil ICCER'!$AV$42,'Profil ICCER'!$AE$46,'Profil ICCER'!$AV$46,'Profil ICCER'!$AE$50,'Profil ICCER'!$AV$50,'Profil ICCER'!$D$61,'Profil ICCER'!$U$61,'Profil ICCER'!$D$65,'Profil ICCER'!$U$65,'Profil ICCER'!$D$69,'Profil ICCER'!$U$69,'Profil ICCER'!$D$73,'Profil ICCER'!$U$73,'Profil ICCER'!$AE$61,'Profil ICCER'!$AV$61,'Profil ICCER'!$AE$65,'Profil ICCER'!$AV$65,'Profil ICCER'!$AE$69,'Profil ICCER'!$AV$69,'Profil ICCER'!$D$84,'Profil ICCER'!$U$84,'Profil ICCER'!$D$88,'Profil ICCER'!$U$88,'Profil ICCER'!$AE$84,'Profil ICCER'!$AV$84,'Profil ICCER'!$AE$88,'Profil ICCER'!$AV$88,'Profil ICCER'!$AE$92,'Profil ICCER'!$AV$92,'Profil ICCER'!$AE$96,'Profil ICCER'!$AV$96,'Profil ICCER'!$D$107,'Profil ICCER'!$U$107,'Profil ICCER'!$D$111,'Profil ICCER'!$U$111,'Profil ICCER'!$D$115,'Profil ICCER'!$U$115,'Profil ICCER'!$D$119,'Profil ICCER'!$U$119,'Profil ICCER'!$D$123,'Profil ICCER'!$U$123,'Profil ICCER'!$AE$107,'Profil ICCER'!$AV$107,'Profil ICCER'!$AE$111,'Profil ICCER'!$AV$111,'Profil ICCER'!$AE$115,'Profil ICCER'!$AV$115,'Profil ICCER'!$D$134,'Profil ICCER'!$U$134,'Profil ICCER'!$D$138,'Profil ICCER'!$U$138,'Profil ICCER'!$D$142,'Profil ICCER'!$U$142,'Profil ICCER'!$D$146,'Profil ICCER'!$U$146,'Profil ICCER'!$D$150,'Profil ICCER'!$U$150,'Profil ICCER'!$D$154,'Profil ICCER'!$U$154,'Profil ICCER'!$AE$134,'Profil ICCER'!$AV$134,'Profil ICCER'!$AE$138,'Profil ICCER'!$AV$138,'Profil ICCER'!$AE$142,'Profil ICCER'!$AV$142,'Profil ICCER'!$AE$146,'Profil ICCER'!$AV$146,'Profil ICCER'!$AE$150,'Profil ICCER'!$AV$150,'Profil ICCER'!$AE$154,'Profil ICCER'!$AV$154,'Profil ICCER'!$AE$158,'Profil ICCER'!$AV$158,'Profil ICCER'!$AE$162,'Profil ICCER'!$AV$162,'Profil ICCER'!$AE$166,'Profil ICCER'!$AV$166,'Profil ICCER'!$AE$170,'Profil ICCER'!$AV$170,'Profil ICCER'!$AE$174,'Profil ICCER'!$AV$174,'Profil ICCER'!$AE$178,'Profil ICCER'!$AV$178,'Profil ICCER'!$AE$182,'Profil ICCER'!$AV$182,'Profil ICCER'!$D$193,'Profil ICCER'!$U$193,'Profil ICCER'!$D$197,'Profil ICCER'!$U$197,'Profil ICCER'!$AE$193,'Profil ICCER'!$AV$193,'Profil ICCER'!$AE$197,'Profil ICCER'!$AV$197,'Profil ICCER'!$D$208,'Profil ICCER'!$U$208,'Profil ICCER'!$D$212,'Profil ICCER'!$U$212,'Profil ICCER'!$D$216,'Profil ICCER'!$U$216,'Profil ICCER'!$D$220,'Profil ICCER'!$U$220)</f>
        <v>0</v>
      </c>
      <c r="AR101" s="900" t="str">
        <f>_xlfn.SWITCH(AO101,'Profil ICCER'!$D$26,'Profil ICCER'!$W$26,'Profil ICCER'!$D$30,'Profil ICCER'!$W$30,'Profil ICCER'!$D$34,'Profil ICCER'!$W$34,'Profil ICCER'!$D$38,'Profil ICCER'!$W$38,'Profil ICCER'!$D$42,'Profil ICCER'!$W$42,'Profil ICCER'!$D$46,'Profil ICCER'!$W$46,'Profil ICCER'!$D$50,'Profil ICCER'!$W$50,'Profil ICCER'!$AE$26,'Profil ICCER'!$AX$26,'Profil ICCER'!$AE$30,'Profil ICCER'!$AX$30,'Profil ICCER'!$AE$34,'Profil ICCER'!$AX$34,'Profil ICCER'!$AE$38,'Profil ICCER'!$AX$38,'Profil ICCER'!$AE$42,'Profil ICCER'!$AX$42,'Profil ICCER'!$AE$46,'Profil ICCER'!$AX$46,'Profil ICCER'!$AE$50,'Profil ICCER'!$AX$50,'Profil ICCER'!$D$61,'Profil ICCER'!$W$61,'Profil ICCER'!$D$65,'Profil ICCER'!$W$65,'Profil ICCER'!$D$69,'Profil ICCER'!$W$69,'Profil ICCER'!$D$73,'Profil ICCER'!$W$73,'Profil ICCER'!$AE$61,'Profil ICCER'!$AX$61,'Profil ICCER'!$AE$65,'Profil ICCER'!$AX$65,'Profil ICCER'!$AE$69,'Profil ICCER'!$AX$69,'Profil ICCER'!$D$84,'Profil ICCER'!$W$84,'Profil ICCER'!$D$88,'Profil ICCER'!$W$88,'Profil ICCER'!$AE$84,'Profil ICCER'!$AX$84,'Profil ICCER'!$AE$88,'Profil ICCER'!$AX$88,'Profil ICCER'!$AE$92,'Profil ICCER'!$AX$92,'Profil ICCER'!$AE$96,'Profil ICCER'!$AX$96,'Profil ICCER'!$D$107,'Profil ICCER'!$W$107,'Profil ICCER'!$D$111,'Profil ICCER'!$W$111,'Profil ICCER'!$D$115,'Profil ICCER'!$W$115,'Profil ICCER'!$D$119,'Profil ICCER'!$W$119,'Profil ICCER'!$D$123,'Profil ICCER'!$W$123,'Profil ICCER'!$AE$107,'Profil ICCER'!$AX$107,'Profil ICCER'!$AE$111,'Profil ICCER'!$AX$111,'Profil ICCER'!$AE$115,'Profil ICCER'!$AX$115,'Profil ICCER'!$D$134,'Profil ICCER'!$W$134,'Profil ICCER'!$D$138,'Profil ICCER'!$W$138,'Profil ICCER'!$D$142,'Profil ICCER'!$W$142,'Profil ICCER'!$D$146,'Profil ICCER'!$W$146,'Profil ICCER'!$D$150,'Profil ICCER'!$W$150,'Profil ICCER'!$D$154,'Profil ICCER'!$W$154,'Profil ICCER'!$AE$134,'Profil ICCER'!$AX$134,'Profil ICCER'!$AE$138,'Profil ICCER'!$AX$138,'Profil ICCER'!$AE$142,'Profil ICCER'!$AX$142,'Profil ICCER'!$AE$146,'Profil ICCER'!$AX$146,'Profil ICCER'!$AE$150,'Profil ICCER'!$AX$150,'Profil ICCER'!$AE$154,'Profil ICCER'!$AX$154,'Profil ICCER'!$AE$158,'Profil ICCER'!$AX$158,'Profil ICCER'!$AE$162,'Profil ICCER'!$AX$162,'Profil ICCER'!$AE$166,'Profil ICCER'!$AX$166,'Profil ICCER'!$AE$170,'Profil ICCER'!$AX$170,'Profil ICCER'!$AE$174,'Profil ICCER'!$AX$174,'Profil ICCER'!$AE$178,'Profil ICCER'!$AX$178,'Profil ICCER'!$AE$182,'Profil ICCER'!$AX$182,'Profil ICCER'!$D$193,'Profil ICCER'!$W$193,'Profil ICCER'!$D$197,'Profil ICCER'!$W$197,'Profil ICCER'!$AE$193,'Profil ICCER'!$AX$193,'Profil ICCER'!$AE$197,'Profil ICCER'!$AX$197,'Profil ICCER'!$D$208,'Profil ICCER'!$W$208,'Profil ICCER'!$D$212,'Profil ICCER'!$W$212,'Profil ICCER'!$D$216,'Profil ICCER'!$W$216,'Profil ICCER'!$D$220,'Profil ICCER'!$W$220)</f>
        <v xml:space="preserve"> </v>
      </c>
      <c r="AT101" s="599" t="s">
        <v>392</v>
      </c>
      <c r="AU101" s="599">
        <v>10</v>
      </c>
      <c r="AV101" s="882">
        <f>_xlfn.SWITCH(AT101,'Profil ICCER'!$D$26,'Profil ICCER'!$U$26,'Profil ICCER'!$D$30,'Profil ICCER'!$U$30,'Profil ICCER'!$D$34,'Profil ICCER'!$U$34,'Profil ICCER'!$D$38,'Profil ICCER'!$U$38,'Profil ICCER'!$D$42,'Profil ICCER'!$U$42,'Profil ICCER'!$D$46,'Profil ICCER'!$U$46,'Profil ICCER'!$D$50,'Profil ICCER'!$U$50,'Profil ICCER'!$AE$26,'Profil ICCER'!$AV$26,'Profil ICCER'!$AE$30,'Profil ICCER'!$AV$30,'Profil ICCER'!$AE$34,'Profil ICCER'!$AV$34,'Profil ICCER'!$AE$38,'Profil ICCER'!$AV$38,'Profil ICCER'!$AE$42,'Profil ICCER'!$AV$42,'Profil ICCER'!$AE$46,'Profil ICCER'!$AV$46,'Profil ICCER'!$AE$50,'Profil ICCER'!$AV$50,'Profil ICCER'!$D$61,'Profil ICCER'!$U$61,'Profil ICCER'!$D$65,'Profil ICCER'!$U$65,'Profil ICCER'!$D$69,'Profil ICCER'!$U$69,'Profil ICCER'!$D$73,'Profil ICCER'!$U$73,'Profil ICCER'!$AE$61,'Profil ICCER'!$AV$61,'Profil ICCER'!$AE$65,'Profil ICCER'!$AV$65,'Profil ICCER'!$AE$69,'Profil ICCER'!$AV$69,'Profil ICCER'!$D$84,'Profil ICCER'!$U$84,'Profil ICCER'!$D$88,'Profil ICCER'!$U$88,'Profil ICCER'!$AE$84,'Profil ICCER'!$AV$84,'Profil ICCER'!$AE$88,'Profil ICCER'!$AV$88,'Profil ICCER'!$AE$92,'Profil ICCER'!$AV$92,'Profil ICCER'!$AE$96,'Profil ICCER'!$AV$96,'Profil ICCER'!$D$107,'Profil ICCER'!$U$107,'Profil ICCER'!$D$111,'Profil ICCER'!$U$111,'Profil ICCER'!$D$115,'Profil ICCER'!$U$115,'Profil ICCER'!$D$119,'Profil ICCER'!$U$119,'Profil ICCER'!$D$123,'Profil ICCER'!$U$123,'Profil ICCER'!$AE$107,'Profil ICCER'!$AV$107,'Profil ICCER'!$AE$111,'Profil ICCER'!$AV$111,'Profil ICCER'!$AE$115,'Profil ICCER'!$AV$115,'Profil ICCER'!$D$134,'Profil ICCER'!$U$134,'Profil ICCER'!$D$138,'Profil ICCER'!$U$138,'Profil ICCER'!$D$142,'Profil ICCER'!$U$142,'Profil ICCER'!$D$146,'Profil ICCER'!$U$146,'Profil ICCER'!$D$150,'Profil ICCER'!$U$150,'Profil ICCER'!$D$154,'Profil ICCER'!$U$154,'Profil ICCER'!$AE$134,'Profil ICCER'!$AV$134,'Profil ICCER'!$AE$138,'Profil ICCER'!$AV$138,'Profil ICCER'!$AE$142,'Profil ICCER'!$AV$142,'Profil ICCER'!$AE$146,'Profil ICCER'!$AV$146,'Profil ICCER'!$AE$150,'Profil ICCER'!$AV$150,'Profil ICCER'!$AE$154,'Profil ICCER'!$AV$154,'Profil ICCER'!$AE$158,'Profil ICCER'!$AV$158,'Profil ICCER'!$AE$162,'Profil ICCER'!$AV$162,'Profil ICCER'!$AE$166,'Profil ICCER'!$AV$166,'Profil ICCER'!$AE$170,'Profil ICCER'!$AV$170,'Profil ICCER'!$AE$174,'Profil ICCER'!$AV$174,'Profil ICCER'!$AE$178,'Profil ICCER'!$AV$178,'Profil ICCER'!$AE$182,'Profil ICCER'!$AV$182,'Profil ICCER'!$D$193,'Profil ICCER'!$U$193,'Profil ICCER'!$D$197,'Profil ICCER'!$U$197,'Profil ICCER'!$AE$193,'Profil ICCER'!$AV$193,'Profil ICCER'!$AE$197,'Profil ICCER'!$AV$197,'Profil ICCER'!$D$208,'Profil ICCER'!$U$208,'Profil ICCER'!$D$212,'Profil ICCER'!$U$212,'Profil ICCER'!$D$216,'Profil ICCER'!$U$216,'Profil ICCER'!$D$220,'Profil ICCER'!$U$220)</f>
        <v>0</v>
      </c>
      <c r="AW101" s="900" t="str">
        <f>_xlfn.SWITCH(AT101,'Profil ICCER'!$D$26,'Profil ICCER'!$W$26,'Profil ICCER'!$D$30,'Profil ICCER'!$W$30,'Profil ICCER'!$D$34,'Profil ICCER'!$W$34,'Profil ICCER'!$D$38,'Profil ICCER'!$W$38,'Profil ICCER'!$D$42,'Profil ICCER'!$W$42,'Profil ICCER'!$D$46,'Profil ICCER'!$W$46,'Profil ICCER'!$D$50,'Profil ICCER'!$W$50,'Profil ICCER'!$AE$26,'Profil ICCER'!$AX$26,'Profil ICCER'!$AE$30,'Profil ICCER'!$AX$30,'Profil ICCER'!$AE$34,'Profil ICCER'!$AX$34,'Profil ICCER'!$AE$38,'Profil ICCER'!$AX$38,'Profil ICCER'!$AE$42,'Profil ICCER'!$AX$42,'Profil ICCER'!$AE$46,'Profil ICCER'!$AX$46,'Profil ICCER'!$AE$50,'Profil ICCER'!$AX$50,'Profil ICCER'!$D$61,'Profil ICCER'!$W$61,'Profil ICCER'!$D$65,'Profil ICCER'!$W$65,'Profil ICCER'!$D$69,'Profil ICCER'!$W$69,'Profil ICCER'!$D$73,'Profil ICCER'!$W$73,'Profil ICCER'!$AE$61,'Profil ICCER'!$AX$61,'Profil ICCER'!$AE$65,'Profil ICCER'!$AX$65,'Profil ICCER'!$AE$69,'Profil ICCER'!$AX$69,'Profil ICCER'!$D$84,'Profil ICCER'!$W$84,'Profil ICCER'!$D$88,'Profil ICCER'!$W$88,'Profil ICCER'!$AE$84,'Profil ICCER'!$AX$84,'Profil ICCER'!$AE$88,'Profil ICCER'!$AX$88,'Profil ICCER'!$AE$92,'Profil ICCER'!$AX$92,'Profil ICCER'!$AE$96,'Profil ICCER'!$AX$96,'Profil ICCER'!$D$107,'Profil ICCER'!$W$107,'Profil ICCER'!$D$111,'Profil ICCER'!$W$111,'Profil ICCER'!$D$115,'Profil ICCER'!$W$115,'Profil ICCER'!$D$119,'Profil ICCER'!$W$119,'Profil ICCER'!$D$123,'Profil ICCER'!$W$123,'Profil ICCER'!$AE$107,'Profil ICCER'!$AX$107,'Profil ICCER'!$AE$111,'Profil ICCER'!$AX$111,'Profil ICCER'!$AE$115,'Profil ICCER'!$AX$115,'Profil ICCER'!$D$134,'Profil ICCER'!$W$134,'Profil ICCER'!$D$138,'Profil ICCER'!$W$138,'Profil ICCER'!$D$142,'Profil ICCER'!$W$142,'Profil ICCER'!$D$146,'Profil ICCER'!$W$146,'Profil ICCER'!$D$150,'Profil ICCER'!$W$150,'Profil ICCER'!$D$154,'Profil ICCER'!$W$154,'Profil ICCER'!$AE$134,'Profil ICCER'!$AX$134,'Profil ICCER'!$AE$138,'Profil ICCER'!$AX$138,'Profil ICCER'!$AE$142,'Profil ICCER'!$AX$142,'Profil ICCER'!$AE$146,'Profil ICCER'!$AX$146,'Profil ICCER'!$AE$150,'Profil ICCER'!$AX$150,'Profil ICCER'!$AE$154,'Profil ICCER'!$AX$154,'Profil ICCER'!$AE$158,'Profil ICCER'!$AX$158,'Profil ICCER'!$AE$162,'Profil ICCER'!$AX$162,'Profil ICCER'!$AE$166,'Profil ICCER'!$AX$166,'Profil ICCER'!$AE$170,'Profil ICCER'!$AX$170,'Profil ICCER'!$AE$174,'Profil ICCER'!$AX$174,'Profil ICCER'!$AE$178,'Profil ICCER'!$AX$178,'Profil ICCER'!$AE$182,'Profil ICCER'!$AX$182,'Profil ICCER'!$D$193,'Profil ICCER'!$W$193,'Profil ICCER'!$D$197,'Profil ICCER'!$W$197,'Profil ICCER'!$AE$193,'Profil ICCER'!$AX$193,'Profil ICCER'!$AE$197,'Profil ICCER'!$AX$197,'Profil ICCER'!$D$208,'Profil ICCER'!$W$208,'Profil ICCER'!$D$212,'Profil ICCER'!$W$212,'Profil ICCER'!$D$216,'Profil ICCER'!$W$216,'Profil ICCER'!$D$220,'Profil ICCER'!$W$220)</f>
        <v xml:space="preserve"> </v>
      </c>
    </row>
    <row r="102" spans="41:49" ht="35.1" customHeight="1">
      <c r="AO102" s="599" t="s">
        <v>21</v>
      </c>
      <c r="AP102" s="599">
        <v>10</v>
      </c>
      <c r="AQ102" s="882">
        <f>_xlfn.SWITCH(AO102,'Profil ICCER'!$D$26,'Profil ICCER'!$U$26,'Profil ICCER'!$D$30,'Profil ICCER'!$U$30,'Profil ICCER'!$D$34,'Profil ICCER'!$U$34,'Profil ICCER'!$D$38,'Profil ICCER'!$U$38,'Profil ICCER'!$D$42,'Profil ICCER'!$U$42,'Profil ICCER'!$D$46,'Profil ICCER'!$U$46,'Profil ICCER'!$D$50,'Profil ICCER'!$U$50,'Profil ICCER'!$AE$26,'Profil ICCER'!$AV$26,'Profil ICCER'!$AE$30,'Profil ICCER'!$AV$30,'Profil ICCER'!$AE$34,'Profil ICCER'!$AV$34,'Profil ICCER'!$AE$38,'Profil ICCER'!$AV$38,'Profil ICCER'!$AE$42,'Profil ICCER'!$AV$42,'Profil ICCER'!$AE$46,'Profil ICCER'!$AV$46,'Profil ICCER'!$AE$50,'Profil ICCER'!$AV$50,'Profil ICCER'!$D$61,'Profil ICCER'!$U$61,'Profil ICCER'!$D$65,'Profil ICCER'!$U$65,'Profil ICCER'!$D$69,'Profil ICCER'!$U$69,'Profil ICCER'!$D$73,'Profil ICCER'!$U$73,'Profil ICCER'!$AE$61,'Profil ICCER'!$AV$61,'Profil ICCER'!$AE$65,'Profil ICCER'!$AV$65,'Profil ICCER'!$AE$69,'Profil ICCER'!$AV$69,'Profil ICCER'!$D$84,'Profil ICCER'!$U$84,'Profil ICCER'!$D$88,'Profil ICCER'!$U$88,'Profil ICCER'!$AE$84,'Profil ICCER'!$AV$84,'Profil ICCER'!$AE$88,'Profil ICCER'!$AV$88,'Profil ICCER'!$AE$92,'Profil ICCER'!$AV$92,'Profil ICCER'!$AE$96,'Profil ICCER'!$AV$96,'Profil ICCER'!$D$107,'Profil ICCER'!$U$107,'Profil ICCER'!$D$111,'Profil ICCER'!$U$111,'Profil ICCER'!$D$115,'Profil ICCER'!$U$115,'Profil ICCER'!$D$119,'Profil ICCER'!$U$119,'Profil ICCER'!$D$123,'Profil ICCER'!$U$123,'Profil ICCER'!$AE$107,'Profil ICCER'!$AV$107,'Profil ICCER'!$AE$111,'Profil ICCER'!$AV$111,'Profil ICCER'!$AE$115,'Profil ICCER'!$AV$115,'Profil ICCER'!$D$134,'Profil ICCER'!$U$134,'Profil ICCER'!$D$138,'Profil ICCER'!$U$138,'Profil ICCER'!$D$142,'Profil ICCER'!$U$142,'Profil ICCER'!$D$146,'Profil ICCER'!$U$146,'Profil ICCER'!$D$150,'Profil ICCER'!$U$150,'Profil ICCER'!$D$154,'Profil ICCER'!$U$154,'Profil ICCER'!$AE$134,'Profil ICCER'!$AV$134,'Profil ICCER'!$AE$138,'Profil ICCER'!$AV$138,'Profil ICCER'!$AE$142,'Profil ICCER'!$AV$142,'Profil ICCER'!$AE$146,'Profil ICCER'!$AV$146,'Profil ICCER'!$AE$150,'Profil ICCER'!$AV$150,'Profil ICCER'!$AE$154,'Profil ICCER'!$AV$154,'Profil ICCER'!$AE$158,'Profil ICCER'!$AV$158,'Profil ICCER'!$AE$162,'Profil ICCER'!$AV$162,'Profil ICCER'!$AE$166,'Profil ICCER'!$AV$166,'Profil ICCER'!$AE$170,'Profil ICCER'!$AV$170,'Profil ICCER'!$AE$174,'Profil ICCER'!$AV$174,'Profil ICCER'!$AE$178,'Profil ICCER'!$AV$178,'Profil ICCER'!$AE$182,'Profil ICCER'!$AV$182,'Profil ICCER'!$D$193,'Profil ICCER'!$U$193,'Profil ICCER'!$D$197,'Profil ICCER'!$U$197,'Profil ICCER'!$AE$193,'Profil ICCER'!$AV$193,'Profil ICCER'!$AE$197,'Profil ICCER'!$AV$197,'Profil ICCER'!$D$208,'Profil ICCER'!$U$208,'Profil ICCER'!$D$212,'Profil ICCER'!$U$212,'Profil ICCER'!$D$216,'Profil ICCER'!$U$216,'Profil ICCER'!$D$220,'Profil ICCER'!$U$220)</f>
        <v>0</v>
      </c>
      <c r="AR102" s="900" t="str">
        <f>_xlfn.SWITCH(AO102,'Profil ICCER'!$D$26,'Profil ICCER'!$W$26,'Profil ICCER'!$D$30,'Profil ICCER'!$W$30,'Profil ICCER'!$D$34,'Profil ICCER'!$W$34,'Profil ICCER'!$D$38,'Profil ICCER'!$W$38,'Profil ICCER'!$D$42,'Profil ICCER'!$W$42,'Profil ICCER'!$D$46,'Profil ICCER'!$W$46,'Profil ICCER'!$D$50,'Profil ICCER'!$W$50,'Profil ICCER'!$AE$26,'Profil ICCER'!$AX$26,'Profil ICCER'!$AE$30,'Profil ICCER'!$AX$30,'Profil ICCER'!$AE$34,'Profil ICCER'!$AX$34,'Profil ICCER'!$AE$38,'Profil ICCER'!$AX$38,'Profil ICCER'!$AE$42,'Profil ICCER'!$AX$42,'Profil ICCER'!$AE$46,'Profil ICCER'!$AX$46,'Profil ICCER'!$AE$50,'Profil ICCER'!$AX$50,'Profil ICCER'!$D$61,'Profil ICCER'!$W$61,'Profil ICCER'!$D$65,'Profil ICCER'!$W$65,'Profil ICCER'!$D$69,'Profil ICCER'!$W$69,'Profil ICCER'!$D$73,'Profil ICCER'!$W$73,'Profil ICCER'!$AE$61,'Profil ICCER'!$AX$61,'Profil ICCER'!$AE$65,'Profil ICCER'!$AX$65,'Profil ICCER'!$AE$69,'Profil ICCER'!$AX$69,'Profil ICCER'!$D$84,'Profil ICCER'!$W$84,'Profil ICCER'!$D$88,'Profil ICCER'!$W$88,'Profil ICCER'!$AE$84,'Profil ICCER'!$AX$84,'Profil ICCER'!$AE$88,'Profil ICCER'!$AX$88,'Profil ICCER'!$AE$92,'Profil ICCER'!$AX$92,'Profil ICCER'!$AE$96,'Profil ICCER'!$AX$96,'Profil ICCER'!$D$107,'Profil ICCER'!$W$107,'Profil ICCER'!$D$111,'Profil ICCER'!$W$111,'Profil ICCER'!$D$115,'Profil ICCER'!$W$115,'Profil ICCER'!$D$119,'Profil ICCER'!$W$119,'Profil ICCER'!$D$123,'Profil ICCER'!$W$123,'Profil ICCER'!$AE$107,'Profil ICCER'!$AX$107,'Profil ICCER'!$AE$111,'Profil ICCER'!$AX$111,'Profil ICCER'!$AE$115,'Profil ICCER'!$AX$115,'Profil ICCER'!$D$134,'Profil ICCER'!$W$134,'Profil ICCER'!$D$138,'Profil ICCER'!$W$138,'Profil ICCER'!$D$142,'Profil ICCER'!$W$142,'Profil ICCER'!$D$146,'Profil ICCER'!$W$146,'Profil ICCER'!$D$150,'Profil ICCER'!$W$150,'Profil ICCER'!$D$154,'Profil ICCER'!$W$154,'Profil ICCER'!$AE$134,'Profil ICCER'!$AX$134,'Profil ICCER'!$AE$138,'Profil ICCER'!$AX$138,'Profil ICCER'!$AE$142,'Profil ICCER'!$AX$142,'Profil ICCER'!$AE$146,'Profil ICCER'!$AX$146,'Profil ICCER'!$AE$150,'Profil ICCER'!$AX$150,'Profil ICCER'!$AE$154,'Profil ICCER'!$AX$154,'Profil ICCER'!$AE$158,'Profil ICCER'!$AX$158,'Profil ICCER'!$AE$162,'Profil ICCER'!$AX$162,'Profil ICCER'!$AE$166,'Profil ICCER'!$AX$166,'Profil ICCER'!$AE$170,'Profil ICCER'!$AX$170,'Profil ICCER'!$AE$174,'Profil ICCER'!$AX$174,'Profil ICCER'!$AE$178,'Profil ICCER'!$AX$178,'Profil ICCER'!$AE$182,'Profil ICCER'!$AX$182,'Profil ICCER'!$D$193,'Profil ICCER'!$W$193,'Profil ICCER'!$D$197,'Profil ICCER'!$W$197,'Profil ICCER'!$AE$193,'Profil ICCER'!$AX$193,'Profil ICCER'!$AE$197,'Profil ICCER'!$AX$197,'Profil ICCER'!$D$208,'Profil ICCER'!$W$208,'Profil ICCER'!$D$212,'Profil ICCER'!$W$212,'Profil ICCER'!$D$216,'Profil ICCER'!$W$216,'Profil ICCER'!$D$220,'Profil ICCER'!$W$220)</f>
        <v xml:space="preserve"> </v>
      </c>
      <c r="AT102" s="599" t="s">
        <v>41</v>
      </c>
      <c r="AU102" s="599">
        <v>10</v>
      </c>
      <c r="AV102" s="882">
        <f>_xlfn.SWITCH(AT102,'Profil ICCER'!$D$26,'Profil ICCER'!$U$26,'Profil ICCER'!$D$30,'Profil ICCER'!$U$30,'Profil ICCER'!$D$34,'Profil ICCER'!$U$34,'Profil ICCER'!$D$38,'Profil ICCER'!$U$38,'Profil ICCER'!$D$42,'Profil ICCER'!$U$42,'Profil ICCER'!$D$46,'Profil ICCER'!$U$46,'Profil ICCER'!$D$50,'Profil ICCER'!$U$50,'Profil ICCER'!$AE$26,'Profil ICCER'!$AV$26,'Profil ICCER'!$AE$30,'Profil ICCER'!$AV$30,'Profil ICCER'!$AE$34,'Profil ICCER'!$AV$34,'Profil ICCER'!$AE$38,'Profil ICCER'!$AV$38,'Profil ICCER'!$AE$42,'Profil ICCER'!$AV$42,'Profil ICCER'!$AE$46,'Profil ICCER'!$AV$46,'Profil ICCER'!$AE$50,'Profil ICCER'!$AV$50,'Profil ICCER'!$D$61,'Profil ICCER'!$U$61,'Profil ICCER'!$D$65,'Profil ICCER'!$U$65,'Profil ICCER'!$D$69,'Profil ICCER'!$U$69,'Profil ICCER'!$D$73,'Profil ICCER'!$U$73,'Profil ICCER'!$AE$61,'Profil ICCER'!$AV$61,'Profil ICCER'!$AE$65,'Profil ICCER'!$AV$65,'Profil ICCER'!$AE$69,'Profil ICCER'!$AV$69,'Profil ICCER'!$D$84,'Profil ICCER'!$U$84,'Profil ICCER'!$D$88,'Profil ICCER'!$U$88,'Profil ICCER'!$AE$84,'Profil ICCER'!$AV$84,'Profil ICCER'!$AE$88,'Profil ICCER'!$AV$88,'Profil ICCER'!$AE$92,'Profil ICCER'!$AV$92,'Profil ICCER'!$AE$96,'Profil ICCER'!$AV$96,'Profil ICCER'!$D$107,'Profil ICCER'!$U$107,'Profil ICCER'!$D$111,'Profil ICCER'!$U$111,'Profil ICCER'!$D$115,'Profil ICCER'!$U$115,'Profil ICCER'!$D$119,'Profil ICCER'!$U$119,'Profil ICCER'!$D$123,'Profil ICCER'!$U$123,'Profil ICCER'!$AE$107,'Profil ICCER'!$AV$107,'Profil ICCER'!$AE$111,'Profil ICCER'!$AV$111,'Profil ICCER'!$AE$115,'Profil ICCER'!$AV$115,'Profil ICCER'!$D$134,'Profil ICCER'!$U$134,'Profil ICCER'!$D$138,'Profil ICCER'!$U$138,'Profil ICCER'!$D$142,'Profil ICCER'!$U$142,'Profil ICCER'!$D$146,'Profil ICCER'!$U$146,'Profil ICCER'!$D$150,'Profil ICCER'!$U$150,'Profil ICCER'!$D$154,'Profil ICCER'!$U$154,'Profil ICCER'!$AE$134,'Profil ICCER'!$AV$134,'Profil ICCER'!$AE$138,'Profil ICCER'!$AV$138,'Profil ICCER'!$AE$142,'Profil ICCER'!$AV$142,'Profil ICCER'!$AE$146,'Profil ICCER'!$AV$146,'Profil ICCER'!$AE$150,'Profil ICCER'!$AV$150,'Profil ICCER'!$AE$154,'Profil ICCER'!$AV$154,'Profil ICCER'!$AE$158,'Profil ICCER'!$AV$158,'Profil ICCER'!$AE$162,'Profil ICCER'!$AV$162,'Profil ICCER'!$AE$166,'Profil ICCER'!$AV$166,'Profil ICCER'!$AE$170,'Profil ICCER'!$AV$170,'Profil ICCER'!$AE$174,'Profil ICCER'!$AV$174,'Profil ICCER'!$AE$178,'Profil ICCER'!$AV$178,'Profil ICCER'!$AE$182,'Profil ICCER'!$AV$182,'Profil ICCER'!$D$193,'Profil ICCER'!$U$193,'Profil ICCER'!$D$197,'Profil ICCER'!$U$197,'Profil ICCER'!$AE$193,'Profil ICCER'!$AV$193,'Profil ICCER'!$AE$197,'Profil ICCER'!$AV$197,'Profil ICCER'!$D$208,'Profil ICCER'!$U$208,'Profil ICCER'!$D$212,'Profil ICCER'!$U$212,'Profil ICCER'!$D$216,'Profil ICCER'!$U$216,'Profil ICCER'!$D$220,'Profil ICCER'!$U$220)</f>
        <v>0</v>
      </c>
      <c r="AW102" s="900">
        <f>_xlfn.SWITCH(AT102,'Profil ICCER'!$D$26,'Profil ICCER'!$W$26,'Profil ICCER'!$D$30,'Profil ICCER'!$W$30,'Profil ICCER'!$D$34,'Profil ICCER'!$W$34,'Profil ICCER'!$D$38,'Profil ICCER'!$W$38,'Profil ICCER'!$D$42,'Profil ICCER'!$W$42,'Profil ICCER'!$D$46,'Profil ICCER'!$W$46,'Profil ICCER'!$D$50,'Profil ICCER'!$W$50,'Profil ICCER'!$AE$26,'Profil ICCER'!$AX$26,'Profil ICCER'!$AE$30,'Profil ICCER'!$AX$30,'Profil ICCER'!$AE$34,'Profil ICCER'!$AX$34,'Profil ICCER'!$AE$38,'Profil ICCER'!$AX$38,'Profil ICCER'!$AE$42,'Profil ICCER'!$AX$42,'Profil ICCER'!$AE$46,'Profil ICCER'!$AX$46,'Profil ICCER'!$AE$50,'Profil ICCER'!$AX$50,'Profil ICCER'!$D$61,'Profil ICCER'!$W$61,'Profil ICCER'!$D$65,'Profil ICCER'!$W$65,'Profil ICCER'!$D$69,'Profil ICCER'!$W$69,'Profil ICCER'!$D$73,'Profil ICCER'!$W$73,'Profil ICCER'!$AE$61,'Profil ICCER'!$AX$61,'Profil ICCER'!$AE$65,'Profil ICCER'!$AX$65,'Profil ICCER'!$AE$69,'Profil ICCER'!$AX$69,'Profil ICCER'!$D$84,'Profil ICCER'!$W$84,'Profil ICCER'!$D$88,'Profil ICCER'!$W$88,'Profil ICCER'!$AE$84,'Profil ICCER'!$AX$84,'Profil ICCER'!$AE$88,'Profil ICCER'!$AX$88,'Profil ICCER'!$AE$92,'Profil ICCER'!$AX$92,'Profil ICCER'!$AE$96,'Profil ICCER'!$AX$96,'Profil ICCER'!$D$107,'Profil ICCER'!$W$107,'Profil ICCER'!$D$111,'Profil ICCER'!$W$111,'Profil ICCER'!$D$115,'Profil ICCER'!$W$115,'Profil ICCER'!$D$119,'Profil ICCER'!$W$119,'Profil ICCER'!$D$123,'Profil ICCER'!$W$123,'Profil ICCER'!$AE$107,'Profil ICCER'!$AX$107,'Profil ICCER'!$AE$111,'Profil ICCER'!$AX$111,'Profil ICCER'!$AE$115,'Profil ICCER'!$AX$115,'Profil ICCER'!$D$134,'Profil ICCER'!$W$134,'Profil ICCER'!$D$138,'Profil ICCER'!$W$138,'Profil ICCER'!$D$142,'Profil ICCER'!$W$142,'Profil ICCER'!$D$146,'Profil ICCER'!$W$146,'Profil ICCER'!$D$150,'Profil ICCER'!$W$150,'Profil ICCER'!$D$154,'Profil ICCER'!$W$154,'Profil ICCER'!$AE$134,'Profil ICCER'!$AX$134,'Profil ICCER'!$AE$138,'Profil ICCER'!$AX$138,'Profil ICCER'!$AE$142,'Profil ICCER'!$AX$142,'Profil ICCER'!$AE$146,'Profil ICCER'!$AX$146,'Profil ICCER'!$AE$150,'Profil ICCER'!$AX$150,'Profil ICCER'!$AE$154,'Profil ICCER'!$AX$154,'Profil ICCER'!$AE$158,'Profil ICCER'!$AX$158,'Profil ICCER'!$AE$162,'Profil ICCER'!$AX$162,'Profil ICCER'!$AE$166,'Profil ICCER'!$AX$166,'Profil ICCER'!$AE$170,'Profil ICCER'!$AX$170,'Profil ICCER'!$AE$174,'Profil ICCER'!$AX$174,'Profil ICCER'!$AE$178,'Profil ICCER'!$AX$178,'Profil ICCER'!$AE$182,'Profil ICCER'!$AX$182,'Profil ICCER'!$D$193,'Profil ICCER'!$W$193,'Profil ICCER'!$D$197,'Profil ICCER'!$W$197,'Profil ICCER'!$AE$193,'Profil ICCER'!$AX$193,'Profil ICCER'!$AE$197,'Profil ICCER'!$AX$197,'Profil ICCER'!$D$208,'Profil ICCER'!$W$208,'Profil ICCER'!$D$212,'Profil ICCER'!$W$212,'Profil ICCER'!$D$216,'Profil ICCER'!$W$216,'Profil ICCER'!$D$220,'Profil ICCER'!$W$220)</f>
        <v>0</v>
      </c>
    </row>
    <row r="103" spans="41:49" ht="35.1" customHeight="1">
      <c r="AO103" s="599" t="s">
        <v>22</v>
      </c>
      <c r="AP103" s="599">
        <v>10</v>
      </c>
      <c r="AQ103" s="882">
        <f>_xlfn.SWITCH(AO103,'Profil ICCER'!$D$26,'Profil ICCER'!$U$26,'Profil ICCER'!$D$30,'Profil ICCER'!$U$30,'Profil ICCER'!$D$34,'Profil ICCER'!$U$34,'Profil ICCER'!$D$38,'Profil ICCER'!$U$38,'Profil ICCER'!$D$42,'Profil ICCER'!$U$42,'Profil ICCER'!$D$46,'Profil ICCER'!$U$46,'Profil ICCER'!$D$50,'Profil ICCER'!$U$50,'Profil ICCER'!$AE$26,'Profil ICCER'!$AV$26,'Profil ICCER'!$AE$30,'Profil ICCER'!$AV$30,'Profil ICCER'!$AE$34,'Profil ICCER'!$AV$34,'Profil ICCER'!$AE$38,'Profil ICCER'!$AV$38,'Profil ICCER'!$AE$42,'Profil ICCER'!$AV$42,'Profil ICCER'!$AE$46,'Profil ICCER'!$AV$46,'Profil ICCER'!$AE$50,'Profil ICCER'!$AV$50,'Profil ICCER'!$D$61,'Profil ICCER'!$U$61,'Profil ICCER'!$D$65,'Profil ICCER'!$U$65,'Profil ICCER'!$D$69,'Profil ICCER'!$U$69,'Profil ICCER'!$D$73,'Profil ICCER'!$U$73,'Profil ICCER'!$AE$61,'Profil ICCER'!$AV$61,'Profil ICCER'!$AE$65,'Profil ICCER'!$AV$65,'Profil ICCER'!$AE$69,'Profil ICCER'!$AV$69,'Profil ICCER'!$D$84,'Profil ICCER'!$U$84,'Profil ICCER'!$D$88,'Profil ICCER'!$U$88,'Profil ICCER'!$AE$84,'Profil ICCER'!$AV$84,'Profil ICCER'!$AE$88,'Profil ICCER'!$AV$88,'Profil ICCER'!$AE$92,'Profil ICCER'!$AV$92,'Profil ICCER'!$AE$96,'Profil ICCER'!$AV$96,'Profil ICCER'!$D$107,'Profil ICCER'!$U$107,'Profil ICCER'!$D$111,'Profil ICCER'!$U$111,'Profil ICCER'!$D$115,'Profil ICCER'!$U$115,'Profil ICCER'!$D$119,'Profil ICCER'!$U$119,'Profil ICCER'!$D$123,'Profil ICCER'!$U$123,'Profil ICCER'!$AE$107,'Profil ICCER'!$AV$107,'Profil ICCER'!$AE$111,'Profil ICCER'!$AV$111,'Profil ICCER'!$AE$115,'Profil ICCER'!$AV$115,'Profil ICCER'!$D$134,'Profil ICCER'!$U$134,'Profil ICCER'!$D$138,'Profil ICCER'!$U$138,'Profil ICCER'!$D$142,'Profil ICCER'!$U$142,'Profil ICCER'!$D$146,'Profil ICCER'!$U$146,'Profil ICCER'!$D$150,'Profil ICCER'!$U$150,'Profil ICCER'!$D$154,'Profil ICCER'!$U$154,'Profil ICCER'!$AE$134,'Profil ICCER'!$AV$134,'Profil ICCER'!$AE$138,'Profil ICCER'!$AV$138,'Profil ICCER'!$AE$142,'Profil ICCER'!$AV$142,'Profil ICCER'!$AE$146,'Profil ICCER'!$AV$146,'Profil ICCER'!$AE$150,'Profil ICCER'!$AV$150,'Profil ICCER'!$AE$154,'Profil ICCER'!$AV$154,'Profil ICCER'!$AE$158,'Profil ICCER'!$AV$158,'Profil ICCER'!$AE$162,'Profil ICCER'!$AV$162,'Profil ICCER'!$AE$166,'Profil ICCER'!$AV$166,'Profil ICCER'!$AE$170,'Profil ICCER'!$AV$170,'Profil ICCER'!$AE$174,'Profil ICCER'!$AV$174,'Profil ICCER'!$AE$178,'Profil ICCER'!$AV$178,'Profil ICCER'!$AE$182,'Profil ICCER'!$AV$182,'Profil ICCER'!$D$193,'Profil ICCER'!$U$193,'Profil ICCER'!$D$197,'Profil ICCER'!$U$197,'Profil ICCER'!$AE$193,'Profil ICCER'!$AV$193,'Profil ICCER'!$AE$197,'Profil ICCER'!$AV$197,'Profil ICCER'!$D$208,'Profil ICCER'!$U$208,'Profil ICCER'!$D$212,'Profil ICCER'!$U$212,'Profil ICCER'!$D$216,'Profil ICCER'!$U$216,'Profil ICCER'!$D$220,'Profil ICCER'!$U$220)</f>
        <v>0</v>
      </c>
      <c r="AR103" s="900" t="str">
        <f>_xlfn.SWITCH(AO103,'Profil ICCER'!$D$26,'Profil ICCER'!$W$26,'Profil ICCER'!$D$30,'Profil ICCER'!$W$30,'Profil ICCER'!$D$34,'Profil ICCER'!$W$34,'Profil ICCER'!$D$38,'Profil ICCER'!$W$38,'Profil ICCER'!$D$42,'Profil ICCER'!$W$42,'Profil ICCER'!$D$46,'Profil ICCER'!$W$46,'Profil ICCER'!$D$50,'Profil ICCER'!$W$50,'Profil ICCER'!$AE$26,'Profil ICCER'!$AX$26,'Profil ICCER'!$AE$30,'Profil ICCER'!$AX$30,'Profil ICCER'!$AE$34,'Profil ICCER'!$AX$34,'Profil ICCER'!$AE$38,'Profil ICCER'!$AX$38,'Profil ICCER'!$AE$42,'Profil ICCER'!$AX$42,'Profil ICCER'!$AE$46,'Profil ICCER'!$AX$46,'Profil ICCER'!$AE$50,'Profil ICCER'!$AX$50,'Profil ICCER'!$D$61,'Profil ICCER'!$W$61,'Profil ICCER'!$D$65,'Profil ICCER'!$W$65,'Profil ICCER'!$D$69,'Profil ICCER'!$W$69,'Profil ICCER'!$D$73,'Profil ICCER'!$W$73,'Profil ICCER'!$AE$61,'Profil ICCER'!$AX$61,'Profil ICCER'!$AE$65,'Profil ICCER'!$AX$65,'Profil ICCER'!$AE$69,'Profil ICCER'!$AX$69,'Profil ICCER'!$D$84,'Profil ICCER'!$W$84,'Profil ICCER'!$D$88,'Profil ICCER'!$W$88,'Profil ICCER'!$AE$84,'Profil ICCER'!$AX$84,'Profil ICCER'!$AE$88,'Profil ICCER'!$AX$88,'Profil ICCER'!$AE$92,'Profil ICCER'!$AX$92,'Profil ICCER'!$AE$96,'Profil ICCER'!$AX$96,'Profil ICCER'!$D$107,'Profil ICCER'!$W$107,'Profil ICCER'!$D$111,'Profil ICCER'!$W$111,'Profil ICCER'!$D$115,'Profil ICCER'!$W$115,'Profil ICCER'!$D$119,'Profil ICCER'!$W$119,'Profil ICCER'!$D$123,'Profil ICCER'!$W$123,'Profil ICCER'!$AE$107,'Profil ICCER'!$AX$107,'Profil ICCER'!$AE$111,'Profil ICCER'!$AX$111,'Profil ICCER'!$AE$115,'Profil ICCER'!$AX$115,'Profil ICCER'!$D$134,'Profil ICCER'!$W$134,'Profil ICCER'!$D$138,'Profil ICCER'!$W$138,'Profil ICCER'!$D$142,'Profil ICCER'!$W$142,'Profil ICCER'!$D$146,'Profil ICCER'!$W$146,'Profil ICCER'!$D$150,'Profil ICCER'!$W$150,'Profil ICCER'!$D$154,'Profil ICCER'!$W$154,'Profil ICCER'!$AE$134,'Profil ICCER'!$AX$134,'Profil ICCER'!$AE$138,'Profil ICCER'!$AX$138,'Profil ICCER'!$AE$142,'Profil ICCER'!$AX$142,'Profil ICCER'!$AE$146,'Profil ICCER'!$AX$146,'Profil ICCER'!$AE$150,'Profil ICCER'!$AX$150,'Profil ICCER'!$AE$154,'Profil ICCER'!$AX$154,'Profil ICCER'!$AE$158,'Profil ICCER'!$AX$158,'Profil ICCER'!$AE$162,'Profil ICCER'!$AX$162,'Profil ICCER'!$AE$166,'Profil ICCER'!$AX$166,'Profil ICCER'!$AE$170,'Profil ICCER'!$AX$170,'Profil ICCER'!$AE$174,'Profil ICCER'!$AX$174,'Profil ICCER'!$AE$178,'Profil ICCER'!$AX$178,'Profil ICCER'!$AE$182,'Profil ICCER'!$AX$182,'Profil ICCER'!$D$193,'Profil ICCER'!$W$193,'Profil ICCER'!$D$197,'Profil ICCER'!$W$197,'Profil ICCER'!$AE$193,'Profil ICCER'!$AX$193,'Profil ICCER'!$AE$197,'Profil ICCER'!$AX$197,'Profil ICCER'!$D$208,'Profil ICCER'!$W$208,'Profil ICCER'!$D$212,'Profil ICCER'!$W$212,'Profil ICCER'!$D$216,'Profil ICCER'!$W$216,'Profil ICCER'!$D$220,'Profil ICCER'!$W$220)</f>
        <v xml:space="preserve"> </v>
      </c>
      <c r="AT103" s="599" t="s">
        <v>342</v>
      </c>
      <c r="AU103" s="599">
        <v>10</v>
      </c>
      <c r="AV103" s="882">
        <f>_xlfn.SWITCH(AT103,'Profil ICCER'!$D$26,'Profil ICCER'!$U$26,'Profil ICCER'!$D$30,'Profil ICCER'!$U$30,'Profil ICCER'!$D$34,'Profil ICCER'!$U$34,'Profil ICCER'!$D$38,'Profil ICCER'!$U$38,'Profil ICCER'!$D$42,'Profil ICCER'!$U$42,'Profil ICCER'!$D$46,'Profil ICCER'!$U$46,'Profil ICCER'!$D$50,'Profil ICCER'!$U$50,'Profil ICCER'!$AE$26,'Profil ICCER'!$AV$26,'Profil ICCER'!$AE$30,'Profil ICCER'!$AV$30,'Profil ICCER'!$AE$34,'Profil ICCER'!$AV$34,'Profil ICCER'!$AE$38,'Profil ICCER'!$AV$38,'Profil ICCER'!$AE$42,'Profil ICCER'!$AV$42,'Profil ICCER'!$AE$46,'Profil ICCER'!$AV$46,'Profil ICCER'!$AE$50,'Profil ICCER'!$AV$50,'Profil ICCER'!$D$61,'Profil ICCER'!$U$61,'Profil ICCER'!$D$65,'Profil ICCER'!$U$65,'Profil ICCER'!$D$69,'Profil ICCER'!$U$69,'Profil ICCER'!$D$73,'Profil ICCER'!$U$73,'Profil ICCER'!$AE$61,'Profil ICCER'!$AV$61,'Profil ICCER'!$AE$65,'Profil ICCER'!$AV$65,'Profil ICCER'!$AE$69,'Profil ICCER'!$AV$69,'Profil ICCER'!$D$84,'Profil ICCER'!$U$84,'Profil ICCER'!$D$88,'Profil ICCER'!$U$88,'Profil ICCER'!$AE$84,'Profil ICCER'!$AV$84,'Profil ICCER'!$AE$88,'Profil ICCER'!$AV$88,'Profil ICCER'!$AE$92,'Profil ICCER'!$AV$92,'Profil ICCER'!$AE$96,'Profil ICCER'!$AV$96,'Profil ICCER'!$D$107,'Profil ICCER'!$U$107,'Profil ICCER'!$D$111,'Profil ICCER'!$U$111,'Profil ICCER'!$D$115,'Profil ICCER'!$U$115,'Profil ICCER'!$D$119,'Profil ICCER'!$U$119,'Profil ICCER'!$D$123,'Profil ICCER'!$U$123,'Profil ICCER'!$AE$107,'Profil ICCER'!$AV$107,'Profil ICCER'!$AE$111,'Profil ICCER'!$AV$111,'Profil ICCER'!$AE$115,'Profil ICCER'!$AV$115,'Profil ICCER'!$D$134,'Profil ICCER'!$U$134,'Profil ICCER'!$D$138,'Profil ICCER'!$U$138,'Profil ICCER'!$D$142,'Profil ICCER'!$U$142,'Profil ICCER'!$D$146,'Profil ICCER'!$U$146,'Profil ICCER'!$D$150,'Profil ICCER'!$U$150,'Profil ICCER'!$D$154,'Profil ICCER'!$U$154,'Profil ICCER'!$AE$134,'Profil ICCER'!$AV$134,'Profil ICCER'!$AE$138,'Profil ICCER'!$AV$138,'Profil ICCER'!$AE$142,'Profil ICCER'!$AV$142,'Profil ICCER'!$AE$146,'Profil ICCER'!$AV$146,'Profil ICCER'!$AE$150,'Profil ICCER'!$AV$150,'Profil ICCER'!$AE$154,'Profil ICCER'!$AV$154,'Profil ICCER'!$AE$158,'Profil ICCER'!$AV$158,'Profil ICCER'!$AE$162,'Profil ICCER'!$AV$162,'Profil ICCER'!$AE$166,'Profil ICCER'!$AV$166,'Profil ICCER'!$AE$170,'Profil ICCER'!$AV$170,'Profil ICCER'!$AE$174,'Profil ICCER'!$AV$174,'Profil ICCER'!$AE$178,'Profil ICCER'!$AV$178,'Profil ICCER'!$AE$182,'Profil ICCER'!$AV$182,'Profil ICCER'!$D$193,'Profil ICCER'!$U$193,'Profil ICCER'!$D$197,'Profil ICCER'!$U$197,'Profil ICCER'!$AE$193,'Profil ICCER'!$AV$193,'Profil ICCER'!$AE$197,'Profil ICCER'!$AV$197,'Profil ICCER'!$D$208,'Profil ICCER'!$U$208,'Profil ICCER'!$D$212,'Profil ICCER'!$U$212,'Profil ICCER'!$D$216,'Profil ICCER'!$U$216,'Profil ICCER'!$D$220,'Profil ICCER'!$U$220)</f>
        <v>0</v>
      </c>
      <c r="AW103" s="900">
        <f>_xlfn.SWITCH(AT103,'Profil ICCER'!$D$26,'Profil ICCER'!$W$26,'Profil ICCER'!$D$30,'Profil ICCER'!$W$30,'Profil ICCER'!$D$34,'Profil ICCER'!$W$34,'Profil ICCER'!$D$38,'Profil ICCER'!$W$38,'Profil ICCER'!$D$42,'Profil ICCER'!$W$42,'Profil ICCER'!$D$46,'Profil ICCER'!$W$46,'Profil ICCER'!$D$50,'Profil ICCER'!$W$50,'Profil ICCER'!$AE$26,'Profil ICCER'!$AX$26,'Profil ICCER'!$AE$30,'Profil ICCER'!$AX$30,'Profil ICCER'!$AE$34,'Profil ICCER'!$AX$34,'Profil ICCER'!$AE$38,'Profil ICCER'!$AX$38,'Profil ICCER'!$AE$42,'Profil ICCER'!$AX$42,'Profil ICCER'!$AE$46,'Profil ICCER'!$AX$46,'Profil ICCER'!$AE$50,'Profil ICCER'!$AX$50,'Profil ICCER'!$D$61,'Profil ICCER'!$W$61,'Profil ICCER'!$D$65,'Profil ICCER'!$W$65,'Profil ICCER'!$D$69,'Profil ICCER'!$W$69,'Profil ICCER'!$D$73,'Profil ICCER'!$W$73,'Profil ICCER'!$AE$61,'Profil ICCER'!$AX$61,'Profil ICCER'!$AE$65,'Profil ICCER'!$AX$65,'Profil ICCER'!$AE$69,'Profil ICCER'!$AX$69,'Profil ICCER'!$D$84,'Profil ICCER'!$W$84,'Profil ICCER'!$D$88,'Profil ICCER'!$W$88,'Profil ICCER'!$AE$84,'Profil ICCER'!$AX$84,'Profil ICCER'!$AE$88,'Profil ICCER'!$AX$88,'Profil ICCER'!$AE$92,'Profil ICCER'!$AX$92,'Profil ICCER'!$AE$96,'Profil ICCER'!$AX$96,'Profil ICCER'!$D$107,'Profil ICCER'!$W$107,'Profil ICCER'!$D$111,'Profil ICCER'!$W$111,'Profil ICCER'!$D$115,'Profil ICCER'!$W$115,'Profil ICCER'!$D$119,'Profil ICCER'!$W$119,'Profil ICCER'!$D$123,'Profil ICCER'!$W$123,'Profil ICCER'!$AE$107,'Profil ICCER'!$AX$107,'Profil ICCER'!$AE$111,'Profil ICCER'!$AX$111,'Profil ICCER'!$AE$115,'Profil ICCER'!$AX$115,'Profil ICCER'!$D$134,'Profil ICCER'!$W$134,'Profil ICCER'!$D$138,'Profil ICCER'!$W$138,'Profil ICCER'!$D$142,'Profil ICCER'!$W$142,'Profil ICCER'!$D$146,'Profil ICCER'!$W$146,'Profil ICCER'!$D$150,'Profil ICCER'!$W$150,'Profil ICCER'!$D$154,'Profil ICCER'!$W$154,'Profil ICCER'!$AE$134,'Profil ICCER'!$AX$134,'Profil ICCER'!$AE$138,'Profil ICCER'!$AX$138,'Profil ICCER'!$AE$142,'Profil ICCER'!$AX$142,'Profil ICCER'!$AE$146,'Profil ICCER'!$AX$146,'Profil ICCER'!$AE$150,'Profil ICCER'!$AX$150,'Profil ICCER'!$AE$154,'Profil ICCER'!$AX$154,'Profil ICCER'!$AE$158,'Profil ICCER'!$AX$158,'Profil ICCER'!$AE$162,'Profil ICCER'!$AX$162,'Profil ICCER'!$AE$166,'Profil ICCER'!$AX$166,'Profil ICCER'!$AE$170,'Profil ICCER'!$AX$170,'Profil ICCER'!$AE$174,'Profil ICCER'!$AX$174,'Profil ICCER'!$AE$178,'Profil ICCER'!$AX$178,'Profil ICCER'!$AE$182,'Profil ICCER'!$AX$182,'Profil ICCER'!$D$193,'Profil ICCER'!$W$193,'Profil ICCER'!$D$197,'Profil ICCER'!$W$197,'Profil ICCER'!$AE$193,'Profil ICCER'!$AX$193,'Profil ICCER'!$AE$197,'Profil ICCER'!$AX$197,'Profil ICCER'!$D$208,'Profil ICCER'!$W$208,'Profil ICCER'!$D$212,'Profil ICCER'!$W$212,'Profil ICCER'!$D$216,'Profil ICCER'!$W$216,'Profil ICCER'!$D$220,'Profil ICCER'!$W$220)</f>
        <v>0</v>
      </c>
    </row>
    <row r="104" spans="41:49" ht="35.1" customHeight="1">
      <c r="AO104" s="599" t="s">
        <v>23</v>
      </c>
      <c r="AP104" s="599">
        <v>10</v>
      </c>
      <c r="AQ104" s="882">
        <f>_xlfn.SWITCH(AO104,'Profil ICCER'!$D$26,'Profil ICCER'!$U$26,'Profil ICCER'!$D$30,'Profil ICCER'!$U$30,'Profil ICCER'!$D$34,'Profil ICCER'!$U$34,'Profil ICCER'!$D$38,'Profil ICCER'!$U$38,'Profil ICCER'!$D$42,'Profil ICCER'!$U$42,'Profil ICCER'!$D$46,'Profil ICCER'!$U$46,'Profil ICCER'!$D$50,'Profil ICCER'!$U$50,'Profil ICCER'!$AE$26,'Profil ICCER'!$AV$26,'Profil ICCER'!$AE$30,'Profil ICCER'!$AV$30,'Profil ICCER'!$AE$34,'Profil ICCER'!$AV$34,'Profil ICCER'!$AE$38,'Profil ICCER'!$AV$38,'Profil ICCER'!$AE$42,'Profil ICCER'!$AV$42,'Profil ICCER'!$AE$46,'Profil ICCER'!$AV$46,'Profil ICCER'!$AE$50,'Profil ICCER'!$AV$50,'Profil ICCER'!$D$61,'Profil ICCER'!$U$61,'Profil ICCER'!$D$65,'Profil ICCER'!$U$65,'Profil ICCER'!$D$69,'Profil ICCER'!$U$69,'Profil ICCER'!$D$73,'Profil ICCER'!$U$73,'Profil ICCER'!$AE$61,'Profil ICCER'!$AV$61,'Profil ICCER'!$AE$65,'Profil ICCER'!$AV$65,'Profil ICCER'!$AE$69,'Profil ICCER'!$AV$69,'Profil ICCER'!$D$84,'Profil ICCER'!$U$84,'Profil ICCER'!$D$88,'Profil ICCER'!$U$88,'Profil ICCER'!$AE$84,'Profil ICCER'!$AV$84,'Profil ICCER'!$AE$88,'Profil ICCER'!$AV$88,'Profil ICCER'!$AE$92,'Profil ICCER'!$AV$92,'Profil ICCER'!$AE$96,'Profil ICCER'!$AV$96,'Profil ICCER'!$D$107,'Profil ICCER'!$U$107,'Profil ICCER'!$D$111,'Profil ICCER'!$U$111,'Profil ICCER'!$D$115,'Profil ICCER'!$U$115,'Profil ICCER'!$D$119,'Profil ICCER'!$U$119,'Profil ICCER'!$D$123,'Profil ICCER'!$U$123,'Profil ICCER'!$AE$107,'Profil ICCER'!$AV$107,'Profil ICCER'!$AE$111,'Profil ICCER'!$AV$111,'Profil ICCER'!$AE$115,'Profil ICCER'!$AV$115,'Profil ICCER'!$D$134,'Profil ICCER'!$U$134,'Profil ICCER'!$D$138,'Profil ICCER'!$U$138,'Profil ICCER'!$D$142,'Profil ICCER'!$U$142,'Profil ICCER'!$D$146,'Profil ICCER'!$U$146,'Profil ICCER'!$D$150,'Profil ICCER'!$U$150,'Profil ICCER'!$D$154,'Profil ICCER'!$U$154,'Profil ICCER'!$AE$134,'Profil ICCER'!$AV$134,'Profil ICCER'!$AE$138,'Profil ICCER'!$AV$138,'Profil ICCER'!$AE$142,'Profil ICCER'!$AV$142,'Profil ICCER'!$AE$146,'Profil ICCER'!$AV$146,'Profil ICCER'!$AE$150,'Profil ICCER'!$AV$150,'Profil ICCER'!$AE$154,'Profil ICCER'!$AV$154,'Profil ICCER'!$AE$158,'Profil ICCER'!$AV$158,'Profil ICCER'!$AE$162,'Profil ICCER'!$AV$162,'Profil ICCER'!$AE$166,'Profil ICCER'!$AV$166,'Profil ICCER'!$AE$170,'Profil ICCER'!$AV$170,'Profil ICCER'!$AE$174,'Profil ICCER'!$AV$174,'Profil ICCER'!$AE$178,'Profil ICCER'!$AV$178,'Profil ICCER'!$AE$182,'Profil ICCER'!$AV$182,'Profil ICCER'!$D$193,'Profil ICCER'!$U$193,'Profil ICCER'!$D$197,'Profil ICCER'!$U$197,'Profil ICCER'!$AE$193,'Profil ICCER'!$AV$193,'Profil ICCER'!$AE$197,'Profil ICCER'!$AV$197,'Profil ICCER'!$D$208,'Profil ICCER'!$U$208,'Profil ICCER'!$D$212,'Profil ICCER'!$U$212,'Profil ICCER'!$D$216,'Profil ICCER'!$U$216,'Profil ICCER'!$D$220,'Profil ICCER'!$U$220)</f>
        <v>0</v>
      </c>
      <c r="AR104" s="900" t="str">
        <f>_xlfn.SWITCH(AO104,'Profil ICCER'!$D$26,'Profil ICCER'!$W$26,'Profil ICCER'!$D$30,'Profil ICCER'!$W$30,'Profil ICCER'!$D$34,'Profil ICCER'!$W$34,'Profil ICCER'!$D$38,'Profil ICCER'!$W$38,'Profil ICCER'!$D$42,'Profil ICCER'!$W$42,'Profil ICCER'!$D$46,'Profil ICCER'!$W$46,'Profil ICCER'!$D$50,'Profil ICCER'!$W$50,'Profil ICCER'!$AE$26,'Profil ICCER'!$AX$26,'Profil ICCER'!$AE$30,'Profil ICCER'!$AX$30,'Profil ICCER'!$AE$34,'Profil ICCER'!$AX$34,'Profil ICCER'!$AE$38,'Profil ICCER'!$AX$38,'Profil ICCER'!$AE$42,'Profil ICCER'!$AX$42,'Profil ICCER'!$AE$46,'Profil ICCER'!$AX$46,'Profil ICCER'!$AE$50,'Profil ICCER'!$AX$50,'Profil ICCER'!$D$61,'Profil ICCER'!$W$61,'Profil ICCER'!$D$65,'Profil ICCER'!$W$65,'Profil ICCER'!$D$69,'Profil ICCER'!$W$69,'Profil ICCER'!$D$73,'Profil ICCER'!$W$73,'Profil ICCER'!$AE$61,'Profil ICCER'!$AX$61,'Profil ICCER'!$AE$65,'Profil ICCER'!$AX$65,'Profil ICCER'!$AE$69,'Profil ICCER'!$AX$69,'Profil ICCER'!$D$84,'Profil ICCER'!$W$84,'Profil ICCER'!$D$88,'Profil ICCER'!$W$88,'Profil ICCER'!$AE$84,'Profil ICCER'!$AX$84,'Profil ICCER'!$AE$88,'Profil ICCER'!$AX$88,'Profil ICCER'!$AE$92,'Profil ICCER'!$AX$92,'Profil ICCER'!$AE$96,'Profil ICCER'!$AX$96,'Profil ICCER'!$D$107,'Profil ICCER'!$W$107,'Profil ICCER'!$D$111,'Profil ICCER'!$W$111,'Profil ICCER'!$D$115,'Profil ICCER'!$W$115,'Profil ICCER'!$D$119,'Profil ICCER'!$W$119,'Profil ICCER'!$D$123,'Profil ICCER'!$W$123,'Profil ICCER'!$AE$107,'Profil ICCER'!$AX$107,'Profil ICCER'!$AE$111,'Profil ICCER'!$AX$111,'Profil ICCER'!$AE$115,'Profil ICCER'!$AX$115,'Profil ICCER'!$D$134,'Profil ICCER'!$W$134,'Profil ICCER'!$D$138,'Profil ICCER'!$W$138,'Profil ICCER'!$D$142,'Profil ICCER'!$W$142,'Profil ICCER'!$D$146,'Profil ICCER'!$W$146,'Profil ICCER'!$D$150,'Profil ICCER'!$W$150,'Profil ICCER'!$D$154,'Profil ICCER'!$W$154,'Profil ICCER'!$AE$134,'Profil ICCER'!$AX$134,'Profil ICCER'!$AE$138,'Profil ICCER'!$AX$138,'Profil ICCER'!$AE$142,'Profil ICCER'!$AX$142,'Profil ICCER'!$AE$146,'Profil ICCER'!$AX$146,'Profil ICCER'!$AE$150,'Profil ICCER'!$AX$150,'Profil ICCER'!$AE$154,'Profil ICCER'!$AX$154,'Profil ICCER'!$AE$158,'Profil ICCER'!$AX$158,'Profil ICCER'!$AE$162,'Profil ICCER'!$AX$162,'Profil ICCER'!$AE$166,'Profil ICCER'!$AX$166,'Profil ICCER'!$AE$170,'Profil ICCER'!$AX$170,'Profil ICCER'!$AE$174,'Profil ICCER'!$AX$174,'Profil ICCER'!$AE$178,'Profil ICCER'!$AX$178,'Profil ICCER'!$AE$182,'Profil ICCER'!$AX$182,'Profil ICCER'!$D$193,'Profil ICCER'!$W$193,'Profil ICCER'!$D$197,'Profil ICCER'!$W$197,'Profil ICCER'!$AE$193,'Profil ICCER'!$AX$193,'Profil ICCER'!$AE$197,'Profil ICCER'!$AX$197,'Profil ICCER'!$D$208,'Profil ICCER'!$W$208,'Profil ICCER'!$D$212,'Profil ICCER'!$W$212,'Profil ICCER'!$D$216,'Profil ICCER'!$W$216,'Profil ICCER'!$D$220,'Profil ICCER'!$W$220)</f>
        <v xml:space="preserve"> </v>
      </c>
      <c r="AT104" s="599" t="s">
        <v>343</v>
      </c>
      <c r="AU104" s="599">
        <v>10</v>
      </c>
      <c r="AV104" s="882">
        <f>_xlfn.SWITCH(AT104,'Profil ICCER'!$D$26,'Profil ICCER'!$U$26,'Profil ICCER'!$D$30,'Profil ICCER'!$U$30,'Profil ICCER'!$D$34,'Profil ICCER'!$U$34,'Profil ICCER'!$D$38,'Profil ICCER'!$U$38,'Profil ICCER'!$D$42,'Profil ICCER'!$U$42,'Profil ICCER'!$D$46,'Profil ICCER'!$U$46,'Profil ICCER'!$D$50,'Profil ICCER'!$U$50,'Profil ICCER'!$AE$26,'Profil ICCER'!$AV$26,'Profil ICCER'!$AE$30,'Profil ICCER'!$AV$30,'Profil ICCER'!$AE$34,'Profil ICCER'!$AV$34,'Profil ICCER'!$AE$38,'Profil ICCER'!$AV$38,'Profil ICCER'!$AE$42,'Profil ICCER'!$AV$42,'Profil ICCER'!$AE$46,'Profil ICCER'!$AV$46,'Profil ICCER'!$AE$50,'Profil ICCER'!$AV$50,'Profil ICCER'!$D$61,'Profil ICCER'!$U$61,'Profil ICCER'!$D$65,'Profil ICCER'!$U$65,'Profil ICCER'!$D$69,'Profil ICCER'!$U$69,'Profil ICCER'!$D$73,'Profil ICCER'!$U$73,'Profil ICCER'!$AE$61,'Profil ICCER'!$AV$61,'Profil ICCER'!$AE$65,'Profil ICCER'!$AV$65,'Profil ICCER'!$AE$69,'Profil ICCER'!$AV$69,'Profil ICCER'!$D$84,'Profil ICCER'!$U$84,'Profil ICCER'!$D$88,'Profil ICCER'!$U$88,'Profil ICCER'!$AE$84,'Profil ICCER'!$AV$84,'Profil ICCER'!$AE$88,'Profil ICCER'!$AV$88,'Profil ICCER'!$AE$92,'Profil ICCER'!$AV$92,'Profil ICCER'!$AE$96,'Profil ICCER'!$AV$96,'Profil ICCER'!$D$107,'Profil ICCER'!$U$107,'Profil ICCER'!$D$111,'Profil ICCER'!$U$111,'Profil ICCER'!$D$115,'Profil ICCER'!$U$115,'Profil ICCER'!$D$119,'Profil ICCER'!$U$119,'Profil ICCER'!$D$123,'Profil ICCER'!$U$123,'Profil ICCER'!$AE$107,'Profil ICCER'!$AV$107,'Profil ICCER'!$AE$111,'Profil ICCER'!$AV$111,'Profil ICCER'!$AE$115,'Profil ICCER'!$AV$115,'Profil ICCER'!$D$134,'Profil ICCER'!$U$134,'Profil ICCER'!$D$138,'Profil ICCER'!$U$138,'Profil ICCER'!$D$142,'Profil ICCER'!$U$142,'Profil ICCER'!$D$146,'Profil ICCER'!$U$146,'Profil ICCER'!$D$150,'Profil ICCER'!$U$150,'Profil ICCER'!$D$154,'Profil ICCER'!$U$154,'Profil ICCER'!$AE$134,'Profil ICCER'!$AV$134,'Profil ICCER'!$AE$138,'Profil ICCER'!$AV$138,'Profil ICCER'!$AE$142,'Profil ICCER'!$AV$142,'Profil ICCER'!$AE$146,'Profil ICCER'!$AV$146,'Profil ICCER'!$AE$150,'Profil ICCER'!$AV$150,'Profil ICCER'!$AE$154,'Profil ICCER'!$AV$154,'Profil ICCER'!$AE$158,'Profil ICCER'!$AV$158,'Profil ICCER'!$AE$162,'Profil ICCER'!$AV$162,'Profil ICCER'!$AE$166,'Profil ICCER'!$AV$166,'Profil ICCER'!$AE$170,'Profil ICCER'!$AV$170,'Profil ICCER'!$AE$174,'Profil ICCER'!$AV$174,'Profil ICCER'!$AE$178,'Profil ICCER'!$AV$178,'Profil ICCER'!$AE$182,'Profil ICCER'!$AV$182,'Profil ICCER'!$D$193,'Profil ICCER'!$U$193,'Profil ICCER'!$D$197,'Profil ICCER'!$U$197,'Profil ICCER'!$AE$193,'Profil ICCER'!$AV$193,'Profil ICCER'!$AE$197,'Profil ICCER'!$AV$197,'Profil ICCER'!$D$208,'Profil ICCER'!$U$208,'Profil ICCER'!$D$212,'Profil ICCER'!$U$212,'Profil ICCER'!$D$216,'Profil ICCER'!$U$216,'Profil ICCER'!$D$220,'Profil ICCER'!$U$220)</f>
        <v>0</v>
      </c>
      <c r="AW104" s="900" t="str">
        <f>_xlfn.SWITCH(AT104,'Profil ICCER'!$D$26,'Profil ICCER'!$W$26,'Profil ICCER'!$D$30,'Profil ICCER'!$W$30,'Profil ICCER'!$D$34,'Profil ICCER'!$W$34,'Profil ICCER'!$D$38,'Profil ICCER'!$W$38,'Profil ICCER'!$D$42,'Profil ICCER'!$W$42,'Profil ICCER'!$D$46,'Profil ICCER'!$W$46,'Profil ICCER'!$D$50,'Profil ICCER'!$W$50,'Profil ICCER'!$AE$26,'Profil ICCER'!$AX$26,'Profil ICCER'!$AE$30,'Profil ICCER'!$AX$30,'Profil ICCER'!$AE$34,'Profil ICCER'!$AX$34,'Profil ICCER'!$AE$38,'Profil ICCER'!$AX$38,'Profil ICCER'!$AE$42,'Profil ICCER'!$AX$42,'Profil ICCER'!$AE$46,'Profil ICCER'!$AX$46,'Profil ICCER'!$AE$50,'Profil ICCER'!$AX$50,'Profil ICCER'!$D$61,'Profil ICCER'!$W$61,'Profil ICCER'!$D$65,'Profil ICCER'!$W$65,'Profil ICCER'!$D$69,'Profil ICCER'!$W$69,'Profil ICCER'!$D$73,'Profil ICCER'!$W$73,'Profil ICCER'!$AE$61,'Profil ICCER'!$AX$61,'Profil ICCER'!$AE$65,'Profil ICCER'!$AX$65,'Profil ICCER'!$AE$69,'Profil ICCER'!$AX$69,'Profil ICCER'!$D$84,'Profil ICCER'!$W$84,'Profil ICCER'!$D$88,'Profil ICCER'!$W$88,'Profil ICCER'!$AE$84,'Profil ICCER'!$AX$84,'Profil ICCER'!$AE$88,'Profil ICCER'!$AX$88,'Profil ICCER'!$AE$92,'Profil ICCER'!$AX$92,'Profil ICCER'!$AE$96,'Profil ICCER'!$AX$96,'Profil ICCER'!$D$107,'Profil ICCER'!$W$107,'Profil ICCER'!$D$111,'Profil ICCER'!$W$111,'Profil ICCER'!$D$115,'Profil ICCER'!$W$115,'Profil ICCER'!$D$119,'Profil ICCER'!$W$119,'Profil ICCER'!$D$123,'Profil ICCER'!$W$123,'Profil ICCER'!$AE$107,'Profil ICCER'!$AX$107,'Profil ICCER'!$AE$111,'Profil ICCER'!$AX$111,'Profil ICCER'!$AE$115,'Profil ICCER'!$AX$115,'Profil ICCER'!$D$134,'Profil ICCER'!$W$134,'Profil ICCER'!$D$138,'Profil ICCER'!$W$138,'Profil ICCER'!$D$142,'Profil ICCER'!$W$142,'Profil ICCER'!$D$146,'Profil ICCER'!$W$146,'Profil ICCER'!$D$150,'Profil ICCER'!$W$150,'Profil ICCER'!$D$154,'Profil ICCER'!$W$154,'Profil ICCER'!$AE$134,'Profil ICCER'!$AX$134,'Profil ICCER'!$AE$138,'Profil ICCER'!$AX$138,'Profil ICCER'!$AE$142,'Profil ICCER'!$AX$142,'Profil ICCER'!$AE$146,'Profil ICCER'!$AX$146,'Profil ICCER'!$AE$150,'Profil ICCER'!$AX$150,'Profil ICCER'!$AE$154,'Profil ICCER'!$AX$154,'Profil ICCER'!$AE$158,'Profil ICCER'!$AX$158,'Profil ICCER'!$AE$162,'Profil ICCER'!$AX$162,'Profil ICCER'!$AE$166,'Profil ICCER'!$AX$166,'Profil ICCER'!$AE$170,'Profil ICCER'!$AX$170,'Profil ICCER'!$AE$174,'Profil ICCER'!$AX$174,'Profil ICCER'!$AE$178,'Profil ICCER'!$AX$178,'Profil ICCER'!$AE$182,'Profil ICCER'!$AX$182,'Profil ICCER'!$D$193,'Profil ICCER'!$W$193,'Profil ICCER'!$D$197,'Profil ICCER'!$W$197,'Profil ICCER'!$AE$193,'Profil ICCER'!$AX$193,'Profil ICCER'!$AE$197,'Profil ICCER'!$AX$197,'Profil ICCER'!$D$208,'Profil ICCER'!$W$208,'Profil ICCER'!$D$212,'Profil ICCER'!$W$212,'Profil ICCER'!$D$216,'Profil ICCER'!$W$216,'Profil ICCER'!$D$220,'Profil ICCER'!$W$220)</f>
        <v xml:space="preserve"> </v>
      </c>
    </row>
    <row r="105" spans="41:49" ht="35.1" customHeight="1">
      <c r="AO105" s="599" t="s">
        <v>393</v>
      </c>
      <c r="AP105" s="599">
        <v>10</v>
      </c>
      <c r="AQ105" s="882">
        <f>_xlfn.SWITCH(AO105,'Profil ICCER'!$D$26,'Profil ICCER'!$U$26,'Profil ICCER'!$D$30,'Profil ICCER'!$U$30,'Profil ICCER'!$D$34,'Profil ICCER'!$U$34,'Profil ICCER'!$D$38,'Profil ICCER'!$U$38,'Profil ICCER'!$D$42,'Profil ICCER'!$U$42,'Profil ICCER'!$D$46,'Profil ICCER'!$U$46,'Profil ICCER'!$D$50,'Profil ICCER'!$U$50,'Profil ICCER'!$AE$26,'Profil ICCER'!$AV$26,'Profil ICCER'!$AE$30,'Profil ICCER'!$AV$30,'Profil ICCER'!$AE$34,'Profil ICCER'!$AV$34,'Profil ICCER'!$AE$38,'Profil ICCER'!$AV$38,'Profil ICCER'!$AE$42,'Profil ICCER'!$AV$42,'Profil ICCER'!$AE$46,'Profil ICCER'!$AV$46,'Profil ICCER'!$AE$50,'Profil ICCER'!$AV$50,'Profil ICCER'!$D$61,'Profil ICCER'!$U$61,'Profil ICCER'!$D$65,'Profil ICCER'!$U$65,'Profil ICCER'!$D$69,'Profil ICCER'!$U$69,'Profil ICCER'!$D$73,'Profil ICCER'!$U$73,'Profil ICCER'!$AE$61,'Profil ICCER'!$AV$61,'Profil ICCER'!$AE$65,'Profil ICCER'!$AV$65,'Profil ICCER'!$AE$69,'Profil ICCER'!$AV$69,'Profil ICCER'!$D$84,'Profil ICCER'!$U$84,'Profil ICCER'!$D$88,'Profil ICCER'!$U$88,'Profil ICCER'!$AE$84,'Profil ICCER'!$AV$84,'Profil ICCER'!$AE$88,'Profil ICCER'!$AV$88,'Profil ICCER'!$AE$92,'Profil ICCER'!$AV$92,'Profil ICCER'!$AE$96,'Profil ICCER'!$AV$96,'Profil ICCER'!$D$107,'Profil ICCER'!$U$107,'Profil ICCER'!$D$111,'Profil ICCER'!$U$111,'Profil ICCER'!$D$115,'Profil ICCER'!$U$115,'Profil ICCER'!$D$119,'Profil ICCER'!$U$119,'Profil ICCER'!$D$123,'Profil ICCER'!$U$123,'Profil ICCER'!$AE$107,'Profil ICCER'!$AV$107,'Profil ICCER'!$AE$111,'Profil ICCER'!$AV$111,'Profil ICCER'!$AE$115,'Profil ICCER'!$AV$115,'Profil ICCER'!$D$134,'Profil ICCER'!$U$134,'Profil ICCER'!$D$138,'Profil ICCER'!$U$138,'Profil ICCER'!$D$142,'Profil ICCER'!$U$142,'Profil ICCER'!$D$146,'Profil ICCER'!$U$146,'Profil ICCER'!$D$150,'Profil ICCER'!$U$150,'Profil ICCER'!$D$154,'Profil ICCER'!$U$154,'Profil ICCER'!$AE$134,'Profil ICCER'!$AV$134,'Profil ICCER'!$AE$138,'Profil ICCER'!$AV$138,'Profil ICCER'!$AE$142,'Profil ICCER'!$AV$142,'Profil ICCER'!$AE$146,'Profil ICCER'!$AV$146,'Profil ICCER'!$AE$150,'Profil ICCER'!$AV$150,'Profil ICCER'!$AE$154,'Profil ICCER'!$AV$154,'Profil ICCER'!$AE$158,'Profil ICCER'!$AV$158,'Profil ICCER'!$AE$162,'Profil ICCER'!$AV$162,'Profil ICCER'!$AE$166,'Profil ICCER'!$AV$166,'Profil ICCER'!$AE$170,'Profil ICCER'!$AV$170,'Profil ICCER'!$AE$174,'Profil ICCER'!$AV$174,'Profil ICCER'!$AE$178,'Profil ICCER'!$AV$178,'Profil ICCER'!$AE$182,'Profil ICCER'!$AV$182,'Profil ICCER'!$D$193,'Profil ICCER'!$U$193,'Profil ICCER'!$D$197,'Profil ICCER'!$U$197,'Profil ICCER'!$AE$193,'Profil ICCER'!$AV$193,'Profil ICCER'!$AE$197,'Profil ICCER'!$AV$197,'Profil ICCER'!$D$208,'Profil ICCER'!$U$208,'Profil ICCER'!$D$212,'Profil ICCER'!$U$212,'Profil ICCER'!$D$216,'Profil ICCER'!$U$216,'Profil ICCER'!$D$220,'Profil ICCER'!$U$220)</f>
        <v>0</v>
      </c>
      <c r="AR105" s="900" t="str">
        <f>_xlfn.SWITCH(AO105,'Profil ICCER'!$D$26,'Profil ICCER'!$W$26,'Profil ICCER'!$D$30,'Profil ICCER'!$W$30,'Profil ICCER'!$D$34,'Profil ICCER'!$W$34,'Profil ICCER'!$D$38,'Profil ICCER'!$W$38,'Profil ICCER'!$D$42,'Profil ICCER'!$W$42,'Profil ICCER'!$D$46,'Profil ICCER'!$W$46,'Profil ICCER'!$D$50,'Profil ICCER'!$W$50,'Profil ICCER'!$AE$26,'Profil ICCER'!$AX$26,'Profil ICCER'!$AE$30,'Profil ICCER'!$AX$30,'Profil ICCER'!$AE$34,'Profil ICCER'!$AX$34,'Profil ICCER'!$AE$38,'Profil ICCER'!$AX$38,'Profil ICCER'!$AE$42,'Profil ICCER'!$AX$42,'Profil ICCER'!$AE$46,'Profil ICCER'!$AX$46,'Profil ICCER'!$AE$50,'Profil ICCER'!$AX$50,'Profil ICCER'!$D$61,'Profil ICCER'!$W$61,'Profil ICCER'!$D$65,'Profil ICCER'!$W$65,'Profil ICCER'!$D$69,'Profil ICCER'!$W$69,'Profil ICCER'!$D$73,'Profil ICCER'!$W$73,'Profil ICCER'!$AE$61,'Profil ICCER'!$AX$61,'Profil ICCER'!$AE$65,'Profil ICCER'!$AX$65,'Profil ICCER'!$AE$69,'Profil ICCER'!$AX$69,'Profil ICCER'!$D$84,'Profil ICCER'!$W$84,'Profil ICCER'!$D$88,'Profil ICCER'!$W$88,'Profil ICCER'!$AE$84,'Profil ICCER'!$AX$84,'Profil ICCER'!$AE$88,'Profil ICCER'!$AX$88,'Profil ICCER'!$AE$92,'Profil ICCER'!$AX$92,'Profil ICCER'!$AE$96,'Profil ICCER'!$AX$96,'Profil ICCER'!$D$107,'Profil ICCER'!$W$107,'Profil ICCER'!$D$111,'Profil ICCER'!$W$111,'Profil ICCER'!$D$115,'Profil ICCER'!$W$115,'Profil ICCER'!$D$119,'Profil ICCER'!$W$119,'Profil ICCER'!$D$123,'Profil ICCER'!$W$123,'Profil ICCER'!$AE$107,'Profil ICCER'!$AX$107,'Profil ICCER'!$AE$111,'Profil ICCER'!$AX$111,'Profil ICCER'!$AE$115,'Profil ICCER'!$AX$115,'Profil ICCER'!$D$134,'Profil ICCER'!$W$134,'Profil ICCER'!$D$138,'Profil ICCER'!$W$138,'Profil ICCER'!$D$142,'Profil ICCER'!$W$142,'Profil ICCER'!$D$146,'Profil ICCER'!$W$146,'Profil ICCER'!$D$150,'Profil ICCER'!$W$150,'Profil ICCER'!$D$154,'Profil ICCER'!$W$154,'Profil ICCER'!$AE$134,'Profil ICCER'!$AX$134,'Profil ICCER'!$AE$138,'Profil ICCER'!$AX$138,'Profil ICCER'!$AE$142,'Profil ICCER'!$AX$142,'Profil ICCER'!$AE$146,'Profil ICCER'!$AX$146,'Profil ICCER'!$AE$150,'Profil ICCER'!$AX$150,'Profil ICCER'!$AE$154,'Profil ICCER'!$AX$154,'Profil ICCER'!$AE$158,'Profil ICCER'!$AX$158,'Profil ICCER'!$AE$162,'Profil ICCER'!$AX$162,'Profil ICCER'!$AE$166,'Profil ICCER'!$AX$166,'Profil ICCER'!$AE$170,'Profil ICCER'!$AX$170,'Profil ICCER'!$AE$174,'Profil ICCER'!$AX$174,'Profil ICCER'!$AE$178,'Profil ICCER'!$AX$178,'Profil ICCER'!$AE$182,'Profil ICCER'!$AX$182,'Profil ICCER'!$D$193,'Profil ICCER'!$W$193,'Profil ICCER'!$D$197,'Profil ICCER'!$W$197,'Profil ICCER'!$AE$193,'Profil ICCER'!$AX$193,'Profil ICCER'!$AE$197,'Profil ICCER'!$AX$197,'Profil ICCER'!$D$208,'Profil ICCER'!$W$208,'Profil ICCER'!$D$212,'Profil ICCER'!$W$212,'Profil ICCER'!$D$216,'Profil ICCER'!$W$216,'Profil ICCER'!$D$220,'Profil ICCER'!$W$220)</f>
        <v xml:space="preserve"> </v>
      </c>
      <c r="AT105" s="599" t="s">
        <v>344</v>
      </c>
      <c r="AU105" s="599">
        <v>10</v>
      </c>
      <c r="AV105" s="882">
        <f>_xlfn.SWITCH(AT105,'Profil ICCER'!$D$26,'Profil ICCER'!$U$26,'Profil ICCER'!$D$30,'Profil ICCER'!$U$30,'Profil ICCER'!$D$34,'Profil ICCER'!$U$34,'Profil ICCER'!$D$38,'Profil ICCER'!$U$38,'Profil ICCER'!$D$42,'Profil ICCER'!$U$42,'Profil ICCER'!$D$46,'Profil ICCER'!$U$46,'Profil ICCER'!$D$50,'Profil ICCER'!$U$50,'Profil ICCER'!$AE$26,'Profil ICCER'!$AV$26,'Profil ICCER'!$AE$30,'Profil ICCER'!$AV$30,'Profil ICCER'!$AE$34,'Profil ICCER'!$AV$34,'Profil ICCER'!$AE$38,'Profil ICCER'!$AV$38,'Profil ICCER'!$AE$42,'Profil ICCER'!$AV$42,'Profil ICCER'!$AE$46,'Profil ICCER'!$AV$46,'Profil ICCER'!$AE$50,'Profil ICCER'!$AV$50,'Profil ICCER'!$D$61,'Profil ICCER'!$U$61,'Profil ICCER'!$D$65,'Profil ICCER'!$U$65,'Profil ICCER'!$D$69,'Profil ICCER'!$U$69,'Profil ICCER'!$D$73,'Profil ICCER'!$U$73,'Profil ICCER'!$AE$61,'Profil ICCER'!$AV$61,'Profil ICCER'!$AE$65,'Profil ICCER'!$AV$65,'Profil ICCER'!$AE$69,'Profil ICCER'!$AV$69,'Profil ICCER'!$D$84,'Profil ICCER'!$U$84,'Profil ICCER'!$D$88,'Profil ICCER'!$U$88,'Profil ICCER'!$AE$84,'Profil ICCER'!$AV$84,'Profil ICCER'!$AE$88,'Profil ICCER'!$AV$88,'Profil ICCER'!$AE$92,'Profil ICCER'!$AV$92,'Profil ICCER'!$AE$96,'Profil ICCER'!$AV$96,'Profil ICCER'!$D$107,'Profil ICCER'!$U$107,'Profil ICCER'!$D$111,'Profil ICCER'!$U$111,'Profil ICCER'!$D$115,'Profil ICCER'!$U$115,'Profil ICCER'!$D$119,'Profil ICCER'!$U$119,'Profil ICCER'!$D$123,'Profil ICCER'!$U$123,'Profil ICCER'!$AE$107,'Profil ICCER'!$AV$107,'Profil ICCER'!$AE$111,'Profil ICCER'!$AV$111,'Profil ICCER'!$AE$115,'Profil ICCER'!$AV$115,'Profil ICCER'!$D$134,'Profil ICCER'!$U$134,'Profil ICCER'!$D$138,'Profil ICCER'!$U$138,'Profil ICCER'!$D$142,'Profil ICCER'!$U$142,'Profil ICCER'!$D$146,'Profil ICCER'!$U$146,'Profil ICCER'!$D$150,'Profil ICCER'!$U$150,'Profil ICCER'!$D$154,'Profil ICCER'!$U$154,'Profil ICCER'!$AE$134,'Profil ICCER'!$AV$134,'Profil ICCER'!$AE$138,'Profil ICCER'!$AV$138,'Profil ICCER'!$AE$142,'Profil ICCER'!$AV$142,'Profil ICCER'!$AE$146,'Profil ICCER'!$AV$146,'Profil ICCER'!$AE$150,'Profil ICCER'!$AV$150,'Profil ICCER'!$AE$154,'Profil ICCER'!$AV$154,'Profil ICCER'!$AE$158,'Profil ICCER'!$AV$158,'Profil ICCER'!$AE$162,'Profil ICCER'!$AV$162,'Profil ICCER'!$AE$166,'Profil ICCER'!$AV$166,'Profil ICCER'!$AE$170,'Profil ICCER'!$AV$170,'Profil ICCER'!$AE$174,'Profil ICCER'!$AV$174,'Profil ICCER'!$AE$178,'Profil ICCER'!$AV$178,'Profil ICCER'!$AE$182,'Profil ICCER'!$AV$182,'Profil ICCER'!$D$193,'Profil ICCER'!$U$193,'Profil ICCER'!$D$197,'Profil ICCER'!$U$197,'Profil ICCER'!$AE$193,'Profil ICCER'!$AV$193,'Profil ICCER'!$AE$197,'Profil ICCER'!$AV$197,'Profil ICCER'!$D$208,'Profil ICCER'!$U$208,'Profil ICCER'!$D$212,'Profil ICCER'!$U$212,'Profil ICCER'!$D$216,'Profil ICCER'!$U$216,'Profil ICCER'!$D$220,'Profil ICCER'!$U$220)</f>
        <v>0</v>
      </c>
      <c r="AW105" s="900" t="str">
        <f>_xlfn.SWITCH(AT105,'Profil ICCER'!$D$26,'Profil ICCER'!$W$26,'Profil ICCER'!$D$30,'Profil ICCER'!$W$30,'Profil ICCER'!$D$34,'Profil ICCER'!$W$34,'Profil ICCER'!$D$38,'Profil ICCER'!$W$38,'Profil ICCER'!$D$42,'Profil ICCER'!$W$42,'Profil ICCER'!$D$46,'Profil ICCER'!$W$46,'Profil ICCER'!$D$50,'Profil ICCER'!$W$50,'Profil ICCER'!$AE$26,'Profil ICCER'!$AX$26,'Profil ICCER'!$AE$30,'Profil ICCER'!$AX$30,'Profil ICCER'!$AE$34,'Profil ICCER'!$AX$34,'Profil ICCER'!$AE$38,'Profil ICCER'!$AX$38,'Profil ICCER'!$AE$42,'Profil ICCER'!$AX$42,'Profil ICCER'!$AE$46,'Profil ICCER'!$AX$46,'Profil ICCER'!$AE$50,'Profil ICCER'!$AX$50,'Profil ICCER'!$D$61,'Profil ICCER'!$W$61,'Profil ICCER'!$D$65,'Profil ICCER'!$W$65,'Profil ICCER'!$D$69,'Profil ICCER'!$W$69,'Profil ICCER'!$D$73,'Profil ICCER'!$W$73,'Profil ICCER'!$AE$61,'Profil ICCER'!$AX$61,'Profil ICCER'!$AE$65,'Profil ICCER'!$AX$65,'Profil ICCER'!$AE$69,'Profil ICCER'!$AX$69,'Profil ICCER'!$D$84,'Profil ICCER'!$W$84,'Profil ICCER'!$D$88,'Profil ICCER'!$W$88,'Profil ICCER'!$AE$84,'Profil ICCER'!$AX$84,'Profil ICCER'!$AE$88,'Profil ICCER'!$AX$88,'Profil ICCER'!$AE$92,'Profil ICCER'!$AX$92,'Profil ICCER'!$AE$96,'Profil ICCER'!$AX$96,'Profil ICCER'!$D$107,'Profil ICCER'!$W$107,'Profil ICCER'!$D$111,'Profil ICCER'!$W$111,'Profil ICCER'!$D$115,'Profil ICCER'!$W$115,'Profil ICCER'!$D$119,'Profil ICCER'!$W$119,'Profil ICCER'!$D$123,'Profil ICCER'!$W$123,'Profil ICCER'!$AE$107,'Profil ICCER'!$AX$107,'Profil ICCER'!$AE$111,'Profil ICCER'!$AX$111,'Profil ICCER'!$AE$115,'Profil ICCER'!$AX$115,'Profil ICCER'!$D$134,'Profil ICCER'!$W$134,'Profil ICCER'!$D$138,'Profil ICCER'!$W$138,'Profil ICCER'!$D$142,'Profil ICCER'!$W$142,'Profil ICCER'!$D$146,'Profil ICCER'!$W$146,'Profil ICCER'!$D$150,'Profil ICCER'!$W$150,'Profil ICCER'!$D$154,'Profil ICCER'!$W$154,'Profil ICCER'!$AE$134,'Profil ICCER'!$AX$134,'Profil ICCER'!$AE$138,'Profil ICCER'!$AX$138,'Profil ICCER'!$AE$142,'Profil ICCER'!$AX$142,'Profil ICCER'!$AE$146,'Profil ICCER'!$AX$146,'Profil ICCER'!$AE$150,'Profil ICCER'!$AX$150,'Profil ICCER'!$AE$154,'Profil ICCER'!$AX$154,'Profil ICCER'!$AE$158,'Profil ICCER'!$AX$158,'Profil ICCER'!$AE$162,'Profil ICCER'!$AX$162,'Profil ICCER'!$AE$166,'Profil ICCER'!$AX$166,'Profil ICCER'!$AE$170,'Profil ICCER'!$AX$170,'Profil ICCER'!$AE$174,'Profil ICCER'!$AX$174,'Profil ICCER'!$AE$178,'Profil ICCER'!$AX$178,'Profil ICCER'!$AE$182,'Profil ICCER'!$AX$182,'Profil ICCER'!$D$193,'Profil ICCER'!$W$193,'Profil ICCER'!$D$197,'Profil ICCER'!$W$197,'Profil ICCER'!$AE$193,'Profil ICCER'!$AX$193,'Profil ICCER'!$AE$197,'Profil ICCER'!$AX$197,'Profil ICCER'!$D$208,'Profil ICCER'!$W$208,'Profil ICCER'!$D$212,'Profil ICCER'!$W$212,'Profil ICCER'!$D$216,'Profil ICCER'!$W$216,'Profil ICCER'!$D$220,'Profil ICCER'!$W$220)</f>
        <v xml:space="preserve"> </v>
      </c>
    </row>
    <row r="106" spans="41:49" ht="35.1" customHeight="1">
      <c r="AO106" s="599" t="s">
        <v>24</v>
      </c>
      <c r="AP106" s="599">
        <v>10</v>
      </c>
      <c r="AQ106" s="882">
        <f>_xlfn.SWITCH(AO106,'Profil ICCER'!$D$26,'Profil ICCER'!$U$26,'Profil ICCER'!$D$30,'Profil ICCER'!$U$30,'Profil ICCER'!$D$34,'Profil ICCER'!$U$34,'Profil ICCER'!$D$38,'Profil ICCER'!$U$38,'Profil ICCER'!$D$42,'Profil ICCER'!$U$42,'Profil ICCER'!$D$46,'Profil ICCER'!$U$46,'Profil ICCER'!$D$50,'Profil ICCER'!$U$50,'Profil ICCER'!$AE$26,'Profil ICCER'!$AV$26,'Profil ICCER'!$AE$30,'Profil ICCER'!$AV$30,'Profil ICCER'!$AE$34,'Profil ICCER'!$AV$34,'Profil ICCER'!$AE$38,'Profil ICCER'!$AV$38,'Profil ICCER'!$AE$42,'Profil ICCER'!$AV$42,'Profil ICCER'!$AE$46,'Profil ICCER'!$AV$46,'Profil ICCER'!$AE$50,'Profil ICCER'!$AV$50,'Profil ICCER'!$D$61,'Profil ICCER'!$U$61,'Profil ICCER'!$D$65,'Profil ICCER'!$U$65,'Profil ICCER'!$D$69,'Profil ICCER'!$U$69,'Profil ICCER'!$D$73,'Profil ICCER'!$U$73,'Profil ICCER'!$AE$61,'Profil ICCER'!$AV$61,'Profil ICCER'!$AE$65,'Profil ICCER'!$AV$65,'Profil ICCER'!$AE$69,'Profil ICCER'!$AV$69,'Profil ICCER'!$D$84,'Profil ICCER'!$U$84,'Profil ICCER'!$D$88,'Profil ICCER'!$U$88,'Profil ICCER'!$AE$84,'Profil ICCER'!$AV$84,'Profil ICCER'!$AE$88,'Profil ICCER'!$AV$88,'Profil ICCER'!$AE$92,'Profil ICCER'!$AV$92,'Profil ICCER'!$AE$96,'Profil ICCER'!$AV$96,'Profil ICCER'!$D$107,'Profil ICCER'!$U$107,'Profil ICCER'!$D$111,'Profil ICCER'!$U$111,'Profil ICCER'!$D$115,'Profil ICCER'!$U$115,'Profil ICCER'!$D$119,'Profil ICCER'!$U$119,'Profil ICCER'!$D$123,'Profil ICCER'!$U$123,'Profil ICCER'!$AE$107,'Profil ICCER'!$AV$107,'Profil ICCER'!$AE$111,'Profil ICCER'!$AV$111,'Profil ICCER'!$AE$115,'Profil ICCER'!$AV$115,'Profil ICCER'!$D$134,'Profil ICCER'!$U$134,'Profil ICCER'!$D$138,'Profil ICCER'!$U$138,'Profil ICCER'!$D$142,'Profil ICCER'!$U$142,'Profil ICCER'!$D$146,'Profil ICCER'!$U$146,'Profil ICCER'!$D$150,'Profil ICCER'!$U$150,'Profil ICCER'!$D$154,'Profil ICCER'!$U$154,'Profil ICCER'!$AE$134,'Profil ICCER'!$AV$134,'Profil ICCER'!$AE$138,'Profil ICCER'!$AV$138,'Profil ICCER'!$AE$142,'Profil ICCER'!$AV$142,'Profil ICCER'!$AE$146,'Profil ICCER'!$AV$146,'Profil ICCER'!$AE$150,'Profil ICCER'!$AV$150,'Profil ICCER'!$AE$154,'Profil ICCER'!$AV$154,'Profil ICCER'!$AE$158,'Profil ICCER'!$AV$158,'Profil ICCER'!$AE$162,'Profil ICCER'!$AV$162,'Profil ICCER'!$AE$166,'Profil ICCER'!$AV$166,'Profil ICCER'!$AE$170,'Profil ICCER'!$AV$170,'Profil ICCER'!$AE$174,'Profil ICCER'!$AV$174,'Profil ICCER'!$AE$178,'Profil ICCER'!$AV$178,'Profil ICCER'!$AE$182,'Profil ICCER'!$AV$182,'Profil ICCER'!$D$193,'Profil ICCER'!$U$193,'Profil ICCER'!$D$197,'Profil ICCER'!$U$197,'Profil ICCER'!$AE$193,'Profil ICCER'!$AV$193,'Profil ICCER'!$AE$197,'Profil ICCER'!$AV$197,'Profil ICCER'!$D$208,'Profil ICCER'!$U$208,'Profil ICCER'!$D$212,'Profil ICCER'!$U$212,'Profil ICCER'!$D$216,'Profil ICCER'!$U$216,'Profil ICCER'!$D$220,'Profil ICCER'!$U$220)</f>
        <v>0</v>
      </c>
      <c r="AR106" s="900" t="str">
        <f>_xlfn.SWITCH(AO106,'Profil ICCER'!$D$26,'Profil ICCER'!$W$26,'Profil ICCER'!$D$30,'Profil ICCER'!$W$30,'Profil ICCER'!$D$34,'Profil ICCER'!$W$34,'Profil ICCER'!$D$38,'Profil ICCER'!$W$38,'Profil ICCER'!$D$42,'Profil ICCER'!$W$42,'Profil ICCER'!$D$46,'Profil ICCER'!$W$46,'Profil ICCER'!$D$50,'Profil ICCER'!$W$50,'Profil ICCER'!$AE$26,'Profil ICCER'!$AX$26,'Profil ICCER'!$AE$30,'Profil ICCER'!$AX$30,'Profil ICCER'!$AE$34,'Profil ICCER'!$AX$34,'Profil ICCER'!$AE$38,'Profil ICCER'!$AX$38,'Profil ICCER'!$AE$42,'Profil ICCER'!$AX$42,'Profil ICCER'!$AE$46,'Profil ICCER'!$AX$46,'Profil ICCER'!$AE$50,'Profil ICCER'!$AX$50,'Profil ICCER'!$D$61,'Profil ICCER'!$W$61,'Profil ICCER'!$D$65,'Profil ICCER'!$W$65,'Profil ICCER'!$D$69,'Profil ICCER'!$W$69,'Profil ICCER'!$D$73,'Profil ICCER'!$W$73,'Profil ICCER'!$AE$61,'Profil ICCER'!$AX$61,'Profil ICCER'!$AE$65,'Profil ICCER'!$AX$65,'Profil ICCER'!$AE$69,'Profil ICCER'!$AX$69,'Profil ICCER'!$D$84,'Profil ICCER'!$W$84,'Profil ICCER'!$D$88,'Profil ICCER'!$W$88,'Profil ICCER'!$AE$84,'Profil ICCER'!$AX$84,'Profil ICCER'!$AE$88,'Profil ICCER'!$AX$88,'Profil ICCER'!$AE$92,'Profil ICCER'!$AX$92,'Profil ICCER'!$AE$96,'Profil ICCER'!$AX$96,'Profil ICCER'!$D$107,'Profil ICCER'!$W$107,'Profil ICCER'!$D$111,'Profil ICCER'!$W$111,'Profil ICCER'!$D$115,'Profil ICCER'!$W$115,'Profil ICCER'!$D$119,'Profil ICCER'!$W$119,'Profil ICCER'!$D$123,'Profil ICCER'!$W$123,'Profil ICCER'!$AE$107,'Profil ICCER'!$AX$107,'Profil ICCER'!$AE$111,'Profil ICCER'!$AX$111,'Profil ICCER'!$AE$115,'Profil ICCER'!$AX$115,'Profil ICCER'!$D$134,'Profil ICCER'!$W$134,'Profil ICCER'!$D$138,'Profil ICCER'!$W$138,'Profil ICCER'!$D$142,'Profil ICCER'!$W$142,'Profil ICCER'!$D$146,'Profil ICCER'!$W$146,'Profil ICCER'!$D$150,'Profil ICCER'!$W$150,'Profil ICCER'!$D$154,'Profil ICCER'!$W$154,'Profil ICCER'!$AE$134,'Profil ICCER'!$AX$134,'Profil ICCER'!$AE$138,'Profil ICCER'!$AX$138,'Profil ICCER'!$AE$142,'Profil ICCER'!$AX$142,'Profil ICCER'!$AE$146,'Profil ICCER'!$AX$146,'Profil ICCER'!$AE$150,'Profil ICCER'!$AX$150,'Profil ICCER'!$AE$154,'Profil ICCER'!$AX$154,'Profil ICCER'!$AE$158,'Profil ICCER'!$AX$158,'Profil ICCER'!$AE$162,'Profil ICCER'!$AX$162,'Profil ICCER'!$AE$166,'Profil ICCER'!$AX$166,'Profil ICCER'!$AE$170,'Profil ICCER'!$AX$170,'Profil ICCER'!$AE$174,'Profil ICCER'!$AX$174,'Profil ICCER'!$AE$178,'Profil ICCER'!$AX$178,'Profil ICCER'!$AE$182,'Profil ICCER'!$AX$182,'Profil ICCER'!$D$193,'Profil ICCER'!$W$193,'Profil ICCER'!$D$197,'Profil ICCER'!$W$197,'Profil ICCER'!$AE$193,'Profil ICCER'!$AX$193,'Profil ICCER'!$AE$197,'Profil ICCER'!$AX$197,'Profil ICCER'!$D$208,'Profil ICCER'!$W$208,'Profil ICCER'!$D$212,'Profil ICCER'!$W$212,'Profil ICCER'!$D$216,'Profil ICCER'!$W$216,'Profil ICCER'!$D$220,'Profil ICCER'!$W$220)</f>
        <v xml:space="preserve"> </v>
      </c>
      <c r="AT106" s="599" t="s">
        <v>345</v>
      </c>
      <c r="AU106" s="599">
        <v>10</v>
      </c>
      <c r="AV106" s="882">
        <f>_xlfn.SWITCH(AT106,'Profil ICCER'!$D$26,'Profil ICCER'!$U$26,'Profil ICCER'!$D$30,'Profil ICCER'!$U$30,'Profil ICCER'!$D$34,'Profil ICCER'!$U$34,'Profil ICCER'!$D$38,'Profil ICCER'!$U$38,'Profil ICCER'!$D$42,'Profil ICCER'!$U$42,'Profil ICCER'!$D$46,'Profil ICCER'!$U$46,'Profil ICCER'!$D$50,'Profil ICCER'!$U$50,'Profil ICCER'!$AE$26,'Profil ICCER'!$AV$26,'Profil ICCER'!$AE$30,'Profil ICCER'!$AV$30,'Profil ICCER'!$AE$34,'Profil ICCER'!$AV$34,'Profil ICCER'!$AE$38,'Profil ICCER'!$AV$38,'Profil ICCER'!$AE$42,'Profil ICCER'!$AV$42,'Profil ICCER'!$AE$46,'Profil ICCER'!$AV$46,'Profil ICCER'!$AE$50,'Profil ICCER'!$AV$50,'Profil ICCER'!$D$61,'Profil ICCER'!$U$61,'Profil ICCER'!$D$65,'Profil ICCER'!$U$65,'Profil ICCER'!$D$69,'Profil ICCER'!$U$69,'Profil ICCER'!$D$73,'Profil ICCER'!$U$73,'Profil ICCER'!$AE$61,'Profil ICCER'!$AV$61,'Profil ICCER'!$AE$65,'Profil ICCER'!$AV$65,'Profil ICCER'!$AE$69,'Profil ICCER'!$AV$69,'Profil ICCER'!$D$84,'Profil ICCER'!$U$84,'Profil ICCER'!$D$88,'Profil ICCER'!$U$88,'Profil ICCER'!$AE$84,'Profil ICCER'!$AV$84,'Profil ICCER'!$AE$88,'Profil ICCER'!$AV$88,'Profil ICCER'!$AE$92,'Profil ICCER'!$AV$92,'Profil ICCER'!$AE$96,'Profil ICCER'!$AV$96,'Profil ICCER'!$D$107,'Profil ICCER'!$U$107,'Profil ICCER'!$D$111,'Profil ICCER'!$U$111,'Profil ICCER'!$D$115,'Profil ICCER'!$U$115,'Profil ICCER'!$D$119,'Profil ICCER'!$U$119,'Profil ICCER'!$D$123,'Profil ICCER'!$U$123,'Profil ICCER'!$AE$107,'Profil ICCER'!$AV$107,'Profil ICCER'!$AE$111,'Profil ICCER'!$AV$111,'Profil ICCER'!$AE$115,'Profil ICCER'!$AV$115,'Profil ICCER'!$D$134,'Profil ICCER'!$U$134,'Profil ICCER'!$D$138,'Profil ICCER'!$U$138,'Profil ICCER'!$D$142,'Profil ICCER'!$U$142,'Profil ICCER'!$D$146,'Profil ICCER'!$U$146,'Profil ICCER'!$D$150,'Profil ICCER'!$U$150,'Profil ICCER'!$D$154,'Profil ICCER'!$U$154,'Profil ICCER'!$AE$134,'Profil ICCER'!$AV$134,'Profil ICCER'!$AE$138,'Profil ICCER'!$AV$138,'Profil ICCER'!$AE$142,'Profil ICCER'!$AV$142,'Profil ICCER'!$AE$146,'Profil ICCER'!$AV$146,'Profil ICCER'!$AE$150,'Profil ICCER'!$AV$150,'Profil ICCER'!$AE$154,'Profil ICCER'!$AV$154,'Profil ICCER'!$AE$158,'Profil ICCER'!$AV$158,'Profil ICCER'!$AE$162,'Profil ICCER'!$AV$162,'Profil ICCER'!$AE$166,'Profil ICCER'!$AV$166,'Profil ICCER'!$AE$170,'Profil ICCER'!$AV$170,'Profil ICCER'!$AE$174,'Profil ICCER'!$AV$174,'Profil ICCER'!$AE$178,'Profil ICCER'!$AV$178,'Profil ICCER'!$AE$182,'Profil ICCER'!$AV$182,'Profil ICCER'!$D$193,'Profil ICCER'!$U$193,'Profil ICCER'!$D$197,'Profil ICCER'!$U$197,'Profil ICCER'!$AE$193,'Profil ICCER'!$AV$193,'Profil ICCER'!$AE$197,'Profil ICCER'!$AV$197,'Profil ICCER'!$D$208,'Profil ICCER'!$U$208,'Profil ICCER'!$D$212,'Profil ICCER'!$U$212,'Profil ICCER'!$D$216,'Profil ICCER'!$U$216,'Profil ICCER'!$D$220,'Profil ICCER'!$U$220)</f>
        <v>0</v>
      </c>
      <c r="AW106" s="900" t="str">
        <f>_xlfn.SWITCH(AT106,'Profil ICCER'!$D$26,'Profil ICCER'!$W$26,'Profil ICCER'!$D$30,'Profil ICCER'!$W$30,'Profil ICCER'!$D$34,'Profil ICCER'!$W$34,'Profil ICCER'!$D$38,'Profil ICCER'!$W$38,'Profil ICCER'!$D$42,'Profil ICCER'!$W$42,'Profil ICCER'!$D$46,'Profil ICCER'!$W$46,'Profil ICCER'!$D$50,'Profil ICCER'!$W$50,'Profil ICCER'!$AE$26,'Profil ICCER'!$AX$26,'Profil ICCER'!$AE$30,'Profil ICCER'!$AX$30,'Profil ICCER'!$AE$34,'Profil ICCER'!$AX$34,'Profil ICCER'!$AE$38,'Profil ICCER'!$AX$38,'Profil ICCER'!$AE$42,'Profil ICCER'!$AX$42,'Profil ICCER'!$AE$46,'Profil ICCER'!$AX$46,'Profil ICCER'!$AE$50,'Profil ICCER'!$AX$50,'Profil ICCER'!$D$61,'Profil ICCER'!$W$61,'Profil ICCER'!$D$65,'Profil ICCER'!$W$65,'Profil ICCER'!$D$69,'Profil ICCER'!$W$69,'Profil ICCER'!$D$73,'Profil ICCER'!$W$73,'Profil ICCER'!$AE$61,'Profil ICCER'!$AX$61,'Profil ICCER'!$AE$65,'Profil ICCER'!$AX$65,'Profil ICCER'!$AE$69,'Profil ICCER'!$AX$69,'Profil ICCER'!$D$84,'Profil ICCER'!$W$84,'Profil ICCER'!$D$88,'Profil ICCER'!$W$88,'Profil ICCER'!$AE$84,'Profil ICCER'!$AX$84,'Profil ICCER'!$AE$88,'Profil ICCER'!$AX$88,'Profil ICCER'!$AE$92,'Profil ICCER'!$AX$92,'Profil ICCER'!$AE$96,'Profil ICCER'!$AX$96,'Profil ICCER'!$D$107,'Profil ICCER'!$W$107,'Profil ICCER'!$D$111,'Profil ICCER'!$W$111,'Profil ICCER'!$D$115,'Profil ICCER'!$W$115,'Profil ICCER'!$D$119,'Profil ICCER'!$W$119,'Profil ICCER'!$D$123,'Profil ICCER'!$W$123,'Profil ICCER'!$AE$107,'Profil ICCER'!$AX$107,'Profil ICCER'!$AE$111,'Profil ICCER'!$AX$111,'Profil ICCER'!$AE$115,'Profil ICCER'!$AX$115,'Profil ICCER'!$D$134,'Profil ICCER'!$W$134,'Profil ICCER'!$D$138,'Profil ICCER'!$W$138,'Profil ICCER'!$D$142,'Profil ICCER'!$W$142,'Profil ICCER'!$D$146,'Profil ICCER'!$W$146,'Profil ICCER'!$D$150,'Profil ICCER'!$W$150,'Profil ICCER'!$D$154,'Profil ICCER'!$W$154,'Profil ICCER'!$AE$134,'Profil ICCER'!$AX$134,'Profil ICCER'!$AE$138,'Profil ICCER'!$AX$138,'Profil ICCER'!$AE$142,'Profil ICCER'!$AX$142,'Profil ICCER'!$AE$146,'Profil ICCER'!$AX$146,'Profil ICCER'!$AE$150,'Profil ICCER'!$AX$150,'Profil ICCER'!$AE$154,'Profil ICCER'!$AX$154,'Profil ICCER'!$AE$158,'Profil ICCER'!$AX$158,'Profil ICCER'!$AE$162,'Profil ICCER'!$AX$162,'Profil ICCER'!$AE$166,'Profil ICCER'!$AX$166,'Profil ICCER'!$AE$170,'Profil ICCER'!$AX$170,'Profil ICCER'!$AE$174,'Profil ICCER'!$AX$174,'Profil ICCER'!$AE$178,'Profil ICCER'!$AX$178,'Profil ICCER'!$AE$182,'Profil ICCER'!$AX$182,'Profil ICCER'!$D$193,'Profil ICCER'!$W$193,'Profil ICCER'!$D$197,'Profil ICCER'!$W$197,'Profil ICCER'!$AE$193,'Profil ICCER'!$AX$193,'Profil ICCER'!$AE$197,'Profil ICCER'!$AX$197,'Profil ICCER'!$D$208,'Profil ICCER'!$W$208,'Profil ICCER'!$D$212,'Profil ICCER'!$W$212,'Profil ICCER'!$D$216,'Profil ICCER'!$W$216,'Profil ICCER'!$D$220,'Profil ICCER'!$W$220)</f>
        <v xml:space="preserve"> </v>
      </c>
    </row>
    <row r="107" spans="41:49" ht="35.1" customHeight="1">
      <c r="AO107" s="599" t="s">
        <v>25</v>
      </c>
      <c r="AP107" s="599">
        <v>10</v>
      </c>
      <c r="AQ107" s="882">
        <f>_xlfn.SWITCH(AO107,'Profil ICCER'!$D$26,'Profil ICCER'!$U$26,'Profil ICCER'!$D$30,'Profil ICCER'!$U$30,'Profil ICCER'!$D$34,'Profil ICCER'!$U$34,'Profil ICCER'!$D$38,'Profil ICCER'!$U$38,'Profil ICCER'!$D$42,'Profil ICCER'!$U$42,'Profil ICCER'!$D$46,'Profil ICCER'!$U$46,'Profil ICCER'!$D$50,'Profil ICCER'!$U$50,'Profil ICCER'!$AE$26,'Profil ICCER'!$AV$26,'Profil ICCER'!$AE$30,'Profil ICCER'!$AV$30,'Profil ICCER'!$AE$34,'Profil ICCER'!$AV$34,'Profil ICCER'!$AE$38,'Profil ICCER'!$AV$38,'Profil ICCER'!$AE$42,'Profil ICCER'!$AV$42,'Profil ICCER'!$AE$46,'Profil ICCER'!$AV$46,'Profil ICCER'!$AE$50,'Profil ICCER'!$AV$50,'Profil ICCER'!$D$61,'Profil ICCER'!$U$61,'Profil ICCER'!$D$65,'Profil ICCER'!$U$65,'Profil ICCER'!$D$69,'Profil ICCER'!$U$69,'Profil ICCER'!$D$73,'Profil ICCER'!$U$73,'Profil ICCER'!$AE$61,'Profil ICCER'!$AV$61,'Profil ICCER'!$AE$65,'Profil ICCER'!$AV$65,'Profil ICCER'!$AE$69,'Profil ICCER'!$AV$69,'Profil ICCER'!$D$84,'Profil ICCER'!$U$84,'Profil ICCER'!$D$88,'Profil ICCER'!$U$88,'Profil ICCER'!$AE$84,'Profil ICCER'!$AV$84,'Profil ICCER'!$AE$88,'Profil ICCER'!$AV$88,'Profil ICCER'!$AE$92,'Profil ICCER'!$AV$92,'Profil ICCER'!$AE$96,'Profil ICCER'!$AV$96,'Profil ICCER'!$D$107,'Profil ICCER'!$U$107,'Profil ICCER'!$D$111,'Profil ICCER'!$U$111,'Profil ICCER'!$D$115,'Profil ICCER'!$U$115,'Profil ICCER'!$D$119,'Profil ICCER'!$U$119,'Profil ICCER'!$D$123,'Profil ICCER'!$U$123,'Profil ICCER'!$AE$107,'Profil ICCER'!$AV$107,'Profil ICCER'!$AE$111,'Profil ICCER'!$AV$111,'Profil ICCER'!$AE$115,'Profil ICCER'!$AV$115,'Profil ICCER'!$D$134,'Profil ICCER'!$U$134,'Profil ICCER'!$D$138,'Profil ICCER'!$U$138,'Profil ICCER'!$D$142,'Profil ICCER'!$U$142,'Profil ICCER'!$D$146,'Profil ICCER'!$U$146,'Profil ICCER'!$D$150,'Profil ICCER'!$U$150,'Profil ICCER'!$D$154,'Profil ICCER'!$U$154,'Profil ICCER'!$AE$134,'Profil ICCER'!$AV$134,'Profil ICCER'!$AE$138,'Profil ICCER'!$AV$138,'Profil ICCER'!$AE$142,'Profil ICCER'!$AV$142,'Profil ICCER'!$AE$146,'Profil ICCER'!$AV$146,'Profil ICCER'!$AE$150,'Profil ICCER'!$AV$150,'Profil ICCER'!$AE$154,'Profil ICCER'!$AV$154,'Profil ICCER'!$AE$158,'Profil ICCER'!$AV$158,'Profil ICCER'!$AE$162,'Profil ICCER'!$AV$162,'Profil ICCER'!$AE$166,'Profil ICCER'!$AV$166,'Profil ICCER'!$AE$170,'Profil ICCER'!$AV$170,'Profil ICCER'!$AE$174,'Profil ICCER'!$AV$174,'Profil ICCER'!$AE$178,'Profil ICCER'!$AV$178,'Profil ICCER'!$AE$182,'Profil ICCER'!$AV$182,'Profil ICCER'!$D$193,'Profil ICCER'!$U$193,'Profil ICCER'!$D$197,'Profil ICCER'!$U$197,'Profil ICCER'!$AE$193,'Profil ICCER'!$AV$193,'Profil ICCER'!$AE$197,'Profil ICCER'!$AV$197,'Profil ICCER'!$D$208,'Profil ICCER'!$U$208,'Profil ICCER'!$D$212,'Profil ICCER'!$U$212,'Profil ICCER'!$D$216,'Profil ICCER'!$U$216,'Profil ICCER'!$D$220,'Profil ICCER'!$U$220)</f>
        <v>0</v>
      </c>
      <c r="AR107" s="900" t="str">
        <f>_xlfn.SWITCH(AO107,'Profil ICCER'!$D$26,'Profil ICCER'!$W$26,'Profil ICCER'!$D$30,'Profil ICCER'!$W$30,'Profil ICCER'!$D$34,'Profil ICCER'!$W$34,'Profil ICCER'!$D$38,'Profil ICCER'!$W$38,'Profil ICCER'!$D$42,'Profil ICCER'!$W$42,'Profil ICCER'!$D$46,'Profil ICCER'!$W$46,'Profil ICCER'!$D$50,'Profil ICCER'!$W$50,'Profil ICCER'!$AE$26,'Profil ICCER'!$AX$26,'Profil ICCER'!$AE$30,'Profil ICCER'!$AX$30,'Profil ICCER'!$AE$34,'Profil ICCER'!$AX$34,'Profil ICCER'!$AE$38,'Profil ICCER'!$AX$38,'Profil ICCER'!$AE$42,'Profil ICCER'!$AX$42,'Profil ICCER'!$AE$46,'Profil ICCER'!$AX$46,'Profil ICCER'!$AE$50,'Profil ICCER'!$AX$50,'Profil ICCER'!$D$61,'Profil ICCER'!$W$61,'Profil ICCER'!$D$65,'Profil ICCER'!$W$65,'Profil ICCER'!$D$69,'Profil ICCER'!$W$69,'Profil ICCER'!$D$73,'Profil ICCER'!$W$73,'Profil ICCER'!$AE$61,'Profil ICCER'!$AX$61,'Profil ICCER'!$AE$65,'Profil ICCER'!$AX$65,'Profil ICCER'!$AE$69,'Profil ICCER'!$AX$69,'Profil ICCER'!$D$84,'Profil ICCER'!$W$84,'Profil ICCER'!$D$88,'Profil ICCER'!$W$88,'Profil ICCER'!$AE$84,'Profil ICCER'!$AX$84,'Profil ICCER'!$AE$88,'Profil ICCER'!$AX$88,'Profil ICCER'!$AE$92,'Profil ICCER'!$AX$92,'Profil ICCER'!$AE$96,'Profil ICCER'!$AX$96,'Profil ICCER'!$D$107,'Profil ICCER'!$W$107,'Profil ICCER'!$D$111,'Profil ICCER'!$W$111,'Profil ICCER'!$D$115,'Profil ICCER'!$W$115,'Profil ICCER'!$D$119,'Profil ICCER'!$W$119,'Profil ICCER'!$D$123,'Profil ICCER'!$W$123,'Profil ICCER'!$AE$107,'Profil ICCER'!$AX$107,'Profil ICCER'!$AE$111,'Profil ICCER'!$AX$111,'Profil ICCER'!$AE$115,'Profil ICCER'!$AX$115,'Profil ICCER'!$D$134,'Profil ICCER'!$W$134,'Profil ICCER'!$D$138,'Profil ICCER'!$W$138,'Profil ICCER'!$D$142,'Profil ICCER'!$W$142,'Profil ICCER'!$D$146,'Profil ICCER'!$W$146,'Profil ICCER'!$D$150,'Profil ICCER'!$W$150,'Profil ICCER'!$D$154,'Profil ICCER'!$W$154,'Profil ICCER'!$AE$134,'Profil ICCER'!$AX$134,'Profil ICCER'!$AE$138,'Profil ICCER'!$AX$138,'Profil ICCER'!$AE$142,'Profil ICCER'!$AX$142,'Profil ICCER'!$AE$146,'Profil ICCER'!$AX$146,'Profil ICCER'!$AE$150,'Profil ICCER'!$AX$150,'Profil ICCER'!$AE$154,'Profil ICCER'!$AX$154,'Profil ICCER'!$AE$158,'Profil ICCER'!$AX$158,'Profil ICCER'!$AE$162,'Profil ICCER'!$AX$162,'Profil ICCER'!$AE$166,'Profil ICCER'!$AX$166,'Profil ICCER'!$AE$170,'Profil ICCER'!$AX$170,'Profil ICCER'!$AE$174,'Profil ICCER'!$AX$174,'Profil ICCER'!$AE$178,'Profil ICCER'!$AX$178,'Profil ICCER'!$AE$182,'Profil ICCER'!$AX$182,'Profil ICCER'!$D$193,'Profil ICCER'!$W$193,'Profil ICCER'!$D$197,'Profil ICCER'!$W$197,'Profil ICCER'!$AE$193,'Profil ICCER'!$AX$193,'Profil ICCER'!$AE$197,'Profil ICCER'!$AX$197,'Profil ICCER'!$D$208,'Profil ICCER'!$W$208,'Profil ICCER'!$D$212,'Profil ICCER'!$W$212,'Profil ICCER'!$D$216,'Profil ICCER'!$W$216,'Profil ICCER'!$D$220,'Profil ICCER'!$W$220)</f>
        <v xml:space="preserve"> </v>
      </c>
      <c r="AT107" s="599" t="s">
        <v>394</v>
      </c>
      <c r="AU107" s="599">
        <v>10</v>
      </c>
      <c r="AV107" s="882">
        <f>_xlfn.SWITCH(AT107,'Profil ICCER'!$D$26,'Profil ICCER'!$U$26,'Profil ICCER'!$D$30,'Profil ICCER'!$U$30,'Profil ICCER'!$D$34,'Profil ICCER'!$U$34,'Profil ICCER'!$D$38,'Profil ICCER'!$U$38,'Profil ICCER'!$D$42,'Profil ICCER'!$U$42,'Profil ICCER'!$D$46,'Profil ICCER'!$U$46,'Profil ICCER'!$D$50,'Profil ICCER'!$U$50,'Profil ICCER'!$AE$26,'Profil ICCER'!$AV$26,'Profil ICCER'!$AE$30,'Profil ICCER'!$AV$30,'Profil ICCER'!$AE$34,'Profil ICCER'!$AV$34,'Profil ICCER'!$AE$38,'Profil ICCER'!$AV$38,'Profil ICCER'!$AE$42,'Profil ICCER'!$AV$42,'Profil ICCER'!$AE$46,'Profil ICCER'!$AV$46,'Profil ICCER'!$AE$50,'Profil ICCER'!$AV$50,'Profil ICCER'!$D$61,'Profil ICCER'!$U$61,'Profil ICCER'!$D$65,'Profil ICCER'!$U$65,'Profil ICCER'!$D$69,'Profil ICCER'!$U$69,'Profil ICCER'!$D$73,'Profil ICCER'!$U$73,'Profil ICCER'!$AE$61,'Profil ICCER'!$AV$61,'Profil ICCER'!$AE$65,'Profil ICCER'!$AV$65,'Profil ICCER'!$AE$69,'Profil ICCER'!$AV$69,'Profil ICCER'!$D$84,'Profil ICCER'!$U$84,'Profil ICCER'!$D$88,'Profil ICCER'!$U$88,'Profil ICCER'!$AE$84,'Profil ICCER'!$AV$84,'Profil ICCER'!$AE$88,'Profil ICCER'!$AV$88,'Profil ICCER'!$AE$92,'Profil ICCER'!$AV$92,'Profil ICCER'!$AE$96,'Profil ICCER'!$AV$96,'Profil ICCER'!$D$107,'Profil ICCER'!$U$107,'Profil ICCER'!$D$111,'Profil ICCER'!$U$111,'Profil ICCER'!$D$115,'Profil ICCER'!$U$115,'Profil ICCER'!$D$119,'Profil ICCER'!$U$119,'Profil ICCER'!$D$123,'Profil ICCER'!$U$123,'Profil ICCER'!$AE$107,'Profil ICCER'!$AV$107,'Profil ICCER'!$AE$111,'Profil ICCER'!$AV$111,'Profil ICCER'!$AE$115,'Profil ICCER'!$AV$115,'Profil ICCER'!$D$134,'Profil ICCER'!$U$134,'Profil ICCER'!$D$138,'Profil ICCER'!$U$138,'Profil ICCER'!$D$142,'Profil ICCER'!$U$142,'Profil ICCER'!$D$146,'Profil ICCER'!$U$146,'Profil ICCER'!$D$150,'Profil ICCER'!$U$150,'Profil ICCER'!$D$154,'Profil ICCER'!$U$154,'Profil ICCER'!$AE$134,'Profil ICCER'!$AV$134,'Profil ICCER'!$AE$138,'Profil ICCER'!$AV$138,'Profil ICCER'!$AE$142,'Profil ICCER'!$AV$142,'Profil ICCER'!$AE$146,'Profil ICCER'!$AV$146,'Profil ICCER'!$AE$150,'Profil ICCER'!$AV$150,'Profil ICCER'!$AE$154,'Profil ICCER'!$AV$154,'Profil ICCER'!$AE$158,'Profil ICCER'!$AV$158,'Profil ICCER'!$AE$162,'Profil ICCER'!$AV$162,'Profil ICCER'!$AE$166,'Profil ICCER'!$AV$166,'Profil ICCER'!$AE$170,'Profil ICCER'!$AV$170,'Profil ICCER'!$AE$174,'Profil ICCER'!$AV$174,'Profil ICCER'!$AE$178,'Profil ICCER'!$AV$178,'Profil ICCER'!$AE$182,'Profil ICCER'!$AV$182,'Profil ICCER'!$D$193,'Profil ICCER'!$U$193,'Profil ICCER'!$D$197,'Profil ICCER'!$U$197,'Profil ICCER'!$AE$193,'Profil ICCER'!$AV$193,'Profil ICCER'!$AE$197,'Profil ICCER'!$AV$197,'Profil ICCER'!$D$208,'Profil ICCER'!$U$208,'Profil ICCER'!$D$212,'Profil ICCER'!$U$212,'Profil ICCER'!$D$216,'Profil ICCER'!$U$216,'Profil ICCER'!$D$220,'Profil ICCER'!$U$220)</f>
        <v>0</v>
      </c>
      <c r="AW107" s="900" t="str">
        <f>_xlfn.SWITCH(AT107,'Profil ICCER'!$D$26,'Profil ICCER'!$W$26,'Profil ICCER'!$D$30,'Profil ICCER'!$W$30,'Profil ICCER'!$D$34,'Profil ICCER'!$W$34,'Profil ICCER'!$D$38,'Profil ICCER'!$W$38,'Profil ICCER'!$D$42,'Profil ICCER'!$W$42,'Profil ICCER'!$D$46,'Profil ICCER'!$W$46,'Profil ICCER'!$D$50,'Profil ICCER'!$W$50,'Profil ICCER'!$AE$26,'Profil ICCER'!$AX$26,'Profil ICCER'!$AE$30,'Profil ICCER'!$AX$30,'Profil ICCER'!$AE$34,'Profil ICCER'!$AX$34,'Profil ICCER'!$AE$38,'Profil ICCER'!$AX$38,'Profil ICCER'!$AE$42,'Profil ICCER'!$AX$42,'Profil ICCER'!$AE$46,'Profil ICCER'!$AX$46,'Profil ICCER'!$AE$50,'Profil ICCER'!$AX$50,'Profil ICCER'!$D$61,'Profil ICCER'!$W$61,'Profil ICCER'!$D$65,'Profil ICCER'!$W$65,'Profil ICCER'!$D$69,'Profil ICCER'!$W$69,'Profil ICCER'!$D$73,'Profil ICCER'!$W$73,'Profil ICCER'!$AE$61,'Profil ICCER'!$AX$61,'Profil ICCER'!$AE$65,'Profil ICCER'!$AX$65,'Profil ICCER'!$AE$69,'Profil ICCER'!$AX$69,'Profil ICCER'!$D$84,'Profil ICCER'!$W$84,'Profil ICCER'!$D$88,'Profil ICCER'!$W$88,'Profil ICCER'!$AE$84,'Profil ICCER'!$AX$84,'Profil ICCER'!$AE$88,'Profil ICCER'!$AX$88,'Profil ICCER'!$AE$92,'Profil ICCER'!$AX$92,'Profil ICCER'!$AE$96,'Profil ICCER'!$AX$96,'Profil ICCER'!$D$107,'Profil ICCER'!$W$107,'Profil ICCER'!$D$111,'Profil ICCER'!$W$111,'Profil ICCER'!$D$115,'Profil ICCER'!$W$115,'Profil ICCER'!$D$119,'Profil ICCER'!$W$119,'Profil ICCER'!$D$123,'Profil ICCER'!$W$123,'Profil ICCER'!$AE$107,'Profil ICCER'!$AX$107,'Profil ICCER'!$AE$111,'Profil ICCER'!$AX$111,'Profil ICCER'!$AE$115,'Profil ICCER'!$AX$115,'Profil ICCER'!$D$134,'Profil ICCER'!$W$134,'Profil ICCER'!$D$138,'Profil ICCER'!$W$138,'Profil ICCER'!$D$142,'Profil ICCER'!$W$142,'Profil ICCER'!$D$146,'Profil ICCER'!$W$146,'Profil ICCER'!$D$150,'Profil ICCER'!$W$150,'Profil ICCER'!$D$154,'Profil ICCER'!$W$154,'Profil ICCER'!$AE$134,'Profil ICCER'!$AX$134,'Profil ICCER'!$AE$138,'Profil ICCER'!$AX$138,'Profil ICCER'!$AE$142,'Profil ICCER'!$AX$142,'Profil ICCER'!$AE$146,'Profil ICCER'!$AX$146,'Profil ICCER'!$AE$150,'Profil ICCER'!$AX$150,'Profil ICCER'!$AE$154,'Profil ICCER'!$AX$154,'Profil ICCER'!$AE$158,'Profil ICCER'!$AX$158,'Profil ICCER'!$AE$162,'Profil ICCER'!$AX$162,'Profil ICCER'!$AE$166,'Profil ICCER'!$AX$166,'Profil ICCER'!$AE$170,'Profil ICCER'!$AX$170,'Profil ICCER'!$AE$174,'Profil ICCER'!$AX$174,'Profil ICCER'!$AE$178,'Profil ICCER'!$AX$178,'Profil ICCER'!$AE$182,'Profil ICCER'!$AX$182,'Profil ICCER'!$D$193,'Profil ICCER'!$W$193,'Profil ICCER'!$D$197,'Profil ICCER'!$W$197,'Profil ICCER'!$AE$193,'Profil ICCER'!$AX$193,'Profil ICCER'!$AE$197,'Profil ICCER'!$AX$197,'Profil ICCER'!$D$208,'Profil ICCER'!$W$208,'Profil ICCER'!$D$212,'Profil ICCER'!$W$212,'Profil ICCER'!$D$216,'Profil ICCER'!$W$216,'Profil ICCER'!$D$220,'Profil ICCER'!$W$220)</f>
        <v xml:space="preserve"> </v>
      </c>
    </row>
    <row r="108" spans="41:49" ht="35.1" customHeight="1">
      <c r="AO108" s="599" t="s">
        <v>28</v>
      </c>
      <c r="AP108" s="599">
        <v>10</v>
      </c>
      <c r="AQ108" s="882">
        <f>_xlfn.SWITCH(AO108,'Profil ICCER'!$D$26,'Profil ICCER'!$U$26,'Profil ICCER'!$D$30,'Profil ICCER'!$U$30,'Profil ICCER'!$D$34,'Profil ICCER'!$U$34,'Profil ICCER'!$D$38,'Profil ICCER'!$U$38,'Profil ICCER'!$D$42,'Profil ICCER'!$U$42,'Profil ICCER'!$D$46,'Profil ICCER'!$U$46,'Profil ICCER'!$D$50,'Profil ICCER'!$U$50,'Profil ICCER'!$AE$26,'Profil ICCER'!$AV$26,'Profil ICCER'!$AE$30,'Profil ICCER'!$AV$30,'Profil ICCER'!$AE$34,'Profil ICCER'!$AV$34,'Profil ICCER'!$AE$38,'Profil ICCER'!$AV$38,'Profil ICCER'!$AE$42,'Profil ICCER'!$AV$42,'Profil ICCER'!$AE$46,'Profil ICCER'!$AV$46,'Profil ICCER'!$AE$50,'Profil ICCER'!$AV$50,'Profil ICCER'!$D$61,'Profil ICCER'!$U$61,'Profil ICCER'!$D$65,'Profil ICCER'!$U$65,'Profil ICCER'!$D$69,'Profil ICCER'!$U$69,'Profil ICCER'!$D$73,'Profil ICCER'!$U$73,'Profil ICCER'!$AE$61,'Profil ICCER'!$AV$61,'Profil ICCER'!$AE$65,'Profil ICCER'!$AV$65,'Profil ICCER'!$AE$69,'Profil ICCER'!$AV$69,'Profil ICCER'!$D$84,'Profil ICCER'!$U$84,'Profil ICCER'!$D$88,'Profil ICCER'!$U$88,'Profil ICCER'!$AE$84,'Profil ICCER'!$AV$84,'Profil ICCER'!$AE$88,'Profil ICCER'!$AV$88,'Profil ICCER'!$AE$92,'Profil ICCER'!$AV$92,'Profil ICCER'!$AE$96,'Profil ICCER'!$AV$96,'Profil ICCER'!$D$107,'Profil ICCER'!$U$107,'Profil ICCER'!$D$111,'Profil ICCER'!$U$111,'Profil ICCER'!$D$115,'Profil ICCER'!$U$115,'Profil ICCER'!$D$119,'Profil ICCER'!$U$119,'Profil ICCER'!$D$123,'Profil ICCER'!$U$123,'Profil ICCER'!$AE$107,'Profil ICCER'!$AV$107,'Profil ICCER'!$AE$111,'Profil ICCER'!$AV$111,'Profil ICCER'!$AE$115,'Profil ICCER'!$AV$115,'Profil ICCER'!$D$134,'Profil ICCER'!$U$134,'Profil ICCER'!$D$138,'Profil ICCER'!$U$138,'Profil ICCER'!$D$142,'Profil ICCER'!$U$142,'Profil ICCER'!$D$146,'Profil ICCER'!$U$146,'Profil ICCER'!$D$150,'Profil ICCER'!$U$150,'Profil ICCER'!$D$154,'Profil ICCER'!$U$154,'Profil ICCER'!$AE$134,'Profil ICCER'!$AV$134,'Profil ICCER'!$AE$138,'Profil ICCER'!$AV$138,'Profil ICCER'!$AE$142,'Profil ICCER'!$AV$142,'Profil ICCER'!$AE$146,'Profil ICCER'!$AV$146,'Profil ICCER'!$AE$150,'Profil ICCER'!$AV$150,'Profil ICCER'!$AE$154,'Profil ICCER'!$AV$154,'Profil ICCER'!$AE$158,'Profil ICCER'!$AV$158,'Profil ICCER'!$AE$162,'Profil ICCER'!$AV$162,'Profil ICCER'!$AE$166,'Profil ICCER'!$AV$166,'Profil ICCER'!$AE$170,'Profil ICCER'!$AV$170,'Profil ICCER'!$AE$174,'Profil ICCER'!$AV$174,'Profil ICCER'!$AE$178,'Profil ICCER'!$AV$178,'Profil ICCER'!$AE$182,'Profil ICCER'!$AV$182,'Profil ICCER'!$D$193,'Profil ICCER'!$U$193,'Profil ICCER'!$D$197,'Profil ICCER'!$U$197,'Profil ICCER'!$AE$193,'Profil ICCER'!$AV$193,'Profil ICCER'!$AE$197,'Profil ICCER'!$AV$197,'Profil ICCER'!$D$208,'Profil ICCER'!$U$208,'Profil ICCER'!$D$212,'Profil ICCER'!$U$212,'Profil ICCER'!$D$216,'Profil ICCER'!$U$216,'Profil ICCER'!$D$220,'Profil ICCER'!$U$220)</f>
        <v>0</v>
      </c>
      <c r="AR108" s="900" t="str">
        <f>_xlfn.SWITCH(AO108,'Profil ICCER'!$D$26,'Profil ICCER'!$W$26,'Profil ICCER'!$D$30,'Profil ICCER'!$W$30,'Profil ICCER'!$D$34,'Profil ICCER'!$W$34,'Profil ICCER'!$D$38,'Profil ICCER'!$W$38,'Profil ICCER'!$D$42,'Profil ICCER'!$W$42,'Profil ICCER'!$D$46,'Profil ICCER'!$W$46,'Profil ICCER'!$D$50,'Profil ICCER'!$W$50,'Profil ICCER'!$AE$26,'Profil ICCER'!$AX$26,'Profil ICCER'!$AE$30,'Profil ICCER'!$AX$30,'Profil ICCER'!$AE$34,'Profil ICCER'!$AX$34,'Profil ICCER'!$AE$38,'Profil ICCER'!$AX$38,'Profil ICCER'!$AE$42,'Profil ICCER'!$AX$42,'Profil ICCER'!$AE$46,'Profil ICCER'!$AX$46,'Profil ICCER'!$AE$50,'Profil ICCER'!$AX$50,'Profil ICCER'!$D$61,'Profil ICCER'!$W$61,'Profil ICCER'!$D$65,'Profil ICCER'!$W$65,'Profil ICCER'!$D$69,'Profil ICCER'!$W$69,'Profil ICCER'!$D$73,'Profil ICCER'!$W$73,'Profil ICCER'!$AE$61,'Profil ICCER'!$AX$61,'Profil ICCER'!$AE$65,'Profil ICCER'!$AX$65,'Profil ICCER'!$AE$69,'Profil ICCER'!$AX$69,'Profil ICCER'!$D$84,'Profil ICCER'!$W$84,'Profil ICCER'!$D$88,'Profil ICCER'!$W$88,'Profil ICCER'!$AE$84,'Profil ICCER'!$AX$84,'Profil ICCER'!$AE$88,'Profil ICCER'!$AX$88,'Profil ICCER'!$AE$92,'Profil ICCER'!$AX$92,'Profil ICCER'!$AE$96,'Profil ICCER'!$AX$96,'Profil ICCER'!$D$107,'Profil ICCER'!$W$107,'Profil ICCER'!$D$111,'Profil ICCER'!$W$111,'Profil ICCER'!$D$115,'Profil ICCER'!$W$115,'Profil ICCER'!$D$119,'Profil ICCER'!$W$119,'Profil ICCER'!$D$123,'Profil ICCER'!$W$123,'Profil ICCER'!$AE$107,'Profil ICCER'!$AX$107,'Profil ICCER'!$AE$111,'Profil ICCER'!$AX$111,'Profil ICCER'!$AE$115,'Profil ICCER'!$AX$115,'Profil ICCER'!$D$134,'Profil ICCER'!$W$134,'Profil ICCER'!$D$138,'Profil ICCER'!$W$138,'Profil ICCER'!$D$142,'Profil ICCER'!$W$142,'Profil ICCER'!$D$146,'Profil ICCER'!$W$146,'Profil ICCER'!$D$150,'Profil ICCER'!$W$150,'Profil ICCER'!$D$154,'Profil ICCER'!$W$154,'Profil ICCER'!$AE$134,'Profil ICCER'!$AX$134,'Profil ICCER'!$AE$138,'Profil ICCER'!$AX$138,'Profil ICCER'!$AE$142,'Profil ICCER'!$AX$142,'Profil ICCER'!$AE$146,'Profil ICCER'!$AX$146,'Profil ICCER'!$AE$150,'Profil ICCER'!$AX$150,'Profil ICCER'!$AE$154,'Profil ICCER'!$AX$154,'Profil ICCER'!$AE$158,'Profil ICCER'!$AX$158,'Profil ICCER'!$AE$162,'Profil ICCER'!$AX$162,'Profil ICCER'!$AE$166,'Profil ICCER'!$AX$166,'Profil ICCER'!$AE$170,'Profil ICCER'!$AX$170,'Profil ICCER'!$AE$174,'Profil ICCER'!$AX$174,'Profil ICCER'!$AE$178,'Profil ICCER'!$AX$178,'Profil ICCER'!$AE$182,'Profil ICCER'!$AX$182,'Profil ICCER'!$D$193,'Profil ICCER'!$W$193,'Profil ICCER'!$D$197,'Profil ICCER'!$W$197,'Profil ICCER'!$AE$193,'Profil ICCER'!$AX$193,'Profil ICCER'!$AE$197,'Profil ICCER'!$AX$197,'Profil ICCER'!$D$208,'Profil ICCER'!$W$208,'Profil ICCER'!$D$212,'Profil ICCER'!$W$212,'Profil ICCER'!$D$216,'Profil ICCER'!$W$216,'Profil ICCER'!$D$220,'Profil ICCER'!$W$220)</f>
        <v xml:space="preserve"> </v>
      </c>
      <c r="AT108" s="599" t="s">
        <v>363</v>
      </c>
      <c r="AU108" s="599">
        <v>10</v>
      </c>
      <c r="AV108" s="882">
        <f>_xlfn.SWITCH(AT108,'Profil ICCER'!$D$26,'Profil ICCER'!$U$26,'Profil ICCER'!$D$30,'Profil ICCER'!$U$30,'Profil ICCER'!$D$34,'Profil ICCER'!$U$34,'Profil ICCER'!$D$38,'Profil ICCER'!$U$38,'Profil ICCER'!$D$42,'Profil ICCER'!$U$42,'Profil ICCER'!$D$46,'Profil ICCER'!$U$46,'Profil ICCER'!$D$50,'Profil ICCER'!$U$50,'Profil ICCER'!$AE$26,'Profil ICCER'!$AV$26,'Profil ICCER'!$AE$30,'Profil ICCER'!$AV$30,'Profil ICCER'!$AE$34,'Profil ICCER'!$AV$34,'Profil ICCER'!$AE$38,'Profil ICCER'!$AV$38,'Profil ICCER'!$AE$42,'Profil ICCER'!$AV$42,'Profil ICCER'!$AE$46,'Profil ICCER'!$AV$46,'Profil ICCER'!$AE$50,'Profil ICCER'!$AV$50,'Profil ICCER'!$D$61,'Profil ICCER'!$U$61,'Profil ICCER'!$D$65,'Profil ICCER'!$U$65,'Profil ICCER'!$D$69,'Profil ICCER'!$U$69,'Profil ICCER'!$D$73,'Profil ICCER'!$U$73,'Profil ICCER'!$AE$61,'Profil ICCER'!$AV$61,'Profil ICCER'!$AE$65,'Profil ICCER'!$AV$65,'Profil ICCER'!$AE$69,'Profil ICCER'!$AV$69,'Profil ICCER'!$D$84,'Profil ICCER'!$U$84,'Profil ICCER'!$D$88,'Profil ICCER'!$U$88,'Profil ICCER'!$AE$84,'Profil ICCER'!$AV$84,'Profil ICCER'!$AE$88,'Profil ICCER'!$AV$88,'Profil ICCER'!$AE$92,'Profil ICCER'!$AV$92,'Profil ICCER'!$AE$96,'Profil ICCER'!$AV$96,'Profil ICCER'!$D$107,'Profil ICCER'!$U$107,'Profil ICCER'!$D$111,'Profil ICCER'!$U$111,'Profil ICCER'!$D$115,'Profil ICCER'!$U$115,'Profil ICCER'!$D$119,'Profil ICCER'!$U$119,'Profil ICCER'!$D$123,'Profil ICCER'!$U$123,'Profil ICCER'!$AE$107,'Profil ICCER'!$AV$107,'Profil ICCER'!$AE$111,'Profil ICCER'!$AV$111,'Profil ICCER'!$AE$115,'Profil ICCER'!$AV$115,'Profil ICCER'!$D$134,'Profil ICCER'!$U$134,'Profil ICCER'!$D$138,'Profil ICCER'!$U$138,'Profil ICCER'!$D$142,'Profil ICCER'!$U$142,'Profil ICCER'!$D$146,'Profil ICCER'!$U$146,'Profil ICCER'!$D$150,'Profil ICCER'!$U$150,'Profil ICCER'!$D$154,'Profil ICCER'!$U$154,'Profil ICCER'!$AE$134,'Profil ICCER'!$AV$134,'Profil ICCER'!$AE$138,'Profil ICCER'!$AV$138,'Profil ICCER'!$AE$142,'Profil ICCER'!$AV$142,'Profil ICCER'!$AE$146,'Profil ICCER'!$AV$146,'Profil ICCER'!$AE$150,'Profil ICCER'!$AV$150,'Profil ICCER'!$AE$154,'Profil ICCER'!$AV$154,'Profil ICCER'!$AE$158,'Profil ICCER'!$AV$158,'Profil ICCER'!$AE$162,'Profil ICCER'!$AV$162,'Profil ICCER'!$AE$166,'Profil ICCER'!$AV$166,'Profil ICCER'!$AE$170,'Profil ICCER'!$AV$170,'Profil ICCER'!$AE$174,'Profil ICCER'!$AV$174,'Profil ICCER'!$AE$178,'Profil ICCER'!$AV$178,'Profil ICCER'!$AE$182,'Profil ICCER'!$AV$182,'Profil ICCER'!$D$193,'Profil ICCER'!$U$193,'Profil ICCER'!$D$197,'Profil ICCER'!$U$197,'Profil ICCER'!$AE$193,'Profil ICCER'!$AV$193,'Profil ICCER'!$AE$197,'Profil ICCER'!$AV$197,'Profil ICCER'!$D$208,'Profil ICCER'!$U$208,'Profil ICCER'!$D$212,'Profil ICCER'!$U$212,'Profil ICCER'!$D$216,'Profil ICCER'!$U$216,'Profil ICCER'!$D$220,'Profil ICCER'!$U$220)</f>
        <v>0</v>
      </c>
      <c r="AW108" s="900" t="str">
        <f>_xlfn.SWITCH(AT108,'Profil ICCER'!$D$26,'Profil ICCER'!$W$26,'Profil ICCER'!$D$30,'Profil ICCER'!$W$30,'Profil ICCER'!$D$34,'Profil ICCER'!$W$34,'Profil ICCER'!$D$38,'Profil ICCER'!$W$38,'Profil ICCER'!$D$42,'Profil ICCER'!$W$42,'Profil ICCER'!$D$46,'Profil ICCER'!$W$46,'Profil ICCER'!$D$50,'Profil ICCER'!$W$50,'Profil ICCER'!$AE$26,'Profil ICCER'!$AX$26,'Profil ICCER'!$AE$30,'Profil ICCER'!$AX$30,'Profil ICCER'!$AE$34,'Profil ICCER'!$AX$34,'Profil ICCER'!$AE$38,'Profil ICCER'!$AX$38,'Profil ICCER'!$AE$42,'Profil ICCER'!$AX$42,'Profil ICCER'!$AE$46,'Profil ICCER'!$AX$46,'Profil ICCER'!$AE$50,'Profil ICCER'!$AX$50,'Profil ICCER'!$D$61,'Profil ICCER'!$W$61,'Profil ICCER'!$D$65,'Profil ICCER'!$W$65,'Profil ICCER'!$D$69,'Profil ICCER'!$W$69,'Profil ICCER'!$D$73,'Profil ICCER'!$W$73,'Profil ICCER'!$AE$61,'Profil ICCER'!$AX$61,'Profil ICCER'!$AE$65,'Profil ICCER'!$AX$65,'Profil ICCER'!$AE$69,'Profil ICCER'!$AX$69,'Profil ICCER'!$D$84,'Profil ICCER'!$W$84,'Profil ICCER'!$D$88,'Profil ICCER'!$W$88,'Profil ICCER'!$AE$84,'Profil ICCER'!$AX$84,'Profil ICCER'!$AE$88,'Profil ICCER'!$AX$88,'Profil ICCER'!$AE$92,'Profil ICCER'!$AX$92,'Profil ICCER'!$AE$96,'Profil ICCER'!$AX$96,'Profil ICCER'!$D$107,'Profil ICCER'!$W$107,'Profil ICCER'!$D$111,'Profil ICCER'!$W$111,'Profil ICCER'!$D$115,'Profil ICCER'!$W$115,'Profil ICCER'!$D$119,'Profil ICCER'!$W$119,'Profil ICCER'!$D$123,'Profil ICCER'!$W$123,'Profil ICCER'!$AE$107,'Profil ICCER'!$AX$107,'Profil ICCER'!$AE$111,'Profil ICCER'!$AX$111,'Profil ICCER'!$AE$115,'Profil ICCER'!$AX$115,'Profil ICCER'!$D$134,'Profil ICCER'!$W$134,'Profil ICCER'!$D$138,'Profil ICCER'!$W$138,'Profil ICCER'!$D$142,'Profil ICCER'!$W$142,'Profil ICCER'!$D$146,'Profil ICCER'!$W$146,'Profil ICCER'!$D$150,'Profil ICCER'!$W$150,'Profil ICCER'!$D$154,'Profil ICCER'!$W$154,'Profil ICCER'!$AE$134,'Profil ICCER'!$AX$134,'Profil ICCER'!$AE$138,'Profil ICCER'!$AX$138,'Profil ICCER'!$AE$142,'Profil ICCER'!$AX$142,'Profil ICCER'!$AE$146,'Profil ICCER'!$AX$146,'Profil ICCER'!$AE$150,'Profil ICCER'!$AX$150,'Profil ICCER'!$AE$154,'Profil ICCER'!$AX$154,'Profil ICCER'!$AE$158,'Profil ICCER'!$AX$158,'Profil ICCER'!$AE$162,'Profil ICCER'!$AX$162,'Profil ICCER'!$AE$166,'Profil ICCER'!$AX$166,'Profil ICCER'!$AE$170,'Profil ICCER'!$AX$170,'Profil ICCER'!$AE$174,'Profil ICCER'!$AX$174,'Profil ICCER'!$AE$178,'Profil ICCER'!$AX$178,'Profil ICCER'!$AE$182,'Profil ICCER'!$AX$182,'Profil ICCER'!$D$193,'Profil ICCER'!$W$193,'Profil ICCER'!$D$197,'Profil ICCER'!$W$197,'Profil ICCER'!$AE$193,'Profil ICCER'!$AX$193,'Profil ICCER'!$AE$197,'Profil ICCER'!$AX$197,'Profil ICCER'!$D$208,'Profil ICCER'!$W$208,'Profil ICCER'!$D$212,'Profil ICCER'!$W$212,'Profil ICCER'!$D$216,'Profil ICCER'!$W$216,'Profil ICCER'!$D$220,'Profil ICCER'!$W$220)</f>
        <v xml:space="preserve"> </v>
      </c>
    </row>
    <row r="109" spans="41:49" ht="35.1" customHeight="1">
      <c r="AO109" s="599" t="s">
        <v>29</v>
      </c>
      <c r="AP109" s="599">
        <v>10</v>
      </c>
      <c r="AQ109" s="882">
        <f>_xlfn.SWITCH(AO109,'Profil ICCER'!$D$26,'Profil ICCER'!$U$26,'Profil ICCER'!$D$30,'Profil ICCER'!$U$30,'Profil ICCER'!$D$34,'Profil ICCER'!$U$34,'Profil ICCER'!$D$38,'Profil ICCER'!$U$38,'Profil ICCER'!$D$42,'Profil ICCER'!$U$42,'Profil ICCER'!$D$46,'Profil ICCER'!$U$46,'Profil ICCER'!$D$50,'Profil ICCER'!$U$50,'Profil ICCER'!$AE$26,'Profil ICCER'!$AV$26,'Profil ICCER'!$AE$30,'Profil ICCER'!$AV$30,'Profil ICCER'!$AE$34,'Profil ICCER'!$AV$34,'Profil ICCER'!$AE$38,'Profil ICCER'!$AV$38,'Profil ICCER'!$AE$42,'Profil ICCER'!$AV$42,'Profil ICCER'!$AE$46,'Profil ICCER'!$AV$46,'Profil ICCER'!$AE$50,'Profil ICCER'!$AV$50,'Profil ICCER'!$D$61,'Profil ICCER'!$U$61,'Profil ICCER'!$D$65,'Profil ICCER'!$U$65,'Profil ICCER'!$D$69,'Profil ICCER'!$U$69,'Profil ICCER'!$D$73,'Profil ICCER'!$U$73,'Profil ICCER'!$AE$61,'Profil ICCER'!$AV$61,'Profil ICCER'!$AE$65,'Profil ICCER'!$AV$65,'Profil ICCER'!$AE$69,'Profil ICCER'!$AV$69,'Profil ICCER'!$D$84,'Profil ICCER'!$U$84,'Profil ICCER'!$D$88,'Profil ICCER'!$U$88,'Profil ICCER'!$AE$84,'Profil ICCER'!$AV$84,'Profil ICCER'!$AE$88,'Profil ICCER'!$AV$88,'Profil ICCER'!$AE$92,'Profil ICCER'!$AV$92,'Profil ICCER'!$AE$96,'Profil ICCER'!$AV$96,'Profil ICCER'!$D$107,'Profil ICCER'!$U$107,'Profil ICCER'!$D$111,'Profil ICCER'!$U$111,'Profil ICCER'!$D$115,'Profil ICCER'!$U$115,'Profil ICCER'!$D$119,'Profil ICCER'!$U$119,'Profil ICCER'!$D$123,'Profil ICCER'!$U$123,'Profil ICCER'!$AE$107,'Profil ICCER'!$AV$107,'Profil ICCER'!$AE$111,'Profil ICCER'!$AV$111,'Profil ICCER'!$AE$115,'Profil ICCER'!$AV$115,'Profil ICCER'!$D$134,'Profil ICCER'!$U$134,'Profil ICCER'!$D$138,'Profil ICCER'!$U$138,'Profil ICCER'!$D$142,'Profil ICCER'!$U$142,'Profil ICCER'!$D$146,'Profil ICCER'!$U$146,'Profil ICCER'!$D$150,'Profil ICCER'!$U$150,'Profil ICCER'!$D$154,'Profil ICCER'!$U$154,'Profil ICCER'!$AE$134,'Profil ICCER'!$AV$134,'Profil ICCER'!$AE$138,'Profil ICCER'!$AV$138,'Profil ICCER'!$AE$142,'Profil ICCER'!$AV$142,'Profil ICCER'!$AE$146,'Profil ICCER'!$AV$146,'Profil ICCER'!$AE$150,'Profil ICCER'!$AV$150,'Profil ICCER'!$AE$154,'Profil ICCER'!$AV$154,'Profil ICCER'!$AE$158,'Profil ICCER'!$AV$158,'Profil ICCER'!$AE$162,'Profil ICCER'!$AV$162,'Profil ICCER'!$AE$166,'Profil ICCER'!$AV$166,'Profil ICCER'!$AE$170,'Profil ICCER'!$AV$170,'Profil ICCER'!$AE$174,'Profil ICCER'!$AV$174,'Profil ICCER'!$AE$178,'Profil ICCER'!$AV$178,'Profil ICCER'!$AE$182,'Profil ICCER'!$AV$182,'Profil ICCER'!$D$193,'Profil ICCER'!$U$193,'Profil ICCER'!$D$197,'Profil ICCER'!$U$197,'Profil ICCER'!$AE$193,'Profil ICCER'!$AV$193,'Profil ICCER'!$AE$197,'Profil ICCER'!$AV$197,'Profil ICCER'!$D$208,'Profil ICCER'!$U$208,'Profil ICCER'!$D$212,'Profil ICCER'!$U$212,'Profil ICCER'!$D$216,'Profil ICCER'!$U$216,'Profil ICCER'!$D$220,'Profil ICCER'!$U$220)</f>
        <v>0</v>
      </c>
      <c r="AR109" s="900" t="str">
        <f>_xlfn.SWITCH(AO109,'Profil ICCER'!$D$26,'Profil ICCER'!$W$26,'Profil ICCER'!$D$30,'Profil ICCER'!$W$30,'Profil ICCER'!$D$34,'Profil ICCER'!$W$34,'Profil ICCER'!$D$38,'Profil ICCER'!$W$38,'Profil ICCER'!$D$42,'Profil ICCER'!$W$42,'Profil ICCER'!$D$46,'Profil ICCER'!$W$46,'Profil ICCER'!$D$50,'Profil ICCER'!$W$50,'Profil ICCER'!$AE$26,'Profil ICCER'!$AX$26,'Profil ICCER'!$AE$30,'Profil ICCER'!$AX$30,'Profil ICCER'!$AE$34,'Profil ICCER'!$AX$34,'Profil ICCER'!$AE$38,'Profil ICCER'!$AX$38,'Profil ICCER'!$AE$42,'Profil ICCER'!$AX$42,'Profil ICCER'!$AE$46,'Profil ICCER'!$AX$46,'Profil ICCER'!$AE$50,'Profil ICCER'!$AX$50,'Profil ICCER'!$D$61,'Profil ICCER'!$W$61,'Profil ICCER'!$D$65,'Profil ICCER'!$W$65,'Profil ICCER'!$D$69,'Profil ICCER'!$W$69,'Profil ICCER'!$D$73,'Profil ICCER'!$W$73,'Profil ICCER'!$AE$61,'Profil ICCER'!$AX$61,'Profil ICCER'!$AE$65,'Profil ICCER'!$AX$65,'Profil ICCER'!$AE$69,'Profil ICCER'!$AX$69,'Profil ICCER'!$D$84,'Profil ICCER'!$W$84,'Profil ICCER'!$D$88,'Profil ICCER'!$W$88,'Profil ICCER'!$AE$84,'Profil ICCER'!$AX$84,'Profil ICCER'!$AE$88,'Profil ICCER'!$AX$88,'Profil ICCER'!$AE$92,'Profil ICCER'!$AX$92,'Profil ICCER'!$AE$96,'Profil ICCER'!$AX$96,'Profil ICCER'!$D$107,'Profil ICCER'!$W$107,'Profil ICCER'!$D$111,'Profil ICCER'!$W$111,'Profil ICCER'!$D$115,'Profil ICCER'!$W$115,'Profil ICCER'!$D$119,'Profil ICCER'!$W$119,'Profil ICCER'!$D$123,'Profil ICCER'!$W$123,'Profil ICCER'!$AE$107,'Profil ICCER'!$AX$107,'Profil ICCER'!$AE$111,'Profil ICCER'!$AX$111,'Profil ICCER'!$AE$115,'Profil ICCER'!$AX$115,'Profil ICCER'!$D$134,'Profil ICCER'!$W$134,'Profil ICCER'!$D$138,'Profil ICCER'!$W$138,'Profil ICCER'!$D$142,'Profil ICCER'!$W$142,'Profil ICCER'!$D$146,'Profil ICCER'!$W$146,'Profil ICCER'!$D$150,'Profil ICCER'!$W$150,'Profil ICCER'!$D$154,'Profil ICCER'!$W$154,'Profil ICCER'!$AE$134,'Profil ICCER'!$AX$134,'Profil ICCER'!$AE$138,'Profil ICCER'!$AX$138,'Profil ICCER'!$AE$142,'Profil ICCER'!$AX$142,'Profil ICCER'!$AE$146,'Profil ICCER'!$AX$146,'Profil ICCER'!$AE$150,'Profil ICCER'!$AX$150,'Profil ICCER'!$AE$154,'Profil ICCER'!$AX$154,'Profil ICCER'!$AE$158,'Profil ICCER'!$AX$158,'Profil ICCER'!$AE$162,'Profil ICCER'!$AX$162,'Profil ICCER'!$AE$166,'Profil ICCER'!$AX$166,'Profil ICCER'!$AE$170,'Profil ICCER'!$AX$170,'Profil ICCER'!$AE$174,'Profil ICCER'!$AX$174,'Profil ICCER'!$AE$178,'Profil ICCER'!$AX$178,'Profil ICCER'!$AE$182,'Profil ICCER'!$AX$182,'Profil ICCER'!$D$193,'Profil ICCER'!$W$193,'Profil ICCER'!$D$197,'Profil ICCER'!$W$197,'Profil ICCER'!$AE$193,'Profil ICCER'!$AX$193,'Profil ICCER'!$AE$197,'Profil ICCER'!$AX$197,'Profil ICCER'!$D$208,'Profil ICCER'!$W$208,'Profil ICCER'!$D$212,'Profil ICCER'!$W$212,'Profil ICCER'!$D$216,'Profil ICCER'!$W$216,'Profil ICCER'!$D$220,'Profil ICCER'!$W$220)</f>
        <v xml:space="preserve"> </v>
      </c>
      <c r="AT109" s="599" t="s">
        <v>365</v>
      </c>
      <c r="AU109" s="599">
        <v>10</v>
      </c>
      <c r="AV109" s="882">
        <f>_xlfn.SWITCH(AT109,'Profil ICCER'!$D$26,'Profil ICCER'!$U$26,'Profil ICCER'!$D$30,'Profil ICCER'!$U$30,'Profil ICCER'!$D$34,'Profil ICCER'!$U$34,'Profil ICCER'!$D$38,'Profil ICCER'!$U$38,'Profil ICCER'!$D$42,'Profil ICCER'!$U$42,'Profil ICCER'!$D$46,'Profil ICCER'!$U$46,'Profil ICCER'!$D$50,'Profil ICCER'!$U$50,'Profil ICCER'!$AE$26,'Profil ICCER'!$AV$26,'Profil ICCER'!$AE$30,'Profil ICCER'!$AV$30,'Profil ICCER'!$AE$34,'Profil ICCER'!$AV$34,'Profil ICCER'!$AE$38,'Profil ICCER'!$AV$38,'Profil ICCER'!$AE$42,'Profil ICCER'!$AV$42,'Profil ICCER'!$AE$46,'Profil ICCER'!$AV$46,'Profil ICCER'!$AE$50,'Profil ICCER'!$AV$50,'Profil ICCER'!$D$61,'Profil ICCER'!$U$61,'Profil ICCER'!$D$65,'Profil ICCER'!$U$65,'Profil ICCER'!$D$69,'Profil ICCER'!$U$69,'Profil ICCER'!$D$73,'Profil ICCER'!$U$73,'Profil ICCER'!$AE$61,'Profil ICCER'!$AV$61,'Profil ICCER'!$AE$65,'Profil ICCER'!$AV$65,'Profil ICCER'!$AE$69,'Profil ICCER'!$AV$69,'Profil ICCER'!$D$84,'Profil ICCER'!$U$84,'Profil ICCER'!$D$88,'Profil ICCER'!$U$88,'Profil ICCER'!$AE$84,'Profil ICCER'!$AV$84,'Profil ICCER'!$AE$88,'Profil ICCER'!$AV$88,'Profil ICCER'!$AE$92,'Profil ICCER'!$AV$92,'Profil ICCER'!$AE$96,'Profil ICCER'!$AV$96,'Profil ICCER'!$D$107,'Profil ICCER'!$U$107,'Profil ICCER'!$D$111,'Profil ICCER'!$U$111,'Profil ICCER'!$D$115,'Profil ICCER'!$U$115,'Profil ICCER'!$D$119,'Profil ICCER'!$U$119,'Profil ICCER'!$D$123,'Profil ICCER'!$U$123,'Profil ICCER'!$AE$107,'Profil ICCER'!$AV$107,'Profil ICCER'!$AE$111,'Profil ICCER'!$AV$111,'Profil ICCER'!$AE$115,'Profil ICCER'!$AV$115,'Profil ICCER'!$D$134,'Profil ICCER'!$U$134,'Profil ICCER'!$D$138,'Profil ICCER'!$U$138,'Profil ICCER'!$D$142,'Profil ICCER'!$U$142,'Profil ICCER'!$D$146,'Profil ICCER'!$U$146,'Profil ICCER'!$D$150,'Profil ICCER'!$U$150,'Profil ICCER'!$D$154,'Profil ICCER'!$U$154,'Profil ICCER'!$AE$134,'Profil ICCER'!$AV$134,'Profil ICCER'!$AE$138,'Profil ICCER'!$AV$138,'Profil ICCER'!$AE$142,'Profil ICCER'!$AV$142,'Profil ICCER'!$AE$146,'Profil ICCER'!$AV$146,'Profil ICCER'!$AE$150,'Profil ICCER'!$AV$150,'Profil ICCER'!$AE$154,'Profil ICCER'!$AV$154,'Profil ICCER'!$AE$158,'Profil ICCER'!$AV$158,'Profil ICCER'!$AE$162,'Profil ICCER'!$AV$162,'Profil ICCER'!$AE$166,'Profil ICCER'!$AV$166,'Profil ICCER'!$AE$170,'Profil ICCER'!$AV$170,'Profil ICCER'!$AE$174,'Profil ICCER'!$AV$174,'Profil ICCER'!$AE$178,'Profil ICCER'!$AV$178,'Profil ICCER'!$AE$182,'Profil ICCER'!$AV$182,'Profil ICCER'!$D$193,'Profil ICCER'!$U$193,'Profil ICCER'!$D$197,'Profil ICCER'!$U$197,'Profil ICCER'!$AE$193,'Profil ICCER'!$AV$193,'Profil ICCER'!$AE$197,'Profil ICCER'!$AV$197,'Profil ICCER'!$D$208,'Profil ICCER'!$U$208,'Profil ICCER'!$D$212,'Profil ICCER'!$U$212,'Profil ICCER'!$D$216,'Profil ICCER'!$U$216,'Profil ICCER'!$D$220,'Profil ICCER'!$U$220)</f>
        <v>0</v>
      </c>
      <c r="AW109" s="900" t="str">
        <f>_xlfn.SWITCH(AT109,'Profil ICCER'!$D$26,'Profil ICCER'!$W$26,'Profil ICCER'!$D$30,'Profil ICCER'!$W$30,'Profil ICCER'!$D$34,'Profil ICCER'!$W$34,'Profil ICCER'!$D$38,'Profil ICCER'!$W$38,'Profil ICCER'!$D$42,'Profil ICCER'!$W$42,'Profil ICCER'!$D$46,'Profil ICCER'!$W$46,'Profil ICCER'!$D$50,'Profil ICCER'!$W$50,'Profil ICCER'!$AE$26,'Profil ICCER'!$AX$26,'Profil ICCER'!$AE$30,'Profil ICCER'!$AX$30,'Profil ICCER'!$AE$34,'Profil ICCER'!$AX$34,'Profil ICCER'!$AE$38,'Profil ICCER'!$AX$38,'Profil ICCER'!$AE$42,'Profil ICCER'!$AX$42,'Profil ICCER'!$AE$46,'Profil ICCER'!$AX$46,'Profil ICCER'!$AE$50,'Profil ICCER'!$AX$50,'Profil ICCER'!$D$61,'Profil ICCER'!$W$61,'Profil ICCER'!$D$65,'Profil ICCER'!$W$65,'Profil ICCER'!$D$69,'Profil ICCER'!$W$69,'Profil ICCER'!$D$73,'Profil ICCER'!$W$73,'Profil ICCER'!$AE$61,'Profil ICCER'!$AX$61,'Profil ICCER'!$AE$65,'Profil ICCER'!$AX$65,'Profil ICCER'!$AE$69,'Profil ICCER'!$AX$69,'Profil ICCER'!$D$84,'Profil ICCER'!$W$84,'Profil ICCER'!$D$88,'Profil ICCER'!$W$88,'Profil ICCER'!$AE$84,'Profil ICCER'!$AX$84,'Profil ICCER'!$AE$88,'Profil ICCER'!$AX$88,'Profil ICCER'!$AE$92,'Profil ICCER'!$AX$92,'Profil ICCER'!$AE$96,'Profil ICCER'!$AX$96,'Profil ICCER'!$D$107,'Profil ICCER'!$W$107,'Profil ICCER'!$D$111,'Profil ICCER'!$W$111,'Profil ICCER'!$D$115,'Profil ICCER'!$W$115,'Profil ICCER'!$D$119,'Profil ICCER'!$W$119,'Profil ICCER'!$D$123,'Profil ICCER'!$W$123,'Profil ICCER'!$AE$107,'Profil ICCER'!$AX$107,'Profil ICCER'!$AE$111,'Profil ICCER'!$AX$111,'Profil ICCER'!$AE$115,'Profil ICCER'!$AX$115,'Profil ICCER'!$D$134,'Profil ICCER'!$W$134,'Profil ICCER'!$D$138,'Profil ICCER'!$W$138,'Profil ICCER'!$D$142,'Profil ICCER'!$W$142,'Profil ICCER'!$D$146,'Profil ICCER'!$W$146,'Profil ICCER'!$D$150,'Profil ICCER'!$W$150,'Profil ICCER'!$D$154,'Profil ICCER'!$W$154,'Profil ICCER'!$AE$134,'Profil ICCER'!$AX$134,'Profil ICCER'!$AE$138,'Profil ICCER'!$AX$138,'Profil ICCER'!$AE$142,'Profil ICCER'!$AX$142,'Profil ICCER'!$AE$146,'Profil ICCER'!$AX$146,'Profil ICCER'!$AE$150,'Profil ICCER'!$AX$150,'Profil ICCER'!$AE$154,'Profil ICCER'!$AX$154,'Profil ICCER'!$AE$158,'Profil ICCER'!$AX$158,'Profil ICCER'!$AE$162,'Profil ICCER'!$AX$162,'Profil ICCER'!$AE$166,'Profil ICCER'!$AX$166,'Profil ICCER'!$AE$170,'Profil ICCER'!$AX$170,'Profil ICCER'!$AE$174,'Profil ICCER'!$AX$174,'Profil ICCER'!$AE$178,'Profil ICCER'!$AX$178,'Profil ICCER'!$AE$182,'Profil ICCER'!$AX$182,'Profil ICCER'!$D$193,'Profil ICCER'!$W$193,'Profil ICCER'!$D$197,'Profil ICCER'!$W$197,'Profil ICCER'!$AE$193,'Profil ICCER'!$AX$193,'Profil ICCER'!$AE$197,'Profil ICCER'!$AX$197,'Profil ICCER'!$D$208,'Profil ICCER'!$W$208,'Profil ICCER'!$D$212,'Profil ICCER'!$W$212,'Profil ICCER'!$D$216,'Profil ICCER'!$W$216,'Profil ICCER'!$D$220,'Profil ICCER'!$W$220)</f>
        <v xml:space="preserve"> </v>
      </c>
    </row>
    <row r="110" spans="41:49" ht="35.1" customHeight="1">
      <c r="AO110" s="599" t="s">
        <v>30</v>
      </c>
      <c r="AP110" s="599">
        <v>10</v>
      </c>
      <c r="AQ110" s="882">
        <f>_xlfn.SWITCH(AO110,'Profil ICCER'!$D$26,'Profil ICCER'!$U$26,'Profil ICCER'!$D$30,'Profil ICCER'!$U$30,'Profil ICCER'!$D$34,'Profil ICCER'!$U$34,'Profil ICCER'!$D$38,'Profil ICCER'!$U$38,'Profil ICCER'!$D$42,'Profil ICCER'!$U$42,'Profil ICCER'!$D$46,'Profil ICCER'!$U$46,'Profil ICCER'!$D$50,'Profil ICCER'!$U$50,'Profil ICCER'!$AE$26,'Profil ICCER'!$AV$26,'Profil ICCER'!$AE$30,'Profil ICCER'!$AV$30,'Profil ICCER'!$AE$34,'Profil ICCER'!$AV$34,'Profil ICCER'!$AE$38,'Profil ICCER'!$AV$38,'Profil ICCER'!$AE$42,'Profil ICCER'!$AV$42,'Profil ICCER'!$AE$46,'Profil ICCER'!$AV$46,'Profil ICCER'!$AE$50,'Profil ICCER'!$AV$50,'Profil ICCER'!$D$61,'Profil ICCER'!$U$61,'Profil ICCER'!$D$65,'Profil ICCER'!$U$65,'Profil ICCER'!$D$69,'Profil ICCER'!$U$69,'Profil ICCER'!$D$73,'Profil ICCER'!$U$73,'Profil ICCER'!$AE$61,'Profil ICCER'!$AV$61,'Profil ICCER'!$AE$65,'Profil ICCER'!$AV$65,'Profil ICCER'!$AE$69,'Profil ICCER'!$AV$69,'Profil ICCER'!$D$84,'Profil ICCER'!$U$84,'Profil ICCER'!$D$88,'Profil ICCER'!$U$88,'Profil ICCER'!$AE$84,'Profil ICCER'!$AV$84,'Profil ICCER'!$AE$88,'Profil ICCER'!$AV$88,'Profil ICCER'!$AE$92,'Profil ICCER'!$AV$92,'Profil ICCER'!$AE$96,'Profil ICCER'!$AV$96,'Profil ICCER'!$D$107,'Profil ICCER'!$U$107,'Profil ICCER'!$D$111,'Profil ICCER'!$U$111,'Profil ICCER'!$D$115,'Profil ICCER'!$U$115,'Profil ICCER'!$D$119,'Profil ICCER'!$U$119,'Profil ICCER'!$D$123,'Profil ICCER'!$U$123,'Profil ICCER'!$AE$107,'Profil ICCER'!$AV$107,'Profil ICCER'!$AE$111,'Profil ICCER'!$AV$111,'Profil ICCER'!$AE$115,'Profil ICCER'!$AV$115,'Profil ICCER'!$D$134,'Profil ICCER'!$U$134,'Profil ICCER'!$D$138,'Profil ICCER'!$U$138,'Profil ICCER'!$D$142,'Profil ICCER'!$U$142,'Profil ICCER'!$D$146,'Profil ICCER'!$U$146,'Profil ICCER'!$D$150,'Profil ICCER'!$U$150,'Profil ICCER'!$D$154,'Profil ICCER'!$U$154,'Profil ICCER'!$AE$134,'Profil ICCER'!$AV$134,'Profil ICCER'!$AE$138,'Profil ICCER'!$AV$138,'Profil ICCER'!$AE$142,'Profil ICCER'!$AV$142,'Profil ICCER'!$AE$146,'Profil ICCER'!$AV$146,'Profil ICCER'!$AE$150,'Profil ICCER'!$AV$150,'Profil ICCER'!$AE$154,'Profil ICCER'!$AV$154,'Profil ICCER'!$AE$158,'Profil ICCER'!$AV$158,'Profil ICCER'!$AE$162,'Profil ICCER'!$AV$162,'Profil ICCER'!$AE$166,'Profil ICCER'!$AV$166,'Profil ICCER'!$AE$170,'Profil ICCER'!$AV$170,'Profil ICCER'!$AE$174,'Profil ICCER'!$AV$174,'Profil ICCER'!$AE$178,'Profil ICCER'!$AV$178,'Profil ICCER'!$AE$182,'Profil ICCER'!$AV$182,'Profil ICCER'!$D$193,'Profil ICCER'!$U$193,'Profil ICCER'!$D$197,'Profil ICCER'!$U$197,'Profil ICCER'!$AE$193,'Profil ICCER'!$AV$193,'Profil ICCER'!$AE$197,'Profil ICCER'!$AV$197,'Profil ICCER'!$D$208,'Profil ICCER'!$U$208,'Profil ICCER'!$D$212,'Profil ICCER'!$U$212,'Profil ICCER'!$D$216,'Profil ICCER'!$U$216,'Profil ICCER'!$D$220,'Profil ICCER'!$U$220)</f>
        <v>0</v>
      </c>
      <c r="AR110" s="900" t="str">
        <f>_xlfn.SWITCH(AO110,'Profil ICCER'!$D$26,'Profil ICCER'!$W$26,'Profil ICCER'!$D$30,'Profil ICCER'!$W$30,'Profil ICCER'!$D$34,'Profil ICCER'!$W$34,'Profil ICCER'!$D$38,'Profil ICCER'!$W$38,'Profil ICCER'!$D$42,'Profil ICCER'!$W$42,'Profil ICCER'!$D$46,'Profil ICCER'!$W$46,'Profil ICCER'!$D$50,'Profil ICCER'!$W$50,'Profil ICCER'!$AE$26,'Profil ICCER'!$AX$26,'Profil ICCER'!$AE$30,'Profil ICCER'!$AX$30,'Profil ICCER'!$AE$34,'Profil ICCER'!$AX$34,'Profil ICCER'!$AE$38,'Profil ICCER'!$AX$38,'Profil ICCER'!$AE$42,'Profil ICCER'!$AX$42,'Profil ICCER'!$AE$46,'Profil ICCER'!$AX$46,'Profil ICCER'!$AE$50,'Profil ICCER'!$AX$50,'Profil ICCER'!$D$61,'Profil ICCER'!$W$61,'Profil ICCER'!$D$65,'Profil ICCER'!$W$65,'Profil ICCER'!$D$69,'Profil ICCER'!$W$69,'Profil ICCER'!$D$73,'Profil ICCER'!$W$73,'Profil ICCER'!$AE$61,'Profil ICCER'!$AX$61,'Profil ICCER'!$AE$65,'Profil ICCER'!$AX$65,'Profil ICCER'!$AE$69,'Profil ICCER'!$AX$69,'Profil ICCER'!$D$84,'Profil ICCER'!$W$84,'Profil ICCER'!$D$88,'Profil ICCER'!$W$88,'Profil ICCER'!$AE$84,'Profil ICCER'!$AX$84,'Profil ICCER'!$AE$88,'Profil ICCER'!$AX$88,'Profil ICCER'!$AE$92,'Profil ICCER'!$AX$92,'Profil ICCER'!$AE$96,'Profil ICCER'!$AX$96,'Profil ICCER'!$D$107,'Profil ICCER'!$W$107,'Profil ICCER'!$D$111,'Profil ICCER'!$W$111,'Profil ICCER'!$D$115,'Profil ICCER'!$W$115,'Profil ICCER'!$D$119,'Profil ICCER'!$W$119,'Profil ICCER'!$D$123,'Profil ICCER'!$W$123,'Profil ICCER'!$AE$107,'Profil ICCER'!$AX$107,'Profil ICCER'!$AE$111,'Profil ICCER'!$AX$111,'Profil ICCER'!$AE$115,'Profil ICCER'!$AX$115,'Profil ICCER'!$D$134,'Profil ICCER'!$W$134,'Profil ICCER'!$D$138,'Profil ICCER'!$W$138,'Profil ICCER'!$D$142,'Profil ICCER'!$W$142,'Profil ICCER'!$D$146,'Profil ICCER'!$W$146,'Profil ICCER'!$D$150,'Profil ICCER'!$W$150,'Profil ICCER'!$D$154,'Profil ICCER'!$W$154,'Profil ICCER'!$AE$134,'Profil ICCER'!$AX$134,'Profil ICCER'!$AE$138,'Profil ICCER'!$AX$138,'Profil ICCER'!$AE$142,'Profil ICCER'!$AX$142,'Profil ICCER'!$AE$146,'Profil ICCER'!$AX$146,'Profil ICCER'!$AE$150,'Profil ICCER'!$AX$150,'Profil ICCER'!$AE$154,'Profil ICCER'!$AX$154,'Profil ICCER'!$AE$158,'Profil ICCER'!$AX$158,'Profil ICCER'!$AE$162,'Profil ICCER'!$AX$162,'Profil ICCER'!$AE$166,'Profil ICCER'!$AX$166,'Profil ICCER'!$AE$170,'Profil ICCER'!$AX$170,'Profil ICCER'!$AE$174,'Profil ICCER'!$AX$174,'Profil ICCER'!$AE$178,'Profil ICCER'!$AX$178,'Profil ICCER'!$AE$182,'Profil ICCER'!$AX$182,'Profil ICCER'!$D$193,'Profil ICCER'!$W$193,'Profil ICCER'!$D$197,'Profil ICCER'!$W$197,'Profil ICCER'!$AE$193,'Profil ICCER'!$AX$193,'Profil ICCER'!$AE$197,'Profil ICCER'!$AX$197,'Profil ICCER'!$D$208,'Profil ICCER'!$W$208,'Profil ICCER'!$D$212,'Profil ICCER'!$W$212,'Profil ICCER'!$D$216,'Profil ICCER'!$W$216,'Profil ICCER'!$D$220,'Profil ICCER'!$W$220)</f>
        <v xml:space="preserve"> </v>
      </c>
      <c r="AT110" s="599" t="s">
        <v>367</v>
      </c>
      <c r="AU110" s="599">
        <v>10</v>
      </c>
      <c r="AV110" s="882">
        <f>_xlfn.SWITCH(AT110,'Profil ICCER'!$D$26,'Profil ICCER'!$U$26,'Profil ICCER'!$D$30,'Profil ICCER'!$U$30,'Profil ICCER'!$D$34,'Profil ICCER'!$U$34,'Profil ICCER'!$D$38,'Profil ICCER'!$U$38,'Profil ICCER'!$D$42,'Profil ICCER'!$U$42,'Profil ICCER'!$D$46,'Profil ICCER'!$U$46,'Profil ICCER'!$D$50,'Profil ICCER'!$U$50,'Profil ICCER'!$AE$26,'Profil ICCER'!$AV$26,'Profil ICCER'!$AE$30,'Profil ICCER'!$AV$30,'Profil ICCER'!$AE$34,'Profil ICCER'!$AV$34,'Profil ICCER'!$AE$38,'Profil ICCER'!$AV$38,'Profil ICCER'!$AE$42,'Profil ICCER'!$AV$42,'Profil ICCER'!$AE$46,'Profil ICCER'!$AV$46,'Profil ICCER'!$AE$50,'Profil ICCER'!$AV$50,'Profil ICCER'!$D$61,'Profil ICCER'!$U$61,'Profil ICCER'!$D$65,'Profil ICCER'!$U$65,'Profil ICCER'!$D$69,'Profil ICCER'!$U$69,'Profil ICCER'!$D$73,'Profil ICCER'!$U$73,'Profil ICCER'!$AE$61,'Profil ICCER'!$AV$61,'Profil ICCER'!$AE$65,'Profil ICCER'!$AV$65,'Profil ICCER'!$AE$69,'Profil ICCER'!$AV$69,'Profil ICCER'!$D$84,'Profil ICCER'!$U$84,'Profil ICCER'!$D$88,'Profil ICCER'!$U$88,'Profil ICCER'!$AE$84,'Profil ICCER'!$AV$84,'Profil ICCER'!$AE$88,'Profil ICCER'!$AV$88,'Profil ICCER'!$AE$92,'Profil ICCER'!$AV$92,'Profil ICCER'!$AE$96,'Profil ICCER'!$AV$96,'Profil ICCER'!$D$107,'Profil ICCER'!$U$107,'Profil ICCER'!$D$111,'Profil ICCER'!$U$111,'Profil ICCER'!$D$115,'Profil ICCER'!$U$115,'Profil ICCER'!$D$119,'Profil ICCER'!$U$119,'Profil ICCER'!$D$123,'Profil ICCER'!$U$123,'Profil ICCER'!$AE$107,'Profil ICCER'!$AV$107,'Profil ICCER'!$AE$111,'Profil ICCER'!$AV$111,'Profil ICCER'!$AE$115,'Profil ICCER'!$AV$115,'Profil ICCER'!$D$134,'Profil ICCER'!$U$134,'Profil ICCER'!$D$138,'Profil ICCER'!$U$138,'Profil ICCER'!$D$142,'Profil ICCER'!$U$142,'Profil ICCER'!$D$146,'Profil ICCER'!$U$146,'Profil ICCER'!$D$150,'Profil ICCER'!$U$150,'Profil ICCER'!$D$154,'Profil ICCER'!$U$154,'Profil ICCER'!$AE$134,'Profil ICCER'!$AV$134,'Profil ICCER'!$AE$138,'Profil ICCER'!$AV$138,'Profil ICCER'!$AE$142,'Profil ICCER'!$AV$142,'Profil ICCER'!$AE$146,'Profil ICCER'!$AV$146,'Profil ICCER'!$AE$150,'Profil ICCER'!$AV$150,'Profil ICCER'!$AE$154,'Profil ICCER'!$AV$154,'Profil ICCER'!$AE$158,'Profil ICCER'!$AV$158,'Profil ICCER'!$AE$162,'Profil ICCER'!$AV$162,'Profil ICCER'!$AE$166,'Profil ICCER'!$AV$166,'Profil ICCER'!$AE$170,'Profil ICCER'!$AV$170,'Profil ICCER'!$AE$174,'Profil ICCER'!$AV$174,'Profil ICCER'!$AE$178,'Profil ICCER'!$AV$178,'Profil ICCER'!$AE$182,'Profil ICCER'!$AV$182,'Profil ICCER'!$D$193,'Profil ICCER'!$U$193,'Profil ICCER'!$D$197,'Profil ICCER'!$U$197,'Profil ICCER'!$AE$193,'Profil ICCER'!$AV$193,'Profil ICCER'!$AE$197,'Profil ICCER'!$AV$197,'Profil ICCER'!$D$208,'Profil ICCER'!$U$208,'Profil ICCER'!$D$212,'Profil ICCER'!$U$212,'Profil ICCER'!$D$216,'Profil ICCER'!$U$216,'Profil ICCER'!$D$220,'Profil ICCER'!$U$220)</f>
        <v>0</v>
      </c>
      <c r="AW110" s="900" t="str">
        <f>_xlfn.SWITCH(AT110,'Profil ICCER'!$D$26,'Profil ICCER'!$W$26,'Profil ICCER'!$D$30,'Profil ICCER'!$W$30,'Profil ICCER'!$D$34,'Profil ICCER'!$W$34,'Profil ICCER'!$D$38,'Profil ICCER'!$W$38,'Profil ICCER'!$D$42,'Profil ICCER'!$W$42,'Profil ICCER'!$D$46,'Profil ICCER'!$W$46,'Profil ICCER'!$D$50,'Profil ICCER'!$W$50,'Profil ICCER'!$AE$26,'Profil ICCER'!$AX$26,'Profil ICCER'!$AE$30,'Profil ICCER'!$AX$30,'Profil ICCER'!$AE$34,'Profil ICCER'!$AX$34,'Profil ICCER'!$AE$38,'Profil ICCER'!$AX$38,'Profil ICCER'!$AE$42,'Profil ICCER'!$AX$42,'Profil ICCER'!$AE$46,'Profil ICCER'!$AX$46,'Profil ICCER'!$AE$50,'Profil ICCER'!$AX$50,'Profil ICCER'!$D$61,'Profil ICCER'!$W$61,'Profil ICCER'!$D$65,'Profil ICCER'!$W$65,'Profil ICCER'!$D$69,'Profil ICCER'!$W$69,'Profil ICCER'!$D$73,'Profil ICCER'!$W$73,'Profil ICCER'!$AE$61,'Profil ICCER'!$AX$61,'Profil ICCER'!$AE$65,'Profil ICCER'!$AX$65,'Profil ICCER'!$AE$69,'Profil ICCER'!$AX$69,'Profil ICCER'!$D$84,'Profil ICCER'!$W$84,'Profil ICCER'!$D$88,'Profil ICCER'!$W$88,'Profil ICCER'!$AE$84,'Profil ICCER'!$AX$84,'Profil ICCER'!$AE$88,'Profil ICCER'!$AX$88,'Profil ICCER'!$AE$92,'Profil ICCER'!$AX$92,'Profil ICCER'!$AE$96,'Profil ICCER'!$AX$96,'Profil ICCER'!$D$107,'Profil ICCER'!$W$107,'Profil ICCER'!$D$111,'Profil ICCER'!$W$111,'Profil ICCER'!$D$115,'Profil ICCER'!$W$115,'Profil ICCER'!$D$119,'Profil ICCER'!$W$119,'Profil ICCER'!$D$123,'Profil ICCER'!$W$123,'Profil ICCER'!$AE$107,'Profil ICCER'!$AX$107,'Profil ICCER'!$AE$111,'Profil ICCER'!$AX$111,'Profil ICCER'!$AE$115,'Profil ICCER'!$AX$115,'Profil ICCER'!$D$134,'Profil ICCER'!$W$134,'Profil ICCER'!$D$138,'Profil ICCER'!$W$138,'Profil ICCER'!$D$142,'Profil ICCER'!$W$142,'Profil ICCER'!$D$146,'Profil ICCER'!$W$146,'Profil ICCER'!$D$150,'Profil ICCER'!$W$150,'Profil ICCER'!$D$154,'Profil ICCER'!$W$154,'Profil ICCER'!$AE$134,'Profil ICCER'!$AX$134,'Profil ICCER'!$AE$138,'Profil ICCER'!$AX$138,'Profil ICCER'!$AE$142,'Profil ICCER'!$AX$142,'Profil ICCER'!$AE$146,'Profil ICCER'!$AX$146,'Profil ICCER'!$AE$150,'Profil ICCER'!$AX$150,'Profil ICCER'!$AE$154,'Profil ICCER'!$AX$154,'Profil ICCER'!$AE$158,'Profil ICCER'!$AX$158,'Profil ICCER'!$AE$162,'Profil ICCER'!$AX$162,'Profil ICCER'!$AE$166,'Profil ICCER'!$AX$166,'Profil ICCER'!$AE$170,'Profil ICCER'!$AX$170,'Profil ICCER'!$AE$174,'Profil ICCER'!$AX$174,'Profil ICCER'!$AE$178,'Profil ICCER'!$AX$178,'Profil ICCER'!$AE$182,'Profil ICCER'!$AX$182,'Profil ICCER'!$D$193,'Profil ICCER'!$W$193,'Profil ICCER'!$D$197,'Profil ICCER'!$W$197,'Profil ICCER'!$AE$193,'Profil ICCER'!$AX$193,'Profil ICCER'!$AE$197,'Profil ICCER'!$AX$197,'Profil ICCER'!$D$208,'Profil ICCER'!$W$208,'Profil ICCER'!$D$212,'Profil ICCER'!$W$212,'Profil ICCER'!$D$216,'Profil ICCER'!$W$216,'Profil ICCER'!$D$220,'Profil ICCER'!$W$220)</f>
        <v xml:space="preserve"> </v>
      </c>
    </row>
    <row r="111" spans="41:49" ht="35.1" customHeight="1">
      <c r="AO111" s="599" t="s">
        <v>346</v>
      </c>
      <c r="AP111" s="599">
        <v>10</v>
      </c>
      <c r="AQ111" s="882">
        <f>_xlfn.SWITCH(AO111,'Profil ICCER'!$D$26,'Profil ICCER'!$U$26,'Profil ICCER'!$D$30,'Profil ICCER'!$U$30,'Profil ICCER'!$D$34,'Profil ICCER'!$U$34,'Profil ICCER'!$D$38,'Profil ICCER'!$U$38,'Profil ICCER'!$D$42,'Profil ICCER'!$U$42,'Profil ICCER'!$D$46,'Profil ICCER'!$U$46,'Profil ICCER'!$D$50,'Profil ICCER'!$U$50,'Profil ICCER'!$AE$26,'Profil ICCER'!$AV$26,'Profil ICCER'!$AE$30,'Profil ICCER'!$AV$30,'Profil ICCER'!$AE$34,'Profil ICCER'!$AV$34,'Profil ICCER'!$AE$38,'Profil ICCER'!$AV$38,'Profil ICCER'!$AE$42,'Profil ICCER'!$AV$42,'Profil ICCER'!$AE$46,'Profil ICCER'!$AV$46,'Profil ICCER'!$AE$50,'Profil ICCER'!$AV$50,'Profil ICCER'!$D$61,'Profil ICCER'!$U$61,'Profil ICCER'!$D$65,'Profil ICCER'!$U$65,'Profil ICCER'!$D$69,'Profil ICCER'!$U$69,'Profil ICCER'!$D$73,'Profil ICCER'!$U$73,'Profil ICCER'!$AE$61,'Profil ICCER'!$AV$61,'Profil ICCER'!$AE$65,'Profil ICCER'!$AV$65,'Profil ICCER'!$AE$69,'Profil ICCER'!$AV$69,'Profil ICCER'!$D$84,'Profil ICCER'!$U$84,'Profil ICCER'!$D$88,'Profil ICCER'!$U$88,'Profil ICCER'!$AE$84,'Profil ICCER'!$AV$84,'Profil ICCER'!$AE$88,'Profil ICCER'!$AV$88,'Profil ICCER'!$AE$92,'Profil ICCER'!$AV$92,'Profil ICCER'!$AE$96,'Profil ICCER'!$AV$96,'Profil ICCER'!$D$107,'Profil ICCER'!$U$107,'Profil ICCER'!$D$111,'Profil ICCER'!$U$111,'Profil ICCER'!$D$115,'Profil ICCER'!$U$115,'Profil ICCER'!$D$119,'Profil ICCER'!$U$119,'Profil ICCER'!$D$123,'Profil ICCER'!$U$123,'Profil ICCER'!$AE$107,'Profil ICCER'!$AV$107,'Profil ICCER'!$AE$111,'Profil ICCER'!$AV$111,'Profil ICCER'!$AE$115,'Profil ICCER'!$AV$115,'Profil ICCER'!$D$134,'Profil ICCER'!$U$134,'Profil ICCER'!$D$138,'Profil ICCER'!$U$138,'Profil ICCER'!$D$142,'Profil ICCER'!$U$142,'Profil ICCER'!$D$146,'Profil ICCER'!$U$146,'Profil ICCER'!$D$150,'Profil ICCER'!$U$150,'Profil ICCER'!$D$154,'Profil ICCER'!$U$154,'Profil ICCER'!$AE$134,'Profil ICCER'!$AV$134,'Profil ICCER'!$AE$138,'Profil ICCER'!$AV$138,'Profil ICCER'!$AE$142,'Profil ICCER'!$AV$142,'Profil ICCER'!$AE$146,'Profil ICCER'!$AV$146,'Profil ICCER'!$AE$150,'Profil ICCER'!$AV$150,'Profil ICCER'!$AE$154,'Profil ICCER'!$AV$154,'Profil ICCER'!$AE$158,'Profil ICCER'!$AV$158,'Profil ICCER'!$AE$162,'Profil ICCER'!$AV$162,'Profil ICCER'!$AE$166,'Profil ICCER'!$AV$166,'Profil ICCER'!$AE$170,'Profil ICCER'!$AV$170,'Profil ICCER'!$AE$174,'Profil ICCER'!$AV$174,'Profil ICCER'!$AE$178,'Profil ICCER'!$AV$178,'Profil ICCER'!$AE$182,'Profil ICCER'!$AV$182,'Profil ICCER'!$D$193,'Profil ICCER'!$U$193,'Profil ICCER'!$D$197,'Profil ICCER'!$U$197,'Profil ICCER'!$AE$193,'Profil ICCER'!$AV$193,'Profil ICCER'!$AE$197,'Profil ICCER'!$AV$197,'Profil ICCER'!$D$208,'Profil ICCER'!$U$208,'Profil ICCER'!$D$212,'Profil ICCER'!$U$212,'Profil ICCER'!$D$216,'Profil ICCER'!$U$216,'Profil ICCER'!$D$220,'Profil ICCER'!$U$220)</f>
        <v>0</v>
      </c>
      <c r="AR111" s="900" t="str">
        <f>_xlfn.SWITCH(AO111,'Profil ICCER'!$D$26,'Profil ICCER'!$W$26,'Profil ICCER'!$D$30,'Profil ICCER'!$W$30,'Profil ICCER'!$D$34,'Profil ICCER'!$W$34,'Profil ICCER'!$D$38,'Profil ICCER'!$W$38,'Profil ICCER'!$D$42,'Profil ICCER'!$W$42,'Profil ICCER'!$D$46,'Profil ICCER'!$W$46,'Profil ICCER'!$D$50,'Profil ICCER'!$W$50,'Profil ICCER'!$AE$26,'Profil ICCER'!$AX$26,'Profil ICCER'!$AE$30,'Profil ICCER'!$AX$30,'Profil ICCER'!$AE$34,'Profil ICCER'!$AX$34,'Profil ICCER'!$AE$38,'Profil ICCER'!$AX$38,'Profil ICCER'!$AE$42,'Profil ICCER'!$AX$42,'Profil ICCER'!$AE$46,'Profil ICCER'!$AX$46,'Profil ICCER'!$AE$50,'Profil ICCER'!$AX$50,'Profil ICCER'!$D$61,'Profil ICCER'!$W$61,'Profil ICCER'!$D$65,'Profil ICCER'!$W$65,'Profil ICCER'!$D$69,'Profil ICCER'!$W$69,'Profil ICCER'!$D$73,'Profil ICCER'!$W$73,'Profil ICCER'!$AE$61,'Profil ICCER'!$AX$61,'Profil ICCER'!$AE$65,'Profil ICCER'!$AX$65,'Profil ICCER'!$AE$69,'Profil ICCER'!$AX$69,'Profil ICCER'!$D$84,'Profil ICCER'!$W$84,'Profil ICCER'!$D$88,'Profil ICCER'!$W$88,'Profil ICCER'!$AE$84,'Profil ICCER'!$AX$84,'Profil ICCER'!$AE$88,'Profil ICCER'!$AX$88,'Profil ICCER'!$AE$92,'Profil ICCER'!$AX$92,'Profil ICCER'!$AE$96,'Profil ICCER'!$AX$96,'Profil ICCER'!$D$107,'Profil ICCER'!$W$107,'Profil ICCER'!$D$111,'Profil ICCER'!$W$111,'Profil ICCER'!$D$115,'Profil ICCER'!$W$115,'Profil ICCER'!$D$119,'Profil ICCER'!$W$119,'Profil ICCER'!$D$123,'Profil ICCER'!$W$123,'Profil ICCER'!$AE$107,'Profil ICCER'!$AX$107,'Profil ICCER'!$AE$111,'Profil ICCER'!$AX$111,'Profil ICCER'!$AE$115,'Profil ICCER'!$AX$115,'Profil ICCER'!$D$134,'Profil ICCER'!$W$134,'Profil ICCER'!$D$138,'Profil ICCER'!$W$138,'Profil ICCER'!$D$142,'Profil ICCER'!$W$142,'Profil ICCER'!$D$146,'Profil ICCER'!$W$146,'Profil ICCER'!$D$150,'Profil ICCER'!$W$150,'Profil ICCER'!$D$154,'Profil ICCER'!$W$154,'Profil ICCER'!$AE$134,'Profil ICCER'!$AX$134,'Profil ICCER'!$AE$138,'Profil ICCER'!$AX$138,'Profil ICCER'!$AE$142,'Profil ICCER'!$AX$142,'Profil ICCER'!$AE$146,'Profil ICCER'!$AX$146,'Profil ICCER'!$AE$150,'Profil ICCER'!$AX$150,'Profil ICCER'!$AE$154,'Profil ICCER'!$AX$154,'Profil ICCER'!$AE$158,'Profil ICCER'!$AX$158,'Profil ICCER'!$AE$162,'Profil ICCER'!$AX$162,'Profil ICCER'!$AE$166,'Profil ICCER'!$AX$166,'Profil ICCER'!$AE$170,'Profil ICCER'!$AX$170,'Profil ICCER'!$AE$174,'Profil ICCER'!$AX$174,'Profil ICCER'!$AE$178,'Profil ICCER'!$AX$178,'Profil ICCER'!$AE$182,'Profil ICCER'!$AX$182,'Profil ICCER'!$D$193,'Profil ICCER'!$W$193,'Profil ICCER'!$D$197,'Profil ICCER'!$W$197,'Profil ICCER'!$AE$193,'Profil ICCER'!$AX$193,'Profil ICCER'!$AE$197,'Profil ICCER'!$AX$197,'Profil ICCER'!$D$208,'Profil ICCER'!$W$208,'Profil ICCER'!$D$212,'Profil ICCER'!$W$212,'Profil ICCER'!$D$216,'Profil ICCER'!$W$216,'Profil ICCER'!$D$220,'Profil ICCER'!$W$220)</f>
        <v xml:space="preserve"> </v>
      </c>
      <c r="AT111" s="599" t="s">
        <v>305</v>
      </c>
      <c r="AU111" s="599">
        <v>10</v>
      </c>
      <c r="AV111" s="882">
        <f>_xlfn.SWITCH(AT111,'Profil ICCER'!$D$26,'Profil ICCER'!$U$26,'Profil ICCER'!$D$30,'Profil ICCER'!$U$30,'Profil ICCER'!$D$34,'Profil ICCER'!$U$34,'Profil ICCER'!$D$38,'Profil ICCER'!$U$38,'Profil ICCER'!$D$42,'Profil ICCER'!$U$42,'Profil ICCER'!$D$46,'Profil ICCER'!$U$46,'Profil ICCER'!$D$50,'Profil ICCER'!$U$50,'Profil ICCER'!$AE$26,'Profil ICCER'!$AV$26,'Profil ICCER'!$AE$30,'Profil ICCER'!$AV$30,'Profil ICCER'!$AE$34,'Profil ICCER'!$AV$34,'Profil ICCER'!$AE$38,'Profil ICCER'!$AV$38,'Profil ICCER'!$AE$42,'Profil ICCER'!$AV$42,'Profil ICCER'!$AE$46,'Profil ICCER'!$AV$46,'Profil ICCER'!$AE$50,'Profil ICCER'!$AV$50,'Profil ICCER'!$D$61,'Profil ICCER'!$U$61,'Profil ICCER'!$D$65,'Profil ICCER'!$U$65,'Profil ICCER'!$D$69,'Profil ICCER'!$U$69,'Profil ICCER'!$D$73,'Profil ICCER'!$U$73,'Profil ICCER'!$AE$61,'Profil ICCER'!$AV$61,'Profil ICCER'!$AE$65,'Profil ICCER'!$AV$65,'Profil ICCER'!$AE$69,'Profil ICCER'!$AV$69,'Profil ICCER'!$D$84,'Profil ICCER'!$U$84,'Profil ICCER'!$D$88,'Profil ICCER'!$U$88,'Profil ICCER'!$AE$84,'Profil ICCER'!$AV$84,'Profil ICCER'!$AE$88,'Profil ICCER'!$AV$88,'Profil ICCER'!$AE$92,'Profil ICCER'!$AV$92,'Profil ICCER'!$AE$96,'Profil ICCER'!$AV$96,'Profil ICCER'!$D$107,'Profil ICCER'!$U$107,'Profil ICCER'!$D$111,'Profil ICCER'!$U$111,'Profil ICCER'!$D$115,'Profil ICCER'!$U$115,'Profil ICCER'!$D$119,'Profil ICCER'!$U$119,'Profil ICCER'!$D$123,'Profil ICCER'!$U$123,'Profil ICCER'!$AE$107,'Profil ICCER'!$AV$107,'Profil ICCER'!$AE$111,'Profil ICCER'!$AV$111,'Profil ICCER'!$AE$115,'Profil ICCER'!$AV$115,'Profil ICCER'!$D$134,'Profil ICCER'!$U$134,'Profil ICCER'!$D$138,'Profil ICCER'!$U$138,'Profil ICCER'!$D$142,'Profil ICCER'!$U$142,'Profil ICCER'!$D$146,'Profil ICCER'!$U$146,'Profil ICCER'!$D$150,'Profil ICCER'!$U$150,'Profil ICCER'!$D$154,'Profil ICCER'!$U$154,'Profil ICCER'!$AE$134,'Profil ICCER'!$AV$134,'Profil ICCER'!$AE$138,'Profil ICCER'!$AV$138,'Profil ICCER'!$AE$142,'Profil ICCER'!$AV$142,'Profil ICCER'!$AE$146,'Profil ICCER'!$AV$146,'Profil ICCER'!$AE$150,'Profil ICCER'!$AV$150,'Profil ICCER'!$AE$154,'Profil ICCER'!$AV$154,'Profil ICCER'!$AE$158,'Profil ICCER'!$AV$158,'Profil ICCER'!$AE$162,'Profil ICCER'!$AV$162,'Profil ICCER'!$AE$166,'Profil ICCER'!$AV$166,'Profil ICCER'!$AE$170,'Profil ICCER'!$AV$170,'Profil ICCER'!$AE$174,'Profil ICCER'!$AV$174,'Profil ICCER'!$AE$178,'Profil ICCER'!$AV$178,'Profil ICCER'!$AE$182,'Profil ICCER'!$AV$182,'Profil ICCER'!$D$193,'Profil ICCER'!$U$193,'Profil ICCER'!$D$197,'Profil ICCER'!$U$197,'Profil ICCER'!$AE$193,'Profil ICCER'!$AV$193,'Profil ICCER'!$AE$197,'Profil ICCER'!$AV$197,'Profil ICCER'!$D$208,'Profil ICCER'!$U$208,'Profil ICCER'!$D$212,'Profil ICCER'!$U$212,'Profil ICCER'!$D$216,'Profil ICCER'!$U$216,'Profil ICCER'!$D$220,'Profil ICCER'!$U$220)</f>
        <v>0</v>
      </c>
      <c r="AW111" s="900">
        <f>_xlfn.SWITCH(AT111,'Profil ICCER'!$D$26,'Profil ICCER'!$W$26,'Profil ICCER'!$D$30,'Profil ICCER'!$W$30,'Profil ICCER'!$D$34,'Profil ICCER'!$W$34,'Profil ICCER'!$D$38,'Profil ICCER'!$W$38,'Profil ICCER'!$D$42,'Profil ICCER'!$W$42,'Profil ICCER'!$D$46,'Profil ICCER'!$W$46,'Profil ICCER'!$D$50,'Profil ICCER'!$W$50,'Profil ICCER'!$AE$26,'Profil ICCER'!$AX$26,'Profil ICCER'!$AE$30,'Profil ICCER'!$AX$30,'Profil ICCER'!$AE$34,'Profil ICCER'!$AX$34,'Profil ICCER'!$AE$38,'Profil ICCER'!$AX$38,'Profil ICCER'!$AE$42,'Profil ICCER'!$AX$42,'Profil ICCER'!$AE$46,'Profil ICCER'!$AX$46,'Profil ICCER'!$AE$50,'Profil ICCER'!$AX$50,'Profil ICCER'!$D$61,'Profil ICCER'!$W$61,'Profil ICCER'!$D$65,'Profil ICCER'!$W$65,'Profil ICCER'!$D$69,'Profil ICCER'!$W$69,'Profil ICCER'!$D$73,'Profil ICCER'!$W$73,'Profil ICCER'!$AE$61,'Profil ICCER'!$AX$61,'Profil ICCER'!$AE$65,'Profil ICCER'!$AX$65,'Profil ICCER'!$AE$69,'Profil ICCER'!$AX$69,'Profil ICCER'!$D$84,'Profil ICCER'!$W$84,'Profil ICCER'!$D$88,'Profil ICCER'!$W$88,'Profil ICCER'!$AE$84,'Profil ICCER'!$AX$84,'Profil ICCER'!$AE$88,'Profil ICCER'!$AX$88,'Profil ICCER'!$AE$92,'Profil ICCER'!$AX$92,'Profil ICCER'!$AE$96,'Profil ICCER'!$AX$96,'Profil ICCER'!$D$107,'Profil ICCER'!$W$107,'Profil ICCER'!$D$111,'Profil ICCER'!$W$111,'Profil ICCER'!$D$115,'Profil ICCER'!$W$115,'Profil ICCER'!$D$119,'Profil ICCER'!$W$119,'Profil ICCER'!$D$123,'Profil ICCER'!$W$123,'Profil ICCER'!$AE$107,'Profil ICCER'!$AX$107,'Profil ICCER'!$AE$111,'Profil ICCER'!$AX$111,'Profil ICCER'!$AE$115,'Profil ICCER'!$AX$115,'Profil ICCER'!$D$134,'Profil ICCER'!$W$134,'Profil ICCER'!$D$138,'Profil ICCER'!$W$138,'Profil ICCER'!$D$142,'Profil ICCER'!$W$142,'Profil ICCER'!$D$146,'Profil ICCER'!$W$146,'Profil ICCER'!$D$150,'Profil ICCER'!$W$150,'Profil ICCER'!$D$154,'Profil ICCER'!$W$154,'Profil ICCER'!$AE$134,'Profil ICCER'!$AX$134,'Profil ICCER'!$AE$138,'Profil ICCER'!$AX$138,'Profil ICCER'!$AE$142,'Profil ICCER'!$AX$142,'Profil ICCER'!$AE$146,'Profil ICCER'!$AX$146,'Profil ICCER'!$AE$150,'Profil ICCER'!$AX$150,'Profil ICCER'!$AE$154,'Profil ICCER'!$AX$154,'Profil ICCER'!$AE$158,'Profil ICCER'!$AX$158,'Profil ICCER'!$AE$162,'Profil ICCER'!$AX$162,'Profil ICCER'!$AE$166,'Profil ICCER'!$AX$166,'Profil ICCER'!$AE$170,'Profil ICCER'!$AX$170,'Profil ICCER'!$AE$174,'Profil ICCER'!$AX$174,'Profil ICCER'!$AE$178,'Profil ICCER'!$AX$178,'Profil ICCER'!$AE$182,'Profil ICCER'!$AX$182,'Profil ICCER'!$D$193,'Profil ICCER'!$W$193,'Profil ICCER'!$D$197,'Profil ICCER'!$W$197,'Profil ICCER'!$AE$193,'Profil ICCER'!$AX$193,'Profil ICCER'!$AE$197,'Profil ICCER'!$AX$197,'Profil ICCER'!$D$208,'Profil ICCER'!$W$208,'Profil ICCER'!$D$212,'Profil ICCER'!$W$212,'Profil ICCER'!$D$216,'Profil ICCER'!$W$216,'Profil ICCER'!$D$220,'Profil ICCER'!$W$220)</f>
        <v>0</v>
      </c>
    </row>
    <row r="112" spans="41:49" ht="35.1" customHeight="1">
      <c r="AO112" s="599" t="s">
        <v>347</v>
      </c>
      <c r="AP112" s="599">
        <v>10</v>
      </c>
      <c r="AQ112" s="882">
        <f>_xlfn.SWITCH(AO112,'Profil ICCER'!$D$26,'Profil ICCER'!$U$26,'Profil ICCER'!$D$30,'Profil ICCER'!$U$30,'Profil ICCER'!$D$34,'Profil ICCER'!$U$34,'Profil ICCER'!$D$38,'Profil ICCER'!$U$38,'Profil ICCER'!$D$42,'Profil ICCER'!$U$42,'Profil ICCER'!$D$46,'Profil ICCER'!$U$46,'Profil ICCER'!$D$50,'Profil ICCER'!$U$50,'Profil ICCER'!$AE$26,'Profil ICCER'!$AV$26,'Profil ICCER'!$AE$30,'Profil ICCER'!$AV$30,'Profil ICCER'!$AE$34,'Profil ICCER'!$AV$34,'Profil ICCER'!$AE$38,'Profil ICCER'!$AV$38,'Profil ICCER'!$AE$42,'Profil ICCER'!$AV$42,'Profil ICCER'!$AE$46,'Profil ICCER'!$AV$46,'Profil ICCER'!$AE$50,'Profil ICCER'!$AV$50,'Profil ICCER'!$D$61,'Profil ICCER'!$U$61,'Profil ICCER'!$D$65,'Profil ICCER'!$U$65,'Profil ICCER'!$D$69,'Profil ICCER'!$U$69,'Profil ICCER'!$D$73,'Profil ICCER'!$U$73,'Profil ICCER'!$AE$61,'Profil ICCER'!$AV$61,'Profil ICCER'!$AE$65,'Profil ICCER'!$AV$65,'Profil ICCER'!$AE$69,'Profil ICCER'!$AV$69,'Profil ICCER'!$D$84,'Profil ICCER'!$U$84,'Profil ICCER'!$D$88,'Profil ICCER'!$U$88,'Profil ICCER'!$AE$84,'Profil ICCER'!$AV$84,'Profil ICCER'!$AE$88,'Profil ICCER'!$AV$88,'Profil ICCER'!$AE$92,'Profil ICCER'!$AV$92,'Profil ICCER'!$AE$96,'Profil ICCER'!$AV$96,'Profil ICCER'!$D$107,'Profil ICCER'!$U$107,'Profil ICCER'!$D$111,'Profil ICCER'!$U$111,'Profil ICCER'!$D$115,'Profil ICCER'!$U$115,'Profil ICCER'!$D$119,'Profil ICCER'!$U$119,'Profil ICCER'!$D$123,'Profil ICCER'!$U$123,'Profil ICCER'!$AE$107,'Profil ICCER'!$AV$107,'Profil ICCER'!$AE$111,'Profil ICCER'!$AV$111,'Profil ICCER'!$AE$115,'Profil ICCER'!$AV$115,'Profil ICCER'!$D$134,'Profil ICCER'!$U$134,'Profil ICCER'!$D$138,'Profil ICCER'!$U$138,'Profil ICCER'!$D$142,'Profil ICCER'!$U$142,'Profil ICCER'!$D$146,'Profil ICCER'!$U$146,'Profil ICCER'!$D$150,'Profil ICCER'!$U$150,'Profil ICCER'!$D$154,'Profil ICCER'!$U$154,'Profil ICCER'!$AE$134,'Profil ICCER'!$AV$134,'Profil ICCER'!$AE$138,'Profil ICCER'!$AV$138,'Profil ICCER'!$AE$142,'Profil ICCER'!$AV$142,'Profil ICCER'!$AE$146,'Profil ICCER'!$AV$146,'Profil ICCER'!$AE$150,'Profil ICCER'!$AV$150,'Profil ICCER'!$AE$154,'Profil ICCER'!$AV$154,'Profil ICCER'!$AE$158,'Profil ICCER'!$AV$158,'Profil ICCER'!$AE$162,'Profil ICCER'!$AV$162,'Profil ICCER'!$AE$166,'Profil ICCER'!$AV$166,'Profil ICCER'!$AE$170,'Profil ICCER'!$AV$170,'Profil ICCER'!$AE$174,'Profil ICCER'!$AV$174,'Profil ICCER'!$AE$178,'Profil ICCER'!$AV$178,'Profil ICCER'!$AE$182,'Profil ICCER'!$AV$182,'Profil ICCER'!$D$193,'Profil ICCER'!$U$193,'Profil ICCER'!$D$197,'Profil ICCER'!$U$197,'Profil ICCER'!$AE$193,'Profil ICCER'!$AV$193,'Profil ICCER'!$AE$197,'Profil ICCER'!$AV$197,'Profil ICCER'!$D$208,'Profil ICCER'!$U$208,'Profil ICCER'!$D$212,'Profil ICCER'!$U$212,'Profil ICCER'!$D$216,'Profil ICCER'!$U$216,'Profil ICCER'!$D$220,'Profil ICCER'!$U$220)</f>
        <v>0</v>
      </c>
      <c r="AR112" s="900" t="str">
        <f>_xlfn.SWITCH(AO112,'Profil ICCER'!$D$26,'Profil ICCER'!$W$26,'Profil ICCER'!$D$30,'Profil ICCER'!$W$30,'Profil ICCER'!$D$34,'Profil ICCER'!$W$34,'Profil ICCER'!$D$38,'Profil ICCER'!$W$38,'Profil ICCER'!$D$42,'Profil ICCER'!$W$42,'Profil ICCER'!$D$46,'Profil ICCER'!$W$46,'Profil ICCER'!$D$50,'Profil ICCER'!$W$50,'Profil ICCER'!$AE$26,'Profil ICCER'!$AX$26,'Profil ICCER'!$AE$30,'Profil ICCER'!$AX$30,'Profil ICCER'!$AE$34,'Profil ICCER'!$AX$34,'Profil ICCER'!$AE$38,'Profil ICCER'!$AX$38,'Profil ICCER'!$AE$42,'Profil ICCER'!$AX$42,'Profil ICCER'!$AE$46,'Profil ICCER'!$AX$46,'Profil ICCER'!$AE$50,'Profil ICCER'!$AX$50,'Profil ICCER'!$D$61,'Profil ICCER'!$W$61,'Profil ICCER'!$D$65,'Profil ICCER'!$W$65,'Profil ICCER'!$D$69,'Profil ICCER'!$W$69,'Profil ICCER'!$D$73,'Profil ICCER'!$W$73,'Profil ICCER'!$AE$61,'Profil ICCER'!$AX$61,'Profil ICCER'!$AE$65,'Profil ICCER'!$AX$65,'Profil ICCER'!$AE$69,'Profil ICCER'!$AX$69,'Profil ICCER'!$D$84,'Profil ICCER'!$W$84,'Profil ICCER'!$D$88,'Profil ICCER'!$W$88,'Profil ICCER'!$AE$84,'Profil ICCER'!$AX$84,'Profil ICCER'!$AE$88,'Profil ICCER'!$AX$88,'Profil ICCER'!$AE$92,'Profil ICCER'!$AX$92,'Profil ICCER'!$AE$96,'Profil ICCER'!$AX$96,'Profil ICCER'!$D$107,'Profil ICCER'!$W$107,'Profil ICCER'!$D$111,'Profil ICCER'!$W$111,'Profil ICCER'!$D$115,'Profil ICCER'!$W$115,'Profil ICCER'!$D$119,'Profil ICCER'!$W$119,'Profil ICCER'!$D$123,'Profil ICCER'!$W$123,'Profil ICCER'!$AE$107,'Profil ICCER'!$AX$107,'Profil ICCER'!$AE$111,'Profil ICCER'!$AX$111,'Profil ICCER'!$AE$115,'Profil ICCER'!$AX$115,'Profil ICCER'!$D$134,'Profil ICCER'!$W$134,'Profil ICCER'!$D$138,'Profil ICCER'!$W$138,'Profil ICCER'!$D$142,'Profil ICCER'!$W$142,'Profil ICCER'!$D$146,'Profil ICCER'!$W$146,'Profil ICCER'!$D$150,'Profil ICCER'!$W$150,'Profil ICCER'!$D$154,'Profil ICCER'!$W$154,'Profil ICCER'!$AE$134,'Profil ICCER'!$AX$134,'Profil ICCER'!$AE$138,'Profil ICCER'!$AX$138,'Profil ICCER'!$AE$142,'Profil ICCER'!$AX$142,'Profil ICCER'!$AE$146,'Profil ICCER'!$AX$146,'Profil ICCER'!$AE$150,'Profil ICCER'!$AX$150,'Profil ICCER'!$AE$154,'Profil ICCER'!$AX$154,'Profil ICCER'!$AE$158,'Profil ICCER'!$AX$158,'Profil ICCER'!$AE$162,'Profil ICCER'!$AX$162,'Profil ICCER'!$AE$166,'Profil ICCER'!$AX$166,'Profil ICCER'!$AE$170,'Profil ICCER'!$AX$170,'Profil ICCER'!$AE$174,'Profil ICCER'!$AX$174,'Profil ICCER'!$AE$178,'Profil ICCER'!$AX$178,'Profil ICCER'!$AE$182,'Profil ICCER'!$AX$182,'Profil ICCER'!$D$193,'Profil ICCER'!$W$193,'Profil ICCER'!$D$197,'Profil ICCER'!$W$197,'Profil ICCER'!$AE$193,'Profil ICCER'!$AX$193,'Profil ICCER'!$AE$197,'Profil ICCER'!$AX$197,'Profil ICCER'!$D$208,'Profil ICCER'!$W$208,'Profil ICCER'!$D$212,'Profil ICCER'!$W$212,'Profil ICCER'!$D$216,'Profil ICCER'!$W$216,'Profil ICCER'!$D$220,'Profil ICCER'!$W$220)</f>
        <v xml:space="preserve"> </v>
      </c>
      <c r="AT112" s="599" t="s">
        <v>307</v>
      </c>
      <c r="AU112" s="599">
        <v>10</v>
      </c>
      <c r="AV112" s="882">
        <f>_xlfn.SWITCH(AT112,'Profil ICCER'!$D$26,'Profil ICCER'!$U$26,'Profil ICCER'!$D$30,'Profil ICCER'!$U$30,'Profil ICCER'!$D$34,'Profil ICCER'!$U$34,'Profil ICCER'!$D$38,'Profil ICCER'!$U$38,'Profil ICCER'!$D$42,'Profil ICCER'!$U$42,'Profil ICCER'!$D$46,'Profil ICCER'!$U$46,'Profil ICCER'!$D$50,'Profil ICCER'!$U$50,'Profil ICCER'!$AE$26,'Profil ICCER'!$AV$26,'Profil ICCER'!$AE$30,'Profil ICCER'!$AV$30,'Profil ICCER'!$AE$34,'Profil ICCER'!$AV$34,'Profil ICCER'!$AE$38,'Profil ICCER'!$AV$38,'Profil ICCER'!$AE$42,'Profil ICCER'!$AV$42,'Profil ICCER'!$AE$46,'Profil ICCER'!$AV$46,'Profil ICCER'!$AE$50,'Profil ICCER'!$AV$50,'Profil ICCER'!$D$61,'Profil ICCER'!$U$61,'Profil ICCER'!$D$65,'Profil ICCER'!$U$65,'Profil ICCER'!$D$69,'Profil ICCER'!$U$69,'Profil ICCER'!$D$73,'Profil ICCER'!$U$73,'Profil ICCER'!$AE$61,'Profil ICCER'!$AV$61,'Profil ICCER'!$AE$65,'Profil ICCER'!$AV$65,'Profil ICCER'!$AE$69,'Profil ICCER'!$AV$69,'Profil ICCER'!$D$84,'Profil ICCER'!$U$84,'Profil ICCER'!$D$88,'Profil ICCER'!$U$88,'Profil ICCER'!$AE$84,'Profil ICCER'!$AV$84,'Profil ICCER'!$AE$88,'Profil ICCER'!$AV$88,'Profil ICCER'!$AE$92,'Profil ICCER'!$AV$92,'Profil ICCER'!$AE$96,'Profil ICCER'!$AV$96,'Profil ICCER'!$D$107,'Profil ICCER'!$U$107,'Profil ICCER'!$D$111,'Profil ICCER'!$U$111,'Profil ICCER'!$D$115,'Profil ICCER'!$U$115,'Profil ICCER'!$D$119,'Profil ICCER'!$U$119,'Profil ICCER'!$D$123,'Profil ICCER'!$U$123,'Profil ICCER'!$AE$107,'Profil ICCER'!$AV$107,'Profil ICCER'!$AE$111,'Profil ICCER'!$AV$111,'Profil ICCER'!$AE$115,'Profil ICCER'!$AV$115,'Profil ICCER'!$D$134,'Profil ICCER'!$U$134,'Profil ICCER'!$D$138,'Profil ICCER'!$U$138,'Profil ICCER'!$D$142,'Profil ICCER'!$U$142,'Profil ICCER'!$D$146,'Profil ICCER'!$U$146,'Profil ICCER'!$D$150,'Profil ICCER'!$U$150,'Profil ICCER'!$D$154,'Profil ICCER'!$U$154,'Profil ICCER'!$AE$134,'Profil ICCER'!$AV$134,'Profil ICCER'!$AE$138,'Profil ICCER'!$AV$138,'Profil ICCER'!$AE$142,'Profil ICCER'!$AV$142,'Profil ICCER'!$AE$146,'Profil ICCER'!$AV$146,'Profil ICCER'!$AE$150,'Profil ICCER'!$AV$150,'Profil ICCER'!$AE$154,'Profil ICCER'!$AV$154,'Profil ICCER'!$AE$158,'Profil ICCER'!$AV$158,'Profil ICCER'!$AE$162,'Profil ICCER'!$AV$162,'Profil ICCER'!$AE$166,'Profil ICCER'!$AV$166,'Profil ICCER'!$AE$170,'Profil ICCER'!$AV$170,'Profil ICCER'!$AE$174,'Profil ICCER'!$AV$174,'Profil ICCER'!$AE$178,'Profil ICCER'!$AV$178,'Profil ICCER'!$AE$182,'Profil ICCER'!$AV$182,'Profil ICCER'!$D$193,'Profil ICCER'!$U$193,'Profil ICCER'!$D$197,'Profil ICCER'!$U$197,'Profil ICCER'!$AE$193,'Profil ICCER'!$AV$193,'Profil ICCER'!$AE$197,'Profil ICCER'!$AV$197,'Profil ICCER'!$D$208,'Profil ICCER'!$U$208,'Profil ICCER'!$D$212,'Profil ICCER'!$U$212,'Profil ICCER'!$D$216,'Profil ICCER'!$U$216,'Profil ICCER'!$D$220,'Profil ICCER'!$U$220)</f>
        <v>0</v>
      </c>
      <c r="AW112" s="900">
        <f>_xlfn.SWITCH(AT112,'Profil ICCER'!$D$26,'Profil ICCER'!$W$26,'Profil ICCER'!$D$30,'Profil ICCER'!$W$30,'Profil ICCER'!$D$34,'Profil ICCER'!$W$34,'Profil ICCER'!$D$38,'Profil ICCER'!$W$38,'Profil ICCER'!$D$42,'Profil ICCER'!$W$42,'Profil ICCER'!$D$46,'Profil ICCER'!$W$46,'Profil ICCER'!$D$50,'Profil ICCER'!$W$50,'Profil ICCER'!$AE$26,'Profil ICCER'!$AX$26,'Profil ICCER'!$AE$30,'Profil ICCER'!$AX$30,'Profil ICCER'!$AE$34,'Profil ICCER'!$AX$34,'Profil ICCER'!$AE$38,'Profil ICCER'!$AX$38,'Profil ICCER'!$AE$42,'Profil ICCER'!$AX$42,'Profil ICCER'!$AE$46,'Profil ICCER'!$AX$46,'Profil ICCER'!$AE$50,'Profil ICCER'!$AX$50,'Profil ICCER'!$D$61,'Profil ICCER'!$W$61,'Profil ICCER'!$D$65,'Profil ICCER'!$W$65,'Profil ICCER'!$D$69,'Profil ICCER'!$W$69,'Profil ICCER'!$D$73,'Profil ICCER'!$W$73,'Profil ICCER'!$AE$61,'Profil ICCER'!$AX$61,'Profil ICCER'!$AE$65,'Profil ICCER'!$AX$65,'Profil ICCER'!$AE$69,'Profil ICCER'!$AX$69,'Profil ICCER'!$D$84,'Profil ICCER'!$W$84,'Profil ICCER'!$D$88,'Profil ICCER'!$W$88,'Profil ICCER'!$AE$84,'Profil ICCER'!$AX$84,'Profil ICCER'!$AE$88,'Profil ICCER'!$AX$88,'Profil ICCER'!$AE$92,'Profil ICCER'!$AX$92,'Profil ICCER'!$AE$96,'Profil ICCER'!$AX$96,'Profil ICCER'!$D$107,'Profil ICCER'!$W$107,'Profil ICCER'!$D$111,'Profil ICCER'!$W$111,'Profil ICCER'!$D$115,'Profil ICCER'!$W$115,'Profil ICCER'!$D$119,'Profil ICCER'!$W$119,'Profil ICCER'!$D$123,'Profil ICCER'!$W$123,'Profil ICCER'!$AE$107,'Profil ICCER'!$AX$107,'Profil ICCER'!$AE$111,'Profil ICCER'!$AX$111,'Profil ICCER'!$AE$115,'Profil ICCER'!$AX$115,'Profil ICCER'!$D$134,'Profil ICCER'!$W$134,'Profil ICCER'!$D$138,'Profil ICCER'!$W$138,'Profil ICCER'!$D$142,'Profil ICCER'!$W$142,'Profil ICCER'!$D$146,'Profil ICCER'!$W$146,'Profil ICCER'!$D$150,'Profil ICCER'!$W$150,'Profil ICCER'!$D$154,'Profil ICCER'!$W$154,'Profil ICCER'!$AE$134,'Profil ICCER'!$AX$134,'Profil ICCER'!$AE$138,'Profil ICCER'!$AX$138,'Profil ICCER'!$AE$142,'Profil ICCER'!$AX$142,'Profil ICCER'!$AE$146,'Profil ICCER'!$AX$146,'Profil ICCER'!$AE$150,'Profil ICCER'!$AX$150,'Profil ICCER'!$AE$154,'Profil ICCER'!$AX$154,'Profil ICCER'!$AE$158,'Profil ICCER'!$AX$158,'Profil ICCER'!$AE$162,'Profil ICCER'!$AX$162,'Profil ICCER'!$AE$166,'Profil ICCER'!$AX$166,'Profil ICCER'!$AE$170,'Profil ICCER'!$AX$170,'Profil ICCER'!$AE$174,'Profil ICCER'!$AX$174,'Profil ICCER'!$AE$178,'Profil ICCER'!$AX$178,'Profil ICCER'!$AE$182,'Profil ICCER'!$AX$182,'Profil ICCER'!$D$193,'Profil ICCER'!$W$193,'Profil ICCER'!$D$197,'Profil ICCER'!$W$197,'Profil ICCER'!$AE$193,'Profil ICCER'!$AX$193,'Profil ICCER'!$AE$197,'Profil ICCER'!$AX$197,'Profil ICCER'!$D$208,'Profil ICCER'!$W$208,'Profil ICCER'!$D$212,'Profil ICCER'!$W$212,'Profil ICCER'!$D$216,'Profil ICCER'!$W$216,'Profil ICCER'!$D$220,'Profil ICCER'!$W$220)</f>
        <v>0</v>
      </c>
    </row>
    <row r="113" spans="41:49" ht="35.1" customHeight="1">
      <c r="AO113" s="599" t="s">
        <v>32</v>
      </c>
      <c r="AP113" s="599">
        <v>10</v>
      </c>
      <c r="AQ113" s="882">
        <f>_xlfn.SWITCH(AO113,'Profil ICCER'!$D$26,'Profil ICCER'!$U$26,'Profil ICCER'!$D$30,'Profil ICCER'!$U$30,'Profil ICCER'!$D$34,'Profil ICCER'!$U$34,'Profil ICCER'!$D$38,'Profil ICCER'!$U$38,'Profil ICCER'!$D$42,'Profil ICCER'!$U$42,'Profil ICCER'!$D$46,'Profil ICCER'!$U$46,'Profil ICCER'!$D$50,'Profil ICCER'!$U$50,'Profil ICCER'!$AE$26,'Profil ICCER'!$AV$26,'Profil ICCER'!$AE$30,'Profil ICCER'!$AV$30,'Profil ICCER'!$AE$34,'Profil ICCER'!$AV$34,'Profil ICCER'!$AE$38,'Profil ICCER'!$AV$38,'Profil ICCER'!$AE$42,'Profil ICCER'!$AV$42,'Profil ICCER'!$AE$46,'Profil ICCER'!$AV$46,'Profil ICCER'!$AE$50,'Profil ICCER'!$AV$50,'Profil ICCER'!$D$61,'Profil ICCER'!$U$61,'Profil ICCER'!$D$65,'Profil ICCER'!$U$65,'Profil ICCER'!$D$69,'Profil ICCER'!$U$69,'Profil ICCER'!$D$73,'Profil ICCER'!$U$73,'Profil ICCER'!$AE$61,'Profil ICCER'!$AV$61,'Profil ICCER'!$AE$65,'Profil ICCER'!$AV$65,'Profil ICCER'!$AE$69,'Profil ICCER'!$AV$69,'Profil ICCER'!$D$84,'Profil ICCER'!$U$84,'Profil ICCER'!$D$88,'Profil ICCER'!$U$88,'Profil ICCER'!$AE$84,'Profil ICCER'!$AV$84,'Profil ICCER'!$AE$88,'Profil ICCER'!$AV$88,'Profil ICCER'!$AE$92,'Profil ICCER'!$AV$92,'Profil ICCER'!$AE$96,'Profil ICCER'!$AV$96,'Profil ICCER'!$D$107,'Profil ICCER'!$U$107,'Profil ICCER'!$D$111,'Profil ICCER'!$U$111,'Profil ICCER'!$D$115,'Profil ICCER'!$U$115,'Profil ICCER'!$D$119,'Profil ICCER'!$U$119,'Profil ICCER'!$D$123,'Profil ICCER'!$U$123,'Profil ICCER'!$AE$107,'Profil ICCER'!$AV$107,'Profil ICCER'!$AE$111,'Profil ICCER'!$AV$111,'Profil ICCER'!$AE$115,'Profil ICCER'!$AV$115,'Profil ICCER'!$D$134,'Profil ICCER'!$U$134,'Profil ICCER'!$D$138,'Profil ICCER'!$U$138,'Profil ICCER'!$D$142,'Profil ICCER'!$U$142,'Profil ICCER'!$D$146,'Profil ICCER'!$U$146,'Profil ICCER'!$D$150,'Profil ICCER'!$U$150,'Profil ICCER'!$D$154,'Profil ICCER'!$U$154,'Profil ICCER'!$AE$134,'Profil ICCER'!$AV$134,'Profil ICCER'!$AE$138,'Profil ICCER'!$AV$138,'Profil ICCER'!$AE$142,'Profil ICCER'!$AV$142,'Profil ICCER'!$AE$146,'Profil ICCER'!$AV$146,'Profil ICCER'!$AE$150,'Profil ICCER'!$AV$150,'Profil ICCER'!$AE$154,'Profil ICCER'!$AV$154,'Profil ICCER'!$AE$158,'Profil ICCER'!$AV$158,'Profil ICCER'!$AE$162,'Profil ICCER'!$AV$162,'Profil ICCER'!$AE$166,'Profil ICCER'!$AV$166,'Profil ICCER'!$AE$170,'Profil ICCER'!$AV$170,'Profil ICCER'!$AE$174,'Profil ICCER'!$AV$174,'Profil ICCER'!$AE$178,'Profil ICCER'!$AV$178,'Profil ICCER'!$AE$182,'Profil ICCER'!$AV$182,'Profil ICCER'!$D$193,'Profil ICCER'!$U$193,'Profil ICCER'!$D$197,'Profil ICCER'!$U$197,'Profil ICCER'!$AE$193,'Profil ICCER'!$AV$193,'Profil ICCER'!$AE$197,'Profil ICCER'!$AV$197,'Profil ICCER'!$D$208,'Profil ICCER'!$U$208,'Profil ICCER'!$D$212,'Profil ICCER'!$U$212,'Profil ICCER'!$D$216,'Profil ICCER'!$U$216,'Profil ICCER'!$D$220,'Profil ICCER'!$U$220)</f>
        <v>0</v>
      </c>
      <c r="AR113" s="900" t="str">
        <f>_xlfn.SWITCH(AO113,'Profil ICCER'!$D$26,'Profil ICCER'!$W$26,'Profil ICCER'!$D$30,'Profil ICCER'!$W$30,'Profil ICCER'!$D$34,'Profil ICCER'!$W$34,'Profil ICCER'!$D$38,'Profil ICCER'!$W$38,'Profil ICCER'!$D$42,'Profil ICCER'!$W$42,'Profil ICCER'!$D$46,'Profil ICCER'!$W$46,'Profil ICCER'!$D$50,'Profil ICCER'!$W$50,'Profil ICCER'!$AE$26,'Profil ICCER'!$AX$26,'Profil ICCER'!$AE$30,'Profil ICCER'!$AX$30,'Profil ICCER'!$AE$34,'Profil ICCER'!$AX$34,'Profil ICCER'!$AE$38,'Profil ICCER'!$AX$38,'Profil ICCER'!$AE$42,'Profil ICCER'!$AX$42,'Profil ICCER'!$AE$46,'Profil ICCER'!$AX$46,'Profil ICCER'!$AE$50,'Profil ICCER'!$AX$50,'Profil ICCER'!$D$61,'Profil ICCER'!$W$61,'Profil ICCER'!$D$65,'Profil ICCER'!$W$65,'Profil ICCER'!$D$69,'Profil ICCER'!$W$69,'Profil ICCER'!$D$73,'Profil ICCER'!$W$73,'Profil ICCER'!$AE$61,'Profil ICCER'!$AX$61,'Profil ICCER'!$AE$65,'Profil ICCER'!$AX$65,'Profil ICCER'!$AE$69,'Profil ICCER'!$AX$69,'Profil ICCER'!$D$84,'Profil ICCER'!$W$84,'Profil ICCER'!$D$88,'Profil ICCER'!$W$88,'Profil ICCER'!$AE$84,'Profil ICCER'!$AX$84,'Profil ICCER'!$AE$88,'Profil ICCER'!$AX$88,'Profil ICCER'!$AE$92,'Profil ICCER'!$AX$92,'Profil ICCER'!$AE$96,'Profil ICCER'!$AX$96,'Profil ICCER'!$D$107,'Profil ICCER'!$W$107,'Profil ICCER'!$D$111,'Profil ICCER'!$W$111,'Profil ICCER'!$D$115,'Profil ICCER'!$W$115,'Profil ICCER'!$D$119,'Profil ICCER'!$W$119,'Profil ICCER'!$D$123,'Profil ICCER'!$W$123,'Profil ICCER'!$AE$107,'Profil ICCER'!$AX$107,'Profil ICCER'!$AE$111,'Profil ICCER'!$AX$111,'Profil ICCER'!$AE$115,'Profil ICCER'!$AX$115,'Profil ICCER'!$D$134,'Profil ICCER'!$W$134,'Profil ICCER'!$D$138,'Profil ICCER'!$W$138,'Profil ICCER'!$D$142,'Profil ICCER'!$W$142,'Profil ICCER'!$D$146,'Profil ICCER'!$W$146,'Profil ICCER'!$D$150,'Profil ICCER'!$W$150,'Profil ICCER'!$D$154,'Profil ICCER'!$W$154,'Profil ICCER'!$AE$134,'Profil ICCER'!$AX$134,'Profil ICCER'!$AE$138,'Profil ICCER'!$AX$138,'Profil ICCER'!$AE$142,'Profil ICCER'!$AX$142,'Profil ICCER'!$AE$146,'Profil ICCER'!$AX$146,'Profil ICCER'!$AE$150,'Profil ICCER'!$AX$150,'Profil ICCER'!$AE$154,'Profil ICCER'!$AX$154,'Profil ICCER'!$AE$158,'Profil ICCER'!$AX$158,'Profil ICCER'!$AE$162,'Profil ICCER'!$AX$162,'Profil ICCER'!$AE$166,'Profil ICCER'!$AX$166,'Profil ICCER'!$AE$170,'Profil ICCER'!$AX$170,'Profil ICCER'!$AE$174,'Profil ICCER'!$AX$174,'Profil ICCER'!$AE$178,'Profil ICCER'!$AX$178,'Profil ICCER'!$AE$182,'Profil ICCER'!$AX$182,'Profil ICCER'!$D$193,'Profil ICCER'!$W$193,'Profil ICCER'!$D$197,'Profil ICCER'!$W$197,'Profil ICCER'!$AE$193,'Profil ICCER'!$AX$193,'Profil ICCER'!$AE$197,'Profil ICCER'!$AX$197,'Profil ICCER'!$D$208,'Profil ICCER'!$W$208,'Profil ICCER'!$D$212,'Profil ICCER'!$W$212,'Profil ICCER'!$D$216,'Profil ICCER'!$W$216,'Profil ICCER'!$D$220,'Profil ICCER'!$W$220)</f>
        <v xml:space="preserve"> </v>
      </c>
      <c r="AT113" s="599"/>
      <c r="AU113" s="599"/>
      <c r="AV113" s="882"/>
      <c r="AW113" s="599"/>
    </row>
    <row r="114" spans="41:49" ht="35.1" customHeight="1">
      <c r="AO114" s="599" t="s">
        <v>33</v>
      </c>
      <c r="AP114" s="599">
        <v>10</v>
      </c>
      <c r="AQ114" s="882">
        <f>_xlfn.SWITCH(AO114,'Profil ICCER'!$D$26,'Profil ICCER'!$U$26,'Profil ICCER'!$D$30,'Profil ICCER'!$U$30,'Profil ICCER'!$D$34,'Profil ICCER'!$U$34,'Profil ICCER'!$D$38,'Profil ICCER'!$U$38,'Profil ICCER'!$D$42,'Profil ICCER'!$U$42,'Profil ICCER'!$D$46,'Profil ICCER'!$U$46,'Profil ICCER'!$D$50,'Profil ICCER'!$U$50,'Profil ICCER'!$AE$26,'Profil ICCER'!$AV$26,'Profil ICCER'!$AE$30,'Profil ICCER'!$AV$30,'Profil ICCER'!$AE$34,'Profil ICCER'!$AV$34,'Profil ICCER'!$AE$38,'Profil ICCER'!$AV$38,'Profil ICCER'!$AE$42,'Profil ICCER'!$AV$42,'Profil ICCER'!$AE$46,'Profil ICCER'!$AV$46,'Profil ICCER'!$AE$50,'Profil ICCER'!$AV$50,'Profil ICCER'!$D$61,'Profil ICCER'!$U$61,'Profil ICCER'!$D$65,'Profil ICCER'!$U$65,'Profil ICCER'!$D$69,'Profil ICCER'!$U$69,'Profil ICCER'!$D$73,'Profil ICCER'!$U$73,'Profil ICCER'!$AE$61,'Profil ICCER'!$AV$61,'Profil ICCER'!$AE$65,'Profil ICCER'!$AV$65,'Profil ICCER'!$AE$69,'Profil ICCER'!$AV$69,'Profil ICCER'!$D$84,'Profil ICCER'!$U$84,'Profil ICCER'!$D$88,'Profil ICCER'!$U$88,'Profil ICCER'!$AE$84,'Profil ICCER'!$AV$84,'Profil ICCER'!$AE$88,'Profil ICCER'!$AV$88,'Profil ICCER'!$AE$92,'Profil ICCER'!$AV$92,'Profil ICCER'!$AE$96,'Profil ICCER'!$AV$96,'Profil ICCER'!$D$107,'Profil ICCER'!$U$107,'Profil ICCER'!$D$111,'Profil ICCER'!$U$111,'Profil ICCER'!$D$115,'Profil ICCER'!$U$115,'Profil ICCER'!$D$119,'Profil ICCER'!$U$119,'Profil ICCER'!$D$123,'Profil ICCER'!$U$123,'Profil ICCER'!$AE$107,'Profil ICCER'!$AV$107,'Profil ICCER'!$AE$111,'Profil ICCER'!$AV$111,'Profil ICCER'!$AE$115,'Profil ICCER'!$AV$115,'Profil ICCER'!$D$134,'Profil ICCER'!$U$134,'Profil ICCER'!$D$138,'Profil ICCER'!$U$138,'Profil ICCER'!$D$142,'Profil ICCER'!$U$142,'Profil ICCER'!$D$146,'Profil ICCER'!$U$146,'Profil ICCER'!$D$150,'Profil ICCER'!$U$150,'Profil ICCER'!$D$154,'Profil ICCER'!$U$154,'Profil ICCER'!$AE$134,'Profil ICCER'!$AV$134,'Profil ICCER'!$AE$138,'Profil ICCER'!$AV$138,'Profil ICCER'!$AE$142,'Profil ICCER'!$AV$142,'Profil ICCER'!$AE$146,'Profil ICCER'!$AV$146,'Profil ICCER'!$AE$150,'Profil ICCER'!$AV$150,'Profil ICCER'!$AE$154,'Profil ICCER'!$AV$154,'Profil ICCER'!$AE$158,'Profil ICCER'!$AV$158,'Profil ICCER'!$AE$162,'Profil ICCER'!$AV$162,'Profil ICCER'!$AE$166,'Profil ICCER'!$AV$166,'Profil ICCER'!$AE$170,'Profil ICCER'!$AV$170,'Profil ICCER'!$AE$174,'Profil ICCER'!$AV$174,'Profil ICCER'!$AE$178,'Profil ICCER'!$AV$178,'Profil ICCER'!$AE$182,'Profil ICCER'!$AV$182,'Profil ICCER'!$D$193,'Profil ICCER'!$U$193,'Profil ICCER'!$D$197,'Profil ICCER'!$U$197,'Profil ICCER'!$AE$193,'Profil ICCER'!$AV$193,'Profil ICCER'!$AE$197,'Profil ICCER'!$AV$197,'Profil ICCER'!$D$208,'Profil ICCER'!$U$208,'Profil ICCER'!$D$212,'Profil ICCER'!$U$212,'Profil ICCER'!$D$216,'Profil ICCER'!$U$216,'Profil ICCER'!$D$220,'Profil ICCER'!$U$220)</f>
        <v>0</v>
      </c>
      <c r="AR114" s="900" t="str">
        <f>_xlfn.SWITCH(AO114,'Profil ICCER'!$D$26,'Profil ICCER'!$W$26,'Profil ICCER'!$D$30,'Profil ICCER'!$W$30,'Profil ICCER'!$D$34,'Profil ICCER'!$W$34,'Profil ICCER'!$D$38,'Profil ICCER'!$W$38,'Profil ICCER'!$D$42,'Profil ICCER'!$W$42,'Profil ICCER'!$D$46,'Profil ICCER'!$W$46,'Profil ICCER'!$D$50,'Profil ICCER'!$W$50,'Profil ICCER'!$AE$26,'Profil ICCER'!$AX$26,'Profil ICCER'!$AE$30,'Profil ICCER'!$AX$30,'Profil ICCER'!$AE$34,'Profil ICCER'!$AX$34,'Profil ICCER'!$AE$38,'Profil ICCER'!$AX$38,'Profil ICCER'!$AE$42,'Profil ICCER'!$AX$42,'Profil ICCER'!$AE$46,'Profil ICCER'!$AX$46,'Profil ICCER'!$AE$50,'Profil ICCER'!$AX$50,'Profil ICCER'!$D$61,'Profil ICCER'!$W$61,'Profil ICCER'!$D$65,'Profil ICCER'!$W$65,'Profil ICCER'!$D$69,'Profil ICCER'!$W$69,'Profil ICCER'!$D$73,'Profil ICCER'!$W$73,'Profil ICCER'!$AE$61,'Profil ICCER'!$AX$61,'Profil ICCER'!$AE$65,'Profil ICCER'!$AX$65,'Profil ICCER'!$AE$69,'Profil ICCER'!$AX$69,'Profil ICCER'!$D$84,'Profil ICCER'!$W$84,'Profil ICCER'!$D$88,'Profil ICCER'!$W$88,'Profil ICCER'!$AE$84,'Profil ICCER'!$AX$84,'Profil ICCER'!$AE$88,'Profil ICCER'!$AX$88,'Profil ICCER'!$AE$92,'Profil ICCER'!$AX$92,'Profil ICCER'!$AE$96,'Profil ICCER'!$AX$96,'Profil ICCER'!$D$107,'Profil ICCER'!$W$107,'Profil ICCER'!$D$111,'Profil ICCER'!$W$111,'Profil ICCER'!$D$115,'Profil ICCER'!$W$115,'Profil ICCER'!$D$119,'Profil ICCER'!$W$119,'Profil ICCER'!$D$123,'Profil ICCER'!$W$123,'Profil ICCER'!$AE$107,'Profil ICCER'!$AX$107,'Profil ICCER'!$AE$111,'Profil ICCER'!$AX$111,'Profil ICCER'!$AE$115,'Profil ICCER'!$AX$115,'Profil ICCER'!$D$134,'Profil ICCER'!$W$134,'Profil ICCER'!$D$138,'Profil ICCER'!$W$138,'Profil ICCER'!$D$142,'Profil ICCER'!$W$142,'Profil ICCER'!$D$146,'Profil ICCER'!$W$146,'Profil ICCER'!$D$150,'Profil ICCER'!$W$150,'Profil ICCER'!$D$154,'Profil ICCER'!$W$154,'Profil ICCER'!$AE$134,'Profil ICCER'!$AX$134,'Profil ICCER'!$AE$138,'Profil ICCER'!$AX$138,'Profil ICCER'!$AE$142,'Profil ICCER'!$AX$142,'Profil ICCER'!$AE$146,'Profil ICCER'!$AX$146,'Profil ICCER'!$AE$150,'Profil ICCER'!$AX$150,'Profil ICCER'!$AE$154,'Profil ICCER'!$AX$154,'Profil ICCER'!$AE$158,'Profil ICCER'!$AX$158,'Profil ICCER'!$AE$162,'Profil ICCER'!$AX$162,'Profil ICCER'!$AE$166,'Profil ICCER'!$AX$166,'Profil ICCER'!$AE$170,'Profil ICCER'!$AX$170,'Profil ICCER'!$AE$174,'Profil ICCER'!$AX$174,'Profil ICCER'!$AE$178,'Profil ICCER'!$AX$178,'Profil ICCER'!$AE$182,'Profil ICCER'!$AX$182,'Profil ICCER'!$D$193,'Profil ICCER'!$W$193,'Profil ICCER'!$D$197,'Profil ICCER'!$W$197,'Profil ICCER'!$AE$193,'Profil ICCER'!$AX$193,'Profil ICCER'!$AE$197,'Profil ICCER'!$AX$197,'Profil ICCER'!$D$208,'Profil ICCER'!$W$208,'Profil ICCER'!$D$212,'Profil ICCER'!$W$212,'Profil ICCER'!$D$216,'Profil ICCER'!$W$216,'Profil ICCER'!$D$220,'Profil ICCER'!$W$220)</f>
        <v xml:space="preserve"> </v>
      </c>
      <c r="AT114" s="599"/>
      <c r="AU114" s="599"/>
      <c r="AV114" s="882"/>
      <c r="AW114" s="599"/>
    </row>
    <row r="115" spans="41:49" ht="35.1" customHeight="1">
      <c r="AO115" s="599" t="s">
        <v>34</v>
      </c>
      <c r="AP115" s="599">
        <v>10</v>
      </c>
      <c r="AQ115" s="882">
        <f>_xlfn.SWITCH(AO115,'Profil ICCER'!$D$26,'Profil ICCER'!$U$26,'Profil ICCER'!$D$30,'Profil ICCER'!$U$30,'Profil ICCER'!$D$34,'Profil ICCER'!$U$34,'Profil ICCER'!$D$38,'Profil ICCER'!$U$38,'Profil ICCER'!$D$42,'Profil ICCER'!$U$42,'Profil ICCER'!$D$46,'Profil ICCER'!$U$46,'Profil ICCER'!$D$50,'Profil ICCER'!$U$50,'Profil ICCER'!$AE$26,'Profil ICCER'!$AV$26,'Profil ICCER'!$AE$30,'Profil ICCER'!$AV$30,'Profil ICCER'!$AE$34,'Profil ICCER'!$AV$34,'Profil ICCER'!$AE$38,'Profil ICCER'!$AV$38,'Profil ICCER'!$AE$42,'Profil ICCER'!$AV$42,'Profil ICCER'!$AE$46,'Profil ICCER'!$AV$46,'Profil ICCER'!$AE$50,'Profil ICCER'!$AV$50,'Profil ICCER'!$D$61,'Profil ICCER'!$U$61,'Profil ICCER'!$D$65,'Profil ICCER'!$U$65,'Profil ICCER'!$D$69,'Profil ICCER'!$U$69,'Profil ICCER'!$D$73,'Profil ICCER'!$U$73,'Profil ICCER'!$AE$61,'Profil ICCER'!$AV$61,'Profil ICCER'!$AE$65,'Profil ICCER'!$AV$65,'Profil ICCER'!$AE$69,'Profil ICCER'!$AV$69,'Profil ICCER'!$D$84,'Profil ICCER'!$U$84,'Profil ICCER'!$D$88,'Profil ICCER'!$U$88,'Profil ICCER'!$AE$84,'Profil ICCER'!$AV$84,'Profil ICCER'!$AE$88,'Profil ICCER'!$AV$88,'Profil ICCER'!$AE$92,'Profil ICCER'!$AV$92,'Profil ICCER'!$AE$96,'Profil ICCER'!$AV$96,'Profil ICCER'!$D$107,'Profil ICCER'!$U$107,'Profil ICCER'!$D$111,'Profil ICCER'!$U$111,'Profil ICCER'!$D$115,'Profil ICCER'!$U$115,'Profil ICCER'!$D$119,'Profil ICCER'!$U$119,'Profil ICCER'!$D$123,'Profil ICCER'!$U$123,'Profil ICCER'!$AE$107,'Profil ICCER'!$AV$107,'Profil ICCER'!$AE$111,'Profil ICCER'!$AV$111,'Profil ICCER'!$AE$115,'Profil ICCER'!$AV$115,'Profil ICCER'!$D$134,'Profil ICCER'!$U$134,'Profil ICCER'!$D$138,'Profil ICCER'!$U$138,'Profil ICCER'!$D$142,'Profil ICCER'!$U$142,'Profil ICCER'!$D$146,'Profil ICCER'!$U$146,'Profil ICCER'!$D$150,'Profil ICCER'!$U$150,'Profil ICCER'!$D$154,'Profil ICCER'!$U$154,'Profil ICCER'!$AE$134,'Profil ICCER'!$AV$134,'Profil ICCER'!$AE$138,'Profil ICCER'!$AV$138,'Profil ICCER'!$AE$142,'Profil ICCER'!$AV$142,'Profil ICCER'!$AE$146,'Profil ICCER'!$AV$146,'Profil ICCER'!$AE$150,'Profil ICCER'!$AV$150,'Profil ICCER'!$AE$154,'Profil ICCER'!$AV$154,'Profil ICCER'!$AE$158,'Profil ICCER'!$AV$158,'Profil ICCER'!$AE$162,'Profil ICCER'!$AV$162,'Profil ICCER'!$AE$166,'Profil ICCER'!$AV$166,'Profil ICCER'!$AE$170,'Profil ICCER'!$AV$170,'Profil ICCER'!$AE$174,'Profil ICCER'!$AV$174,'Profil ICCER'!$AE$178,'Profil ICCER'!$AV$178,'Profil ICCER'!$AE$182,'Profil ICCER'!$AV$182,'Profil ICCER'!$D$193,'Profil ICCER'!$U$193,'Profil ICCER'!$D$197,'Profil ICCER'!$U$197,'Profil ICCER'!$AE$193,'Profil ICCER'!$AV$193,'Profil ICCER'!$AE$197,'Profil ICCER'!$AV$197,'Profil ICCER'!$D$208,'Profil ICCER'!$U$208,'Profil ICCER'!$D$212,'Profil ICCER'!$U$212,'Profil ICCER'!$D$216,'Profil ICCER'!$U$216,'Profil ICCER'!$D$220,'Profil ICCER'!$U$220)</f>
        <v>0</v>
      </c>
      <c r="AR115" s="900" t="str">
        <f>_xlfn.SWITCH(AO115,'Profil ICCER'!$D$26,'Profil ICCER'!$W$26,'Profil ICCER'!$D$30,'Profil ICCER'!$W$30,'Profil ICCER'!$D$34,'Profil ICCER'!$W$34,'Profil ICCER'!$D$38,'Profil ICCER'!$W$38,'Profil ICCER'!$D$42,'Profil ICCER'!$W$42,'Profil ICCER'!$D$46,'Profil ICCER'!$W$46,'Profil ICCER'!$D$50,'Profil ICCER'!$W$50,'Profil ICCER'!$AE$26,'Profil ICCER'!$AX$26,'Profil ICCER'!$AE$30,'Profil ICCER'!$AX$30,'Profil ICCER'!$AE$34,'Profil ICCER'!$AX$34,'Profil ICCER'!$AE$38,'Profil ICCER'!$AX$38,'Profil ICCER'!$AE$42,'Profil ICCER'!$AX$42,'Profil ICCER'!$AE$46,'Profil ICCER'!$AX$46,'Profil ICCER'!$AE$50,'Profil ICCER'!$AX$50,'Profil ICCER'!$D$61,'Profil ICCER'!$W$61,'Profil ICCER'!$D$65,'Profil ICCER'!$W$65,'Profil ICCER'!$D$69,'Profil ICCER'!$W$69,'Profil ICCER'!$D$73,'Profil ICCER'!$W$73,'Profil ICCER'!$AE$61,'Profil ICCER'!$AX$61,'Profil ICCER'!$AE$65,'Profil ICCER'!$AX$65,'Profil ICCER'!$AE$69,'Profil ICCER'!$AX$69,'Profil ICCER'!$D$84,'Profil ICCER'!$W$84,'Profil ICCER'!$D$88,'Profil ICCER'!$W$88,'Profil ICCER'!$AE$84,'Profil ICCER'!$AX$84,'Profil ICCER'!$AE$88,'Profil ICCER'!$AX$88,'Profil ICCER'!$AE$92,'Profil ICCER'!$AX$92,'Profil ICCER'!$AE$96,'Profil ICCER'!$AX$96,'Profil ICCER'!$D$107,'Profil ICCER'!$W$107,'Profil ICCER'!$D$111,'Profil ICCER'!$W$111,'Profil ICCER'!$D$115,'Profil ICCER'!$W$115,'Profil ICCER'!$D$119,'Profil ICCER'!$W$119,'Profil ICCER'!$D$123,'Profil ICCER'!$W$123,'Profil ICCER'!$AE$107,'Profil ICCER'!$AX$107,'Profil ICCER'!$AE$111,'Profil ICCER'!$AX$111,'Profil ICCER'!$AE$115,'Profil ICCER'!$AX$115,'Profil ICCER'!$D$134,'Profil ICCER'!$W$134,'Profil ICCER'!$D$138,'Profil ICCER'!$W$138,'Profil ICCER'!$D$142,'Profil ICCER'!$W$142,'Profil ICCER'!$D$146,'Profil ICCER'!$W$146,'Profil ICCER'!$D$150,'Profil ICCER'!$W$150,'Profil ICCER'!$D$154,'Profil ICCER'!$W$154,'Profil ICCER'!$AE$134,'Profil ICCER'!$AX$134,'Profil ICCER'!$AE$138,'Profil ICCER'!$AX$138,'Profil ICCER'!$AE$142,'Profil ICCER'!$AX$142,'Profil ICCER'!$AE$146,'Profil ICCER'!$AX$146,'Profil ICCER'!$AE$150,'Profil ICCER'!$AX$150,'Profil ICCER'!$AE$154,'Profil ICCER'!$AX$154,'Profil ICCER'!$AE$158,'Profil ICCER'!$AX$158,'Profil ICCER'!$AE$162,'Profil ICCER'!$AX$162,'Profil ICCER'!$AE$166,'Profil ICCER'!$AX$166,'Profil ICCER'!$AE$170,'Profil ICCER'!$AX$170,'Profil ICCER'!$AE$174,'Profil ICCER'!$AX$174,'Profil ICCER'!$AE$178,'Profil ICCER'!$AX$178,'Profil ICCER'!$AE$182,'Profil ICCER'!$AX$182,'Profil ICCER'!$D$193,'Profil ICCER'!$W$193,'Profil ICCER'!$D$197,'Profil ICCER'!$W$197,'Profil ICCER'!$AE$193,'Profil ICCER'!$AX$193,'Profil ICCER'!$AE$197,'Profil ICCER'!$AX$197,'Profil ICCER'!$D$208,'Profil ICCER'!$W$208,'Profil ICCER'!$D$212,'Profil ICCER'!$W$212,'Profil ICCER'!$D$216,'Profil ICCER'!$W$216,'Profil ICCER'!$D$220,'Profil ICCER'!$W$220)</f>
        <v xml:space="preserve"> </v>
      </c>
      <c r="AT115" s="599"/>
      <c r="AU115" s="599"/>
      <c r="AV115" s="882"/>
      <c r="AW115" s="599"/>
    </row>
    <row r="116" spans="41:49" ht="35.1" customHeight="1">
      <c r="AO116" s="599" t="s">
        <v>35</v>
      </c>
      <c r="AP116" s="599">
        <v>10</v>
      </c>
      <c r="AQ116" s="882">
        <f>_xlfn.SWITCH(AO116,'Profil ICCER'!$D$26,'Profil ICCER'!$U$26,'Profil ICCER'!$D$30,'Profil ICCER'!$U$30,'Profil ICCER'!$D$34,'Profil ICCER'!$U$34,'Profil ICCER'!$D$38,'Profil ICCER'!$U$38,'Profil ICCER'!$D$42,'Profil ICCER'!$U$42,'Profil ICCER'!$D$46,'Profil ICCER'!$U$46,'Profil ICCER'!$D$50,'Profil ICCER'!$U$50,'Profil ICCER'!$AE$26,'Profil ICCER'!$AV$26,'Profil ICCER'!$AE$30,'Profil ICCER'!$AV$30,'Profil ICCER'!$AE$34,'Profil ICCER'!$AV$34,'Profil ICCER'!$AE$38,'Profil ICCER'!$AV$38,'Profil ICCER'!$AE$42,'Profil ICCER'!$AV$42,'Profil ICCER'!$AE$46,'Profil ICCER'!$AV$46,'Profil ICCER'!$AE$50,'Profil ICCER'!$AV$50,'Profil ICCER'!$D$61,'Profil ICCER'!$U$61,'Profil ICCER'!$D$65,'Profil ICCER'!$U$65,'Profil ICCER'!$D$69,'Profil ICCER'!$U$69,'Profil ICCER'!$D$73,'Profil ICCER'!$U$73,'Profil ICCER'!$AE$61,'Profil ICCER'!$AV$61,'Profil ICCER'!$AE$65,'Profil ICCER'!$AV$65,'Profil ICCER'!$AE$69,'Profil ICCER'!$AV$69,'Profil ICCER'!$D$84,'Profil ICCER'!$U$84,'Profil ICCER'!$D$88,'Profil ICCER'!$U$88,'Profil ICCER'!$AE$84,'Profil ICCER'!$AV$84,'Profil ICCER'!$AE$88,'Profil ICCER'!$AV$88,'Profil ICCER'!$AE$92,'Profil ICCER'!$AV$92,'Profil ICCER'!$AE$96,'Profil ICCER'!$AV$96,'Profil ICCER'!$D$107,'Profil ICCER'!$U$107,'Profil ICCER'!$D$111,'Profil ICCER'!$U$111,'Profil ICCER'!$D$115,'Profil ICCER'!$U$115,'Profil ICCER'!$D$119,'Profil ICCER'!$U$119,'Profil ICCER'!$D$123,'Profil ICCER'!$U$123,'Profil ICCER'!$AE$107,'Profil ICCER'!$AV$107,'Profil ICCER'!$AE$111,'Profil ICCER'!$AV$111,'Profil ICCER'!$AE$115,'Profil ICCER'!$AV$115,'Profil ICCER'!$D$134,'Profil ICCER'!$U$134,'Profil ICCER'!$D$138,'Profil ICCER'!$U$138,'Profil ICCER'!$D$142,'Profil ICCER'!$U$142,'Profil ICCER'!$D$146,'Profil ICCER'!$U$146,'Profil ICCER'!$D$150,'Profil ICCER'!$U$150,'Profil ICCER'!$D$154,'Profil ICCER'!$U$154,'Profil ICCER'!$AE$134,'Profil ICCER'!$AV$134,'Profil ICCER'!$AE$138,'Profil ICCER'!$AV$138,'Profil ICCER'!$AE$142,'Profil ICCER'!$AV$142,'Profil ICCER'!$AE$146,'Profil ICCER'!$AV$146,'Profil ICCER'!$AE$150,'Profil ICCER'!$AV$150,'Profil ICCER'!$AE$154,'Profil ICCER'!$AV$154,'Profil ICCER'!$AE$158,'Profil ICCER'!$AV$158,'Profil ICCER'!$AE$162,'Profil ICCER'!$AV$162,'Profil ICCER'!$AE$166,'Profil ICCER'!$AV$166,'Profil ICCER'!$AE$170,'Profil ICCER'!$AV$170,'Profil ICCER'!$AE$174,'Profil ICCER'!$AV$174,'Profil ICCER'!$AE$178,'Profil ICCER'!$AV$178,'Profil ICCER'!$AE$182,'Profil ICCER'!$AV$182,'Profil ICCER'!$D$193,'Profil ICCER'!$U$193,'Profil ICCER'!$D$197,'Profil ICCER'!$U$197,'Profil ICCER'!$AE$193,'Profil ICCER'!$AV$193,'Profil ICCER'!$AE$197,'Profil ICCER'!$AV$197,'Profil ICCER'!$D$208,'Profil ICCER'!$U$208,'Profil ICCER'!$D$212,'Profil ICCER'!$U$212,'Profil ICCER'!$D$216,'Profil ICCER'!$U$216,'Profil ICCER'!$D$220,'Profil ICCER'!$U$220)</f>
        <v>0</v>
      </c>
      <c r="AR116" s="900" t="str">
        <f>_xlfn.SWITCH(AO116,'Profil ICCER'!$D$26,'Profil ICCER'!$W$26,'Profil ICCER'!$D$30,'Profil ICCER'!$W$30,'Profil ICCER'!$D$34,'Profil ICCER'!$W$34,'Profil ICCER'!$D$38,'Profil ICCER'!$W$38,'Profil ICCER'!$D$42,'Profil ICCER'!$W$42,'Profil ICCER'!$D$46,'Profil ICCER'!$W$46,'Profil ICCER'!$D$50,'Profil ICCER'!$W$50,'Profil ICCER'!$AE$26,'Profil ICCER'!$AX$26,'Profil ICCER'!$AE$30,'Profil ICCER'!$AX$30,'Profil ICCER'!$AE$34,'Profil ICCER'!$AX$34,'Profil ICCER'!$AE$38,'Profil ICCER'!$AX$38,'Profil ICCER'!$AE$42,'Profil ICCER'!$AX$42,'Profil ICCER'!$AE$46,'Profil ICCER'!$AX$46,'Profil ICCER'!$AE$50,'Profil ICCER'!$AX$50,'Profil ICCER'!$D$61,'Profil ICCER'!$W$61,'Profil ICCER'!$D$65,'Profil ICCER'!$W$65,'Profil ICCER'!$D$69,'Profil ICCER'!$W$69,'Profil ICCER'!$D$73,'Profil ICCER'!$W$73,'Profil ICCER'!$AE$61,'Profil ICCER'!$AX$61,'Profil ICCER'!$AE$65,'Profil ICCER'!$AX$65,'Profil ICCER'!$AE$69,'Profil ICCER'!$AX$69,'Profil ICCER'!$D$84,'Profil ICCER'!$W$84,'Profil ICCER'!$D$88,'Profil ICCER'!$W$88,'Profil ICCER'!$AE$84,'Profil ICCER'!$AX$84,'Profil ICCER'!$AE$88,'Profil ICCER'!$AX$88,'Profil ICCER'!$AE$92,'Profil ICCER'!$AX$92,'Profil ICCER'!$AE$96,'Profil ICCER'!$AX$96,'Profil ICCER'!$D$107,'Profil ICCER'!$W$107,'Profil ICCER'!$D$111,'Profil ICCER'!$W$111,'Profil ICCER'!$D$115,'Profil ICCER'!$W$115,'Profil ICCER'!$D$119,'Profil ICCER'!$W$119,'Profil ICCER'!$D$123,'Profil ICCER'!$W$123,'Profil ICCER'!$AE$107,'Profil ICCER'!$AX$107,'Profil ICCER'!$AE$111,'Profil ICCER'!$AX$111,'Profil ICCER'!$AE$115,'Profil ICCER'!$AX$115,'Profil ICCER'!$D$134,'Profil ICCER'!$W$134,'Profil ICCER'!$D$138,'Profil ICCER'!$W$138,'Profil ICCER'!$D$142,'Profil ICCER'!$W$142,'Profil ICCER'!$D$146,'Profil ICCER'!$W$146,'Profil ICCER'!$D$150,'Profil ICCER'!$W$150,'Profil ICCER'!$D$154,'Profil ICCER'!$W$154,'Profil ICCER'!$AE$134,'Profil ICCER'!$AX$134,'Profil ICCER'!$AE$138,'Profil ICCER'!$AX$138,'Profil ICCER'!$AE$142,'Profil ICCER'!$AX$142,'Profil ICCER'!$AE$146,'Profil ICCER'!$AX$146,'Profil ICCER'!$AE$150,'Profil ICCER'!$AX$150,'Profil ICCER'!$AE$154,'Profil ICCER'!$AX$154,'Profil ICCER'!$AE$158,'Profil ICCER'!$AX$158,'Profil ICCER'!$AE$162,'Profil ICCER'!$AX$162,'Profil ICCER'!$AE$166,'Profil ICCER'!$AX$166,'Profil ICCER'!$AE$170,'Profil ICCER'!$AX$170,'Profil ICCER'!$AE$174,'Profil ICCER'!$AX$174,'Profil ICCER'!$AE$178,'Profil ICCER'!$AX$178,'Profil ICCER'!$AE$182,'Profil ICCER'!$AX$182,'Profil ICCER'!$D$193,'Profil ICCER'!$W$193,'Profil ICCER'!$D$197,'Profil ICCER'!$W$197,'Profil ICCER'!$AE$193,'Profil ICCER'!$AX$193,'Profil ICCER'!$AE$197,'Profil ICCER'!$AX$197,'Profil ICCER'!$D$208,'Profil ICCER'!$W$208,'Profil ICCER'!$D$212,'Profil ICCER'!$W$212,'Profil ICCER'!$D$216,'Profil ICCER'!$W$216,'Profil ICCER'!$D$220,'Profil ICCER'!$W$220)</f>
        <v xml:space="preserve"> </v>
      </c>
      <c r="AT116" s="599"/>
      <c r="AU116" s="599"/>
      <c r="AV116" s="882"/>
      <c r="AW116" s="599"/>
    </row>
    <row r="117" spans="41:49" ht="35.1" customHeight="1">
      <c r="AO117" s="883"/>
      <c r="AP117" s="883"/>
      <c r="AQ117" s="884"/>
      <c r="AR117" s="883"/>
      <c r="AT117" s="883"/>
      <c r="AU117" s="883"/>
      <c r="AV117" s="884"/>
      <c r="AW117" s="883"/>
    </row>
    <row r="118" spans="41:49" ht="35.1" customHeight="1"/>
    <row r="119" spans="41:49" ht="47.25" customHeight="1">
      <c r="AO119" s="1498" t="s">
        <v>395</v>
      </c>
      <c r="AP119" s="1499"/>
      <c r="AQ119" s="1499"/>
      <c r="AR119" s="1499"/>
      <c r="AS119" s="856"/>
      <c r="AT119" s="1498" t="s">
        <v>396</v>
      </c>
      <c r="AU119" s="1499"/>
      <c r="AV119" s="1499"/>
      <c r="AW119" s="1499"/>
    </row>
    <row r="120" spans="41:49" ht="35.1" customHeight="1">
      <c r="AO120" s="599" t="s">
        <v>16</v>
      </c>
      <c r="AP120" s="600" t="s">
        <v>17</v>
      </c>
      <c r="AQ120" s="600" t="s">
        <v>18</v>
      </c>
      <c r="AR120" s="600" t="s">
        <v>341</v>
      </c>
      <c r="AT120" s="599" t="s">
        <v>16</v>
      </c>
      <c r="AU120" s="600" t="s">
        <v>17</v>
      </c>
      <c r="AV120" s="600" t="s">
        <v>18</v>
      </c>
      <c r="AW120" s="600" t="s">
        <v>341</v>
      </c>
    </row>
    <row r="121" spans="41:49" ht="35.1" customHeight="1">
      <c r="AO121" s="599" t="s">
        <v>351</v>
      </c>
      <c r="AP121" s="599">
        <v>10</v>
      </c>
      <c r="AQ121" s="882">
        <f>_xlfn.SWITCH(AO121,'Profil ICCER'!$D$26,'Profil ICCER'!$U$26,'Profil ICCER'!$D$30,'Profil ICCER'!$U$30,'Profil ICCER'!$D$34,'Profil ICCER'!$U$34,'Profil ICCER'!$D$38,'Profil ICCER'!$U$38,'Profil ICCER'!$D$42,'Profil ICCER'!$U$42,'Profil ICCER'!$D$46,'Profil ICCER'!$U$46,'Profil ICCER'!$D$50,'Profil ICCER'!$U$50,'Profil ICCER'!$AE$26,'Profil ICCER'!$AV$26,'Profil ICCER'!$AE$30,'Profil ICCER'!$AV$30,'Profil ICCER'!$AE$34,'Profil ICCER'!$AV$34,'Profil ICCER'!$AE$38,'Profil ICCER'!$AV$38,'Profil ICCER'!$AE$42,'Profil ICCER'!$AV$42,'Profil ICCER'!$AE$46,'Profil ICCER'!$AV$46,'Profil ICCER'!$AE$50,'Profil ICCER'!$AV$50,'Profil ICCER'!$D$61,'Profil ICCER'!$U$61,'Profil ICCER'!$D$65,'Profil ICCER'!$U$65,'Profil ICCER'!$D$69,'Profil ICCER'!$U$69,'Profil ICCER'!$D$73,'Profil ICCER'!$U$73,'Profil ICCER'!$AE$61,'Profil ICCER'!$AV$61,'Profil ICCER'!$AE$65,'Profil ICCER'!$AV$65,'Profil ICCER'!$AE$69,'Profil ICCER'!$AV$69,'Profil ICCER'!$D$84,'Profil ICCER'!$U$84,'Profil ICCER'!$D$88,'Profil ICCER'!$U$88,'Profil ICCER'!$AE$84,'Profil ICCER'!$AV$84,'Profil ICCER'!$AE$88,'Profil ICCER'!$AV$88,'Profil ICCER'!$AE$92,'Profil ICCER'!$AV$92,'Profil ICCER'!$AE$96,'Profil ICCER'!$AV$96,'Profil ICCER'!$D$107,'Profil ICCER'!$U$107,'Profil ICCER'!$D$111,'Profil ICCER'!$U$111,'Profil ICCER'!$D$115,'Profil ICCER'!$U$115,'Profil ICCER'!$D$119,'Profil ICCER'!$U$119,'Profil ICCER'!$D$123,'Profil ICCER'!$U$123,'Profil ICCER'!$AE$107,'Profil ICCER'!$AV$107,'Profil ICCER'!$AE$111,'Profil ICCER'!$AV$111,'Profil ICCER'!$AE$115,'Profil ICCER'!$AV$115,'Profil ICCER'!$D$134,'Profil ICCER'!$U$134,'Profil ICCER'!$D$138,'Profil ICCER'!$U$138,'Profil ICCER'!$D$142,'Profil ICCER'!$U$142,'Profil ICCER'!$D$146,'Profil ICCER'!$U$146,'Profil ICCER'!$D$150,'Profil ICCER'!$U$150,'Profil ICCER'!$D$154,'Profil ICCER'!$U$154,'Profil ICCER'!$AE$134,'Profil ICCER'!$AV$134,'Profil ICCER'!$AE$138,'Profil ICCER'!$AV$138,'Profil ICCER'!$AE$142,'Profil ICCER'!$AV$142,'Profil ICCER'!$AE$146,'Profil ICCER'!$AV$146,'Profil ICCER'!$AE$150,'Profil ICCER'!$AV$150,'Profil ICCER'!$AE$154,'Profil ICCER'!$AV$154,'Profil ICCER'!$AE$158,'Profil ICCER'!$AV$158,'Profil ICCER'!$AE$162,'Profil ICCER'!$AV$162,'Profil ICCER'!$AE$166,'Profil ICCER'!$AV$166,'Profil ICCER'!$AE$170,'Profil ICCER'!$AV$170,'Profil ICCER'!$AE$174,'Profil ICCER'!$AV$174,'Profil ICCER'!$AE$178,'Profil ICCER'!$AV$178,'Profil ICCER'!$AE$182,'Profil ICCER'!$AV$182,'Profil ICCER'!$D$193,'Profil ICCER'!$U$193,'Profil ICCER'!$D$197,'Profil ICCER'!$U$197,'Profil ICCER'!$AE$193,'Profil ICCER'!$AV$193,'Profil ICCER'!$AE$197,'Profil ICCER'!$AV$197,'Profil ICCER'!$D$208,'Profil ICCER'!$U$208,'Profil ICCER'!$D$212,'Profil ICCER'!$U$212,'Profil ICCER'!$D$216,'Profil ICCER'!$U$216,'Profil ICCER'!$D$220,'Profil ICCER'!$U$220)</f>
        <v>0</v>
      </c>
      <c r="AR121" s="900" t="str">
        <f>_xlfn.SWITCH(AO121,'Profil ICCER'!$D$26,'Profil ICCER'!$W$26,'Profil ICCER'!$D$30,'Profil ICCER'!$W$30,'Profil ICCER'!$D$34,'Profil ICCER'!$W$34,'Profil ICCER'!$D$38,'Profil ICCER'!$W$38,'Profil ICCER'!$D$42,'Profil ICCER'!$W$42,'Profil ICCER'!$D$46,'Profil ICCER'!$W$46,'Profil ICCER'!$D$50,'Profil ICCER'!$W$50,'Profil ICCER'!$AE$26,'Profil ICCER'!$AX$26,'Profil ICCER'!$AE$30,'Profil ICCER'!$AX$30,'Profil ICCER'!$AE$34,'Profil ICCER'!$AX$34,'Profil ICCER'!$AE$38,'Profil ICCER'!$AX$38,'Profil ICCER'!$AE$42,'Profil ICCER'!$AX$42,'Profil ICCER'!$AE$46,'Profil ICCER'!$AX$46,'Profil ICCER'!$AE$50,'Profil ICCER'!$AX$50,'Profil ICCER'!$D$61,'Profil ICCER'!$W$61,'Profil ICCER'!$D$65,'Profil ICCER'!$W$65,'Profil ICCER'!$D$69,'Profil ICCER'!$W$69,'Profil ICCER'!$D$73,'Profil ICCER'!$W$73,'Profil ICCER'!$AE$61,'Profil ICCER'!$AX$61,'Profil ICCER'!$AE$65,'Profil ICCER'!$AX$65,'Profil ICCER'!$AE$69,'Profil ICCER'!$AX$69,'Profil ICCER'!$D$84,'Profil ICCER'!$W$84,'Profil ICCER'!$D$88,'Profil ICCER'!$W$88,'Profil ICCER'!$AE$84,'Profil ICCER'!$AX$84,'Profil ICCER'!$AE$88,'Profil ICCER'!$AX$88,'Profil ICCER'!$AE$92,'Profil ICCER'!$AX$92,'Profil ICCER'!$AE$96,'Profil ICCER'!$AX$96,'Profil ICCER'!$D$107,'Profil ICCER'!$W$107,'Profil ICCER'!$D$111,'Profil ICCER'!$W$111,'Profil ICCER'!$D$115,'Profil ICCER'!$W$115,'Profil ICCER'!$D$119,'Profil ICCER'!$W$119,'Profil ICCER'!$D$123,'Profil ICCER'!$W$123,'Profil ICCER'!$AE$107,'Profil ICCER'!$AX$107,'Profil ICCER'!$AE$111,'Profil ICCER'!$AX$111,'Profil ICCER'!$AE$115,'Profil ICCER'!$AX$115,'Profil ICCER'!$D$134,'Profil ICCER'!$W$134,'Profil ICCER'!$D$138,'Profil ICCER'!$W$138,'Profil ICCER'!$D$142,'Profil ICCER'!$W$142,'Profil ICCER'!$D$146,'Profil ICCER'!$W$146,'Profil ICCER'!$D$150,'Profil ICCER'!$W$150,'Profil ICCER'!$D$154,'Profil ICCER'!$W$154,'Profil ICCER'!$AE$134,'Profil ICCER'!$AX$134,'Profil ICCER'!$AE$138,'Profil ICCER'!$AX$138,'Profil ICCER'!$AE$142,'Profil ICCER'!$AX$142,'Profil ICCER'!$AE$146,'Profil ICCER'!$AX$146,'Profil ICCER'!$AE$150,'Profil ICCER'!$AX$150,'Profil ICCER'!$AE$154,'Profil ICCER'!$AX$154,'Profil ICCER'!$AE$158,'Profil ICCER'!$AX$158,'Profil ICCER'!$AE$162,'Profil ICCER'!$AX$162,'Profil ICCER'!$AE$166,'Profil ICCER'!$AX$166,'Profil ICCER'!$AE$170,'Profil ICCER'!$AX$170,'Profil ICCER'!$AE$174,'Profil ICCER'!$AX$174,'Profil ICCER'!$AE$178,'Profil ICCER'!$AX$178,'Profil ICCER'!$AE$182,'Profil ICCER'!$AX$182,'Profil ICCER'!$D$193,'Profil ICCER'!$W$193,'Profil ICCER'!$D$197,'Profil ICCER'!$W$197,'Profil ICCER'!$AE$193,'Profil ICCER'!$AX$193,'Profil ICCER'!$AE$197,'Profil ICCER'!$AX$197,'Profil ICCER'!$D$208,'Profil ICCER'!$W$208,'Profil ICCER'!$D$212,'Profil ICCER'!$W$212,'Profil ICCER'!$D$216,'Profil ICCER'!$W$216,'Profil ICCER'!$D$220,'Profil ICCER'!$W$220)</f>
        <v xml:space="preserve"> </v>
      </c>
      <c r="AT121" s="599" t="s">
        <v>373</v>
      </c>
      <c r="AU121" s="599">
        <v>10</v>
      </c>
      <c r="AV121" s="882">
        <f>_xlfn.SWITCH(AT121,'Profil ICCER'!$D$26,'Profil ICCER'!$U$26,'Profil ICCER'!$D$30,'Profil ICCER'!$U$30,'Profil ICCER'!$D$34,'Profil ICCER'!$U$34,'Profil ICCER'!$D$38,'Profil ICCER'!$U$38,'Profil ICCER'!$D$42,'Profil ICCER'!$U$42,'Profil ICCER'!$D$46,'Profil ICCER'!$U$46,'Profil ICCER'!$D$50,'Profil ICCER'!$U$50,'Profil ICCER'!$AE$26,'Profil ICCER'!$AV$26,'Profil ICCER'!$AE$30,'Profil ICCER'!$AV$30,'Profil ICCER'!$AE$34,'Profil ICCER'!$AV$34,'Profil ICCER'!$AE$38,'Profil ICCER'!$AV$38,'Profil ICCER'!$AE$42,'Profil ICCER'!$AV$42,'Profil ICCER'!$AE$46,'Profil ICCER'!$AV$46,'Profil ICCER'!$AE$50,'Profil ICCER'!$AV$50,'Profil ICCER'!$D$61,'Profil ICCER'!$U$61,'Profil ICCER'!$D$65,'Profil ICCER'!$U$65,'Profil ICCER'!$D$69,'Profil ICCER'!$U$69,'Profil ICCER'!$D$73,'Profil ICCER'!$U$73,'Profil ICCER'!$AE$61,'Profil ICCER'!$AV$61,'Profil ICCER'!$AE$65,'Profil ICCER'!$AV$65,'Profil ICCER'!$AE$69,'Profil ICCER'!$AV$69,'Profil ICCER'!$D$84,'Profil ICCER'!$U$84,'Profil ICCER'!$D$88,'Profil ICCER'!$U$88,'Profil ICCER'!$AE$84,'Profil ICCER'!$AV$84,'Profil ICCER'!$AE$88,'Profil ICCER'!$AV$88,'Profil ICCER'!$AE$92,'Profil ICCER'!$AV$92,'Profil ICCER'!$AE$96,'Profil ICCER'!$AV$96,'Profil ICCER'!$D$107,'Profil ICCER'!$U$107,'Profil ICCER'!$D$111,'Profil ICCER'!$U$111,'Profil ICCER'!$D$115,'Profil ICCER'!$U$115,'Profil ICCER'!$D$119,'Profil ICCER'!$U$119,'Profil ICCER'!$D$123,'Profil ICCER'!$U$123,'Profil ICCER'!$AE$107,'Profil ICCER'!$AV$107,'Profil ICCER'!$AE$111,'Profil ICCER'!$AV$111,'Profil ICCER'!$AE$115,'Profil ICCER'!$AV$115,'Profil ICCER'!$D$134,'Profil ICCER'!$U$134,'Profil ICCER'!$D$138,'Profil ICCER'!$U$138,'Profil ICCER'!$D$142,'Profil ICCER'!$U$142,'Profil ICCER'!$D$146,'Profil ICCER'!$U$146,'Profil ICCER'!$D$150,'Profil ICCER'!$U$150,'Profil ICCER'!$D$154,'Profil ICCER'!$U$154,'Profil ICCER'!$AE$134,'Profil ICCER'!$AV$134,'Profil ICCER'!$AE$138,'Profil ICCER'!$AV$138,'Profil ICCER'!$AE$142,'Profil ICCER'!$AV$142,'Profil ICCER'!$AE$146,'Profil ICCER'!$AV$146,'Profil ICCER'!$AE$150,'Profil ICCER'!$AV$150,'Profil ICCER'!$AE$154,'Profil ICCER'!$AV$154,'Profil ICCER'!$AE$158,'Profil ICCER'!$AV$158,'Profil ICCER'!$AE$162,'Profil ICCER'!$AV$162,'Profil ICCER'!$AE$166,'Profil ICCER'!$AV$166,'Profil ICCER'!$AE$170,'Profil ICCER'!$AV$170,'Profil ICCER'!$AE$174,'Profil ICCER'!$AV$174,'Profil ICCER'!$AE$178,'Profil ICCER'!$AV$178,'Profil ICCER'!$AE$182,'Profil ICCER'!$AV$182,'Profil ICCER'!$D$193,'Profil ICCER'!$U$193,'Profil ICCER'!$D$197,'Profil ICCER'!$U$197,'Profil ICCER'!$AE$193,'Profil ICCER'!$AV$193,'Profil ICCER'!$AE$197,'Profil ICCER'!$AV$197,'Profil ICCER'!$D$208,'Profil ICCER'!$U$208,'Profil ICCER'!$D$212,'Profil ICCER'!$U$212,'Profil ICCER'!$D$216,'Profil ICCER'!$U$216,'Profil ICCER'!$D$220,'Profil ICCER'!$U$220)</f>
        <v>0</v>
      </c>
      <c r="AW121" s="900" t="str">
        <f>_xlfn.SWITCH(AT121,'Profil ICCER'!$D$26,'Profil ICCER'!$W$26,'Profil ICCER'!$D$30,'Profil ICCER'!$W$30,'Profil ICCER'!$D$34,'Profil ICCER'!$W$34,'Profil ICCER'!$D$38,'Profil ICCER'!$W$38,'Profil ICCER'!$D$42,'Profil ICCER'!$W$42,'Profil ICCER'!$D$46,'Profil ICCER'!$W$46,'Profil ICCER'!$D$50,'Profil ICCER'!$W$50,'Profil ICCER'!$AE$26,'Profil ICCER'!$AX$26,'Profil ICCER'!$AE$30,'Profil ICCER'!$AX$30,'Profil ICCER'!$AE$34,'Profil ICCER'!$AX$34,'Profil ICCER'!$AE$38,'Profil ICCER'!$AX$38,'Profil ICCER'!$AE$42,'Profil ICCER'!$AX$42,'Profil ICCER'!$AE$46,'Profil ICCER'!$AX$46,'Profil ICCER'!$AE$50,'Profil ICCER'!$AX$50,'Profil ICCER'!$D$61,'Profil ICCER'!$W$61,'Profil ICCER'!$D$65,'Profil ICCER'!$W$65,'Profil ICCER'!$D$69,'Profil ICCER'!$W$69,'Profil ICCER'!$D$73,'Profil ICCER'!$W$73,'Profil ICCER'!$AE$61,'Profil ICCER'!$AX$61,'Profil ICCER'!$AE$65,'Profil ICCER'!$AX$65,'Profil ICCER'!$AE$69,'Profil ICCER'!$AX$69,'Profil ICCER'!$D$84,'Profil ICCER'!$W$84,'Profil ICCER'!$D$88,'Profil ICCER'!$W$88,'Profil ICCER'!$AE$84,'Profil ICCER'!$AX$84,'Profil ICCER'!$AE$88,'Profil ICCER'!$AX$88,'Profil ICCER'!$AE$92,'Profil ICCER'!$AX$92,'Profil ICCER'!$AE$96,'Profil ICCER'!$AX$96,'Profil ICCER'!$D$107,'Profil ICCER'!$W$107,'Profil ICCER'!$D$111,'Profil ICCER'!$W$111,'Profil ICCER'!$D$115,'Profil ICCER'!$W$115,'Profil ICCER'!$D$119,'Profil ICCER'!$W$119,'Profil ICCER'!$D$123,'Profil ICCER'!$W$123,'Profil ICCER'!$AE$107,'Profil ICCER'!$AX$107,'Profil ICCER'!$AE$111,'Profil ICCER'!$AX$111,'Profil ICCER'!$AE$115,'Profil ICCER'!$AX$115,'Profil ICCER'!$D$134,'Profil ICCER'!$W$134,'Profil ICCER'!$D$138,'Profil ICCER'!$W$138,'Profil ICCER'!$D$142,'Profil ICCER'!$W$142,'Profil ICCER'!$D$146,'Profil ICCER'!$W$146,'Profil ICCER'!$D$150,'Profil ICCER'!$W$150,'Profil ICCER'!$D$154,'Profil ICCER'!$W$154,'Profil ICCER'!$AE$134,'Profil ICCER'!$AX$134,'Profil ICCER'!$AE$138,'Profil ICCER'!$AX$138,'Profil ICCER'!$AE$142,'Profil ICCER'!$AX$142,'Profil ICCER'!$AE$146,'Profil ICCER'!$AX$146,'Profil ICCER'!$AE$150,'Profil ICCER'!$AX$150,'Profil ICCER'!$AE$154,'Profil ICCER'!$AX$154,'Profil ICCER'!$AE$158,'Profil ICCER'!$AX$158,'Profil ICCER'!$AE$162,'Profil ICCER'!$AX$162,'Profil ICCER'!$AE$166,'Profil ICCER'!$AX$166,'Profil ICCER'!$AE$170,'Profil ICCER'!$AX$170,'Profil ICCER'!$AE$174,'Profil ICCER'!$AX$174,'Profil ICCER'!$AE$178,'Profil ICCER'!$AX$178,'Profil ICCER'!$AE$182,'Profil ICCER'!$AX$182,'Profil ICCER'!$D$193,'Profil ICCER'!$W$193,'Profil ICCER'!$D$197,'Profil ICCER'!$W$197,'Profil ICCER'!$AE$193,'Profil ICCER'!$AX$193,'Profil ICCER'!$AE$197,'Profil ICCER'!$AX$197,'Profil ICCER'!$D$208,'Profil ICCER'!$W$208,'Profil ICCER'!$D$212,'Profil ICCER'!$W$212,'Profil ICCER'!$D$216,'Profil ICCER'!$W$216,'Profil ICCER'!$D$220,'Profil ICCER'!$W$220)</f>
        <v xml:space="preserve"> </v>
      </c>
    </row>
    <row r="122" spans="41:49" ht="35.1" customHeight="1">
      <c r="AO122" s="599" t="s">
        <v>353</v>
      </c>
      <c r="AP122" s="599">
        <v>10</v>
      </c>
      <c r="AQ122" s="882">
        <f>_xlfn.SWITCH(AO122,'Profil ICCER'!$D$26,'Profil ICCER'!$U$26,'Profil ICCER'!$D$30,'Profil ICCER'!$U$30,'Profil ICCER'!$D$34,'Profil ICCER'!$U$34,'Profil ICCER'!$D$38,'Profil ICCER'!$U$38,'Profil ICCER'!$D$42,'Profil ICCER'!$U$42,'Profil ICCER'!$D$46,'Profil ICCER'!$U$46,'Profil ICCER'!$D$50,'Profil ICCER'!$U$50,'Profil ICCER'!$AE$26,'Profil ICCER'!$AV$26,'Profil ICCER'!$AE$30,'Profil ICCER'!$AV$30,'Profil ICCER'!$AE$34,'Profil ICCER'!$AV$34,'Profil ICCER'!$AE$38,'Profil ICCER'!$AV$38,'Profil ICCER'!$AE$42,'Profil ICCER'!$AV$42,'Profil ICCER'!$AE$46,'Profil ICCER'!$AV$46,'Profil ICCER'!$AE$50,'Profil ICCER'!$AV$50,'Profil ICCER'!$D$61,'Profil ICCER'!$U$61,'Profil ICCER'!$D$65,'Profil ICCER'!$U$65,'Profil ICCER'!$D$69,'Profil ICCER'!$U$69,'Profil ICCER'!$D$73,'Profil ICCER'!$U$73,'Profil ICCER'!$AE$61,'Profil ICCER'!$AV$61,'Profil ICCER'!$AE$65,'Profil ICCER'!$AV$65,'Profil ICCER'!$AE$69,'Profil ICCER'!$AV$69,'Profil ICCER'!$D$84,'Profil ICCER'!$U$84,'Profil ICCER'!$D$88,'Profil ICCER'!$U$88,'Profil ICCER'!$AE$84,'Profil ICCER'!$AV$84,'Profil ICCER'!$AE$88,'Profil ICCER'!$AV$88,'Profil ICCER'!$AE$92,'Profil ICCER'!$AV$92,'Profil ICCER'!$AE$96,'Profil ICCER'!$AV$96,'Profil ICCER'!$D$107,'Profil ICCER'!$U$107,'Profil ICCER'!$D$111,'Profil ICCER'!$U$111,'Profil ICCER'!$D$115,'Profil ICCER'!$U$115,'Profil ICCER'!$D$119,'Profil ICCER'!$U$119,'Profil ICCER'!$D$123,'Profil ICCER'!$U$123,'Profil ICCER'!$AE$107,'Profil ICCER'!$AV$107,'Profil ICCER'!$AE$111,'Profil ICCER'!$AV$111,'Profil ICCER'!$AE$115,'Profil ICCER'!$AV$115,'Profil ICCER'!$D$134,'Profil ICCER'!$U$134,'Profil ICCER'!$D$138,'Profil ICCER'!$U$138,'Profil ICCER'!$D$142,'Profil ICCER'!$U$142,'Profil ICCER'!$D$146,'Profil ICCER'!$U$146,'Profil ICCER'!$D$150,'Profil ICCER'!$U$150,'Profil ICCER'!$D$154,'Profil ICCER'!$U$154,'Profil ICCER'!$AE$134,'Profil ICCER'!$AV$134,'Profil ICCER'!$AE$138,'Profil ICCER'!$AV$138,'Profil ICCER'!$AE$142,'Profil ICCER'!$AV$142,'Profil ICCER'!$AE$146,'Profil ICCER'!$AV$146,'Profil ICCER'!$AE$150,'Profil ICCER'!$AV$150,'Profil ICCER'!$AE$154,'Profil ICCER'!$AV$154,'Profil ICCER'!$AE$158,'Profil ICCER'!$AV$158,'Profil ICCER'!$AE$162,'Profil ICCER'!$AV$162,'Profil ICCER'!$AE$166,'Profil ICCER'!$AV$166,'Profil ICCER'!$AE$170,'Profil ICCER'!$AV$170,'Profil ICCER'!$AE$174,'Profil ICCER'!$AV$174,'Profil ICCER'!$AE$178,'Profil ICCER'!$AV$178,'Profil ICCER'!$AE$182,'Profil ICCER'!$AV$182,'Profil ICCER'!$D$193,'Profil ICCER'!$U$193,'Profil ICCER'!$D$197,'Profil ICCER'!$U$197,'Profil ICCER'!$AE$193,'Profil ICCER'!$AV$193,'Profil ICCER'!$AE$197,'Profil ICCER'!$AV$197,'Profil ICCER'!$D$208,'Profil ICCER'!$U$208,'Profil ICCER'!$D$212,'Profil ICCER'!$U$212,'Profil ICCER'!$D$216,'Profil ICCER'!$U$216,'Profil ICCER'!$D$220,'Profil ICCER'!$U$220)</f>
        <v>0</v>
      </c>
      <c r="AR122" s="900" t="str">
        <f>_xlfn.SWITCH(AO122,'Profil ICCER'!$D$26,'Profil ICCER'!$W$26,'Profil ICCER'!$D$30,'Profil ICCER'!$W$30,'Profil ICCER'!$D$34,'Profil ICCER'!$W$34,'Profil ICCER'!$D$38,'Profil ICCER'!$W$38,'Profil ICCER'!$D$42,'Profil ICCER'!$W$42,'Profil ICCER'!$D$46,'Profil ICCER'!$W$46,'Profil ICCER'!$D$50,'Profil ICCER'!$W$50,'Profil ICCER'!$AE$26,'Profil ICCER'!$AX$26,'Profil ICCER'!$AE$30,'Profil ICCER'!$AX$30,'Profil ICCER'!$AE$34,'Profil ICCER'!$AX$34,'Profil ICCER'!$AE$38,'Profil ICCER'!$AX$38,'Profil ICCER'!$AE$42,'Profil ICCER'!$AX$42,'Profil ICCER'!$AE$46,'Profil ICCER'!$AX$46,'Profil ICCER'!$AE$50,'Profil ICCER'!$AX$50,'Profil ICCER'!$D$61,'Profil ICCER'!$W$61,'Profil ICCER'!$D$65,'Profil ICCER'!$W$65,'Profil ICCER'!$D$69,'Profil ICCER'!$W$69,'Profil ICCER'!$D$73,'Profil ICCER'!$W$73,'Profil ICCER'!$AE$61,'Profil ICCER'!$AX$61,'Profil ICCER'!$AE$65,'Profil ICCER'!$AX$65,'Profil ICCER'!$AE$69,'Profil ICCER'!$AX$69,'Profil ICCER'!$D$84,'Profil ICCER'!$W$84,'Profil ICCER'!$D$88,'Profil ICCER'!$W$88,'Profil ICCER'!$AE$84,'Profil ICCER'!$AX$84,'Profil ICCER'!$AE$88,'Profil ICCER'!$AX$88,'Profil ICCER'!$AE$92,'Profil ICCER'!$AX$92,'Profil ICCER'!$AE$96,'Profil ICCER'!$AX$96,'Profil ICCER'!$D$107,'Profil ICCER'!$W$107,'Profil ICCER'!$D$111,'Profil ICCER'!$W$111,'Profil ICCER'!$D$115,'Profil ICCER'!$W$115,'Profil ICCER'!$D$119,'Profil ICCER'!$W$119,'Profil ICCER'!$D$123,'Profil ICCER'!$W$123,'Profil ICCER'!$AE$107,'Profil ICCER'!$AX$107,'Profil ICCER'!$AE$111,'Profil ICCER'!$AX$111,'Profil ICCER'!$AE$115,'Profil ICCER'!$AX$115,'Profil ICCER'!$D$134,'Profil ICCER'!$W$134,'Profil ICCER'!$D$138,'Profil ICCER'!$W$138,'Profil ICCER'!$D$142,'Profil ICCER'!$W$142,'Profil ICCER'!$D$146,'Profil ICCER'!$W$146,'Profil ICCER'!$D$150,'Profil ICCER'!$W$150,'Profil ICCER'!$D$154,'Profil ICCER'!$W$154,'Profil ICCER'!$AE$134,'Profil ICCER'!$AX$134,'Profil ICCER'!$AE$138,'Profil ICCER'!$AX$138,'Profil ICCER'!$AE$142,'Profil ICCER'!$AX$142,'Profil ICCER'!$AE$146,'Profil ICCER'!$AX$146,'Profil ICCER'!$AE$150,'Profil ICCER'!$AX$150,'Profil ICCER'!$AE$154,'Profil ICCER'!$AX$154,'Profil ICCER'!$AE$158,'Profil ICCER'!$AX$158,'Profil ICCER'!$AE$162,'Profil ICCER'!$AX$162,'Profil ICCER'!$AE$166,'Profil ICCER'!$AX$166,'Profil ICCER'!$AE$170,'Profil ICCER'!$AX$170,'Profil ICCER'!$AE$174,'Profil ICCER'!$AX$174,'Profil ICCER'!$AE$178,'Profil ICCER'!$AX$178,'Profil ICCER'!$AE$182,'Profil ICCER'!$AX$182,'Profil ICCER'!$D$193,'Profil ICCER'!$W$193,'Profil ICCER'!$D$197,'Profil ICCER'!$W$197,'Profil ICCER'!$AE$193,'Profil ICCER'!$AX$193,'Profil ICCER'!$AE$197,'Profil ICCER'!$AX$197,'Profil ICCER'!$D$208,'Profil ICCER'!$W$208,'Profil ICCER'!$D$212,'Profil ICCER'!$W$212,'Profil ICCER'!$D$216,'Profil ICCER'!$W$216,'Profil ICCER'!$D$220,'Profil ICCER'!$W$220)</f>
        <v xml:space="preserve"> </v>
      </c>
      <c r="AT122" s="599" t="s">
        <v>375</v>
      </c>
      <c r="AU122" s="599">
        <v>10</v>
      </c>
      <c r="AV122" s="882">
        <f>_xlfn.SWITCH(AT122,'Profil ICCER'!$D$26,'Profil ICCER'!$U$26,'Profil ICCER'!$D$30,'Profil ICCER'!$U$30,'Profil ICCER'!$D$34,'Profil ICCER'!$U$34,'Profil ICCER'!$D$38,'Profil ICCER'!$U$38,'Profil ICCER'!$D$42,'Profil ICCER'!$U$42,'Profil ICCER'!$D$46,'Profil ICCER'!$U$46,'Profil ICCER'!$D$50,'Profil ICCER'!$U$50,'Profil ICCER'!$AE$26,'Profil ICCER'!$AV$26,'Profil ICCER'!$AE$30,'Profil ICCER'!$AV$30,'Profil ICCER'!$AE$34,'Profil ICCER'!$AV$34,'Profil ICCER'!$AE$38,'Profil ICCER'!$AV$38,'Profil ICCER'!$AE$42,'Profil ICCER'!$AV$42,'Profil ICCER'!$AE$46,'Profil ICCER'!$AV$46,'Profil ICCER'!$AE$50,'Profil ICCER'!$AV$50,'Profil ICCER'!$D$61,'Profil ICCER'!$U$61,'Profil ICCER'!$D$65,'Profil ICCER'!$U$65,'Profil ICCER'!$D$69,'Profil ICCER'!$U$69,'Profil ICCER'!$D$73,'Profil ICCER'!$U$73,'Profil ICCER'!$AE$61,'Profil ICCER'!$AV$61,'Profil ICCER'!$AE$65,'Profil ICCER'!$AV$65,'Profil ICCER'!$AE$69,'Profil ICCER'!$AV$69,'Profil ICCER'!$D$84,'Profil ICCER'!$U$84,'Profil ICCER'!$D$88,'Profil ICCER'!$U$88,'Profil ICCER'!$AE$84,'Profil ICCER'!$AV$84,'Profil ICCER'!$AE$88,'Profil ICCER'!$AV$88,'Profil ICCER'!$AE$92,'Profil ICCER'!$AV$92,'Profil ICCER'!$AE$96,'Profil ICCER'!$AV$96,'Profil ICCER'!$D$107,'Profil ICCER'!$U$107,'Profil ICCER'!$D$111,'Profil ICCER'!$U$111,'Profil ICCER'!$D$115,'Profil ICCER'!$U$115,'Profil ICCER'!$D$119,'Profil ICCER'!$U$119,'Profil ICCER'!$D$123,'Profil ICCER'!$U$123,'Profil ICCER'!$AE$107,'Profil ICCER'!$AV$107,'Profil ICCER'!$AE$111,'Profil ICCER'!$AV$111,'Profil ICCER'!$AE$115,'Profil ICCER'!$AV$115,'Profil ICCER'!$D$134,'Profil ICCER'!$U$134,'Profil ICCER'!$D$138,'Profil ICCER'!$U$138,'Profil ICCER'!$D$142,'Profil ICCER'!$U$142,'Profil ICCER'!$D$146,'Profil ICCER'!$U$146,'Profil ICCER'!$D$150,'Profil ICCER'!$U$150,'Profil ICCER'!$D$154,'Profil ICCER'!$U$154,'Profil ICCER'!$AE$134,'Profil ICCER'!$AV$134,'Profil ICCER'!$AE$138,'Profil ICCER'!$AV$138,'Profil ICCER'!$AE$142,'Profil ICCER'!$AV$142,'Profil ICCER'!$AE$146,'Profil ICCER'!$AV$146,'Profil ICCER'!$AE$150,'Profil ICCER'!$AV$150,'Profil ICCER'!$AE$154,'Profil ICCER'!$AV$154,'Profil ICCER'!$AE$158,'Profil ICCER'!$AV$158,'Profil ICCER'!$AE$162,'Profil ICCER'!$AV$162,'Profil ICCER'!$AE$166,'Profil ICCER'!$AV$166,'Profil ICCER'!$AE$170,'Profil ICCER'!$AV$170,'Profil ICCER'!$AE$174,'Profil ICCER'!$AV$174,'Profil ICCER'!$AE$178,'Profil ICCER'!$AV$178,'Profil ICCER'!$AE$182,'Profil ICCER'!$AV$182,'Profil ICCER'!$D$193,'Profil ICCER'!$U$193,'Profil ICCER'!$D$197,'Profil ICCER'!$U$197,'Profil ICCER'!$AE$193,'Profil ICCER'!$AV$193,'Profil ICCER'!$AE$197,'Profil ICCER'!$AV$197,'Profil ICCER'!$D$208,'Profil ICCER'!$U$208,'Profil ICCER'!$D$212,'Profil ICCER'!$U$212,'Profil ICCER'!$D$216,'Profil ICCER'!$U$216,'Profil ICCER'!$D$220,'Profil ICCER'!$U$220)</f>
        <v>0</v>
      </c>
      <c r="AW122" s="900" t="str">
        <f>_xlfn.SWITCH(AT122,'Profil ICCER'!$D$26,'Profil ICCER'!$W$26,'Profil ICCER'!$D$30,'Profil ICCER'!$W$30,'Profil ICCER'!$D$34,'Profil ICCER'!$W$34,'Profil ICCER'!$D$38,'Profil ICCER'!$W$38,'Profil ICCER'!$D$42,'Profil ICCER'!$W$42,'Profil ICCER'!$D$46,'Profil ICCER'!$W$46,'Profil ICCER'!$D$50,'Profil ICCER'!$W$50,'Profil ICCER'!$AE$26,'Profil ICCER'!$AX$26,'Profil ICCER'!$AE$30,'Profil ICCER'!$AX$30,'Profil ICCER'!$AE$34,'Profil ICCER'!$AX$34,'Profil ICCER'!$AE$38,'Profil ICCER'!$AX$38,'Profil ICCER'!$AE$42,'Profil ICCER'!$AX$42,'Profil ICCER'!$AE$46,'Profil ICCER'!$AX$46,'Profil ICCER'!$AE$50,'Profil ICCER'!$AX$50,'Profil ICCER'!$D$61,'Profil ICCER'!$W$61,'Profil ICCER'!$D$65,'Profil ICCER'!$W$65,'Profil ICCER'!$D$69,'Profil ICCER'!$W$69,'Profil ICCER'!$D$73,'Profil ICCER'!$W$73,'Profil ICCER'!$AE$61,'Profil ICCER'!$AX$61,'Profil ICCER'!$AE$65,'Profil ICCER'!$AX$65,'Profil ICCER'!$AE$69,'Profil ICCER'!$AX$69,'Profil ICCER'!$D$84,'Profil ICCER'!$W$84,'Profil ICCER'!$D$88,'Profil ICCER'!$W$88,'Profil ICCER'!$AE$84,'Profil ICCER'!$AX$84,'Profil ICCER'!$AE$88,'Profil ICCER'!$AX$88,'Profil ICCER'!$AE$92,'Profil ICCER'!$AX$92,'Profil ICCER'!$AE$96,'Profil ICCER'!$AX$96,'Profil ICCER'!$D$107,'Profil ICCER'!$W$107,'Profil ICCER'!$D$111,'Profil ICCER'!$W$111,'Profil ICCER'!$D$115,'Profil ICCER'!$W$115,'Profil ICCER'!$D$119,'Profil ICCER'!$W$119,'Profil ICCER'!$D$123,'Profil ICCER'!$W$123,'Profil ICCER'!$AE$107,'Profil ICCER'!$AX$107,'Profil ICCER'!$AE$111,'Profil ICCER'!$AX$111,'Profil ICCER'!$AE$115,'Profil ICCER'!$AX$115,'Profil ICCER'!$D$134,'Profil ICCER'!$W$134,'Profil ICCER'!$D$138,'Profil ICCER'!$W$138,'Profil ICCER'!$D$142,'Profil ICCER'!$W$142,'Profil ICCER'!$D$146,'Profil ICCER'!$W$146,'Profil ICCER'!$D$150,'Profil ICCER'!$W$150,'Profil ICCER'!$D$154,'Profil ICCER'!$W$154,'Profil ICCER'!$AE$134,'Profil ICCER'!$AX$134,'Profil ICCER'!$AE$138,'Profil ICCER'!$AX$138,'Profil ICCER'!$AE$142,'Profil ICCER'!$AX$142,'Profil ICCER'!$AE$146,'Profil ICCER'!$AX$146,'Profil ICCER'!$AE$150,'Profil ICCER'!$AX$150,'Profil ICCER'!$AE$154,'Profil ICCER'!$AX$154,'Profil ICCER'!$AE$158,'Profil ICCER'!$AX$158,'Profil ICCER'!$AE$162,'Profil ICCER'!$AX$162,'Profil ICCER'!$AE$166,'Profil ICCER'!$AX$166,'Profil ICCER'!$AE$170,'Profil ICCER'!$AX$170,'Profil ICCER'!$AE$174,'Profil ICCER'!$AX$174,'Profil ICCER'!$AE$178,'Profil ICCER'!$AX$178,'Profil ICCER'!$AE$182,'Profil ICCER'!$AX$182,'Profil ICCER'!$D$193,'Profil ICCER'!$W$193,'Profil ICCER'!$D$197,'Profil ICCER'!$W$197,'Profil ICCER'!$AE$193,'Profil ICCER'!$AX$193,'Profil ICCER'!$AE$197,'Profil ICCER'!$AX$197,'Profil ICCER'!$D$208,'Profil ICCER'!$W$208,'Profil ICCER'!$D$212,'Profil ICCER'!$W$212,'Profil ICCER'!$D$216,'Profil ICCER'!$W$216,'Profil ICCER'!$D$220,'Profil ICCER'!$W$220)</f>
        <v xml:space="preserve"> </v>
      </c>
    </row>
    <row r="123" spans="41:49" ht="35.1" customHeight="1">
      <c r="AO123" s="599" t="s">
        <v>355</v>
      </c>
      <c r="AP123" s="599">
        <v>10</v>
      </c>
      <c r="AQ123" s="882">
        <f>_xlfn.SWITCH(AO123,'Profil ICCER'!$D$26,'Profil ICCER'!$U$26,'Profil ICCER'!$D$30,'Profil ICCER'!$U$30,'Profil ICCER'!$D$34,'Profil ICCER'!$U$34,'Profil ICCER'!$D$38,'Profil ICCER'!$U$38,'Profil ICCER'!$D$42,'Profil ICCER'!$U$42,'Profil ICCER'!$D$46,'Profil ICCER'!$U$46,'Profil ICCER'!$D$50,'Profil ICCER'!$U$50,'Profil ICCER'!$AE$26,'Profil ICCER'!$AV$26,'Profil ICCER'!$AE$30,'Profil ICCER'!$AV$30,'Profil ICCER'!$AE$34,'Profil ICCER'!$AV$34,'Profil ICCER'!$AE$38,'Profil ICCER'!$AV$38,'Profil ICCER'!$AE$42,'Profil ICCER'!$AV$42,'Profil ICCER'!$AE$46,'Profil ICCER'!$AV$46,'Profil ICCER'!$AE$50,'Profil ICCER'!$AV$50,'Profil ICCER'!$D$61,'Profil ICCER'!$U$61,'Profil ICCER'!$D$65,'Profil ICCER'!$U$65,'Profil ICCER'!$D$69,'Profil ICCER'!$U$69,'Profil ICCER'!$D$73,'Profil ICCER'!$U$73,'Profil ICCER'!$AE$61,'Profil ICCER'!$AV$61,'Profil ICCER'!$AE$65,'Profil ICCER'!$AV$65,'Profil ICCER'!$AE$69,'Profil ICCER'!$AV$69,'Profil ICCER'!$D$84,'Profil ICCER'!$U$84,'Profil ICCER'!$D$88,'Profil ICCER'!$U$88,'Profil ICCER'!$AE$84,'Profil ICCER'!$AV$84,'Profil ICCER'!$AE$88,'Profil ICCER'!$AV$88,'Profil ICCER'!$AE$92,'Profil ICCER'!$AV$92,'Profil ICCER'!$AE$96,'Profil ICCER'!$AV$96,'Profil ICCER'!$D$107,'Profil ICCER'!$U$107,'Profil ICCER'!$D$111,'Profil ICCER'!$U$111,'Profil ICCER'!$D$115,'Profil ICCER'!$U$115,'Profil ICCER'!$D$119,'Profil ICCER'!$U$119,'Profil ICCER'!$D$123,'Profil ICCER'!$U$123,'Profil ICCER'!$AE$107,'Profil ICCER'!$AV$107,'Profil ICCER'!$AE$111,'Profil ICCER'!$AV$111,'Profil ICCER'!$AE$115,'Profil ICCER'!$AV$115,'Profil ICCER'!$D$134,'Profil ICCER'!$U$134,'Profil ICCER'!$D$138,'Profil ICCER'!$U$138,'Profil ICCER'!$D$142,'Profil ICCER'!$U$142,'Profil ICCER'!$D$146,'Profil ICCER'!$U$146,'Profil ICCER'!$D$150,'Profil ICCER'!$U$150,'Profil ICCER'!$D$154,'Profil ICCER'!$U$154,'Profil ICCER'!$AE$134,'Profil ICCER'!$AV$134,'Profil ICCER'!$AE$138,'Profil ICCER'!$AV$138,'Profil ICCER'!$AE$142,'Profil ICCER'!$AV$142,'Profil ICCER'!$AE$146,'Profil ICCER'!$AV$146,'Profil ICCER'!$AE$150,'Profil ICCER'!$AV$150,'Profil ICCER'!$AE$154,'Profil ICCER'!$AV$154,'Profil ICCER'!$AE$158,'Profil ICCER'!$AV$158,'Profil ICCER'!$AE$162,'Profil ICCER'!$AV$162,'Profil ICCER'!$AE$166,'Profil ICCER'!$AV$166,'Profil ICCER'!$AE$170,'Profil ICCER'!$AV$170,'Profil ICCER'!$AE$174,'Profil ICCER'!$AV$174,'Profil ICCER'!$AE$178,'Profil ICCER'!$AV$178,'Profil ICCER'!$AE$182,'Profil ICCER'!$AV$182,'Profil ICCER'!$D$193,'Profil ICCER'!$U$193,'Profil ICCER'!$D$197,'Profil ICCER'!$U$197,'Profil ICCER'!$AE$193,'Profil ICCER'!$AV$193,'Profil ICCER'!$AE$197,'Profil ICCER'!$AV$197,'Profil ICCER'!$D$208,'Profil ICCER'!$U$208,'Profil ICCER'!$D$212,'Profil ICCER'!$U$212,'Profil ICCER'!$D$216,'Profil ICCER'!$U$216,'Profil ICCER'!$D$220,'Profil ICCER'!$U$220)</f>
        <v>0</v>
      </c>
      <c r="AR123" s="900" t="str">
        <f>_xlfn.SWITCH(AO123,'Profil ICCER'!$D$26,'Profil ICCER'!$W$26,'Profil ICCER'!$D$30,'Profil ICCER'!$W$30,'Profil ICCER'!$D$34,'Profil ICCER'!$W$34,'Profil ICCER'!$D$38,'Profil ICCER'!$W$38,'Profil ICCER'!$D$42,'Profil ICCER'!$W$42,'Profil ICCER'!$D$46,'Profil ICCER'!$W$46,'Profil ICCER'!$D$50,'Profil ICCER'!$W$50,'Profil ICCER'!$AE$26,'Profil ICCER'!$AX$26,'Profil ICCER'!$AE$30,'Profil ICCER'!$AX$30,'Profil ICCER'!$AE$34,'Profil ICCER'!$AX$34,'Profil ICCER'!$AE$38,'Profil ICCER'!$AX$38,'Profil ICCER'!$AE$42,'Profil ICCER'!$AX$42,'Profil ICCER'!$AE$46,'Profil ICCER'!$AX$46,'Profil ICCER'!$AE$50,'Profil ICCER'!$AX$50,'Profil ICCER'!$D$61,'Profil ICCER'!$W$61,'Profil ICCER'!$D$65,'Profil ICCER'!$W$65,'Profil ICCER'!$D$69,'Profil ICCER'!$W$69,'Profil ICCER'!$D$73,'Profil ICCER'!$W$73,'Profil ICCER'!$AE$61,'Profil ICCER'!$AX$61,'Profil ICCER'!$AE$65,'Profil ICCER'!$AX$65,'Profil ICCER'!$AE$69,'Profil ICCER'!$AX$69,'Profil ICCER'!$D$84,'Profil ICCER'!$W$84,'Profil ICCER'!$D$88,'Profil ICCER'!$W$88,'Profil ICCER'!$AE$84,'Profil ICCER'!$AX$84,'Profil ICCER'!$AE$88,'Profil ICCER'!$AX$88,'Profil ICCER'!$AE$92,'Profil ICCER'!$AX$92,'Profil ICCER'!$AE$96,'Profil ICCER'!$AX$96,'Profil ICCER'!$D$107,'Profil ICCER'!$W$107,'Profil ICCER'!$D$111,'Profil ICCER'!$W$111,'Profil ICCER'!$D$115,'Profil ICCER'!$W$115,'Profil ICCER'!$D$119,'Profil ICCER'!$W$119,'Profil ICCER'!$D$123,'Profil ICCER'!$W$123,'Profil ICCER'!$AE$107,'Profil ICCER'!$AX$107,'Profil ICCER'!$AE$111,'Profil ICCER'!$AX$111,'Profil ICCER'!$AE$115,'Profil ICCER'!$AX$115,'Profil ICCER'!$D$134,'Profil ICCER'!$W$134,'Profil ICCER'!$D$138,'Profil ICCER'!$W$138,'Profil ICCER'!$D$142,'Profil ICCER'!$W$142,'Profil ICCER'!$D$146,'Profil ICCER'!$W$146,'Profil ICCER'!$D$150,'Profil ICCER'!$W$150,'Profil ICCER'!$D$154,'Profil ICCER'!$W$154,'Profil ICCER'!$AE$134,'Profil ICCER'!$AX$134,'Profil ICCER'!$AE$138,'Profil ICCER'!$AX$138,'Profil ICCER'!$AE$142,'Profil ICCER'!$AX$142,'Profil ICCER'!$AE$146,'Profil ICCER'!$AX$146,'Profil ICCER'!$AE$150,'Profil ICCER'!$AX$150,'Profil ICCER'!$AE$154,'Profil ICCER'!$AX$154,'Profil ICCER'!$AE$158,'Profil ICCER'!$AX$158,'Profil ICCER'!$AE$162,'Profil ICCER'!$AX$162,'Profil ICCER'!$AE$166,'Profil ICCER'!$AX$166,'Profil ICCER'!$AE$170,'Profil ICCER'!$AX$170,'Profil ICCER'!$AE$174,'Profil ICCER'!$AX$174,'Profil ICCER'!$AE$178,'Profil ICCER'!$AX$178,'Profil ICCER'!$AE$182,'Profil ICCER'!$AX$182,'Profil ICCER'!$D$193,'Profil ICCER'!$W$193,'Profil ICCER'!$D$197,'Profil ICCER'!$W$197,'Profil ICCER'!$AE$193,'Profil ICCER'!$AX$193,'Profil ICCER'!$AE$197,'Profil ICCER'!$AX$197,'Profil ICCER'!$D$208,'Profil ICCER'!$W$208,'Profil ICCER'!$D$212,'Profil ICCER'!$W$212,'Profil ICCER'!$D$216,'Profil ICCER'!$W$216,'Profil ICCER'!$D$220,'Profil ICCER'!$W$220)</f>
        <v xml:space="preserve"> </v>
      </c>
      <c r="AT123" s="599" t="s">
        <v>376</v>
      </c>
      <c r="AU123" s="599">
        <v>10</v>
      </c>
      <c r="AV123" s="882">
        <f>_xlfn.SWITCH(AT123,'Profil ICCER'!$D$26,'Profil ICCER'!$U$26,'Profil ICCER'!$D$30,'Profil ICCER'!$U$30,'Profil ICCER'!$D$34,'Profil ICCER'!$U$34,'Profil ICCER'!$D$38,'Profil ICCER'!$U$38,'Profil ICCER'!$D$42,'Profil ICCER'!$U$42,'Profil ICCER'!$D$46,'Profil ICCER'!$U$46,'Profil ICCER'!$D$50,'Profil ICCER'!$U$50,'Profil ICCER'!$AE$26,'Profil ICCER'!$AV$26,'Profil ICCER'!$AE$30,'Profil ICCER'!$AV$30,'Profil ICCER'!$AE$34,'Profil ICCER'!$AV$34,'Profil ICCER'!$AE$38,'Profil ICCER'!$AV$38,'Profil ICCER'!$AE$42,'Profil ICCER'!$AV$42,'Profil ICCER'!$AE$46,'Profil ICCER'!$AV$46,'Profil ICCER'!$AE$50,'Profil ICCER'!$AV$50,'Profil ICCER'!$D$61,'Profil ICCER'!$U$61,'Profil ICCER'!$D$65,'Profil ICCER'!$U$65,'Profil ICCER'!$D$69,'Profil ICCER'!$U$69,'Profil ICCER'!$D$73,'Profil ICCER'!$U$73,'Profil ICCER'!$AE$61,'Profil ICCER'!$AV$61,'Profil ICCER'!$AE$65,'Profil ICCER'!$AV$65,'Profil ICCER'!$AE$69,'Profil ICCER'!$AV$69,'Profil ICCER'!$D$84,'Profil ICCER'!$U$84,'Profil ICCER'!$D$88,'Profil ICCER'!$U$88,'Profil ICCER'!$AE$84,'Profil ICCER'!$AV$84,'Profil ICCER'!$AE$88,'Profil ICCER'!$AV$88,'Profil ICCER'!$AE$92,'Profil ICCER'!$AV$92,'Profil ICCER'!$AE$96,'Profil ICCER'!$AV$96,'Profil ICCER'!$D$107,'Profil ICCER'!$U$107,'Profil ICCER'!$D$111,'Profil ICCER'!$U$111,'Profil ICCER'!$D$115,'Profil ICCER'!$U$115,'Profil ICCER'!$D$119,'Profil ICCER'!$U$119,'Profil ICCER'!$D$123,'Profil ICCER'!$U$123,'Profil ICCER'!$AE$107,'Profil ICCER'!$AV$107,'Profil ICCER'!$AE$111,'Profil ICCER'!$AV$111,'Profil ICCER'!$AE$115,'Profil ICCER'!$AV$115,'Profil ICCER'!$D$134,'Profil ICCER'!$U$134,'Profil ICCER'!$D$138,'Profil ICCER'!$U$138,'Profil ICCER'!$D$142,'Profil ICCER'!$U$142,'Profil ICCER'!$D$146,'Profil ICCER'!$U$146,'Profil ICCER'!$D$150,'Profil ICCER'!$U$150,'Profil ICCER'!$D$154,'Profil ICCER'!$U$154,'Profil ICCER'!$AE$134,'Profil ICCER'!$AV$134,'Profil ICCER'!$AE$138,'Profil ICCER'!$AV$138,'Profil ICCER'!$AE$142,'Profil ICCER'!$AV$142,'Profil ICCER'!$AE$146,'Profil ICCER'!$AV$146,'Profil ICCER'!$AE$150,'Profil ICCER'!$AV$150,'Profil ICCER'!$AE$154,'Profil ICCER'!$AV$154,'Profil ICCER'!$AE$158,'Profil ICCER'!$AV$158,'Profil ICCER'!$AE$162,'Profil ICCER'!$AV$162,'Profil ICCER'!$AE$166,'Profil ICCER'!$AV$166,'Profil ICCER'!$AE$170,'Profil ICCER'!$AV$170,'Profil ICCER'!$AE$174,'Profil ICCER'!$AV$174,'Profil ICCER'!$AE$178,'Profil ICCER'!$AV$178,'Profil ICCER'!$AE$182,'Profil ICCER'!$AV$182,'Profil ICCER'!$D$193,'Profil ICCER'!$U$193,'Profil ICCER'!$D$197,'Profil ICCER'!$U$197,'Profil ICCER'!$AE$193,'Profil ICCER'!$AV$193,'Profil ICCER'!$AE$197,'Profil ICCER'!$AV$197,'Profil ICCER'!$D$208,'Profil ICCER'!$U$208,'Profil ICCER'!$D$212,'Profil ICCER'!$U$212,'Profil ICCER'!$D$216,'Profil ICCER'!$U$216,'Profil ICCER'!$D$220,'Profil ICCER'!$U$220)</f>
        <v>0</v>
      </c>
      <c r="AW123" s="900" t="str">
        <f>_xlfn.SWITCH(AT123,'Profil ICCER'!$D$26,'Profil ICCER'!$W$26,'Profil ICCER'!$D$30,'Profil ICCER'!$W$30,'Profil ICCER'!$D$34,'Profil ICCER'!$W$34,'Profil ICCER'!$D$38,'Profil ICCER'!$W$38,'Profil ICCER'!$D$42,'Profil ICCER'!$W$42,'Profil ICCER'!$D$46,'Profil ICCER'!$W$46,'Profil ICCER'!$D$50,'Profil ICCER'!$W$50,'Profil ICCER'!$AE$26,'Profil ICCER'!$AX$26,'Profil ICCER'!$AE$30,'Profil ICCER'!$AX$30,'Profil ICCER'!$AE$34,'Profil ICCER'!$AX$34,'Profil ICCER'!$AE$38,'Profil ICCER'!$AX$38,'Profil ICCER'!$AE$42,'Profil ICCER'!$AX$42,'Profil ICCER'!$AE$46,'Profil ICCER'!$AX$46,'Profil ICCER'!$AE$50,'Profil ICCER'!$AX$50,'Profil ICCER'!$D$61,'Profil ICCER'!$W$61,'Profil ICCER'!$D$65,'Profil ICCER'!$W$65,'Profil ICCER'!$D$69,'Profil ICCER'!$W$69,'Profil ICCER'!$D$73,'Profil ICCER'!$W$73,'Profil ICCER'!$AE$61,'Profil ICCER'!$AX$61,'Profil ICCER'!$AE$65,'Profil ICCER'!$AX$65,'Profil ICCER'!$AE$69,'Profil ICCER'!$AX$69,'Profil ICCER'!$D$84,'Profil ICCER'!$W$84,'Profil ICCER'!$D$88,'Profil ICCER'!$W$88,'Profil ICCER'!$AE$84,'Profil ICCER'!$AX$84,'Profil ICCER'!$AE$88,'Profil ICCER'!$AX$88,'Profil ICCER'!$AE$92,'Profil ICCER'!$AX$92,'Profil ICCER'!$AE$96,'Profil ICCER'!$AX$96,'Profil ICCER'!$D$107,'Profil ICCER'!$W$107,'Profil ICCER'!$D$111,'Profil ICCER'!$W$111,'Profil ICCER'!$D$115,'Profil ICCER'!$W$115,'Profil ICCER'!$D$119,'Profil ICCER'!$W$119,'Profil ICCER'!$D$123,'Profil ICCER'!$W$123,'Profil ICCER'!$AE$107,'Profil ICCER'!$AX$107,'Profil ICCER'!$AE$111,'Profil ICCER'!$AX$111,'Profil ICCER'!$AE$115,'Profil ICCER'!$AX$115,'Profil ICCER'!$D$134,'Profil ICCER'!$W$134,'Profil ICCER'!$D$138,'Profil ICCER'!$W$138,'Profil ICCER'!$D$142,'Profil ICCER'!$W$142,'Profil ICCER'!$D$146,'Profil ICCER'!$W$146,'Profil ICCER'!$D$150,'Profil ICCER'!$W$150,'Profil ICCER'!$D$154,'Profil ICCER'!$W$154,'Profil ICCER'!$AE$134,'Profil ICCER'!$AX$134,'Profil ICCER'!$AE$138,'Profil ICCER'!$AX$138,'Profil ICCER'!$AE$142,'Profil ICCER'!$AX$142,'Profil ICCER'!$AE$146,'Profil ICCER'!$AX$146,'Profil ICCER'!$AE$150,'Profil ICCER'!$AX$150,'Profil ICCER'!$AE$154,'Profil ICCER'!$AX$154,'Profil ICCER'!$AE$158,'Profil ICCER'!$AX$158,'Profil ICCER'!$AE$162,'Profil ICCER'!$AX$162,'Profil ICCER'!$AE$166,'Profil ICCER'!$AX$166,'Profil ICCER'!$AE$170,'Profil ICCER'!$AX$170,'Profil ICCER'!$AE$174,'Profil ICCER'!$AX$174,'Profil ICCER'!$AE$178,'Profil ICCER'!$AX$178,'Profil ICCER'!$AE$182,'Profil ICCER'!$AX$182,'Profil ICCER'!$D$193,'Profil ICCER'!$W$193,'Profil ICCER'!$D$197,'Profil ICCER'!$W$197,'Profil ICCER'!$AE$193,'Profil ICCER'!$AX$193,'Profil ICCER'!$AE$197,'Profil ICCER'!$AX$197,'Profil ICCER'!$D$208,'Profil ICCER'!$W$208,'Profil ICCER'!$D$212,'Profil ICCER'!$W$212,'Profil ICCER'!$D$216,'Profil ICCER'!$W$216,'Profil ICCER'!$D$220,'Profil ICCER'!$W$220)</f>
        <v xml:space="preserve"> </v>
      </c>
    </row>
    <row r="124" spans="41:49" ht="35.1" customHeight="1">
      <c r="AO124" s="599" t="s">
        <v>357</v>
      </c>
      <c r="AP124" s="599">
        <v>10</v>
      </c>
      <c r="AQ124" s="882">
        <f>_xlfn.SWITCH(AO124,'Profil ICCER'!$D$26,'Profil ICCER'!$U$26,'Profil ICCER'!$D$30,'Profil ICCER'!$U$30,'Profil ICCER'!$D$34,'Profil ICCER'!$U$34,'Profil ICCER'!$D$38,'Profil ICCER'!$U$38,'Profil ICCER'!$D$42,'Profil ICCER'!$U$42,'Profil ICCER'!$D$46,'Profil ICCER'!$U$46,'Profil ICCER'!$D$50,'Profil ICCER'!$U$50,'Profil ICCER'!$AE$26,'Profil ICCER'!$AV$26,'Profil ICCER'!$AE$30,'Profil ICCER'!$AV$30,'Profil ICCER'!$AE$34,'Profil ICCER'!$AV$34,'Profil ICCER'!$AE$38,'Profil ICCER'!$AV$38,'Profil ICCER'!$AE$42,'Profil ICCER'!$AV$42,'Profil ICCER'!$AE$46,'Profil ICCER'!$AV$46,'Profil ICCER'!$AE$50,'Profil ICCER'!$AV$50,'Profil ICCER'!$D$61,'Profil ICCER'!$U$61,'Profil ICCER'!$D$65,'Profil ICCER'!$U$65,'Profil ICCER'!$D$69,'Profil ICCER'!$U$69,'Profil ICCER'!$D$73,'Profil ICCER'!$U$73,'Profil ICCER'!$AE$61,'Profil ICCER'!$AV$61,'Profil ICCER'!$AE$65,'Profil ICCER'!$AV$65,'Profil ICCER'!$AE$69,'Profil ICCER'!$AV$69,'Profil ICCER'!$D$84,'Profil ICCER'!$U$84,'Profil ICCER'!$D$88,'Profil ICCER'!$U$88,'Profil ICCER'!$AE$84,'Profil ICCER'!$AV$84,'Profil ICCER'!$AE$88,'Profil ICCER'!$AV$88,'Profil ICCER'!$AE$92,'Profil ICCER'!$AV$92,'Profil ICCER'!$AE$96,'Profil ICCER'!$AV$96,'Profil ICCER'!$D$107,'Profil ICCER'!$U$107,'Profil ICCER'!$D$111,'Profil ICCER'!$U$111,'Profil ICCER'!$D$115,'Profil ICCER'!$U$115,'Profil ICCER'!$D$119,'Profil ICCER'!$U$119,'Profil ICCER'!$D$123,'Profil ICCER'!$U$123,'Profil ICCER'!$AE$107,'Profil ICCER'!$AV$107,'Profil ICCER'!$AE$111,'Profil ICCER'!$AV$111,'Profil ICCER'!$AE$115,'Profil ICCER'!$AV$115,'Profil ICCER'!$D$134,'Profil ICCER'!$U$134,'Profil ICCER'!$D$138,'Profil ICCER'!$U$138,'Profil ICCER'!$D$142,'Profil ICCER'!$U$142,'Profil ICCER'!$D$146,'Profil ICCER'!$U$146,'Profil ICCER'!$D$150,'Profil ICCER'!$U$150,'Profil ICCER'!$D$154,'Profil ICCER'!$U$154,'Profil ICCER'!$AE$134,'Profil ICCER'!$AV$134,'Profil ICCER'!$AE$138,'Profil ICCER'!$AV$138,'Profil ICCER'!$AE$142,'Profil ICCER'!$AV$142,'Profil ICCER'!$AE$146,'Profil ICCER'!$AV$146,'Profil ICCER'!$AE$150,'Profil ICCER'!$AV$150,'Profil ICCER'!$AE$154,'Profil ICCER'!$AV$154,'Profil ICCER'!$AE$158,'Profil ICCER'!$AV$158,'Profil ICCER'!$AE$162,'Profil ICCER'!$AV$162,'Profil ICCER'!$AE$166,'Profil ICCER'!$AV$166,'Profil ICCER'!$AE$170,'Profil ICCER'!$AV$170,'Profil ICCER'!$AE$174,'Profil ICCER'!$AV$174,'Profil ICCER'!$AE$178,'Profil ICCER'!$AV$178,'Profil ICCER'!$AE$182,'Profil ICCER'!$AV$182,'Profil ICCER'!$D$193,'Profil ICCER'!$U$193,'Profil ICCER'!$D$197,'Profil ICCER'!$U$197,'Profil ICCER'!$AE$193,'Profil ICCER'!$AV$193,'Profil ICCER'!$AE$197,'Profil ICCER'!$AV$197,'Profil ICCER'!$D$208,'Profil ICCER'!$U$208,'Profil ICCER'!$D$212,'Profil ICCER'!$U$212,'Profil ICCER'!$D$216,'Profil ICCER'!$U$216,'Profil ICCER'!$D$220,'Profil ICCER'!$U$220)</f>
        <v>0</v>
      </c>
      <c r="AR124" s="900" t="str">
        <f>_xlfn.SWITCH(AO124,'Profil ICCER'!$D$26,'Profil ICCER'!$W$26,'Profil ICCER'!$D$30,'Profil ICCER'!$W$30,'Profil ICCER'!$D$34,'Profil ICCER'!$W$34,'Profil ICCER'!$D$38,'Profil ICCER'!$W$38,'Profil ICCER'!$D$42,'Profil ICCER'!$W$42,'Profil ICCER'!$D$46,'Profil ICCER'!$W$46,'Profil ICCER'!$D$50,'Profil ICCER'!$W$50,'Profil ICCER'!$AE$26,'Profil ICCER'!$AX$26,'Profil ICCER'!$AE$30,'Profil ICCER'!$AX$30,'Profil ICCER'!$AE$34,'Profil ICCER'!$AX$34,'Profil ICCER'!$AE$38,'Profil ICCER'!$AX$38,'Profil ICCER'!$AE$42,'Profil ICCER'!$AX$42,'Profil ICCER'!$AE$46,'Profil ICCER'!$AX$46,'Profil ICCER'!$AE$50,'Profil ICCER'!$AX$50,'Profil ICCER'!$D$61,'Profil ICCER'!$W$61,'Profil ICCER'!$D$65,'Profil ICCER'!$W$65,'Profil ICCER'!$D$69,'Profil ICCER'!$W$69,'Profil ICCER'!$D$73,'Profil ICCER'!$W$73,'Profil ICCER'!$AE$61,'Profil ICCER'!$AX$61,'Profil ICCER'!$AE$65,'Profil ICCER'!$AX$65,'Profil ICCER'!$AE$69,'Profil ICCER'!$AX$69,'Profil ICCER'!$D$84,'Profil ICCER'!$W$84,'Profil ICCER'!$D$88,'Profil ICCER'!$W$88,'Profil ICCER'!$AE$84,'Profil ICCER'!$AX$84,'Profil ICCER'!$AE$88,'Profil ICCER'!$AX$88,'Profil ICCER'!$AE$92,'Profil ICCER'!$AX$92,'Profil ICCER'!$AE$96,'Profil ICCER'!$AX$96,'Profil ICCER'!$D$107,'Profil ICCER'!$W$107,'Profil ICCER'!$D$111,'Profil ICCER'!$W$111,'Profil ICCER'!$D$115,'Profil ICCER'!$W$115,'Profil ICCER'!$D$119,'Profil ICCER'!$W$119,'Profil ICCER'!$D$123,'Profil ICCER'!$W$123,'Profil ICCER'!$AE$107,'Profil ICCER'!$AX$107,'Profil ICCER'!$AE$111,'Profil ICCER'!$AX$111,'Profil ICCER'!$AE$115,'Profil ICCER'!$AX$115,'Profil ICCER'!$D$134,'Profil ICCER'!$W$134,'Profil ICCER'!$D$138,'Profil ICCER'!$W$138,'Profil ICCER'!$D$142,'Profil ICCER'!$W$142,'Profil ICCER'!$D$146,'Profil ICCER'!$W$146,'Profil ICCER'!$D$150,'Profil ICCER'!$W$150,'Profil ICCER'!$D$154,'Profil ICCER'!$W$154,'Profil ICCER'!$AE$134,'Profil ICCER'!$AX$134,'Profil ICCER'!$AE$138,'Profil ICCER'!$AX$138,'Profil ICCER'!$AE$142,'Profil ICCER'!$AX$142,'Profil ICCER'!$AE$146,'Profil ICCER'!$AX$146,'Profil ICCER'!$AE$150,'Profil ICCER'!$AX$150,'Profil ICCER'!$AE$154,'Profil ICCER'!$AX$154,'Profil ICCER'!$AE$158,'Profil ICCER'!$AX$158,'Profil ICCER'!$AE$162,'Profil ICCER'!$AX$162,'Profil ICCER'!$AE$166,'Profil ICCER'!$AX$166,'Profil ICCER'!$AE$170,'Profil ICCER'!$AX$170,'Profil ICCER'!$AE$174,'Profil ICCER'!$AX$174,'Profil ICCER'!$AE$178,'Profil ICCER'!$AX$178,'Profil ICCER'!$AE$182,'Profil ICCER'!$AX$182,'Profil ICCER'!$D$193,'Profil ICCER'!$W$193,'Profil ICCER'!$D$197,'Profil ICCER'!$W$197,'Profil ICCER'!$AE$193,'Profil ICCER'!$AX$193,'Profil ICCER'!$AE$197,'Profil ICCER'!$AX$197,'Profil ICCER'!$D$208,'Profil ICCER'!$W$208,'Profil ICCER'!$D$212,'Profil ICCER'!$W$212,'Profil ICCER'!$D$216,'Profil ICCER'!$W$216,'Profil ICCER'!$D$220,'Profil ICCER'!$W$220)</f>
        <v xml:space="preserve"> </v>
      </c>
      <c r="AT124" s="599" t="s">
        <v>377</v>
      </c>
      <c r="AU124" s="599">
        <v>10</v>
      </c>
      <c r="AV124" s="882">
        <f>_xlfn.SWITCH(AT124,'Profil ICCER'!$D$26,'Profil ICCER'!$U$26,'Profil ICCER'!$D$30,'Profil ICCER'!$U$30,'Profil ICCER'!$D$34,'Profil ICCER'!$U$34,'Profil ICCER'!$D$38,'Profil ICCER'!$U$38,'Profil ICCER'!$D$42,'Profil ICCER'!$U$42,'Profil ICCER'!$D$46,'Profil ICCER'!$U$46,'Profil ICCER'!$D$50,'Profil ICCER'!$U$50,'Profil ICCER'!$AE$26,'Profil ICCER'!$AV$26,'Profil ICCER'!$AE$30,'Profil ICCER'!$AV$30,'Profil ICCER'!$AE$34,'Profil ICCER'!$AV$34,'Profil ICCER'!$AE$38,'Profil ICCER'!$AV$38,'Profil ICCER'!$AE$42,'Profil ICCER'!$AV$42,'Profil ICCER'!$AE$46,'Profil ICCER'!$AV$46,'Profil ICCER'!$AE$50,'Profil ICCER'!$AV$50,'Profil ICCER'!$D$61,'Profil ICCER'!$U$61,'Profil ICCER'!$D$65,'Profil ICCER'!$U$65,'Profil ICCER'!$D$69,'Profil ICCER'!$U$69,'Profil ICCER'!$D$73,'Profil ICCER'!$U$73,'Profil ICCER'!$AE$61,'Profil ICCER'!$AV$61,'Profil ICCER'!$AE$65,'Profil ICCER'!$AV$65,'Profil ICCER'!$AE$69,'Profil ICCER'!$AV$69,'Profil ICCER'!$D$84,'Profil ICCER'!$U$84,'Profil ICCER'!$D$88,'Profil ICCER'!$U$88,'Profil ICCER'!$AE$84,'Profil ICCER'!$AV$84,'Profil ICCER'!$AE$88,'Profil ICCER'!$AV$88,'Profil ICCER'!$AE$92,'Profil ICCER'!$AV$92,'Profil ICCER'!$AE$96,'Profil ICCER'!$AV$96,'Profil ICCER'!$D$107,'Profil ICCER'!$U$107,'Profil ICCER'!$D$111,'Profil ICCER'!$U$111,'Profil ICCER'!$D$115,'Profil ICCER'!$U$115,'Profil ICCER'!$D$119,'Profil ICCER'!$U$119,'Profil ICCER'!$D$123,'Profil ICCER'!$U$123,'Profil ICCER'!$AE$107,'Profil ICCER'!$AV$107,'Profil ICCER'!$AE$111,'Profil ICCER'!$AV$111,'Profil ICCER'!$AE$115,'Profil ICCER'!$AV$115,'Profil ICCER'!$D$134,'Profil ICCER'!$U$134,'Profil ICCER'!$D$138,'Profil ICCER'!$U$138,'Profil ICCER'!$D$142,'Profil ICCER'!$U$142,'Profil ICCER'!$D$146,'Profil ICCER'!$U$146,'Profil ICCER'!$D$150,'Profil ICCER'!$U$150,'Profil ICCER'!$D$154,'Profil ICCER'!$U$154,'Profil ICCER'!$AE$134,'Profil ICCER'!$AV$134,'Profil ICCER'!$AE$138,'Profil ICCER'!$AV$138,'Profil ICCER'!$AE$142,'Profil ICCER'!$AV$142,'Profil ICCER'!$AE$146,'Profil ICCER'!$AV$146,'Profil ICCER'!$AE$150,'Profil ICCER'!$AV$150,'Profil ICCER'!$AE$154,'Profil ICCER'!$AV$154,'Profil ICCER'!$AE$158,'Profil ICCER'!$AV$158,'Profil ICCER'!$AE$162,'Profil ICCER'!$AV$162,'Profil ICCER'!$AE$166,'Profil ICCER'!$AV$166,'Profil ICCER'!$AE$170,'Profil ICCER'!$AV$170,'Profil ICCER'!$AE$174,'Profil ICCER'!$AV$174,'Profil ICCER'!$AE$178,'Profil ICCER'!$AV$178,'Profil ICCER'!$AE$182,'Profil ICCER'!$AV$182,'Profil ICCER'!$D$193,'Profil ICCER'!$U$193,'Profil ICCER'!$D$197,'Profil ICCER'!$U$197,'Profil ICCER'!$AE$193,'Profil ICCER'!$AV$193,'Profil ICCER'!$AE$197,'Profil ICCER'!$AV$197,'Profil ICCER'!$D$208,'Profil ICCER'!$U$208,'Profil ICCER'!$D$212,'Profil ICCER'!$U$212,'Profil ICCER'!$D$216,'Profil ICCER'!$U$216,'Profil ICCER'!$D$220,'Profil ICCER'!$U$220)</f>
        <v>0</v>
      </c>
      <c r="AW124" s="900" t="str">
        <f>_xlfn.SWITCH(AT124,'Profil ICCER'!$D$26,'Profil ICCER'!$W$26,'Profil ICCER'!$D$30,'Profil ICCER'!$W$30,'Profil ICCER'!$D$34,'Profil ICCER'!$W$34,'Profil ICCER'!$D$38,'Profil ICCER'!$W$38,'Profil ICCER'!$D$42,'Profil ICCER'!$W$42,'Profil ICCER'!$D$46,'Profil ICCER'!$W$46,'Profil ICCER'!$D$50,'Profil ICCER'!$W$50,'Profil ICCER'!$AE$26,'Profil ICCER'!$AX$26,'Profil ICCER'!$AE$30,'Profil ICCER'!$AX$30,'Profil ICCER'!$AE$34,'Profil ICCER'!$AX$34,'Profil ICCER'!$AE$38,'Profil ICCER'!$AX$38,'Profil ICCER'!$AE$42,'Profil ICCER'!$AX$42,'Profil ICCER'!$AE$46,'Profil ICCER'!$AX$46,'Profil ICCER'!$AE$50,'Profil ICCER'!$AX$50,'Profil ICCER'!$D$61,'Profil ICCER'!$W$61,'Profil ICCER'!$D$65,'Profil ICCER'!$W$65,'Profil ICCER'!$D$69,'Profil ICCER'!$W$69,'Profil ICCER'!$D$73,'Profil ICCER'!$W$73,'Profil ICCER'!$AE$61,'Profil ICCER'!$AX$61,'Profil ICCER'!$AE$65,'Profil ICCER'!$AX$65,'Profil ICCER'!$AE$69,'Profil ICCER'!$AX$69,'Profil ICCER'!$D$84,'Profil ICCER'!$W$84,'Profil ICCER'!$D$88,'Profil ICCER'!$W$88,'Profil ICCER'!$AE$84,'Profil ICCER'!$AX$84,'Profil ICCER'!$AE$88,'Profil ICCER'!$AX$88,'Profil ICCER'!$AE$92,'Profil ICCER'!$AX$92,'Profil ICCER'!$AE$96,'Profil ICCER'!$AX$96,'Profil ICCER'!$D$107,'Profil ICCER'!$W$107,'Profil ICCER'!$D$111,'Profil ICCER'!$W$111,'Profil ICCER'!$D$115,'Profil ICCER'!$W$115,'Profil ICCER'!$D$119,'Profil ICCER'!$W$119,'Profil ICCER'!$D$123,'Profil ICCER'!$W$123,'Profil ICCER'!$AE$107,'Profil ICCER'!$AX$107,'Profil ICCER'!$AE$111,'Profil ICCER'!$AX$111,'Profil ICCER'!$AE$115,'Profil ICCER'!$AX$115,'Profil ICCER'!$D$134,'Profil ICCER'!$W$134,'Profil ICCER'!$D$138,'Profil ICCER'!$W$138,'Profil ICCER'!$D$142,'Profil ICCER'!$W$142,'Profil ICCER'!$D$146,'Profil ICCER'!$W$146,'Profil ICCER'!$D$150,'Profil ICCER'!$W$150,'Profil ICCER'!$D$154,'Profil ICCER'!$W$154,'Profil ICCER'!$AE$134,'Profil ICCER'!$AX$134,'Profil ICCER'!$AE$138,'Profil ICCER'!$AX$138,'Profil ICCER'!$AE$142,'Profil ICCER'!$AX$142,'Profil ICCER'!$AE$146,'Profil ICCER'!$AX$146,'Profil ICCER'!$AE$150,'Profil ICCER'!$AX$150,'Profil ICCER'!$AE$154,'Profil ICCER'!$AX$154,'Profil ICCER'!$AE$158,'Profil ICCER'!$AX$158,'Profil ICCER'!$AE$162,'Profil ICCER'!$AX$162,'Profil ICCER'!$AE$166,'Profil ICCER'!$AX$166,'Profil ICCER'!$AE$170,'Profil ICCER'!$AX$170,'Profil ICCER'!$AE$174,'Profil ICCER'!$AX$174,'Profil ICCER'!$AE$178,'Profil ICCER'!$AX$178,'Profil ICCER'!$AE$182,'Profil ICCER'!$AX$182,'Profil ICCER'!$D$193,'Profil ICCER'!$W$193,'Profil ICCER'!$D$197,'Profil ICCER'!$W$197,'Profil ICCER'!$AE$193,'Profil ICCER'!$AX$193,'Profil ICCER'!$AE$197,'Profil ICCER'!$AX$197,'Profil ICCER'!$D$208,'Profil ICCER'!$W$208,'Profil ICCER'!$D$212,'Profil ICCER'!$W$212,'Profil ICCER'!$D$216,'Profil ICCER'!$W$216,'Profil ICCER'!$D$220,'Profil ICCER'!$W$220)</f>
        <v xml:space="preserve"> </v>
      </c>
    </row>
    <row r="125" spans="41:49" ht="35.1" customHeight="1">
      <c r="AO125" s="599" t="s">
        <v>359</v>
      </c>
      <c r="AP125" s="599">
        <v>10</v>
      </c>
      <c r="AQ125" s="882">
        <f>_xlfn.SWITCH(AO125,'Profil ICCER'!$D$26,'Profil ICCER'!$U$26,'Profil ICCER'!$D$30,'Profil ICCER'!$U$30,'Profil ICCER'!$D$34,'Profil ICCER'!$U$34,'Profil ICCER'!$D$38,'Profil ICCER'!$U$38,'Profil ICCER'!$D$42,'Profil ICCER'!$U$42,'Profil ICCER'!$D$46,'Profil ICCER'!$U$46,'Profil ICCER'!$D$50,'Profil ICCER'!$U$50,'Profil ICCER'!$AE$26,'Profil ICCER'!$AV$26,'Profil ICCER'!$AE$30,'Profil ICCER'!$AV$30,'Profil ICCER'!$AE$34,'Profil ICCER'!$AV$34,'Profil ICCER'!$AE$38,'Profil ICCER'!$AV$38,'Profil ICCER'!$AE$42,'Profil ICCER'!$AV$42,'Profil ICCER'!$AE$46,'Profil ICCER'!$AV$46,'Profil ICCER'!$AE$50,'Profil ICCER'!$AV$50,'Profil ICCER'!$D$61,'Profil ICCER'!$U$61,'Profil ICCER'!$D$65,'Profil ICCER'!$U$65,'Profil ICCER'!$D$69,'Profil ICCER'!$U$69,'Profil ICCER'!$D$73,'Profil ICCER'!$U$73,'Profil ICCER'!$AE$61,'Profil ICCER'!$AV$61,'Profil ICCER'!$AE$65,'Profil ICCER'!$AV$65,'Profil ICCER'!$AE$69,'Profil ICCER'!$AV$69,'Profil ICCER'!$D$84,'Profil ICCER'!$U$84,'Profil ICCER'!$D$88,'Profil ICCER'!$U$88,'Profil ICCER'!$AE$84,'Profil ICCER'!$AV$84,'Profil ICCER'!$AE$88,'Profil ICCER'!$AV$88,'Profil ICCER'!$AE$92,'Profil ICCER'!$AV$92,'Profil ICCER'!$AE$96,'Profil ICCER'!$AV$96,'Profil ICCER'!$D$107,'Profil ICCER'!$U$107,'Profil ICCER'!$D$111,'Profil ICCER'!$U$111,'Profil ICCER'!$D$115,'Profil ICCER'!$U$115,'Profil ICCER'!$D$119,'Profil ICCER'!$U$119,'Profil ICCER'!$D$123,'Profil ICCER'!$U$123,'Profil ICCER'!$AE$107,'Profil ICCER'!$AV$107,'Profil ICCER'!$AE$111,'Profil ICCER'!$AV$111,'Profil ICCER'!$AE$115,'Profil ICCER'!$AV$115,'Profil ICCER'!$D$134,'Profil ICCER'!$U$134,'Profil ICCER'!$D$138,'Profil ICCER'!$U$138,'Profil ICCER'!$D$142,'Profil ICCER'!$U$142,'Profil ICCER'!$D$146,'Profil ICCER'!$U$146,'Profil ICCER'!$D$150,'Profil ICCER'!$U$150,'Profil ICCER'!$D$154,'Profil ICCER'!$U$154,'Profil ICCER'!$AE$134,'Profil ICCER'!$AV$134,'Profil ICCER'!$AE$138,'Profil ICCER'!$AV$138,'Profil ICCER'!$AE$142,'Profil ICCER'!$AV$142,'Profil ICCER'!$AE$146,'Profil ICCER'!$AV$146,'Profil ICCER'!$AE$150,'Profil ICCER'!$AV$150,'Profil ICCER'!$AE$154,'Profil ICCER'!$AV$154,'Profil ICCER'!$AE$158,'Profil ICCER'!$AV$158,'Profil ICCER'!$AE$162,'Profil ICCER'!$AV$162,'Profil ICCER'!$AE$166,'Profil ICCER'!$AV$166,'Profil ICCER'!$AE$170,'Profil ICCER'!$AV$170,'Profil ICCER'!$AE$174,'Profil ICCER'!$AV$174,'Profil ICCER'!$AE$178,'Profil ICCER'!$AV$178,'Profil ICCER'!$AE$182,'Profil ICCER'!$AV$182,'Profil ICCER'!$D$193,'Profil ICCER'!$U$193,'Profil ICCER'!$D$197,'Profil ICCER'!$U$197,'Profil ICCER'!$AE$193,'Profil ICCER'!$AV$193,'Profil ICCER'!$AE$197,'Profil ICCER'!$AV$197,'Profil ICCER'!$D$208,'Profil ICCER'!$U$208,'Profil ICCER'!$D$212,'Profil ICCER'!$U$212,'Profil ICCER'!$D$216,'Profil ICCER'!$U$216,'Profil ICCER'!$D$220,'Profil ICCER'!$U$220)</f>
        <v>0</v>
      </c>
      <c r="AR125" s="900" t="str">
        <f>_xlfn.SWITCH(AO125,'Profil ICCER'!$D$26,'Profil ICCER'!$W$26,'Profil ICCER'!$D$30,'Profil ICCER'!$W$30,'Profil ICCER'!$D$34,'Profil ICCER'!$W$34,'Profil ICCER'!$D$38,'Profil ICCER'!$W$38,'Profil ICCER'!$D$42,'Profil ICCER'!$W$42,'Profil ICCER'!$D$46,'Profil ICCER'!$W$46,'Profil ICCER'!$D$50,'Profil ICCER'!$W$50,'Profil ICCER'!$AE$26,'Profil ICCER'!$AX$26,'Profil ICCER'!$AE$30,'Profil ICCER'!$AX$30,'Profil ICCER'!$AE$34,'Profil ICCER'!$AX$34,'Profil ICCER'!$AE$38,'Profil ICCER'!$AX$38,'Profil ICCER'!$AE$42,'Profil ICCER'!$AX$42,'Profil ICCER'!$AE$46,'Profil ICCER'!$AX$46,'Profil ICCER'!$AE$50,'Profil ICCER'!$AX$50,'Profil ICCER'!$D$61,'Profil ICCER'!$W$61,'Profil ICCER'!$D$65,'Profil ICCER'!$W$65,'Profil ICCER'!$D$69,'Profil ICCER'!$W$69,'Profil ICCER'!$D$73,'Profil ICCER'!$W$73,'Profil ICCER'!$AE$61,'Profil ICCER'!$AX$61,'Profil ICCER'!$AE$65,'Profil ICCER'!$AX$65,'Profil ICCER'!$AE$69,'Profil ICCER'!$AX$69,'Profil ICCER'!$D$84,'Profil ICCER'!$W$84,'Profil ICCER'!$D$88,'Profil ICCER'!$W$88,'Profil ICCER'!$AE$84,'Profil ICCER'!$AX$84,'Profil ICCER'!$AE$88,'Profil ICCER'!$AX$88,'Profil ICCER'!$AE$92,'Profil ICCER'!$AX$92,'Profil ICCER'!$AE$96,'Profil ICCER'!$AX$96,'Profil ICCER'!$D$107,'Profil ICCER'!$W$107,'Profil ICCER'!$D$111,'Profil ICCER'!$W$111,'Profil ICCER'!$D$115,'Profil ICCER'!$W$115,'Profil ICCER'!$D$119,'Profil ICCER'!$W$119,'Profil ICCER'!$D$123,'Profil ICCER'!$W$123,'Profil ICCER'!$AE$107,'Profil ICCER'!$AX$107,'Profil ICCER'!$AE$111,'Profil ICCER'!$AX$111,'Profil ICCER'!$AE$115,'Profil ICCER'!$AX$115,'Profil ICCER'!$D$134,'Profil ICCER'!$W$134,'Profil ICCER'!$D$138,'Profil ICCER'!$W$138,'Profil ICCER'!$D$142,'Profil ICCER'!$W$142,'Profil ICCER'!$D$146,'Profil ICCER'!$W$146,'Profil ICCER'!$D$150,'Profil ICCER'!$W$150,'Profil ICCER'!$D$154,'Profil ICCER'!$W$154,'Profil ICCER'!$AE$134,'Profil ICCER'!$AX$134,'Profil ICCER'!$AE$138,'Profil ICCER'!$AX$138,'Profil ICCER'!$AE$142,'Profil ICCER'!$AX$142,'Profil ICCER'!$AE$146,'Profil ICCER'!$AX$146,'Profil ICCER'!$AE$150,'Profil ICCER'!$AX$150,'Profil ICCER'!$AE$154,'Profil ICCER'!$AX$154,'Profil ICCER'!$AE$158,'Profil ICCER'!$AX$158,'Profil ICCER'!$AE$162,'Profil ICCER'!$AX$162,'Profil ICCER'!$AE$166,'Profil ICCER'!$AX$166,'Profil ICCER'!$AE$170,'Profil ICCER'!$AX$170,'Profil ICCER'!$AE$174,'Profil ICCER'!$AX$174,'Profil ICCER'!$AE$178,'Profil ICCER'!$AX$178,'Profil ICCER'!$AE$182,'Profil ICCER'!$AX$182,'Profil ICCER'!$D$193,'Profil ICCER'!$W$193,'Profil ICCER'!$D$197,'Profil ICCER'!$W$197,'Profil ICCER'!$AE$193,'Profil ICCER'!$AX$193,'Profil ICCER'!$AE$197,'Profil ICCER'!$AX$197,'Profil ICCER'!$D$208,'Profil ICCER'!$W$208,'Profil ICCER'!$D$212,'Profil ICCER'!$W$212,'Profil ICCER'!$D$216,'Profil ICCER'!$W$216,'Profil ICCER'!$D$220,'Profil ICCER'!$W$220)</f>
        <v xml:space="preserve"> </v>
      </c>
      <c r="AT125" s="599" t="s">
        <v>397</v>
      </c>
      <c r="AU125" s="599">
        <v>10</v>
      </c>
      <c r="AV125" s="882">
        <f>_xlfn.SWITCH(AT125,'Profil ICCER'!$D$26,'Profil ICCER'!$U$26,'Profil ICCER'!$D$30,'Profil ICCER'!$U$30,'Profil ICCER'!$D$34,'Profil ICCER'!$U$34,'Profil ICCER'!$D$38,'Profil ICCER'!$U$38,'Profil ICCER'!$D$42,'Profil ICCER'!$U$42,'Profil ICCER'!$D$46,'Profil ICCER'!$U$46,'Profil ICCER'!$D$50,'Profil ICCER'!$U$50,'Profil ICCER'!$AE$26,'Profil ICCER'!$AV$26,'Profil ICCER'!$AE$30,'Profil ICCER'!$AV$30,'Profil ICCER'!$AE$34,'Profil ICCER'!$AV$34,'Profil ICCER'!$AE$38,'Profil ICCER'!$AV$38,'Profil ICCER'!$AE$42,'Profil ICCER'!$AV$42,'Profil ICCER'!$AE$46,'Profil ICCER'!$AV$46,'Profil ICCER'!$AE$50,'Profil ICCER'!$AV$50,'Profil ICCER'!$D$61,'Profil ICCER'!$U$61,'Profil ICCER'!$D$65,'Profil ICCER'!$U$65,'Profil ICCER'!$D$69,'Profil ICCER'!$U$69,'Profil ICCER'!$D$73,'Profil ICCER'!$U$73,'Profil ICCER'!$AE$61,'Profil ICCER'!$AV$61,'Profil ICCER'!$AE$65,'Profil ICCER'!$AV$65,'Profil ICCER'!$AE$69,'Profil ICCER'!$AV$69,'Profil ICCER'!$D$84,'Profil ICCER'!$U$84,'Profil ICCER'!$D$88,'Profil ICCER'!$U$88,'Profil ICCER'!$AE$84,'Profil ICCER'!$AV$84,'Profil ICCER'!$AE$88,'Profil ICCER'!$AV$88,'Profil ICCER'!$AE$92,'Profil ICCER'!$AV$92,'Profil ICCER'!$AE$96,'Profil ICCER'!$AV$96,'Profil ICCER'!$D$107,'Profil ICCER'!$U$107,'Profil ICCER'!$D$111,'Profil ICCER'!$U$111,'Profil ICCER'!$D$115,'Profil ICCER'!$U$115,'Profil ICCER'!$D$119,'Profil ICCER'!$U$119,'Profil ICCER'!$D$123,'Profil ICCER'!$U$123,'Profil ICCER'!$AE$107,'Profil ICCER'!$AV$107,'Profil ICCER'!$AE$111,'Profil ICCER'!$AV$111,'Profil ICCER'!$AE$115,'Profil ICCER'!$AV$115,'Profil ICCER'!$D$134,'Profil ICCER'!$U$134,'Profil ICCER'!$D$138,'Profil ICCER'!$U$138,'Profil ICCER'!$D$142,'Profil ICCER'!$U$142,'Profil ICCER'!$D$146,'Profil ICCER'!$U$146,'Profil ICCER'!$D$150,'Profil ICCER'!$U$150,'Profil ICCER'!$D$154,'Profil ICCER'!$U$154,'Profil ICCER'!$AE$134,'Profil ICCER'!$AV$134,'Profil ICCER'!$AE$138,'Profil ICCER'!$AV$138,'Profil ICCER'!$AE$142,'Profil ICCER'!$AV$142,'Profil ICCER'!$AE$146,'Profil ICCER'!$AV$146,'Profil ICCER'!$AE$150,'Profil ICCER'!$AV$150,'Profil ICCER'!$AE$154,'Profil ICCER'!$AV$154,'Profil ICCER'!$AE$158,'Profil ICCER'!$AV$158,'Profil ICCER'!$AE$162,'Profil ICCER'!$AV$162,'Profil ICCER'!$AE$166,'Profil ICCER'!$AV$166,'Profil ICCER'!$AE$170,'Profil ICCER'!$AV$170,'Profil ICCER'!$AE$174,'Profil ICCER'!$AV$174,'Profil ICCER'!$AE$178,'Profil ICCER'!$AV$178,'Profil ICCER'!$AE$182,'Profil ICCER'!$AV$182,'Profil ICCER'!$D$193,'Profil ICCER'!$U$193,'Profil ICCER'!$D$197,'Profil ICCER'!$U$197,'Profil ICCER'!$AE$193,'Profil ICCER'!$AV$193,'Profil ICCER'!$AE$197,'Profil ICCER'!$AV$197,'Profil ICCER'!$D$208,'Profil ICCER'!$U$208,'Profil ICCER'!$D$212,'Profil ICCER'!$U$212,'Profil ICCER'!$D$216,'Profil ICCER'!$U$216,'Profil ICCER'!$D$220,'Profil ICCER'!$U$220)</f>
        <v>0</v>
      </c>
      <c r="AW125" s="900" t="str">
        <f>_xlfn.SWITCH(AT125,'Profil ICCER'!$D$26,'Profil ICCER'!$W$26,'Profil ICCER'!$D$30,'Profil ICCER'!$W$30,'Profil ICCER'!$D$34,'Profil ICCER'!$W$34,'Profil ICCER'!$D$38,'Profil ICCER'!$W$38,'Profil ICCER'!$D$42,'Profil ICCER'!$W$42,'Profil ICCER'!$D$46,'Profil ICCER'!$W$46,'Profil ICCER'!$D$50,'Profil ICCER'!$W$50,'Profil ICCER'!$AE$26,'Profil ICCER'!$AX$26,'Profil ICCER'!$AE$30,'Profil ICCER'!$AX$30,'Profil ICCER'!$AE$34,'Profil ICCER'!$AX$34,'Profil ICCER'!$AE$38,'Profil ICCER'!$AX$38,'Profil ICCER'!$AE$42,'Profil ICCER'!$AX$42,'Profil ICCER'!$AE$46,'Profil ICCER'!$AX$46,'Profil ICCER'!$AE$50,'Profil ICCER'!$AX$50,'Profil ICCER'!$D$61,'Profil ICCER'!$W$61,'Profil ICCER'!$D$65,'Profil ICCER'!$W$65,'Profil ICCER'!$D$69,'Profil ICCER'!$W$69,'Profil ICCER'!$D$73,'Profil ICCER'!$W$73,'Profil ICCER'!$AE$61,'Profil ICCER'!$AX$61,'Profil ICCER'!$AE$65,'Profil ICCER'!$AX$65,'Profil ICCER'!$AE$69,'Profil ICCER'!$AX$69,'Profil ICCER'!$D$84,'Profil ICCER'!$W$84,'Profil ICCER'!$D$88,'Profil ICCER'!$W$88,'Profil ICCER'!$AE$84,'Profil ICCER'!$AX$84,'Profil ICCER'!$AE$88,'Profil ICCER'!$AX$88,'Profil ICCER'!$AE$92,'Profil ICCER'!$AX$92,'Profil ICCER'!$AE$96,'Profil ICCER'!$AX$96,'Profil ICCER'!$D$107,'Profil ICCER'!$W$107,'Profil ICCER'!$D$111,'Profil ICCER'!$W$111,'Profil ICCER'!$D$115,'Profil ICCER'!$W$115,'Profil ICCER'!$D$119,'Profil ICCER'!$W$119,'Profil ICCER'!$D$123,'Profil ICCER'!$W$123,'Profil ICCER'!$AE$107,'Profil ICCER'!$AX$107,'Profil ICCER'!$AE$111,'Profil ICCER'!$AX$111,'Profil ICCER'!$AE$115,'Profil ICCER'!$AX$115,'Profil ICCER'!$D$134,'Profil ICCER'!$W$134,'Profil ICCER'!$D$138,'Profil ICCER'!$W$138,'Profil ICCER'!$D$142,'Profil ICCER'!$W$142,'Profil ICCER'!$D$146,'Profil ICCER'!$W$146,'Profil ICCER'!$D$150,'Profil ICCER'!$W$150,'Profil ICCER'!$D$154,'Profil ICCER'!$W$154,'Profil ICCER'!$AE$134,'Profil ICCER'!$AX$134,'Profil ICCER'!$AE$138,'Profil ICCER'!$AX$138,'Profil ICCER'!$AE$142,'Profil ICCER'!$AX$142,'Profil ICCER'!$AE$146,'Profil ICCER'!$AX$146,'Profil ICCER'!$AE$150,'Profil ICCER'!$AX$150,'Profil ICCER'!$AE$154,'Profil ICCER'!$AX$154,'Profil ICCER'!$AE$158,'Profil ICCER'!$AX$158,'Profil ICCER'!$AE$162,'Profil ICCER'!$AX$162,'Profil ICCER'!$AE$166,'Profil ICCER'!$AX$166,'Profil ICCER'!$AE$170,'Profil ICCER'!$AX$170,'Profil ICCER'!$AE$174,'Profil ICCER'!$AX$174,'Profil ICCER'!$AE$178,'Profil ICCER'!$AX$178,'Profil ICCER'!$AE$182,'Profil ICCER'!$AX$182,'Profil ICCER'!$D$193,'Profil ICCER'!$W$193,'Profil ICCER'!$D$197,'Profil ICCER'!$W$197,'Profil ICCER'!$AE$193,'Profil ICCER'!$AX$193,'Profil ICCER'!$AE$197,'Profil ICCER'!$AX$197,'Profil ICCER'!$D$208,'Profil ICCER'!$W$208,'Profil ICCER'!$D$212,'Profil ICCER'!$W$212,'Profil ICCER'!$D$216,'Profil ICCER'!$W$216,'Profil ICCER'!$D$220,'Profil ICCER'!$W$220)</f>
        <v xml:space="preserve"> </v>
      </c>
    </row>
    <row r="126" spans="41:49" ht="35.1" customHeight="1">
      <c r="AO126" s="599" t="s">
        <v>363</v>
      </c>
      <c r="AP126" s="599">
        <v>10</v>
      </c>
      <c r="AQ126" s="882">
        <f>_xlfn.SWITCH(AO126,'Profil ICCER'!$D$26,'Profil ICCER'!$U$26,'Profil ICCER'!$D$30,'Profil ICCER'!$U$30,'Profil ICCER'!$D$34,'Profil ICCER'!$U$34,'Profil ICCER'!$D$38,'Profil ICCER'!$U$38,'Profil ICCER'!$D$42,'Profil ICCER'!$U$42,'Profil ICCER'!$D$46,'Profil ICCER'!$U$46,'Profil ICCER'!$D$50,'Profil ICCER'!$U$50,'Profil ICCER'!$AE$26,'Profil ICCER'!$AV$26,'Profil ICCER'!$AE$30,'Profil ICCER'!$AV$30,'Profil ICCER'!$AE$34,'Profil ICCER'!$AV$34,'Profil ICCER'!$AE$38,'Profil ICCER'!$AV$38,'Profil ICCER'!$AE$42,'Profil ICCER'!$AV$42,'Profil ICCER'!$AE$46,'Profil ICCER'!$AV$46,'Profil ICCER'!$AE$50,'Profil ICCER'!$AV$50,'Profil ICCER'!$D$61,'Profil ICCER'!$U$61,'Profil ICCER'!$D$65,'Profil ICCER'!$U$65,'Profil ICCER'!$D$69,'Profil ICCER'!$U$69,'Profil ICCER'!$D$73,'Profil ICCER'!$U$73,'Profil ICCER'!$AE$61,'Profil ICCER'!$AV$61,'Profil ICCER'!$AE$65,'Profil ICCER'!$AV$65,'Profil ICCER'!$AE$69,'Profil ICCER'!$AV$69,'Profil ICCER'!$D$84,'Profil ICCER'!$U$84,'Profil ICCER'!$D$88,'Profil ICCER'!$U$88,'Profil ICCER'!$AE$84,'Profil ICCER'!$AV$84,'Profil ICCER'!$AE$88,'Profil ICCER'!$AV$88,'Profil ICCER'!$AE$92,'Profil ICCER'!$AV$92,'Profil ICCER'!$AE$96,'Profil ICCER'!$AV$96,'Profil ICCER'!$D$107,'Profil ICCER'!$U$107,'Profil ICCER'!$D$111,'Profil ICCER'!$U$111,'Profil ICCER'!$D$115,'Profil ICCER'!$U$115,'Profil ICCER'!$D$119,'Profil ICCER'!$U$119,'Profil ICCER'!$D$123,'Profil ICCER'!$U$123,'Profil ICCER'!$AE$107,'Profil ICCER'!$AV$107,'Profil ICCER'!$AE$111,'Profil ICCER'!$AV$111,'Profil ICCER'!$AE$115,'Profil ICCER'!$AV$115,'Profil ICCER'!$D$134,'Profil ICCER'!$U$134,'Profil ICCER'!$D$138,'Profil ICCER'!$U$138,'Profil ICCER'!$D$142,'Profil ICCER'!$U$142,'Profil ICCER'!$D$146,'Profil ICCER'!$U$146,'Profil ICCER'!$D$150,'Profil ICCER'!$U$150,'Profil ICCER'!$D$154,'Profil ICCER'!$U$154,'Profil ICCER'!$AE$134,'Profil ICCER'!$AV$134,'Profil ICCER'!$AE$138,'Profil ICCER'!$AV$138,'Profil ICCER'!$AE$142,'Profil ICCER'!$AV$142,'Profil ICCER'!$AE$146,'Profil ICCER'!$AV$146,'Profil ICCER'!$AE$150,'Profil ICCER'!$AV$150,'Profil ICCER'!$AE$154,'Profil ICCER'!$AV$154,'Profil ICCER'!$AE$158,'Profil ICCER'!$AV$158,'Profil ICCER'!$AE$162,'Profil ICCER'!$AV$162,'Profil ICCER'!$AE$166,'Profil ICCER'!$AV$166,'Profil ICCER'!$AE$170,'Profil ICCER'!$AV$170,'Profil ICCER'!$AE$174,'Profil ICCER'!$AV$174,'Profil ICCER'!$AE$178,'Profil ICCER'!$AV$178,'Profil ICCER'!$AE$182,'Profil ICCER'!$AV$182,'Profil ICCER'!$D$193,'Profil ICCER'!$U$193,'Profil ICCER'!$D$197,'Profil ICCER'!$U$197,'Profil ICCER'!$AE$193,'Profil ICCER'!$AV$193,'Profil ICCER'!$AE$197,'Profil ICCER'!$AV$197,'Profil ICCER'!$D$208,'Profil ICCER'!$U$208,'Profil ICCER'!$D$212,'Profil ICCER'!$U$212,'Profil ICCER'!$D$216,'Profil ICCER'!$U$216,'Profil ICCER'!$D$220,'Profil ICCER'!$U$220)</f>
        <v>0</v>
      </c>
      <c r="AR126" s="900" t="str">
        <f>_xlfn.SWITCH(AO126,'Profil ICCER'!$D$26,'Profil ICCER'!$W$26,'Profil ICCER'!$D$30,'Profil ICCER'!$W$30,'Profil ICCER'!$D$34,'Profil ICCER'!$W$34,'Profil ICCER'!$D$38,'Profil ICCER'!$W$38,'Profil ICCER'!$D$42,'Profil ICCER'!$W$42,'Profil ICCER'!$D$46,'Profil ICCER'!$W$46,'Profil ICCER'!$D$50,'Profil ICCER'!$W$50,'Profil ICCER'!$AE$26,'Profil ICCER'!$AX$26,'Profil ICCER'!$AE$30,'Profil ICCER'!$AX$30,'Profil ICCER'!$AE$34,'Profil ICCER'!$AX$34,'Profil ICCER'!$AE$38,'Profil ICCER'!$AX$38,'Profil ICCER'!$AE$42,'Profil ICCER'!$AX$42,'Profil ICCER'!$AE$46,'Profil ICCER'!$AX$46,'Profil ICCER'!$AE$50,'Profil ICCER'!$AX$50,'Profil ICCER'!$D$61,'Profil ICCER'!$W$61,'Profil ICCER'!$D$65,'Profil ICCER'!$W$65,'Profil ICCER'!$D$69,'Profil ICCER'!$W$69,'Profil ICCER'!$D$73,'Profil ICCER'!$W$73,'Profil ICCER'!$AE$61,'Profil ICCER'!$AX$61,'Profil ICCER'!$AE$65,'Profil ICCER'!$AX$65,'Profil ICCER'!$AE$69,'Profil ICCER'!$AX$69,'Profil ICCER'!$D$84,'Profil ICCER'!$W$84,'Profil ICCER'!$D$88,'Profil ICCER'!$W$88,'Profil ICCER'!$AE$84,'Profil ICCER'!$AX$84,'Profil ICCER'!$AE$88,'Profil ICCER'!$AX$88,'Profil ICCER'!$AE$92,'Profil ICCER'!$AX$92,'Profil ICCER'!$AE$96,'Profil ICCER'!$AX$96,'Profil ICCER'!$D$107,'Profil ICCER'!$W$107,'Profil ICCER'!$D$111,'Profil ICCER'!$W$111,'Profil ICCER'!$D$115,'Profil ICCER'!$W$115,'Profil ICCER'!$D$119,'Profil ICCER'!$W$119,'Profil ICCER'!$D$123,'Profil ICCER'!$W$123,'Profil ICCER'!$AE$107,'Profil ICCER'!$AX$107,'Profil ICCER'!$AE$111,'Profil ICCER'!$AX$111,'Profil ICCER'!$AE$115,'Profil ICCER'!$AX$115,'Profil ICCER'!$D$134,'Profil ICCER'!$W$134,'Profil ICCER'!$D$138,'Profil ICCER'!$W$138,'Profil ICCER'!$D$142,'Profil ICCER'!$W$142,'Profil ICCER'!$D$146,'Profil ICCER'!$W$146,'Profil ICCER'!$D$150,'Profil ICCER'!$W$150,'Profil ICCER'!$D$154,'Profil ICCER'!$W$154,'Profil ICCER'!$AE$134,'Profil ICCER'!$AX$134,'Profil ICCER'!$AE$138,'Profil ICCER'!$AX$138,'Profil ICCER'!$AE$142,'Profil ICCER'!$AX$142,'Profil ICCER'!$AE$146,'Profil ICCER'!$AX$146,'Profil ICCER'!$AE$150,'Profil ICCER'!$AX$150,'Profil ICCER'!$AE$154,'Profil ICCER'!$AX$154,'Profil ICCER'!$AE$158,'Profil ICCER'!$AX$158,'Profil ICCER'!$AE$162,'Profil ICCER'!$AX$162,'Profil ICCER'!$AE$166,'Profil ICCER'!$AX$166,'Profil ICCER'!$AE$170,'Profil ICCER'!$AX$170,'Profil ICCER'!$AE$174,'Profil ICCER'!$AX$174,'Profil ICCER'!$AE$178,'Profil ICCER'!$AX$178,'Profil ICCER'!$AE$182,'Profil ICCER'!$AX$182,'Profil ICCER'!$D$193,'Profil ICCER'!$W$193,'Profil ICCER'!$D$197,'Profil ICCER'!$W$197,'Profil ICCER'!$AE$193,'Profil ICCER'!$AX$193,'Profil ICCER'!$AE$197,'Profil ICCER'!$AX$197,'Profil ICCER'!$D$208,'Profil ICCER'!$W$208,'Profil ICCER'!$D$212,'Profil ICCER'!$W$212,'Profil ICCER'!$D$216,'Profil ICCER'!$W$216,'Profil ICCER'!$D$220,'Profil ICCER'!$W$220)</f>
        <v xml:space="preserve"> </v>
      </c>
      <c r="AT126" s="599" t="s">
        <v>379</v>
      </c>
      <c r="AU126" s="599">
        <v>10</v>
      </c>
      <c r="AV126" s="882">
        <f>_xlfn.SWITCH(AT126,'Profil ICCER'!$D$26,'Profil ICCER'!$U$26,'Profil ICCER'!$D$30,'Profil ICCER'!$U$30,'Profil ICCER'!$D$34,'Profil ICCER'!$U$34,'Profil ICCER'!$D$38,'Profil ICCER'!$U$38,'Profil ICCER'!$D$42,'Profil ICCER'!$U$42,'Profil ICCER'!$D$46,'Profil ICCER'!$U$46,'Profil ICCER'!$D$50,'Profil ICCER'!$U$50,'Profil ICCER'!$AE$26,'Profil ICCER'!$AV$26,'Profil ICCER'!$AE$30,'Profil ICCER'!$AV$30,'Profil ICCER'!$AE$34,'Profil ICCER'!$AV$34,'Profil ICCER'!$AE$38,'Profil ICCER'!$AV$38,'Profil ICCER'!$AE$42,'Profil ICCER'!$AV$42,'Profil ICCER'!$AE$46,'Profil ICCER'!$AV$46,'Profil ICCER'!$AE$50,'Profil ICCER'!$AV$50,'Profil ICCER'!$D$61,'Profil ICCER'!$U$61,'Profil ICCER'!$D$65,'Profil ICCER'!$U$65,'Profil ICCER'!$D$69,'Profil ICCER'!$U$69,'Profil ICCER'!$D$73,'Profil ICCER'!$U$73,'Profil ICCER'!$AE$61,'Profil ICCER'!$AV$61,'Profil ICCER'!$AE$65,'Profil ICCER'!$AV$65,'Profil ICCER'!$AE$69,'Profil ICCER'!$AV$69,'Profil ICCER'!$D$84,'Profil ICCER'!$U$84,'Profil ICCER'!$D$88,'Profil ICCER'!$U$88,'Profil ICCER'!$AE$84,'Profil ICCER'!$AV$84,'Profil ICCER'!$AE$88,'Profil ICCER'!$AV$88,'Profil ICCER'!$AE$92,'Profil ICCER'!$AV$92,'Profil ICCER'!$AE$96,'Profil ICCER'!$AV$96,'Profil ICCER'!$D$107,'Profil ICCER'!$U$107,'Profil ICCER'!$D$111,'Profil ICCER'!$U$111,'Profil ICCER'!$D$115,'Profil ICCER'!$U$115,'Profil ICCER'!$D$119,'Profil ICCER'!$U$119,'Profil ICCER'!$D$123,'Profil ICCER'!$U$123,'Profil ICCER'!$AE$107,'Profil ICCER'!$AV$107,'Profil ICCER'!$AE$111,'Profil ICCER'!$AV$111,'Profil ICCER'!$AE$115,'Profil ICCER'!$AV$115,'Profil ICCER'!$D$134,'Profil ICCER'!$U$134,'Profil ICCER'!$D$138,'Profil ICCER'!$U$138,'Profil ICCER'!$D$142,'Profil ICCER'!$U$142,'Profil ICCER'!$D$146,'Profil ICCER'!$U$146,'Profil ICCER'!$D$150,'Profil ICCER'!$U$150,'Profil ICCER'!$D$154,'Profil ICCER'!$U$154,'Profil ICCER'!$AE$134,'Profil ICCER'!$AV$134,'Profil ICCER'!$AE$138,'Profil ICCER'!$AV$138,'Profil ICCER'!$AE$142,'Profil ICCER'!$AV$142,'Profil ICCER'!$AE$146,'Profil ICCER'!$AV$146,'Profil ICCER'!$AE$150,'Profil ICCER'!$AV$150,'Profil ICCER'!$AE$154,'Profil ICCER'!$AV$154,'Profil ICCER'!$AE$158,'Profil ICCER'!$AV$158,'Profil ICCER'!$AE$162,'Profil ICCER'!$AV$162,'Profil ICCER'!$AE$166,'Profil ICCER'!$AV$166,'Profil ICCER'!$AE$170,'Profil ICCER'!$AV$170,'Profil ICCER'!$AE$174,'Profil ICCER'!$AV$174,'Profil ICCER'!$AE$178,'Profil ICCER'!$AV$178,'Profil ICCER'!$AE$182,'Profil ICCER'!$AV$182,'Profil ICCER'!$D$193,'Profil ICCER'!$U$193,'Profil ICCER'!$D$197,'Profil ICCER'!$U$197,'Profil ICCER'!$AE$193,'Profil ICCER'!$AV$193,'Profil ICCER'!$AE$197,'Profil ICCER'!$AV$197,'Profil ICCER'!$D$208,'Profil ICCER'!$U$208,'Profil ICCER'!$D$212,'Profil ICCER'!$U$212,'Profil ICCER'!$D$216,'Profil ICCER'!$U$216,'Profil ICCER'!$D$220,'Profil ICCER'!$U$220)</f>
        <v>0</v>
      </c>
      <c r="AW126" s="900" t="str">
        <f>_xlfn.SWITCH(AT126,'Profil ICCER'!$D$26,'Profil ICCER'!$W$26,'Profil ICCER'!$D$30,'Profil ICCER'!$W$30,'Profil ICCER'!$D$34,'Profil ICCER'!$W$34,'Profil ICCER'!$D$38,'Profil ICCER'!$W$38,'Profil ICCER'!$D$42,'Profil ICCER'!$W$42,'Profil ICCER'!$D$46,'Profil ICCER'!$W$46,'Profil ICCER'!$D$50,'Profil ICCER'!$W$50,'Profil ICCER'!$AE$26,'Profil ICCER'!$AX$26,'Profil ICCER'!$AE$30,'Profil ICCER'!$AX$30,'Profil ICCER'!$AE$34,'Profil ICCER'!$AX$34,'Profil ICCER'!$AE$38,'Profil ICCER'!$AX$38,'Profil ICCER'!$AE$42,'Profil ICCER'!$AX$42,'Profil ICCER'!$AE$46,'Profil ICCER'!$AX$46,'Profil ICCER'!$AE$50,'Profil ICCER'!$AX$50,'Profil ICCER'!$D$61,'Profil ICCER'!$W$61,'Profil ICCER'!$D$65,'Profil ICCER'!$W$65,'Profil ICCER'!$D$69,'Profil ICCER'!$W$69,'Profil ICCER'!$D$73,'Profil ICCER'!$W$73,'Profil ICCER'!$AE$61,'Profil ICCER'!$AX$61,'Profil ICCER'!$AE$65,'Profil ICCER'!$AX$65,'Profil ICCER'!$AE$69,'Profil ICCER'!$AX$69,'Profil ICCER'!$D$84,'Profil ICCER'!$W$84,'Profil ICCER'!$D$88,'Profil ICCER'!$W$88,'Profil ICCER'!$AE$84,'Profil ICCER'!$AX$84,'Profil ICCER'!$AE$88,'Profil ICCER'!$AX$88,'Profil ICCER'!$AE$92,'Profil ICCER'!$AX$92,'Profil ICCER'!$AE$96,'Profil ICCER'!$AX$96,'Profil ICCER'!$D$107,'Profil ICCER'!$W$107,'Profil ICCER'!$D$111,'Profil ICCER'!$W$111,'Profil ICCER'!$D$115,'Profil ICCER'!$W$115,'Profil ICCER'!$D$119,'Profil ICCER'!$W$119,'Profil ICCER'!$D$123,'Profil ICCER'!$W$123,'Profil ICCER'!$AE$107,'Profil ICCER'!$AX$107,'Profil ICCER'!$AE$111,'Profil ICCER'!$AX$111,'Profil ICCER'!$AE$115,'Profil ICCER'!$AX$115,'Profil ICCER'!$D$134,'Profil ICCER'!$W$134,'Profil ICCER'!$D$138,'Profil ICCER'!$W$138,'Profil ICCER'!$D$142,'Profil ICCER'!$W$142,'Profil ICCER'!$D$146,'Profil ICCER'!$W$146,'Profil ICCER'!$D$150,'Profil ICCER'!$W$150,'Profil ICCER'!$D$154,'Profil ICCER'!$W$154,'Profil ICCER'!$AE$134,'Profil ICCER'!$AX$134,'Profil ICCER'!$AE$138,'Profil ICCER'!$AX$138,'Profil ICCER'!$AE$142,'Profil ICCER'!$AX$142,'Profil ICCER'!$AE$146,'Profil ICCER'!$AX$146,'Profil ICCER'!$AE$150,'Profil ICCER'!$AX$150,'Profil ICCER'!$AE$154,'Profil ICCER'!$AX$154,'Profil ICCER'!$AE$158,'Profil ICCER'!$AX$158,'Profil ICCER'!$AE$162,'Profil ICCER'!$AX$162,'Profil ICCER'!$AE$166,'Profil ICCER'!$AX$166,'Profil ICCER'!$AE$170,'Profil ICCER'!$AX$170,'Profil ICCER'!$AE$174,'Profil ICCER'!$AX$174,'Profil ICCER'!$AE$178,'Profil ICCER'!$AX$178,'Profil ICCER'!$AE$182,'Profil ICCER'!$AX$182,'Profil ICCER'!$D$193,'Profil ICCER'!$W$193,'Profil ICCER'!$D$197,'Profil ICCER'!$W$197,'Profil ICCER'!$AE$193,'Profil ICCER'!$AX$193,'Profil ICCER'!$AE$197,'Profil ICCER'!$AX$197,'Profil ICCER'!$D$208,'Profil ICCER'!$W$208,'Profil ICCER'!$D$212,'Profil ICCER'!$W$212,'Profil ICCER'!$D$216,'Profil ICCER'!$W$216,'Profil ICCER'!$D$220,'Profil ICCER'!$W$220)</f>
        <v xml:space="preserve"> </v>
      </c>
    </row>
    <row r="127" spans="41:49" ht="35.1" customHeight="1">
      <c r="AO127" s="599" t="s">
        <v>365</v>
      </c>
      <c r="AP127" s="599">
        <v>10</v>
      </c>
      <c r="AQ127" s="882">
        <f>_xlfn.SWITCH(AO127,'Profil ICCER'!$D$26,'Profil ICCER'!$U$26,'Profil ICCER'!$D$30,'Profil ICCER'!$U$30,'Profil ICCER'!$D$34,'Profil ICCER'!$U$34,'Profil ICCER'!$D$38,'Profil ICCER'!$U$38,'Profil ICCER'!$D$42,'Profil ICCER'!$U$42,'Profil ICCER'!$D$46,'Profil ICCER'!$U$46,'Profil ICCER'!$D$50,'Profil ICCER'!$U$50,'Profil ICCER'!$AE$26,'Profil ICCER'!$AV$26,'Profil ICCER'!$AE$30,'Profil ICCER'!$AV$30,'Profil ICCER'!$AE$34,'Profil ICCER'!$AV$34,'Profil ICCER'!$AE$38,'Profil ICCER'!$AV$38,'Profil ICCER'!$AE$42,'Profil ICCER'!$AV$42,'Profil ICCER'!$AE$46,'Profil ICCER'!$AV$46,'Profil ICCER'!$AE$50,'Profil ICCER'!$AV$50,'Profil ICCER'!$D$61,'Profil ICCER'!$U$61,'Profil ICCER'!$D$65,'Profil ICCER'!$U$65,'Profil ICCER'!$D$69,'Profil ICCER'!$U$69,'Profil ICCER'!$D$73,'Profil ICCER'!$U$73,'Profil ICCER'!$AE$61,'Profil ICCER'!$AV$61,'Profil ICCER'!$AE$65,'Profil ICCER'!$AV$65,'Profil ICCER'!$AE$69,'Profil ICCER'!$AV$69,'Profil ICCER'!$D$84,'Profil ICCER'!$U$84,'Profil ICCER'!$D$88,'Profil ICCER'!$U$88,'Profil ICCER'!$AE$84,'Profil ICCER'!$AV$84,'Profil ICCER'!$AE$88,'Profil ICCER'!$AV$88,'Profil ICCER'!$AE$92,'Profil ICCER'!$AV$92,'Profil ICCER'!$AE$96,'Profil ICCER'!$AV$96,'Profil ICCER'!$D$107,'Profil ICCER'!$U$107,'Profil ICCER'!$D$111,'Profil ICCER'!$U$111,'Profil ICCER'!$D$115,'Profil ICCER'!$U$115,'Profil ICCER'!$D$119,'Profil ICCER'!$U$119,'Profil ICCER'!$D$123,'Profil ICCER'!$U$123,'Profil ICCER'!$AE$107,'Profil ICCER'!$AV$107,'Profil ICCER'!$AE$111,'Profil ICCER'!$AV$111,'Profil ICCER'!$AE$115,'Profil ICCER'!$AV$115,'Profil ICCER'!$D$134,'Profil ICCER'!$U$134,'Profil ICCER'!$D$138,'Profil ICCER'!$U$138,'Profil ICCER'!$D$142,'Profil ICCER'!$U$142,'Profil ICCER'!$D$146,'Profil ICCER'!$U$146,'Profil ICCER'!$D$150,'Profil ICCER'!$U$150,'Profil ICCER'!$D$154,'Profil ICCER'!$U$154,'Profil ICCER'!$AE$134,'Profil ICCER'!$AV$134,'Profil ICCER'!$AE$138,'Profil ICCER'!$AV$138,'Profil ICCER'!$AE$142,'Profil ICCER'!$AV$142,'Profil ICCER'!$AE$146,'Profil ICCER'!$AV$146,'Profil ICCER'!$AE$150,'Profil ICCER'!$AV$150,'Profil ICCER'!$AE$154,'Profil ICCER'!$AV$154,'Profil ICCER'!$AE$158,'Profil ICCER'!$AV$158,'Profil ICCER'!$AE$162,'Profil ICCER'!$AV$162,'Profil ICCER'!$AE$166,'Profil ICCER'!$AV$166,'Profil ICCER'!$AE$170,'Profil ICCER'!$AV$170,'Profil ICCER'!$AE$174,'Profil ICCER'!$AV$174,'Profil ICCER'!$AE$178,'Profil ICCER'!$AV$178,'Profil ICCER'!$AE$182,'Profil ICCER'!$AV$182,'Profil ICCER'!$D$193,'Profil ICCER'!$U$193,'Profil ICCER'!$D$197,'Profil ICCER'!$U$197,'Profil ICCER'!$AE$193,'Profil ICCER'!$AV$193,'Profil ICCER'!$AE$197,'Profil ICCER'!$AV$197,'Profil ICCER'!$D$208,'Profil ICCER'!$U$208,'Profil ICCER'!$D$212,'Profil ICCER'!$U$212,'Profil ICCER'!$D$216,'Profil ICCER'!$U$216,'Profil ICCER'!$D$220,'Profil ICCER'!$U$220)</f>
        <v>0</v>
      </c>
      <c r="AR127" s="900" t="str">
        <f>_xlfn.SWITCH(AO127,'Profil ICCER'!$D$26,'Profil ICCER'!$W$26,'Profil ICCER'!$D$30,'Profil ICCER'!$W$30,'Profil ICCER'!$D$34,'Profil ICCER'!$W$34,'Profil ICCER'!$D$38,'Profil ICCER'!$W$38,'Profil ICCER'!$D$42,'Profil ICCER'!$W$42,'Profil ICCER'!$D$46,'Profil ICCER'!$W$46,'Profil ICCER'!$D$50,'Profil ICCER'!$W$50,'Profil ICCER'!$AE$26,'Profil ICCER'!$AX$26,'Profil ICCER'!$AE$30,'Profil ICCER'!$AX$30,'Profil ICCER'!$AE$34,'Profil ICCER'!$AX$34,'Profil ICCER'!$AE$38,'Profil ICCER'!$AX$38,'Profil ICCER'!$AE$42,'Profil ICCER'!$AX$42,'Profil ICCER'!$AE$46,'Profil ICCER'!$AX$46,'Profil ICCER'!$AE$50,'Profil ICCER'!$AX$50,'Profil ICCER'!$D$61,'Profil ICCER'!$W$61,'Profil ICCER'!$D$65,'Profil ICCER'!$W$65,'Profil ICCER'!$D$69,'Profil ICCER'!$W$69,'Profil ICCER'!$D$73,'Profil ICCER'!$W$73,'Profil ICCER'!$AE$61,'Profil ICCER'!$AX$61,'Profil ICCER'!$AE$65,'Profil ICCER'!$AX$65,'Profil ICCER'!$AE$69,'Profil ICCER'!$AX$69,'Profil ICCER'!$D$84,'Profil ICCER'!$W$84,'Profil ICCER'!$D$88,'Profil ICCER'!$W$88,'Profil ICCER'!$AE$84,'Profil ICCER'!$AX$84,'Profil ICCER'!$AE$88,'Profil ICCER'!$AX$88,'Profil ICCER'!$AE$92,'Profil ICCER'!$AX$92,'Profil ICCER'!$AE$96,'Profil ICCER'!$AX$96,'Profil ICCER'!$D$107,'Profil ICCER'!$W$107,'Profil ICCER'!$D$111,'Profil ICCER'!$W$111,'Profil ICCER'!$D$115,'Profil ICCER'!$W$115,'Profil ICCER'!$D$119,'Profil ICCER'!$W$119,'Profil ICCER'!$D$123,'Profil ICCER'!$W$123,'Profil ICCER'!$AE$107,'Profil ICCER'!$AX$107,'Profil ICCER'!$AE$111,'Profil ICCER'!$AX$111,'Profil ICCER'!$AE$115,'Profil ICCER'!$AX$115,'Profil ICCER'!$D$134,'Profil ICCER'!$W$134,'Profil ICCER'!$D$138,'Profil ICCER'!$W$138,'Profil ICCER'!$D$142,'Profil ICCER'!$W$142,'Profil ICCER'!$D$146,'Profil ICCER'!$W$146,'Profil ICCER'!$D$150,'Profil ICCER'!$W$150,'Profil ICCER'!$D$154,'Profil ICCER'!$W$154,'Profil ICCER'!$AE$134,'Profil ICCER'!$AX$134,'Profil ICCER'!$AE$138,'Profil ICCER'!$AX$138,'Profil ICCER'!$AE$142,'Profil ICCER'!$AX$142,'Profil ICCER'!$AE$146,'Profil ICCER'!$AX$146,'Profil ICCER'!$AE$150,'Profil ICCER'!$AX$150,'Profil ICCER'!$AE$154,'Profil ICCER'!$AX$154,'Profil ICCER'!$AE$158,'Profil ICCER'!$AX$158,'Profil ICCER'!$AE$162,'Profil ICCER'!$AX$162,'Profil ICCER'!$AE$166,'Profil ICCER'!$AX$166,'Profil ICCER'!$AE$170,'Profil ICCER'!$AX$170,'Profil ICCER'!$AE$174,'Profil ICCER'!$AX$174,'Profil ICCER'!$AE$178,'Profil ICCER'!$AX$178,'Profil ICCER'!$AE$182,'Profil ICCER'!$AX$182,'Profil ICCER'!$D$193,'Profil ICCER'!$W$193,'Profil ICCER'!$D$197,'Profil ICCER'!$W$197,'Profil ICCER'!$AE$193,'Profil ICCER'!$AX$193,'Profil ICCER'!$AE$197,'Profil ICCER'!$AX$197,'Profil ICCER'!$D$208,'Profil ICCER'!$W$208,'Profil ICCER'!$D$212,'Profil ICCER'!$W$212,'Profil ICCER'!$D$216,'Profil ICCER'!$W$216,'Profil ICCER'!$D$220,'Profil ICCER'!$W$220)</f>
        <v xml:space="preserve"> </v>
      </c>
      <c r="AT127" s="599" t="s">
        <v>380</v>
      </c>
      <c r="AU127" s="599">
        <v>10</v>
      </c>
      <c r="AV127" s="882">
        <f>_xlfn.SWITCH(AT127,'Profil ICCER'!$D$26,'Profil ICCER'!$U$26,'Profil ICCER'!$D$30,'Profil ICCER'!$U$30,'Profil ICCER'!$D$34,'Profil ICCER'!$U$34,'Profil ICCER'!$D$38,'Profil ICCER'!$U$38,'Profil ICCER'!$D$42,'Profil ICCER'!$U$42,'Profil ICCER'!$D$46,'Profil ICCER'!$U$46,'Profil ICCER'!$D$50,'Profil ICCER'!$U$50,'Profil ICCER'!$AE$26,'Profil ICCER'!$AV$26,'Profil ICCER'!$AE$30,'Profil ICCER'!$AV$30,'Profil ICCER'!$AE$34,'Profil ICCER'!$AV$34,'Profil ICCER'!$AE$38,'Profil ICCER'!$AV$38,'Profil ICCER'!$AE$42,'Profil ICCER'!$AV$42,'Profil ICCER'!$AE$46,'Profil ICCER'!$AV$46,'Profil ICCER'!$AE$50,'Profil ICCER'!$AV$50,'Profil ICCER'!$D$61,'Profil ICCER'!$U$61,'Profil ICCER'!$D$65,'Profil ICCER'!$U$65,'Profil ICCER'!$D$69,'Profil ICCER'!$U$69,'Profil ICCER'!$D$73,'Profil ICCER'!$U$73,'Profil ICCER'!$AE$61,'Profil ICCER'!$AV$61,'Profil ICCER'!$AE$65,'Profil ICCER'!$AV$65,'Profil ICCER'!$AE$69,'Profil ICCER'!$AV$69,'Profil ICCER'!$D$84,'Profil ICCER'!$U$84,'Profil ICCER'!$D$88,'Profil ICCER'!$U$88,'Profil ICCER'!$AE$84,'Profil ICCER'!$AV$84,'Profil ICCER'!$AE$88,'Profil ICCER'!$AV$88,'Profil ICCER'!$AE$92,'Profil ICCER'!$AV$92,'Profil ICCER'!$AE$96,'Profil ICCER'!$AV$96,'Profil ICCER'!$D$107,'Profil ICCER'!$U$107,'Profil ICCER'!$D$111,'Profil ICCER'!$U$111,'Profil ICCER'!$D$115,'Profil ICCER'!$U$115,'Profil ICCER'!$D$119,'Profil ICCER'!$U$119,'Profil ICCER'!$D$123,'Profil ICCER'!$U$123,'Profil ICCER'!$AE$107,'Profil ICCER'!$AV$107,'Profil ICCER'!$AE$111,'Profil ICCER'!$AV$111,'Profil ICCER'!$AE$115,'Profil ICCER'!$AV$115,'Profil ICCER'!$D$134,'Profil ICCER'!$U$134,'Profil ICCER'!$D$138,'Profil ICCER'!$U$138,'Profil ICCER'!$D$142,'Profil ICCER'!$U$142,'Profil ICCER'!$D$146,'Profil ICCER'!$U$146,'Profil ICCER'!$D$150,'Profil ICCER'!$U$150,'Profil ICCER'!$D$154,'Profil ICCER'!$U$154,'Profil ICCER'!$AE$134,'Profil ICCER'!$AV$134,'Profil ICCER'!$AE$138,'Profil ICCER'!$AV$138,'Profil ICCER'!$AE$142,'Profil ICCER'!$AV$142,'Profil ICCER'!$AE$146,'Profil ICCER'!$AV$146,'Profil ICCER'!$AE$150,'Profil ICCER'!$AV$150,'Profil ICCER'!$AE$154,'Profil ICCER'!$AV$154,'Profil ICCER'!$AE$158,'Profil ICCER'!$AV$158,'Profil ICCER'!$AE$162,'Profil ICCER'!$AV$162,'Profil ICCER'!$AE$166,'Profil ICCER'!$AV$166,'Profil ICCER'!$AE$170,'Profil ICCER'!$AV$170,'Profil ICCER'!$AE$174,'Profil ICCER'!$AV$174,'Profil ICCER'!$AE$178,'Profil ICCER'!$AV$178,'Profil ICCER'!$AE$182,'Profil ICCER'!$AV$182,'Profil ICCER'!$D$193,'Profil ICCER'!$U$193,'Profil ICCER'!$D$197,'Profil ICCER'!$U$197,'Profil ICCER'!$AE$193,'Profil ICCER'!$AV$193,'Profil ICCER'!$AE$197,'Profil ICCER'!$AV$197,'Profil ICCER'!$D$208,'Profil ICCER'!$U$208,'Profil ICCER'!$D$212,'Profil ICCER'!$U$212,'Profil ICCER'!$D$216,'Profil ICCER'!$U$216,'Profil ICCER'!$D$220,'Profil ICCER'!$U$220)</f>
        <v>0</v>
      </c>
      <c r="AW127" s="900" t="str">
        <f>_xlfn.SWITCH(AT127,'Profil ICCER'!$D$26,'Profil ICCER'!$W$26,'Profil ICCER'!$D$30,'Profil ICCER'!$W$30,'Profil ICCER'!$D$34,'Profil ICCER'!$W$34,'Profil ICCER'!$D$38,'Profil ICCER'!$W$38,'Profil ICCER'!$D$42,'Profil ICCER'!$W$42,'Profil ICCER'!$D$46,'Profil ICCER'!$W$46,'Profil ICCER'!$D$50,'Profil ICCER'!$W$50,'Profil ICCER'!$AE$26,'Profil ICCER'!$AX$26,'Profil ICCER'!$AE$30,'Profil ICCER'!$AX$30,'Profil ICCER'!$AE$34,'Profil ICCER'!$AX$34,'Profil ICCER'!$AE$38,'Profil ICCER'!$AX$38,'Profil ICCER'!$AE$42,'Profil ICCER'!$AX$42,'Profil ICCER'!$AE$46,'Profil ICCER'!$AX$46,'Profil ICCER'!$AE$50,'Profil ICCER'!$AX$50,'Profil ICCER'!$D$61,'Profil ICCER'!$W$61,'Profil ICCER'!$D$65,'Profil ICCER'!$W$65,'Profil ICCER'!$D$69,'Profil ICCER'!$W$69,'Profil ICCER'!$D$73,'Profil ICCER'!$W$73,'Profil ICCER'!$AE$61,'Profil ICCER'!$AX$61,'Profil ICCER'!$AE$65,'Profil ICCER'!$AX$65,'Profil ICCER'!$AE$69,'Profil ICCER'!$AX$69,'Profil ICCER'!$D$84,'Profil ICCER'!$W$84,'Profil ICCER'!$D$88,'Profil ICCER'!$W$88,'Profil ICCER'!$AE$84,'Profil ICCER'!$AX$84,'Profil ICCER'!$AE$88,'Profil ICCER'!$AX$88,'Profil ICCER'!$AE$92,'Profil ICCER'!$AX$92,'Profil ICCER'!$AE$96,'Profil ICCER'!$AX$96,'Profil ICCER'!$D$107,'Profil ICCER'!$W$107,'Profil ICCER'!$D$111,'Profil ICCER'!$W$111,'Profil ICCER'!$D$115,'Profil ICCER'!$W$115,'Profil ICCER'!$D$119,'Profil ICCER'!$W$119,'Profil ICCER'!$D$123,'Profil ICCER'!$W$123,'Profil ICCER'!$AE$107,'Profil ICCER'!$AX$107,'Profil ICCER'!$AE$111,'Profil ICCER'!$AX$111,'Profil ICCER'!$AE$115,'Profil ICCER'!$AX$115,'Profil ICCER'!$D$134,'Profil ICCER'!$W$134,'Profil ICCER'!$D$138,'Profil ICCER'!$W$138,'Profil ICCER'!$D$142,'Profil ICCER'!$W$142,'Profil ICCER'!$D$146,'Profil ICCER'!$W$146,'Profil ICCER'!$D$150,'Profil ICCER'!$W$150,'Profil ICCER'!$D$154,'Profil ICCER'!$W$154,'Profil ICCER'!$AE$134,'Profil ICCER'!$AX$134,'Profil ICCER'!$AE$138,'Profil ICCER'!$AX$138,'Profil ICCER'!$AE$142,'Profil ICCER'!$AX$142,'Profil ICCER'!$AE$146,'Profil ICCER'!$AX$146,'Profil ICCER'!$AE$150,'Profil ICCER'!$AX$150,'Profil ICCER'!$AE$154,'Profil ICCER'!$AX$154,'Profil ICCER'!$AE$158,'Profil ICCER'!$AX$158,'Profil ICCER'!$AE$162,'Profil ICCER'!$AX$162,'Profil ICCER'!$AE$166,'Profil ICCER'!$AX$166,'Profil ICCER'!$AE$170,'Profil ICCER'!$AX$170,'Profil ICCER'!$AE$174,'Profil ICCER'!$AX$174,'Profil ICCER'!$AE$178,'Profil ICCER'!$AX$178,'Profil ICCER'!$AE$182,'Profil ICCER'!$AX$182,'Profil ICCER'!$D$193,'Profil ICCER'!$W$193,'Profil ICCER'!$D$197,'Profil ICCER'!$W$197,'Profil ICCER'!$AE$193,'Profil ICCER'!$AX$193,'Profil ICCER'!$AE$197,'Profil ICCER'!$AX$197,'Profil ICCER'!$D$208,'Profil ICCER'!$W$208,'Profil ICCER'!$D$212,'Profil ICCER'!$W$212,'Profil ICCER'!$D$216,'Profil ICCER'!$W$216,'Profil ICCER'!$D$220,'Profil ICCER'!$W$220)</f>
        <v xml:space="preserve"> </v>
      </c>
    </row>
    <row r="128" spans="41:49" ht="35.1" customHeight="1">
      <c r="AO128" s="599" t="s">
        <v>367</v>
      </c>
      <c r="AP128" s="599">
        <v>10</v>
      </c>
      <c r="AQ128" s="882">
        <f>_xlfn.SWITCH(AO128,'Profil ICCER'!$D$26,'Profil ICCER'!$U$26,'Profil ICCER'!$D$30,'Profil ICCER'!$U$30,'Profil ICCER'!$D$34,'Profil ICCER'!$U$34,'Profil ICCER'!$D$38,'Profil ICCER'!$U$38,'Profil ICCER'!$D$42,'Profil ICCER'!$U$42,'Profil ICCER'!$D$46,'Profil ICCER'!$U$46,'Profil ICCER'!$D$50,'Profil ICCER'!$U$50,'Profil ICCER'!$AE$26,'Profil ICCER'!$AV$26,'Profil ICCER'!$AE$30,'Profil ICCER'!$AV$30,'Profil ICCER'!$AE$34,'Profil ICCER'!$AV$34,'Profil ICCER'!$AE$38,'Profil ICCER'!$AV$38,'Profil ICCER'!$AE$42,'Profil ICCER'!$AV$42,'Profil ICCER'!$AE$46,'Profil ICCER'!$AV$46,'Profil ICCER'!$AE$50,'Profil ICCER'!$AV$50,'Profil ICCER'!$D$61,'Profil ICCER'!$U$61,'Profil ICCER'!$D$65,'Profil ICCER'!$U$65,'Profil ICCER'!$D$69,'Profil ICCER'!$U$69,'Profil ICCER'!$D$73,'Profil ICCER'!$U$73,'Profil ICCER'!$AE$61,'Profil ICCER'!$AV$61,'Profil ICCER'!$AE$65,'Profil ICCER'!$AV$65,'Profil ICCER'!$AE$69,'Profil ICCER'!$AV$69,'Profil ICCER'!$D$84,'Profil ICCER'!$U$84,'Profil ICCER'!$D$88,'Profil ICCER'!$U$88,'Profil ICCER'!$AE$84,'Profil ICCER'!$AV$84,'Profil ICCER'!$AE$88,'Profil ICCER'!$AV$88,'Profil ICCER'!$AE$92,'Profil ICCER'!$AV$92,'Profil ICCER'!$AE$96,'Profil ICCER'!$AV$96,'Profil ICCER'!$D$107,'Profil ICCER'!$U$107,'Profil ICCER'!$D$111,'Profil ICCER'!$U$111,'Profil ICCER'!$D$115,'Profil ICCER'!$U$115,'Profil ICCER'!$D$119,'Profil ICCER'!$U$119,'Profil ICCER'!$D$123,'Profil ICCER'!$U$123,'Profil ICCER'!$AE$107,'Profil ICCER'!$AV$107,'Profil ICCER'!$AE$111,'Profil ICCER'!$AV$111,'Profil ICCER'!$AE$115,'Profil ICCER'!$AV$115,'Profil ICCER'!$D$134,'Profil ICCER'!$U$134,'Profil ICCER'!$D$138,'Profil ICCER'!$U$138,'Profil ICCER'!$D$142,'Profil ICCER'!$U$142,'Profil ICCER'!$D$146,'Profil ICCER'!$U$146,'Profil ICCER'!$D$150,'Profil ICCER'!$U$150,'Profil ICCER'!$D$154,'Profil ICCER'!$U$154,'Profil ICCER'!$AE$134,'Profil ICCER'!$AV$134,'Profil ICCER'!$AE$138,'Profil ICCER'!$AV$138,'Profil ICCER'!$AE$142,'Profil ICCER'!$AV$142,'Profil ICCER'!$AE$146,'Profil ICCER'!$AV$146,'Profil ICCER'!$AE$150,'Profil ICCER'!$AV$150,'Profil ICCER'!$AE$154,'Profil ICCER'!$AV$154,'Profil ICCER'!$AE$158,'Profil ICCER'!$AV$158,'Profil ICCER'!$AE$162,'Profil ICCER'!$AV$162,'Profil ICCER'!$AE$166,'Profil ICCER'!$AV$166,'Profil ICCER'!$AE$170,'Profil ICCER'!$AV$170,'Profil ICCER'!$AE$174,'Profil ICCER'!$AV$174,'Profil ICCER'!$AE$178,'Profil ICCER'!$AV$178,'Profil ICCER'!$AE$182,'Profil ICCER'!$AV$182,'Profil ICCER'!$D$193,'Profil ICCER'!$U$193,'Profil ICCER'!$D$197,'Profil ICCER'!$U$197,'Profil ICCER'!$AE$193,'Profil ICCER'!$AV$193,'Profil ICCER'!$AE$197,'Profil ICCER'!$AV$197,'Profil ICCER'!$D$208,'Profil ICCER'!$U$208,'Profil ICCER'!$D$212,'Profil ICCER'!$U$212,'Profil ICCER'!$D$216,'Profil ICCER'!$U$216,'Profil ICCER'!$D$220,'Profil ICCER'!$U$220)</f>
        <v>0</v>
      </c>
      <c r="AR128" s="900" t="str">
        <f>_xlfn.SWITCH(AO128,'Profil ICCER'!$D$26,'Profil ICCER'!$W$26,'Profil ICCER'!$D$30,'Profil ICCER'!$W$30,'Profil ICCER'!$D$34,'Profil ICCER'!$W$34,'Profil ICCER'!$D$38,'Profil ICCER'!$W$38,'Profil ICCER'!$D$42,'Profil ICCER'!$W$42,'Profil ICCER'!$D$46,'Profil ICCER'!$W$46,'Profil ICCER'!$D$50,'Profil ICCER'!$W$50,'Profil ICCER'!$AE$26,'Profil ICCER'!$AX$26,'Profil ICCER'!$AE$30,'Profil ICCER'!$AX$30,'Profil ICCER'!$AE$34,'Profil ICCER'!$AX$34,'Profil ICCER'!$AE$38,'Profil ICCER'!$AX$38,'Profil ICCER'!$AE$42,'Profil ICCER'!$AX$42,'Profil ICCER'!$AE$46,'Profil ICCER'!$AX$46,'Profil ICCER'!$AE$50,'Profil ICCER'!$AX$50,'Profil ICCER'!$D$61,'Profil ICCER'!$W$61,'Profil ICCER'!$D$65,'Profil ICCER'!$W$65,'Profil ICCER'!$D$69,'Profil ICCER'!$W$69,'Profil ICCER'!$D$73,'Profil ICCER'!$W$73,'Profil ICCER'!$AE$61,'Profil ICCER'!$AX$61,'Profil ICCER'!$AE$65,'Profil ICCER'!$AX$65,'Profil ICCER'!$AE$69,'Profil ICCER'!$AX$69,'Profil ICCER'!$D$84,'Profil ICCER'!$W$84,'Profil ICCER'!$D$88,'Profil ICCER'!$W$88,'Profil ICCER'!$AE$84,'Profil ICCER'!$AX$84,'Profil ICCER'!$AE$88,'Profil ICCER'!$AX$88,'Profil ICCER'!$AE$92,'Profil ICCER'!$AX$92,'Profil ICCER'!$AE$96,'Profil ICCER'!$AX$96,'Profil ICCER'!$D$107,'Profil ICCER'!$W$107,'Profil ICCER'!$D$111,'Profil ICCER'!$W$111,'Profil ICCER'!$D$115,'Profil ICCER'!$W$115,'Profil ICCER'!$D$119,'Profil ICCER'!$W$119,'Profil ICCER'!$D$123,'Profil ICCER'!$W$123,'Profil ICCER'!$AE$107,'Profil ICCER'!$AX$107,'Profil ICCER'!$AE$111,'Profil ICCER'!$AX$111,'Profil ICCER'!$AE$115,'Profil ICCER'!$AX$115,'Profil ICCER'!$D$134,'Profil ICCER'!$W$134,'Profil ICCER'!$D$138,'Profil ICCER'!$W$138,'Profil ICCER'!$D$142,'Profil ICCER'!$W$142,'Profil ICCER'!$D$146,'Profil ICCER'!$W$146,'Profil ICCER'!$D$150,'Profil ICCER'!$W$150,'Profil ICCER'!$D$154,'Profil ICCER'!$W$154,'Profil ICCER'!$AE$134,'Profil ICCER'!$AX$134,'Profil ICCER'!$AE$138,'Profil ICCER'!$AX$138,'Profil ICCER'!$AE$142,'Profil ICCER'!$AX$142,'Profil ICCER'!$AE$146,'Profil ICCER'!$AX$146,'Profil ICCER'!$AE$150,'Profil ICCER'!$AX$150,'Profil ICCER'!$AE$154,'Profil ICCER'!$AX$154,'Profil ICCER'!$AE$158,'Profil ICCER'!$AX$158,'Profil ICCER'!$AE$162,'Profil ICCER'!$AX$162,'Profil ICCER'!$AE$166,'Profil ICCER'!$AX$166,'Profil ICCER'!$AE$170,'Profil ICCER'!$AX$170,'Profil ICCER'!$AE$174,'Profil ICCER'!$AX$174,'Profil ICCER'!$AE$178,'Profil ICCER'!$AX$178,'Profil ICCER'!$AE$182,'Profil ICCER'!$AX$182,'Profil ICCER'!$D$193,'Profil ICCER'!$W$193,'Profil ICCER'!$D$197,'Profil ICCER'!$W$197,'Profil ICCER'!$AE$193,'Profil ICCER'!$AX$193,'Profil ICCER'!$AE$197,'Profil ICCER'!$AX$197,'Profil ICCER'!$D$208,'Profil ICCER'!$W$208,'Profil ICCER'!$D$212,'Profil ICCER'!$W$212,'Profil ICCER'!$D$216,'Profil ICCER'!$W$216,'Profil ICCER'!$D$220,'Profil ICCER'!$W$220)</f>
        <v xml:space="preserve"> </v>
      </c>
      <c r="AT128" s="599" t="s">
        <v>381</v>
      </c>
      <c r="AU128" s="599">
        <v>10</v>
      </c>
      <c r="AV128" s="882">
        <f>_xlfn.SWITCH(AT128,'Profil ICCER'!$D$26,'Profil ICCER'!$U$26,'Profil ICCER'!$D$30,'Profil ICCER'!$U$30,'Profil ICCER'!$D$34,'Profil ICCER'!$U$34,'Profil ICCER'!$D$38,'Profil ICCER'!$U$38,'Profil ICCER'!$D$42,'Profil ICCER'!$U$42,'Profil ICCER'!$D$46,'Profil ICCER'!$U$46,'Profil ICCER'!$D$50,'Profil ICCER'!$U$50,'Profil ICCER'!$AE$26,'Profil ICCER'!$AV$26,'Profil ICCER'!$AE$30,'Profil ICCER'!$AV$30,'Profil ICCER'!$AE$34,'Profil ICCER'!$AV$34,'Profil ICCER'!$AE$38,'Profil ICCER'!$AV$38,'Profil ICCER'!$AE$42,'Profil ICCER'!$AV$42,'Profil ICCER'!$AE$46,'Profil ICCER'!$AV$46,'Profil ICCER'!$AE$50,'Profil ICCER'!$AV$50,'Profil ICCER'!$D$61,'Profil ICCER'!$U$61,'Profil ICCER'!$D$65,'Profil ICCER'!$U$65,'Profil ICCER'!$D$69,'Profil ICCER'!$U$69,'Profil ICCER'!$D$73,'Profil ICCER'!$U$73,'Profil ICCER'!$AE$61,'Profil ICCER'!$AV$61,'Profil ICCER'!$AE$65,'Profil ICCER'!$AV$65,'Profil ICCER'!$AE$69,'Profil ICCER'!$AV$69,'Profil ICCER'!$D$84,'Profil ICCER'!$U$84,'Profil ICCER'!$D$88,'Profil ICCER'!$U$88,'Profil ICCER'!$AE$84,'Profil ICCER'!$AV$84,'Profil ICCER'!$AE$88,'Profil ICCER'!$AV$88,'Profil ICCER'!$AE$92,'Profil ICCER'!$AV$92,'Profil ICCER'!$AE$96,'Profil ICCER'!$AV$96,'Profil ICCER'!$D$107,'Profil ICCER'!$U$107,'Profil ICCER'!$D$111,'Profil ICCER'!$U$111,'Profil ICCER'!$D$115,'Profil ICCER'!$U$115,'Profil ICCER'!$D$119,'Profil ICCER'!$U$119,'Profil ICCER'!$D$123,'Profil ICCER'!$U$123,'Profil ICCER'!$AE$107,'Profil ICCER'!$AV$107,'Profil ICCER'!$AE$111,'Profil ICCER'!$AV$111,'Profil ICCER'!$AE$115,'Profil ICCER'!$AV$115,'Profil ICCER'!$D$134,'Profil ICCER'!$U$134,'Profil ICCER'!$D$138,'Profil ICCER'!$U$138,'Profil ICCER'!$D$142,'Profil ICCER'!$U$142,'Profil ICCER'!$D$146,'Profil ICCER'!$U$146,'Profil ICCER'!$D$150,'Profil ICCER'!$U$150,'Profil ICCER'!$D$154,'Profil ICCER'!$U$154,'Profil ICCER'!$AE$134,'Profil ICCER'!$AV$134,'Profil ICCER'!$AE$138,'Profil ICCER'!$AV$138,'Profil ICCER'!$AE$142,'Profil ICCER'!$AV$142,'Profil ICCER'!$AE$146,'Profil ICCER'!$AV$146,'Profil ICCER'!$AE$150,'Profil ICCER'!$AV$150,'Profil ICCER'!$AE$154,'Profil ICCER'!$AV$154,'Profil ICCER'!$AE$158,'Profil ICCER'!$AV$158,'Profil ICCER'!$AE$162,'Profil ICCER'!$AV$162,'Profil ICCER'!$AE$166,'Profil ICCER'!$AV$166,'Profil ICCER'!$AE$170,'Profil ICCER'!$AV$170,'Profil ICCER'!$AE$174,'Profil ICCER'!$AV$174,'Profil ICCER'!$AE$178,'Profil ICCER'!$AV$178,'Profil ICCER'!$AE$182,'Profil ICCER'!$AV$182,'Profil ICCER'!$D$193,'Profil ICCER'!$U$193,'Profil ICCER'!$D$197,'Profil ICCER'!$U$197,'Profil ICCER'!$AE$193,'Profil ICCER'!$AV$193,'Profil ICCER'!$AE$197,'Profil ICCER'!$AV$197,'Profil ICCER'!$D$208,'Profil ICCER'!$U$208,'Profil ICCER'!$D$212,'Profil ICCER'!$U$212,'Profil ICCER'!$D$216,'Profil ICCER'!$U$216,'Profil ICCER'!$D$220,'Profil ICCER'!$U$220)</f>
        <v>0</v>
      </c>
      <c r="AW128" s="900" t="str">
        <f>_xlfn.SWITCH(AT128,'Profil ICCER'!$D$26,'Profil ICCER'!$W$26,'Profil ICCER'!$D$30,'Profil ICCER'!$W$30,'Profil ICCER'!$D$34,'Profil ICCER'!$W$34,'Profil ICCER'!$D$38,'Profil ICCER'!$W$38,'Profil ICCER'!$D$42,'Profil ICCER'!$W$42,'Profil ICCER'!$D$46,'Profil ICCER'!$W$46,'Profil ICCER'!$D$50,'Profil ICCER'!$W$50,'Profil ICCER'!$AE$26,'Profil ICCER'!$AX$26,'Profil ICCER'!$AE$30,'Profil ICCER'!$AX$30,'Profil ICCER'!$AE$34,'Profil ICCER'!$AX$34,'Profil ICCER'!$AE$38,'Profil ICCER'!$AX$38,'Profil ICCER'!$AE$42,'Profil ICCER'!$AX$42,'Profil ICCER'!$AE$46,'Profil ICCER'!$AX$46,'Profil ICCER'!$AE$50,'Profil ICCER'!$AX$50,'Profil ICCER'!$D$61,'Profil ICCER'!$W$61,'Profil ICCER'!$D$65,'Profil ICCER'!$W$65,'Profil ICCER'!$D$69,'Profil ICCER'!$W$69,'Profil ICCER'!$D$73,'Profil ICCER'!$W$73,'Profil ICCER'!$AE$61,'Profil ICCER'!$AX$61,'Profil ICCER'!$AE$65,'Profil ICCER'!$AX$65,'Profil ICCER'!$AE$69,'Profil ICCER'!$AX$69,'Profil ICCER'!$D$84,'Profil ICCER'!$W$84,'Profil ICCER'!$D$88,'Profil ICCER'!$W$88,'Profil ICCER'!$AE$84,'Profil ICCER'!$AX$84,'Profil ICCER'!$AE$88,'Profil ICCER'!$AX$88,'Profil ICCER'!$AE$92,'Profil ICCER'!$AX$92,'Profil ICCER'!$AE$96,'Profil ICCER'!$AX$96,'Profil ICCER'!$D$107,'Profil ICCER'!$W$107,'Profil ICCER'!$D$111,'Profil ICCER'!$W$111,'Profil ICCER'!$D$115,'Profil ICCER'!$W$115,'Profil ICCER'!$D$119,'Profil ICCER'!$W$119,'Profil ICCER'!$D$123,'Profil ICCER'!$W$123,'Profil ICCER'!$AE$107,'Profil ICCER'!$AX$107,'Profil ICCER'!$AE$111,'Profil ICCER'!$AX$111,'Profil ICCER'!$AE$115,'Profil ICCER'!$AX$115,'Profil ICCER'!$D$134,'Profil ICCER'!$W$134,'Profil ICCER'!$D$138,'Profil ICCER'!$W$138,'Profil ICCER'!$D$142,'Profil ICCER'!$W$142,'Profil ICCER'!$D$146,'Profil ICCER'!$W$146,'Profil ICCER'!$D$150,'Profil ICCER'!$W$150,'Profil ICCER'!$D$154,'Profil ICCER'!$W$154,'Profil ICCER'!$AE$134,'Profil ICCER'!$AX$134,'Profil ICCER'!$AE$138,'Profil ICCER'!$AX$138,'Profil ICCER'!$AE$142,'Profil ICCER'!$AX$142,'Profil ICCER'!$AE$146,'Profil ICCER'!$AX$146,'Profil ICCER'!$AE$150,'Profil ICCER'!$AX$150,'Profil ICCER'!$AE$154,'Profil ICCER'!$AX$154,'Profil ICCER'!$AE$158,'Profil ICCER'!$AX$158,'Profil ICCER'!$AE$162,'Profil ICCER'!$AX$162,'Profil ICCER'!$AE$166,'Profil ICCER'!$AX$166,'Profil ICCER'!$AE$170,'Profil ICCER'!$AX$170,'Profil ICCER'!$AE$174,'Profil ICCER'!$AX$174,'Profil ICCER'!$AE$178,'Profil ICCER'!$AX$178,'Profil ICCER'!$AE$182,'Profil ICCER'!$AX$182,'Profil ICCER'!$D$193,'Profil ICCER'!$W$193,'Profil ICCER'!$D$197,'Profil ICCER'!$W$197,'Profil ICCER'!$AE$193,'Profil ICCER'!$AX$193,'Profil ICCER'!$AE$197,'Profil ICCER'!$AX$197,'Profil ICCER'!$D$208,'Profil ICCER'!$W$208,'Profil ICCER'!$D$212,'Profil ICCER'!$W$212,'Profil ICCER'!$D$216,'Profil ICCER'!$W$216,'Profil ICCER'!$D$220,'Profil ICCER'!$W$220)</f>
        <v xml:space="preserve"> </v>
      </c>
    </row>
    <row r="129" spans="41:49" ht="35.1" customHeight="1">
      <c r="AO129" s="599" t="s">
        <v>352</v>
      </c>
      <c r="AP129" s="599">
        <v>10</v>
      </c>
      <c r="AQ129" s="882">
        <f>_xlfn.SWITCH(AO129,'Profil ICCER'!$D$26,'Profil ICCER'!$U$26,'Profil ICCER'!$D$30,'Profil ICCER'!$U$30,'Profil ICCER'!$D$34,'Profil ICCER'!$U$34,'Profil ICCER'!$D$38,'Profil ICCER'!$U$38,'Profil ICCER'!$D$42,'Profil ICCER'!$U$42,'Profil ICCER'!$D$46,'Profil ICCER'!$U$46,'Profil ICCER'!$D$50,'Profil ICCER'!$U$50,'Profil ICCER'!$AE$26,'Profil ICCER'!$AV$26,'Profil ICCER'!$AE$30,'Profil ICCER'!$AV$30,'Profil ICCER'!$AE$34,'Profil ICCER'!$AV$34,'Profil ICCER'!$AE$38,'Profil ICCER'!$AV$38,'Profil ICCER'!$AE$42,'Profil ICCER'!$AV$42,'Profil ICCER'!$AE$46,'Profil ICCER'!$AV$46,'Profil ICCER'!$AE$50,'Profil ICCER'!$AV$50,'Profil ICCER'!$D$61,'Profil ICCER'!$U$61,'Profil ICCER'!$D$65,'Profil ICCER'!$U$65,'Profil ICCER'!$D$69,'Profil ICCER'!$U$69,'Profil ICCER'!$D$73,'Profil ICCER'!$U$73,'Profil ICCER'!$AE$61,'Profil ICCER'!$AV$61,'Profil ICCER'!$AE$65,'Profil ICCER'!$AV$65,'Profil ICCER'!$AE$69,'Profil ICCER'!$AV$69,'Profil ICCER'!$D$84,'Profil ICCER'!$U$84,'Profil ICCER'!$D$88,'Profil ICCER'!$U$88,'Profil ICCER'!$AE$84,'Profil ICCER'!$AV$84,'Profil ICCER'!$AE$88,'Profil ICCER'!$AV$88,'Profil ICCER'!$AE$92,'Profil ICCER'!$AV$92,'Profil ICCER'!$AE$96,'Profil ICCER'!$AV$96,'Profil ICCER'!$D$107,'Profil ICCER'!$U$107,'Profil ICCER'!$D$111,'Profil ICCER'!$U$111,'Profil ICCER'!$D$115,'Profil ICCER'!$U$115,'Profil ICCER'!$D$119,'Profil ICCER'!$U$119,'Profil ICCER'!$D$123,'Profil ICCER'!$U$123,'Profil ICCER'!$AE$107,'Profil ICCER'!$AV$107,'Profil ICCER'!$AE$111,'Profil ICCER'!$AV$111,'Profil ICCER'!$AE$115,'Profil ICCER'!$AV$115,'Profil ICCER'!$D$134,'Profil ICCER'!$U$134,'Profil ICCER'!$D$138,'Profil ICCER'!$U$138,'Profil ICCER'!$D$142,'Profil ICCER'!$U$142,'Profil ICCER'!$D$146,'Profil ICCER'!$U$146,'Profil ICCER'!$D$150,'Profil ICCER'!$U$150,'Profil ICCER'!$D$154,'Profil ICCER'!$U$154,'Profil ICCER'!$AE$134,'Profil ICCER'!$AV$134,'Profil ICCER'!$AE$138,'Profil ICCER'!$AV$138,'Profil ICCER'!$AE$142,'Profil ICCER'!$AV$142,'Profil ICCER'!$AE$146,'Profil ICCER'!$AV$146,'Profil ICCER'!$AE$150,'Profil ICCER'!$AV$150,'Profil ICCER'!$AE$154,'Profil ICCER'!$AV$154,'Profil ICCER'!$AE$158,'Profil ICCER'!$AV$158,'Profil ICCER'!$AE$162,'Profil ICCER'!$AV$162,'Profil ICCER'!$AE$166,'Profil ICCER'!$AV$166,'Profil ICCER'!$AE$170,'Profil ICCER'!$AV$170,'Profil ICCER'!$AE$174,'Profil ICCER'!$AV$174,'Profil ICCER'!$AE$178,'Profil ICCER'!$AV$178,'Profil ICCER'!$AE$182,'Profil ICCER'!$AV$182,'Profil ICCER'!$D$193,'Profil ICCER'!$U$193,'Profil ICCER'!$D$197,'Profil ICCER'!$U$197,'Profil ICCER'!$AE$193,'Profil ICCER'!$AV$193,'Profil ICCER'!$AE$197,'Profil ICCER'!$AV$197,'Profil ICCER'!$D$208,'Profil ICCER'!$U$208,'Profil ICCER'!$D$212,'Profil ICCER'!$U$212,'Profil ICCER'!$D$216,'Profil ICCER'!$U$216,'Profil ICCER'!$D$220,'Profil ICCER'!$U$220)</f>
        <v>0</v>
      </c>
      <c r="AR129" s="900" t="str">
        <f>_xlfn.SWITCH(AO129,'Profil ICCER'!$D$26,'Profil ICCER'!$W$26,'Profil ICCER'!$D$30,'Profil ICCER'!$W$30,'Profil ICCER'!$D$34,'Profil ICCER'!$W$34,'Profil ICCER'!$D$38,'Profil ICCER'!$W$38,'Profil ICCER'!$D$42,'Profil ICCER'!$W$42,'Profil ICCER'!$D$46,'Profil ICCER'!$W$46,'Profil ICCER'!$D$50,'Profil ICCER'!$W$50,'Profil ICCER'!$AE$26,'Profil ICCER'!$AX$26,'Profil ICCER'!$AE$30,'Profil ICCER'!$AX$30,'Profil ICCER'!$AE$34,'Profil ICCER'!$AX$34,'Profil ICCER'!$AE$38,'Profil ICCER'!$AX$38,'Profil ICCER'!$AE$42,'Profil ICCER'!$AX$42,'Profil ICCER'!$AE$46,'Profil ICCER'!$AX$46,'Profil ICCER'!$AE$50,'Profil ICCER'!$AX$50,'Profil ICCER'!$D$61,'Profil ICCER'!$W$61,'Profil ICCER'!$D$65,'Profil ICCER'!$W$65,'Profil ICCER'!$D$69,'Profil ICCER'!$W$69,'Profil ICCER'!$D$73,'Profil ICCER'!$W$73,'Profil ICCER'!$AE$61,'Profil ICCER'!$AX$61,'Profil ICCER'!$AE$65,'Profil ICCER'!$AX$65,'Profil ICCER'!$AE$69,'Profil ICCER'!$AX$69,'Profil ICCER'!$D$84,'Profil ICCER'!$W$84,'Profil ICCER'!$D$88,'Profil ICCER'!$W$88,'Profil ICCER'!$AE$84,'Profil ICCER'!$AX$84,'Profil ICCER'!$AE$88,'Profil ICCER'!$AX$88,'Profil ICCER'!$AE$92,'Profil ICCER'!$AX$92,'Profil ICCER'!$AE$96,'Profil ICCER'!$AX$96,'Profil ICCER'!$D$107,'Profil ICCER'!$W$107,'Profil ICCER'!$D$111,'Profil ICCER'!$W$111,'Profil ICCER'!$D$115,'Profil ICCER'!$W$115,'Profil ICCER'!$D$119,'Profil ICCER'!$W$119,'Profil ICCER'!$D$123,'Profil ICCER'!$W$123,'Profil ICCER'!$AE$107,'Profil ICCER'!$AX$107,'Profil ICCER'!$AE$111,'Profil ICCER'!$AX$111,'Profil ICCER'!$AE$115,'Profil ICCER'!$AX$115,'Profil ICCER'!$D$134,'Profil ICCER'!$W$134,'Profil ICCER'!$D$138,'Profil ICCER'!$W$138,'Profil ICCER'!$D$142,'Profil ICCER'!$W$142,'Profil ICCER'!$D$146,'Profil ICCER'!$W$146,'Profil ICCER'!$D$150,'Profil ICCER'!$W$150,'Profil ICCER'!$D$154,'Profil ICCER'!$W$154,'Profil ICCER'!$AE$134,'Profil ICCER'!$AX$134,'Profil ICCER'!$AE$138,'Profil ICCER'!$AX$138,'Profil ICCER'!$AE$142,'Profil ICCER'!$AX$142,'Profil ICCER'!$AE$146,'Profil ICCER'!$AX$146,'Profil ICCER'!$AE$150,'Profil ICCER'!$AX$150,'Profil ICCER'!$AE$154,'Profil ICCER'!$AX$154,'Profil ICCER'!$AE$158,'Profil ICCER'!$AX$158,'Profil ICCER'!$AE$162,'Profil ICCER'!$AX$162,'Profil ICCER'!$AE$166,'Profil ICCER'!$AX$166,'Profil ICCER'!$AE$170,'Profil ICCER'!$AX$170,'Profil ICCER'!$AE$174,'Profil ICCER'!$AX$174,'Profil ICCER'!$AE$178,'Profil ICCER'!$AX$178,'Profil ICCER'!$AE$182,'Profil ICCER'!$AX$182,'Profil ICCER'!$D$193,'Profil ICCER'!$W$193,'Profil ICCER'!$D$197,'Profil ICCER'!$W$197,'Profil ICCER'!$AE$193,'Profil ICCER'!$AX$193,'Profil ICCER'!$AE$197,'Profil ICCER'!$AX$197,'Profil ICCER'!$D$208,'Profil ICCER'!$W$208,'Profil ICCER'!$D$212,'Profil ICCER'!$W$212,'Profil ICCER'!$D$216,'Profil ICCER'!$W$216,'Profil ICCER'!$D$220,'Profil ICCER'!$W$220)</f>
        <v xml:space="preserve"> </v>
      </c>
      <c r="AT129" s="599" t="s">
        <v>382</v>
      </c>
      <c r="AU129" s="599">
        <v>10</v>
      </c>
      <c r="AV129" s="882">
        <f>_xlfn.SWITCH(AT129,'Profil ICCER'!$D$26,'Profil ICCER'!$U$26,'Profil ICCER'!$D$30,'Profil ICCER'!$U$30,'Profil ICCER'!$D$34,'Profil ICCER'!$U$34,'Profil ICCER'!$D$38,'Profil ICCER'!$U$38,'Profil ICCER'!$D$42,'Profil ICCER'!$U$42,'Profil ICCER'!$D$46,'Profil ICCER'!$U$46,'Profil ICCER'!$D$50,'Profil ICCER'!$U$50,'Profil ICCER'!$AE$26,'Profil ICCER'!$AV$26,'Profil ICCER'!$AE$30,'Profil ICCER'!$AV$30,'Profil ICCER'!$AE$34,'Profil ICCER'!$AV$34,'Profil ICCER'!$AE$38,'Profil ICCER'!$AV$38,'Profil ICCER'!$AE$42,'Profil ICCER'!$AV$42,'Profil ICCER'!$AE$46,'Profil ICCER'!$AV$46,'Profil ICCER'!$AE$50,'Profil ICCER'!$AV$50,'Profil ICCER'!$D$61,'Profil ICCER'!$U$61,'Profil ICCER'!$D$65,'Profil ICCER'!$U$65,'Profil ICCER'!$D$69,'Profil ICCER'!$U$69,'Profil ICCER'!$D$73,'Profil ICCER'!$U$73,'Profil ICCER'!$AE$61,'Profil ICCER'!$AV$61,'Profil ICCER'!$AE$65,'Profil ICCER'!$AV$65,'Profil ICCER'!$AE$69,'Profil ICCER'!$AV$69,'Profil ICCER'!$D$84,'Profil ICCER'!$U$84,'Profil ICCER'!$D$88,'Profil ICCER'!$U$88,'Profil ICCER'!$AE$84,'Profil ICCER'!$AV$84,'Profil ICCER'!$AE$88,'Profil ICCER'!$AV$88,'Profil ICCER'!$AE$92,'Profil ICCER'!$AV$92,'Profil ICCER'!$AE$96,'Profil ICCER'!$AV$96,'Profil ICCER'!$D$107,'Profil ICCER'!$U$107,'Profil ICCER'!$D$111,'Profil ICCER'!$U$111,'Profil ICCER'!$D$115,'Profil ICCER'!$U$115,'Profil ICCER'!$D$119,'Profil ICCER'!$U$119,'Profil ICCER'!$D$123,'Profil ICCER'!$U$123,'Profil ICCER'!$AE$107,'Profil ICCER'!$AV$107,'Profil ICCER'!$AE$111,'Profil ICCER'!$AV$111,'Profil ICCER'!$AE$115,'Profil ICCER'!$AV$115,'Profil ICCER'!$D$134,'Profil ICCER'!$U$134,'Profil ICCER'!$D$138,'Profil ICCER'!$U$138,'Profil ICCER'!$D$142,'Profil ICCER'!$U$142,'Profil ICCER'!$D$146,'Profil ICCER'!$U$146,'Profil ICCER'!$D$150,'Profil ICCER'!$U$150,'Profil ICCER'!$D$154,'Profil ICCER'!$U$154,'Profil ICCER'!$AE$134,'Profil ICCER'!$AV$134,'Profil ICCER'!$AE$138,'Profil ICCER'!$AV$138,'Profil ICCER'!$AE$142,'Profil ICCER'!$AV$142,'Profil ICCER'!$AE$146,'Profil ICCER'!$AV$146,'Profil ICCER'!$AE$150,'Profil ICCER'!$AV$150,'Profil ICCER'!$AE$154,'Profil ICCER'!$AV$154,'Profil ICCER'!$AE$158,'Profil ICCER'!$AV$158,'Profil ICCER'!$AE$162,'Profil ICCER'!$AV$162,'Profil ICCER'!$AE$166,'Profil ICCER'!$AV$166,'Profil ICCER'!$AE$170,'Profil ICCER'!$AV$170,'Profil ICCER'!$AE$174,'Profil ICCER'!$AV$174,'Profil ICCER'!$AE$178,'Profil ICCER'!$AV$178,'Profil ICCER'!$AE$182,'Profil ICCER'!$AV$182,'Profil ICCER'!$D$193,'Profil ICCER'!$U$193,'Profil ICCER'!$D$197,'Profil ICCER'!$U$197,'Profil ICCER'!$AE$193,'Profil ICCER'!$AV$193,'Profil ICCER'!$AE$197,'Profil ICCER'!$AV$197,'Profil ICCER'!$D$208,'Profil ICCER'!$U$208,'Profil ICCER'!$D$212,'Profil ICCER'!$U$212,'Profil ICCER'!$D$216,'Profil ICCER'!$U$216,'Profil ICCER'!$D$220,'Profil ICCER'!$U$220)</f>
        <v>0</v>
      </c>
      <c r="AW129" s="900" t="str">
        <f>_xlfn.SWITCH(AT129,'Profil ICCER'!$D$26,'Profil ICCER'!$W$26,'Profil ICCER'!$D$30,'Profil ICCER'!$W$30,'Profil ICCER'!$D$34,'Profil ICCER'!$W$34,'Profil ICCER'!$D$38,'Profil ICCER'!$W$38,'Profil ICCER'!$D$42,'Profil ICCER'!$W$42,'Profil ICCER'!$D$46,'Profil ICCER'!$W$46,'Profil ICCER'!$D$50,'Profil ICCER'!$W$50,'Profil ICCER'!$AE$26,'Profil ICCER'!$AX$26,'Profil ICCER'!$AE$30,'Profil ICCER'!$AX$30,'Profil ICCER'!$AE$34,'Profil ICCER'!$AX$34,'Profil ICCER'!$AE$38,'Profil ICCER'!$AX$38,'Profil ICCER'!$AE$42,'Profil ICCER'!$AX$42,'Profil ICCER'!$AE$46,'Profil ICCER'!$AX$46,'Profil ICCER'!$AE$50,'Profil ICCER'!$AX$50,'Profil ICCER'!$D$61,'Profil ICCER'!$W$61,'Profil ICCER'!$D$65,'Profil ICCER'!$W$65,'Profil ICCER'!$D$69,'Profil ICCER'!$W$69,'Profil ICCER'!$D$73,'Profil ICCER'!$W$73,'Profil ICCER'!$AE$61,'Profil ICCER'!$AX$61,'Profil ICCER'!$AE$65,'Profil ICCER'!$AX$65,'Profil ICCER'!$AE$69,'Profil ICCER'!$AX$69,'Profil ICCER'!$D$84,'Profil ICCER'!$W$84,'Profil ICCER'!$D$88,'Profil ICCER'!$W$88,'Profil ICCER'!$AE$84,'Profil ICCER'!$AX$84,'Profil ICCER'!$AE$88,'Profil ICCER'!$AX$88,'Profil ICCER'!$AE$92,'Profil ICCER'!$AX$92,'Profil ICCER'!$AE$96,'Profil ICCER'!$AX$96,'Profil ICCER'!$D$107,'Profil ICCER'!$W$107,'Profil ICCER'!$D$111,'Profil ICCER'!$W$111,'Profil ICCER'!$D$115,'Profil ICCER'!$W$115,'Profil ICCER'!$D$119,'Profil ICCER'!$W$119,'Profil ICCER'!$D$123,'Profil ICCER'!$W$123,'Profil ICCER'!$AE$107,'Profil ICCER'!$AX$107,'Profil ICCER'!$AE$111,'Profil ICCER'!$AX$111,'Profil ICCER'!$AE$115,'Profil ICCER'!$AX$115,'Profil ICCER'!$D$134,'Profil ICCER'!$W$134,'Profil ICCER'!$D$138,'Profil ICCER'!$W$138,'Profil ICCER'!$D$142,'Profil ICCER'!$W$142,'Profil ICCER'!$D$146,'Profil ICCER'!$W$146,'Profil ICCER'!$D$150,'Profil ICCER'!$W$150,'Profil ICCER'!$D$154,'Profil ICCER'!$W$154,'Profil ICCER'!$AE$134,'Profil ICCER'!$AX$134,'Profil ICCER'!$AE$138,'Profil ICCER'!$AX$138,'Profil ICCER'!$AE$142,'Profil ICCER'!$AX$142,'Profil ICCER'!$AE$146,'Profil ICCER'!$AX$146,'Profil ICCER'!$AE$150,'Profil ICCER'!$AX$150,'Profil ICCER'!$AE$154,'Profil ICCER'!$AX$154,'Profil ICCER'!$AE$158,'Profil ICCER'!$AX$158,'Profil ICCER'!$AE$162,'Profil ICCER'!$AX$162,'Profil ICCER'!$AE$166,'Profil ICCER'!$AX$166,'Profil ICCER'!$AE$170,'Profil ICCER'!$AX$170,'Profil ICCER'!$AE$174,'Profil ICCER'!$AX$174,'Profil ICCER'!$AE$178,'Profil ICCER'!$AX$178,'Profil ICCER'!$AE$182,'Profil ICCER'!$AX$182,'Profil ICCER'!$D$193,'Profil ICCER'!$W$193,'Profil ICCER'!$D$197,'Profil ICCER'!$W$197,'Profil ICCER'!$AE$193,'Profil ICCER'!$AX$193,'Profil ICCER'!$AE$197,'Profil ICCER'!$AX$197,'Profil ICCER'!$D$208,'Profil ICCER'!$W$208,'Profil ICCER'!$D$212,'Profil ICCER'!$W$212,'Profil ICCER'!$D$216,'Profil ICCER'!$W$216,'Profil ICCER'!$D$220,'Profil ICCER'!$W$220)</f>
        <v xml:space="preserve"> </v>
      </c>
    </row>
    <row r="130" spans="41:49" ht="35.1" customHeight="1">
      <c r="AO130" s="599" t="s">
        <v>354</v>
      </c>
      <c r="AP130" s="599">
        <v>10</v>
      </c>
      <c r="AQ130" s="882">
        <f>_xlfn.SWITCH(AO130,'Profil ICCER'!$D$26,'Profil ICCER'!$U$26,'Profil ICCER'!$D$30,'Profil ICCER'!$U$30,'Profil ICCER'!$D$34,'Profil ICCER'!$U$34,'Profil ICCER'!$D$38,'Profil ICCER'!$U$38,'Profil ICCER'!$D$42,'Profil ICCER'!$U$42,'Profil ICCER'!$D$46,'Profil ICCER'!$U$46,'Profil ICCER'!$D$50,'Profil ICCER'!$U$50,'Profil ICCER'!$AE$26,'Profil ICCER'!$AV$26,'Profil ICCER'!$AE$30,'Profil ICCER'!$AV$30,'Profil ICCER'!$AE$34,'Profil ICCER'!$AV$34,'Profil ICCER'!$AE$38,'Profil ICCER'!$AV$38,'Profil ICCER'!$AE$42,'Profil ICCER'!$AV$42,'Profil ICCER'!$AE$46,'Profil ICCER'!$AV$46,'Profil ICCER'!$AE$50,'Profil ICCER'!$AV$50,'Profil ICCER'!$D$61,'Profil ICCER'!$U$61,'Profil ICCER'!$D$65,'Profil ICCER'!$U$65,'Profil ICCER'!$D$69,'Profil ICCER'!$U$69,'Profil ICCER'!$D$73,'Profil ICCER'!$U$73,'Profil ICCER'!$AE$61,'Profil ICCER'!$AV$61,'Profil ICCER'!$AE$65,'Profil ICCER'!$AV$65,'Profil ICCER'!$AE$69,'Profil ICCER'!$AV$69,'Profil ICCER'!$D$84,'Profil ICCER'!$U$84,'Profil ICCER'!$D$88,'Profil ICCER'!$U$88,'Profil ICCER'!$AE$84,'Profil ICCER'!$AV$84,'Profil ICCER'!$AE$88,'Profil ICCER'!$AV$88,'Profil ICCER'!$AE$92,'Profil ICCER'!$AV$92,'Profil ICCER'!$AE$96,'Profil ICCER'!$AV$96,'Profil ICCER'!$D$107,'Profil ICCER'!$U$107,'Profil ICCER'!$D$111,'Profil ICCER'!$U$111,'Profil ICCER'!$D$115,'Profil ICCER'!$U$115,'Profil ICCER'!$D$119,'Profil ICCER'!$U$119,'Profil ICCER'!$D$123,'Profil ICCER'!$U$123,'Profil ICCER'!$AE$107,'Profil ICCER'!$AV$107,'Profil ICCER'!$AE$111,'Profil ICCER'!$AV$111,'Profil ICCER'!$AE$115,'Profil ICCER'!$AV$115,'Profil ICCER'!$D$134,'Profil ICCER'!$U$134,'Profil ICCER'!$D$138,'Profil ICCER'!$U$138,'Profil ICCER'!$D$142,'Profil ICCER'!$U$142,'Profil ICCER'!$D$146,'Profil ICCER'!$U$146,'Profil ICCER'!$D$150,'Profil ICCER'!$U$150,'Profil ICCER'!$D$154,'Profil ICCER'!$U$154,'Profil ICCER'!$AE$134,'Profil ICCER'!$AV$134,'Profil ICCER'!$AE$138,'Profil ICCER'!$AV$138,'Profil ICCER'!$AE$142,'Profil ICCER'!$AV$142,'Profil ICCER'!$AE$146,'Profil ICCER'!$AV$146,'Profil ICCER'!$AE$150,'Profil ICCER'!$AV$150,'Profil ICCER'!$AE$154,'Profil ICCER'!$AV$154,'Profil ICCER'!$AE$158,'Profil ICCER'!$AV$158,'Profil ICCER'!$AE$162,'Profil ICCER'!$AV$162,'Profil ICCER'!$AE$166,'Profil ICCER'!$AV$166,'Profil ICCER'!$AE$170,'Profil ICCER'!$AV$170,'Profil ICCER'!$AE$174,'Profil ICCER'!$AV$174,'Profil ICCER'!$AE$178,'Profil ICCER'!$AV$178,'Profil ICCER'!$AE$182,'Profil ICCER'!$AV$182,'Profil ICCER'!$D$193,'Profil ICCER'!$U$193,'Profil ICCER'!$D$197,'Profil ICCER'!$U$197,'Profil ICCER'!$AE$193,'Profil ICCER'!$AV$193,'Profil ICCER'!$AE$197,'Profil ICCER'!$AV$197,'Profil ICCER'!$D$208,'Profil ICCER'!$U$208,'Profil ICCER'!$D$212,'Profil ICCER'!$U$212,'Profil ICCER'!$D$216,'Profil ICCER'!$U$216,'Profil ICCER'!$D$220,'Profil ICCER'!$U$220)</f>
        <v>0</v>
      </c>
      <c r="AR130" s="900" t="str">
        <f>_xlfn.SWITCH(AO130,'Profil ICCER'!$D$26,'Profil ICCER'!$W$26,'Profil ICCER'!$D$30,'Profil ICCER'!$W$30,'Profil ICCER'!$D$34,'Profil ICCER'!$W$34,'Profil ICCER'!$D$38,'Profil ICCER'!$W$38,'Profil ICCER'!$D$42,'Profil ICCER'!$W$42,'Profil ICCER'!$D$46,'Profil ICCER'!$W$46,'Profil ICCER'!$D$50,'Profil ICCER'!$W$50,'Profil ICCER'!$AE$26,'Profil ICCER'!$AX$26,'Profil ICCER'!$AE$30,'Profil ICCER'!$AX$30,'Profil ICCER'!$AE$34,'Profil ICCER'!$AX$34,'Profil ICCER'!$AE$38,'Profil ICCER'!$AX$38,'Profil ICCER'!$AE$42,'Profil ICCER'!$AX$42,'Profil ICCER'!$AE$46,'Profil ICCER'!$AX$46,'Profil ICCER'!$AE$50,'Profil ICCER'!$AX$50,'Profil ICCER'!$D$61,'Profil ICCER'!$W$61,'Profil ICCER'!$D$65,'Profil ICCER'!$W$65,'Profil ICCER'!$D$69,'Profil ICCER'!$W$69,'Profil ICCER'!$D$73,'Profil ICCER'!$W$73,'Profil ICCER'!$AE$61,'Profil ICCER'!$AX$61,'Profil ICCER'!$AE$65,'Profil ICCER'!$AX$65,'Profil ICCER'!$AE$69,'Profil ICCER'!$AX$69,'Profil ICCER'!$D$84,'Profil ICCER'!$W$84,'Profil ICCER'!$D$88,'Profil ICCER'!$W$88,'Profil ICCER'!$AE$84,'Profil ICCER'!$AX$84,'Profil ICCER'!$AE$88,'Profil ICCER'!$AX$88,'Profil ICCER'!$AE$92,'Profil ICCER'!$AX$92,'Profil ICCER'!$AE$96,'Profil ICCER'!$AX$96,'Profil ICCER'!$D$107,'Profil ICCER'!$W$107,'Profil ICCER'!$D$111,'Profil ICCER'!$W$111,'Profil ICCER'!$D$115,'Profil ICCER'!$W$115,'Profil ICCER'!$D$119,'Profil ICCER'!$W$119,'Profil ICCER'!$D$123,'Profil ICCER'!$W$123,'Profil ICCER'!$AE$107,'Profil ICCER'!$AX$107,'Profil ICCER'!$AE$111,'Profil ICCER'!$AX$111,'Profil ICCER'!$AE$115,'Profil ICCER'!$AX$115,'Profil ICCER'!$D$134,'Profil ICCER'!$W$134,'Profil ICCER'!$D$138,'Profil ICCER'!$W$138,'Profil ICCER'!$D$142,'Profil ICCER'!$W$142,'Profil ICCER'!$D$146,'Profil ICCER'!$W$146,'Profil ICCER'!$D$150,'Profil ICCER'!$W$150,'Profil ICCER'!$D$154,'Profil ICCER'!$W$154,'Profil ICCER'!$AE$134,'Profil ICCER'!$AX$134,'Profil ICCER'!$AE$138,'Profil ICCER'!$AX$138,'Profil ICCER'!$AE$142,'Profil ICCER'!$AX$142,'Profil ICCER'!$AE$146,'Profil ICCER'!$AX$146,'Profil ICCER'!$AE$150,'Profil ICCER'!$AX$150,'Profil ICCER'!$AE$154,'Profil ICCER'!$AX$154,'Profil ICCER'!$AE$158,'Profil ICCER'!$AX$158,'Profil ICCER'!$AE$162,'Profil ICCER'!$AX$162,'Profil ICCER'!$AE$166,'Profil ICCER'!$AX$166,'Profil ICCER'!$AE$170,'Profil ICCER'!$AX$170,'Profil ICCER'!$AE$174,'Profil ICCER'!$AX$174,'Profil ICCER'!$AE$178,'Profil ICCER'!$AX$178,'Profil ICCER'!$AE$182,'Profil ICCER'!$AX$182,'Profil ICCER'!$D$193,'Profil ICCER'!$W$193,'Profil ICCER'!$D$197,'Profil ICCER'!$W$197,'Profil ICCER'!$AE$193,'Profil ICCER'!$AX$193,'Profil ICCER'!$AE$197,'Profil ICCER'!$AX$197,'Profil ICCER'!$D$208,'Profil ICCER'!$W$208,'Profil ICCER'!$D$212,'Profil ICCER'!$W$212,'Profil ICCER'!$D$216,'Profil ICCER'!$W$216,'Profil ICCER'!$D$220,'Profil ICCER'!$W$220)</f>
        <v xml:space="preserve"> </v>
      </c>
      <c r="AT130" s="599" t="s">
        <v>383</v>
      </c>
      <c r="AU130" s="599">
        <v>10</v>
      </c>
      <c r="AV130" s="882">
        <f>_xlfn.SWITCH(AT130,'Profil ICCER'!$D$26,'Profil ICCER'!$U$26,'Profil ICCER'!$D$30,'Profil ICCER'!$U$30,'Profil ICCER'!$D$34,'Profil ICCER'!$U$34,'Profil ICCER'!$D$38,'Profil ICCER'!$U$38,'Profil ICCER'!$D$42,'Profil ICCER'!$U$42,'Profil ICCER'!$D$46,'Profil ICCER'!$U$46,'Profil ICCER'!$D$50,'Profil ICCER'!$U$50,'Profil ICCER'!$AE$26,'Profil ICCER'!$AV$26,'Profil ICCER'!$AE$30,'Profil ICCER'!$AV$30,'Profil ICCER'!$AE$34,'Profil ICCER'!$AV$34,'Profil ICCER'!$AE$38,'Profil ICCER'!$AV$38,'Profil ICCER'!$AE$42,'Profil ICCER'!$AV$42,'Profil ICCER'!$AE$46,'Profil ICCER'!$AV$46,'Profil ICCER'!$AE$50,'Profil ICCER'!$AV$50,'Profil ICCER'!$D$61,'Profil ICCER'!$U$61,'Profil ICCER'!$D$65,'Profil ICCER'!$U$65,'Profil ICCER'!$D$69,'Profil ICCER'!$U$69,'Profil ICCER'!$D$73,'Profil ICCER'!$U$73,'Profil ICCER'!$AE$61,'Profil ICCER'!$AV$61,'Profil ICCER'!$AE$65,'Profil ICCER'!$AV$65,'Profil ICCER'!$AE$69,'Profil ICCER'!$AV$69,'Profil ICCER'!$D$84,'Profil ICCER'!$U$84,'Profil ICCER'!$D$88,'Profil ICCER'!$U$88,'Profil ICCER'!$AE$84,'Profil ICCER'!$AV$84,'Profil ICCER'!$AE$88,'Profil ICCER'!$AV$88,'Profil ICCER'!$AE$92,'Profil ICCER'!$AV$92,'Profil ICCER'!$AE$96,'Profil ICCER'!$AV$96,'Profil ICCER'!$D$107,'Profil ICCER'!$U$107,'Profil ICCER'!$D$111,'Profil ICCER'!$U$111,'Profil ICCER'!$D$115,'Profil ICCER'!$U$115,'Profil ICCER'!$D$119,'Profil ICCER'!$U$119,'Profil ICCER'!$D$123,'Profil ICCER'!$U$123,'Profil ICCER'!$AE$107,'Profil ICCER'!$AV$107,'Profil ICCER'!$AE$111,'Profil ICCER'!$AV$111,'Profil ICCER'!$AE$115,'Profil ICCER'!$AV$115,'Profil ICCER'!$D$134,'Profil ICCER'!$U$134,'Profil ICCER'!$D$138,'Profil ICCER'!$U$138,'Profil ICCER'!$D$142,'Profil ICCER'!$U$142,'Profil ICCER'!$D$146,'Profil ICCER'!$U$146,'Profil ICCER'!$D$150,'Profil ICCER'!$U$150,'Profil ICCER'!$D$154,'Profil ICCER'!$U$154,'Profil ICCER'!$AE$134,'Profil ICCER'!$AV$134,'Profil ICCER'!$AE$138,'Profil ICCER'!$AV$138,'Profil ICCER'!$AE$142,'Profil ICCER'!$AV$142,'Profil ICCER'!$AE$146,'Profil ICCER'!$AV$146,'Profil ICCER'!$AE$150,'Profil ICCER'!$AV$150,'Profil ICCER'!$AE$154,'Profil ICCER'!$AV$154,'Profil ICCER'!$AE$158,'Profil ICCER'!$AV$158,'Profil ICCER'!$AE$162,'Profil ICCER'!$AV$162,'Profil ICCER'!$AE$166,'Profil ICCER'!$AV$166,'Profil ICCER'!$AE$170,'Profil ICCER'!$AV$170,'Profil ICCER'!$AE$174,'Profil ICCER'!$AV$174,'Profil ICCER'!$AE$178,'Profil ICCER'!$AV$178,'Profil ICCER'!$AE$182,'Profil ICCER'!$AV$182,'Profil ICCER'!$D$193,'Profil ICCER'!$U$193,'Profil ICCER'!$D$197,'Profil ICCER'!$U$197,'Profil ICCER'!$AE$193,'Profil ICCER'!$AV$193,'Profil ICCER'!$AE$197,'Profil ICCER'!$AV$197,'Profil ICCER'!$D$208,'Profil ICCER'!$U$208,'Profil ICCER'!$D$212,'Profil ICCER'!$U$212,'Profil ICCER'!$D$216,'Profil ICCER'!$U$216,'Profil ICCER'!$D$220,'Profil ICCER'!$U$220)</f>
        <v>0</v>
      </c>
      <c r="AW130" s="900" t="str">
        <f>_xlfn.SWITCH(AT130,'Profil ICCER'!$D$26,'Profil ICCER'!$W$26,'Profil ICCER'!$D$30,'Profil ICCER'!$W$30,'Profil ICCER'!$D$34,'Profil ICCER'!$W$34,'Profil ICCER'!$D$38,'Profil ICCER'!$W$38,'Profil ICCER'!$D$42,'Profil ICCER'!$W$42,'Profil ICCER'!$D$46,'Profil ICCER'!$W$46,'Profil ICCER'!$D$50,'Profil ICCER'!$W$50,'Profil ICCER'!$AE$26,'Profil ICCER'!$AX$26,'Profil ICCER'!$AE$30,'Profil ICCER'!$AX$30,'Profil ICCER'!$AE$34,'Profil ICCER'!$AX$34,'Profil ICCER'!$AE$38,'Profil ICCER'!$AX$38,'Profil ICCER'!$AE$42,'Profil ICCER'!$AX$42,'Profil ICCER'!$AE$46,'Profil ICCER'!$AX$46,'Profil ICCER'!$AE$50,'Profil ICCER'!$AX$50,'Profil ICCER'!$D$61,'Profil ICCER'!$W$61,'Profil ICCER'!$D$65,'Profil ICCER'!$W$65,'Profil ICCER'!$D$69,'Profil ICCER'!$W$69,'Profil ICCER'!$D$73,'Profil ICCER'!$W$73,'Profil ICCER'!$AE$61,'Profil ICCER'!$AX$61,'Profil ICCER'!$AE$65,'Profil ICCER'!$AX$65,'Profil ICCER'!$AE$69,'Profil ICCER'!$AX$69,'Profil ICCER'!$D$84,'Profil ICCER'!$W$84,'Profil ICCER'!$D$88,'Profil ICCER'!$W$88,'Profil ICCER'!$AE$84,'Profil ICCER'!$AX$84,'Profil ICCER'!$AE$88,'Profil ICCER'!$AX$88,'Profil ICCER'!$AE$92,'Profil ICCER'!$AX$92,'Profil ICCER'!$AE$96,'Profil ICCER'!$AX$96,'Profil ICCER'!$D$107,'Profil ICCER'!$W$107,'Profil ICCER'!$D$111,'Profil ICCER'!$W$111,'Profil ICCER'!$D$115,'Profil ICCER'!$W$115,'Profil ICCER'!$D$119,'Profil ICCER'!$W$119,'Profil ICCER'!$D$123,'Profil ICCER'!$W$123,'Profil ICCER'!$AE$107,'Profil ICCER'!$AX$107,'Profil ICCER'!$AE$111,'Profil ICCER'!$AX$111,'Profil ICCER'!$AE$115,'Profil ICCER'!$AX$115,'Profil ICCER'!$D$134,'Profil ICCER'!$W$134,'Profil ICCER'!$D$138,'Profil ICCER'!$W$138,'Profil ICCER'!$D$142,'Profil ICCER'!$W$142,'Profil ICCER'!$D$146,'Profil ICCER'!$W$146,'Profil ICCER'!$D$150,'Profil ICCER'!$W$150,'Profil ICCER'!$D$154,'Profil ICCER'!$W$154,'Profil ICCER'!$AE$134,'Profil ICCER'!$AX$134,'Profil ICCER'!$AE$138,'Profil ICCER'!$AX$138,'Profil ICCER'!$AE$142,'Profil ICCER'!$AX$142,'Profil ICCER'!$AE$146,'Profil ICCER'!$AX$146,'Profil ICCER'!$AE$150,'Profil ICCER'!$AX$150,'Profil ICCER'!$AE$154,'Profil ICCER'!$AX$154,'Profil ICCER'!$AE$158,'Profil ICCER'!$AX$158,'Profil ICCER'!$AE$162,'Profil ICCER'!$AX$162,'Profil ICCER'!$AE$166,'Profil ICCER'!$AX$166,'Profil ICCER'!$AE$170,'Profil ICCER'!$AX$170,'Profil ICCER'!$AE$174,'Profil ICCER'!$AX$174,'Profil ICCER'!$AE$178,'Profil ICCER'!$AX$178,'Profil ICCER'!$AE$182,'Profil ICCER'!$AX$182,'Profil ICCER'!$D$193,'Profil ICCER'!$W$193,'Profil ICCER'!$D$197,'Profil ICCER'!$W$197,'Profil ICCER'!$AE$193,'Profil ICCER'!$AX$193,'Profil ICCER'!$AE$197,'Profil ICCER'!$AX$197,'Profil ICCER'!$D$208,'Profil ICCER'!$W$208,'Profil ICCER'!$D$212,'Profil ICCER'!$W$212,'Profil ICCER'!$D$216,'Profil ICCER'!$W$216,'Profil ICCER'!$D$220,'Profil ICCER'!$W$220)</f>
        <v xml:space="preserve"> </v>
      </c>
    </row>
    <row r="131" spans="41:49" ht="35.1" customHeight="1">
      <c r="AO131" s="599" t="s">
        <v>305</v>
      </c>
      <c r="AP131" s="599">
        <v>10</v>
      </c>
      <c r="AQ131" s="882">
        <f>_xlfn.SWITCH(AO131,'Profil ICCER'!$D$26,'Profil ICCER'!$U$26,'Profil ICCER'!$D$30,'Profil ICCER'!$U$30,'Profil ICCER'!$D$34,'Profil ICCER'!$U$34,'Profil ICCER'!$D$38,'Profil ICCER'!$U$38,'Profil ICCER'!$D$42,'Profil ICCER'!$U$42,'Profil ICCER'!$D$46,'Profil ICCER'!$U$46,'Profil ICCER'!$D$50,'Profil ICCER'!$U$50,'Profil ICCER'!$AE$26,'Profil ICCER'!$AV$26,'Profil ICCER'!$AE$30,'Profil ICCER'!$AV$30,'Profil ICCER'!$AE$34,'Profil ICCER'!$AV$34,'Profil ICCER'!$AE$38,'Profil ICCER'!$AV$38,'Profil ICCER'!$AE$42,'Profil ICCER'!$AV$42,'Profil ICCER'!$AE$46,'Profil ICCER'!$AV$46,'Profil ICCER'!$AE$50,'Profil ICCER'!$AV$50,'Profil ICCER'!$D$61,'Profil ICCER'!$U$61,'Profil ICCER'!$D$65,'Profil ICCER'!$U$65,'Profil ICCER'!$D$69,'Profil ICCER'!$U$69,'Profil ICCER'!$D$73,'Profil ICCER'!$U$73,'Profil ICCER'!$AE$61,'Profil ICCER'!$AV$61,'Profil ICCER'!$AE$65,'Profil ICCER'!$AV$65,'Profil ICCER'!$AE$69,'Profil ICCER'!$AV$69,'Profil ICCER'!$D$84,'Profil ICCER'!$U$84,'Profil ICCER'!$D$88,'Profil ICCER'!$U$88,'Profil ICCER'!$AE$84,'Profil ICCER'!$AV$84,'Profil ICCER'!$AE$88,'Profil ICCER'!$AV$88,'Profil ICCER'!$AE$92,'Profil ICCER'!$AV$92,'Profil ICCER'!$AE$96,'Profil ICCER'!$AV$96,'Profil ICCER'!$D$107,'Profil ICCER'!$U$107,'Profil ICCER'!$D$111,'Profil ICCER'!$U$111,'Profil ICCER'!$D$115,'Profil ICCER'!$U$115,'Profil ICCER'!$D$119,'Profil ICCER'!$U$119,'Profil ICCER'!$D$123,'Profil ICCER'!$U$123,'Profil ICCER'!$AE$107,'Profil ICCER'!$AV$107,'Profil ICCER'!$AE$111,'Profil ICCER'!$AV$111,'Profil ICCER'!$AE$115,'Profil ICCER'!$AV$115,'Profil ICCER'!$D$134,'Profil ICCER'!$U$134,'Profil ICCER'!$D$138,'Profil ICCER'!$U$138,'Profil ICCER'!$D$142,'Profil ICCER'!$U$142,'Profil ICCER'!$D$146,'Profil ICCER'!$U$146,'Profil ICCER'!$D$150,'Profil ICCER'!$U$150,'Profil ICCER'!$D$154,'Profil ICCER'!$U$154,'Profil ICCER'!$AE$134,'Profil ICCER'!$AV$134,'Profil ICCER'!$AE$138,'Profil ICCER'!$AV$138,'Profil ICCER'!$AE$142,'Profil ICCER'!$AV$142,'Profil ICCER'!$AE$146,'Profil ICCER'!$AV$146,'Profil ICCER'!$AE$150,'Profil ICCER'!$AV$150,'Profil ICCER'!$AE$154,'Profil ICCER'!$AV$154,'Profil ICCER'!$AE$158,'Profil ICCER'!$AV$158,'Profil ICCER'!$AE$162,'Profil ICCER'!$AV$162,'Profil ICCER'!$AE$166,'Profil ICCER'!$AV$166,'Profil ICCER'!$AE$170,'Profil ICCER'!$AV$170,'Profil ICCER'!$AE$174,'Profil ICCER'!$AV$174,'Profil ICCER'!$AE$178,'Profil ICCER'!$AV$178,'Profil ICCER'!$AE$182,'Profil ICCER'!$AV$182,'Profil ICCER'!$D$193,'Profil ICCER'!$U$193,'Profil ICCER'!$D$197,'Profil ICCER'!$U$197,'Profil ICCER'!$AE$193,'Profil ICCER'!$AV$193,'Profil ICCER'!$AE$197,'Profil ICCER'!$AV$197,'Profil ICCER'!$D$208,'Profil ICCER'!$U$208,'Profil ICCER'!$D$212,'Profil ICCER'!$U$212,'Profil ICCER'!$D$216,'Profil ICCER'!$U$216,'Profil ICCER'!$D$220,'Profil ICCER'!$U$220)</f>
        <v>0</v>
      </c>
      <c r="AR131" s="900">
        <f>_xlfn.SWITCH(AO131,'Profil ICCER'!$D$26,'Profil ICCER'!$W$26,'Profil ICCER'!$D$30,'Profil ICCER'!$W$30,'Profil ICCER'!$D$34,'Profil ICCER'!$W$34,'Profil ICCER'!$D$38,'Profil ICCER'!$W$38,'Profil ICCER'!$D$42,'Profil ICCER'!$W$42,'Profil ICCER'!$D$46,'Profil ICCER'!$W$46,'Profil ICCER'!$D$50,'Profil ICCER'!$W$50,'Profil ICCER'!$AE$26,'Profil ICCER'!$AX$26,'Profil ICCER'!$AE$30,'Profil ICCER'!$AX$30,'Profil ICCER'!$AE$34,'Profil ICCER'!$AX$34,'Profil ICCER'!$AE$38,'Profil ICCER'!$AX$38,'Profil ICCER'!$AE$42,'Profil ICCER'!$AX$42,'Profil ICCER'!$AE$46,'Profil ICCER'!$AX$46,'Profil ICCER'!$AE$50,'Profil ICCER'!$AX$50,'Profil ICCER'!$D$61,'Profil ICCER'!$W$61,'Profil ICCER'!$D$65,'Profil ICCER'!$W$65,'Profil ICCER'!$D$69,'Profil ICCER'!$W$69,'Profil ICCER'!$D$73,'Profil ICCER'!$W$73,'Profil ICCER'!$AE$61,'Profil ICCER'!$AX$61,'Profil ICCER'!$AE$65,'Profil ICCER'!$AX$65,'Profil ICCER'!$AE$69,'Profil ICCER'!$AX$69,'Profil ICCER'!$D$84,'Profil ICCER'!$W$84,'Profil ICCER'!$D$88,'Profil ICCER'!$W$88,'Profil ICCER'!$AE$84,'Profil ICCER'!$AX$84,'Profil ICCER'!$AE$88,'Profil ICCER'!$AX$88,'Profil ICCER'!$AE$92,'Profil ICCER'!$AX$92,'Profil ICCER'!$AE$96,'Profil ICCER'!$AX$96,'Profil ICCER'!$D$107,'Profil ICCER'!$W$107,'Profil ICCER'!$D$111,'Profil ICCER'!$W$111,'Profil ICCER'!$D$115,'Profil ICCER'!$W$115,'Profil ICCER'!$D$119,'Profil ICCER'!$W$119,'Profil ICCER'!$D$123,'Profil ICCER'!$W$123,'Profil ICCER'!$AE$107,'Profil ICCER'!$AX$107,'Profil ICCER'!$AE$111,'Profil ICCER'!$AX$111,'Profil ICCER'!$AE$115,'Profil ICCER'!$AX$115,'Profil ICCER'!$D$134,'Profil ICCER'!$W$134,'Profil ICCER'!$D$138,'Profil ICCER'!$W$138,'Profil ICCER'!$D$142,'Profil ICCER'!$W$142,'Profil ICCER'!$D$146,'Profil ICCER'!$W$146,'Profil ICCER'!$D$150,'Profil ICCER'!$W$150,'Profil ICCER'!$D$154,'Profil ICCER'!$W$154,'Profil ICCER'!$AE$134,'Profil ICCER'!$AX$134,'Profil ICCER'!$AE$138,'Profil ICCER'!$AX$138,'Profil ICCER'!$AE$142,'Profil ICCER'!$AX$142,'Profil ICCER'!$AE$146,'Profil ICCER'!$AX$146,'Profil ICCER'!$AE$150,'Profil ICCER'!$AX$150,'Profil ICCER'!$AE$154,'Profil ICCER'!$AX$154,'Profil ICCER'!$AE$158,'Profil ICCER'!$AX$158,'Profil ICCER'!$AE$162,'Profil ICCER'!$AX$162,'Profil ICCER'!$AE$166,'Profil ICCER'!$AX$166,'Profil ICCER'!$AE$170,'Profil ICCER'!$AX$170,'Profil ICCER'!$AE$174,'Profil ICCER'!$AX$174,'Profil ICCER'!$AE$178,'Profil ICCER'!$AX$178,'Profil ICCER'!$AE$182,'Profil ICCER'!$AX$182,'Profil ICCER'!$D$193,'Profil ICCER'!$W$193,'Profil ICCER'!$D$197,'Profil ICCER'!$W$197,'Profil ICCER'!$AE$193,'Profil ICCER'!$AX$193,'Profil ICCER'!$AE$197,'Profil ICCER'!$AX$197,'Profil ICCER'!$D$208,'Profil ICCER'!$W$208,'Profil ICCER'!$D$212,'Profil ICCER'!$W$212,'Profil ICCER'!$D$216,'Profil ICCER'!$W$216,'Profil ICCER'!$D$220,'Profil ICCER'!$W$220)</f>
        <v>0</v>
      </c>
      <c r="AT131" s="599" t="s">
        <v>384</v>
      </c>
      <c r="AU131" s="599">
        <v>10</v>
      </c>
      <c r="AV131" s="882">
        <f>_xlfn.SWITCH(AT131,'Profil ICCER'!$D$26,'Profil ICCER'!$U$26,'Profil ICCER'!$D$30,'Profil ICCER'!$U$30,'Profil ICCER'!$D$34,'Profil ICCER'!$U$34,'Profil ICCER'!$D$38,'Profil ICCER'!$U$38,'Profil ICCER'!$D$42,'Profil ICCER'!$U$42,'Profil ICCER'!$D$46,'Profil ICCER'!$U$46,'Profil ICCER'!$D$50,'Profil ICCER'!$U$50,'Profil ICCER'!$AE$26,'Profil ICCER'!$AV$26,'Profil ICCER'!$AE$30,'Profil ICCER'!$AV$30,'Profil ICCER'!$AE$34,'Profil ICCER'!$AV$34,'Profil ICCER'!$AE$38,'Profil ICCER'!$AV$38,'Profil ICCER'!$AE$42,'Profil ICCER'!$AV$42,'Profil ICCER'!$AE$46,'Profil ICCER'!$AV$46,'Profil ICCER'!$AE$50,'Profil ICCER'!$AV$50,'Profil ICCER'!$D$61,'Profil ICCER'!$U$61,'Profil ICCER'!$D$65,'Profil ICCER'!$U$65,'Profil ICCER'!$D$69,'Profil ICCER'!$U$69,'Profil ICCER'!$D$73,'Profil ICCER'!$U$73,'Profil ICCER'!$AE$61,'Profil ICCER'!$AV$61,'Profil ICCER'!$AE$65,'Profil ICCER'!$AV$65,'Profil ICCER'!$AE$69,'Profil ICCER'!$AV$69,'Profil ICCER'!$D$84,'Profil ICCER'!$U$84,'Profil ICCER'!$D$88,'Profil ICCER'!$U$88,'Profil ICCER'!$AE$84,'Profil ICCER'!$AV$84,'Profil ICCER'!$AE$88,'Profil ICCER'!$AV$88,'Profil ICCER'!$AE$92,'Profil ICCER'!$AV$92,'Profil ICCER'!$AE$96,'Profil ICCER'!$AV$96,'Profil ICCER'!$D$107,'Profil ICCER'!$U$107,'Profil ICCER'!$D$111,'Profil ICCER'!$U$111,'Profil ICCER'!$D$115,'Profil ICCER'!$U$115,'Profil ICCER'!$D$119,'Profil ICCER'!$U$119,'Profil ICCER'!$D$123,'Profil ICCER'!$U$123,'Profil ICCER'!$AE$107,'Profil ICCER'!$AV$107,'Profil ICCER'!$AE$111,'Profil ICCER'!$AV$111,'Profil ICCER'!$AE$115,'Profil ICCER'!$AV$115,'Profil ICCER'!$D$134,'Profil ICCER'!$U$134,'Profil ICCER'!$D$138,'Profil ICCER'!$U$138,'Profil ICCER'!$D$142,'Profil ICCER'!$U$142,'Profil ICCER'!$D$146,'Profil ICCER'!$U$146,'Profil ICCER'!$D$150,'Profil ICCER'!$U$150,'Profil ICCER'!$D$154,'Profil ICCER'!$U$154,'Profil ICCER'!$AE$134,'Profil ICCER'!$AV$134,'Profil ICCER'!$AE$138,'Profil ICCER'!$AV$138,'Profil ICCER'!$AE$142,'Profil ICCER'!$AV$142,'Profil ICCER'!$AE$146,'Profil ICCER'!$AV$146,'Profil ICCER'!$AE$150,'Profil ICCER'!$AV$150,'Profil ICCER'!$AE$154,'Profil ICCER'!$AV$154,'Profil ICCER'!$AE$158,'Profil ICCER'!$AV$158,'Profil ICCER'!$AE$162,'Profil ICCER'!$AV$162,'Profil ICCER'!$AE$166,'Profil ICCER'!$AV$166,'Profil ICCER'!$AE$170,'Profil ICCER'!$AV$170,'Profil ICCER'!$AE$174,'Profil ICCER'!$AV$174,'Profil ICCER'!$AE$178,'Profil ICCER'!$AV$178,'Profil ICCER'!$AE$182,'Profil ICCER'!$AV$182,'Profil ICCER'!$D$193,'Profil ICCER'!$U$193,'Profil ICCER'!$D$197,'Profil ICCER'!$U$197,'Profil ICCER'!$AE$193,'Profil ICCER'!$AV$193,'Profil ICCER'!$AE$197,'Profil ICCER'!$AV$197,'Profil ICCER'!$D$208,'Profil ICCER'!$U$208,'Profil ICCER'!$D$212,'Profil ICCER'!$U$212,'Profil ICCER'!$D$216,'Profil ICCER'!$U$216,'Profil ICCER'!$D$220,'Profil ICCER'!$U$220)</f>
        <v>0</v>
      </c>
      <c r="AW131" s="900" t="str">
        <f>_xlfn.SWITCH(AT131,'Profil ICCER'!$D$26,'Profil ICCER'!$W$26,'Profil ICCER'!$D$30,'Profil ICCER'!$W$30,'Profil ICCER'!$D$34,'Profil ICCER'!$W$34,'Profil ICCER'!$D$38,'Profil ICCER'!$W$38,'Profil ICCER'!$D$42,'Profil ICCER'!$W$42,'Profil ICCER'!$D$46,'Profil ICCER'!$W$46,'Profil ICCER'!$D$50,'Profil ICCER'!$W$50,'Profil ICCER'!$AE$26,'Profil ICCER'!$AX$26,'Profil ICCER'!$AE$30,'Profil ICCER'!$AX$30,'Profil ICCER'!$AE$34,'Profil ICCER'!$AX$34,'Profil ICCER'!$AE$38,'Profil ICCER'!$AX$38,'Profil ICCER'!$AE$42,'Profil ICCER'!$AX$42,'Profil ICCER'!$AE$46,'Profil ICCER'!$AX$46,'Profil ICCER'!$AE$50,'Profil ICCER'!$AX$50,'Profil ICCER'!$D$61,'Profil ICCER'!$W$61,'Profil ICCER'!$D$65,'Profil ICCER'!$W$65,'Profil ICCER'!$D$69,'Profil ICCER'!$W$69,'Profil ICCER'!$D$73,'Profil ICCER'!$W$73,'Profil ICCER'!$AE$61,'Profil ICCER'!$AX$61,'Profil ICCER'!$AE$65,'Profil ICCER'!$AX$65,'Profil ICCER'!$AE$69,'Profil ICCER'!$AX$69,'Profil ICCER'!$D$84,'Profil ICCER'!$W$84,'Profil ICCER'!$D$88,'Profil ICCER'!$W$88,'Profil ICCER'!$AE$84,'Profil ICCER'!$AX$84,'Profil ICCER'!$AE$88,'Profil ICCER'!$AX$88,'Profil ICCER'!$AE$92,'Profil ICCER'!$AX$92,'Profil ICCER'!$AE$96,'Profil ICCER'!$AX$96,'Profil ICCER'!$D$107,'Profil ICCER'!$W$107,'Profil ICCER'!$D$111,'Profil ICCER'!$W$111,'Profil ICCER'!$D$115,'Profil ICCER'!$W$115,'Profil ICCER'!$D$119,'Profil ICCER'!$W$119,'Profil ICCER'!$D$123,'Profil ICCER'!$W$123,'Profil ICCER'!$AE$107,'Profil ICCER'!$AX$107,'Profil ICCER'!$AE$111,'Profil ICCER'!$AX$111,'Profil ICCER'!$AE$115,'Profil ICCER'!$AX$115,'Profil ICCER'!$D$134,'Profil ICCER'!$W$134,'Profil ICCER'!$D$138,'Profil ICCER'!$W$138,'Profil ICCER'!$D$142,'Profil ICCER'!$W$142,'Profil ICCER'!$D$146,'Profil ICCER'!$W$146,'Profil ICCER'!$D$150,'Profil ICCER'!$W$150,'Profil ICCER'!$D$154,'Profil ICCER'!$W$154,'Profil ICCER'!$AE$134,'Profil ICCER'!$AX$134,'Profil ICCER'!$AE$138,'Profil ICCER'!$AX$138,'Profil ICCER'!$AE$142,'Profil ICCER'!$AX$142,'Profil ICCER'!$AE$146,'Profil ICCER'!$AX$146,'Profil ICCER'!$AE$150,'Profil ICCER'!$AX$150,'Profil ICCER'!$AE$154,'Profil ICCER'!$AX$154,'Profil ICCER'!$AE$158,'Profil ICCER'!$AX$158,'Profil ICCER'!$AE$162,'Profil ICCER'!$AX$162,'Profil ICCER'!$AE$166,'Profil ICCER'!$AX$166,'Profil ICCER'!$AE$170,'Profil ICCER'!$AX$170,'Profil ICCER'!$AE$174,'Profil ICCER'!$AX$174,'Profil ICCER'!$AE$178,'Profil ICCER'!$AX$178,'Profil ICCER'!$AE$182,'Profil ICCER'!$AX$182,'Profil ICCER'!$D$193,'Profil ICCER'!$W$193,'Profil ICCER'!$D$197,'Profil ICCER'!$W$197,'Profil ICCER'!$AE$193,'Profil ICCER'!$AX$193,'Profil ICCER'!$AE$197,'Profil ICCER'!$AX$197,'Profil ICCER'!$D$208,'Profil ICCER'!$W$208,'Profil ICCER'!$D$212,'Profil ICCER'!$W$212,'Profil ICCER'!$D$216,'Profil ICCER'!$W$216,'Profil ICCER'!$D$220,'Profil ICCER'!$W$220)</f>
        <v xml:space="preserve"> </v>
      </c>
    </row>
    <row r="132" spans="41:49" ht="35.1" customHeight="1">
      <c r="AO132" s="599" t="s">
        <v>307</v>
      </c>
      <c r="AP132" s="599">
        <v>10</v>
      </c>
      <c r="AQ132" s="882">
        <f>_xlfn.SWITCH(AO132,'Profil ICCER'!$D$26,'Profil ICCER'!$U$26,'Profil ICCER'!$D$30,'Profil ICCER'!$U$30,'Profil ICCER'!$D$34,'Profil ICCER'!$U$34,'Profil ICCER'!$D$38,'Profil ICCER'!$U$38,'Profil ICCER'!$D$42,'Profil ICCER'!$U$42,'Profil ICCER'!$D$46,'Profil ICCER'!$U$46,'Profil ICCER'!$D$50,'Profil ICCER'!$U$50,'Profil ICCER'!$AE$26,'Profil ICCER'!$AV$26,'Profil ICCER'!$AE$30,'Profil ICCER'!$AV$30,'Profil ICCER'!$AE$34,'Profil ICCER'!$AV$34,'Profil ICCER'!$AE$38,'Profil ICCER'!$AV$38,'Profil ICCER'!$AE$42,'Profil ICCER'!$AV$42,'Profil ICCER'!$AE$46,'Profil ICCER'!$AV$46,'Profil ICCER'!$AE$50,'Profil ICCER'!$AV$50,'Profil ICCER'!$D$61,'Profil ICCER'!$U$61,'Profil ICCER'!$D$65,'Profil ICCER'!$U$65,'Profil ICCER'!$D$69,'Profil ICCER'!$U$69,'Profil ICCER'!$D$73,'Profil ICCER'!$U$73,'Profil ICCER'!$AE$61,'Profil ICCER'!$AV$61,'Profil ICCER'!$AE$65,'Profil ICCER'!$AV$65,'Profil ICCER'!$AE$69,'Profil ICCER'!$AV$69,'Profil ICCER'!$D$84,'Profil ICCER'!$U$84,'Profil ICCER'!$D$88,'Profil ICCER'!$U$88,'Profil ICCER'!$AE$84,'Profil ICCER'!$AV$84,'Profil ICCER'!$AE$88,'Profil ICCER'!$AV$88,'Profil ICCER'!$AE$92,'Profil ICCER'!$AV$92,'Profil ICCER'!$AE$96,'Profil ICCER'!$AV$96,'Profil ICCER'!$D$107,'Profil ICCER'!$U$107,'Profil ICCER'!$D$111,'Profil ICCER'!$U$111,'Profil ICCER'!$D$115,'Profil ICCER'!$U$115,'Profil ICCER'!$D$119,'Profil ICCER'!$U$119,'Profil ICCER'!$D$123,'Profil ICCER'!$U$123,'Profil ICCER'!$AE$107,'Profil ICCER'!$AV$107,'Profil ICCER'!$AE$111,'Profil ICCER'!$AV$111,'Profil ICCER'!$AE$115,'Profil ICCER'!$AV$115,'Profil ICCER'!$D$134,'Profil ICCER'!$U$134,'Profil ICCER'!$D$138,'Profil ICCER'!$U$138,'Profil ICCER'!$D$142,'Profil ICCER'!$U$142,'Profil ICCER'!$D$146,'Profil ICCER'!$U$146,'Profil ICCER'!$D$150,'Profil ICCER'!$U$150,'Profil ICCER'!$D$154,'Profil ICCER'!$U$154,'Profil ICCER'!$AE$134,'Profil ICCER'!$AV$134,'Profil ICCER'!$AE$138,'Profil ICCER'!$AV$138,'Profil ICCER'!$AE$142,'Profil ICCER'!$AV$142,'Profil ICCER'!$AE$146,'Profil ICCER'!$AV$146,'Profil ICCER'!$AE$150,'Profil ICCER'!$AV$150,'Profil ICCER'!$AE$154,'Profil ICCER'!$AV$154,'Profil ICCER'!$AE$158,'Profil ICCER'!$AV$158,'Profil ICCER'!$AE$162,'Profil ICCER'!$AV$162,'Profil ICCER'!$AE$166,'Profil ICCER'!$AV$166,'Profil ICCER'!$AE$170,'Profil ICCER'!$AV$170,'Profil ICCER'!$AE$174,'Profil ICCER'!$AV$174,'Profil ICCER'!$AE$178,'Profil ICCER'!$AV$178,'Profil ICCER'!$AE$182,'Profil ICCER'!$AV$182,'Profil ICCER'!$D$193,'Profil ICCER'!$U$193,'Profil ICCER'!$D$197,'Profil ICCER'!$U$197,'Profil ICCER'!$AE$193,'Profil ICCER'!$AV$193,'Profil ICCER'!$AE$197,'Profil ICCER'!$AV$197,'Profil ICCER'!$D$208,'Profil ICCER'!$U$208,'Profil ICCER'!$D$212,'Profil ICCER'!$U$212,'Profil ICCER'!$D$216,'Profil ICCER'!$U$216,'Profil ICCER'!$D$220,'Profil ICCER'!$U$220)</f>
        <v>0</v>
      </c>
      <c r="AR132" s="900">
        <f>_xlfn.SWITCH(AO132,'Profil ICCER'!$D$26,'Profil ICCER'!$W$26,'Profil ICCER'!$D$30,'Profil ICCER'!$W$30,'Profil ICCER'!$D$34,'Profil ICCER'!$W$34,'Profil ICCER'!$D$38,'Profil ICCER'!$W$38,'Profil ICCER'!$D$42,'Profil ICCER'!$W$42,'Profil ICCER'!$D$46,'Profil ICCER'!$W$46,'Profil ICCER'!$D$50,'Profil ICCER'!$W$50,'Profil ICCER'!$AE$26,'Profil ICCER'!$AX$26,'Profil ICCER'!$AE$30,'Profil ICCER'!$AX$30,'Profil ICCER'!$AE$34,'Profil ICCER'!$AX$34,'Profil ICCER'!$AE$38,'Profil ICCER'!$AX$38,'Profil ICCER'!$AE$42,'Profil ICCER'!$AX$42,'Profil ICCER'!$AE$46,'Profil ICCER'!$AX$46,'Profil ICCER'!$AE$50,'Profil ICCER'!$AX$50,'Profil ICCER'!$D$61,'Profil ICCER'!$W$61,'Profil ICCER'!$D$65,'Profil ICCER'!$W$65,'Profil ICCER'!$D$69,'Profil ICCER'!$W$69,'Profil ICCER'!$D$73,'Profil ICCER'!$W$73,'Profil ICCER'!$AE$61,'Profil ICCER'!$AX$61,'Profil ICCER'!$AE$65,'Profil ICCER'!$AX$65,'Profil ICCER'!$AE$69,'Profil ICCER'!$AX$69,'Profil ICCER'!$D$84,'Profil ICCER'!$W$84,'Profil ICCER'!$D$88,'Profil ICCER'!$W$88,'Profil ICCER'!$AE$84,'Profil ICCER'!$AX$84,'Profil ICCER'!$AE$88,'Profil ICCER'!$AX$88,'Profil ICCER'!$AE$92,'Profil ICCER'!$AX$92,'Profil ICCER'!$AE$96,'Profil ICCER'!$AX$96,'Profil ICCER'!$D$107,'Profil ICCER'!$W$107,'Profil ICCER'!$D$111,'Profil ICCER'!$W$111,'Profil ICCER'!$D$115,'Profil ICCER'!$W$115,'Profil ICCER'!$D$119,'Profil ICCER'!$W$119,'Profil ICCER'!$D$123,'Profil ICCER'!$W$123,'Profil ICCER'!$AE$107,'Profil ICCER'!$AX$107,'Profil ICCER'!$AE$111,'Profil ICCER'!$AX$111,'Profil ICCER'!$AE$115,'Profil ICCER'!$AX$115,'Profil ICCER'!$D$134,'Profil ICCER'!$W$134,'Profil ICCER'!$D$138,'Profil ICCER'!$W$138,'Profil ICCER'!$D$142,'Profil ICCER'!$W$142,'Profil ICCER'!$D$146,'Profil ICCER'!$W$146,'Profil ICCER'!$D$150,'Profil ICCER'!$W$150,'Profil ICCER'!$D$154,'Profil ICCER'!$W$154,'Profil ICCER'!$AE$134,'Profil ICCER'!$AX$134,'Profil ICCER'!$AE$138,'Profil ICCER'!$AX$138,'Profil ICCER'!$AE$142,'Profil ICCER'!$AX$142,'Profil ICCER'!$AE$146,'Profil ICCER'!$AX$146,'Profil ICCER'!$AE$150,'Profil ICCER'!$AX$150,'Profil ICCER'!$AE$154,'Profil ICCER'!$AX$154,'Profil ICCER'!$AE$158,'Profil ICCER'!$AX$158,'Profil ICCER'!$AE$162,'Profil ICCER'!$AX$162,'Profil ICCER'!$AE$166,'Profil ICCER'!$AX$166,'Profil ICCER'!$AE$170,'Profil ICCER'!$AX$170,'Profil ICCER'!$AE$174,'Profil ICCER'!$AX$174,'Profil ICCER'!$AE$178,'Profil ICCER'!$AX$178,'Profil ICCER'!$AE$182,'Profil ICCER'!$AX$182,'Profil ICCER'!$D$193,'Profil ICCER'!$W$193,'Profil ICCER'!$D$197,'Profil ICCER'!$W$197,'Profil ICCER'!$AE$193,'Profil ICCER'!$AX$193,'Profil ICCER'!$AE$197,'Profil ICCER'!$AX$197,'Profil ICCER'!$D$208,'Profil ICCER'!$W$208,'Profil ICCER'!$D$212,'Profil ICCER'!$W$212,'Profil ICCER'!$D$216,'Profil ICCER'!$W$216,'Profil ICCER'!$D$220,'Profil ICCER'!$W$220)</f>
        <v>0</v>
      </c>
      <c r="AT132" s="599" t="s">
        <v>385</v>
      </c>
      <c r="AU132" s="599">
        <v>10</v>
      </c>
      <c r="AV132" s="882">
        <f>_xlfn.SWITCH(AT132,'Profil ICCER'!$D$26,'Profil ICCER'!$U$26,'Profil ICCER'!$D$30,'Profil ICCER'!$U$30,'Profil ICCER'!$D$34,'Profil ICCER'!$U$34,'Profil ICCER'!$D$38,'Profil ICCER'!$U$38,'Profil ICCER'!$D$42,'Profil ICCER'!$U$42,'Profil ICCER'!$D$46,'Profil ICCER'!$U$46,'Profil ICCER'!$D$50,'Profil ICCER'!$U$50,'Profil ICCER'!$AE$26,'Profil ICCER'!$AV$26,'Profil ICCER'!$AE$30,'Profil ICCER'!$AV$30,'Profil ICCER'!$AE$34,'Profil ICCER'!$AV$34,'Profil ICCER'!$AE$38,'Profil ICCER'!$AV$38,'Profil ICCER'!$AE$42,'Profil ICCER'!$AV$42,'Profil ICCER'!$AE$46,'Profil ICCER'!$AV$46,'Profil ICCER'!$AE$50,'Profil ICCER'!$AV$50,'Profil ICCER'!$D$61,'Profil ICCER'!$U$61,'Profil ICCER'!$D$65,'Profil ICCER'!$U$65,'Profil ICCER'!$D$69,'Profil ICCER'!$U$69,'Profil ICCER'!$D$73,'Profil ICCER'!$U$73,'Profil ICCER'!$AE$61,'Profil ICCER'!$AV$61,'Profil ICCER'!$AE$65,'Profil ICCER'!$AV$65,'Profil ICCER'!$AE$69,'Profil ICCER'!$AV$69,'Profil ICCER'!$D$84,'Profil ICCER'!$U$84,'Profil ICCER'!$D$88,'Profil ICCER'!$U$88,'Profil ICCER'!$AE$84,'Profil ICCER'!$AV$84,'Profil ICCER'!$AE$88,'Profil ICCER'!$AV$88,'Profil ICCER'!$AE$92,'Profil ICCER'!$AV$92,'Profil ICCER'!$AE$96,'Profil ICCER'!$AV$96,'Profil ICCER'!$D$107,'Profil ICCER'!$U$107,'Profil ICCER'!$D$111,'Profil ICCER'!$U$111,'Profil ICCER'!$D$115,'Profil ICCER'!$U$115,'Profil ICCER'!$D$119,'Profil ICCER'!$U$119,'Profil ICCER'!$D$123,'Profil ICCER'!$U$123,'Profil ICCER'!$AE$107,'Profil ICCER'!$AV$107,'Profil ICCER'!$AE$111,'Profil ICCER'!$AV$111,'Profil ICCER'!$AE$115,'Profil ICCER'!$AV$115,'Profil ICCER'!$D$134,'Profil ICCER'!$U$134,'Profil ICCER'!$D$138,'Profil ICCER'!$U$138,'Profil ICCER'!$D$142,'Profil ICCER'!$U$142,'Profil ICCER'!$D$146,'Profil ICCER'!$U$146,'Profil ICCER'!$D$150,'Profil ICCER'!$U$150,'Profil ICCER'!$D$154,'Profil ICCER'!$U$154,'Profil ICCER'!$AE$134,'Profil ICCER'!$AV$134,'Profil ICCER'!$AE$138,'Profil ICCER'!$AV$138,'Profil ICCER'!$AE$142,'Profil ICCER'!$AV$142,'Profil ICCER'!$AE$146,'Profil ICCER'!$AV$146,'Profil ICCER'!$AE$150,'Profil ICCER'!$AV$150,'Profil ICCER'!$AE$154,'Profil ICCER'!$AV$154,'Profil ICCER'!$AE$158,'Profil ICCER'!$AV$158,'Profil ICCER'!$AE$162,'Profil ICCER'!$AV$162,'Profil ICCER'!$AE$166,'Profil ICCER'!$AV$166,'Profil ICCER'!$AE$170,'Profil ICCER'!$AV$170,'Profil ICCER'!$AE$174,'Profil ICCER'!$AV$174,'Profil ICCER'!$AE$178,'Profil ICCER'!$AV$178,'Profil ICCER'!$AE$182,'Profil ICCER'!$AV$182,'Profil ICCER'!$D$193,'Profil ICCER'!$U$193,'Profil ICCER'!$D$197,'Profil ICCER'!$U$197,'Profil ICCER'!$AE$193,'Profil ICCER'!$AV$193,'Profil ICCER'!$AE$197,'Profil ICCER'!$AV$197,'Profil ICCER'!$D$208,'Profil ICCER'!$U$208,'Profil ICCER'!$D$212,'Profil ICCER'!$U$212,'Profil ICCER'!$D$216,'Profil ICCER'!$U$216,'Profil ICCER'!$D$220,'Profil ICCER'!$U$220)</f>
        <v>0</v>
      </c>
      <c r="AW132" s="900" t="str">
        <f>_xlfn.SWITCH(AT132,'Profil ICCER'!$D$26,'Profil ICCER'!$W$26,'Profil ICCER'!$D$30,'Profil ICCER'!$W$30,'Profil ICCER'!$D$34,'Profil ICCER'!$W$34,'Profil ICCER'!$D$38,'Profil ICCER'!$W$38,'Profil ICCER'!$D$42,'Profil ICCER'!$W$42,'Profil ICCER'!$D$46,'Profil ICCER'!$W$46,'Profil ICCER'!$D$50,'Profil ICCER'!$W$50,'Profil ICCER'!$AE$26,'Profil ICCER'!$AX$26,'Profil ICCER'!$AE$30,'Profil ICCER'!$AX$30,'Profil ICCER'!$AE$34,'Profil ICCER'!$AX$34,'Profil ICCER'!$AE$38,'Profil ICCER'!$AX$38,'Profil ICCER'!$AE$42,'Profil ICCER'!$AX$42,'Profil ICCER'!$AE$46,'Profil ICCER'!$AX$46,'Profil ICCER'!$AE$50,'Profil ICCER'!$AX$50,'Profil ICCER'!$D$61,'Profil ICCER'!$W$61,'Profil ICCER'!$D$65,'Profil ICCER'!$W$65,'Profil ICCER'!$D$69,'Profil ICCER'!$W$69,'Profil ICCER'!$D$73,'Profil ICCER'!$W$73,'Profil ICCER'!$AE$61,'Profil ICCER'!$AX$61,'Profil ICCER'!$AE$65,'Profil ICCER'!$AX$65,'Profil ICCER'!$AE$69,'Profil ICCER'!$AX$69,'Profil ICCER'!$D$84,'Profil ICCER'!$W$84,'Profil ICCER'!$D$88,'Profil ICCER'!$W$88,'Profil ICCER'!$AE$84,'Profil ICCER'!$AX$84,'Profil ICCER'!$AE$88,'Profil ICCER'!$AX$88,'Profil ICCER'!$AE$92,'Profil ICCER'!$AX$92,'Profil ICCER'!$AE$96,'Profil ICCER'!$AX$96,'Profil ICCER'!$D$107,'Profil ICCER'!$W$107,'Profil ICCER'!$D$111,'Profil ICCER'!$W$111,'Profil ICCER'!$D$115,'Profil ICCER'!$W$115,'Profil ICCER'!$D$119,'Profil ICCER'!$W$119,'Profil ICCER'!$D$123,'Profil ICCER'!$W$123,'Profil ICCER'!$AE$107,'Profil ICCER'!$AX$107,'Profil ICCER'!$AE$111,'Profil ICCER'!$AX$111,'Profil ICCER'!$AE$115,'Profil ICCER'!$AX$115,'Profil ICCER'!$D$134,'Profil ICCER'!$W$134,'Profil ICCER'!$D$138,'Profil ICCER'!$W$138,'Profil ICCER'!$D$142,'Profil ICCER'!$W$142,'Profil ICCER'!$D$146,'Profil ICCER'!$W$146,'Profil ICCER'!$D$150,'Profil ICCER'!$W$150,'Profil ICCER'!$D$154,'Profil ICCER'!$W$154,'Profil ICCER'!$AE$134,'Profil ICCER'!$AX$134,'Profil ICCER'!$AE$138,'Profil ICCER'!$AX$138,'Profil ICCER'!$AE$142,'Profil ICCER'!$AX$142,'Profil ICCER'!$AE$146,'Profil ICCER'!$AX$146,'Profil ICCER'!$AE$150,'Profil ICCER'!$AX$150,'Profil ICCER'!$AE$154,'Profil ICCER'!$AX$154,'Profil ICCER'!$AE$158,'Profil ICCER'!$AX$158,'Profil ICCER'!$AE$162,'Profil ICCER'!$AX$162,'Profil ICCER'!$AE$166,'Profil ICCER'!$AX$166,'Profil ICCER'!$AE$170,'Profil ICCER'!$AX$170,'Profil ICCER'!$AE$174,'Profil ICCER'!$AX$174,'Profil ICCER'!$AE$178,'Profil ICCER'!$AX$178,'Profil ICCER'!$AE$182,'Profil ICCER'!$AX$182,'Profil ICCER'!$D$193,'Profil ICCER'!$W$193,'Profil ICCER'!$D$197,'Profil ICCER'!$W$197,'Profil ICCER'!$AE$193,'Profil ICCER'!$AX$193,'Profil ICCER'!$AE$197,'Profil ICCER'!$AX$197,'Profil ICCER'!$D$208,'Profil ICCER'!$W$208,'Profil ICCER'!$D$212,'Profil ICCER'!$W$212,'Profil ICCER'!$D$216,'Profil ICCER'!$W$216,'Profil ICCER'!$D$220,'Profil ICCER'!$W$220)</f>
        <v xml:space="preserve"> </v>
      </c>
    </row>
    <row r="133" spans="41:49" ht="35.1" customHeight="1">
      <c r="AO133" s="599"/>
      <c r="AP133" s="599"/>
      <c r="AQ133" s="882"/>
      <c r="AR133" s="882"/>
      <c r="AT133" s="599" t="s">
        <v>398</v>
      </c>
      <c r="AU133" s="599">
        <v>10</v>
      </c>
      <c r="AV133" s="882">
        <f>_xlfn.SWITCH(AT133,'Profil ICCER'!$D$26,'Profil ICCER'!$U$26,'Profil ICCER'!$D$30,'Profil ICCER'!$U$30,'Profil ICCER'!$D$34,'Profil ICCER'!$U$34,'Profil ICCER'!$D$38,'Profil ICCER'!$U$38,'Profil ICCER'!$D$42,'Profil ICCER'!$U$42,'Profil ICCER'!$D$46,'Profil ICCER'!$U$46,'Profil ICCER'!$D$50,'Profil ICCER'!$U$50,'Profil ICCER'!$AE$26,'Profil ICCER'!$AV$26,'Profil ICCER'!$AE$30,'Profil ICCER'!$AV$30,'Profil ICCER'!$AE$34,'Profil ICCER'!$AV$34,'Profil ICCER'!$AE$38,'Profil ICCER'!$AV$38,'Profil ICCER'!$AE$42,'Profil ICCER'!$AV$42,'Profil ICCER'!$AE$46,'Profil ICCER'!$AV$46,'Profil ICCER'!$AE$50,'Profil ICCER'!$AV$50,'Profil ICCER'!$D$61,'Profil ICCER'!$U$61,'Profil ICCER'!$D$65,'Profil ICCER'!$U$65,'Profil ICCER'!$D$69,'Profil ICCER'!$U$69,'Profil ICCER'!$D$73,'Profil ICCER'!$U$73,'Profil ICCER'!$AE$61,'Profil ICCER'!$AV$61,'Profil ICCER'!$AE$65,'Profil ICCER'!$AV$65,'Profil ICCER'!$AE$69,'Profil ICCER'!$AV$69,'Profil ICCER'!$D$84,'Profil ICCER'!$U$84,'Profil ICCER'!$D$88,'Profil ICCER'!$U$88,'Profil ICCER'!$AE$84,'Profil ICCER'!$AV$84,'Profil ICCER'!$AE$88,'Profil ICCER'!$AV$88,'Profil ICCER'!$AE$92,'Profil ICCER'!$AV$92,'Profil ICCER'!$AE$96,'Profil ICCER'!$AV$96,'Profil ICCER'!$D$107,'Profil ICCER'!$U$107,'Profil ICCER'!$D$111,'Profil ICCER'!$U$111,'Profil ICCER'!$D$115,'Profil ICCER'!$U$115,'Profil ICCER'!$D$119,'Profil ICCER'!$U$119,'Profil ICCER'!$D$123,'Profil ICCER'!$U$123,'Profil ICCER'!$AE$107,'Profil ICCER'!$AV$107,'Profil ICCER'!$AE$111,'Profil ICCER'!$AV$111,'Profil ICCER'!$AE$115,'Profil ICCER'!$AV$115,'Profil ICCER'!$D$134,'Profil ICCER'!$U$134,'Profil ICCER'!$D$138,'Profil ICCER'!$U$138,'Profil ICCER'!$D$142,'Profil ICCER'!$U$142,'Profil ICCER'!$D$146,'Profil ICCER'!$U$146,'Profil ICCER'!$D$150,'Profil ICCER'!$U$150,'Profil ICCER'!$D$154,'Profil ICCER'!$U$154,'Profil ICCER'!$AE$134,'Profil ICCER'!$AV$134,'Profil ICCER'!$AE$138,'Profil ICCER'!$AV$138,'Profil ICCER'!$AE$142,'Profil ICCER'!$AV$142,'Profil ICCER'!$AE$146,'Profil ICCER'!$AV$146,'Profil ICCER'!$AE$150,'Profil ICCER'!$AV$150,'Profil ICCER'!$AE$154,'Profil ICCER'!$AV$154,'Profil ICCER'!$AE$158,'Profil ICCER'!$AV$158,'Profil ICCER'!$AE$162,'Profil ICCER'!$AV$162,'Profil ICCER'!$AE$166,'Profil ICCER'!$AV$166,'Profil ICCER'!$AE$170,'Profil ICCER'!$AV$170,'Profil ICCER'!$AE$174,'Profil ICCER'!$AV$174,'Profil ICCER'!$AE$178,'Profil ICCER'!$AV$178,'Profil ICCER'!$AE$182,'Profil ICCER'!$AV$182,'Profil ICCER'!$D$193,'Profil ICCER'!$U$193,'Profil ICCER'!$D$197,'Profil ICCER'!$U$197,'Profil ICCER'!$AE$193,'Profil ICCER'!$AV$193,'Profil ICCER'!$AE$197,'Profil ICCER'!$AV$197,'Profil ICCER'!$D$208,'Profil ICCER'!$U$208,'Profil ICCER'!$D$212,'Profil ICCER'!$U$212,'Profil ICCER'!$D$216,'Profil ICCER'!$U$216,'Profil ICCER'!$D$220,'Profil ICCER'!$U$220)</f>
        <v>0</v>
      </c>
      <c r="AW133" s="900" t="str">
        <f>_xlfn.SWITCH(AT133,'Profil ICCER'!$D$26,'Profil ICCER'!$W$26,'Profil ICCER'!$D$30,'Profil ICCER'!$W$30,'Profil ICCER'!$D$34,'Profil ICCER'!$W$34,'Profil ICCER'!$D$38,'Profil ICCER'!$W$38,'Profil ICCER'!$D$42,'Profil ICCER'!$W$42,'Profil ICCER'!$D$46,'Profil ICCER'!$W$46,'Profil ICCER'!$D$50,'Profil ICCER'!$W$50,'Profil ICCER'!$AE$26,'Profil ICCER'!$AX$26,'Profil ICCER'!$AE$30,'Profil ICCER'!$AX$30,'Profil ICCER'!$AE$34,'Profil ICCER'!$AX$34,'Profil ICCER'!$AE$38,'Profil ICCER'!$AX$38,'Profil ICCER'!$AE$42,'Profil ICCER'!$AX$42,'Profil ICCER'!$AE$46,'Profil ICCER'!$AX$46,'Profil ICCER'!$AE$50,'Profil ICCER'!$AX$50,'Profil ICCER'!$D$61,'Profil ICCER'!$W$61,'Profil ICCER'!$D$65,'Profil ICCER'!$W$65,'Profil ICCER'!$D$69,'Profil ICCER'!$W$69,'Profil ICCER'!$D$73,'Profil ICCER'!$W$73,'Profil ICCER'!$AE$61,'Profil ICCER'!$AX$61,'Profil ICCER'!$AE$65,'Profil ICCER'!$AX$65,'Profil ICCER'!$AE$69,'Profil ICCER'!$AX$69,'Profil ICCER'!$D$84,'Profil ICCER'!$W$84,'Profil ICCER'!$D$88,'Profil ICCER'!$W$88,'Profil ICCER'!$AE$84,'Profil ICCER'!$AX$84,'Profil ICCER'!$AE$88,'Profil ICCER'!$AX$88,'Profil ICCER'!$AE$92,'Profil ICCER'!$AX$92,'Profil ICCER'!$AE$96,'Profil ICCER'!$AX$96,'Profil ICCER'!$D$107,'Profil ICCER'!$W$107,'Profil ICCER'!$D$111,'Profil ICCER'!$W$111,'Profil ICCER'!$D$115,'Profil ICCER'!$W$115,'Profil ICCER'!$D$119,'Profil ICCER'!$W$119,'Profil ICCER'!$D$123,'Profil ICCER'!$W$123,'Profil ICCER'!$AE$107,'Profil ICCER'!$AX$107,'Profil ICCER'!$AE$111,'Profil ICCER'!$AX$111,'Profil ICCER'!$AE$115,'Profil ICCER'!$AX$115,'Profil ICCER'!$D$134,'Profil ICCER'!$W$134,'Profil ICCER'!$D$138,'Profil ICCER'!$W$138,'Profil ICCER'!$D$142,'Profil ICCER'!$W$142,'Profil ICCER'!$D$146,'Profil ICCER'!$W$146,'Profil ICCER'!$D$150,'Profil ICCER'!$W$150,'Profil ICCER'!$D$154,'Profil ICCER'!$W$154,'Profil ICCER'!$AE$134,'Profil ICCER'!$AX$134,'Profil ICCER'!$AE$138,'Profil ICCER'!$AX$138,'Profil ICCER'!$AE$142,'Profil ICCER'!$AX$142,'Profil ICCER'!$AE$146,'Profil ICCER'!$AX$146,'Profil ICCER'!$AE$150,'Profil ICCER'!$AX$150,'Profil ICCER'!$AE$154,'Profil ICCER'!$AX$154,'Profil ICCER'!$AE$158,'Profil ICCER'!$AX$158,'Profil ICCER'!$AE$162,'Profil ICCER'!$AX$162,'Profil ICCER'!$AE$166,'Profil ICCER'!$AX$166,'Profil ICCER'!$AE$170,'Profil ICCER'!$AX$170,'Profil ICCER'!$AE$174,'Profil ICCER'!$AX$174,'Profil ICCER'!$AE$178,'Profil ICCER'!$AX$178,'Profil ICCER'!$AE$182,'Profil ICCER'!$AX$182,'Profil ICCER'!$D$193,'Profil ICCER'!$W$193,'Profil ICCER'!$D$197,'Profil ICCER'!$W$197,'Profil ICCER'!$AE$193,'Profil ICCER'!$AX$193,'Profil ICCER'!$AE$197,'Profil ICCER'!$AX$197,'Profil ICCER'!$D$208,'Profil ICCER'!$W$208,'Profil ICCER'!$D$212,'Profil ICCER'!$W$212,'Profil ICCER'!$D$216,'Profil ICCER'!$W$216,'Profil ICCER'!$D$220,'Profil ICCER'!$W$220)</f>
        <v xml:space="preserve"> </v>
      </c>
    </row>
    <row r="134" spans="41:49" ht="35.1" customHeight="1">
      <c r="AO134" s="599"/>
      <c r="AP134" s="599"/>
      <c r="AQ134" s="882"/>
      <c r="AR134" s="882"/>
      <c r="AT134" s="599" t="s">
        <v>399</v>
      </c>
      <c r="AU134" s="599">
        <v>10</v>
      </c>
      <c r="AV134" s="882">
        <f>_xlfn.SWITCH(AT134,'Profil ICCER'!$D$26,'Profil ICCER'!$U$26,'Profil ICCER'!$D$30,'Profil ICCER'!$U$30,'Profil ICCER'!$D$34,'Profil ICCER'!$U$34,'Profil ICCER'!$D$38,'Profil ICCER'!$U$38,'Profil ICCER'!$D$42,'Profil ICCER'!$U$42,'Profil ICCER'!$D$46,'Profil ICCER'!$U$46,'Profil ICCER'!$D$50,'Profil ICCER'!$U$50,'Profil ICCER'!$AE$26,'Profil ICCER'!$AV$26,'Profil ICCER'!$AE$30,'Profil ICCER'!$AV$30,'Profil ICCER'!$AE$34,'Profil ICCER'!$AV$34,'Profil ICCER'!$AE$38,'Profil ICCER'!$AV$38,'Profil ICCER'!$AE$42,'Profil ICCER'!$AV$42,'Profil ICCER'!$AE$46,'Profil ICCER'!$AV$46,'Profil ICCER'!$AE$50,'Profil ICCER'!$AV$50,'Profil ICCER'!$D$61,'Profil ICCER'!$U$61,'Profil ICCER'!$D$65,'Profil ICCER'!$U$65,'Profil ICCER'!$D$69,'Profil ICCER'!$U$69,'Profil ICCER'!$D$73,'Profil ICCER'!$U$73,'Profil ICCER'!$AE$61,'Profil ICCER'!$AV$61,'Profil ICCER'!$AE$65,'Profil ICCER'!$AV$65,'Profil ICCER'!$AE$69,'Profil ICCER'!$AV$69,'Profil ICCER'!$D$84,'Profil ICCER'!$U$84,'Profil ICCER'!$D$88,'Profil ICCER'!$U$88,'Profil ICCER'!$AE$84,'Profil ICCER'!$AV$84,'Profil ICCER'!$AE$88,'Profil ICCER'!$AV$88,'Profil ICCER'!$AE$92,'Profil ICCER'!$AV$92,'Profil ICCER'!$AE$96,'Profil ICCER'!$AV$96,'Profil ICCER'!$D$107,'Profil ICCER'!$U$107,'Profil ICCER'!$D$111,'Profil ICCER'!$U$111,'Profil ICCER'!$D$115,'Profil ICCER'!$U$115,'Profil ICCER'!$D$119,'Profil ICCER'!$U$119,'Profil ICCER'!$D$123,'Profil ICCER'!$U$123,'Profil ICCER'!$AE$107,'Profil ICCER'!$AV$107,'Profil ICCER'!$AE$111,'Profil ICCER'!$AV$111,'Profil ICCER'!$AE$115,'Profil ICCER'!$AV$115,'Profil ICCER'!$D$134,'Profil ICCER'!$U$134,'Profil ICCER'!$D$138,'Profil ICCER'!$U$138,'Profil ICCER'!$D$142,'Profil ICCER'!$U$142,'Profil ICCER'!$D$146,'Profil ICCER'!$U$146,'Profil ICCER'!$D$150,'Profil ICCER'!$U$150,'Profil ICCER'!$D$154,'Profil ICCER'!$U$154,'Profil ICCER'!$AE$134,'Profil ICCER'!$AV$134,'Profil ICCER'!$AE$138,'Profil ICCER'!$AV$138,'Profil ICCER'!$AE$142,'Profil ICCER'!$AV$142,'Profil ICCER'!$AE$146,'Profil ICCER'!$AV$146,'Profil ICCER'!$AE$150,'Profil ICCER'!$AV$150,'Profil ICCER'!$AE$154,'Profil ICCER'!$AV$154,'Profil ICCER'!$AE$158,'Profil ICCER'!$AV$158,'Profil ICCER'!$AE$162,'Profil ICCER'!$AV$162,'Profil ICCER'!$AE$166,'Profil ICCER'!$AV$166,'Profil ICCER'!$AE$170,'Profil ICCER'!$AV$170,'Profil ICCER'!$AE$174,'Profil ICCER'!$AV$174,'Profil ICCER'!$AE$178,'Profil ICCER'!$AV$178,'Profil ICCER'!$AE$182,'Profil ICCER'!$AV$182,'Profil ICCER'!$D$193,'Profil ICCER'!$U$193,'Profil ICCER'!$D$197,'Profil ICCER'!$U$197,'Profil ICCER'!$AE$193,'Profil ICCER'!$AV$193,'Profil ICCER'!$AE$197,'Profil ICCER'!$AV$197,'Profil ICCER'!$D$208,'Profil ICCER'!$U$208,'Profil ICCER'!$D$212,'Profil ICCER'!$U$212,'Profil ICCER'!$D$216,'Profil ICCER'!$U$216,'Profil ICCER'!$D$220,'Profil ICCER'!$U$220)</f>
        <v>0</v>
      </c>
      <c r="AW134" s="900" t="str">
        <f>_xlfn.SWITCH(AT134,'Profil ICCER'!$D$26,'Profil ICCER'!$W$26,'Profil ICCER'!$D$30,'Profil ICCER'!$W$30,'Profil ICCER'!$D$34,'Profil ICCER'!$W$34,'Profil ICCER'!$D$38,'Profil ICCER'!$W$38,'Profil ICCER'!$D$42,'Profil ICCER'!$W$42,'Profil ICCER'!$D$46,'Profil ICCER'!$W$46,'Profil ICCER'!$D$50,'Profil ICCER'!$W$50,'Profil ICCER'!$AE$26,'Profil ICCER'!$AX$26,'Profil ICCER'!$AE$30,'Profil ICCER'!$AX$30,'Profil ICCER'!$AE$34,'Profil ICCER'!$AX$34,'Profil ICCER'!$AE$38,'Profil ICCER'!$AX$38,'Profil ICCER'!$AE$42,'Profil ICCER'!$AX$42,'Profil ICCER'!$AE$46,'Profil ICCER'!$AX$46,'Profil ICCER'!$AE$50,'Profil ICCER'!$AX$50,'Profil ICCER'!$D$61,'Profil ICCER'!$W$61,'Profil ICCER'!$D$65,'Profil ICCER'!$W$65,'Profil ICCER'!$D$69,'Profil ICCER'!$W$69,'Profil ICCER'!$D$73,'Profil ICCER'!$W$73,'Profil ICCER'!$AE$61,'Profil ICCER'!$AX$61,'Profil ICCER'!$AE$65,'Profil ICCER'!$AX$65,'Profil ICCER'!$AE$69,'Profil ICCER'!$AX$69,'Profil ICCER'!$D$84,'Profil ICCER'!$W$84,'Profil ICCER'!$D$88,'Profil ICCER'!$W$88,'Profil ICCER'!$AE$84,'Profil ICCER'!$AX$84,'Profil ICCER'!$AE$88,'Profil ICCER'!$AX$88,'Profil ICCER'!$AE$92,'Profil ICCER'!$AX$92,'Profil ICCER'!$AE$96,'Profil ICCER'!$AX$96,'Profil ICCER'!$D$107,'Profil ICCER'!$W$107,'Profil ICCER'!$D$111,'Profil ICCER'!$W$111,'Profil ICCER'!$D$115,'Profil ICCER'!$W$115,'Profil ICCER'!$D$119,'Profil ICCER'!$W$119,'Profil ICCER'!$D$123,'Profil ICCER'!$W$123,'Profil ICCER'!$AE$107,'Profil ICCER'!$AX$107,'Profil ICCER'!$AE$111,'Profil ICCER'!$AX$111,'Profil ICCER'!$AE$115,'Profil ICCER'!$AX$115,'Profil ICCER'!$D$134,'Profil ICCER'!$W$134,'Profil ICCER'!$D$138,'Profil ICCER'!$W$138,'Profil ICCER'!$D$142,'Profil ICCER'!$W$142,'Profil ICCER'!$D$146,'Profil ICCER'!$W$146,'Profil ICCER'!$D$150,'Profil ICCER'!$W$150,'Profil ICCER'!$D$154,'Profil ICCER'!$W$154,'Profil ICCER'!$AE$134,'Profil ICCER'!$AX$134,'Profil ICCER'!$AE$138,'Profil ICCER'!$AX$138,'Profil ICCER'!$AE$142,'Profil ICCER'!$AX$142,'Profil ICCER'!$AE$146,'Profil ICCER'!$AX$146,'Profil ICCER'!$AE$150,'Profil ICCER'!$AX$150,'Profil ICCER'!$AE$154,'Profil ICCER'!$AX$154,'Profil ICCER'!$AE$158,'Profil ICCER'!$AX$158,'Profil ICCER'!$AE$162,'Profil ICCER'!$AX$162,'Profil ICCER'!$AE$166,'Profil ICCER'!$AX$166,'Profil ICCER'!$AE$170,'Profil ICCER'!$AX$170,'Profil ICCER'!$AE$174,'Profil ICCER'!$AX$174,'Profil ICCER'!$AE$178,'Profil ICCER'!$AX$178,'Profil ICCER'!$AE$182,'Profil ICCER'!$AX$182,'Profil ICCER'!$D$193,'Profil ICCER'!$W$193,'Profil ICCER'!$D$197,'Profil ICCER'!$W$197,'Profil ICCER'!$AE$193,'Profil ICCER'!$AX$193,'Profil ICCER'!$AE$197,'Profil ICCER'!$AX$197,'Profil ICCER'!$D$208,'Profil ICCER'!$W$208,'Profil ICCER'!$D$212,'Profil ICCER'!$W$212,'Profil ICCER'!$D$216,'Profil ICCER'!$W$216,'Profil ICCER'!$D$220,'Profil ICCER'!$W$220)</f>
        <v xml:space="preserve"> </v>
      </c>
    </row>
    <row r="135" spans="41:49" ht="35.1" customHeight="1">
      <c r="AO135" s="599"/>
      <c r="AP135" s="599"/>
      <c r="AQ135" s="882"/>
      <c r="AR135" s="882"/>
      <c r="AT135" s="599" t="s">
        <v>400</v>
      </c>
      <c r="AU135" s="599">
        <v>10</v>
      </c>
      <c r="AV135" s="882">
        <f>_xlfn.SWITCH(AT135,'Profil ICCER'!$D$26,'Profil ICCER'!$U$26,'Profil ICCER'!$D$30,'Profil ICCER'!$U$30,'Profil ICCER'!$D$34,'Profil ICCER'!$U$34,'Profil ICCER'!$D$38,'Profil ICCER'!$U$38,'Profil ICCER'!$D$42,'Profil ICCER'!$U$42,'Profil ICCER'!$D$46,'Profil ICCER'!$U$46,'Profil ICCER'!$D$50,'Profil ICCER'!$U$50,'Profil ICCER'!$AE$26,'Profil ICCER'!$AV$26,'Profil ICCER'!$AE$30,'Profil ICCER'!$AV$30,'Profil ICCER'!$AE$34,'Profil ICCER'!$AV$34,'Profil ICCER'!$AE$38,'Profil ICCER'!$AV$38,'Profil ICCER'!$AE$42,'Profil ICCER'!$AV$42,'Profil ICCER'!$AE$46,'Profil ICCER'!$AV$46,'Profil ICCER'!$AE$50,'Profil ICCER'!$AV$50,'Profil ICCER'!$D$61,'Profil ICCER'!$U$61,'Profil ICCER'!$D$65,'Profil ICCER'!$U$65,'Profil ICCER'!$D$69,'Profil ICCER'!$U$69,'Profil ICCER'!$D$73,'Profil ICCER'!$U$73,'Profil ICCER'!$AE$61,'Profil ICCER'!$AV$61,'Profil ICCER'!$AE$65,'Profil ICCER'!$AV$65,'Profil ICCER'!$AE$69,'Profil ICCER'!$AV$69,'Profil ICCER'!$D$84,'Profil ICCER'!$U$84,'Profil ICCER'!$D$88,'Profil ICCER'!$U$88,'Profil ICCER'!$AE$84,'Profil ICCER'!$AV$84,'Profil ICCER'!$AE$88,'Profil ICCER'!$AV$88,'Profil ICCER'!$AE$92,'Profil ICCER'!$AV$92,'Profil ICCER'!$AE$96,'Profil ICCER'!$AV$96,'Profil ICCER'!$D$107,'Profil ICCER'!$U$107,'Profil ICCER'!$D$111,'Profil ICCER'!$U$111,'Profil ICCER'!$D$115,'Profil ICCER'!$U$115,'Profil ICCER'!$D$119,'Profil ICCER'!$U$119,'Profil ICCER'!$D$123,'Profil ICCER'!$U$123,'Profil ICCER'!$AE$107,'Profil ICCER'!$AV$107,'Profil ICCER'!$AE$111,'Profil ICCER'!$AV$111,'Profil ICCER'!$AE$115,'Profil ICCER'!$AV$115,'Profil ICCER'!$D$134,'Profil ICCER'!$U$134,'Profil ICCER'!$D$138,'Profil ICCER'!$U$138,'Profil ICCER'!$D$142,'Profil ICCER'!$U$142,'Profil ICCER'!$D$146,'Profil ICCER'!$U$146,'Profil ICCER'!$D$150,'Profil ICCER'!$U$150,'Profil ICCER'!$D$154,'Profil ICCER'!$U$154,'Profil ICCER'!$AE$134,'Profil ICCER'!$AV$134,'Profil ICCER'!$AE$138,'Profil ICCER'!$AV$138,'Profil ICCER'!$AE$142,'Profil ICCER'!$AV$142,'Profil ICCER'!$AE$146,'Profil ICCER'!$AV$146,'Profil ICCER'!$AE$150,'Profil ICCER'!$AV$150,'Profil ICCER'!$AE$154,'Profil ICCER'!$AV$154,'Profil ICCER'!$AE$158,'Profil ICCER'!$AV$158,'Profil ICCER'!$AE$162,'Profil ICCER'!$AV$162,'Profil ICCER'!$AE$166,'Profil ICCER'!$AV$166,'Profil ICCER'!$AE$170,'Profil ICCER'!$AV$170,'Profil ICCER'!$AE$174,'Profil ICCER'!$AV$174,'Profil ICCER'!$AE$178,'Profil ICCER'!$AV$178,'Profil ICCER'!$AE$182,'Profil ICCER'!$AV$182,'Profil ICCER'!$D$193,'Profil ICCER'!$U$193,'Profil ICCER'!$D$197,'Profil ICCER'!$U$197,'Profil ICCER'!$AE$193,'Profil ICCER'!$AV$193,'Profil ICCER'!$AE$197,'Profil ICCER'!$AV$197,'Profil ICCER'!$D$208,'Profil ICCER'!$U$208,'Profil ICCER'!$D$212,'Profil ICCER'!$U$212,'Profil ICCER'!$D$216,'Profil ICCER'!$U$216,'Profil ICCER'!$D$220,'Profil ICCER'!$U$220)</f>
        <v>0</v>
      </c>
      <c r="AW135" s="900" t="str">
        <f>_xlfn.SWITCH(AT135,'Profil ICCER'!$D$26,'Profil ICCER'!$W$26,'Profil ICCER'!$D$30,'Profil ICCER'!$W$30,'Profil ICCER'!$D$34,'Profil ICCER'!$W$34,'Profil ICCER'!$D$38,'Profil ICCER'!$W$38,'Profil ICCER'!$D$42,'Profil ICCER'!$W$42,'Profil ICCER'!$D$46,'Profil ICCER'!$W$46,'Profil ICCER'!$D$50,'Profil ICCER'!$W$50,'Profil ICCER'!$AE$26,'Profil ICCER'!$AX$26,'Profil ICCER'!$AE$30,'Profil ICCER'!$AX$30,'Profil ICCER'!$AE$34,'Profil ICCER'!$AX$34,'Profil ICCER'!$AE$38,'Profil ICCER'!$AX$38,'Profil ICCER'!$AE$42,'Profil ICCER'!$AX$42,'Profil ICCER'!$AE$46,'Profil ICCER'!$AX$46,'Profil ICCER'!$AE$50,'Profil ICCER'!$AX$50,'Profil ICCER'!$D$61,'Profil ICCER'!$W$61,'Profil ICCER'!$D$65,'Profil ICCER'!$W$65,'Profil ICCER'!$D$69,'Profil ICCER'!$W$69,'Profil ICCER'!$D$73,'Profil ICCER'!$W$73,'Profil ICCER'!$AE$61,'Profil ICCER'!$AX$61,'Profil ICCER'!$AE$65,'Profil ICCER'!$AX$65,'Profil ICCER'!$AE$69,'Profil ICCER'!$AX$69,'Profil ICCER'!$D$84,'Profil ICCER'!$W$84,'Profil ICCER'!$D$88,'Profil ICCER'!$W$88,'Profil ICCER'!$AE$84,'Profil ICCER'!$AX$84,'Profil ICCER'!$AE$88,'Profil ICCER'!$AX$88,'Profil ICCER'!$AE$92,'Profil ICCER'!$AX$92,'Profil ICCER'!$AE$96,'Profil ICCER'!$AX$96,'Profil ICCER'!$D$107,'Profil ICCER'!$W$107,'Profil ICCER'!$D$111,'Profil ICCER'!$W$111,'Profil ICCER'!$D$115,'Profil ICCER'!$W$115,'Profil ICCER'!$D$119,'Profil ICCER'!$W$119,'Profil ICCER'!$D$123,'Profil ICCER'!$W$123,'Profil ICCER'!$AE$107,'Profil ICCER'!$AX$107,'Profil ICCER'!$AE$111,'Profil ICCER'!$AX$111,'Profil ICCER'!$AE$115,'Profil ICCER'!$AX$115,'Profil ICCER'!$D$134,'Profil ICCER'!$W$134,'Profil ICCER'!$D$138,'Profil ICCER'!$W$138,'Profil ICCER'!$D$142,'Profil ICCER'!$W$142,'Profil ICCER'!$D$146,'Profil ICCER'!$W$146,'Profil ICCER'!$D$150,'Profil ICCER'!$W$150,'Profil ICCER'!$D$154,'Profil ICCER'!$W$154,'Profil ICCER'!$AE$134,'Profil ICCER'!$AX$134,'Profil ICCER'!$AE$138,'Profil ICCER'!$AX$138,'Profil ICCER'!$AE$142,'Profil ICCER'!$AX$142,'Profil ICCER'!$AE$146,'Profil ICCER'!$AX$146,'Profil ICCER'!$AE$150,'Profil ICCER'!$AX$150,'Profil ICCER'!$AE$154,'Profil ICCER'!$AX$154,'Profil ICCER'!$AE$158,'Profil ICCER'!$AX$158,'Profil ICCER'!$AE$162,'Profil ICCER'!$AX$162,'Profil ICCER'!$AE$166,'Profil ICCER'!$AX$166,'Profil ICCER'!$AE$170,'Profil ICCER'!$AX$170,'Profil ICCER'!$AE$174,'Profil ICCER'!$AX$174,'Profil ICCER'!$AE$178,'Profil ICCER'!$AX$178,'Profil ICCER'!$AE$182,'Profil ICCER'!$AX$182,'Profil ICCER'!$D$193,'Profil ICCER'!$W$193,'Profil ICCER'!$D$197,'Profil ICCER'!$W$197,'Profil ICCER'!$AE$193,'Profil ICCER'!$AX$193,'Profil ICCER'!$AE$197,'Profil ICCER'!$AX$197,'Profil ICCER'!$D$208,'Profil ICCER'!$W$208,'Profil ICCER'!$D$212,'Profil ICCER'!$W$212,'Profil ICCER'!$D$216,'Profil ICCER'!$W$216,'Profil ICCER'!$D$220,'Profil ICCER'!$W$220)</f>
        <v xml:space="preserve"> </v>
      </c>
    </row>
    <row r="136" spans="41:49" ht="35.1" customHeight="1">
      <c r="AO136" s="599"/>
      <c r="AP136" s="599"/>
      <c r="AQ136" s="882"/>
      <c r="AR136" s="599"/>
      <c r="AT136" s="599" t="s">
        <v>401</v>
      </c>
      <c r="AU136" s="599">
        <v>10</v>
      </c>
      <c r="AV136" s="882">
        <f>_xlfn.SWITCH(AT136,'Profil ICCER'!$D$26,'Profil ICCER'!$U$26,'Profil ICCER'!$D$30,'Profil ICCER'!$U$30,'Profil ICCER'!$D$34,'Profil ICCER'!$U$34,'Profil ICCER'!$D$38,'Profil ICCER'!$U$38,'Profil ICCER'!$D$42,'Profil ICCER'!$U$42,'Profil ICCER'!$D$46,'Profil ICCER'!$U$46,'Profil ICCER'!$D$50,'Profil ICCER'!$U$50,'Profil ICCER'!$AE$26,'Profil ICCER'!$AV$26,'Profil ICCER'!$AE$30,'Profil ICCER'!$AV$30,'Profil ICCER'!$AE$34,'Profil ICCER'!$AV$34,'Profil ICCER'!$AE$38,'Profil ICCER'!$AV$38,'Profil ICCER'!$AE$42,'Profil ICCER'!$AV$42,'Profil ICCER'!$AE$46,'Profil ICCER'!$AV$46,'Profil ICCER'!$AE$50,'Profil ICCER'!$AV$50,'Profil ICCER'!$D$61,'Profil ICCER'!$U$61,'Profil ICCER'!$D$65,'Profil ICCER'!$U$65,'Profil ICCER'!$D$69,'Profil ICCER'!$U$69,'Profil ICCER'!$D$73,'Profil ICCER'!$U$73,'Profil ICCER'!$AE$61,'Profil ICCER'!$AV$61,'Profil ICCER'!$AE$65,'Profil ICCER'!$AV$65,'Profil ICCER'!$AE$69,'Profil ICCER'!$AV$69,'Profil ICCER'!$D$84,'Profil ICCER'!$U$84,'Profil ICCER'!$D$88,'Profil ICCER'!$U$88,'Profil ICCER'!$AE$84,'Profil ICCER'!$AV$84,'Profil ICCER'!$AE$88,'Profil ICCER'!$AV$88,'Profil ICCER'!$AE$92,'Profil ICCER'!$AV$92,'Profil ICCER'!$AE$96,'Profil ICCER'!$AV$96,'Profil ICCER'!$D$107,'Profil ICCER'!$U$107,'Profil ICCER'!$D$111,'Profil ICCER'!$U$111,'Profil ICCER'!$D$115,'Profil ICCER'!$U$115,'Profil ICCER'!$D$119,'Profil ICCER'!$U$119,'Profil ICCER'!$D$123,'Profil ICCER'!$U$123,'Profil ICCER'!$AE$107,'Profil ICCER'!$AV$107,'Profil ICCER'!$AE$111,'Profil ICCER'!$AV$111,'Profil ICCER'!$AE$115,'Profil ICCER'!$AV$115,'Profil ICCER'!$D$134,'Profil ICCER'!$U$134,'Profil ICCER'!$D$138,'Profil ICCER'!$U$138,'Profil ICCER'!$D$142,'Profil ICCER'!$U$142,'Profil ICCER'!$D$146,'Profil ICCER'!$U$146,'Profil ICCER'!$D$150,'Profil ICCER'!$U$150,'Profil ICCER'!$D$154,'Profil ICCER'!$U$154,'Profil ICCER'!$AE$134,'Profil ICCER'!$AV$134,'Profil ICCER'!$AE$138,'Profil ICCER'!$AV$138,'Profil ICCER'!$AE$142,'Profil ICCER'!$AV$142,'Profil ICCER'!$AE$146,'Profil ICCER'!$AV$146,'Profil ICCER'!$AE$150,'Profil ICCER'!$AV$150,'Profil ICCER'!$AE$154,'Profil ICCER'!$AV$154,'Profil ICCER'!$AE$158,'Profil ICCER'!$AV$158,'Profil ICCER'!$AE$162,'Profil ICCER'!$AV$162,'Profil ICCER'!$AE$166,'Profil ICCER'!$AV$166,'Profil ICCER'!$AE$170,'Profil ICCER'!$AV$170,'Profil ICCER'!$AE$174,'Profil ICCER'!$AV$174,'Profil ICCER'!$AE$178,'Profil ICCER'!$AV$178,'Profil ICCER'!$AE$182,'Profil ICCER'!$AV$182,'Profil ICCER'!$D$193,'Profil ICCER'!$U$193,'Profil ICCER'!$D$197,'Profil ICCER'!$U$197,'Profil ICCER'!$AE$193,'Profil ICCER'!$AV$193,'Profil ICCER'!$AE$197,'Profil ICCER'!$AV$197,'Profil ICCER'!$D$208,'Profil ICCER'!$U$208,'Profil ICCER'!$D$212,'Profil ICCER'!$U$212,'Profil ICCER'!$D$216,'Profil ICCER'!$U$216,'Profil ICCER'!$D$220,'Profil ICCER'!$U$220)</f>
        <v>0</v>
      </c>
      <c r="AW136" s="900" t="str">
        <f>_xlfn.SWITCH(AT136,'Profil ICCER'!$D$26,'Profil ICCER'!$W$26,'Profil ICCER'!$D$30,'Profil ICCER'!$W$30,'Profil ICCER'!$D$34,'Profil ICCER'!$W$34,'Profil ICCER'!$D$38,'Profil ICCER'!$W$38,'Profil ICCER'!$D$42,'Profil ICCER'!$W$42,'Profil ICCER'!$D$46,'Profil ICCER'!$W$46,'Profil ICCER'!$D$50,'Profil ICCER'!$W$50,'Profil ICCER'!$AE$26,'Profil ICCER'!$AX$26,'Profil ICCER'!$AE$30,'Profil ICCER'!$AX$30,'Profil ICCER'!$AE$34,'Profil ICCER'!$AX$34,'Profil ICCER'!$AE$38,'Profil ICCER'!$AX$38,'Profil ICCER'!$AE$42,'Profil ICCER'!$AX$42,'Profil ICCER'!$AE$46,'Profil ICCER'!$AX$46,'Profil ICCER'!$AE$50,'Profil ICCER'!$AX$50,'Profil ICCER'!$D$61,'Profil ICCER'!$W$61,'Profil ICCER'!$D$65,'Profil ICCER'!$W$65,'Profil ICCER'!$D$69,'Profil ICCER'!$W$69,'Profil ICCER'!$D$73,'Profil ICCER'!$W$73,'Profil ICCER'!$AE$61,'Profil ICCER'!$AX$61,'Profil ICCER'!$AE$65,'Profil ICCER'!$AX$65,'Profil ICCER'!$AE$69,'Profil ICCER'!$AX$69,'Profil ICCER'!$D$84,'Profil ICCER'!$W$84,'Profil ICCER'!$D$88,'Profil ICCER'!$W$88,'Profil ICCER'!$AE$84,'Profil ICCER'!$AX$84,'Profil ICCER'!$AE$88,'Profil ICCER'!$AX$88,'Profil ICCER'!$AE$92,'Profil ICCER'!$AX$92,'Profil ICCER'!$AE$96,'Profil ICCER'!$AX$96,'Profil ICCER'!$D$107,'Profil ICCER'!$W$107,'Profil ICCER'!$D$111,'Profil ICCER'!$W$111,'Profil ICCER'!$D$115,'Profil ICCER'!$W$115,'Profil ICCER'!$D$119,'Profil ICCER'!$W$119,'Profil ICCER'!$D$123,'Profil ICCER'!$W$123,'Profil ICCER'!$AE$107,'Profil ICCER'!$AX$107,'Profil ICCER'!$AE$111,'Profil ICCER'!$AX$111,'Profil ICCER'!$AE$115,'Profil ICCER'!$AX$115,'Profil ICCER'!$D$134,'Profil ICCER'!$W$134,'Profil ICCER'!$D$138,'Profil ICCER'!$W$138,'Profil ICCER'!$D$142,'Profil ICCER'!$W$142,'Profil ICCER'!$D$146,'Profil ICCER'!$W$146,'Profil ICCER'!$D$150,'Profil ICCER'!$W$150,'Profil ICCER'!$D$154,'Profil ICCER'!$W$154,'Profil ICCER'!$AE$134,'Profil ICCER'!$AX$134,'Profil ICCER'!$AE$138,'Profil ICCER'!$AX$138,'Profil ICCER'!$AE$142,'Profil ICCER'!$AX$142,'Profil ICCER'!$AE$146,'Profil ICCER'!$AX$146,'Profil ICCER'!$AE$150,'Profil ICCER'!$AX$150,'Profil ICCER'!$AE$154,'Profil ICCER'!$AX$154,'Profil ICCER'!$AE$158,'Profil ICCER'!$AX$158,'Profil ICCER'!$AE$162,'Profil ICCER'!$AX$162,'Profil ICCER'!$AE$166,'Profil ICCER'!$AX$166,'Profil ICCER'!$AE$170,'Profil ICCER'!$AX$170,'Profil ICCER'!$AE$174,'Profil ICCER'!$AX$174,'Profil ICCER'!$AE$178,'Profil ICCER'!$AX$178,'Profil ICCER'!$AE$182,'Profil ICCER'!$AX$182,'Profil ICCER'!$D$193,'Profil ICCER'!$W$193,'Profil ICCER'!$D$197,'Profil ICCER'!$W$197,'Profil ICCER'!$AE$193,'Profil ICCER'!$AX$193,'Profil ICCER'!$AE$197,'Profil ICCER'!$AX$197,'Profil ICCER'!$D$208,'Profil ICCER'!$W$208,'Profil ICCER'!$D$212,'Profil ICCER'!$W$212,'Profil ICCER'!$D$216,'Profil ICCER'!$W$216,'Profil ICCER'!$D$220,'Profil ICCER'!$W$220)</f>
        <v xml:space="preserve"> </v>
      </c>
    </row>
    <row r="137" spans="41:49" ht="35.1" customHeight="1">
      <c r="AO137" s="599"/>
      <c r="AP137" s="599"/>
      <c r="AQ137" s="882"/>
      <c r="AR137" s="599"/>
      <c r="AT137" s="599" t="s">
        <v>402</v>
      </c>
      <c r="AU137" s="599">
        <v>10</v>
      </c>
      <c r="AV137" s="882">
        <f>_xlfn.SWITCH(AT137,'Profil ICCER'!$D$26,'Profil ICCER'!$U$26,'Profil ICCER'!$D$30,'Profil ICCER'!$U$30,'Profil ICCER'!$D$34,'Profil ICCER'!$U$34,'Profil ICCER'!$D$38,'Profil ICCER'!$U$38,'Profil ICCER'!$D$42,'Profil ICCER'!$U$42,'Profil ICCER'!$D$46,'Profil ICCER'!$U$46,'Profil ICCER'!$D$50,'Profil ICCER'!$U$50,'Profil ICCER'!$AE$26,'Profil ICCER'!$AV$26,'Profil ICCER'!$AE$30,'Profil ICCER'!$AV$30,'Profil ICCER'!$AE$34,'Profil ICCER'!$AV$34,'Profil ICCER'!$AE$38,'Profil ICCER'!$AV$38,'Profil ICCER'!$AE$42,'Profil ICCER'!$AV$42,'Profil ICCER'!$AE$46,'Profil ICCER'!$AV$46,'Profil ICCER'!$AE$50,'Profil ICCER'!$AV$50,'Profil ICCER'!$D$61,'Profil ICCER'!$U$61,'Profil ICCER'!$D$65,'Profil ICCER'!$U$65,'Profil ICCER'!$D$69,'Profil ICCER'!$U$69,'Profil ICCER'!$D$73,'Profil ICCER'!$U$73,'Profil ICCER'!$AE$61,'Profil ICCER'!$AV$61,'Profil ICCER'!$AE$65,'Profil ICCER'!$AV$65,'Profil ICCER'!$AE$69,'Profil ICCER'!$AV$69,'Profil ICCER'!$D$84,'Profil ICCER'!$U$84,'Profil ICCER'!$D$88,'Profil ICCER'!$U$88,'Profil ICCER'!$AE$84,'Profil ICCER'!$AV$84,'Profil ICCER'!$AE$88,'Profil ICCER'!$AV$88,'Profil ICCER'!$AE$92,'Profil ICCER'!$AV$92,'Profil ICCER'!$AE$96,'Profil ICCER'!$AV$96,'Profil ICCER'!$D$107,'Profil ICCER'!$U$107,'Profil ICCER'!$D$111,'Profil ICCER'!$U$111,'Profil ICCER'!$D$115,'Profil ICCER'!$U$115,'Profil ICCER'!$D$119,'Profil ICCER'!$U$119,'Profil ICCER'!$D$123,'Profil ICCER'!$U$123,'Profil ICCER'!$AE$107,'Profil ICCER'!$AV$107,'Profil ICCER'!$AE$111,'Profil ICCER'!$AV$111,'Profil ICCER'!$AE$115,'Profil ICCER'!$AV$115,'Profil ICCER'!$D$134,'Profil ICCER'!$U$134,'Profil ICCER'!$D$138,'Profil ICCER'!$U$138,'Profil ICCER'!$D$142,'Profil ICCER'!$U$142,'Profil ICCER'!$D$146,'Profil ICCER'!$U$146,'Profil ICCER'!$D$150,'Profil ICCER'!$U$150,'Profil ICCER'!$D$154,'Profil ICCER'!$U$154,'Profil ICCER'!$AE$134,'Profil ICCER'!$AV$134,'Profil ICCER'!$AE$138,'Profil ICCER'!$AV$138,'Profil ICCER'!$AE$142,'Profil ICCER'!$AV$142,'Profil ICCER'!$AE$146,'Profil ICCER'!$AV$146,'Profil ICCER'!$AE$150,'Profil ICCER'!$AV$150,'Profil ICCER'!$AE$154,'Profil ICCER'!$AV$154,'Profil ICCER'!$AE$158,'Profil ICCER'!$AV$158,'Profil ICCER'!$AE$162,'Profil ICCER'!$AV$162,'Profil ICCER'!$AE$166,'Profil ICCER'!$AV$166,'Profil ICCER'!$AE$170,'Profil ICCER'!$AV$170,'Profil ICCER'!$AE$174,'Profil ICCER'!$AV$174,'Profil ICCER'!$AE$178,'Profil ICCER'!$AV$178,'Profil ICCER'!$AE$182,'Profil ICCER'!$AV$182,'Profil ICCER'!$D$193,'Profil ICCER'!$U$193,'Profil ICCER'!$D$197,'Profil ICCER'!$U$197,'Profil ICCER'!$AE$193,'Profil ICCER'!$AV$193,'Profil ICCER'!$AE$197,'Profil ICCER'!$AV$197,'Profil ICCER'!$D$208,'Profil ICCER'!$U$208,'Profil ICCER'!$D$212,'Profil ICCER'!$U$212,'Profil ICCER'!$D$216,'Profil ICCER'!$U$216,'Profil ICCER'!$D$220,'Profil ICCER'!$U$220)</f>
        <v>0</v>
      </c>
      <c r="AW137" s="900" t="str">
        <f>_xlfn.SWITCH(AT137,'Profil ICCER'!$D$26,'Profil ICCER'!$W$26,'Profil ICCER'!$D$30,'Profil ICCER'!$W$30,'Profil ICCER'!$D$34,'Profil ICCER'!$W$34,'Profil ICCER'!$D$38,'Profil ICCER'!$W$38,'Profil ICCER'!$D$42,'Profil ICCER'!$W$42,'Profil ICCER'!$D$46,'Profil ICCER'!$W$46,'Profil ICCER'!$D$50,'Profil ICCER'!$W$50,'Profil ICCER'!$AE$26,'Profil ICCER'!$AX$26,'Profil ICCER'!$AE$30,'Profil ICCER'!$AX$30,'Profil ICCER'!$AE$34,'Profil ICCER'!$AX$34,'Profil ICCER'!$AE$38,'Profil ICCER'!$AX$38,'Profil ICCER'!$AE$42,'Profil ICCER'!$AX$42,'Profil ICCER'!$AE$46,'Profil ICCER'!$AX$46,'Profil ICCER'!$AE$50,'Profil ICCER'!$AX$50,'Profil ICCER'!$D$61,'Profil ICCER'!$W$61,'Profil ICCER'!$D$65,'Profil ICCER'!$W$65,'Profil ICCER'!$D$69,'Profil ICCER'!$W$69,'Profil ICCER'!$D$73,'Profil ICCER'!$W$73,'Profil ICCER'!$AE$61,'Profil ICCER'!$AX$61,'Profil ICCER'!$AE$65,'Profil ICCER'!$AX$65,'Profil ICCER'!$AE$69,'Profil ICCER'!$AX$69,'Profil ICCER'!$D$84,'Profil ICCER'!$W$84,'Profil ICCER'!$D$88,'Profil ICCER'!$W$88,'Profil ICCER'!$AE$84,'Profil ICCER'!$AX$84,'Profil ICCER'!$AE$88,'Profil ICCER'!$AX$88,'Profil ICCER'!$AE$92,'Profil ICCER'!$AX$92,'Profil ICCER'!$AE$96,'Profil ICCER'!$AX$96,'Profil ICCER'!$D$107,'Profil ICCER'!$W$107,'Profil ICCER'!$D$111,'Profil ICCER'!$W$111,'Profil ICCER'!$D$115,'Profil ICCER'!$W$115,'Profil ICCER'!$D$119,'Profil ICCER'!$W$119,'Profil ICCER'!$D$123,'Profil ICCER'!$W$123,'Profil ICCER'!$AE$107,'Profil ICCER'!$AX$107,'Profil ICCER'!$AE$111,'Profil ICCER'!$AX$111,'Profil ICCER'!$AE$115,'Profil ICCER'!$AX$115,'Profil ICCER'!$D$134,'Profil ICCER'!$W$134,'Profil ICCER'!$D$138,'Profil ICCER'!$W$138,'Profil ICCER'!$D$142,'Profil ICCER'!$W$142,'Profil ICCER'!$D$146,'Profil ICCER'!$W$146,'Profil ICCER'!$D$150,'Profil ICCER'!$W$150,'Profil ICCER'!$D$154,'Profil ICCER'!$W$154,'Profil ICCER'!$AE$134,'Profil ICCER'!$AX$134,'Profil ICCER'!$AE$138,'Profil ICCER'!$AX$138,'Profil ICCER'!$AE$142,'Profil ICCER'!$AX$142,'Profil ICCER'!$AE$146,'Profil ICCER'!$AX$146,'Profil ICCER'!$AE$150,'Profil ICCER'!$AX$150,'Profil ICCER'!$AE$154,'Profil ICCER'!$AX$154,'Profil ICCER'!$AE$158,'Profil ICCER'!$AX$158,'Profil ICCER'!$AE$162,'Profil ICCER'!$AX$162,'Profil ICCER'!$AE$166,'Profil ICCER'!$AX$166,'Profil ICCER'!$AE$170,'Profil ICCER'!$AX$170,'Profil ICCER'!$AE$174,'Profil ICCER'!$AX$174,'Profil ICCER'!$AE$178,'Profil ICCER'!$AX$178,'Profil ICCER'!$AE$182,'Profil ICCER'!$AX$182,'Profil ICCER'!$D$193,'Profil ICCER'!$W$193,'Profil ICCER'!$D$197,'Profil ICCER'!$W$197,'Profil ICCER'!$AE$193,'Profil ICCER'!$AX$193,'Profil ICCER'!$AE$197,'Profil ICCER'!$AX$197,'Profil ICCER'!$D$208,'Profil ICCER'!$W$208,'Profil ICCER'!$D$212,'Profil ICCER'!$W$212,'Profil ICCER'!$D$216,'Profil ICCER'!$W$216,'Profil ICCER'!$D$220,'Profil ICCER'!$W$220)</f>
        <v xml:space="preserve"> </v>
      </c>
    </row>
    <row r="138" spans="41:49" ht="35.1" customHeight="1">
      <c r="AO138" s="599"/>
      <c r="AP138" s="599"/>
      <c r="AQ138" s="882"/>
      <c r="AR138" s="599"/>
      <c r="AT138" s="599" t="s">
        <v>403</v>
      </c>
      <c r="AU138" s="599">
        <v>10</v>
      </c>
      <c r="AV138" s="882">
        <f>_xlfn.SWITCH(AT138,'Profil ICCER'!$D$26,'Profil ICCER'!$U$26,'Profil ICCER'!$D$30,'Profil ICCER'!$U$30,'Profil ICCER'!$D$34,'Profil ICCER'!$U$34,'Profil ICCER'!$D$38,'Profil ICCER'!$U$38,'Profil ICCER'!$D$42,'Profil ICCER'!$U$42,'Profil ICCER'!$D$46,'Profil ICCER'!$U$46,'Profil ICCER'!$D$50,'Profil ICCER'!$U$50,'Profil ICCER'!$AE$26,'Profil ICCER'!$AV$26,'Profil ICCER'!$AE$30,'Profil ICCER'!$AV$30,'Profil ICCER'!$AE$34,'Profil ICCER'!$AV$34,'Profil ICCER'!$AE$38,'Profil ICCER'!$AV$38,'Profil ICCER'!$AE$42,'Profil ICCER'!$AV$42,'Profil ICCER'!$AE$46,'Profil ICCER'!$AV$46,'Profil ICCER'!$AE$50,'Profil ICCER'!$AV$50,'Profil ICCER'!$D$61,'Profil ICCER'!$U$61,'Profil ICCER'!$D$65,'Profil ICCER'!$U$65,'Profil ICCER'!$D$69,'Profil ICCER'!$U$69,'Profil ICCER'!$D$73,'Profil ICCER'!$U$73,'Profil ICCER'!$AE$61,'Profil ICCER'!$AV$61,'Profil ICCER'!$AE$65,'Profil ICCER'!$AV$65,'Profil ICCER'!$AE$69,'Profil ICCER'!$AV$69,'Profil ICCER'!$D$84,'Profil ICCER'!$U$84,'Profil ICCER'!$D$88,'Profil ICCER'!$U$88,'Profil ICCER'!$AE$84,'Profil ICCER'!$AV$84,'Profil ICCER'!$AE$88,'Profil ICCER'!$AV$88,'Profil ICCER'!$AE$92,'Profil ICCER'!$AV$92,'Profil ICCER'!$AE$96,'Profil ICCER'!$AV$96,'Profil ICCER'!$D$107,'Profil ICCER'!$U$107,'Profil ICCER'!$D$111,'Profil ICCER'!$U$111,'Profil ICCER'!$D$115,'Profil ICCER'!$U$115,'Profil ICCER'!$D$119,'Profil ICCER'!$U$119,'Profil ICCER'!$D$123,'Profil ICCER'!$U$123,'Profil ICCER'!$AE$107,'Profil ICCER'!$AV$107,'Profil ICCER'!$AE$111,'Profil ICCER'!$AV$111,'Profil ICCER'!$AE$115,'Profil ICCER'!$AV$115,'Profil ICCER'!$D$134,'Profil ICCER'!$U$134,'Profil ICCER'!$D$138,'Profil ICCER'!$U$138,'Profil ICCER'!$D$142,'Profil ICCER'!$U$142,'Profil ICCER'!$D$146,'Profil ICCER'!$U$146,'Profil ICCER'!$D$150,'Profil ICCER'!$U$150,'Profil ICCER'!$D$154,'Profil ICCER'!$U$154,'Profil ICCER'!$AE$134,'Profil ICCER'!$AV$134,'Profil ICCER'!$AE$138,'Profil ICCER'!$AV$138,'Profil ICCER'!$AE$142,'Profil ICCER'!$AV$142,'Profil ICCER'!$AE$146,'Profil ICCER'!$AV$146,'Profil ICCER'!$AE$150,'Profil ICCER'!$AV$150,'Profil ICCER'!$AE$154,'Profil ICCER'!$AV$154,'Profil ICCER'!$AE$158,'Profil ICCER'!$AV$158,'Profil ICCER'!$AE$162,'Profil ICCER'!$AV$162,'Profil ICCER'!$AE$166,'Profil ICCER'!$AV$166,'Profil ICCER'!$AE$170,'Profil ICCER'!$AV$170,'Profil ICCER'!$AE$174,'Profil ICCER'!$AV$174,'Profil ICCER'!$AE$178,'Profil ICCER'!$AV$178,'Profil ICCER'!$AE$182,'Profil ICCER'!$AV$182,'Profil ICCER'!$D$193,'Profil ICCER'!$U$193,'Profil ICCER'!$D$197,'Profil ICCER'!$U$197,'Profil ICCER'!$AE$193,'Profil ICCER'!$AV$193,'Profil ICCER'!$AE$197,'Profil ICCER'!$AV$197,'Profil ICCER'!$D$208,'Profil ICCER'!$U$208,'Profil ICCER'!$D$212,'Profil ICCER'!$U$212,'Profil ICCER'!$D$216,'Profil ICCER'!$U$216,'Profil ICCER'!$D$220,'Profil ICCER'!$U$220)</f>
        <v>0</v>
      </c>
      <c r="AW138" s="900" t="str">
        <f>_xlfn.SWITCH(AT138,'Profil ICCER'!$D$26,'Profil ICCER'!$W$26,'Profil ICCER'!$D$30,'Profil ICCER'!$W$30,'Profil ICCER'!$D$34,'Profil ICCER'!$W$34,'Profil ICCER'!$D$38,'Profil ICCER'!$W$38,'Profil ICCER'!$D$42,'Profil ICCER'!$W$42,'Profil ICCER'!$D$46,'Profil ICCER'!$W$46,'Profil ICCER'!$D$50,'Profil ICCER'!$W$50,'Profil ICCER'!$AE$26,'Profil ICCER'!$AX$26,'Profil ICCER'!$AE$30,'Profil ICCER'!$AX$30,'Profil ICCER'!$AE$34,'Profil ICCER'!$AX$34,'Profil ICCER'!$AE$38,'Profil ICCER'!$AX$38,'Profil ICCER'!$AE$42,'Profil ICCER'!$AX$42,'Profil ICCER'!$AE$46,'Profil ICCER'!$AX$46,'Profil ICCER'!$AE$50,'Profil ICCER'!$AX$50,'Profil ICCER'!$D$61,'Profil ICCER'!$W$61,'Profil ICCER'!$D$65,'Profil ICCER'!$W$65,'Profil ICCER'!$D$69,'Profil ICCER'!$W$69,'Profil ICCER'!$D$73,'Profil ICCER'!$W$73,'Profil ICCER'!$AE$61,'Profil ICCER'!$AX$61,'Profil ICCER'!$AE$65,'Profil ICCER'!$AX$65,'Profil ICCER'!$AE$69,'Profil ICCER'!$AX$69,'Profil ICCER'!$D$84,'Profil ICCER'!$W$84,'Profil ICCER'!$D$88,'Profil ICCER'!$W$88,'Profil ICCER'!$AE$84,'Profil ICCER'!$AX$84,'Profil ICCER'!$AE$88,'Profil ICCER'!$AX$88,'Profil ICCER'!$AE$92,'Profil ICCER'!$AX$92,'Profil ICCER'!$AE$96,'Profil ICCER'!$AX$96,'Profil ICCER'!$D$107,'Profil ICCER'!$W$107,'Profil ICCER'!$D$111,'Profil ICCER'!$W$111,'Profil ICCER'!$D$115,'Profil ICCER'!$W$115,'Profil ICCER'!$D$119,'Profil ICCER'!$W$119,'Profil ICCER'!$D$123,'Profil ICCER'!$W$123,'Profil ICCER'!$AE$107,'Profil ICCER'!$AX$107,'Profil ICCER'!$AE$111,'Profil ICCER'!$AX$111,'Profil ICCER'!$AE$115,'Profil ICCER'!$AX$115,'Profil ICCER'!$D$134,'Profil ICCER'!$W$134,'Profil ICCER'!$D$138,'Profil ICCER'!$W$138,'Profil ICCER'!$D$142,'Profil ICCER'!$W$142,'Profil ICCER'!$D$146,'Profil ICCER'!$W$146,'Profil ICCER'!$D$150,'Profil ICCER'!$W$150,'Profil ICCER'!$D$154,'Profil ICCER'!$W$154,'Profil ICCER'!$AE$134,'Profil ICCER'!$AX$134,'Profil ICCER'!$AE$138,'Profil ICCER'!$AX$138,'Profil ICCER'!$AE$142,'Profil ICCER'!$AX$142,'Profil ICCER'!$AE$146,'Profil ICCER'!$AX$146,'Profil ICCER'!$AE$150,'Profil ICCER'!$AX$150,'Profil ICCER'!$AE$154,'Profil ICCER'!$AX$154,'Profil ICCER'!$AE$158,'Profil ICCER'!$AX$158,'Profil ICCER'!$AE$162,'Profil ICCER'!$AX$162,'Profil ICCER'!$AE$166,'Profil ICCER'!$AX$166,'Profil ICCER'!$AE$170,'Profil ICCER'!$AX$170,'Profil ICCER'!$AE$174,'Profil ICCER'!$AX$174,'Profil ICCER'!$AE$178,'Profil ICCER'!$AX$178,'Profil ICCER'!$AE$182,'Profil ICCER'!$AX$182,'Profil ICCER'!$D$193,'Profil ICCER'!$W$193,'Profil ICCER'!$D$197,'Profil ICCER'!$W$197,'Profil ICCER'!$AE$193,'Profil ICCER'!$AX$193,'Profil ICCER'!$AE$197,'Profil ICCER'!$AX$197,'Profil ICCER'!$D$208,'Profil ICCER'!$W$208,'Profil ICCER'!$D$212,'Profil ICCER'!$W$212,'Profil ICCER'!$D$216,'Profil ICCER'!$W$216,'Profil ICCER'!$D$220,'Profil ICCER'!$W$220)</f>
        <v xml:space="preserve"> </v>
      </c>
    </row>
    <row r="139" spans="41:49" ht="35.1" customHeight="1">
      <c r="AO139" s="599"/>
      <c r="AP139" s="599"/>
      <c r="AQ139" s="882"/>
      <c r="AR139" s="599"/>
      <c r="AT139" s="599" t="s">
        <v>314</v>
      </c>
      <c r="AU139" s="599">
        <v>10</v>
      </c>
      <c r="AV139" s="882">
        <f>_xlfn.SWITCH(AT139,'Profil ICCER'!$D$26,'Profil ICCER'!$U$26,'Profil ICCER'!$D$30,'Profil ICCER'!$U$30,'Profil ICCER'!$D$34,'Profil ICCER'!$U$34,'Profil ICCER'!$D$38,'Profil ICCER'!$U$38,'Profil ICCER'!$D$42,'Profil ICCER'!$U$42,'Profil ICCER'!$D$46,'Profil ICCER'!$U$46,'Profil ICCER'!$D$50,'Profil ICCER'!$U$50,'Profil ICCER'!$AE$26,'Profil ICCER'!$AV$26,'Profil ICCER'!$AE$30,'Profil ICCER'!$AV$30,'Profil ICCER'!$AE$34,'Profil ICCER'!$AV$34,'Profil ICCER'!$AE$38,'Profil ICCER'!$AV$38,'Profil ICCER'!$AE$42,'Profil ICCER'!$AV$42,'Profil ICCER'!$AE$46,'Profil ICCER'!$AV$46,'Profil ICCER'!$AE$50,'Profil ICCER'!$AV$50,'Profil ICCER'!$D$61,'Profil ICCER'!$U$61,'Profil ICCER'!$D$65,'Profil ICCER'!$U$65,'Profil ICCER'!$D$69,'Profil ICCER'!$U$69,'Profil ICCER'!$D$73,'Profil ICCER'!$U$73,'Profil ICCER'!$AE$61,'Profil ICCER'!$AV$61,'Profil ICCER'!$AE$65,'Profil ICCER'!$AV$65,'Profil ICCER'!$AE$69,'Profil ICCER'!$AV$69,'Profil ICCER'!$D$84,'Profil ICCER'!$U$84,'Profil ICCER'!$D$88,'Profil ICCER'!$U$88,'Profil ICCER'!$AE$84,'Profil ICCER'!$AV$84,'Profil ICCER'!$AE$88,'Profil ICCER'!$AV$88,'Profil ICCER'!$AE$92,'Profil ICCER'!$AV$92,'Profil ICCER'!$AE$96,'Profil ICCER'!$AV$96,'Profil ICCER'!$D$107,'Profil ICCER'!$U$107,'Profil ICCER'!$D$111,'Profil ICCER'!$U$111,'Profil ICCER'!$D$115,'Profil ICCER'!$U$115,'Profil ICCER'!$D$119,'Profil ICCER'!$U$119,'Profil ICCER'!$D$123,'Profil ICCER'!$U$123,'Profil ICCER'!$AE$107,'Profil ICCER'!$AV$107,'Profil ICCER'!$AE$111,'Profil ICCER'!$AV$111,'Profil ICCER'!$AE$115,'Profil ICCER'!$AV$115,'Profil ICCER'!$D$134,'Profil ICCER'!$U$134,'Profil ICCER'!$D$138,'Profil ICCER'!$U$138,'Profil ICCER'!$D$142,'Profil ICCER'!$U$142,'Profil ICCER'!$D$146,'Profil ICCER'!$U$146,'Profil ICCER'!$D$150,'Profil ICCER'!$U$150,'Profil ICCER'!$D$154,'Profil ICCER'!$U$154,'Profil ICCER'!$AE$134,'Profil ICCER'!$AV$134,'Profil ICCER'!$AE$138,'Profil ICCER'!$AV$138,'Profil ICCER'!$AE$142,'Profil ICCER'!$AV$142,'Profil ICCER'!$AE$146,'Profil ICCER'!$AV$146,'Profil ICCER'!$AE$150,'Profil ICCER'!$AV$150,'Profil ICCER'!$AE$154,'Profil ICCER'!$AV$154,'Profil ICCER'!$AE$158,'Profil ICCER'!$AV$158,'Profil ICCER'!$AE$162,'Profil ICCER'!$AV$162,'Profil ICCER'!$AE$166,'Profil ICCER'!$AV$166,'Profil ICCER'!$AE$170,'Profil ICCER'!$AV$170,'Profil ICCER'!$AE$174,'Profil ICCER'!$AV$174,'Profil ICCER'!$AE$178,'Profil ICCER'!$AV$178,'Profil ICCER'!$AE$182,'Profil ICCER'!$AV$182,'Profil ICCER'!$D$193,'Profil ICCER'!$U$193,'Profil ICCER'!$D$197,'Profil ICCER'!$U$197,'Profil ICCER'!$AE$193,'Profil ICCER'!$AV$193,'Profil ICCER'!$AE$197,'Profil ICCER'!$AV$197,'Profil ICCER'!$D$208,'Profil ICCER'!$U$208,'Profil ICCER'!$D$212,'Profil ICCER'!$U$212,'Profil ICCER'!$D$216,'Profil ICCER'!$U$216,'Profil ICCER'!$D$220,'Profil ICCER'!$U$220)</f>
        <v>0</v>
      </c>
      <c r="AW139" s="900" t="str">
        <f>_xlfn.SWITCH(AT139,'Profil ICCER'!$D$26,'Profil ICCER'!$W$26,'Profil ICCER'!$D$30,'Profil ICCER'!$W$30,'Profil ICCER'!$D$34,'Profil ICCER'!$W$34,'Profil ICCER'!$D$38,'Profil ICCER'!$W$38,'Profil ICCER'!$D$42,'Profil ICCER'!$W$42,'Profil ICCER'!$D$46,'Profil ICCER'!$W$46,'Profil ICCER'!$D$50,'Profil ICCER'!$W$50,'Profil ICCER'!$AE$26,'Profil ICCER'!$AX$26,'Profil ICCER'!$AE$30,'Profil ICCER'!$AX$30,'Profil ICCER'!$AE$34,'Profil ICCER'!$AX$34,'Profil ICCER'!$AE$38,'Profil ICCER'!$AX$38,'Profil ICCER'!$AE$42,'Profil ICCER'!$AX$42,'Profil ICCER'!$AE$46,'Profil ICCER'!$AX$46,'Profil ICCER'!$AE$50,'Profil ICCER'!$AX$50,'Profil ICCER'!$D$61,'Profil ICCER'!$W$61,'Profil ICCER'!$D$65,'Profil ICCER'!$W$65,'Profil ICCER'!$D$69,'Profil ICCER'!$W$69,'Profil ICCER'!$D$73,'Profil ICCER'!$W$73,'Profil ICCER'!$AE$61,'Profil ICCER'!$AX$61,'Profil ICCER'!$AE$65,'Profil ICCER'!$AX$65,'Profil ICCER'!$AE$69,'Profil ICCER'!$AX$69,'Profil ICCER'!$D$84,'Profil ICCER'!$W$84,'Profil ICCER'!$D$88,'Profil ICCER'!$W$88,'Profil ICCER'!$AE$84,'Profil ICCER'!$AX$84,'Profil ICCER'!$AE$88,'Profil ICCER'!$AX$88,'Profil ICCER'!$AE$92,'Profil ICCER'!$AX$92,'Profil ICCER'!$AE$96,'Profil ICCER'!$AX$96,'Profil ICCER'!$D$107,'Profil ICCER'!$W$107,'Profil ICCER'!$D$111,'Profil ICCER'!$W$111,'Profil ICCER'!$D$115,'Profil ICCER'!$W$115,'Profil ICCER'!$D$119,'Profil ICCER'!$W$119,'Profil ICCER'!$D$123,'Profil ICCER'!$W$123,'Profil ICCER'!$AE$107,'Profil ICCER'!$AX$107,'Profil ICCER'!$AE$111,'Profil ICCER'!$AX$111,'Profil ICCER'!$AE$115,'Profil ICCER'!$AX$115,'Profil ICCER'!$D$134,'Profil ICCER'!$W$134,'Profil ICCER'!$D$138,'Profil ICCER'!$W$138,'Profil ICCER'!$D$142,'Profil ICCER'!$W$142,'Profil ICCER'!$D$146,'Profil ICCER'!$W$146,'Profil ICCER'!$D$150,'Profil ICCER'!$W$150,'Profil ICCER'!$D$154,'Profil ICCER'!$W$154,'Profil ICCER'!$AE$134,'Profil ICCER'!$AX$134,'Profil ICCER'!$AE$138,'Profil ICCER'!$AX$138,'Profil ICCER'!$AE$142,'Profil ICCER'!$AX$142,'Profil ICCER'!$AE$146,'Profil ICCER'!$AX$146,'Profil ICCER'!$AE$150,'Profil ICCER'!$AX$150,'Profil ICCER'!$AE$154,'Profil ICCER'!$AX$154,'Profil ICCER'!$AE$158,'Profil ICCER'!$AX$158,'Profil ICCER'!$AE$162,'Profil ICCER'!$AX$162,'Profil ICCER'!$AE$166,'Profil ICCER'!$AX$166,'Profil ICCER'!$AE$170,'Profil ICCER'!$AX$170,'Profil ICCER'!$AE$174,'Profil ICCER'!$AX$174,'Profil ICCER'!$AE$178,'Profil ICCER'!$AX$178,'Profil ICCER'!$AE$182,'Profil ICCER'!$AX$182,'Profil ICCER'!$D$193,'Profil ICCER'!$W$193,'Profil ICCER'!$D$197,'Profil ICCER'!$W$197,'Profil ICCER'!$AE$193,'Profil ICCER'!$AX$193,'Profil ICCER'!$AE$197,'Profil ICCER'!$AX$197,'Profil ICCER'!$D$208,'Profil ICCER'!$W$208,'Profil ICCER'!$D$212,'Profil ICCER'!$W$212,'Profil ICCER'!$D$216,'Profil ICCER'!$W$216,'Profil ICCER'!$D$220,'Profil ICCER'!$W$220)</f>
        <v xml:space="preserve"> </v>
      </c>
    </row>
    <row r="140" spans="41:49" ht="35.1" customHeight="1">
      <c r="AO140" s="599"/>
      <c r="AP140" s="599"/>
      <c r="AQ140" s="882"/>
      <c r="AR140" s="599"/>
      <c r="AT140" s="599" t="s">
        <v>316</v>
      </c>
      <c r="AU140" s="599">
        <v>10</v>
      </c>
      <c r="AV140" s="882">
        <f>_xlfn.SWITCH(AT140,'Profil ICCER'!$D$26,'Profil ICCER'!$U$26,'Profil ICCER'!$D$30,'Profil ICCER'!$U$30,'Profil ICCER'!$D$34,'Profil ICCER'!$U$34,'Profil ICCER'!$D$38,'Profil ICCER'!$U$38,'Profil ICCER'!$D$42,'Profil ICCER'!$U$42,'Profil ICCER'!$D$46,'Profil ICCER'!$U$46,'Profil ICCER'!$D$50,'Profil ICCER'!$U$50,'Profil ICCER'!$AE$26,'Profil ICCER'!$AV$26,'Profil ICCER'!$AE$30,'Profil ICCER'!$AV$30,'Profil ICCER'!$AE$34,'Profil ICCER'!$AV$34,'Profil ICCER'!$AE$38,'Profil ICCER'!$AV$38,'Profil ICCER'!$AE$42,'Profil ICCER'!$AV$42,'Profil ICCER'!$AE$46,'Profil ICCER'!$AV$46,'Profil ICCER'!$AE$50,'Profil ICCER'!$AV$50,'Profil ICCER'!$D$61,'Profil ICCER'!$U$61,'Profil ICCER'!$D$65,'Profil ICCER'!$U$65,'Profil ICCER'!$D$69,'Profil ICCER'!$U$69,'Profil ICCER'!$D$73,'Profil ICCER'!$U$73,'Profil ICCER'!$AE$61,'Profil ICCER'!$AV$61,'Profil ICCER'!$AE$65,'Profil ICCER'!$AV$65,'Profil ICCER'!$AE$69,'Profil ICCER'!$AV$69,'Profil ICCER'!$D$84,'Profil ICCER'!$U$84,'Profil ICCER'!$D$88,'Profil ICCER'!$U$88,'Profil ICCER'!$AE$84,'Profil ICCER'!$AV$84,'Profil ICCER'!$AE$88,'Profil ICCER'!$AV$88,'Profil ICCER'!$AE$92,'Profil ICCER'!$AV$92,'Profil ICCER'!$AE$96,'Profil ICCER'!$AV$96,'Profil ICCER'!$D$107,'Profil ICCER'!$U$107,'Profil ICCER'!$D$111,'Profil ICCER'!$U$111,'Profil ICCER'!$D$115,'Profil ICCER'!$U$115,'Profil ICCER'!$D$119,'Profil ICCER'!$U$119,'Profil ICCER'!$D$123,'Profil ICCER'!$U$123,'Profil ICCER'!$AE$107,'Profil ICCER'!$AV$107,'Profil ICCER'!$AE$111,'Profil ICCER'!$AV$111,'Profil ICCER'!$AE$115,'Profil ICCER'!$AV$115,'Profil ICCER'!$D$134,'Profil ICCER'!$U$134,'Profil ICCER'!$D$138,'Profil ICCER'!$U$138,'Profil ICCER'!$D$142,'Profil ICCER'!$U$142,'Profil ICCER'!$D$146,'Profil ICCER'!$U$146,'Profil ICCER'!$D$150,'Profil ICCER'!$U$150,'Profil ICCER'!$D$154,'Profil ICCER'!$U$154,'Profil ICCER'!$AE$134,'Profil ICCER'!$AV$134,'Profil ICCER'!$AE$138,'Profil ICCER'!$AV$138,'Profil ICCER'!$AE$142,'Profil ICCER'!$AV$142,'Profil ICCER'!$AE$146,'Profil ICCER'!$AV$146,'Profil ICCER'!$AE$150,'Profil ICCER'!$AV$150,'Profil ICCER'!$AE$154,'Profil ICCER'!$AV$154,'Profil ICCER'!$AE$158,'Profil ICCER'!$AV$158,'Profil ICCER'!$AE$162,'Profil ICCER'!$AV$162,'Profil ICCER'!$AE$166,'Profil ICCER'!$AV$166,'Profil ICCER'!$AE$170,'Profil ICCER'!$AV$170,'Profil ICCER'!$AE$174,'Profil ICCER'!$AV$174,'Profil ICCER'!$AE$178,'Profil ICCER'!$AV$178,'Profil ICCER'!$AE$182,'Profil ICCER'!$AV$182,'Profil ICCER'!$D$193,'Profil ICCER'!$U$193,'Profil ICCER'!$D$197,'Profil ICCER'!$U$197,'Profil ICCER'!$AE$193,'Profil ICCER'!$AV$193,'Profil ICCER'!$AE$197,'Profil ICCER'!$AV$197,'Profil ICCER'!$D$208,'Profil ICCER'!$U$208,'Profil ICCER'!$D$212,'Profil ICCER'!$U$212,'Profil ICCER'!$D$216,'Profil ICCER'!$U$216,'Profil ICCER'!$D$220,'Profil ICCER'!$U$220)</f>
        <v>0</v>
      </c>
      <c r="AW140" s="900" t="str">
        <f>_xlfn.SWITCH(AT140,'Profil ICCER'!$D$26,'Profil ICCER'!$W$26,'Profil ICCER'!$D$30,'Profil ICCER'!$W$30,'Profil ICCER'!$D$34,'Profil ICCER'!$W$34,'Profil ICCER'!$D$38,'Profil ICCER'!$W$38,'Profil ICCER'!$D$42,'Profil ICCER'!$W$42,'Profil ICCER'!$D$46,'Profil ICCER'!$W$46,'Profil ICCER'!$D$50,'Profil ICCER'!$W$50,'Profil ICCER'!$AE$26,'Profil ICCER'!$AX$26,'Profil ICCER'!$AE$30,'Profil ICCER'!$AX$30,'Profil ICCER'!$AE$34,'Profil ICCER'!$AX$34,'Profil ICCER'!$AE$38,'Profil ICCER'!$AX$38,'Profil ICCER'!$AE$42,'Profil ICCER'!$AX$42,'Profil ICCER'!$AE$46,'Profil ICCER'!$AX$46,'Profil ICCER'!$AE$50,'Profil ICCER'!$AX$50,'Profil ICCER'!$D$61,'Profil ICCER'!$W$61,'Profil ICCER'!$D$65,'Profil ICCER'!$W$65,'Profil ICCER'!$D$69,'Profil ICCER'!$W$69,'Profil ICCER'!$D$73,'Profil ICCER'!$W$73,'Profil ICCER'!$AE$61,'Profil ICCER'!$AX$61,'Profil ICCER'!$AE$65,'Profil ICCER'!$AX$65,'Profil ICCER'!$AE$69,'Profil ICCER'!$AX$69,'Profil ICCER'!$D$84,'Profil ICCER'!$W$84,'Profil ICCER'!$D$88,'Profil ICCER'!$W$88,'Profil ICCER'!$AE$84,'Profil ICCER'!$AX$84,'Profil ICCER'!$AE$88,'Profil ICCER'!$AX$88,'Profil ICCER'!$AE$92,'Profil ICCER'!$AX$92,'Profil ICCER'!$AE$96,'Profil ICCER'!$AX$96,'Profil ICCER'!$D$107,'Profil ICCER'!$W$107,'Profil ICCER'!$D$111,'Profil ICCER'!$W$111,'Profil ICCER'!$D$115,'Profil ICCER'!$W$115,'Profil ICCER'!$D$119,'Profil ICCER'!$W$119,'Profil ICCER'!$D$123,'Profil ICCER'!$W$123,'Profil ICCER'!$AE$107,'Profil ICCER'!$AX$107,'Profil ICCER'!$AE$111,'Profil ICCER'!$AX$111,'Profil ICCER'!$AE$115,'Profil ICCER'!$AX$115,'Profil ICCER'!$D$134,'Profil ICCER'!$W$134,'Profil ICCER'!$D$138,'Profil ICCER'!$W$138,'Profil ICCER'!$D$142,'Profil ICCER'!$W$142,'Profil ICCER'!$D$146,'Profil ICCER'!$W$146,'Profil ICCER'!$D$150,'Profil ICCER'!$W$150,'Profil ICCER'!$D$154,'Profil ICCER'!$W$154,'Profil ICCER'!$AE$134,'Profil ICCER'!$AX$134,'Profil ICCER'!$AE$138,'Profil ICCER'!$AX$138,'Profil ICCER'!$AE$142,'Profil ICCER'!$AX$142,'Profil ICCER'!$AE$146,'Profil ICCER'!$AX$146,'Profil ICCER'!$AE$150,'Profil ICCER'!$AX$150,'Profil ICCER'!$AE$154,'Profil ICCER'!$AX$154,'Profil ICCER'!$AE$158,'Profil ICCER'!$AX$158,'Profil ICCER'!$AE$162,'Profil ICCER'!$AX$162,'Profil ICCER'!$AE$166,'Profil ICCER'!$AX$166,'Profil ICCER'!$AE$170,'Profil ICCER'!$AX$170,'Profil ICCER'!$AE$174,'Profil ICCER'!$AX$174,'Profil ICCER'!$AE$178,'Profil ICCER'!$AX$178,'Profil ICCER'!$AE$182,'Profil ICCER'!$AX$182,'Profil ICCER'!$D$193,'Profil ICCER'!$W$193,'Profil ICCER'!$D$197,'Profil ICCER'!$W$197,'Profil ICCER'!$AE$193,'Profil ICCER'!$AX$193,'Profil ICCER'!$AE$197,'Profil ICCER'!$AX$197,'Profil ICCER'!$D$208,'Profil ICCER'!$W$208,'Profil ICCER'!$D$212,'Profil ICCER'!$W$212,'Profil ICCER'!$D$216,'Profil ICCER'!$W$216,'Profil ICCER'!$D$220,'Profil ICCER'!$W$220)</f>
        <v xml:space="preserve"> </v>
      </c>
    </row>
    <row r="141" spans="41:49" ht="35.1" customHeight="1">
      <c r="AO141" s="599"/>
      <c r="AP141" s="599"/>
      <c r="AQ141" s="882"/>
      <c r="AR141" s="599"/>
      <c r="AT141" s="599" t="s">
        <v>318</v>
      </c>
      <c r="AU141" s="599">
        <v>10</v>
      </c>
      <c r="AV141" s="882">
        <f>_xlfn.SWITCH(AT141,'Profil ICCER'!$D$26,'Profil ICCER'!$U$26,'Profil ICCER'!$D$30,'Profil ICCER'!$U$30,'Profil ICCER'!$D$34,'Profil ICCER'!$U$34,'Profil ICCER'!$D$38,'Profil ICCER'!$U$38,'Profil ICCER'!$D$42,'Profil ICCER'!$U$42,'Profil ICCER'!$D$46,'Profil ICCER'!$U$46,'Profil ICCER'!$D$50,'Profil ICCER'!$U$50,'Profil ICCER'!$AE$26,'Profil ICCER'!$AV$26,'Profil ICCER'!$AE$30,'Profil ICCER'!$AV$30,'Profil ICCER'!$AE$34,'Profil ICCER'!$AV$34,'Profil ICCER'!$AE$38,'Profil ICCER'!$AV$38,'Profil ICCER'!$AE$42,'Profil ICCER'!$AV$42,'Profil ICCER'!$AE$46,'Profil ICCER'!$AV$46,'Profil ICCER'!$AE$50,'Profil ICCER'!$AV$50,'Profil ICCER'!$D$61,'Profil ICCER'!$U$61,'Profil ICCER'!$D$65,'Profil ICCER'!$U$65,'Profil ICCER'!$D$69,'Profil ICCER'!$U$69,'Profil ICCER'!$D$73,'Profil ICCER'!$U$73,'Profil ICCER'!$AE$61,'Profil ICCER'!$AV$61,'Profil ICCER'!$AE$65,'Profil ICCER'!$AV$65,'Profil ICCER'!$AE$69,'Profil ICCER'!$AV$69,'Profil ICCER'!$D$84,'Profil ICCER'!$U$84,'Profil ICCER'!$D$88,'Profil ICCER'!$U$88,'Profil ICCER'!$AE$84,'Profil ICCER'!$AV$84,'Profil ICCER'!$AE$88,'Profil ICCER'!$AV$88,'Profil ICCER'!$AE$92,'Profil ICCER'!$AV$92,'Profil ICCER'!$AE$96,'Profil ICCER'!$AV$96,'Profil ICCER'!$D$107,'Profil ICCER'!$U$107,'Profil ICCER'!$D$111,'Profil ICCER'!$U$111,'Profil ICCER'!$D$115,'Profil ICCER'!$U$115,'Profil ICCER'!$D$119,'Profil ICCER'!$U$119,'Profil ICCER'!$D$123,'Profil ICCER'!$U$123,'Profil ICCER'!$AE$107,'Profil ICCER'!$AV$107,'Profil ICCER'!$AE$111,'Profil ICCER'!$AV$111,'Profil ICCER'!$AE$115,'Profil ICCER'!$AV$115,'Profil ICCER'!$D$134,'Profil ICCER'!$U$134,'Profil ICCER'!$D$138,'Profil ICCER'!$U$138,'Profil ICCER'!$D$142,'Profil ICCER'!$U$142,'Profil ICCER'!$D$146,'Profil ICCER'!$U$146,'Profil ICCER'!$D$150,'Profil ICCER'!$U$150,'Profil ICCER'!$D$154,'Profil ICCER'!$U$154,'Profil ICCER'!$AE$134,'Profil ICCER'!$AV$134,'Profil ICCER'!$AE$138,'Profil ICCER'!$AV$138,'Profil ICCER'!$AE$142,'Profil ICCER'!$AV$142,'Profil ICCER'!$AE$146,'Profil ICCER'!$AV$146,'Profil ICCER'!$AE$150,'Profil ICCER'!$AV$150,'Profil ICCER'!$AE$154,'Profil ICCER'!$AV$154,'Profil ICCER'!$AE$158,'Profil ICCER'!$AV$158,'Profil ICCER'!$AE$162,'Profil ICCER'!$AV$162,'Profil ICCER'!$AE$166,'Profil ICCER'!$AV$166,'Profil ICCER'!$AE$170,'Profil ICCER'!$AV$170,'Profil ICCER'!$AE$174,'Profil ICCER'!$AV$174,'Profil ICCER'!$AE$178,'Profil ICCER'!$AV$178,'Profil ICCER'!$AE$182,'Profil ICCER'!$AV$182,'Profil ICCER'!$D$193,'Profil ICCER'!$U$193,'Profil ICCER'!$D$197,'Profil ICCER'!$U$197,'Profil ICCER'!$AE$193,'Profil ICCER'!$AV$193,'Profil ICCER'!$AE$197,'Profil ICCER'!$AV$197,'Profil ICCER'!$D$208,'Profil ICCER'!$U$208,'Profil ICCER'!$D$212,'Profil ICCER'!$U$212,'Profil ICCER'!$D$216,'Profil ICCER'!$U$216,'Profil ICCER'!$D$220,'Profil ICCER'!$U$220)</f>
        <v>0</v>
      </c>
      <c r="AW141" s="900" t="str">
        <f>_xlfn.SWITCH(AT141,'Profil ICCER'!$D$26,'Profil ICCER'!$W$26,'Profil ICCER'!$D$30,'Profil ICCER'!$W$30,'Profil ICCER'!$D$34,'Profil ICCER'!$W$34,'Profil ICCER'!$D$38,'Profil ICCER'!$W$38,'Profil ICCER'!$D$42,'Profil ICCER'!$W$42,'Profil ICCER'!$D$46,'Profil ICCER'!$W$46,'Profil ICCER'!$D$50,'Profil ICCER'!$W$50,'Profil ICCER'!$AE$26,'Profil ICCER'!$AX$26,'Profil ICCER'!$AE$30,'Profil ICCER'!$AX$30,'Profil ICCER'!$AE$34,'Profil ICCER'!$AX$34,'Profil ICCER'!$AE$38,'Profil ICCER'!$AX$38,'Profil ICCER'!$AE$42,'Profil ICCER'!$AX$42,'Profil ICCER'!$AE$46,'Profil ICCER'!$AX$46,'Profil ICCER'!$AE$50,'Profil ICCER'!$AX$50,'Profil ICCER'!$D$61,'Profil ICCER'!$W$61,'Profil ICCER'!$D$65,'Profil ICCER'!$W$65,'Profil ICCER'!$D$69,'Profil ICCER'!$W$69,'Profil ICCER'!$D$73,'Profil ICCER'!$W$73,'Profil ICCER'!$AE$61,'Profil ICCER'!$AX$61,'Profil ICCER'!$AE$65,'Profil ICCER'!$AX$65,'Profil ICCER'!$AE$69,'Profil ICCER'!$AX$69,'Profil ICCER'!$D$84,'Profil ICCER'!$W$84,'Profil ICCER'!$D$88,'Profil ICCER'!$W$88,'Profil ICCER'!$AE$84,'Profil ICCER'!$AX$84,'Profil ICCER'!$AE$88,'Profil ICCER'!$AX$88,'Profil ICCER'!$AE$92,'Profil ICCER'!$AX$92,'Profil ICCER'!$AE$96,'Profil ICCER'!$AX$96,'Profil ICCER'!$D$107,'Profil ICCER'!$W$107,'Profil ICCER'!$D$111,'Profil ICCER'!$W$111,'Profil ICCER'!$D$115,'Profil ICCER'!$W$115,'Profil ICCER'!$D$119,'Profil ICCER'!$W$119,'Profil ICCER'!$D$123,'Profil ICCER'!$W$123,'Profil ICCER'!$AE$107,'Profil ICCER'!$AX$107,'Profil ICCER'!$AE$111,'Profil ICCER'!$AX$111,'Profil ICCER'!$AE$115,'Profil ICCER'!$AX$115,'Profil ICCER'!$D$134,'Profil ICCER'!$W$134,'Profil ICCER'!$D$138,'Profil ICCER'!$W$138,'Profil ICCER'!$D$142,'Profil ICCER'!$W$142,'Profil ICCER'!$D$146,'Profil ICCER'!$W$146,'Profil ICCER'!$D$150,'Profil ICCER'!$W$150,'Profil ICCER'!$D$154,'Profil ICCER'!$W$154,'Profil ICCER'!$AE$134,'Profil ICCER'!$AX$134,'Profil ICCER'!$AE$138,'Profil ICCER'!$AX$138,'Profil ICCER'!$AE$142,'Profil ICCER'!$AX$142,'Profil ICCER'!$AE$146,'Profil ICCER'!$AX$146,'Profil ICCER'!$AE$150,'Profil ICCER'!$AX$150,'Profil ICCER'!$AE$154,'Profil ICCER'!$AX$154,'Profil ICCER'!$AE$158,'Profil ICCER'!$AX$158,'Profil ICCER'!$AE$162,'Profil ICCER'!$AX$162,'Profil ICCER'!$AE$166,'Profil ICCER'!$AX$166,'Profil ICCER'!$AE$170,'Profil ICCER'!$AX$170,'Profil ICCER'!$AE$174,'Profil ICCER'!$AX$174,'Profil ICCER'!$AE$178,'Profil ICCER'!$AX$178,'Profil ICCER'!$AE$182,'Profil ICCER'!$AX$182,'Profil ICCER'!$D$193,'Profil ICCER'!$W$193,'Profil ICCER'!$D$197,'Profil ICCER'!$W$197,'Profil ICCER'!$AE$193,'Profil ICCER'!$AX$193,'Profil ICCER'!$AE$197,'Profil ICCER'!$AX$197,'Profil ICCER'!$D$208,'Profil ICCER'!$W$208,'Profil ICCER'!$D$212,'Profil ICCER'!$W$212,'Profil ICCER'!$D$216,'Profil ICCER'!$W$216,'Profil ICCER'!$D$220,'Profil ICCER'!$W$220)</f>
        <v xml:space="preserve"> </v>
      </c>
    </row>
    <row r="142" spans="41:49" ht="35.1" customHeight="1">
      <c r="AO142" s="599"/>
      <c r="AP142" s="599"/>
      <c r="AQ142" s="882"/>
      <c r="AR142" s="599"/>
      <c r="AT142" s="599" t="s">
        <v>320</v>
      </c>
      <c r="AU142" s="599">
        <v>10</v>
      </c>
      <c r="AV142" s="882">
        <f>_xlfn.SWITCH(AT142,'Profil ICCER'!$D$26,'Profil ICCER'!$U$26,'Profil ICCER'!$D$30,'Profil ICCER'!$U$30,'Profil ICCER'!$D$34,'Profil ICCER'!$U$34,'Profil ICCER'!$D$38,'Profil ICCER'!$U$38,'Profil ICCER'!$D$42,'Profil ICCER'!$U$42,'Profil ICCER'!$D$46,'Profil ICCER'!$U$46,'Profil ICCER'!$D$50,'Profil ICCER'!$U$50,'Profil ICCER'!$AE$26,'Profil ICCER'!$AV$26,'Profil ICCER'!$AE$30,'Profil ICCER'!$AV$30,'Profil ICCER'!$AE$34,'Profil ICCER'!$AV$34,'Profil ICCER'!$AE$38,'Profil ICCER'!$AV$38,'Profil ICCER'!$AE$42,'Profil ICCER'!$AV$42,'Profil ICCER'!$AE$46,'Profil ICCER'!$AV$46,'Profil ICCER'!$AE$50,'Profil ICCER'!$AV$50,'Profil ICCER'!$D$61,'Profil ICCER'!$U$61,'Profil ICCER'!$D$65,'Profil ICCER'!$U$65,'Profil ICCER'!$D$69,'Profil ICCER'!$U$69,'Profil ICCER'!$D$73,'Profil ICCER'!$U$73,'Profil ICCER'!$AE$61,'Profil ICCER'!$AV$61,'Profil ICCER'!$AE$65,'Profil ICCER'!$AV$65,'Profil ICCER'!$AE$69,'Profil ICCER'!$AV$69,'Profil ICCER'!$D$84,'Profil ICCER'!$U$84,'Profil ICCER'!$D$88,'Profil ICCER'!$U$88,'Profil ICCER'!$AE$84,'Profil ICCER'!$AV$84,'Profil ICCER'!$AE$88,'Profil ICCER'!$AV$88,'Profil ICCER'!$AE$92,'Profil ICCER'!$AV$92,'Profil ICCER'!$AE$96,'Profil ICCER'!$AV$96,'Profil ICCER'!$D$107,'Profil ICCER'!$U$107,'Profil ICCER'!$D$111,'Profil ICCER'!$U$111,'Profil ICCER'!$D$115,'Profil ICCER'!$U$115,'Profil ICCER'!$D$119,'Profil ICCER'!$U$119,'Profil ICCER'!$D$123,'Profil ICCER'!$U$123,'Profil ICCER'!$AE$107,'Profil ICCER'!$AV$107,'Profil ICCER'!$AE$111,'Profil ICCER'!$AV$111,'Profil ICCER'!$AE$115,'Profil ICCER'!$AV$115,'Profil ICCER'!$D$134,'Profil ICCER'!$U$134,'Profil ICCER'!$D$138,'Profil ICCER'!$U$138,'Profil ICCER'!$D$142,'Profil ICCER'!$U$142,'Profil ICCER'!$D$146,'Profil ICCER'!$U$146,'Profil ICCER'!$D$150,'Profil ICCER'!$U$150,'Profil ICCER'!$D$154,'Profil ICCER'!$U$154,'Profil ICCER'!$AE$134,'Profil ICCER'!$AV$134,'Profil ICCER'!$AE$138,'Profil ICCER'!$AV$138,'Profil ICCER'!$AE$142,'Profil ICCER'!$AV$142,'Profil ICCER'!$AE$146,'Profil ICCER'!$AV$146,'Profil ICCER'!$AE$150,'Profil ICCER'!$AV$150,'Profil ICCER'!$AE$154,'Profil ICCER'!$AV$154,'Profil ICCER'!$AE$158,'Profil ICCER'!$AV$158,'Profil ICCER'!$AE$162,'Profil ICCER'!$AV$162,'Profil ICCER'!$AE$166,'Profil ICCER'!$AV$166,'Profil ICCER'!$AE$170,'Profil ICCER'!$AV$170,'Profil ICCER'!$AE$174,'Profil ICCER'!$AV$174,'Profil ICCER'!$AE$178,'Profil ICCER'!$AV$178,'Profil ICCER'!$AE$182,'Profil ICCER'!$AV$182,'Profil ICCER'!$D$193,'Profil ICCER'!$U$193,'Profil ICCER'!$D$197,'Profil ICCER'!$U$197,'Profil ICCER'!$AE$193,'Profil ICCER'!$AV$193,'Profil ICCER'!$AE$197,'Profil ICCER'!$AV$197,'Profil ICCER'!$D$208,'Profil ICCER'!$U$208,'Profil ICCER'!$D$212,'Profil ICCER'!$U$212,'Profil ICCER'!$D$216,'Profil ICCER'!$U$216,'Profil ICCER'!$D$220,'Profil ICCER'!$U$220)</f>
        <v>0</v>
      </c>
      <c r="AW142" s="900" t="str">
        <f>_xlfn.SWITCH(AT142,'Profil ICCER'!$D$26,'Profil ICCER'!$W$26,'Profil ICCER'!$D$30,'Profil ICCER'!$W$30,'Profil ICCER'!$D$34,'Profil ICCER'!$W$34,'Profil ICCER'!$D$38,'Profil ICCER'!$W$38,'Profil ICCER'!$D$42,'Profil ICCER'!$W$42,'Profil ICCER'!$D$46,'Profil ICCER'!$W$46,'Profil ICCER'!$D$50,'Profil ICCER'!$W$50,'Profil ICCER'!$AE$26,'Profil ICCER'!$AX$26,'Profil ICCER'!$AE$30,'Profil ICCER'!$AX$30,'Profil ICCER'!$AE$34,'Profil ICCER'!$AX$34,'Profil ICCER'!$AE$38,'Profil ICCER'!$AX$38,'Profil ICCER'!$AE$42,'Profil ICCER'!$AX$42,'Profil ICCER'!$AE$46,'Profil ICCER'!$AX$46,'Profil ICCER'!$AE$50,'Profil ICCER'!$AX$50,'Profil ICCER'!$D$61,'Profil ICCER'!$W$61,'Profil ICCER'!$D$65,'Profil ICCER'!$W$65,'Profil ICCER'!$D$69,'Profil ICCER'!$W$69,'Profil ICCER'!$D$73,'Profil ICCER'!$W$73,'Profil ICCER'!$AE$61,'Profil ICCER'!$AX$61,'Profil ICCER'!$AE$65,'Profil ICCER'!$AX$65,'Profil ICCER'!$AE$69,'Profil ICCER'!$AX$69,'Profil ICCER'!$D$84,'Profil ICCER'!$W$84,'Profil ICCER'!$D$88,'Profil ICCER'!$W$88,'Profil ICCER'!$AE$84,'Profil ICCER'!$AX$84,'Profil ICCER'!$AE$88,'Profil ICCER'!$AX$88,'Profil ICCER'!$AE$92,'Profil ICCER'!$AX$92,'Profil ICCER'!$AE$96,'Profil ICCER'!$AX$96,'Profil ICCER'!$D$107,'Profil ICCER'!$W$107,'Profil ICCER'!$D$111,'Profil ICCER'!$W$111,'Profil ICCER'!$D$115,'Profil ICCER'!$W$115,'Profil ICCER'!$D$119,'Profil ICCER'!$W$119,'Profil ICCER'!$D$123,'Profil ICCER'!$W$123,'Profil ICCER'!$AE$107,'Profil ICCER'!$AX$107,'Profil ICCER'!$AE$111,'Profil ICCER'!$AX$111,'Profil ICCER'!$AE$115,'Profil ICCER'!$AX$115,'Profil ICCER'!$D$134,'Profil ICCER'!$W$134,'Profil ICCER'!$D$138,'Profil ICCER'!$W$138,'Profil ICCER'!$D$142,'Profil ICCER'!$W$142,'Profil ICCER'!$D$146,'Profil ICCER'!$W$146,'Profil ICCER'!$D$150,'Profil ICCER'!$W$150,'Profil ICCER'!$D$154,'Profil ICCER'!$W$154,'Profil ICCER'!$AE$134,'Profil ICCER'!$AX$134,'Profil ICCER'!$AE$138,'Profil ICCER'!$AX$138,'Profil ICCER'!$AE$142,'Profil ICCER'!$AX$142,'Profil ICCER'!$AE$146,'Profil ICCER'!$AX$146,'Profil ICCER'!$AE$150,'Profil ICCER'!$AX$150,'Profil ICCER'!$AE$154,'Profil ICCER'!$AX$154,'Profil ICCER'!$AE$158,'Profil ICCER'!$AX$158,'Profil ICCER'!$AE$162,'Profil ICCER'!$AX$162,'Profil ICCER'!$AE$166,'Profil ICCER'!$AX$166,'Profil ICCER'!$AE$170,'Profil ICCER'!$AX$170,'Profil ICCER'!$AE$174,'Profil ICCER'!$AX$174,'Profil ICCER'!$AE$178,'Profil ICCER'!$AX$178,'Profil ICCER'!$AE$182,'Profil ICCER'!$AX$182,'Profil ICCER'!$D$193,'Profil ICCER'!$W$193,'Profil ICCER'!$D$197,'Profil ICCER'!$W$197,'Profil ICCER'!$AE$193,'Profil ICCER'!$AX$193,'Profil ICCER'!$AE$197,'Profil ICCER'!$AX$197,'Profil ICCER'!$D$208,'Profil ICCER'!$W$208,'Profil ICCER'!$D$212,'Profil ICCER'!$W$212,'Profil ICCER'!$D$216,'Profil ICCER'!$W$216,'Profil ICCER'!$D$220,'Profil ICCER'!$W$220)</f>
        <v xml:space="preserve"> </v>
      </c>
    </row>
    <row r="143" spans="41:49" ht="35.1" customHeight="1">
      <c r="AO143" s="883"/>
      <c r="AP143" s="883"/>
      <c r="AQ143" s="884"/>
      <c r="AR143" s="883"/>
      <c r="AT143" s="883"/>
      <c r="AU143" s="883"/>
      <c r="AV143" s="884"/>
      <c r="AW143" s="883"/>
    </row>
    <row r="144" spans="41:49" ht="35.1" customHeight="1"/>
    <row r="145" spans="41:49" ht="35.1" customHeight="1">
      <c r="AO145" s="1498" t="s">
        <v>404</v>
      </c>
      <c r="AP145" s="1499"/>
      <c r="AQ145" s="1499"/>
      <c r="AR145" s="1499"/>
      <c r="AS145" s="856"/>
      <c r="AT145" s="1498"/>
      <c r="AU145" s="1499"/>
      <c r="AV145" s="1499"/>
      <c r="AW145" s="1499"/>
    </row>
    <row r="146" spans="41:49" ht="35.1" customHeight="1">
      <c r="AO146" s="599" t="s">
        <v>16</v>
      </c>
      <c r="AP146" s="600" t="s">
        <v>17</v>
      </c>
      <c r="AQ146" s="600" t="s">
        <v>18</v>
      </c>
      <c r="AR146" s="600" t="s">
        <v>341</v>
      </c>
      <c r="AT146" s="599" t="s">
        <v>16</v>
      </c>
      <c r="AU146" s="600" t="s">
        <v>17</v>
      </c>
      <c r="AV146" s="600" t="s">
        <v>18</v>
      </c>
      <c r="AW146" s="600" t="s">
        <v>341</v>
      </c>
    </row>
    <row r="147" spans="41:49" ht="35.1" customHeight="1">
      <c r="AO147" s="599" t="s">
        <v>373</v>
      </c>
      <c r="AP147" s="599">
        <v>10</v>
      </c>
      <c r="AQ147" s="882">
        <f>_xlfn.SWITCH(AO147,'Profil ICCER'!$D$26,'Profil ICCER'!$U$26,'Profil ICCER'!$D$30,'Profil ICCER'!$U$30,'Profil ICCER'!$D$34,'Profil ICCER'!$U$34,'Profil ICCER'!$D$38,'Profil ICCER'!$U$38,'Profil ICCER'!$D$42,'Profil ICCER'!$U$42,'Profil ICCER'!$D$46,'Profil ICCER'!$U$46,'Profil ICCER'!$D$50,'Profil ICCER'!$U$50,'Profil ICCER'!$AE$26,'Profil ICCER'!$AV$26,'Profil ICCER'!$AE$30,'Profil ICCER'!$AV$30,'Profil ICCER'!$AE$34,'Profil ICCER'!$AV$34,'Profil ICCER'!$AE$38,'Profil ICCER'!$AV$38,'Profil ICCER'!$AE$42,'Profil ICCER'!$AV$42,'Profil ICCER'!$AE$46,'Profil ICCER'!$AV$46,'Profil ICCER'!$AE$50,'Profil ICCER'!$AV$50,'Profil ICCER'!$D$61,'Profil ICCER'!$U$61,'Profil ICCER'!$D$65,'Profil ICCER'!$U$65,'Profil ICCER'!$D$69,'Profil ICCER'!$U$69,'Profil ICCER'!$D$73,'Profil ICCER'!$U$73,'Profil ICCER'!$AE$61,'Profil ICCER'!$AV$61,'Profil ICCER'!$AE$65,'Profil ICCER'!$AV$65,'Profil ICCER'!$AE$69,'Profil ICCER'!$AV$69,'Profil ICCER'!$D$84,'Profil ICCER'!$U$84,'Profil ICCER'!$D$88,'Profil ICCER'!$U$88,'Profil ICCER'!$AE$84,'Profil ICCER'!$AV$84,'Profil ICCER'!$AE$88,'Profil ICCER'!$AV$88,'Profil ICCER'!$AE$92,'Profil ICCER'!$AV$92,'Profil ICCER'!$AE$96,'Profil ICCER'!$AV$96,'Profil ICCER'!$D$107,'Profil ICCER'!$U$107,'Profil ICCER'!$D$111,'Profil ICCER'!$U$111,'Profil ICCER'!$D$115,'Profil ICCER'!$U$115,'Profil ICCER'!$D$119,'Profil ICCER'!$U$119,'Profil ICCER'!$D$123,'Profil ICCER'!$U$123,'Profil ICCER'!$AE$107,'Profil ICCER'!$AV$107,'Profil ICCER'!$AE$111,'Profil ICCER'!$AV$111,'Profil ICCER'!$AE$115,'Profil ICCER'!$AV$115,'Profil ICCER'!$D$134,'Profil ICCER'!$U$134,'Profil ICCER'!$D$138,'Profil ICCER'!$U$138,'Profil ICCER'!$D$142,'Profil ICCER'!$U$142,'Profil ICCER'!$D$146,'Profil ICCER'!$U$146,'Profil ICCER'!$D$150,'Profil ICCER'!$U$150,'Profil ICCER'!$D$154,'Profil ICCER'!$U$154,'Profil ICCER'!$AE$134,'Profil ICCER'!$AV$134,'Profil ICCER'!$AE$138,'Profil ICCER'!$AV$138,'Profil ICCER'!$AE$142,'Profil ICCER'!$AV$142,'Profil ICCER'!$AE$146,'Profil ICCER'!$AV$146,'Profil ICCER'!$AE$150,'Profil ICCER'!$AV$150,'Profil ICCER'!$AE$154,'Profil ICCER'!$AV$154,'Profil ICCER'!$AE$158,'Profil ICCER'!$AV$158,'Profil ICCER'!$AE$162,'Profil ICCER'!$AV$162,'Profil ICCER'!$AE$166,'Profil ICCER'!$AV$166,'Profil ICCER'!$AE$170,'Profil ICCER'!$AV$170,'Profil ICCER'!$AE$174,'Profil ICCER'!$AV$174,'Profil ICCER'!$AE$178,'Profil ICCER'!$AV$178,'Profil ICCER'!$AE$182,'Profil ICCER'!$AV$182,'Profil ICCER'!$D$193,'Profil ICCER'!$U$193,'Profil ICCER'!$D$197,'Profil ICCER'!$U$197,'Profil ICCER'!$AE$193,'Profil ICCER'!$AV$193,'Profil ICCER'!$AE$197,'Profil ICCER'!$AV$197,'Profil ICCER'!$D$208,'Profil ICCER'!$U$208,'Profil ICCER'!$D$212,'Profil ICCER'!$U$212,'Profil ICCER'!$D$216,'Profil ICCER'!$U$216,'Profil ICCER'!$D$220,'Profil ICCER'!$U$220)</f>
        <v>0</v>
      </c>
      <c r="AR147" s="900" t="str">
        <f>_xlfn.SWITCH(AO147,'Profil ICCER'!$D$26,'Profil ICCER'!$W$26,'Profil ICCER'!$D$30,'Profil ICCER'!$W$30,'Profil ICCER'!$D$34,'Profil ICCER'!$W$34,'Profil ICCER'!$D$38,'Profil ICCER'!$W$38,'Profil ICCER'!$D$42,'Profil ICCER'!$W$42,'Profil ICCER'!$D$46,'Profil ICCER'!$W$46,'Profil ICCER'!$D$50,'Profil ICCER'!$W$50,'Profil ICCER'!$AE$26,'Profil ICCER'!$AX$26,'Profil ICCER'!$AE$30,'Profil ICCER'!$AX$30,'Profil ICCER'!$AE$34,'Profil ICCER'!$AX$34,'Profil ICCER'!$AE$38,'Profil ICCER'!$AX$38,'Profil ICCER'!$AE$42,'Profil ICCER'!$AX$42,'Profil ICCER'!$AE$46,'Profil ICCER'!$AX$46,'Profil ICCER'!$AE$50,'Profil ICCER'!$AX$50,'Profil ICCER'!$D$61,'Profil ICCER'!$W$61,'Profil ICCER'!$D$65,'Profil ICCER'!$W$65,'Profil ICCER'!$D$69,'Profil ICCER'!$W$69,'Profil ICCER'!$D$73,'Profil ICCER'!$W$73,'Profil ICCER'!$AE$61,'Profil ICCER'!$AX$61,'Profil ICCER'!$AE$65,'Profil ICCER'!$AX$65,'Profil ICCER'!$AE$69,'Profil ICCER'!$AX$69,'Profil ICCER'!$D$84,'Profil ICCER'!$W$84,'Profil ICCER'!$D$88,'Profil ICCER'!$W$88,'Profil ICCER'!$AE$84,'Profil ICCER'!$AX$84,'Profil ICCER'!$AE$88,'Profil ICCER'!$AX$88,'Profil ICCER'!$AE$92,'Profil ICCER'!$AX$92,'Profil ICCER'!$AE$96,'Profil ICCER'!$AX$96,'Profil ICCER'!$D$107,'Profil ICCER'!$W$107,'Profil ICCER'!$D$111,'Profil ICCER'!$W$111,'Profil ICCER'!$D$115,'Profil ICCER'!$W$115,'Profil ICCER'!$D$119,'Profil ICCER'!$W$119,'Profil ICCER'!$D$123,'Profil ICCER'!$W$123,'Profil ICCER'!$AE$107,'Profil ICCER'!$AX$107,'Profil ICCER'!$AE$111,'Profil ICCER'!$AX$111,'Profil ICCER'!$AE$115,'Profil ICCER'!$AX$115,'Profil ICCER'!$D$134,'Profil ICCER'!$W$134,'Profil ICCER'!$D$138,'Profil ICCER'!$W$138,'Profil ICCER'!$D$142,'Profil ICCER'!$W$142,'Profil ICCER'!$D$146,'Profil ICCER'!$W$146,'Profil ICCER'!$D$150,'Profil ICCER'!$W$150,'Profil ICCER'!$D$154,'Profil ICCER'!$W$154,'Profil ICCER'!$AE$134,'Profil ICCER'!$AX$134,'Profil ICCER'!$AE$138,'Profil ICCER'!$AX$138,'Profil ICCER'!$AE$142,'Profil ICCER'!$AX$142,'Profil ICCER'!$AE$146,'Profil ICCER'!$AX$146,'Profil ICCER'!$AE$150,'Profil ICCER'!$AX$150,'Profil ICCER'!$AE$154,'Profil ICCER'!$AX$154,'Profil ICCER'!$AE$158,'Profil ICCER'!$AX$158,'Profil ICCER'!$AE$162,'Profil ICCER'!$AX$162,'Profil ICCER'!$AE$166,'Profil ICCER'!$AX$166,'Profil ICCER'!$AE$170,'Profil ICCER'!$AX$170,'Profil ICCER'!$AE$174,'Profil ICCER'!$AX$174,'Profil ICCER'!$AE$178,'Profil ICCER'!$AX$178,'Profil ICCER'!$AE$182,'Profil ICCER'!$AX$182,'Profil ICCER'!$D$193,'Profil ICCER'!$W$193,'Profil ICCER'!$D$197,'Profil ICCER'!$W$197,'Profil ICCER'!$AE$193,'Profil ICCER'!$AX$193,'Profil ICCER'!$AE$197,'Profil ICCER'!$AX$197,'Profil ICCER'!$D$208,'Profil ICCER'!$W$208,'Profil ICCER'!$D$212,'Profil ICCER'!$W$212,'Profil ICCER'!$D$216,'Profil ICCER'!$W$216,'Profil ICCER'!$D$220,'Profil ICCER'!$W$220)</f>
        <v xml:space="preserve"> </v>
      </c>
      <c r="AT147" s="599"/>
      <c r="AU147" s="599"/>
      <c r="AV147" s="882"/>
      <c r="AW147" s="882"/>
    </row>
    <row r="148" spans="41:49" ht="35.1" customHeight="1">
      <c r="AO148" s="599" t="s">
        <v>375</v>
      </c>
      <c r="AP148" s="599">
        <v>10</v>
      </c>
      <c r="AQ148" s="882">
        <f>_xlfn.SWITCH(AO148,'Profil ICCER'!$D$26,'Profil ICCER'!$U$26,'Profil ICCER'!$D$30,'Profil ICCER'!$U$30,'Profil ICCER'!$D$34,'Profil ICCER'!$U$34,'Profil ICCER'!$D$38,'Profil ICCER'!$U$38,'Profil ICCER'!$D$42,'Profil ICCER'!$U$42,'Profil ICCER'!$D$46,'Profil ICCER'!$U$46,'Profil ICCER'!$D$50,'Profil ICCER'!$U$50,'Profil ICCER'!$AE$26,'Profil ICCER'!$AV$26,'Profil ICCER'!$AE$30,'Profil ICCER'!$AV$30,'Profil ICCER'!$AE$34,'Profil ICCER'!$AV$34,'Profil ICCER'!$AE$38,'Profil ICCER'!$AV$38,'Profil ICCER'!$AE$42,'Profil ICCER'!$AV$42,'Profil ICCER'!$AE$46,'Profil ICCER'!$AV$46,'Profil ICCER'!$AE$50,'Profil ICCER'!$AV$50,'Profil ICCER'!$D$61,'Profil ICCER'!$U$61,'Profil ICCER'!$D$65,'Profil ICCER'!$U$65,'Profil ICCER'!$D$69,'Profil ICCER'!$U$69,'Profil ICCER'!$D$73,'Profil ICCER'!$U$73,'Profil ICCER'!$AE$61,'Profil ICCER'!$AV$61,'Profil ICCER'!$AE$65,'Profil ICCER'!$AV$65,'Profil ICCER'!$AE$69,'Profil ICCER'!$AV$69,'Profil ICCER'!$D$84,'Profil ICCER'!$U$84,'Profil ICCER'!$D$88,'Profil ICCER'!$U$88,'Profil ICCER'!$AE$84,'Profil ICCER'!$AV$84,'Profil ICCER'!$AE$88,'Profil ICCER'!$AV$88,'Profil ICCER'!$AE$92,'Profil ICCER'!$AV$92,'Profil ICCER'!$AE$96,'Profil ICCER'!$AV$96,'Profil ICCER'!$D$107,'Profil ICCER'!$U$107,'Profil ICCER'!$D$111,'Profil ICCER'!$U$111,'Profil ICCER'!$D$115,'Profil ICCER'!$U$115,'Profil ICCER'!$D$119,'Profil ICCER'!$U$119,'Profil ICCER'!$D$123,'Profil ICCER'!$U$123,'Profil ICCER'!$AE$107,'Profil ICCER'!$AV$107,'Profil ICCER'!$AE$111,'Profil ICCER'!$AV$111,'Profil ICCER'!$AE$115,'Profil ICCER'!$AV$115,'Profil ICCER'!$D$134,'Profil ICCER'!$U$134,'Profil ICCER'!$D$138,'Profil ICCER'!$U$138,'Profil ICCER'!$D$142,'Profil ICCER'!$U$142,'Profil ICCER'!$D$146,'Profil ICCER'!$U$146,'Profil ICCER'!$D$150,'Profil ICCER'!$U$150,'Profil ICCER'!$D$154,'Profil ICCER'!$U$154,'Profil ICCER'!$AE$134,'Profil ICCER'!$AV$134,'Profil ICCER'!$AE$138,'Profil ICCER'!$AV$138,'Profil ICCER'!$AE$142,'Profil ICCER'!$AV$142,'Profil ICCER'!$AE$146,'Profil ICCER'!$AV$146,'Profil ICCER'!$AE$150,'Profil ICCER'!$AV$150,'Profil ICCER'!$AE$154,'Profil ICCER'!$AV$154,'Profil ICCER'!$AE$158,'Profil ICCER'!$AV$158,'Profil ICCER'!$AE$162,'Profil ICCER'!$AV$162,'Profil ICCER'!$AE$166,'Profil ICCER'!$AV$166,'Profil ICCER'!$AE$170,'Profil ICCER'!$AV$170,'Profil ICCER'!$AE$174,'Profil ICCER'!$AV$174,'Profil ICCER'!$AE$178,'Profil ICCER'!$AV$178,'Profil ICCER'!$AE$182,'Profil ICCER'!$AV$182,'Profil ICCER'!$D$193,'Profil ICCER'!$U$193,'Profil ICCER'!$D$197,'Profil ICCER'!$U$197,'Profil ICCER'!$AE$193,'Profil ICCER'!$AV$193,'Profil ICCER'!$AE$197,'Profil ICCER'!$AV$197,'Profil ICCER'!$D$208,'Profil ICCER'!$U$208,'Profil ICCER'!$D$212,'Profil ICCER'!$U$212,'Profil ICCER'!$D$216,'Profil ICCER'!$U$216,'Profil ICCER'!$D$220,'Profil ICCER'!$U$220)</f>
        <v>0</v>
      </c>
      <c r="AR148" s="900" t="str">
        <f>_xlfn.SWITCH(AO148,'Profil ICCER'!$D$26,'Profil ICCER'!$W$26,'Profil ICCER'!$D$30,'Profil ICCER'!$W$30,'Profil ICCER'!$D$34,'Profil ICCER'!$W$34,'Profil ICCER'!$D$38,'Profil ICCER'!$W$38,'Profil ICCER'!$D$42,'Profil ICCER'!$W$42,'Profil ICCER'!$D$46,'Profil ICCER'!$W$46,'Profil ICCER'!$D$50,'Profil ICCER'!$W$50,'Profil ICCER'!$AE$26,'Profil ICCER'!$AX$26,'Profil ICCER'!$AE$30,'Profil ICCER'!$AX$30,'Profil ICCER'!$AE$34,'Profil ICCER'!$AX$34,'Profil ICCER'!$AE$38,'Profil ICCER'!$AX$38,'Profil ICCER'!$AE$42,'Profil ICCER'!$AX$42,'Profil ICCER'!$AE$46,'Profil ICCER'!$AX$46,'Profil ICCER'!$AE$50,'Profil ICCER'!$AX$50,'Profil ICCER'!$D$61,'Profil ICCER'!$W$61,'Profil ICCER'!$D$65,'Profil ICCER'!$W$65,'Profil ICCER'!$D$69,'Profil ICCER'!$W$69,'Profil ICCER'!$D$73,'Profil ICCER'!$W$73,'Profil ICCER'!$AE$61,'Profil ICCER'!$AX$61,'Profil ICCER'!$AE$65,'Profil ICCER'!$AX$65,'Profil ICCER'!$AE$69,'Profil ICCER'!$AX$69,'Profil ICCER'!$D$84,'Profil ICCER'!$W$84,'Profil ICCER'!$D$88,'Profil ICCER'!$W$88,'Profil ICCER'!$AE$84,'Profil ICCER'!$AX$84,'Profil ICCER'!$AE$88,'Profil ICCER'!$AX$88,'Profil ICCER'!$AE$92,'Profil ICCER'!$AX$92,'Profil ICCER'!$AE$96,'Profil ICCER'!$AX$96,'Profil ICCER'!$D$107,'Profil ICCER'!$W$107,'Profil ICCER'!$D$111,'Profil ICCER'!$W$111,'Profil ICCER'!$D$115,'Profil ICCER'!$W$115,'Profil ICCER'!$D$119,'Profil ICCER'!$W$119,'Profil ICCER'!$D$123,'Profil ICCER'!$W$123,'Profil ICCER'!$AE$107,'Profil ICCER'!$AX$107,'Profil ICCER'!$AE$111,'Profil ICCER'!$AX$111,'Profil ICCER'!$AE$115,'Profil ICCER'!$AX$115,'Profil ICCER'!$D$134,'Profil ICCER'!$W$134,'Profil ICCER'!$D$138,'Profil ICCER'!$W$138,'Profil ICCER'!$D$142,'Profil ICCER'!$W$142,'Profil ICCER'!$D$146,'Profil ICCER'!$W$146,'Profil ICCER'!$D$150,'Profil ICCER'!$W$150,'Profil ICCER'!$D$154,'Profil ICCER'!$W$154,'Profil ICCER'!$AE$134,'Profil ICCER'!$AX$134,'Profil ICCER'!$AE$138,'Profil ICCER'!$AX$138,'Profil ICCER'!$AE$142,'Profil ICCER'!$AX$142,'Profil ICCER'!$AE$146,'Profil ICCER'!$AX$146,'Profil ICCER'!$AE$150,'Profil ICCER'!$AX$150,'Profil ICCER'!$AE$154,'Profil ICCER'!$AX$154,'Profil ICCER'!$AE$158,'Profil ICCER'!$AX$158,'Profil ICCER'!$AE$162,'Profil ICCER'!$AX$162,'Profil ICCER'!$AE$166,'Profil ICCER'!$AX$166,'Profil ICCER'!$AE$170,'Profil ICCER'!$AX$170,'Profil ICCER'!$AE$174,'Profil ICCER'!$AX$174,'Profil ICCER'!$AE$178,'Profil ICCER'!$AX$178,'Profil ICCER'!$AE$182,'Profil ICCER'!$AX$182,'Profil ICCER'!$D$193,'Profil ICCER'!$W$193,'Profil ICCER'!$D$197,'Profil ICCER'!$W$197,'Profil ICCER'!$AE$193,'Profil ICCER'!$AX$193,'Profil ICCER'!$AE$197,'Profil ICCER'!$AX$197,'Profil ICCER'!$D$208,'Profil ICCER'!$W$208,'Profil ICCER'!$D$212,'Profil ICCER'!$W$212,'Profil ICCER'!$D$216,'Profil ICCER'!$W$216,'Profil ICCER'!$D$220,'Profil ICCER'!$W$220)</f>
        <v xml:space="preserve"> </v>
      </c>
      <c r="AT148" s="599"/>
      <c r="AU148" s="599"/>
      <c r="AV148" s="882"/>
      <c r="AW148" s="882"/>
    </row>
    <row r="149" spans="41:49" ht="35.1" customHeight="1">
      <c r="AO149" s="599" t="s">
        <v>376</v>
      </c>
      <c r="AP149" s="599">
        <v>10</v>
      </c>
      <c r="AQ149" s="882">
        <f>_xlfn.SWITCH(AO149,'Profil ICCER'!$D$26,'Profil ICCER'!$U$26,'Profil ICCER'!$D$30,'Profil ICCER'!$U$30,'Profil ICCER'!$D$34,'Profil ICCER'!$U$34,'Profil ICCER'!$D$38,'Profil ICCER'!$U$38,'Profil ICCER'!$D$42,'Profil ICCER'!$U$42,'Profil ICCER'!$D$46,'Profil ICCER'!$U$46,'Profil ICCER'!$D$50,'Profil ICCER'!$U$50,'Profil ICCER'!$AE$26,'Profil ICCER'!$AV$26,'Profil ICCER'!$AE$30,'Profil ICCER'!$AV$30,'Profil ICCER'!$AE$34,'Profil ICCER'!$AV$34,'Profil ICCER'!$AE$38,'Profil ICCER'!$AV$38,'Profil ICCER'!$AE$42,'Profil ICCER'!$AV$42,'Profil ICCER'!$AE$46,'Profil ICCER'!$AV$46,'Profil ICCER'!$AE$50,'Profil ICCER'!$AV$50,'Profil ICCER'!$D$61,'Profil ICCER'!$U$61,'Profil ICCER'!$D$65,'Profil ICCER'!$U$65,'Profil ICCER'!$D$69,'Profil ICCER'!$U$69,'Profil ICCER'!$D$73,'Profil ICCER'!$U$73,'Profil ICCER'!$AE$61,'Profil ICCER'!$AV$61,'Profil ICCER'!$AE$65,'Profil ICCER'!$AV$65,'Profil ICCER'!$AE$69,'Profil ICCER'!$AV$69,'Profil ICCER'!$D$84,'Profil ICCER'!$U$84,'Profil ICCER'!$D$88,'Profil ICCER'!$U$88,'Profil ICCER'!$AE$84,'Profil ICCER'!$AV$84,'Profil ICCER'!$AE$88,'Profil ICCER'!$AV$88,'Profil ICCER'!$AE$92,'Profil ICCER'!$AV$92,'Profil ICCER'!$AE$96,'Profil ICCER'!$AV$96,'Profil ICCER'!$D$107,'Profil ICCER'!$U$107,'Profil ICCER'!$D$111,'Profil ICCER'!$U$111,'Profil ICCER'!$D$115,'Profil ICCER'!$U$115,'Profil ICCER'!$D$119,'Profil ICCER'!$U$119,'Profil ICCER'!$D$123,'Profil ICCER'!$U$123,'Profil ICCER'!$AE$107,'Profil ICCER'!$AV$107,'Profil ICCER'!$AE$111,'Profil ICCER'!$AV$111,'Profil ICCER'!$AE$115,'Profil ICCER'!$AV$115,'Profil ICCER'!$D$134,'Profil ICCER'!$U$134,'Profil ICCER'!$D$138,'Profil ICCER'!$U$138,'Profil ICCER'!$D$142,'Profil ICCER'!$U$142,'Profil ICCER'!$D$146,'Profil ICCER'!$U$146,'Profil ICCER'!$D$150,'Profil ICCER'!$U$150,'Profil ICCER'!$D$154,'Profil ICCER'!$U$154,'Profil ICCER'!$AE$134,'Profil ICCER'!$AV$134,'Profil ICCER'!$AE$138,'Profil ICCER'!$AV$138,'Profil ICCER'!$AE$142,'Profil ICCER'!$AV$142,'Profil ICCER'!$AE$146,'Profil ICCER'!$AV$146,'Profil ICCER'!$AE$150,'Profil ICCER'!$AV$150,'Profil ICCER'!$AE$154,'Profil ICCER'!$AV$154,'Profil ICCER'!$AE$158,'Profil ICCER'!$AV$158,'Profil ICCER'!$AE$162,'Profil ICCER'!$AV$162,'Profil ICCER'!$AE$166,'Profil ICCER'!$AV$166,'Profil ICCER'!$AE$170,'Profil ICCER'!$AV$170,'Profil ICCER'!$AE$174,'Profil ICCER'!$AV$174,'Profil ICCER'!$AE$178,'Profil ICCER'!$AV$178,'Profil ICCER'!$AE$182,'Profil ICCER'!$AV$182,'Profil ICCER'!$D$193,'Profil ICCER'!$U$193,'Profil ICCER'!$D$197,'Profil ICCER'!$U$197,'Profil ICCER'!$AE$193,'Profil ICCER'!$AV$193,'Profil ICCER'!$AE$197,'Profil ICCER'!$AV$197,'Profil ICCER'!$D$208,'Profil ICCER'!$U$208,'Profil ICCER'!$D$212,'Profil ICCER'!$U$212,'Profil ICCER'!$D$216,'Profil ICCER'!$U$216,'Profil ICCER'!$D$220,'Profil ICCER'!$U$220)</f>
        <v>0</v>
      </c>
      <c r="AR149" s="900" t="str">
        <f>_xlfn.SWITCH(AO149,'Profil ICCER'!$D$26,'Profil ICCER'!$W$26,'Profil ICCER'!$D$30,'Profil ICCER'!$W$30,'Profil ICCER'!$D$34,'Profil ICCER'!$W$34,'Profil ICCER'!$D$38,'Profil ICCER'!$W$38,'Profil ICCER'!$D$42,'Profil ICCER'!$W$42,'Profil ICCER'!$D$46,'Profil ICCER'!$W$46,'Profil ICCER'!$D$50,'Profil ICCER'!$W$50,'Profil ICCER'!$AE$26,'Profil ICCER'!$AX$26,'Profil ICCER'!$AE$30,'Profil ICCER'!$AX$30,'Profil ICCER'!$AE$34,'Profil ICCER'!$AX$34,'Profil ICCER'!$AE$38,'Profil ICCER'!$AX$38,'Profil ICCER'!$AE$42,'Profil ICCER'!$AX$42,'Profil ICCER'!$AE$46,'Profil ICCER'!$AX$46,'Profil ICCER'!$AE$50,'Profil ICCER'!$AX$50,'Profil ICCER'!$D$61,'Profil ICCER'!$W$61,'Profil ICCER'!$D$65,'Profil ICCER'!$W$65,'Profil ICCER'!$D$69,'Profil ICCER'!$W$69,'Profil ICCER'!$D$73,'Profil ICCER'!$W$73,'Profil ICCER'!$AE$61,'Profil ICCER'!$AX$61,'Profil ICCER'!$AE$65,'Profil ICCER'!$AX$65,'Profil ICCER'!$AE$69,'Profil ICCER'!$AX$69,'Profil ICCER'!$D$84,'Profil ICCER'!$W$84,'Profil ICCER'!$D$88,'Profil ICCER'!$W$88,'Profil ICCER'!$AE$84,'Profil ICCER'!$AX$84,'Profil ICCER'!$AE$88,'Profil ICCER'!$AX$88,'Profil ICCER'!$AE$92,'Profil ICCER'!$AX$92,'Profil ICCER'!$AE$96,'Profil ICCER'!$AX$96,'Profil ICCER'!$D$107,'Profil ICCER'!$W$107,'Profil ICCER'!$D$111,'Profil ICCER'!$W$111,'Profil ICCER'!$D$115,'Profil ICCER'!$W$115,'Profil ICCER'!$D$119,'Profil ICCER'!$W$119,'Profil ICCER'!$D$123,'Profil ICCER'!$W$123,'Profil ICCER'!$AE$107,'Profil ICCER'!$AX$107,'Profil ICCER'!$AE$111,'Profil ICCER'!$AX$111,'Profil ICCER'!$AE$115,'Profil ICCER'!$AX$115,'Profil ICCER'!$D$134,'Profil ICCER'!$W$134,'Profil ICCER'!$D$138,'Profil ICCER'!$W$138,'Profil ICCER'!$D$142,'Profil ICCER'!$W$142,'Profil ICCER'!$D$146,'Profil ICCER'!$W$146,'Profil ICCER'!$D$150,'Profil ICCER'!$W$150,'Profil ICCER'!$D$154,'Profil ICCER'!$W$154,'Profil ICCER'!$AE$134,'Profil ICCER'!$AX$134,'Profil ICCER'!$AE$138,'Profil ICCER'!$AX$138,'Profil ICCER'!$AE$142,'Profil ICCER'!$AX$142,'Profil ICCER'!$AE$146,'Profil ICCER'!$AX$146,'Profil ICCER'!$AE$150,'Profil ICCER'!$AX$150,'Profil ICCER'!$AE$154,'Profil ICCER'!$AX$154,'Profil ICCER'!$AE$158,'Profil ICCER'!$AX$158,'Profil ICCER'!$AE$162,'Profil ICCER'!$AX$162,'Profil ICCER'!$AE$166,'Profil ICCER'!$AX$166,'Profil ICCER'!$AE$170,'Profil ICCER'!$AX$170,'Profil ICCER'!$AE$174,'Profil ICCER'!$AX$174,'Profil ICCER'!$AE$178,'Profil ICCER'!$AX$178,'Profil ICCER'!$AE$182,'Profil ICCER'!$AX$182,'Profil ICCER'!$D$193,'Profil ICCER'!$W$193,'Profil ICCER'!$D$197,'Profil ICCER'!$W$197,'Profil ICCER'!$AE$193,'Profil ICCER'!$AX$193,'Profil ICCER'!$AE$197,'Profil ICCER'!$AX$197,'Profil ICCER'!$D$208,'Profil ICCER'!$W$208,'Profil ICCER'!$D$212,'Profil ICCER'!$W$212,'Profil ICCER'!$D$216,'Profil ICCER'!$W$216,'Profil ICCER'!$D$220,'Profil ICCER'!$W$220)</f>
        <v xml:space="preserve"> </v>
      </c>
      <c r="AT149" s="599"/>
      <c r="AU149" s="599"/>
      <c r="AV149" s="882"/>
      <c r="AW149" s="882"/>
    </row>
    <row r="150" spans="41:49" ht="35.1" customHeight="1">
      <c r="AO150" s="599" t="s">
        <v>377</v>
      </c>
      <c r="AP150" s="599">
        <v>10</v>
      </c>
      <c r="AQ150" s="882">
        <f>_xlfn.SWITCH(AO150,'Profil ICCER'!$D$26,'Profil ICCER'!$U$26,'Profil ICCER'!$D$30,'Profil ICCER'!$U$30,'Profil ICCER'!$D$34,'Profil ICCER'!$U$34,'Profil ICCER'!$D$38,'Profil ICCER'!$U$38,'Profil ICCER'!$D$42,'Profil ICCER'!$U$42,'Profil ICCER'!$D$46,'Profil ICCER'!$U$46,'Profil ICCER'!$D$50,'Profil ICCER'!$U$50,'Profil ICCER'!$AE$26,'Profil ICCER'!$AV$26,'Profil ICCER'!$AE$30,'Profil ICCER'!$AV$30,'Profil ICCER'!$AE$34,'Profil ICCER'!$AV$34,'Profil ICCER'!$AE$38,'Profil ICCER'!$AV$38,'Profil ICCER'!$AE$42,'Profil ICCER'!$AV$42,'Profil ICCER'!$AE$46,'Profil ICCER'!$AV$46,'Profil ICCER'!$AE$50,'Profil ICCER'!$AV$50,'Profil ICCER'!$D$61,'Profil ICCER'!$U$61,'Profil ICCER'!$D$65,'Profil ICCER'!$U$65,'Profil ICCER'!$D$69,'Profil ICCER'!$U$69,'Profil ICCER'!$D$73,'Profil ICCER'!$U$73,'Profil ICCER'!$AE$61,'Profil ICCER'!$AV$61,'Profil ICCER'!$AE$65,'Profil ICCER'!$AV$65,'Profil ICCER'!$AE$69,'Profil ICCER'!$AV$69,'Profil ICCER'!$D$84,'Profil ICCER'!$U$84,'Profil ICCER'!$D$88,'Profil ICCER'!$U$88,'Profil ICCER'!$AE$84,'Profil ICCER'!$AV$84,'Profil ICCER'!$AE$88,'Profil ICCER'!$AV$88,'Profil ICCER'!$AE$92,'Profil ICCER'!$AV$92,'Profil ICCER'!$AE$96,'Profil ICCER'!$AV$96,'Profil ICCER'!$D$107,'Profil ICCER'!$U$107,'Profil ICCER'!$D$111,'Profil ICCER'!$U$111,'Profil ICCER'!$D$115,'Profil ICCER'!$U$115,'Profil ICCER'!$D$119,'Profil ICCER'!$U$119,'Profil ICCER'!$D$123,'Profil ICCER'!$U$123,'Profil ICCER'!$AE$107,'Profil ICCER'!$AV$107,'Profil ICCER'!$AE$111,'Profil ICCER'!$AV$111,'Profil ICCER'!$AE$115,'Profil ICCER'!$AV$115,'Profil ICCER'!$D$134,'Profil ICCER'!$U$134,'Profil ICCER'!$D$138,'Profil ICCER'!$U$138,'Profil ICCER'!$D$142,'Profil ICCER'!$U$142,'Profil ICCER'!$D$146,'Profil ICCER'!$U$146,'Profil ICCER'!$D$150,'Profil ICCER'!$U$150,'Profil ICCER'!$D$154,'Profil ICCER'!$U$154,'Profil ICCER'!$AE$134,'Profil ICCER'!$AV$134,'Profil ICCER'!$AE$138,'Profil ICCER'!$AV$138,'Profil ICCER'!$AE$142,'Profil ICCER'!$AV$142,'Profil ICCER'!$AE$146,'Profil ICCER'!$AV$146,'Profil ICCER'!$AE$150,'Profil ICCER'!$AV$150,'Profil ICCER'!$AE$154,'Profil ICCER'!$AV$154,'Profil ICCER'!$AE$158,'Profil ICCER'!$AV$158,'Profil ICCER'!$AE$162,'Profil ICCER'!$AV$162,'Profil ICCER'!$AE$166,'Profil ICCER'!$AV$166,'Profil ICCER'!$AE$170,'Profil ICCER'!$AV$170,'Profil ICCER'!$AE$174,'Profil ICCER'!$AV$174,'Profil ICCER'!$AE$178,'Profil ICCER'!$AV$178,'Profil ICCER'!$AE$182,'Profil ICCER'!$AV$182,'Profil ICCER'!$D$193,'Profil ICCER'!$U$193,'Profil ICCER'!$D$197,'Profil ICCER'!$U$197,'Profil ICCER'!$AE$193,'Profil ICCER'!$AV$193,'Profil ICCER'!$AE$197,'Profil ICCER'!$AV$197,'Profil ICCER'!$D$208,'Profil ICCER'!$U$208,'Profil ICCER'!$D$212,'Profil ICCER'!$U$212,'Profil ICCER'!$D$216,'Profil ICCER'!$U$216,'Profil ICCER'!$D$220,'Profil ICCER'!$U$220)</f>
        <v>0</v>
      </c>
      <c r="AR150" s="900" t="str">
        <f>_xlfn.SWITCH(AO150,'Profil ICCER'!$D$26,'Profil ICCER'!$W$26,'Profil ICCER'!$D$30,'Profil ICCER'!$W$30,'Profil ICCER'!$D$34,'Profil ICCER'!$W$34,'Profil ICCER'!$D$38,'Profil ICCER'!$W$38,'Profil ICCER'!$D$42,'Profil ICCER'!$W$42,'Profil ICCER'!$D$46,'Profil ICCER'!$W$46,'Profil ICCER'!$D$50,'Profil ICCER'!$W$50,'Profil ICCER'!$AE$26,'Profil ICCER'!$AX$26,'Profil ICCER'!$AE$30,'Profil ICCER'!$AX$30,'Profil ICCER'!$AE$34,'Profil ICCER'!$AX$34,'Profil ICCER'!$AE$38,'Profil ICCER'!$AX$38,'Profil ICCER'!$AE$42,'Profil ICCER'!$AX$42,'Profil ICCER'!$AE$46,'Profil ICCER'!$AX$46,'Profil ICCER'!$AE$50,'Profil ICCER'!$AX$50,'Profil ICCER'!$D$61,'Profil ICCER'!$W$61,'Profil ICCER'!$D$65,'Profil ICCER'!$W$65,'Profil ICCER'!$D$69,'Profil ICCER'!$W$69,'Profil ICCER'!$D$73,'Profil ICCER'!$W$73,'Profil ICCER'!$AE$61,'Profil ICCER'!$AX$61,'Profil ICCER'!$AE$65,'Profil ICCER'!$AX$65,'Profil ICCER'!$AE$69,'Profil ICCER'!$AX$69,'Profil ICCER'!$D$84,'Profil ICCER'!$W$84,'Profil ICCER'!$D$88,'Profil ICCER'!$W$88,'Profil ICCER'!$AE$84,'Profil ICCER'!$AX$84,'Profil ICCER'!$AE$88,'Profil ICCER'!$AX$88,'Profil ICCER'!$AE$92,'Profil ICCER'!$AX$92,'Profil ICCER'!$AE$96,'Profil ICCER'!$AX$96,'Profil ICCER'!$D$107,'Profil ICCER'!$W$107,'Profil ICCER'!$D$111,'Profil ICCER'!$W$111,'Profil ICCER'!$D$115,'Profil ICCER'!$W$115,'Profil ICCER'!$D$119,'Profil ICCER'!$W$119,'Profil ICCER'!$D$123,'Profil ICCER'!$W$123,'Profil ICCER'!$AE$107,'Profil ICCER'!$AX$107,'Profil ICCER'!$AE$111,'Profil ICCER'!$AX$111,'Profil ICCER'!$AE$115,'Profil ICCER'!$AX$115,'Profil ICCER'!$D$134,'Profil ICCER'!$W$134,'Profil ICCER'!$D$138,'Profil ICCER'!$W$138,'Profil ICCER'!$D$142,'Profil ICCER'!$W$142,'Profil ICCER'!$D$146,'Profil ICCER'!$W$146,'Profil ICCER'!$D$150,'Profil ICCER'!$W$150,'Profil ICCER'!$D$154,'Profil ICCER'!$W$154,'Profil ICCER'!$AE$134,'Profil ICCER'!$AX$134,'Profil ICCER'!$AE$138,'Profil ICCER'!$AX$138,'Profil ICCER'!$AE$142,'Profil ICCER'!$AX$142,'Profil ICCER'!$AE$146,'Profil ICCER'!$AX$146,'Profil ICCER'!$AE$150,'Profil ICCER'!$AX$150,'Profil ICCER'!$AE$154,'Profil ICCER'!$AX$154,'Profil ICCER'!$AE$158,'Profil ICCER'!$AX$158,'Profil ICCER'!$AE$162,'Profil ICCER'!$AX$162,'Profil ICCER'!$AE$166,'Profil ICCER'!$AX$166,'Profil ICCER'!$AE$170,'Profil ICCER'!$AX$170,'Profil ICCER'!$AE$174,'Profil ICCER'!$AX$174,'Profil ICCER'!$AE$178,'Profil ICCER'!$AX$178,'Profil ICCER'!$AE$182,'Profil ICCER'!$AX$182,'Profil ICCER'!$D$193,'Profil ICCER'!$W$193,'Profil ICCER'!$D$197,'Profil ICCER'!$W$197,'Profil ICCER'!$AE$193,'Profil ICCER'!$AX$193,'Profil ICCER'!$AE$197,'Profil ICCER'!$AX$197,'Profil ICCER'!$D$208,'Profil ICCER'!$W$208,'Profil ICCER'!$D$212,'Profil ICCER'!$W$212,'Profil ICCER'!$D$216,'Profil ICCER'!$W$216,'Profil ICCER'!$D$220,'Profil ICCER'!$W$220)</f>
        <v xml:space="preserve"> </v>
      </c>
      <c r="AT150" s="599"/>
      <c r="AU150" s="599"/>
      <c r="AV150" s="882"/>
      <c r="AW150" s="882"/>
    </row>
    <row r="151" spans="41:49" ht="35.1" customHeight="1">
      <c r="AO151" s="599" t="s">
        <v>397</v>
      </c>
      <c r="AP151" s="599">
        <v>10</v>
      </c>
      <c r="AQ151" s="882">
        <f>_xlfn.SWITCH(AO151,'Profil ICCER'!$D$26,'Profil ICCER'!$U$26,'Profil ICCER'!$D$30,'Profil ICCER'!$U$30,'Profil ICCER'!$D$34,'Profil ICCER'!$U$34,'Profil ICCER'!$D$38,'Profil ICCER'!$U$38,'Profil ICCER'!$D$42,'Profil ICCER'!$U$42,'Profil ICCER'!$D$46,'Profil ICCER'!$U$46,'Profil ICCER'!$D$50,'Profil ICCER'!$U$50,'Profil ICCER'!$AE$26,'Profil ICCER'!$AV$26,'Profil ICCER'!$AE$30,'Profil ICCER'!$AV$30,'Profil ICCER'!$AE$34,'Profil ICCER'!$AV$34,'Profil ICCER'!$AE$38,'Profil ICCER'!$AV$38,'Profil ICCER'!$AE$42,'Profil ICCER'!$AV$42,'Profil ICCER'!$AE$46,'Profil ICCER'!$AV$46,'Profil ICCER'!$AE$50,'Profil ICCER'!$AV$50,'Profil ICCER'!$D$61,'Profil ICCER'!$U$61,'Profil ICCER'!$D$65,'Profil ICCER'!$U$65,'Profil ICCER'!$D$69,'Profil ICCER'!$U$69,'Profil ICCER'!$D$73,'Profil ICCER'!$U$73,'Profil ICCER'!$AE$61,'Profil ICCER'!$AV$61,'Profil ICCER'!$AE$65,'Profil ICCER'!$AV$65,'Profil ICCER'!$AE$69,'Profil ICCER'!$AV$69,'Profil ICCER'!$D$84,'Profil ICCER'!$U$84,'Profil ICCER'!$D$88,'Profil ICCER'!$U$88,'Profil ICCER'!$AE$84,'Profil ICCER'!$AV$84,'Profil ICCER'!$AE$88,'Profil ICCER'!$AV$88,'Profil ICCER'!$AE$92,'Profil ICCER'!$AV$92,'Profil ICCER'!$AE$96,'Profil ICCER'!$AV$96,'Profil ICCER'!$D$107,'Profil ICCER'!$U$107,'Profil ICCER'!$D$111,'Profil ICCER'!$U$111,'Profil ICCER'!$D$115,'Profil ICCER'!$U$115,'Profil ICCER'!$D$119,'Profil ICCER'!$U$119,'Profil ICCER'!$D$123,'Profil ICCER'!$U$123,'Profil ICCER'!$AE$107,'Profil ICCER'!$AV$107,'Profil ICCER'!$AE$111,'Profil ICCER'!$AV$111,'Profil ICCER'!$AE$115,'Profil ICCER'!$AV$115,'Profil ICCER'!$D$134,'Profil ICCER'!$U$134,'Profil ICCER'!$D$138,'Profil ICCER'!$U$138,'Profil ICCER'!$D$142,'Profil ICCER'!$U$142,'Profil ICCER'!$D$146,'Profil ICCER'!$U$146,'Profil ICCER'!$D$150,'Profil ICCER'!$U$150,'Profil ICCER'!$D$154,'Profil ICCER'!$U$154,'Profil ICCER'!$AE$134,'Profil ICCER'!$AV$134,'Profil ICCER'!$AE$138,'Profil ICCER'!$AV$138,'Profil ICCER'!$AE$142,'Profil ICCER'!$AV$142,'Profil ICCER'!$AE$146,'Profil ICCER'!$AV$146,'Profil ICCER'!$AE$150,'Profil ICCER'!$AV$150,'Profil ICCER'!$AE$154,'Profil ICCER'!$AV$154,'Profil ICCER'!$AE$158,'Profil ICCER'!$AV$158,'Profil ICCER'!$AE$162,'Profil ICCER'!$AV$162,'Profil ICCER'!$AE$166,'Profil ICCER'!$AV$166,'Profil ICCER'!$AE$170,'Profil ICCER'!$AV$170,'Profil ICCER'!$AE$174,'Profil ICCER'!$AV$174,'Profil ICCER'!$AE$178,'Profil ICCER'!$AV$178,'Profil ICCER'!$AE$182,'Profil ICCER'!$AV$182,'Profil ICCER'!$D$193,'Profil ICCER'!$U$193,'Profil ICCER'!$D$197,'Profil ICCER'!$U$197,'Profil ICCER'!$AE$193,'Profil ICCER'!$AV$193,'Profil ICCER'!$AE$197,'Profil ICCER'!$AV$197,'Profil ICCER'!$D$208,'Profil ICCER'!$U$208,'Profil ICCER'!$D$212,'Profil ICCER'!$U$212,'Profil ICCER'!$D$216,'Profil ICCER'!$U$216,'Profil ICCER'!$D$220,'Profil ICCER'!$U$220)</f>
        <v>0</v>
      </c>
      <c r="AR151" s="900" t="str">
        <f>_xlfn.SWITCH(AO151,'Profil ICCER'!$D$26,'Profil ICCER'!$W$26,'Profil ICCER'!$D$30,'Profil ICCER'!$W$30,'Profil ICCER'!$D$34,'Profil ICCER'!$W$34,'Profil ICCER'!$D$38,'Profil ICCER'!$W$38,'Profil ICCER'!$D$42,'Profil ICCER'!$W$42,'Profil ICCER'!$D$46,'Profil ICCER'!$W$46,'Profil ICCER'!$D$50,'Profil ICCER'!$W$50,'Profil ICCER'!$AE$26,'Profil ICCER'!$AX$26,'Profil ICCER'!$AE$30,'Profil ICCER'!$AX$30,'Profil ICCER'!$AE$34,'Profil ICCER'!$AX$34,'Profil ICCER'!$AE$38,'Profil ICCER'!$AX$38,'Profil ICCER'!$AE$42,'Profil ICCER'!$AX$42,'Profil ICCER'!$AE$46,'Profil ICCER'!$AX$46,'Profil ICCER'!$AE$50,'Profil ICCER'!$AX$50,'Profil ICCER'!$D$61,'Profil ICCER'!$W$61,'Profil ICCER'!$D$65,'Profil ICCER'!$W$65,'Profil ICCER'!$D$69,'Profil ICCER'!$W$69,'Profil ICCER'!$D$73,'Profil ICCER'!$W$73,'Profil ICCER'!$AE$61,'Profil ICCER'!$AX$61,'Profil ICCER'!$AE$65,'Profil ICCER'!$AX$65,'Profil ICCER'!$AE$69,'Profil ICCER'!$AX$69,'Profil ICCER'!$D$84,'Profil ICCER'!$W$84,'Profil ICCER'!$D$88,'Profil ICCER'!$W$88,'Profil ICCER'!$AE$84,'Profil ICCER'!$AX$84,'Profil ICCER'!$AE$88,'Profil ICCER'!$AX$88,'Profil ICCER'!$AE$92,'Profil ICCER'!$AX$92,'Profil ICCER'!$AE$96,'Profil ICCER'!$AX$96,'Profil ICCER'!$D$107,'Profil ICCER'!$W$107,'Profil ICCER'!$D$111,'Profil ICCER'!$W$111,'Profil ICCER'!$D$115,'Profil ICCER'!$W$115,'Profil ICCER'!$D$119,'Profil ICCER'!$W$119,'Profil ICCER'!$D$123,'Profil ICCER'!$W$123,'Profil ICCER'!$AE$107,'Profil ICCER'!$AX$107,'Profil ICCER'!$AE$111,'Profil ICCER'!$AX$111,'Profil ICCER'!$AE$115,'Profil ICCER'!$AX$115,'Profil ICCER'!$D$134,'Profil ICCER'!$W$134,'Profil ICCER'!$D$138,'Profil ICCER'!$W$138,'Profil ICCER'!$D$142,'Profil ICCER'!$W$142,'Profil ICCER'!$D$146,'Profil ICCER'!$W$146,'Profil ICCER'!$D$150,'Profil ICCER'!$W$150,'Profil ICCER'!$D$154,'Profil ICCER'!$W$154,'Profil ICCER'!$AE$134,'Profil ICCER'!$AX$134,'Profil ICCER'!$AE$138,'Profil ICCER'!$AX$138,'Profil ICCER'!$AE$142,'Profil ICCER'!$AX$142,'Profil ICCER'!$AE$146,'Profil ICCER'!$AX$146,'Profil ICCER'!$AE$150,'Profil ICCER'!$AX$150,'Profil ICCER'!$AE$154,'Profil ICCER'!$AX$154,'Profil ICCER'!$AE$158,'Profil ICCER'!$AX$158,'Profil ICCER'!$AE$162,'Profil ICCER'!$AX$162,'Profil ICCER'!$AE$166,'Profil ICCER'!$AX$166,'Profil ICCER'!$AE$170,'Profil ICCER'!$AX$170,'Profil ICCER'!$AE$174,'Profil ICCER'!$AX$174,'Profil ICCER'!$AE$178,'Profil ICCER'!$AX$178,'Profil ICCER'!$AE$182,'Profil ICCER'!$AX$182,'Profil ICCER'!$D$193,'Profil ICCER'!$W$193,'Profil ICCER'!$D$197,'Profil ICCER'!$W$197,'Profil ICCER'!$AE$193,'Profil ICCER'!$AX$193,'Profil ICCER'!$AE$197,'Profil ICCER'!$AX$197,'Profil ICCER'!$D$208,'Profil ICCER'!$W$208,'Profil ICCER'!$D$212,'Profil ICCER'!$W$212,'Profil ICCER'!$D$216,'Profil ICCER'!$W$216,'Profil ICCER'!$D$220,'Profil ICCER'!$W$220)</f>
        <v xml:space="preserve"> </v>
      </c>
      <c r="AT151" s="599"/>
      <c r="AU151" s="599"/>
      <c r="AV151" s="882"/>
      <c r="AW151" s="882"/>
    </row>
    <row r="152" spans="41:49" ht="35.1" customHeight="1">
      <c r="AO152" s="599" t="s">
        <v>379</v>
      </c>
      <c r="AP152" s="599">
        <v>10</v>
      </c>
      <c r="AQ152" s="882">
        <f>_xlfn.SWITCH(AO152,'Profil ICCER'!$D$26,'Profil ICCER'!$U$26,'Profil ICCER'!$D$30,'Profil ICCER'!$U$30,'Profil ICCER'!$D$34,'Profil ICCER'!$U$34,'Profil ICCER'!$D$38,'Profil ICCER'!$U$38,'Profil ICCER'!$D$42,'Profil ICCER'!$U$42,'Profil ICCER'!$D$46,'Profil ICCER'!$U$46,'Profil ICCER'!$D$50,'Profil ICCER'!$U$50,'Profil ICCER'!$AE$26,'Profil ICCER'!$AV$26,'Profil ICCER'!$AE$30,'Profil ICCER'!$AV$30,'Profil ICCER'!$AE$34,'Profil ICCER'!$AV$34,'Profil ICCER'!$AE$38,'Profil ICCER'!$AV$38,'Profil ICCER'!$AE$42,'Profil ICCER'!$AV$42,'Profil ICCER'!$AE$46,'Profil ICCER'!$AV$46,'Profil ICCER'!$AE$50,'Profil ICCER'!$AV$50,'Profil ICCER'!$D$61,'Profil ICCER'!$U$61,'Profil ICCER'!$D$65,'Profil ICCER'!$U$65,'Profil ICCER'!$D$69,'Profil ICCER'!$U$69,'Profil ICCER'!$D$73,'Profil ICCER'!$U$73,'Profil ICCER'!$AE$61,'Profil ICCER'!$AV$61,'Profil ICCER'!$AE$65,'Profil ICCER'!$AV$65,'Profil ICCER'!$AE$69,'Profil ICCER'!$AV$69,'Profil ICCER'!$D$84,'Profil ICCER'!$U$84,'Profil ICCER'!$D$88,'Profil ICCER'!$U$88,'Profil ICCER'!$AE$84,'Profil ICCER'!$AV$84,'Profil ICCER'!$AE$88,'Profil ICCER'!$AV$88,'Profil ICCER'!$AE$92,'Profil ICCER'!$AV$92,'Profil ICCER'!$AE$96,'Profil ICCER'!$AV$96,'Profil ICCER'!$D$107,'Profil ICCER'!$U$107,'Profil ICCER'!$D$111,'Profil ICCER'!$U$111,'Profil ICCER'!$D$115,'Profil ICCER'!$U$115,'Profil ICCER'!$D$119,'Profil ICCER'!$U$119,'Profil ICCER'!$D$123,'Profil ICCER'!$U$123,'Profil ICCER'!$AE$107,'Profil ICCER'!$AV$107,'Profil ICCER'!$AE$111,'Profil ICCER'!$AV$111,'Profil ICCER'!$AE$115,'Profil ICCER'!$AV$115,'Profil ICCER'!$D$134,'Profil ICCER'!$U$134,'Profil ICCER'!$D$138,'Profil ICCER'!$U$138,'Profil ICCER'!$D$142,'Profil ICCER'!$U$142,'Profil ICCER'!$D$146,'Profil ICCER'!$U$146,'Profil ICCER'!$D$150,'Profil ICCER'!$U$150,'Profil ICCER'!$D$154,'Profil ICCER'!$U$154,'Profil ICCER'!$AE$134,'Profil ICCER'!$AV$134,'Profil ICCER'!$AE$138,'Profil ICCER'!$AV$138,'Profil ICCER'!$AE$142,'Profil ICCER'!$AV$142,'Profil ICCER'!$AE$146,'Profil ICCER'!$AV$146,'Profil ICCER'!$AE$150,'Profil ICCER'!$AV$150,'Profil ICCER'!$AE$154,'Profil ICCER'!$AV$154,'Profil ICCER'!$AE$158,'Profil ICCER'!$AV$158,'Profil ICCER'!$AE$162,'Profil ICCER'!$AV$162,'Profil ICCER'!$AE$166,'Profil ICCER'!$AV$166,'Profil ICCER'!$AE$170,'Profil ICCER'!$AV$170,'Profil ICCER'!$AE$174,'Profil ICCER'!$AV$174,'Profil ICCER'!$AE$178,'Profil ICCER'!$AV$178,'Profil ICCER'!$AE$182,'Profil ICCER'!$AV$182,'Profil ICCER'!$D$193,'Profil ICCER'!$U$193,'Profil ICCER'!$D$197,'Profil ICCER'!$U$197,'Profil ICCER'!$AE$193,'Profil ICCER'!$AV$193,'Profil ICCER'!$AE$197,'Profil ICCER'!$AV$197,'Profil ICCER'!$D$208,'Profil ICCER'!$U$208,'Profil ICCER'!$D$212,'Profil ICCER'!$U$212,'Profil ICCER'!$D$216,'Profil ICCER'!$U$216,'Profil ICCER'!$D$220,'Profil ICCER'!$U$220)</f>
        <v>0</v>
      </c>
      <c r="AR152" s="900" t="str">
        <f>_xlfn.SWITCH(AO152,'Profil ICCER'!$D$26,'Profil ICCER'!$W$26,'Profil ICCER'!$D$30,'Profil ICCER'!$W$30,'Profil ICCER'!$D$34,'Profil ICCER'!$W$34,'Profil ICCER'!$D$38,'Profil ICCER'!$W$38,'Profil ICCER'!$D$42,'Profil ICCER'!$W$42,'Profil ICCER'!$D$46,'Profil ICCER'!$W$46,'Profil ICCER'!$D$50,'Profil ICCER'!$W$50,'Profil ICCER'!$AE$26,'Profil ICCER'!$AX$26,'Profil ICCER'!$AE$30,'Profil ICCER'!$AX$30,'Profil ICCER'!$AE$34,'Profil ICCER'!$AX$34,'Profil ICCER'!$AE$38,'Profil ICCER'!$AX$38,'Profil ICCER'!$AE$42,'Profil ICCER'!$AX$42,'Profil ICCER'!$AE$46,'Profil ICCER'!$AX$46,'Profil ICCER'!$AE$50,'Profil ICCER'!$AX$50,'Profil ICCER'!$D$61,'Profil ICCER'!$W$61,'Profil ICCER'!$D$65,'Profil ICCER'!$W$65,'Profil ICCER'!$D$69,'Profil ICCER'!$W$69,'Profil ICCER'!$D$73,'Profil ICCER'!$W$73,'Profil ICCER'!$AE$61,'Profil ICCER'!$AX$61,'Profil ICCER'!$AE$65,'Profil ICCER'!$AX$65,'Profil ICCER'!$AE$69,'Profil ICCER'!$AX$69,'Profil ICCER'!$D$84,'Profil ICCER'!$W$84,'Profil ICCER'!$D$88,'Profil ICCER'!$W$88,'Profil ICCER'!$AE$84,'Profil ICCER'!$AX$84,'Profil ICCER'!$AE$88,'Profil ICCER'!$AX$88,'Profil ICCER'!$AE$92,'Profil ICCER'!$AX$92,'Profil ICCER'!$AE$96,'Profil ICCER'!$AX$96,'Profil ICCER'!$D$107,'Profil ICCER'!$W$107,'Profil ICCER'!$D$111,'Profil ICCER'!$W$111,'Profil ICCER'!$D$115,'Profil ICCER'!$W$115,'Profil ICCER'!$D$119,'Profil ICCER'!$W$119,'Profil ICCER'!$D$123,'Profil ICCER'!$W$123,'Profil ICCER'!$AE$107,'Profil ICCER'!$AX$107,'Profil ICCER'!$AE$111,'Profil ICCER'!$AX$111,'Profil ICCER'!$AE$115,'Profil ICCER'!$AX$115,'Profil ICCER'!$D$134,'Profil ICCER'!$W$134,'Profil ICCER'!$D$138,'Profil ICCER'!$W$138,'Profil ICCER'!$D$142,'Profil ICCER'!$W$142,'Profil ICCER'!$D$146,'Profil ICCER'!$W$146,'Profil ICCER'!$D$150,'Profil ICCER'!$W$150,'Profil ICCER'!$D$154,'Profil ICCER'!$W$154,'Profil ICCER'!$AE$134,'Profil ICCER'!$AX$134,'Profil ICCER'!$AE$138,'Profil ICCER'!$AX$138,'Profil ICCER'!$AE$142,'Profil ICCER'!$AX$142,'Profil ICCER'!$AE$146,'Profil ICCER'!$AX$146,'Profil ICCER'!$AE$150,'Profil ICCER'!$AX$150,'Profil ICCER'!$AE$154,'Profil ICCER'!$AX$154,'Profil ICCER'!$AE$158,'Profil ICCER'!$AX$158,'Profil ICCER'!$AE$162,'Profil ICCER'!$AX$162,'Profil ICCER'!$AE$166,'Profil ICCER'!$AX$166,'Profil ICCER'!$AE$170,'Profil ICCER'!$AX$170,'Profil ICCER'!$AE$174,'Profil ICCER'!$AX$174,'Profil ICCER'!$AE$178,'Profil ICCER'!$AX$178,'Profil ICCER'!$AE$182,'Profil ICCER'!$AX$182,'Profil ICCER'!$D$193,'Profil ICCER'!$W$193,'Profil ICCER'!$D$197,'Profil ICCER'!$W$197,'Profil ICCER'!$AE$193,'Profil ICCER'!$AX$193,'Profil ICCER'!$AE$197,'Profil ICCER'!$AX$197,'Profil ICCER'!$D$208,'Profil ICCER'!$W$208,'Profil ICCER'!$D$212,'Profil ICCER'!$W$212,'Profil ICCER'!$D$216,'Profil ICCER'!$W$216,'Profil ICCER'!$D$220,'Profil ICCER'!$W$220)</f>
        <v xml:space="preserve"> </v>
      </c>
      <c r="AT152" s="599"/>
      <c r="AU152" s="599"/>
      <c r="AV152" s="882"/>
      <c r="AW152" s="599"/>
    </row>
    <row r="153" spans="41:49" ht="35.1" customHeight="1">
      <c r="AO153" s="599" t="s">
        <v>380</v>
      </c>
      <c r="AP153" s="599">
        <v>10</v>
      </c>
      <c r="AQ153" s="882">
        <f>_xlfn.SWITCH(AO153,'Profil ICCER'!$D$26,'Profil ICCER'!$U$26,'Profil ICCER'!$D$30,'Profil ICCER'!$U$30,'Profil ICCER'!$D$34,'Profil ICCER'!$U$34,'Profil ICCER'!$D$38,'Profil ICCER'!$U$38,'Profil ICCER'!$D$42,'Profil ICCER'!$U$42,'Profil ICCER'!$D$46,'Profil ICCER'!$U$46,'Profil ICCER'!$D$50,'Profil ICCER'!$U$50,'Profil ICCER'!$AE$26,'Profil ICCER'!$AV$26,'Profil ICCER'!$AE$30,'Profil ICCER'!$AV$30,'Profil ICCER'!$AE$34,'Profil ICCER'!$AV$34,'Profil ICCER'!$AE$38,'Profil ICCER'!$AV$38,'Profil ICCER'!$AE$42,'Profil ICCER'!$AV$42,'Profil ICCER'!$AE$46,'Profil ICCER'!$AV$46,'Profil ICCER'!$AE$50,'Profil ICCER'!$AV$50,'Profil ICCER'!$D$61,'Profil ICCER'!$U$61,'Profil ICCER'!$D$65,'Profil ICCER'!$U$65,'Profil ICCER'!$D$69,'Profil ICCER'!$U$69,'Profil ICCER'!$D$73,'Profil ICCER'!$U$73,'Profil ICCER'!$AE$61,'Profil ICCER'!$AV$61,'Profil ICCER'!$AE$65,'Profil ICCER'!$AV$65,'Profil ICCER'!$AE$69,'Profil ICCER'!$AV$69,'Profil ICCER'!$D$84,'Profil ICCER'!$U$84,'Profil ICCER'!$D$88,'Profil ICCER'!$U$88,'Profil ICCER'!$AE$84,'Profil ICCER'!$AV$84,'Profil ICCER'!$AE$88,'Profil ICCER'!$AV$88,'Profil ICCER'!$AE$92,'Profil ICCER'!$AV$92,'Profil ICCER'!$AE$96,'Profil ICCER'!$AV$96,'Profil ICCER'!$D$107,'Profil ICCER'!$U$107,'Profil ICCER'!$D$111,'Profil ICCER'!$U$111,'Profil ICCER'!$D$115,'Profil ICCER'!$U$115,'Profil ICCER'!$D$119,'Profil ICCER'!$U$119,'Profil ICCER'!$D$123,'Profil ICCER'!$U$123,'Profil ICCER'!$AE$107,'Profil ICCER'!$AV$107,'Profil ICCER'!$AE$111,'Profil ICCER'!$AV$111,'Profil ICCER'!$AE$115,'Profil ICCER'!$AV$115,'Profil ICCER'!$D$134,'Profil ICCER'!$U$134,'Profil ICCER'!$D$138,'Profil ICCER'!$U$138,'Profil ICCER'!$D$142,'Profil ICCER'!$U$142,'Profil ICCER'!$D$146,'Profil ICCER'!$U$146,'Profil ICCER'!$D$150,'Profil ICCER'!$U$150,'Profil ICCER'!$D$154,'Profil ICCER'!$U$154,'Profil ICCER'!$AE$134,'Profil ICCER'!$AV$134,'Profil ICCER'!$AE$138,'Profil ICCER'!$AV$138,'Profil ICCER'!$AE$142,'Profil ICCER'!$AV$142,'Profil ICCER'!$AE$146,'Profil ICCER'!$AV$146,'Profil ICCER'!$AE$150,'Profil ICCER'!$AV$150,'Profil ICCER'!$AE$154,'Profil ICCER'!$AV$154,'Profil ICCER'!$AE$158,'Profil ICCER'!$AV$158,'Profil ICCER'!$AE$162,'Profil ICCER'!$AV$162,'Profil ICCER'!$AE$166,'Profil ICCER'!$AV$166,'Profil ICCER'!$AE$170,'Profil ICCER'!$AV$170,'Profil ICCER'!$AE$174,'Profil ICCER'!$AV$174,'Profil ICCER'!$AE$178,'Profil ICCER'!$AV$178,'Profil ICCER'!$AE$182,'Profil ICCER'!$AV$182,'Profil ICCER'!$D$193,'Profil ICCER'!$U$193,'Profil ICCER'!$D$197,'Profil ICCER'!$U$197,'Profil ICCER'!$AE$193,'Profil ICCER'!$AV$193,'Profil ICCER'!$AE$197,'Profil ICCER'!$AV$197,'Profil ICCER'!$D$208,'Profil ICCER'!$U$208,'Profil ICCER'!$D$212,'Profil ICCER'!$U$212,'Profil ICCER'!$D$216,'Profil ICCER'!$U$216,'Profil ICCER'!$D$220,'Profil ICCER'!$U$220)</f>
        <v>0</v>
      </c>
      <c r="AR153" s="900" t="str">
        <f>_xlfn.SWITCH(AO153,'Profil ICCER'!$D$26,'Profil ICCER'!$W$26,'Profil ICCER'!$D$30,'Profil ICCER'!$W$30,'Profil ICCER'!$D$34,'Profil ICCER'!$W$34,'Profil ICCER'!$D$38,'Profil ICCER'!$W$38,'Profil ICCER'!$D$42,'Profil ICCER'!$W$42,'Profil ICCER'!$D$46,'Profil ICCER'!$W$46,'Profil ICCER'!$D$50,'Profil ICCER'!$W$50,'Profil ICCER'!$AE$26,'Profil ICCER'!$AX$26,'Profil ICCER'!$AE$30,'Profil ICCER'!$AX$30,'Profil ICCER'!$AE$34,'Profil ICCER'!$AX$34,'Profil ICCER'!$AE$38,'Profil ICCER'!$AX$38,'Profil ICCER'!$AE$42,'Profil ICCER'!$AX$42,'Profil ICCER'!$AE$46,'Profil ICCER'!$AX$46,'Profil ICCER'!$AE$50,'Profil ICCER'!$AX$50,'Profil ICCER'!$D$61,'Profil ICCER'!$W$61,'Profil ICCER'!$D$65,'Profil ICCER'!$W$65,'Profil ICCER'!$D$69,'Profil ICCER'!$W$69,'Profil ICCER'!$D$73,'Profil ICCER'!$W$73,'Profil ICCER'!$AE$61,'Profil ICCER'!$AX$61,'Profil ICCER'!$AE$65,'Profil ICCER'!$AX$65,'Profil ICCER'!$AE$69,'Profil ICCER'!$AX$69,'Profil ICCER'!$D$84,'Profil ICCER'!$W$84,'Profil ICCER'!$D$88,'Profil ICCER'!$W$88,'Profil ICCER'!$AE$84,'Profil ICCER'!$AX$84,'Profil ICCER'!$AE$88,'Profil ICCER'!$AX$88,'Profil ICCER'!$AE$92,'Profil ICCER'!$AX$92,'Profil ICCER'!$AE$96,'Profil ICCER'!$AX$96,'Profil ICCER'!$D$107,'Profil ICCER'!$W$107,'Profil ICCER'!$D$111,'Profil ICCER'!$W$111,'Profil ICCER'!$D$115,'Profil ICCER'!$W$115,'Profil ICCER'!$D$119,'Profil ICCER'!$W$119,'Profil ICCER'!$D$123,'Profil ICCER'!$W$123,'Profil ICCER'!$AE$107,'Profil ICCER'!$AX$107,'Profil ICCER'!$AE$111,'Profil ICCER'!$AX$111,'Profil ICCER'!$AE$115,'Profil ICCER'!$AX$115,'Profil ICCER'!$D$134,'Profil ICCER'!$W$134,'Profil ICCER'!$D$138,'Profil ICCER'!$W$138,'Profil ICCER'!$D$142,'Profil ICCER'!$W$142,'Profil ICCER'!$D$146,'Profil ICCER'!$W$146,'Profil ICCER'!$D$150,'Profil ICCER'!$W$150,'Profil ICCER'!$D$154,'Profil ICCER'!$W$154,'Profil ICCER'!$AE$134,'Profil ICCER'!$AX$134,'Profil ICCER'!$AE$138,'Profil ICCER'!$AX$138,'Profil ICCER'!$AE$142,'Profil ICCER'!$AX$142,'Profil ICCER'!$AE$146,'Profil ICCER'!$AX$146,'Profil ICCER'!$AE$150,'Profil ICCER'!$AX$150,'Profil ICCER'!$AE$154,'Profil ICCER'!$AX$154,'Profil ICCER'!$AE$158,'Profil ICCER'!$AX$158,'Profil ICCER'!$AE$162,'Profil ICCER'!$AX$162,'Profil ICCER'!$AE$166,'Profil ICCER'!$AX$166,'Profil ICCER'!$AE$170,'Profil ICCER'!$AX$170,'Profil ICCER'!$AE$174,'Profil ICCER'!$AX$174,'Profil ICCER'!$AE$178,'Profil ICCER'!$AX$178,'Profil ICCER'!$AE$182,'Profil ICCER'!$AX$182,'Profil ICCER'!$D$193,'Profil ICCER'!$W$193,'Profil ICCER'!$D$197,'Profil ICCER'!$W$197,'Profil ICCER'!$AE$193,'Profil ICCER'!$AX$193,'Profil ICCER'!$AE$197,'Profil ICCER'!$AX$197,'Profil ICCER'!$D$208,'Profil ICCER'!$W$208,'Profil ICCER'!$D$212,'Profil ICCER'!$W$212,'Profil ICCER'!$D$216,'Profil ICCER'!$W$216,'Profil ICCER'!$D$220,'Profil ICCER'!$W$220)</f>
        <v xml:space="preserve"> </v>
      </c>
      <c r="AT153" s="599"/>
      <c r="AU153" s="599"/>
      <c r="AV153" s="882"/>
      <c r="AW153" s="599"/>
    </row>
    <row r="154" spans="41:49" ht="35.1" customHeight="1">
      <c r="AO154" s="599" t="s">
        <v>381</v>
      </c>
      <c r="AP154" s="599">
        <v>10</v>
      </c>
      <c r="AQ154" s="882">
        <f>_xlfn.SWITCH(AO154,'Profil ICCER'!$D$26,'Profil ICCER'!$U$26,'Profil ICCER'!$D$30,'Profil ICCER'!$U$30,'Profil ICCER'!$D$34,'Profil ICCER'!$U$34,'Profil ICCER'!$D$38,'Profil ICCER'!$U$38,'Profil ICCER'!$D$42,'Profil ICCER'!$U$42,'Profil ICCER'!$D$46,'Profil ICCER'!$U$46,'Profil ICCER'!$D$50,'Profil ICCER'!$U$50,'Profil ICCER'!$AE$26,'Profil ICCER'!$AV$26,'Profil ICCER'!$AE$30,'Profil ICCER'!$AV$30,'Profil ICCER'!$AE$34,'Profil ICCER'!$AV$34,'Profil ICCER'!$AE$38,'Profil ICCER'!$AV$38,'Profil ICCER'!$AE$42,'Profil ICCER'!$AV$42,'Profil ICCER'!$AE$46,'Profil ICCER'!$AV$46,'Profil ICCER'!$AE$50,'Profil ICCER'!$AV$50,'Profil ICCER'!$D$61,'Profil ICCER'!$U$61,'Profil ICCER'!$D$65,'Profil ICCER'!$U$65,'Profil ICCER'!$D$69,'Profil ICCER'!$U$69,'Profil ICCER'!$D$73,'Profil ICCER'!$U$73,'Profil ICCER'!$AE$61,'Profil ICCER'!$AV$61,'Profil ICCER'!$AE$65,'Profil ICCER'!$AV$65,'Profil ICCER'!$AE$69,'Profil ICCER'!$AV$69,'Profil ICCER'!$D$84,'Profil ICCER'!$U$84,'Profil ICCER'!$D$88,'Profil ICCER'!$U$88,'Profil ICCER'!$AE$84,'Profil ICCER'!$AV$84,'Profil ICCER'!$AE$88,'Profil ICCER'!$AV$88,'Profil ICCER'!$AE$92,'Profil ICCER'!$AV$92,'Profil ICCER'!$AE$96,'Profil ICCER'!$AV$96,'Profil ICCER'!$D$107,'Profil ICCER'!$U$107,'Profil ICCER'!$D$111,'Profil ICCER'!$U$111,'Profil ICCER'!$D$115,'Profil ICCER'!$U$115,'Profil ICCER'!$D$119,'Profil ICCER'!$U$119,'Profil ICCER'!$D$123,'Profil ICCER'!$U$123,'Profil ICCER'!$AE$107,'Profil ICCER'!$AV$107,'Profil ICCER'!$AE$111,'Profil ICCER'!$AV$111,'Profil ICCER'!$AE$115,'Profil ICCER'!$AV$115,'Profil ICCER'!$D$134,'Profil ICCER'!$U$134,'Profil ICCER'!$D$138,'Profil ICCER'!$U$138,'Profil ICCER'!$D$142,'Profil ICCER'!$U$142,'Profil ICCER'!$D$146,'Profil ICCER'!$U$146,'Profil ICCER'!$D$150,'Profil ICCER'!$U$150,'Profil ICCER'!$D$154,'Profil ICCER'!$U$154,'Profil ICCER'!$AE$134,'Profil ICCER'!$AV$134,'Profil ICCER'!$AE$138,'Profil ICCER'!$AV$138,'Profil ICCER'!$AE$142,'Profil ICCER'!$AV$142,'Profil ICCER'!$AE$146,'Profil ICCER'!$AV$146,'Profil ICCER'!$AE$150,'Profil ICCER'!$AV$150,'Profil ICCER'!$AE$154,'Profil ICCER'!$AV$154,'Profil ICCER'!$AE$158,'Profil ICCER'!$AV$158,'Profil ICCER'!$AE$162,'Profil ICCER'!$AV$162,'Profil ICCER'!$AE$166,'Profil ICCER'!$AV$166,'Profil ICCER'!$AE$170,'Profil ICCER'!$AV$170,'Profil ICCER'!$AE$174,'Profil ICCER'!$AV$174,'Profil ICCER'!$AE$178,'Profil ICCER'!$AV$178,'Profil ICCER'!$AE$182,'Profil ICCER'!$AV$182,'Profil ICCER'!$D$193,'Profil ICCER'!$U$193,'Profil ICCER'!$D$197,'Profil ICCER'!$U$197,'Profil ICCER'!$AE$193,'Profil ICCER'!$AV$193,'Profil ICCER'!$AE$197,'Profil ICCER'!$AV$197,'Profil ICCER'!$D$208,'Profil ICCER'!$U$208,'Profil ICCER'!$D$212,'Profil ICCER'!$U$212,'Profil ICCER'!$D$216,'Profil ICCER'!$U$216,'Profil ICCER'!$D$220,'Profil ICCER'!$U$220)</f>
        <v>0</v>
      </c>
      <c r="AR154" s="900" t="str">
        <f>_xlfn.SWITCH(AO154,'Profil ICCER'!$D$26,'Profil ICCER'!$W$26,'Profil ICCER'!$D$30,'Profil ICCER'!$W$30,'Profil ICCER'!$D$34,'Profil ICCER'!$W$34,'Profil ICCER'!$D$38,'Profil ICCER'!$W$38,'Profil ICCER'!$D$42,'Profil ICCER'!$W$42,'Profil ICCER'!$D$46,'Profil ICCER'!$W$46,'Profil ICCER'!$D$50,'Profil ICCER'!$W$50,'Profil ICCER'!$AE$26,'Profil ICCER'!$AX$26,'Profil ICCER'!$AE$30,'Profil ICCER'!$AX$30,'Profil ICCER'!$AE$34,'Profil ICCER'!$AX$34,'Profil ICCER'!$AE$38,'Profil ICCER'!$AX$38,'Profil ICCER'!$AE$42,'Profil ICCER'!$AX$42,'Profil ICCER'!$AE$46,'Profil ICCER'!$AX$46,'Profil ICCER'!$AE$50,'Profil ICCER'!$AX$50,'Profil ICCER'!$D$61,'Profil ICCER'!$W$61,'Profil ICCER'!$D$65,'Profil ICCER'!$W$65,'Profil ICCER'!$D$69,'Profil ICCER'!$W$69,'Profil ICCER'!$D$73,'Profil ICCER'!$W$73,'Profil ICCER'!$AE$61,'Profil ICCER'!$AX$61,'Profil ICCER'!$AE$65,'Profil ICCER'!$AX$65,'Profil ICCER'!$AE$69,'Profil ICCER'!$AX$69,'Profil ICCER'!$D$84,'Profil ICCER'!$W$84,'Profil ICCER'!$D$88,'Profil ICCER'!$W$88,'Profil ICCER'!$AE$84,'Profil ICCER'!$AX$84,'Profil ICCER'!$AE$88,'Profil ICCER'!$AX$88,'Profil ICCER'!$AE$92,'Profil ICCER'!$AX$92,'Profil ICCER'!$AE$96,'Profil ICCER'!$AX$96,'Profil ICCER'!$D$107,'Profil ICCER'!$W$107,'Profil ICCER'!$D$111,'Profil ICCER'!$W$111,'Profil ICCER'!$D$115,'Profil ICCER'!$W$115,'Profil ICCER'!$D$119,'Profil ICCER'!$W$119,'Profil ICCER'!$D$123,'Profil ICCER'!$W$123,'Profil ICCER'!$AE$107,'Profil ICCER'!$AX$107,'Profil ICCER'!$AE$111,'Profil ICCER'!$AX$111,'Profil ICCER'!$AE$115,'Profil ICCER'!$AX$115,'Profil ICCER'!$D$134,'Profil ICCER'!$W$134,'Profil ICCER'!$D$138,'Profil ICCER'!$W$138,'Profil ICCER'!$D$142,'Profil ICCER'!$W$142,'Profil ICCER'!$D$146,'Profil ICCER'!$W$146,'Profil ICCER'!$D$150,'Profil ICCER'!$W$150,'Profil ICCER'!$D$154,'Profil ICCER'!$W$154,'Profil ICCER'!$AE$134,'Profil ICCER'!$AX$134,'Profil ICCER'!$AE$138,'Profil ICCER'!$AX$138,'Profil ICCER'!$AE$142,'Profil ICCER'!$AX$142,'Profil ICCER'!$AE$146,'Profil ICCER'!$AX$146,'Profil ICCER'!$AE$150,'Profil ICCER'!$AX$150,'Profil ICCER'!$AE$154,'Profil ICCER'!$AX$154,'Profil ICCER'!$AE$158,'Profil ICCER'!$AX$158,'Profil ICCER'!$AE$162,'Profil ICCER'!$AX$162,'Profil ICCER'!$AE$166,'Profil ICCER'!$AX$166,'Profil ICCER'!$AE$170,'Profil ICCER'!$AX$170,'Profil ICCER'!$AE$174,'Profil ICCER'!$AX$174,'Profil ICCER'!$AE$178,'Profil ICCER'!$AX$178,'Profil ICCER'!$AE$182,'Profil ICCER'!$AX$182,'Profil ICCER'!$D$193,'Profil ICCER'!$W$193,'Profil ICCER'!$D$197,'Profil ICCER'!$W$197,'Profil ICCER'!$AE$193,'Profil ICCER'!$AX$193,'Profil ICCER'!$AE$197,'Profil ICCER'!$AX$197,'Profil ICCER'!$D$208,'Profil ICCER'!$W$208,'Profil ICCER'!$D$212,'Profil ICCER'!$W$212,'Profil ICCER'!$D$216,'Profil ICCER'!$W$216,'Profil ICCER'!$D$220,'Profil ICCER'!$W$220)</f>
        <v xml:space="preserve"> </v>
      </c>
      <c r="AT154" s="599"/>
      <c r="AU154" s="599"/>
      <c r="AV154" s="882"/>
      <c r="AW154" s="599"/>
    </row>
    <row r="155" spans="41:49" ht="35.1" customHeight="1">
      <c r="AO155" s="599" t="s">
        <v>382</v>
      </c>
      <c r="AP155" s="599">
        <v>10</v>
      </c>
      <c r="AQ155" s="882">
        <f>_xlfn.SWITCH(AO155,'Profil ICCER'!$D$26,'Profil ICCER'!$U$26,'Profil ICCER'!$D$30,'Profil ICCER'!$U$30,'Profil ICCER'!$D$34,'Profil ICCER'!$U$34,'Profil ICCER'!$D$38,'Profil ICCER'!$U$38,'Profil ICCER'!$D$42,'Profil ICCER'!$U$42,'Profil ICCER'!$D$46,'Profil ICCER'!$U$46,'Profil ICCER'!$D$50,'Profil ICCER'!$U$50,'Profil ICCER'!$AE$26,'Profil ICCER'!$AV$26,'Profil ICCER'!$AE$30,'Profil ICCER'!$AV$30,'Profil ICCER'!$AE$34,'Profil ICCER'!$AV$34,'Profil ICCER'!$AE$38,'Profil ICCER'!$AV$38,'Profil ICCER'!$AE$42,'Profil ICCER'!$AV$42,'Profil ICCER'!$AE$46,'Profil ICCER'!$AV$46,'Profil ICCER'!$AE$50,'Profil ICCER'!$AV$50,'Profil ICCER'!$D$61,'Profil ICCER'!$U$61,'Profil ICCER'!$D$65,'Profil ICCER'!$U$65,'Profil ICCER'!$D$69,'Profil ICCER'!$U$69,'Profil ICCER'!$D$73,'Profil ICCER'!$U$73,'Profil ICCER'!$AE$61,'Profil ICCER'!$AV$61,'Profil ICCER'!$AE$65,'Profil ICCER'!$AV$65,'Profil ICCER'!$AE$69,'Profil ICCER'!$AV$69,'Profil ICCER'!$D$84,'Profil ICCER'!$U$84,'Profil ICCER'!$D$88,'Profil ICCER'!$U$88,'Profil ICCER'!$AE$84,'Profil ICCER'!$AV$84,'Profil ICCER'!$AE$88,'Profil ICCER'!$AV$88,'Profil ICCER'!$AE$92,'Profil ICCER'!$AV$92,'Profil ICCER'!$AE$96,'Profil ICCER'!$AV$96,'Profil ICCER'!$D$107,'Profil ICCER'!$U$107,'Profil ICCER'!$D$111,'Profil ICCER'!$U$111,'Profil ICCER'!$D$115,'Profil ICCER'!$U$115,'Profil ICCER'!$D$119,'Profil ICCER'!$U$119,'Profil ICCER'!$D$123,'Profil ICCER'!$U$123,'Profil ICCER'!$AE$107,'Profil ICCER'!$AV$107,'Profil ICCER'!$AE$111,'Profil ICCER'!$AV$111,'Profil ICCER'!$AE$115,'Profil ICCER'!$AV$115,'Profil ICCER'!$D$134,'Profil ICCER'!$U$134,'Profil ICCER'!$D$138,'Profil ICCER'!$U$138,'Profil ICCER'!$D$142,'Profil ICCER'!$U$142,'Profil ICCER'!$D$146,'Profil ICCER'!$U$146,'Profil ICCER'!$D$150,'Profil ICCER'!$U$150,'Profil ICCER'!$D$154,'Profil ICCER'!$U$154,'Profil ICCER'!$AE$134,'Profil ICCER'!$AV$134,'Profil ICCER'!$AE$138,'Profil ICCER'!$AV$138,'Profil ICCER'!$AE$142,'Profil ICCER'!$AV$142,'Profil ICCER'!$AE$146,'Profil ICCER'!$AV$146,'Profil ICCER'!$AE$150,'Profil ICCER'!$AV$150,'Profil ICCER'!$AE$154,'Profil ICCER'!$AV$154,'Profil ICCER'!$AE$158,'Profil ICCER'!$AV$158,'Profil ICCER'!$AE$162,'Profil ICCER'!$AV$162,'Profil ICCER'!$AE$166,'Profil ICCER'!$AV$166,'Profil ICCER'!$AE$170,'Profil ICCER'!$AV$170,'Profil ICCER'!$AE$174,'Profil ICCER'!$AV$174,'Profil ICCER'!$AE$178,'Profil ICCER'!$AV$178,'Profil ICCER'!$AE$182,'Profil ICCER'!$AV$182,'Profil ICCER'!$D$193,'Profil ICCER'!$U$193,'Profil ICCER'!$D$197,'Profil ICCER'!$U$197,'Profil ICCER'!$AE$193,'Profil ICCER'!$AV$193,'Profil ICCER'!$AE$197,'Profil ICCER'!$AV$197,'Profil ICCER'!$D$208,'Profil ICCER'!$U$208,'Profil ICCER'!$D$212,'Profil ICCER'!$U$212,'Profil ICCER'!$D$216,'Profil ICCER'!$U$216,'Profil ICCER'!$D$220,'Profil ICCER'!$U$220)</f>
        <v>0</v>
      </c>
      <c r="AR155" s="900" t="str">
        <f>_xlfn.SWITCH(AO155,'Profil ICCER'!$D$26,'Profil ICCER'!$W$26,'Profil ICCER'!$D$30,'Profil ICCER'!$W$30,'Profil ICCER'!$D$34,'Profil ICCER'!$W$34,'Profil ICCER'!$D$38,'Profil ICCER'!$W$38,'Profil ICCER'!$D$42,'Profil ICCER'!$W$42,'Profil ICCER'!$D$46,'Profil ICCER'!$W$46,'Profil ICCER'!$D$50,'Profil ICCER'!$W$50,'Profil ICCER'!$AE$26,'Profil ICCER'!$AX$26,'Profil ICCER'!$AE$30,'Profil ICCER'!$AX$30,'Profil ICCER'!$AE$34,'Profil ICCER'!$AX$34,'Profil ICCER'!$AE$38,'Profil ICCER'!$AX$38,'Profil ICCER'!$AE$42,'Profil ICCER'!$AX$42,'Profil ICCER'!$AE$46,'Profil ICCER'!$AX$46,'Profil ICCER'!$AE$50,'Profil ICCER'!$AX$50,'Profil ICCER'!$D$61,'Profil ICCER'!$W$61,'Profil ICCER'!$D$65,'Profil ICCER'!$W$65,'Profil ICCER'!$D$69,'Profil ICCER'!$W$69,'Profil ICCER'!$D$73,'Profil ICCER'!$W$73,'Profil ICCER'!$AE$61,'Profil ICCER'!$AX$61,'Profil ICCER'!$AE$65,'Profil ICCER'!$AX$65,'Profil ICCER'!$AE$69,'Profil ICCER'!$AX$69,'Profil ICCER'!$D$84,'Profil ICCER'!$W$84,'Profil ICCER'!$D$88,'Profil ICCER'!$W$88,'Profil ICCER'!$AE$84,'Profil ICCER'!$AX$84,'Profil ICCER'!$AE$88,'Profil ICCER'!$AX$88,'Profil ICCER'!$AE$92,'Profil ICCER'!$AX$92,'Profil ICCER'!$AE$96,'Profil ICCER'!$AX$96,'Profil ICCER'!$D$107,'Profil ICCER'!$W$107,'Profil ICCER'!$D$111,'Profil ICCER'!$W$111,'Profil ICCER'!$D$115,'Profil ICCER'!$W$115,'Profil ICCER'!$D$119,'Profil ICCER'!$W$119,'Profil ICCER'!$D$123,'Profil ICCER'!$W$123,'Profil ICCER'!$AE$107,'Profil ICCER'!$AX$107,'Profil ICCER'!$AE$111,'Profil ICCER'!$AX$111,'Profil ICCER'!$AE$115,'Profil ICCER'!$AX$115,'Profil ICCER'!$D$134,'Profil ICCER'!$W$134,'Profil ICCER'!$D$138,'Profil ICCER'!$W$138,'Profil ICCER'!$D$142,'Profil ICCER'!$W$142,'Profil ICCER'!$D$146,'Profil ICCER'!$W$146,'Profil ICCER'!$D$150,'Profil ICCER'!$W$150,'Profil ICCER'!$D$154,'Profil ICCER'!$W$154,'Profil ICCER'!$AE$134,'Profil ICCER'!$AX$134,'Profil ICCER'!$AE$138,'Profil ICCER'!$AX$138,'Profil ICCER'!$AE$142,'Profil ICCER'!$AX$142,'Profil ICCER'!$AE$146,'Profil ICCER'!$AX$146,'Profil ICCER'!$AE$150,'Profil ICCER'!$AX$150,'Profil ICCER'!$AE$154,'Profil ICCER'!$AX$154,'Profil ICCER'!$AE$158,'Profil ICCER'!$AX$158,'Profil ICCER'!$AE$162,'Profil ICCER'!$AX$162,'Profil ICCER'!$AE$166,'Profil ICCER'!$AX$166,'Profil ICCER'!$AE$170,'Profil ICCER'!$AX$170,'Profil ICCER'!$AE$174,'Profil ICCER'!$AX$174,'Profil ICCER'!$AE$178,'Profil ICCER'!$AX$178,'Profil ICCER'!$AE$182,'Profil ICCER'!$AX$182,'Profil ICCER'!$D$193,'Profil ICCER'!$W$193,'Profil ICCER'!$D$197,'Profil ICCER'!$W$197,'Profil ICCER'!$AE$193,'Profil ICCER'!$AX$193,'Profil ICCER'!$AE$197,'Profil ICCER'!$AX$197,'Profil ICCER'!$D$208,'Profil ICCER'!$W$208,'Profil ICCER'!$D$212,'Profil ICCER'!$W$212,'Profil ICCER'!$D$216,'Profil ICCER'!$W$216,'Profil ICCER'!$D$220,'Profil ICCER'!$W$220)</f>
        <v xml:space="preserve"> </v>
      </c>
      <c r="AT155" s="599"/>
      <c r="AU155" s="599"/>
      <c r="AV155" s="882"/>
      <c r="AW155" s="599"/>
    </row>
    <row r="156" spans="41:49" ht="35.1" customHeight="1">
      <c r="AO156" s="599" t="s">
        <v>383</v>
      </c>
      <c r="AP156" s="599">
        <v>10</v>
      </c>
      <c r="AQ156" s="882">
        <f>_xlfn.SWITCH(AO156,'Profil ICCER'!$D$26,'Profil ICCER'!$U$26,'Profil ICCER'!$D$30,'Profil ICCER'!$U$30,'Profil ICCER'!$D$34,'Profil ICCER'!$U$34,'Profil ICCER'!$D$38,'Profil ICCER'!$U$38,'Profil ICCER'!$D$42,'Profil ICCER'!$U$42,'Profil ICCER'!$D$46,'Profil ICCER'!$U$46,'Profil ICCER'!$D$50,'Profil ICCER'!$U$50,'Profil ICCER'!$AE$26,'Profil ICCER'!$AV$26,'Profil ICCER'!$AE$30,'Profil ICCER'!$AV$30,'Profil ICCER'!$AE$34,'Profil ICCER'!$AV$34,'Profil ICCER'!$AE$38,'Profil ICCER'!$AV$38,'Profil ICCER'!$AE$42,'Profil ICCER'!$AV$42,'Profil ICCER'!$AE$46,'Profil ICCER'!$AV$46,'Profil ICCER'!$AE$50,'Profil ICCER'!$AV$50,'Profil ICCER'!$D$61,'Profil ICCER'!$U$61,'Profil ICCER'!$D$65,'Profil ICCER'!$U$65,'Profil ICCER'!$D$69,'Profil ICCER'!$U$69,'Profil ICCER'!$D$73,'Profil ICCER'!$U$73,'Profil ICCER'!$AE$61,'Profil ICCER'!$AV$61,'Profil ICCER'!$AE$65,'Profil ICCER'!$AV$65,'Profil ICCER'!$AE$69,'Profil ICCER'!$AV$69,'Profil ICCER'!$D$84,'Profil ICCER'!$U$84,'Profil ICCER'!$D$88,'Profil ICCER'!$U$88,'Profil ICCER'!$AE$84,'Profil ICCER'!$AV$84,'Profil ICCER'!$AE$88,'Profil ICCER'!$AV$88,'Profil ICCER'!$AE$92,'Profil ICCER'!$AV$92,'Profil ICCER'!$AE$96,'Profil ICCER'!$AV$96,'Profil ICCER'!$D$107,'Profil ICCER'!$U$107,'Profil ICCER'!$D$111,'Profil ICCER'!$U$111,'Profil ICCER'!$D$115,'Profil ICCER'!$U$115,'Profil ICCER'!$D$119,'Profil ICCER'!$U$119,'Profil ICCER'!$D$123,'Profil ICCER'!$U$123,'Profil ICCER'!$AE$107,'Profil ICCER'!$AV$107,'Profil ICCER'!$AE$111,'Profil ICCER'!$AV$111,'Profil ICCER'!$AE$115,'Profil ICCER'!$AV$115,'Profil ICCER'!$D$134,'Profil ICCER'!$U$134,'Profil ICCER'!$D$138,'Profil ICCER'!$U$138,'Profil ICCER'!$D$142,'Profil ICCER'!$U$142,'Profil ICCER'!$D$146,'Profil ICCER'!$U$146,'Profil ICCER'!$D$150,'Profil ICCER'!$U$150,'Profil ICCER'!$D$154,'Profil ICCER'!$U$154,'Profil ICCER'!$AE$134,'Profil ICCER'!$AV$134,'Profil ICCER'!$AE$138,'Profil ICCER'!$AV$138,'Profil ICCER'!$AE$142,'Profil ICCER'!$AV$142,'Profil ICCER'!$AE$146,'Profil ICCER'!$AV$146,'Profil ICCER'!$AE$150,'Profil ICCER'!$AV$150,'Profil ICCER'!$AE$154,'Profil ICCER'!$AV$154,'Profil ICCER'!$AE$158,'Profil ICCER'!$AV$158,'Profil ICCER'!$AE$162,'Profil ICCER'!$AV$162,'Profil ICCER'!$AE$166,'Profil ICCER'!$AV$166,'Profil ICCER'!$AE$170,'Profil ICCER'!$AV$170,'Profil ICCER'!$AE$174,'Profil ICCER'!$AV$174,'Profil ICCER'!$AE$178,'Profil ICCER'!$AV$178,'Profil ICCER'!$AE$182,'Profil ICCER'!$AV$182,'Profil ICCER'!$D$193,'Profil ICCER'!$U$193,'Profil ICCER'!$D$197,'Profil ICCER'!$U$197,'Profil ICCER'!$AE$193,'Profil ICCER'!$AV$193,'Profil ICCER'!$AE$197,'Profil ICCER'!$AV$197,'Profil ICCER'!$D$208,'Profil ICCER'!$U$208,'Profil ICCER'!$D$212,'Profil ICCER'!$U$212,'Profil ICCER'!$D$216,'Profil ICCER'!$U$216,'Profil ICCER'!$D$220,'Profil ICCER'!$U$220)</f>
        <v>0</v>
      </c>
      <c r="AR156" s="900" t="str">
        <f>_xlfn.SWITCH(AO156,'Profil ICCER'!$D$26,'Profil ICCER'!$W$26,'Profil ICCER'!$D$30,'Profil ICCER'!$W$30,'Profil ICCER'!$D$34,'Profil ICCER'!$W$34,'Profil ICCER'!$D$38,'Profil ICCER'!$W$38,'Profil ICCER'!$D$42,'Profil ICCER'!$W$42,'Profil ICCER'!$D$46,'Profil ICCER'!$W$46,'Profil ICCER'!$D$50,'Profil ICCER'!$W$50,'Profil ICCER'!$AE$26,'Profil ICCER'!$AX$26,'Profil ICCER'!$AE$30,'Profil ICCER'!$AX$30,'Profil ICCER'!$AE$34,'Profil ICCER'!$AX$34,'Profil ICCER'!$AE$38,'Profil ICCER'!$AX$38,'Profil ICCER'!$AE$42,'Profil ICCER'!$AX$42,'Profil ICCER'!$AE$46,'Profil ICCER'!$AX$46,'Profil ICCER'!$AE$50,'Profil ICCER'!$AX$50,'Profil ICCER'!$D$61,'Profil ICCER'!$W$61,'Profil ICCER'!$D$65,'Profil ICCER'!$W$65,'Profil ICCER'!$D$69,'Profil ICCER'!$W$69,'Profil ICCER'!$D$73,'Profil ICCER'!$W$73,'Profil ICCER'!$AE$61,'Profil ICCER'!$AX$61,'Profil ICCER'!$AE$65,'Profil ICCER'!$AX$65,'Profil ICCER'!$AE$69,'Profil ICCER'!$AX$69,'Profil ICCER'!$D$84,'Profil ICCER'!$W$84,'Profil ICCER'!$D$88,'Profil ICCER'!$W$88,'Profil ICCER'!$AE$84,'Profil ICCER'!$AX$84,'Profil ICCER'!$AE$88,'Profil ICCER'!$AX$88,'Profil ICCER'!$AE$92,'Profil ICCER'!$AX$92,'Profil ICCER'!$AE$96,'Profil ICCER'!$AX$96,'Profil ICCER'!$D$107,'Profil ICCER'!$W$107,'Profil ICCER'!$D$111,'Profil ICCER'!$W$111,'Profil ICCER'!$D$115,'Profil ICCER'!$W$115,'Profil ICCER'!$D$119,'Profil ICCER'!$W$119,'Profil ICCER'!$D$123,'Profil ICCER'!$W$123,'Profil ICCER'!$AE$107,'Profil ICCER'!$AX$107,'Profil ICCER'!$AE$111,'Profil ICCER'!$AX$111,'Profil ICCER'!$AE$115,'Profil ICCER'!$AX$115,'Profil ICCER'!$D$134,'Profil ICCER'!$W$134,'Profil ICCER'!$D$138,'Profil ICCER'!$W$138,'Profil ICCER'!$D$142,'Profil ICCER'!$W$142,'Profil ICCER'!$D$146,'Profil ICCER'!$W$146,'Profil ICCER'!$D$150,'Profil ICCER'!$W$150,'Profil ICCER'!$D$154,'Profil ICCER'!$W$154,'Profil ICCER'!$AE$134,'Profil ICCER'!$AX$134,'Profil ICCER'!$AE$138,'Profil ICCER'!$AX$138,'Profil ICCER'!$AE$142,'Profil ICCER'!$AX$142,'Profil ICCER'!$AE$146,'Profil ICCER'!$AX$146,'Profil ICCER'!$AE$150,'Profil ICCER'!$AX$150,'Profil ICCER'!$AE$154,'Profil ICCER'!$AX$154,'Profil ICCER'!$AE$158,'Profil ICCER'!$AX$158,'Profil ICCER'!$AE$162,'Profil ICCER'!$AX$162,'Profil ICCER'!$AE$166,'Profil ICCER'!$AX$166,'Profil ICCER'!$AE$170,'Profil ICCER'!$AX$170,'Profil ICCER'!$AE$174,'Profil ICCER'!$AX$174,'Profil ICCER'!$AE$178,'Profil ICCER'!$AX$178,'Profil ICCER'!$AE$182,'Profil ICCER'!$AX$182,'Profil ICCER'!$D$193,'Profil ICCER'!$W$193,'Profil ICCER'!$D$197,'Profil ICCER'!$W$197,'Profil ICCER'!$AE$193,'Profil ICCER'!$AX$193,'Profil ICCER'!$AE$197,'Profil ICCER'!$AX$197,'Profil ICCER'!$D$208,'Profil ICCER'!$W$208,'Profil ICCER'!$D$212,'Profil ICCER'!$W$212,'Profil ICCER'!$D$216,'Profil ICCER'!$W$216,'Profil ICCER'!$D$220,'Profil ICCER'!$W$220)</f>
        <v xml:space="preserve"> </v>
      </c>
      <c r="AT156" s="599"/>
      <c r="AU156" s="599"/>
      <c r="AV156" s="882"/>
      <c r="AW156" s="599"/>
    </row>
    <row r="157" spans="41:49" ht="35.1" customHeight="1">
      <c r="AO157" s="599" t="s">
        <v>384</v>
      </c>
      <c r="AP157" s="599">
        <v>10</v>
      </c>
      <c r="AQ157" s="882">
        <f>_xlfn.SWITCH(AO157,'Profil ICCER'!$D$26,'Profil ICCER'!$U$26,'Profil ICCER'!$D$30,'Profil ICCER'!$U$30,'Profil ICCER'!$D$34,'Profil ICCER'!$U$34,'Profil ICCER'!$D$38,'Profil ICCER'!$U$38,'Profil ICCER'!$D$42,'Profil ICCER'!$U$42,'Profil ICCER'!$D$46,'Profil ICCER'!$U$46,'Profil ICCER'!$D$50,'Profil ICCER'!$U$50,'Profil ICCER'!$AE$26,'Profil ICCER'!$AV$26,'Profil ICCER'!$AE$30,'Profil ICCER'!$AV$30,'Profil ICCER'!$AE$34,'Profil ICCER'!$AV$34,'Profil ICCER'!$AE$38,'Profil ICCER'!$AV$38,'Profil ICCER'!$AE$42,'Profil ICCER'!$AV$42,'Profil ICCER'!$AE$46,'Profil ICCER'!$AV$46,'Profil ICCER'!$AE$50,'Profil ICCER'!$AV$50,'Profil ICCER'!$D$61,'Profil ICCER'!$U$61,'Profil ICCER'!$D$65,'Profil ICCER'!$U$65,'Profil ICCER'!$D$69,'Profil ICCER'!$U$69,'Profil ICCER'!$D$73,'Profil ICCER'!$U$73,'Profil ICCER'!$AE$61,'Profil ICCER'!$AV$61,'Profil ICCER'!$AE$65,'Profil ICCER'!$AV$65,'Profil ICCER'!$AE$69,'Profil ICCER'!$AV$69,'Profil ICCER'!$D$84,'Profil ICCER'!$U$84,'Profil ICCER'!$D$88,'Profil ICCER'!$U$88,'Profil ICCER'!$AE$84,'Profil ICCER'!$AV$84,'Profil ICCER'!$AE$88,'Profil ICCER'!$AV$88,'Profil ICCER'!$AE$92,'Profil ICCER'!$AV$92,'Profil ICCER'!$AE$96,'Profil ICCER'!$AV$96,'Profil ICCER'!$D$107,'Profil ICCER'!$U$107,'Profil ICCER'!$D$111,'Profil ICCER'!$U$111,'Profil ICCER'!$D$115,'Profil ICCER'!$U$115,'Profil ICCER'!$D$119,'Profil ICCER'!$U$119,'Profil ICCER'!$D$123,'Profil ICCER'!$U$123,'Profil ICCER'!$AE$107,'Profil ICCER'!$AV$107,'Profil ICCER'!$AE$111,'Profil ICCER'!$AV$111,'Profil ICCER'!$AE$115,'Profil ICCER'!$AV$115,'Profil ICCER'!$D$134,'Profil ICCER'!$U$134,'Profil ICCER'!$D$138,'Profil ICCER'!$U$138,'Profil ICCER'!$D$142,'Profil ICCER'!$U$142,'Profil ICCER'!$D$146,'Profil ICCER'!$U$146,'Profil ICCER'!$D$150,'Profil ICCER'!$U$150,'Profil ICCER'!$D$154,'Profil ICCER'!$U$154,'Profil ICCER'!$AE$134,'Profil ICCER'!$AV$134,'Profil ICCER'!$AE$138,'Profil ICCER'!$AV$138,'Profil ICCER'!$AE$142,'Profil ICCER'!$AV$142,'Profil ICCER'!$AE$146,'Profil ICCER'!$AV$146,'Profil ICCER'!$AE$150,'Profil ICCER'!$AV$150,'Profil ICCER'!$AE$154,'Profil ICCER'!$AV$154,'Profil ICCER'!$AE$158,'Profil ICCER'!$AV$158,'Profil ICCER'!$AE$162,'Profil ICCER'!$AV$162,'Profil ICCER'!$AE$166,'Profil ICCER'!$AV$166,'Profil ICCER'!$AE$170,'Profil ICCER'!$AV$170,'Profil ICCER'!$AE$174,'Profil ICCER'!$AV$174,'Profil ICCER'!$AE$178,'Profil ICCER'!$AV$178,'Profil ICCER'!$AE$182,'Profil ICCER'!$AV$182,'Profil ICCER'!$D$193,'Profil ICCER'!$U$193,'Profil ICCER'!$D$197,'Profil ICCER'!$U$197,'Profil ICCER'!$AE$193,'Profil ICCER'!$AV$193,'Profil ICCER'!$AE$197,'Profil ICCER'!$AV$197,'Profil ICCER'!$D$208,'Profil ICCER'!$U$208,'Profil ICCER'!$D$212,'Profil ICCER'!$U$212,'Profil ICCER'!$D$216,'Profil ICCER'!$U$216,'Profil ICCER'!$D$220,'Profil ICCER'!$U$220)</f>
        <v>0</v>
      </c>
      <c r="AR157" s="900" t="str">
        <f>_xlfn.SWITCH(AO157,'Profil ICCER'!$D$26,'Profil ICCER'!$W$26,'Profil ICCER'!$D$30,'Profil ICCER'!$W$30,'Profil ICCER'!$D$34,'Profil ICCER'!$W$34,'Profil ICCER'!$D$38,'Profil ICCER'!$W$38,'Profil ICCER'!$D$42,'Profil ICCER'!$W$42,'Profil ICCER'!$D$46,'Profil ICCER'!$W$46,'Profil ICCER'!$D$50,'Profil ICCER'!$W$50,'Profil ICCER'!$AE$26,'Profil ICCER'!$AX$26,'Profil ICCER'!$AE$30,'Profil ICCER'!$AX$30,'Profil ICCER'!$AE$34,'Profil ICCER'!$AX$34,'Profil ICCER'!$AE$38,'Profil ICCER'!$AX$38,'Profil ICCER'!$AE$42,'Profil ICCER'!$AX$42,'Profil ICCER'!$AE$46,'Profil ICCER'!$AX$46,'Profil ICCER'!$AE$50,'Profil ICCER'!$AX$50,'Profil ICCER'!$D$61,'Profil ICCER'!$W$61,'Profil ICCER'!$D$65,'Profil ICCER'!$W$65,'Profil ICCER'!$D$69,'Profil ICCER'!$W$69,'Profil ICCER'!$D$73,'Profil ICCER'!$W$73,'Profil ICCER'!$AE$61,'Profil ICCER'!$AX$61,'Profil ICCER'!$AE$65,'Profil ICCER'!$AX$65,'Profil ICCER'!$AE$69,'Profil ICCER'!$AX$69,'Profil ICCER'!$D$84,'Profil ICCER'!$W$84,'Profil ICCER'!$D$88,'Profil ICCER'!$W$88,'Profil ICCER'!$AE$84,'Profil ICCER'!$AX$84,'Profil ICCER'!$AE$88,'Profil ICCER'!$AX$88,'Profil ICCER'!$AE$92,'Profil ICCER'!$AX$92,'Profil ICCER'!$AE$96,'Profil ICCER'!$AX$96,'Profil ICCER'!$D$107,'Profil ICCER'!$W$107,'Profil ICCER'!$D$111,'Profil ICCER'!$W$111,'Profil ICCER'!$D$115,'Profil ICCER'!$W$115,'Profil ICCER'!$D$119,'Profil ICCER'!$W$119,'Profil ICCER'!$D$123,'Profil ICCER'!$W$123,'Profil ICCER'!$AE$107,'Profil ICCER'!$AX$107,'Profil ICCER'!$AE$111,'Profil ICCER'!$AX$111,'Profil ICCER'!$AE$115,'Profil ICCER'!$AX$115,'Profil ICCER'!$D$134,'Profil ICCER'!$W$134,'Profil ICCER'!$D$138,'Profil ICCER'!$W$138,'Profil ICCER'!$D$142,'Profil ICCER'!$W$142,'Profil ICCER'!$D$146,'Profil ICCER'!$W$146,'Profil ICCER'!$D$150,'Profil ICCER'!$W$150,'Profil ICCER'!$D$154,'Profil ICCER'!$W$154,'Profil ICCER'!$AE$134,'Profil ICCER'!$AX$134,'Profil ICCER'!$AE$138,'Profil ICCER'!$AX$138,'Profil ICCER'!$AE$142,'Profil ICCER'!$AX$142,'Profil ICCER'!$AE$146,'Profil ICCER'!$AX$146,'Profil ICCER'!$AE$150,'Profil ICCER'!$AX$150,'Profil ICCER'!$AE$154,'Profil ICCER'!$AX$154,'Profil ICCER'!$AE$158,'Profil ICCER'!$AX$158,'Profil ICCER'!$AE$162,'Profil ICCER'!$AX$162,'Profil ICCER'!$AE$166,'Profil ICCER'!$AX$166,'Profil ICCER'!$AE$170,'Profil ICCER'!$AX$170,'Profil ICCER'!$AE$174,'Profil ICCER'!$AX$174,'Profil ICCER'!$AE$178,'Profil ICCER'!$AX$178,'Profil ICCER'!$AE$182,'Profil ICCER'!$AX$182,'Profil ICCER'!$D$193,'Profil ICCER'!$W$193,'Profil ICCER'!$D$197,'Profil ICCER'!$W$197,'Profil ICCER'!$AE$193,'Profil ICCER'!$AX$193,'Profil ICCER'!$AE$197,'Profil ICCER'!$AX$197,'Profil ICCER'!$D$208,'Profil ICCER'!$W$208,'Profil ICCER'!$D$212,'Profil ICCER'!$W$212,'Profil ICCER'!$D$216,'Profil ICCER'!$W$216,'Profil ICCER'!$D$220,'Profil ICCER'!$W$220)</f>
        <v xml:space="preserve"> </v>
      </c>
      <c r="AT157" s="599"/>
      <c r="AU157" s="599"/>
      <c r="AV157" s="882"/>
      <c r="AW157" s="599"/>
    </row>
    <row r="158" spans="41:49" ht="35.1" customHeight="1">
      <c r="AO158" s="599" t="s">
        <v>385</v>
      </c>
      <c r="AP158" s="599">
        <v>10</v>
      </c>
      <c r="AQ158" s="882">
        <f>_xlfn.SWITCH(AO158,'Profil ICCER'!$D$26,'Profil ICCER'!$U$26,'Profil ICCER'!$D$30,'Profil ICCER'!$U$30,'Profil ICCER'!$D$34,'Profil ICCER'!$U$34,'Profil ICCER'!$D$38,'Profil ICCER'!$U$38,'Profil ICCER'!$D$42,'Profil ICCER'!$U$42,'Profil ICCER'!$D$46,'Profil ICCER'!$U$46,'Profil ICCER'!$D$50,'Profil ICCER'!$U$50,'Profil ICCER'!$AE$26,'Profil ICCER'!$AV$26,'Profil ICCER'!$AE$30,'Profil ICCER'!$AV$30,'Profil ICCER'!$AE$34,'Profil ICCER'!$AV$34,'Profil ICCER'!$AE$38,'Profil ICCER'!$AV$38,'Profil ICCER'!$AE$42,'Profil ICCER'!$AV$42,'Profil ICCER'!$AE$46,'Profil ICCER'!$AV$46,'Profil ICCER'!$AE$50,'Profil ICCER'!$AV$50,'Profil ICCER'!$D$61,'Profil ICCER'!$U$61,'Profil ICCER'!$D$65,'Profil ICCER'!$U$65,'Profil ICCER'!$D$69,'Profil ICCER'!$U$69,'Profil ICCER'!$D$73,'Profil ICCER'!$U$73,'Profil ICCER'!$AE$61,'Profil ICCER'!$AV$61,'Profil ICCER'!$AE$65,'Profil ICCER'!$AV$65,'Profil ICCER'!$AE$69,'Profil ICCER'!$AV$69,'Profil ICCER'!$D$84,'Profil ICCER'!$U$84,'Profil ICCER'!$D$88,'Profil ICCER'!$U$88,'Profil ICCER'!$AE$84,'Profil ICCER'!$AV$84,'Profil ICCER'!$AE$88,'Profil ICCER'!$AV$88,'Profil ICCER'!$AE$92,'Profil ICCER'!$AV$92,'Profil ICCER'!$AE$96,'Profil ICCER'!$AV$96,'Profil ICCER'!$D$107,'Profil ICCER'!$U$107,'Profil ICCER'!$D$111,'Profil ICCER'!$U$111,'Profil ICCER'!$D$115,'Profil ICCER'!$U$115,'Profil ICCER'!$D$119,'Profil ICCER'!$U$119,'Profil ICCER'!$D$123,'Profil ICCER'!$U$123,'Profil ICCER'!$AE$107,'Profil ICCER'!$AV$107,'Profil ICCER'!$AE$111,'Profil ICCER'!$AV$111,'Profil ICCER'!$AE$115,'Profil ICCER'!$AV$115,'Profil ICCER'!$D$134,'Profil ICCER'!$U$134,'Profil ICCER'!$D$138,'Profil ICCER'!$U$138,'Profil ICCER'!$D$142,'Profil ICCER'!$U$142,'Profil ICCER'!$D$146,'Profil ICCER'!$U$146,'Profil ICCER'!$D$150,'Profil ICCER'!$U$150,'Profil ICCER'!$D$154,'Profil ICCER'!$U$154,'Profil ICCER'!$AE$134,'Profil ICCER'!$AV$134,'Profil ICCER'!$AE$138,'Profil ICCER'!$AV$138,'Profil ICCER'!$AE$142,'Profil ICCER'!$AV$142,'Profil ICCER'!$AE$146,'Profil ICCER'!$AV$146,'Profil ICCER'!$AE$150,'Profil ICCER'!$AV$150,'Profil ICCER'!$AE$154,'Profil ICCER'!$AV$154,'Profil ICCER'!$AE$158,'Profil ICCER'!$AV$158,'Profil ICCER'!$AE$162,'Profil ICCER'!$AV$162,'Profil ICCER'!$AE$166,'Profil ICCER'!$AV$166,'Profil ICCER'!$AE$170,'Profil ICCER'!$AV$170,'Profil ICCER'!$AE$174,'Profil ICCER'!$AV$174,'Profil ICCER'!$AE$178,'Profil ICCER'!$AV$178,'Profil ICCER'!$AE$182,'Profil ICCER'!$AV$182,'Profil ICCER'!$D$193,'Profil ICCER'!$U$193,'Profil ICCER'!$D$197,'Profil ICCER'!$U$197,'Profil ICCER'!$AE$193,'Profil ICCER'!$AV$193,'Profil ICCER'!$AE$197,'Profil ICCER'!$AV$197,'Profil ICCER'!$D$208,'Profil ICCER'!$U$208,'Profil ICCER'!$D$212,'Profil ICCER'!$U$212,'Profil ICCER'!$D$216,'Profil ICCER'!$U$216,'Profil ICCER'!$D$220,'Profil ICCER'!$U$220)</f>
        <v>0</v>
      </c>
      <c r="AR158" s="900" t="str">
        <f>_xlfn.SWITCH(AO158,'Profil ICCER'!$D$26,'Profil ICCER'!$W$26,'Profil ICCER'!$D$30,'Profil ICCER'!$W$30,'Profil ICCER'!$D$34,'Profil ICCER'!$W$34,'Profil ICCER'!$D$38,'Profil ICCER'!$W$38,'Profil ICCER'!$D$42,'Profil ICCER'!$W$42,'Profil ICCER'!$D$46,'Profil ICCER'!$W$46,'Profil ICCER'!$D$50,'Profil ICCER'!$W$50,'Profil ICCER'!$AE$26,'Profil ICCER'!$AX$26,'Profil ICCER'!$AE$30,'Profil ICCER'!$AX$30,'Profil ICCER'!$AE$34,'Profil ICCER'!$AX$34,'Profil ICCER'!$AE$38,'Profil ICCER'!$AX$38,'Profil ICCER'!$AE$42,'Profil ICCER'!$AX$42,'Profil ICCER'!$AE$46,'Profil ICCER'!$AX$46,'Profil ICCER'!$AE$50,'Profil ICCER'!$AX$50,'Profil ICCER'!$D$61,'Profil ICCER'!$W$61,'Profil ICCER'!$D$65,'Profil ICCER'!$W$65,'Profil ICCER'!$D$69,'Profil ICCER'!$W$69,'Profil ICCER'!$D$73,'Profil ICCER'!$W$73,'Profil ICCER'!$AE$61,'Profil ICCER'!$AX$61,'Profil ICCER'!$AE$65,'Profil ICCER'!$AX$65,'Profil ICCER'!$AE$69,'Profil ICCER'!$AX$69,'Profil ICCER'!$D$84,'Profil ICCER'!$W$84,'Profil ICCER'!$D$88,'Profil ICCER'!$W$88,'Profil ICCER'!$AE$84,'Profil ICCER'!$AX$84,'Profil ICCER'!$AE$88,'Profil ICCER'!$AX$88,'Profil ICCER'!$AE$92,'Profil ICCER'!$AX$92,'Profil ICCER'!$AE$96,'Profil ICCER'!$AX$96,'Profil ICCER'!$D$107,'Profil ICCER'!$W$107,'Profil ICCER'!$D$111,'Profil ICCER'!$W$111,'Profil ICCER'!$D$115,'Profil ICCER'!$W$115,'Profil ICCER'!$D$119,'Profil ICCER'!$W$119,'Profil ICCER'!$D$123,'Profil ICCER'!$W$123,'Profil ICCER'!$AE$107,'Profil ICCER'!$AX$107,'Profil ICCER'!$AE$111,'Profil ICCER'!$AX$111,'Profil ICCER'!$AE$115,'Profil ICCER'!$AX$115,'Profil ICCER'!$D$134,'Profil ICCER'!$W$134,'Profil ICCER'!$D$138,'Profil ICCER'!$W$138,'Profil ICCER'!$D$142,'Profil ICCER'!$W$142,'Profil ICCER'!$D$146,'Profil ICCER'!$W$146,'Profil ICCER'!$D$150,'Profil ICCER'!$W$150,'Profil ICCER'!$D$154,'Profil ICCER'!$W$154,'Profil ICCER'!$AE$134,'Profil ICCER'!$AX$134,'Profil ICCER'!$AE$138,'Profil ICCER'!$AX$138,'Profil ICCER'!$AE$142,'Profil ICCER'!$AX$142,'Profil ICCER'!$AE$146,'Profil ICCER'!$AX$146,'Profil ICCER'!$AE$150,'Profil ICCER'!$AX$150,'Profil ICCER'!$AE$154,'Profil ICCER'!$AX$154,'Profil ICCER'!$AE$158,'Profil ICCER'!$AX$158,'Profil ICCER'!$AE$162,'Profil ICCER'!$AX$162,'Profil ICCER'!$AE$166,'Profil ICCER'!$AX$166,'Profil ICCER'!$AE$170,'Profil ICCER'!$AX$170,'Profil ICCER'!$AE$174,'Profil ICCER'!$AX$174,'Profil ICCER'!$AE$178,'Profil ICCER'!$AX$178,'Profil ICCER'!$AE$182,'Profil ICCER'!$AX$182,'Profil ICCER'!$D$193,'Profil ICCER'!$W$193,'Profil ICCER'!$D$197,'Profil ICCER'!$W$197,'Profil ICCER'!$AE$193,'Profil ICCER'!$AX$193,'Profil ICCER'!$AE$197,'Profil ICCER'!$AX$197,'Profil ICCER'!$D$208,'Profil ICCER'!$W$208,'Profil ICCER'!$D$212,'Profil ICCER'!$W$212,'Profil ICCER'!$D$216,'Profil ICCER'!$W$216,'Profil ICCER'!$D$220,'Profil ICCER'!$W$220)</f>
        <v xml:space="preserve"> </v>
      </c>
      <c r="AT158" s="599"/>
      <c r="AU158" s="599"/>
      <c r="AV158" s="882"/>
      <c r="AW158" s="599"/>
    </row>
    <row r="159" spans="41:49" ht="35.1" customHeight="1">
      <c r="AO159" s="599" t="s">
        <v>398</v>
      </c>
      <c r="AP159" s="599">
        <v>10</v>
      </c>
      <c r="AQ159" s="882">
        <f>_xlfn.SWITCH(AO159,'Profil ICCER'!$D$26,'Profil ICCER'!$U$26,'Profil ICCER'!$D$30,'Profil ICCER'!$U$30,'Profil ICCER'!$D$34,'Profil ICCER'!$U$34,'Profil ICCER'!$D$38,'Profil ICCER'!$U$38,'Profil ICCER'!$D$42,'Profil ICCER'!$U$42,'Profil ICCER'!$D$46,'Profil ICCER'!$U$46,'Profil ICCER'!$D$50,'Profil ICCER'!$U$50,'Profil ICCER'!$AE$26,'Profil ICCER'!$AV$26,'Profil ICCER'!$AE$30,'Profil ICCER'!$AV$30,'Profil ICCER'!$AE$34,'Profil ICCER'!$AV$34,'Profil ICCER'!$AE$38,'Profil ICCER'!$AV$38,'Profil ICCER'!$AE$42,'Profil ICCER'!$AV$42,'Profil ICCER'!$AE$46,'Profil ICCER'!$AV$46,'Profil ICCER'!$AE$50,'Profil ICCER'!$AV$50,'Profil ICCER'!$D$61,'Profil ICCER'!$U$61,'Profil ICCER'!$D$65,'Profil ICCER'!$U$65,'Profil ICCER'!$D$69,'Profil ICCER'!$U$69,'Profil ICCER'!$D$73,'Profil ICCER'!$U$73,'Profil ICCER'!$AE$61,'Profil ICCER'!$AV$61,'Profil ICCER'!$AE$65,'Profil ICCER'!$AV$65,'Profil ICCER'!$AE$69,'Profil ICCER'!$AV$69,'Profil ICCER'!$D$84,'Profil ICCER'!$U$84,'Profil ICCER'!$D$88,'Profil ICCER'!$U$88,'Profil ICCER'!$AE$84,'Profil ICCER'!$AV$84,'Profil ICCER'!$AE$88,'Profil ICCER'!$AV$88,'Profil ICCER'!$AE$92,'Profil ICCER'!$AV$92,'Profil ICCER'!$AE$96,'Profil ICCER'!$AV$96,'Profil ICCER'!$D$107,'Profil ICCER'!$U$107,'Profil ICCER'!$D$111,'Profil ICCER'!$U$111,'Profil ICCER'!$D$115,'Profil ICCER'!$U$115,'Profil ICCER'!$D$119,'Profil ICCER'!$U$119,'Profil ICCER'!$D$123,'Profil ICCER'!$U$123,'Profil ICCER'!$AE$107,'Profil ICCER'!$AV$107,'Profil ICCER'!$AE$111,'Profil ICCER'!$AV$111,'Profil ICCER'!$AE$115,'Profil ICCER'!$AV$115,'Profil ICCER'!$D$134,'Profil ICCER'!$U$134,'Profil ICCER'!$D$138,'Profil ICCER'!$U$138,'Profil ICCER'!$D$142,'Profil ICCER'!$U$142,'Profil ICCER'!$D$146,'Profil ICCER'!$U$146,'Profil ICCER'!$D$150,'Profil ICCER'!$U$150,'Profil ICCER'!$D$154,'Profil ICCER'!$U$154,'Profil ICCER'!$AE$134,'Profil ICCER'!$AV$134,'Profil ICCER'!$AE$138,'Profil ICCER'!$AV$138,'Profil ICCER'!$AE$142,'Profil ICCER'!$AV$142,'Profil ICCER'!$AE$146,'Profil ICCER'!$AV$146,'Profil ICCER'!$AE$150,'Profil ICCER'!$AV$150,'Profil ICCER'!$AE$154,'Profil ICCER'!$AV$154,'Profil ICCER'!$AE$158,'Profil ICCER'!$AV$158,'Profil ICCER'!$AE$162,'Profil ICCER'!$AV$162,'Profil ICCER'!$AE$166,'Profil ICCER'!$AV$166,'Profil ICCER'!$AE$170,'Profil ICCER'!$AV$170,'Profil ICCER'!$AE$174,'Profil ICCER'!$AV$174,'Profil ICCER'!$AE$178,'Profil ICCER'!$AV$178,'Profil ICCER'!$AE$182,'Profil ICCER'!$AV$182,'Profil ICCER'!$D$193,'Profil ICCER'!$U$193,'Profil ICCER'!$D$197,'Profil ICCER'!$U$197,'Profil ICCER'!$AE$193,'Profil ICCER'!$AV$193,'Profil ICCER'!$AE$197,'Profil ICCER'!$AV$197,'Profil ICCER'!$D$208,'Profil ICCER'!$U$208,'Profil ICCER'!$D$212,'Profil ICCER'!$U$212,'Profil ICCER'!$D$216,'Profil ICCER'!$U$216,'Profil ICCER'!$D$220,'Profil ICCER'!$U$220)</f>
        <v>0</v>
      </c>
      <c r="AR159" s="900" t="str">
        <f>_xlfn.SWITCH(AO159,'Profil ICCER'!$D$26,'Profil ICCER'!$W$26,'Profil ICCER'!$D$30,'Profil ICCER'!$W$30,'Profil ICCER'!$D$34,'Profil ICCER'!$W$34,'Profil ICCER'!$D$38,'Profil ICCER'!$W$38,'Profil ICCER'!$D$42,'Profil ICCER'!$W$42,'Profil ICCER'!$D$46,'Profil ICCER'!$W$46,'Profil ICCER'!$D$50,'Profil ICCER'!$W$50,'Profil ICCER'!$AE$26,'Profil ICCER'!$AX$26,'Profil ICCER'!$AE$30,'Profil ICCER'!$AX$30,'Profil ICCER'!$AE$34,'Profil ICCER'!$AX$34,'Profil ICCER'!$AE$38,'Profil ICCER'!$AX$38,'Profil ICCER'!$AE$42,'Profil ICCER'!$AX$42,'Profil ICCER'!$AE$46,'Profil ICCER'!$AX$46,'Profil ICCER'!$AE$50,'Profil ICCER'!$AX$50,'Profil ICCER'!$D$61,'Profil ICCER'!$W$61,'Profil ICCER'!$D$65,'Profil ICCER'!$W$65,'Profil ICCER'!$D$69,'Profil ICCER'!$W$69,'Profil ICCER'!$D$73,'Profil ICCER'!$W$73,'Profil ICCER'!$AE$61,'Profil ICCER'!$AX$61,'Profil ICCER'!$AE$65,'Profil ICCER'!$AX$65,'Profil ICCER'!$AE$69,'Profil ICCER'!$AX$69,'Profil ICCER'!$D$84,'Profil ICCER'!$W$84,'Profil ICCER'!$D$88,'Profil ICCER'!$W$88,'Profil ICCER'!$AE$84,'Profil ICCER'!$AX$84,'Profil ICCER'!$AE$88,'Profil ICCER'!$AX$88,'Profil ICCER'!$AE$92,'Profil ICCER'!$AX$92,'Profil ICCER'!$AE$96,'Profil ICCER'!$AX$96,'Profil ICCER'!$D$107,'Profil ICCER'!$W$107,'Profil ICCER'!$D$111,'Profil ICCER'!$W$111,'Profil ICCER'!$D$115,'Profil ICCER'!$W$115,'Profil ICCER'!$D$119,'Profil ICCER'!$W$119,'Profil ICCER'!$D$123,'Profil ICCER'!$W$123,'Profil ICCER'!$AE$107,'Profil ICCER'!$AX$107,'Profil ICCER'!$AE$111,'Profil ICCER'!$AX$111,'Profil ICCER'!$AE$115,'Profil ICCER'!$AX$115,'Profil ICCER'!$D$134,'Profil ICCER'!$W$134,'Profil ICCER'!$D$138,'Profil ICCER'!$W$138,'Profil ICCER'!$D$142,'Profil ICCER'!$W$142,'Profil ICCER'!$D$146,'Profil ICCER'!$W$146,'Profil ICCER'!$D$150,'Profil ICCER'!$W$150,'Profil ICCER'!$D$154,'Profil ICCER'!$W$154,'Profil ICCER'!$AE$134,'Profil ICCER'!$AX$134,'Profil ICCER'!$AE$138,'Profil ICCER'!$AX$138,'Profil ICCER'!$AE$142,'Profil ICCER'!$AX$142,'Profil ICCER'!$AE$146,'Profil ICCER'!$AX$146,'Profil ICCER'!$AE$150,'Profil ICCER'!$AX$150,'Profil ICCER'!$AE$154,'Profil ICCER'!$AX$154,'Profil ICCER'!$AE$158,'Profil ICCER'!$AX$158,'Profil ICCER'!$AE$162,'Profil ICCER'!$AX$162,'Profil ICCER'!$AE$166,'Profil ICCER'!$AX$166,'Profil ICCER'!$AE$170,'Profil ICCER'!$AX$170,'Profil ICCER'!$AE$174,'Profil ICCER'!$AX$174,'Profil ICCER'!$AE$178,'Profil ICCER'!$AX$178,'Profil ICCER'!$AE$182,'Profil ICCER'!$AX$182,'Profil ICCER'!$D$193,'Profil ICCER'!$W$193,'Profil ICCER'!$D$197,'Profil ICCER'!$W$197,'Profil ICCER'!$AE$193,'Profil ICCER'!$AX$193,'Profil ICCER'!$AE$197,'Profil ICCER'!$AX$197,'Profil ICCER'!$D$208,'Profil ICCER'!$W$208,'Profil ICCER'!$D$212,'Profil ICCER'!$W$212,'Profil ICCER'!$D$216,'Profil ICCER'!$W$216,'Profil ICCER'!$D$220,'Profil ICCER'!$W$220)</f>
        <v xml:space="preserve"> </v>
      </c>
      <c r="AT159" s="599"/>
      <c r="AU159" s="599"/>
      <c r="AV159" s="882"/>
      <c r="AW159" s="599"/>
    </row>
    <row r="160" spans="41:49" ht="35.1" customHeight="1">
      <c r="AO160" s="599" t="s">
        <v>399</v>
      </c>
      <c r="AP160" s="599">
        <v>10</v>
      </c>
      <c r="AQ160" s="882">
        <f>_xlfn.SWITCH(AO160,'Profil ICCER'!$D$26,'Profil ICCER'!$U$26,'Profil ICCER'!$D$30,'Profil ICCER'!$U$30,'Profil ICCER'!$D$34,'Profil ICCER'!$U$34,'Profil ICCER'!$D$38,'Profil ICCER'!$U$38,'Profil ICCER'!$D$42,'Profil ICCER'!$U$42,'Profil ICCER'!$D$46,'Profil ICCER'!$U$46,'Profil ICCER'!$D$50,'Profil ICCER'!$U$50,'Profil ICCER'!$AE$26,'Profil ICCER'!$AV$26,'Profil ICCER'!$AE$30,'Profil ICCER'!$AV$30,'Profil ICCER'!$AE$34,'Profil ICCER'!$AV$34,'Profil ICCER'!$AE$38,'Profil ICCER'!$AV$38,'Profil ICCER'!$AE$42,'Profil ICCER'!$AV$42,'Profil ICCER'!$AE$46,'Profil ICCER'!$AV$46,'Profil ICCER'!$AE$50,'Profil ICCER'!$AV$50,'Profil ICCER'!$D$61,'Profil ICCER'!$U$61,'Profil ICCER'!$D$65,'Profil ICCER'!$U$65,'Profil ICCER'!$D$69,'Profil ICCER'!$U$69,'Profil ICCER'!$D$73,'Profil ICCER'!$U$73,'Profil ICCER'!$AE$61,'Profil ICCER'!$AV$61,'Profil ICCER'!$AE$65,'Profil ICCER'!$AV$65,'Profil ICCER'!$AE$69,'Profil ICCER'!$AV$69,'Profil ICCER'!$D$84,'Profil ICCER'!$U$84,'Profil ICCER'!$D$88,'Profil ICCER'!$U$88,'Profil ICCER'!$AE$84,'Profil ICCER'!$AV$84,'Profil ICCER'!$AE$88,'Profil ICCER'!$AV$88,'Profil ICCER'!$AE$92,'Profil ICCER'!$AV$92,'Profil ICCER'!$AE$96,'Profil ICCER'!$AV$96,'Profil ICCER'!$D$107,'Profil ICCER'!$U$107,'Profil ICCER'!$D$111,'Profil ICCER'!$U$111,'Profil ICCER'!$D$115,'Profil ICCER'!$U$115,'Profil ICCER'!$D$119,'Profil ICCER'!$U$119,'Profil ICCER'!$D$123,'Profil ICCER'!$U$123,'Profil ICCER'!$AE$107,'Profil ICCER'!$AV$107,'Profil ICCER'!$AE$111,'Profil ICCER'!$AV$111,'Profil ICCER'!$AE$115,'Profil ICCER'!$AV$115,'Profil ICCER'!$D$134,'Profil ICCER'!$U$134,'Profil ICCER'!$D$138,'Profil ICCER'!$U$138,'Profil ICCER'!$D$142,'Profil ICCER'!$U$142,'Profil ICCER'!$D$146,'Profil ICCER'!$U$146,'Profil ICCER'!$D$150,'Profil ICCER'!$U$150,'Profil ICCER'!$D$154,'Profil ICCER'!$U$154,'Profil ICCER'!$AE$134,'Profil ICCER'!$AV$134,'Profil ICCER'!$AE$138,'Profil ICCER'!$AV$138,'Profil ICCER'!$AE$142,'Profil ICCER'!$AV$142,'Profil ICCER'!$AE$146,'Profil ICCER'!$AV$146,'Profil ICCER'!$AE$150,'Profil ICCER'!$AV$150,'Profil ICCER'!$AE$154,'Profil ICCER'!$AV$154,'Profil ICCER'!$AE$158,'Profil ICCER'!$AV$158,'Profil ICCER'!$AE$162,'Profil ICCER'!$AV$162,'Profil ICCER'!$AE$166,'Profil ICCER'!$AV$166,'Profil ICCER'!$AE$170,'Profil ICCER'!$AV$170,'Profil ICCER'!$AE$174,'Profil ICCER'!$AV$174,'Profil ICCER'!$AE$178,'Profil ICCER'!$AV$178,'Profil ICCER'!$AE$182,'Profil ICCER'!$AV$182,'Profil ICCER'!$D$193,'Profil ICCER'!$U$193,'Profil ICCER'!$D$197,'Profil ICCER'!$U$197,'Profil ICCER'!$AE$193,'Profil ICCER'!$AV$193,'Profil ICCER'!$AE$197,'Profil ICCER'!$AV$197,'Profil ICCER'!$D$208,'Profil ICCER'!$U$208,'Profil ICCER'!$D$212,'Profil ICCER'!$U$212,'Profil ICCER'!$D$216,'Profil ICCER'!$U$216,'Profil ICCER'!$D$220,'Profil ICCER'!$U$220)</f>
        <v>0</v>
      </c>
      <c r="AR160" s="900" t="str">
        <f>_xlfn.SWITCH(AO160,'Profil ICCER'!$D$26,'Profil ICCER'!$W$26,'Profil ICCER'!$D$30,'Profil ICCER'!$W$30,'Profil ICCER'!$D$34,'Profil ICCER'!$W$34,'Profil ICCER'!$D$38,'Profil ICCER'!$W$38,'Profil ICCER'!$D$42,'Profil ICCER'!$W$42,'Profil ICCER'!$D$46,'Profil ICCER'!$W$46,'Profil ICCER'!$D$50,'Profil ICCER'!$W$50,'Profil ICCER'!$AE$26,'Profil ICCER'!$AX$26,'Profil ICCER'!$AE$30,'Profil ICCER'!$AX$30,'Profil ICCER'!$AE$34,'Profil ICCER'!$AX$34,'Profil ICCER'!$AE$38,'Profil ICCER'!$AX$38,'Profil ICCER'!$AE$42,'Profil ICCER'!$AX$42,'Profil ICCER'!$AE$46,'Profil ICCER'!$AX$46,'Profil ICCER'!$AE$50,'Profil ICCER'!$AX$50,'Profil ICCER'!$D$61,'Profil ICCER'!$W$61,'Profil ICCER'!$D$65,'Profil ICCER'!$W$65,'Profil ICCER'!$D$69,'Profil ICCER'!$W$69,'Profil ICCER'!$D$73,'Profil ICCER'!$W$73,'Profil ICCER'!$AE$61,'Profil ICCER'!$AX$61,'Profil ICCER'!$AE$65,'Profil ICCER'!$AX$65,'Profil ICCER'!$AE$69,'Profil ICCER'!$AX$69,'Profil ICCER'!$D$84,'Profil ICCER'!$W$84,'Profil ICCER'!$D$88,'Profil ICCER'!$W$88,'Profil ICCER'!$AE$84,'Profil ICCER'!$AX$84,'Profil ICCER'!$AE$88,'Profil ICCER'!$AX$88,'Profil ICCER'!$AE$92,'Profil ICCER'!$AX$92,'Profil ICCER'!$AE$96,'Profil ICCER'!$AX$96,'Profil ICCER'!$D$107,'Profil ICCER'!$W$107,'Profil ICCER'!$D$111,'Profil ICCER'!$W$111,'Profil ICCER'!$D$115,'Profil ICCER'!$W$115,'Profil ICCER'!$D$119,'Profil ICCER'!$W$119,'Profil ICCER'!$D$123,'Profil ICCER'!$W$123,'Profil ICCER'!$AE$107,'Profil ICCER'!$AX$107,'Profil ICCER'!$AE$111,'Profil ICCER'!$AX$111,'Profil ICCER'!$AE$115,'Profil ICCER'!$AX$115,'Profil ICCER'!$D$134,'Profil ICCER'!$W$134,'Profil ICCER'!$D$138,'Profil ICCER'!$W$138,'Profil ICCER'!$D$142,'Profil ICCER'!$W$142,'Profil ICCER'!$D$146,'Profil ICCER'!$W$146,'Profil ICCER'!$D$150,'Profil ICCER'!$W$150,'Profil ICCER'!$D$154,'Profil ICCER'!$W$154,'Profil ICCER'!$AE$134,'Profil ICCER'!$AX$134,'Profil ICCER'!$AE$138,'Profil ICCER'!$AX$138,'Profil ICCER'!$AE$142,'Profil ICCER'!$AX$142,'Profil ICCER'!$AE$146,'Profil ICCER'!$AX$146,'Profil ICCER'!$AE$150,'Profil ICCER'!$AX$150,'Profil ICCER'!$AE$154,'Profil ICCER'!$AX$154,'Profil ICCER'!$AE$158,'Profil ICCER'!$AX$158,'Profil ICCER'!$AE$162,'Profil ICCER'!$AX$162,'Profil ICCER'!$AE$166,'Profil ICCER'!$AX$166,'Profil ICCER'!$AE$170,'Profil ICCER'!$AX$170,'Profil ICCER'!$AE$174,'Profil ICCER'!$AX$174,'Profil ICCER'!$AE$178,'Profil ICCER'!$AX$178,'Profil ICCER'!$AE$182,'Profil ICCER'!$AX$182,'Profil ICCER'!$D$193,'Profil ICCER'!$W$193,'Profil ICCER'!$D$197,'Profil ICCER'!$W$197,'Profil ICCER'!$AE$193,'Profil ICCER'!$AX$193,'Profil ICCER'!$AE$197,'Profil ICCER'!$AX$197,'Profil ICCER'!$D$208,'Profil ICCER'!$W$208,'Profil ICCER'!$D$212,'Profil ICCER'!$W$212,'Profil ICCER'!$D$216,'Profil ICCER'!$W$216,'Profil ICCER'!$D$220,'Profil ICCER'!$W$220)</f>
        <v xml:space="preserve"> </v>
      </c>
      <c r="AT160" s="599"/>
      <c r="AU160" s="599"/>
      <c r="AV160" s="882"/>
      <c r="AW160" s="599"/>
    </row>
    <row r="161" spans="41:49" ht="35.1" customHeight="1">
      <c r="AO161" s="599" t="s">
        <v>400</v>
      </c>
      <c r="AP161" s="599">
        <v>10</v>
      </c>
      <c r="AQ161" s="882">
        <f>_xlfn.SWITCH(AO161,'Profil ICCER'!$D$26,'Profil ICCER'!$U$26,'Profil ICCER'!$D$30,'Profil ICCER'!$U$30,'Profil ICCER'!$D$34,'Profil ICCER'!$U$34,'Profil ICCER'!$D$38,'Profil ICCER'!$U$38,'Profil ICCER'!$D$42,'Profil ICCER'!$U$42,'Profil ICCER'!$D$46,'Profil ICCER'!$U$46,'Profil ICCER'!$D$50,'Profil ICCER'!$U$50,'Profil ICCER'!$AE$26,'Profil ICCER'!$AV$26,'Profil ICCER'!$AE$30,'Profil ICCER'!$AV$30,'Profil ICCER'!$AE$34,'Profil ICCER'!$AV$34,'Profil ICCER'!$AE$38,'Profil ICCER'!$AV$38,'Profil ICCER'!$AE$42,'Profil ICCER'!$AV$42,'Profil ICCER'!$AE$46,'Profil ICCER'!$AV$46,'Profil ICCER'!$AE$50,'Profil ICCER'!$AV$50,'Profil ICCER'!$D$61,'Profil ICCER'!$U$61,'Profil ICCER'!$D$65,'Profil ICCER'!$U$65,'Profil ICCER'!$D$69,'Profil ICCER'!$U$69,'Profil ICCER'!$D$73,'Profil ICCER'!$U$73,'Profil ICCER'!$AE$61,'Profil ICCER'!$AV$61,'Profil ICCER'!$AE$65,'Profil ICCER'!$AV$65,'Profil ICCER'!$AE$69,'Profil ICCER'!$AV$69,'Profil ICCER'!$D$84,'Profil ICCER'!$U$84,'Profil ICCER'!$D$88,'Profil ICCER'!$U$88,'Profil ICCER'!$AE$84,'Profil ICCER'!$AV$84,'Profil ICCER'!$AE$88,'Profil ICCER'!$AV$88,'Profil ICCER'!$AE$92,'Profil ICCER'!$AV$92,'Profil ICCER'!$AE$96,'Profil ICCER'!$AV$96,'Profil ICCER'!$D$107,'Profil ICCER'!$U$107,'Profil ICCER'!$D$111,'Profil ICCER'!$U$111,'Profil ICCER'!$D$115,'Profil ICCER'!$U$115,'Profil ICCER'!$D$119,'Profil ICCER'!$U$119,'Profil ICCER'!$D$123,'Profil ICCER'!$U$123,'Profil ICCER'!$AE$107,'Profil ICCER'!$AV$107,'Profil ICCER'!$AE$111,'Profil ICCER'!$AV$111,'Profil ICCER'!$AE$115,'Profil ICCER'!$AV$115,'Profil ICCER'!$D$134,'Profil ICCER'!$U$134,'Profil ICCER'!$D$138,'Profil ICCER'!$U$138,'Profil ICCER'!$D$142,'Profil ICCER'!$U$142,'Profil ICCER'!$D$146,'Profil ICCER'!$U$146,'Profil ICCER'!$D$150,'Profil ICCER'!$U$150,'Profil ICCER'!$D$154,'Profil ICCER'!$U$154,'Profil ICCER'!$AE$134,'Profil ICCER'!$AV$134,'Profil ICCER'!$AE$138,'Profil ICCER'!$AV$138,'Profil ICCER'!$AE$142,'Profil ICCER'!$AV$142,'Profil ICCER'!$AE$146,'Profil ICCER'!$AV$146,'Profil ICCER'!$AE$150,'Profil ICCER'!$AV$150,'Profil ICCER'!$AE$154,'Profil ICCER'!$AV$154,'Profil ICCER'!$AE$158,'Profil ICCER'!$AV$158,'Profil ICCER'!$AE$162,'Profil ICCER'!$AV$162,'Profil ICCER'!$AE$166,'Profil ICCER'!$AV$166,'Profil ICCER'!$AE$170,'Profil ICCER'!$AV$170,'Profil ICCER'!$AE$174,'Profil ICCER'!$AV$174,'Profil ICCER'!$AE$178,'Profil ICCER'!$AV$178,'Profil ICCER'!$AE$182,'Profil ICCER'!$AV$182,'Profil ICCER'!$D$193,'Profil ICCER'!$U$193,'Profil ICCER'!$D$197,'Profil ICCER'!$U$197,'Profil ICCER'!$AE$193,'Profil ICCER'!$AV$193,'Profil ICCER'!$AE$197,'Profil ICCER'!$AV$197,'Profil ICCER'!$D$208,'Profil ICCER'!$U$208,'Profil ICCER'!$D$212,'Profil ICCER'!$U$212,'Profil ICCER'!$D$216,'Profil ICCER'!$U$216,'Profil ICCER'!$D$220,'Profil ICCER'!$U$220)</f>
        <v>0</v>
      </c>
      <c r="AR161" s="900" t="str">
        <f>_xlfn.SWITCH(AO161,'Profil ICCER'!$D$26,'Profil ICCER'!$W$26,'Profil ICCER'!$D$30,'Profil ICCER'!$W$30,'Profil ICCER'!$D$34,'Profil ICCER'!$W$34,'Profil ICCER'!$D$38,'Profil ICCER'!$W$38,'Profil ICCER'!$D$42,'Profil ICCER'!$W$42,'Profil ICCER'!$D$46,'Profil ICCER'!$W$46,'Profil ICCER'!$D$50,'Profil ICCER'!$W$50,'Profil ICCER'!$AE$26,'Profil ICCER'!$AX$26,'Profil ICCER'!$AE$30,'Profil ICCER'!$AX$30,'Profil ICCER'!$AE$34,'Profil ICCER'!$AX$34,'Profil ICCER'!$AE$38,'Profil ICCER'!$AX$38,'Profil ICCER'!$AE$42,'Profil ICCER'!$AX$42,'Profil ICCER'!$AE$46,'Profil ICCER'!$AX$46,'Profil ICCER'!$AE$50,'Profil ICCER'!$AX$50,'Profil ICCER'!$D$61,'Profil ICCER'!$W$61,'Profil ICCER'!$D$65,'Profil ICCER'!$W$65,'Profil ICCER'!$D$69,'Profil ICCER'!$W$69,'Profil ICCER'!$D$73,'Profil ICCER'!$W$73,'Profil ICCER'!$AE$61,'Profil ICCER'!$AX$61,'Profil ICCER'!$AE$65,'Profil ICCER'!$AX$65,'Profil ICCER'!$AE$69,'Profil ICCER'!$AX$69,'Profil ICCER'!$D$84,'Profil ICCER'!$W$84,'Profil ICCER'!$D$88,'Profil ICCER'!$W$88,'Profil ICCER'!$AE$84,'Profil ICCER'!$AX$84,'Profil ICCER'!$AE$88,'Profil ICCER'!$AX$88,'Profil ICCER'!$AE$92,'Profil ICCER'!$AX$92,'Profil ICCER'!$AE$96,'Profil ICCER'!$AX$96,'Profil ICCER'!$D$107,'Profil ICCER'!$W$107,'Profil ICCER'!$D$111,'Profil ICCER'!$W$111,'Profil ICCER'!$D$115,'Profil ICCER'!$W$115,'Profil ICCER'!$D$119,'Profil ICCER'!$W$119,'Profil ICCER'!$D$123,'Profil ICCER'!$W$123,'Profil ICCER'!$AE$107,'Profil ICCER'!$AX$107,'Profil ICCER'!$AE$111,'Profil ICCER'!$AX$111,'Profil ICCER'!$AE$115,'Profil ICCER'!$AX$115,'Profil ICCER'!$D$134,'Profil ICCER'!$W$134,'Profil ICCER'!$D$138,'Profil ICCER'!$W$138,'Profil ICCER'!$D$142,'Profil ICCER'!$W$142,'Profil ICCER'!$D$146,'Profil ICCER'!$W$146,'Profil ICCER'!$D$150,'Profil ICCER'!$W$150,'Profil ICCER'!$D$154,'Profil ICCER'!$W$154,'Profil ICCER'!$AE$134,'Profil ICCER'!$AX$134,'Profil ICCER'!$AE$138,'Profil ICCER'!$AX$138,'Profil ICCER'!$AE$142,'Profil ICCER'!$AX$142,'Profil ICCER'!$AE$146,'Profil ICCER'!$AX$146,'Profil ICCER'!$AE$150,'Profil ICCER'!$AX$150,'Profil ICCER'!$AE$154,'Profil ICCER'!$AX$154,'Profil ICCER'!$AE$158,'Profil ICCER'!$AX$158,'Profil ICCER'!$AE$162,'Profil ICCER'!$AX$162,'Profil ICCER'!$AE$166,'Profil ICCER'!$AX$166,'Profil ICCER'!$AE$170,'Profil ICCER'!$AX$170,'Profil ICCER'!$AE$174,'Profil ICCER'!$AX$174,'Profil ICCER'!$AE$178,'Profil ICCER'!$AX$178,'Profil ICCER'!$AE$182,'Profil ICCER'!$AX$182,'Profil ICCER'!$D$193,'Profil ICCER'!$W$193,'Profil ICCER'!$D$197,'Profil ICCER'!$W$197,'Profil ICCER'!$AE$193,'Profil ICCER'!$AX$193,'Profil ICCER'!$AE$197,'Profil ICCER'!$AX$197,'Profil ICCER'!$D$208,'Profil ICCER'!$W$208,'Profil ICCER'!$D$212,'Profil ICCER'!$W$212,'Profil ICCER'!$D$216,'Profil ICCER'!$W$216,'Profil ICCER'!$D$220,'Profil ICCER'!$W$220)</f>
        <v xml:space="preserve"> </v>
      </c>
      <c r="AT161" s="599"/>
      <c r="AU161" s="599"/>
      <c r="AV161" s="882"/>
      <c r="AW161" s="599"/>
    </row>
    <row r="162" spans="41:49" ht="35.1" customHeight="1">
      <c r="AO162" s="599" t="s">
        <v>401</v>
      </c>
      <c r="AP162" s="599">
        <v>10</v>
      </c>
      <c r="AQ162" s="882">
        <f>_xlfn.SWITCH(AO162,'Profil ICCER'!$D$26,'Profil ICCER'!$U$26,'Profil ICCER'!$D$30,'Profil ICCER'!$U$30,'Profil ICCER'!$D$34,'Profil ICCER'!$U$34,'Profil ICCER'!$D$38,'Profil ICCER'!$U$38,'Profil ICCER'!$D$42,'Profil ICCER'!$U$42,'Profil ICCER'!$D$46,'Profil ICCER'!$U$46,'Profil ICCER'!$D$50,'Profil ICCER'!$U$50,'Profil ICCER'!$AE$26,'Profil ICCER'!$AV$26,'Profil ICCER'!$AE$30,'Profil ICCER'!$AV$30,'Profil ICCER'!$AE$34,'Profil ICCER'!$AV$34,'Profil ICCER'!$AE$38,'Profil ICCER'!$AV$38,'Profil ICCER'!$AE$42,'Profil ICCER'!$AV$42,'Profil ICCER'!$AE$46,'Profil ICCER'!$AV$46,'Profil ICCER'!$AE$50,'Profil ICCER'!$AV$50,'Profil ICCER'!$D$61,'Profil ICCER'!$U$61,'Profil ICCER'!$D$65,'Profil ICCER'!$U$65,'Profil ICCER'!$D$69,'Profil ICCER'!$U$69,'Profil ICCER'!$D$73,'Profil ICCER'!$U$73,'Profil ICCER'!$AE$61,'Profil ICCER'!$AV$61,'Profil ICCER'!$AE$65,'Profil ICCER'!$AV$65,'Profil ICCER'!$AE$69,'Profil ICCER'!$AV$69,'Profil ICCER'!$D$84,'Profil ICCER'!$U$84,'Profil ICCER'!$D$88,'Profil ICCER'!$U$88,'Profil ICCER'!$AE$84,'Profil ICCER'!$AV$84,'Profil ICCER'!$AE$88,'Profil ICCER'!$AV$88,'Profil ICCER'!$AE$92,'Profil ICCER'!$AV$92,'Profil ICCER'!$AE$96,'Profil ICCER'!$AV$96,'Profil ICCER'!$D$107,'Profil ICCER'!$U$107,'Profil ICCER'!$D$111,'Profil ICCER'!$U$111,'Profil ICCER'!$D$115,'Profil ICCER'!$U$115,'Profil ICCER'!$D$119,'Profil ICCER'!$U$119,'Profil ICCER'!$D$123,'Profil ICCER'!$U$123,'Profil ICCER'!$AE$107,'Profil ICCER'!$AV$107,'Profil ICCER'!$AE$111,'Profil ICCER'!$AV$111,'Profil ICCER'!$AE$115,'Profil ICCER'!$AV$115,'Profil ICCER'!$D$134,'Profil ICCER'!$U$134,'Profil ICCER'!$D$138,'Profil ICCER'!$U$138,'Profil ICCER'!$D$142,'Profil ICCER'!$U$142,'Profil ICCER'!$D$146,'Profil ICCER'!$U$146,'Profil ICCER'!$D$150,'Profil ICCER'!$U$150,'Profil ICCER'!$D$154,'Profil ICCER'!$U$154,'Profil ICCER'!$AE$134,'Profil ICCER'!$AV$134,'Profil ICCER'!$AE$138,'Profil ICCER'!$AV$138,'Profil ICCER'!$AE$142,'Profil ICCER'!$AV$142,'Profil ICCER'!$AE$146,'Profil ICCER'!$AV$146,'Profil ICCER'!$AE$150,'Profil ICCER'!$AV$150,'Profil ICCER'!$AE$154,'Profil ICCER'!$AV$154,'Profil ICCER'!$AE$158,'Profil ICCER'!$AV$158,'Profil ICCER'!$AE$162,'Profil ICCER'!$AV$162,'Profil ICCER'!$AE$166,'Profil ICCER'!$AV$166,'Profil ICCER'!$AE$170,'Profil ICCER'!$AV$170,'Profil ICCER'!$AE$174,'Profil ICCER'!$AV$174,'Profil ICCER'!$AE$178,'Profil ICCER'!$AV$178,'Profil ICCER'!$AE$182,'Profil ICCER'!$AV$182,'Profil ICCER'!$D$193,'Profil ICCER'!$U$193,'Profil ICCER'!$D$197,'Profil ICCER'!$U$197,'Profil ICCER'!$AE$193,'Profil ICCER'!$AV$193,'Profil ICCER'!$AE$197,'Profil ICCER'!$AV$197,'Profil ICCER'!$D$208,'Profil ICCER'!$U$208,'Profil ICCER'!$D$212,'Profil ICCER'!$U$212,'Profil ICCER'!$D$216,'Profil ICCER'!$U$216,'Profil ICCER'!$D$220,'Profil ICCER'!$U$220)</f>
        <v>0</v>
      </c>
      <c r="AR162" s="900" t="str">
        <f>_xlfn.SWITCH(AO162,'Profil ICCER'!$D$26,'Profil ICCER'!$W$26,'Profil ICCER'!$D$30,'Profil ICCER'!$W$30,'Profil ICCER'!$D$34,'Profil ICCER'!$W$34,'Profil ICCER'!$D$38,'Profil ICCER'!$W$38,'Profil ICCER'!$D$42,'Profil ICCER'!$W$42,'Profil ICCER'!$D$46,'Profil ICCER'!$W$46,'Profil ICCER'!$D$50,'Profil ICCER'!$W$50,'Profil ICCER'!$AE$26,'Profil ICCER'!$AX$26,'Profil ICCER'!$AE$30,'Profil ICCER'!$AX$30,'Profil ICCER'!$AE$34,'Profil ICCER'!$AX$34,'Profil ICCER'!$AE$38,'Profil ICCER'!$AX$38,'Profil ICCER'!$AE$42,'Profil ICCER'!$AX$42,'Profil ICCER'!$AE$46,'Profil ICCER'!$AX$46,'Profil ICCER'!$AE$50,'Profil ICCER'!$AX$50,'Profil ICCER'!$D$61,'Profil ICCER'!$W$61,'Profil ICCER'!$D$65,'Profil ICCER'!$W$65,'Profil ICCER'!$D$69,'Profil ICCER'!$W$69,'Profil ICCER'!$D$73,'Profil ICCER'!$W$73,'Profil ICCER'!$AE$61,'Profil ICCER'!$AX$61,'Profil ICCER'!$AE$65,'Profil ICCER'!$AX$65,'Profil ICCER'!$AE$69,'Profil ICCER'!$AX$69,'Profil ICCER'!$D$84,'Profil ICCER'!$W$84,'Profil ICCER'!$D$88,'Profil ICCER'!$W$88,'Profil ICCER'!$AE$84,'Profil ICCER'!$AX$84,'Profil ICCER'!$AE$88,'Profil ICCER'!$AX$88,'Profil ICCER'!$AE$92,'Profil ICCER'!$AX$92,'Profil ICCER'!$AE$96,'Profil ICCER'!$AX$96,'Profil ICCER'!$D$107,'Profil ICCER'!$W$107,'Profil ICCER'!$D$111,'Profil ICCER'!$W$111,'Profil ICCER'!$D$115,'Profil ICCER'!$W$115,'Profil ICCER'!$D$119,'Profil ICCER'!$W$119,'Profil ICCER'!$D$123,'Profil ICCER'!$W$123,'Profil ICCER'!$AE$107,'Profil ICCER'!$AX$107,'Profil ICCER'!$AE$111,'Profil ICCER'!$AX$111,'Profil ICCER'!$AE$115,'Profil ICCER'!$AX$115,'Profil ICCER'!$D$134,'Profil ICCER'!$W$134,'Profil ICCER'!$D$138,'Profil ICCER'!$W$138,'Profil ICCER'!$D$142,'Profil ICCER'!$W$142,'Profil ICCER'!$D$146,'Profil ICCER'!$W$146,'Profil ICCER'!$D$150,'Profil ICCER'!$W$150,'Profil ICCER'!$D$154,'Profil ICCER'!$W$154,'Profil ICCER'!$AE$134,'Profil ICCER'!$AX$134,'Profil ICCER'!$AE$138,'Profil ICCER'!$AX$138,'Profil ICCER'!$AE$142,'Profil ICCER'!$AX$142,'Profil ICCER'!$AE$146,'Profil ICCER'!$AX$146,'Profil ICCER'!$AE$150,'Profil ICCER'!$AX$150,'Profil ICCER'!$AE$154,'Profil ICCER'!$AX$154,'Profil ICCER'!$AE$158,'Profil ICCER'!$AX$158,'Profil ICCER'!$AE$162,'Profil ICCER'!$AX$162,'Profil ICCER'!$AE$166,'Profil ICCER'!$AX$166,'Profil ICCER'!$AE$170,'Profil ICCER'!$AX$170,'Profil ICCER'!$AE$174,'Profil ICCER'!$AX$174,'Profil ICCER'!$AE$178,'Profil ICCER'!$AX$178,'Profil ICCER'!$AE$182,'Profil ICCER'!$AX$182,'Profil ICCER'!$D$193,'Profil ICCER'!$W$193,'Profil ICCER'!$D$197,'Profil ICCER'!$W$197,'Profil ICCER'!$AE$193,'Profil ICCER'!$AX$193,'Profil ICCER'!$AE$197,'Profil ICCER'!$AX$197,'Profil ICCER'!$D$208,'Profil ICCER'!$W$208,'Profil ICCER'!$D$212,'Profil ICCER'!$W$212,'Profil ICCER'!$D$216,'Profil ICCER'!$W$216,'Profil ICCER'!$D$220,'Profil ICCER'!$W$220)</f>
        <v xml:space="preserve"> </v>
      </c>
      <c r="AT162" s="599"/>
      <c r="AU162" s="599"/>
      <c r="AV162" s="882"/>
      <c r="AW162" s="599"/>
    </row>
    <row r="163" spans="41:49" ht="35.1" customHeight="1">
      <c r="AO163" s="599" t="s">
        <v>402</v>
      </c>
      <c r="AP163" s="599">
        <v>10</v>
      </c>
      <c r="AQ163" s="882">
        <f>_xlfn.SWITCH(AO163,'Profil ICCER'!$D$26,'Profil ICCER'!$U$26,'Profil ICCER'!$D$30,'Profil ICCER'!$U$30,'Profil ICCER'!$D$34,'Profil ICCER'!$U$34,'Profil ICCER'!$D$38,'Profil ICCER'!$U$38,'Profil ICCER'!$D$42,'Profil ICCER'!$U$42,'Profil ICCER'!$D$46,'Profil ICCER'!$U$46,'Profil ICCER'!$D$50,'Profil ICCER'!$U$50,'Profil ICCER'!$AE$26,'Profil ICCER'!$AV$26,'Profil ICCER'!$AE$30,'Profil ICCER'!$AV$30,'Profil ICCER'!$AE$34,'Profil ICCER'!$AV$34,'Profil ICCER'!$AE$38,'Profil ICCER'!$AV$38,'Profil ICCER'!$AE$42,'Profil ICCER'!$AV$42,'Profil ICCER'!$AE$46,'Profil ICCER'!$AV$46,'Profil ICCER'!$AE$50,'Profil ICCER'!$AV$50,'Profil ICCER'!$D$61,'Profil ICCER'!$U$61,'Profil ICCER'!$D$65,'Profil ICCER'!$U$65,'Profil ICCER'!$D$69,'Profil ICCER'!$U$69,'Profil ICCER'!$D$73,'Profil ICCER'!$U$73,'Profil ICCER'!$AE$61,'Profil ICCER'!$AV$61,'Profil ICCER'!$AE$65,'Profil ICCER'!$AV$65,'Profil ICCER'!$AE$69,'Profil ICCER'!$AV$69,'Profil ICCER'!$D$84,'Profil ICCER'!$U$84,'Profil ICCER'!$D$88,'Profil ICCER'!$U$88,'Profil ICCER'!$AE$84,'Profil ICCER'!$AV$84,'Profil ICCER'!$AE$88,'Profil ICCER'!$AV$88,'Profil ICCER'!$AE$92,'Profil ICCER'!$AV$92,'Profil ICCER'!$AE$96,'Profil ICCER'!$AV$96,'Profil ICCER'!$D$107,'Profil ICCER'!$U$107,'Profil ICCER'!$D$111,'Profil ICCER'!$U$111,'Profil ICCER'!$D$115,'Profil ICCER'!$U$115,'Profil ICCER'!$D$119,'Profil ICCER'!$U$119,'Profil ICCER'!$D$123,'Profil ICCER'!$U$123,'Profil ICCER'!$AE$107,'Profil ICCER'!$AV$107,'Profil ICCER'!$AE$111,'Profil ICCER'!$AV$111,'Profil ICCER'!$AE$115,'Profil ICCER'!$AV$115,'Profil ICCER'!$D$134,'Profil ICCER'!$U$134,'Profil ICCER'!$D$138,'Profil ICCER'!$U$138,'Profil ICCER'!$D$142,'Profil ICCER'!$U$142,'Profil ICCER'!$D$146,'Profil ICCER'!$U$146,'Profil ICCER'!$D$150,'Profil ICCER'!$U$150,'Profil ICCER'!$D$154,'Profil ICCER'!$U$154,'Profil ICCER'!$AE$134,'Profil ICCER'!$AV$134,'Profil ICCER'!$AE$138,'Profil ICCER'!$AV$138,'Profil ICCER'!$AE$142,'Profil ICCER'!$AV$142,'Profil ICCER'!$AE$146,'Profil ICCER'!$AV$146,'Profil ICCER'!$AE$150,'Profil ICCER'!$AV$150,'Profil ICCER'!$AE$154,'Profil ICCER'!$AV$154,'Profil ICCER'!$AE$158,'Profil ICCER'!$AV$158,'Profil ICCER'!$AE$162,'Profil ICCER'!$AV$162,'Profil ICCER'!$AE$166,'Profil ICCER'!$AV$166,'Profil ICCER'!$AE$170,'Profil ICCER'!$AV$170,'Profil ICCER'!$AE$174,'Profil ICCER'!$AV$174,'Profil ICCER'!$AE$178,'Profil ICCER'!$AV$178,'Profil ICCER'!$AE$182,'Profil ICCER'!$AV$182,'Profil ICCER'!$D$193,'Profil ICCER'!$U$193,'Profil ICCER'!$D$197,'Profil ICCER'!$U$197,'Profil ICCER'!$AE$193,'Profil ICCER'!$AV$193,'Profil ICCER'!$AE$197,'Profil ICCER'!$AV$197,'Profil ICCER'!$D$208,'Profil ICCER'!$U$208,'Profil ICCER'!$D$212,'Profil ICCER'!$U$212,'Profil ICCER'!$D$216,'Profil ICCER'!$U$216,'Profil ICCER'!$D$220,'Profil ICCER'!$U$220)</f>
        <v>0</v>
      </c>
      <c r="AR163" s="900" t="str">
        <f>_xlfn.SWITCH(AO163,'Profil ICCER'!$D$26,'Profil ICCER'!$W$26,'Profil ICCER'!$D$30,'Profil ICCER'!$W$30,'Profil ICCER'!$D$34,'Profil ICCER'!$W$34,'Profil ICCER'!$D$38,'Profil ICCER'!$W$38,'Profil ICCER'!$D$42,'Profil ICCER'!$W$42,'Profil ICCER'!$D$46,'Profil ICCER'!$W$46,'Profil ICCER'!$D$50,'Profil ICCER'!$W$50,'Profil ICCER'!$AE$26,'Profil ICCER'!$AX$26,'Profil ICCER'!$AE$30,'Profil ICCER'!$AX$30,'Profil ICCER'!$AE$34,'Profil ICCER'!$AX$34,'Profil ICCER'!$AE$38,'Profil ICCER'!$AX$38,'Profil ICCER'!$AE$42,'Profil ICCER'!$AX$42,'Profil ICCER'!$AE$46,'Profil ICCER'!$AX$46,'Profil ICCER'!$AE$50,'Profil ICCER'!$AX$50,'Profil ICCER'!$D$61,'Profil ICCER'!$W$61,'Profil ICCER'!$D$65,'Profil ICCER'!$W$65,'Profil ICCER'!$D$69,'Profil ICCER'!$W$69,'Profil ICCER'!$D$73,'Profil ICCER'!$W$73,'Profil ICCER'!$AE$61,'Profil ICCER'!$AX$61,'Profil ICCER'!$AE$65,'Profil ICCER'!$AX$65,'Profil ICCER'!$AE$69,'Profil ICCER'!$AX$69,'Profil ICCER'!$D$84,'Profil ICCER'!$W$84,'Profil ICCER'!$D$88,'Profil ICCER'!$W$88,'Profil ICCER'!$AE$84,'Profil ICCER'!$AX$84,'Profil ICCER'!$AE$88,'Profil ICCER'!$AX$88,'Profil ICCER'!$AE$92,'Profil ICCER'!$AX$92,'Profil ICCER'!$AE$96,'Profil ICCER'!$AX$96,'Profil ICCER'!$D$107,'Profil ICCER'!$W$107,'Profil ICCER'!$D$111,'Profil ICCER'!$W$111,'Profil ICCER'!$D$115,'Profil ICCER'!$W$115,'Profil ICCER'!$D$119,'Profil ICCER'!$W$119,'Profil ICCER'!$D$123,'Profil ICCER'!$W$123,'Profil ICCER'!$AE$107,'Profil ICCER'!$AX$107,'Profil ICCER'!$AE$111,'Profil ICCER'!$AX$111,'Profil ICCER'!$AE$115,'Profil ICCER'!$AX$115,'Profil ICCER'!$D$134,'Profil ICCER'!$W$134,'Profil ICCER'!$D$138,'Profil ICCER'!$W$138,'Profil ICCER'!$D$142,'Profil ICCER'!$W$142,'Profil ICCER'!$D$146,'Profil ICCER'!$W$146,'Profil ICCER'!$D$150,'Profil ICCER'!$W$150,'Profil ICCER'!$D$154,'Profil ICCER'!$W$154,'Profil ICCER'!$AE$134,'Profil ICCER'!$AX$134,'Profil ICCER'!$AE$138,'Profil ICCER'!$AX$138,'Profil ICCER'!$AE$142,'Profil ICCER'!$AX$142,'Profil ICCER'!$AE$146,'Profil ICCER'!$AX$146,'Profil ICCER'!$AE$150,'Profil ICCER'!$AX$150,'Profil ICCER'!$AE$154,'Profil ICCER'!$AX$154,'Profil ICCER'!$AE$158,'Profil ICCER'!$AX$158,'Profil ICCER'!$AE$162,'Profil ICCER'!$AX$162,'Profil ICCER'!$AE$166,'Profil ICCER'!$AX$166,'Profil ICCER'!$AE$170,'Profil ICCER'!$AX$170,'Profil ICCER'!$AE$174,'Profil ICCER'!$AX$174,'Profil ICCER'!$AE$178,'Profil ICCER'!$AX$178,'Profil ICCER'!$AE$182,'Profil ICCER'!$AX$182,'Profil ICCER'!$D$193,'Profil ICCER'!$W$193,'Profil ICCER'!$D$197,'Profil ICCER'!$W$197,'Profil ICCER'!$AE$193,'Profil ICCER'!$AX$193,'Profil ICCER'!$AE$197,'Profil ICCER'!$AX$197,'Profil ICCER'!$D$208,'Profil ICCER'!$W$208,'Profil ICCER'!$D$212,'Profil ICCER'!$W$212,'Profil ICCER'!$D$216,'Profil ICCER'!$W$216,'Profil ICCER'!$D$220,'Profil ICCER'!$W$220)</f>
        <v xml:space="preserve"> </v>
      </c>
      <c r="AT163" s="599"/>
      <c r="AU163" s="599"/>
      <c r="AV163" s="882"/>
      <c r="AW163" s="599"/>
    </row>
    <row r="164" spans="41:49" ht="35.1" customHeight="1">
      <c r="AO164" s="599" t="s">
        <v>403</v>
      </c>
      <c r="AP164" s="599">
        <v>10</v>
      </c>
      <c r="AQ164" s="882">
        <f>_xlfn.SWITCH(AO164,'Profil ICCER'!$D$26,'Profil ICCER'!$U$26,'Profil ICCER'!$D$30,'Profil ICCER'!$U$30,'Profil ICCER'!$D$34,'Profil ICCER'!$U$34,'Profil ICCER'!$D$38,'Profil ICCER'!$U$38,'Profil ICCER'!$D$42,'Profil ICCER'!$U$42,'Profil ICCER'!$D$46,'Profil ICCER'!$U$46,'Profil ICCER'!$D$50,'Profil ICCER'!$U$50,'Profil ICCER'!$AE$26,'Profil ICCER'!$AV$26,'Profil ICCER'!$AE$30,'Profil ICCER'!$AV$30,'Profil ICCER'!$AE$34,'Profil ICCER'!$AV$34,'Profil ICCER'!$AE$38,'Profil ICCER'!$AV$38,'Profil ICCER'!$AE$42,'Profil ICCER'!$AV$42,'Profil ICCER'!$AE$46,'Profil ICCER'!$AV$46,'Profil ICCER'!$AE$50,'Profil ICCER'!$AV$50,'Profil ICCER'!$D$61,'Profil ICCER'!$U$61,'Profil ICCER'!$D$65,'Profil ICCER'!$U$65,'Profil ICCER'!$D$69,'Profil ICCER'!$U$69,'Profil ICCER'!$D$73,'Profil ICCER'!$U$73,'Profil ICCER'!$AE$61,'Profil ICCER'!$AV$61,'Profil ICCER'!$AE$65,'Profil ICCER'!$AV$65,'Profil ICCER'!$AE$69,'Profil ICCER'!$AV$69,'Profil ICCER'!$D$84,'Profil ICCER'!$U$84,'Profil ICCER'!$D$88,'Profil ICCER'!$U$88,'Profil ICCER'!$AE$84,'Profil ICCER'!$AV$84,'Profil ICCER'!$AE$88,'Profil ICCER'!$AV$88,'Profil ICCER'!$AE$92,'Profil ICCER'!$AV$92,'Profil ICCER'!$AE$96,'Profil ICCER'!$AV$96,'Profil ICCER'!$D$107,'Profil ICCER'!$U$107,'Profil ICCER'!$D$111,'Profil ICCER'!$U$111,'Profil ICCER'!$D$115,'Profil ICCER'!$U$115,'Profil ICCER'!$D$119,'Profil ICCER'!$U$119,'Profil ICCER'!$D$123,'Profil ICCER'!$U$123,'Profil ICCER'!$AE$107,'Profil ICCER'!$AV$107,'Profil ICCER'!$AE$111,'Profil ICCER'!$AV$111,'Profil ICCER'!$AE$115,'Profil ICCER'!$AV$115,'Profil ICCER'!$D$134,'Profil ICCER'!$U$134,'Profil ICCER'!$D$138,'Profil ICCER'!$U$138,'Profil ICCER'!$D$142,'Profil ICCER'!$U$142,'Profil ICCER'!$D$146,'Profil ICCER'!$U$146,'Profil ICCER'!$D$150,'Profil ICCER'!$U$150,'Profil ICCER'!$D$154,'Profil ICCER'!$U$154,'Profil ICCER'!$AE$134,'Profil ICCER'!$AV$134,'Profil ICCER'!$AE$138,'Profil ICCER'!$AV$138,'Profil ICCER'!$AE$142,'Profil ICCER'!$AV$142,'Profil ICCER'!$AE$146,'Profil ICCER'!$AV$146,'Profil ICCER'!$AE$150,'Profil ICCER'!$AV$150,'Profil ICCER'!$AE$154,'Profil ICCER'!$AV$154,'Profil ICCER'!$AE$158,'Profil ICCER'!$AV$158,'Profil ICCER'!$AE$162,'Profil ICCER'!$AV$162,'Profil ICCER'!$AE$166,'Profil ICCER'!$AV$166,'Profil ICCER'!$AE$170,'Profil ICCER'!$AV$170,'Profil ICCER'!$AE$174,'Profil ICCER'!$AV$174,'Profil ICCER'!$AE$178,'Profil ICCER'!$AV$178,'Profil ICCER'!$AE$182,'Profil ICCER'!$AV$182,'Profil ICCER'!$D$193,'Profil ICCER'!$U$193,'Profil ICCER'!$D$197,'Profil ICCER'!$U$197,'Profil ICCER'!$AE$193,'Profil ICCER'!$AV$193,'Profil ICCER'!$AE$197,'Profil ICCER'!$AV$197,'Profil ICCER'!$D$208,'Profil ICCER'!$U$208,'Profil ICCER'!$D$212,'Profil ICCER'!$U$212,'Profil ICCER'!$D$216,'Profil ICCER'!$U$216,'Profil ICCER'!$D$220,'Profil ICCER'!$U$220)</f>
        <v>0</v>
      </c>
      <c r="AR164" s="900" t="str">
        <f>_xlfn.SWITCH(AO164,'Profil ICCER'!$D$26,'Profil ICCER'!$W$26,'Profil ICCER'!$D$30,'Profil ICCER'!$W$30,'Profil ICCER'!$D$34,'Profil ICCER'!$W$34,'Profil ICCER'!$D$38,'Profil ICCER'!$W$38,'Profil ICCER'!$D$42,'Profil ICCER'!$W$42,'Profil ICCER'!$D$46,'Profil ICCER'!$W$46,'Profil ICCER'!$D$50,'Profil ICCER'!$W$50,'Profil ICCER'!$AE$26,'Profil ICCER'!$AX$26,'Profil ICCER'!$AE$30,'Profil ICCER'!$AX$30,'Profil ICCER'!$AE$34,'Profil ICCER'!$AX$34,'Profil ICCER'!$AE$38,'Profil ICCER'!$AX$38,'Profil ICCER'!$AE$42,'Profil ICCER'!$AX$42,'Profil ICCER'!$AE$46,'Profil ICCER'!$AX$46,'Profil ICCER'!$AE$50,'Profil ICCER'!$AX$50,'Profil ICCER'!$D$61,'Profil ICCER'!$W$61,'Profil ICCER'!$D$65,'Profil ICCER'!$W$65,'Profil ICCER'!$D$69,'Profil ICCER'!$W$69,'Profil ICCER'!$D$73,'Profil ICCER'!$W$73,'Profil ICCER'!$AE$61,'Profil ICCER'!$AX$61,'Profil ICCER'!$AE$65,'Profil ICCER'!$AX$65,'Profil ICCER'!$AE$69,'Profil ICCER'!$AX$69,'Profil ICCER'!$D$84,'Profil ICCER'!$W$84,'Profil ICCER'!$D$88,'Profil ICCER'!$W$88,'Profil ICCER'!$AE$84,'Profil ICCER'!$AX$84,'Profil ICCER'!$AE$88,'Profil ICCER'!$AX$88,'Profil ICCER'!$AE$92,'Profil ICCER'!$AX$92,'Profil ICCER'!$AE$96,'Profil ICCER'!$AX$96,'Profil ICCER'!$D$107,'Profil ICCER'!$W$107,'Profil ICCER'!$D$111,'Profil ICCER'!$W$111,'Profil ICCER'!$D$115,'Profil ICCER'!$W$115,'Profil ICCER'!$D$119,'Profil ICCER'!$W$119,'Profil ICCER'!$D$123,'Profil ICCER'!$W$123,'Profil ICCER'!$AE$107,'Profil ICCER'!$AX$107,'Profil ICCER'!$AE$111,'Profil ICCER'!$AX$111,'Profil ICCER'!$AE$115,'Profil ICCER'!$AX$115,'Profil ICCER'!$D$134,'Profil ICCER'!$W$134,'Profil ICCER'!$D$138,'Profil ICCER'!$W$138,'Profil ICCER'!$D$142,'Profil ICCER'!$W$142,'Profil ICCER'!$D$146,'Profil ICCER'!$W$146,'Profil ICCER'!$D$150,'Profil ICCER'!$W$150,'Profil ICCER'!$D$154,'Profil ICCER'!$W$154,'Profil ICCER'!$AE$134,'Profil ICCER'!$AX$134,'Profil ICCER'!$AE$138,'Profil ICCER'!$AX$138,'Profil ICCER'!$AE$142,'Profil ICCER'!$AX$142,'Profil ICCER'!$AE$146,'Profil ICCER'!$AX$146,'Profil ICCER'!$AE$150,'Profil ICCER'!$AX$150,'Profil ICCER'!$AE$154,'Profil ICCER'!$AX$154,'Profil ICCER'!$AE$158,'Profil ICCER'!$AX$158,'Profil ICCER'!$AE$162,'Profil ICCER'!$AX$162,'Profil ICCER'!$AE$166,'Profil ICCER'!$AX$166,'Profil ICCER'!$AE$170,'Profil ICCER'!$AX$170,'Profil ICCER'!$AE$174,'Profil ICCER'!$AX$174,'Profil ICCER'!$AE$178,'Profil ICCER'!$AX$178,'Profil ICCER'!$AE$182,'Profil ICCER'!$AX$182,'Profil ICCER'!$D$193,'Profil ICCER'!$W$193,'Profil ICCER'!$D$197,'Profil ICCER'!$W$197,'Profil ICCER'!$AE$193,'Profil ICCER'!$AX$193,'Profil ICCER'!$AE$197,'Profil ICCER'!$AX$197,'Profil ICCER'!$D$208,'Profil ICCER'!$W$208,'Profil ICCER'!$D$212,'Profil ICCER'!$W$212,'Profil ICCER'!$D$216,'Profil ICCER'!$W$216,'Profil ICCER'!$D$220,'Profil ICCER'!$W$220)</f>
        <v xml:space="preserve"> </v>
      </c>
      <c r="AT164" s="599"/>
      <c r="AU164" s="599"/>
      <c r="AV164" s="882"/>
      <c r="AW164" s="599"/>
    </row>
    <row r="165" spans="41:49" ht="35.1" customHeight="1">
      <c r="AO165" s="599" t="s">
        <v>314</v>
      </c>
      <c r="AP165" s="599">
        <v>10</v>
      </c>
      <c r="AQ165" s="882">
        <f>_xlfn.SWITCH(AO165,'Profil ICCER'!$D$26,'Profil ICCER'!$U$26,'Profil ICCER'!$D$30,'Profil ICCER'!$U$30,'Profil ICCER'!$D$34,'Profil ICCER'!$U$34,'Profil ICCER'!$D$38,'Profil ICCER'!$U$38,'Profil ICCER'!$D$42,'Profil ICCER'!$U$42,'Profil ICCER'!$D$46,'Profil ICCER'!$U$46,'Profil ICCER'!$D$50,'Profil ICCER'!$U$50,'Profil ICCER'!$AE$26,'Profil ICCER'!$AV$26,'Profil ICCER'!$AE$30,'Profil ICCER'!$AV$30,'Profil ICCER'!$AE$34,'Profil ICCER'!$AV$34,'Profil ICCER'!$AE$38,'Profil ICCER'!$AV$38,'Profil ICCER'!$AE$42,'Profil ICCER'!$AV$42,'Profil ICCER'!$AE$46,'Profil ICCER'!$AV$46,'Profil ICCER'!$AE$50,'Profil ICCER'!$AV$50,'Profil ICCER'!$D$61,'Profil ICCER'!$U$61,'Profil ICCER'!$D$65,'Profil ICCER'!$U$65,'Profil ICCER'!$D$69,'Profil ICCER'!$U$69,'Profil ICCER'!$D$73,'Profil ICCER'!$U$73,'Profil ICCER'!$AE$61,'Profil ICCER'!$AV$61,'Profil ICCER'!$AE$65,'Profil ICCER'!$AV$65,'Profil ICCER'!$AE$69,'Profil ICCER'!$AV$69,'Profil ICCER'!$D$84,'Profil ICCER'!$U$84,'Profil ICCER'!$D$88,'Profil ICCER'!$U$88,'Profil ICCER'!$AE$84,'Profil ICCER'!$AV$84,'Profil ICCER'!$AE$88,'Profil ICCER'!$AV$88,'Profil ICCER'!$AE$92,'Profil ICCER'!$AV$92,'Profil ICCER'!$AE$96,'Profil ICCER'!$AV$96,'Profil ICCER'!$D$107,'Profil ICCER'!$U$107,'Profil ICCER'!$D$111,'Profil ICCER'!$U$111,'Profil ICCER'!$D$115,'Profil ICCER'!$U$115,'Profil ICCER'!$D$119,'Profil ICCER'!$U$119,'Profil ICCER'!$D$123,'Profil ICCER'!$U$123,'Profil ICCER'!$AE$107,'Profil ICCER'!$AV$107,'Profil ICCER'!$AE$111,'Profil ICCER'!$AV$111,'Profil ICCER'!$AE$115,'Profil ICCER'!$AV$115,'Profil ICCER'!$D$134,'Profil ICCER'!$U$134,'Profil ICCER'!$D$138,'Profil ICCER'!$U$138,'Profil ICCER'!$D$142,'Profil ICCER'!$U$142,'Profil ICCER'!$D$146,'Profil ICCER'!$U$146,'Profil ICCER'!$D$150,'Profil ICCER'!$U$150,'Profil ICCER'!$D$154,'Profil ICCER'!$U$154,'Profil ICCER'!$AE$134,'Profil ICCER'!$AV$134,'Profil ICCER'!$AE$138,'Profil ICCER'!$AV$138,'Profil ICCER'!$AE$142,'Profil ICCER'!$AV$142,'Profil ICCER'!$AE$146,'Profil ICCER'!$AV$146,'Profil ICCER'!$AE$150,'Profil ICCER'!$AV$150,'Profil ICCER'!$AE$154,'Profil ICCER'!$AV$154,'Profil ICCER'!$AE$158,'Profil ICCER'!$AV$158,'Profil ICCER'!$AE$162,'Profil ICCER'!$AV$162,'Profil ICCER'!$AE$166,'Profil ICCER'!$AV$166,'Profil ICCER'!$AE$170,'Profil ICCER'!$AV$170,'Profil ICCER'!$AE$174,'Profil ICCER'!$AV$174,'Profil ICCER'!$AE$178,'Profil ICCER'!$AV$178,'Profil ICCER'!$AE$182,'Profil ICCER'!$AV$182,'Profil ICCER'!$D$193,'Profil ICCER'!$U$193,'Profil ICCER'!$D$197,'Profil ICCER'!$U$197,'Profil ICCER'!$AE$193,'Profil ICCER'!$AV$193,'Profil ICCER'!$AE$197,'Profil ICCER'!$AV$197,'Profil ICCER'!$D$208,'Profil ICCER'!$U$208,'Profil ICCER'!$D$212,'Profil ICCER'!$U$212,'Profil ICCER'!$D$216,'Profil ICCER'!$U$216,'Profil ICCER'!$D$220,'Profil ICCER'!$U$220)</f>
        <v>0</v>
      </c>
      <c r="AR165" s="900" t="str">
        <f>_xlfn.SWITCH(AO165,'Profil ICCER'!$D$26,'Profil ICCER'!$W$26,'Profil ICCER'!$D$30,'Profil ICCER'!$W$30,'Profil ICCER'!$D$34,'Profil ICCER'!$W$34,'Profil ICCER'!$D$38,'Profil ICCER'!$W$38,'Profil ICCER'!$D$42,'Profil ICCER'!$W$42,'Profil ICCER'!$D$46,'Profil ICCER'!$W$46,'Profil ICCER'!$D$50,'Profil ICCER'!$W$50,'Profil ICCER'!$AE$26,'Profil ICCER'!$AX$26,'Profil ICCER'!$AE$30,'Profil ICCER'!$AX$30,'Profil ICCER'!$AE$34,'Profil ICCER'!$AX$34,'Profil ICCER'!$AE$38,'Profil ICCER'!$AX$38,'Profil ICCER'!$AE$42,'Profil ICCER'!$AX$42,'Profil ICCER'!$AE$46,'Profil ICCER'!$AX$46,'Profil ICCER'!$AE$50,'Profil ICCER'!$AX$50,'Profil ICCER'!$D$61,'Profil ICCER'!$W$61,'Profil ICCER'!$D$65,'Profil ICCER'!$W$65,'Profil ICCER'!$D$69,'Profil ICCER'!$W$69,'Profil ICCER'!$D$73,'Profil ICCER'!$W$73,'Profil ICCER'!$AE$61,'Profil ICCER'!$AX$61,'Profil ICCER'!$AE$65,'Profil ICCER'!$AX$65,'Profil ICCER'!$AE$69,'Profil ICCER'!$AX$69,'Profil ICCER'!$D$84,'Profil ICCER'!$W$84,'Profil ICCER'!$D$88,'Profil ICCER'!$W$88,'Profil ICCER'!$AE$84,'Profil ICCER'!$AX$84,'Profil ICCER'!$AE$88,'Profil ICCER'!$AX$88,'Profil ICCER'!$AE$92,'Profil ICCER'!$AX$92,'Profil ICCER'!$AE$96,'Profil ICCER'!$AX$96,'Profil ICCER'!$D$107,'Profil ICCER'!$W$107,'Profil ICCER'!$D$111,'Profil ICCER'!$W$111,'Profil ICCER'!$D$115,'Profil ICCER'!$W$115,'Profil ICCER'!$D$119,'Profil ICCER'!$W$119,'Profil ICCER'!$D$123,'Profil ICCER'!$W$123,'Profil ICCER'!$AE$107,'Profil ICCER'!$AX$107,'Profil ICCER'!$AE$111,'Profil ICCER'!$AX$111,'Profil ICCER'!$AE$115,'Profil ICCER'!$AX$115,'Profil ICCER'!$D$134,'Profil ICCER'!$W$134,'Profil ICCER'!$D$138,'Profil ICCER'!$W$138,'Profil ICCER'!$D$142,'Profil ICCER'!$W$142,'Profil ICCER'!$D$146,'Profil ICCER'!$W$146,'Profil ICCER'!$D$150,'Profil ICCER'!$W$150,'Profil ICCER'!$D$154,'Profil ICCER'!$W$154,'Profil ICCER'!$AE$134,'Profil ICCER'!$AX$134,'Profil ICCER'!$AE$138,'Profil ICCER'!$AX$138,'Profil ICCER'!$AE$142,'Profil ICCER'!$AX$142,'Profil ICCER'!$AE$146,'Profil ICCER'!$AX$146,'Profil ICCER'!$AE$150,'Profil ICCER'!$AX$150,'Profil ICCER'!$AE$154,'Profil ICCER'!$AX$154,'Profil ICCER'!$AE$158,'Profil ICCER'!$AX$158,'Profil ICCER'!$AE$162,'Profil ICCER'!$AX$162,'Profil ICCER'!$AE$166,'Profil ICCER'!$AX$166,'Profil ICCER'!$AE$170,'Profil ICCER'!$AX$170,'Profil ICCER'!$AE$174,'Profil ICCER'!$AX$174,'Profil ICCER'!$AE$178,'Profil ICCER'!$AX$178,'Profil ICCER'!$AE$182,'Profil ICCER'!$AX$182,'Profil ICCER'!$D$193,'Profil ICCER'!$W$193,'Profil ICCER'!$D$197,'Profil ICCER'!$W$197,'Profil ICCER'!$AE$193,'Profil ICCER'!$AX$193,'Profil ICCER'!$AE$197,'Profil ICCER'!$AX$197,'Profil ICCER'!$D$208,'Profil ICCER'!$W$208,'Profil ICCER'!$D$212,'Profil ICCER'!$W$212,'Profil ICCER'!$D$216,'Profil ICCER'!$W$216,'Profil ICCER'!$D$220,'Profil ICCER'!$W$220)</f>
        <v xml:space="preserve"> </v>
      </c>
      <c r="AT165" s="599"/>
      <c r="AU165" s="599"/>
      <c r="AV165" s="882"/>
      <c r="AW165" s="599"/>
    </row>
    <row r="166" spans="41:49" ht="35.1" customHeight="1">
      <c r="AO166" s="599" t="s">
        <v>316</v>
      </c>
      <c r="AP166" s="599">
        <v>10</v>
      </c>
      <c r="AQ166" s="882">
        <f>_xlfn.SWITCH(AO166,'Profil ICCER'!$D$26,'Profil ICCER'!$U$26,'Profil ICCER'!$D$30,'Profil ICCER'!$U$30,'Profil ICCER'!$D$34,'Profil ICCER'!$U$34,'Profil ICCER'!$D$38,'Profil ICCER'!$U$38,'Profil ICCER'!$D$42,'Profil ICCER'!$U$42,'Profil ICCER'!$D$46,'Profil ICCER'!$U$46,'Profil ICCER'!$D$50,'Profil ICCER'!$U$50,'Profil ICCER'!$AE$26,'Profil ICCER'!$AV$26,'Profil ICCER'!$AE$30,'Profil ICCER'!$AV$30,'Profil ICCER'!$AE$34,'Profil ICCER'!$AV$34,'Profil ICCER'!$AE$38,'Profil ICCER'!$AV$38,'Profil ICCER'!$AE$42,'Profil ICCER'!$AV$42,'Profil ICCER'!$AE$46,'Profil ICCER'!$AV$46,'Profil ICCER'!$AE$50,'Profil ICCER'!$AV$50,'Profil ICCER'!$D$61,'Profil ICCER'!$U$61,'Profil ICCER'!$D$65,'Profil ICCER'!$U$65,'Profil ICCER'!$D$69,'Profil ICCER'!$U$69,'Profil ICCER'!$D$73,'Profil ICCER'!$U$73,'Profil ICCER'!$AE$61,'Profil ICCER'!$AV$61,'Profil ICCER'!$AE$65,'Profil ICCER'!$AV$65,'Profil ICCER'!$AE$69,'Profil ICCER'!$AV$69,'Profil ICCER'!$D$84,'Profil ICCER'!$U$84,'Profil ICCER'!$D$88,'Profil ICCER'!$U$88,'Profil ICCER'!$AE$84,'Profil ICCER'!$AV$84,'Profil ICCER'!$AE$88,'Profil ICCER'!$AV$88,'Profil ICCER'!$AE$92,'Profil ICCER'!$AV$92,'Profil ICCER'!$AE$96,'Profil ICCER'!$AV$96,'Profil ICCER'!$D$107,'Profil ICCER'!$U$107,'Profil ICCER'!$D$111,'Profil ICCER'!$U$111,'Profil ICCER'!$D$115,'Profil ICCER'!$U$115,'Profil ICCER'!$D$119,'Profil ICCER'!$U$119,'Profil ICCER'!$D$123,'Profil ICCER'!$U$123,'Profil ICCER'!$AE$107,'Profil ICCER'!$AV$107,'Profil ICCER'!$AE$111,'Profil ICCER'!$AV$111,'Profil ICCER'!$AE$115,'Profil ICCER'!$AV$115,'Profil ICCER'!$D$134,'Profil ICCER'!$U$134,'Profil ICCER'!$D$138,'Profil ICCER'!$U$138,'Profil ICCER'!$D$142,'Profil ICCER'!$U$142,'Profil ICCER'!$D$146,'Profil ICCER'!$U$146,'Profil ICCER'!$D$150,'Profil ICCER'!$U$150,'Profil ICCER'!$D$154,'Profil ICCER'!$U$154,'Profil ICCER'!$AE$134,'Profil ICCER'!$AV$134,'Profil ICCER'!$AE$138,'Profil ICCER'!$AV$138,'Profil ICCER'!$AE$142,'Profil ICCER'!$AV$142,'Profil ICCER'!$AE$146,'Profil ICCER'!$AV$146,'Profil ICCER'!$AE$150,'Profil ICCER'!$AV$150,'Profil ICCER'!$AE$154,'Profil ICCER'!$AV$154,'Profil ICCER'!$AE$158,'Profil ICCER'!$AV$158,'Profil ICCER'!$AE$162,'Profil ICCER'!$AV$162,'Profil ICCER'!$AE$166,'Profil ICCER'!$AV$166,'Profil ICCER'!$AE$170,'Profil ICCER'!$AV$170,'Profil ICCER'!$AE$174,'Profil ICCER'!$AV$174,'Profil ICCER'!$AE$178,'Profil ICCER'!$AV$178,'Profil ICCER'!$AE$182,'Profil ICCER'!$AV$182,'Profil ICCER'!$D$193,'Profil ICCER'!$U$193,'Profil ICCER'!$D$197,'Profil ICCER'!$U$197,'Profil ICCER'!$AE$193,'Profil ICCER'!$AV$193,'Profil ICCER'!$AE$197,'Profil ICCER'!$AV$197,'Profil ICCER'!$D$208,'Profil ICCER'!$U$208,'Profil ICCER'!$D$212,'Profil ICCER'!$U$212,'Profil ICCER'!$D$216,'Profil ICCER'!$U$216,'Profil ICCER'!$D$220,'Profil ICCER'!$U$220)</f>
        <v>0</v>
      </c>
      <c r="AR166" s="900" t="str">
        <f>_xlfn.SWITCH(AO166,'Profil ICCER'!$D$26,'Profil ICCER'!$W$26,'Profil ICCER'!$D$30,'Profil ICCER'!$W$30,'Profil ICCER'!$D$34,'Profil ICCER'!$W$34,'Profil ICCER'!$D$38,'Profil ICCER'!$W$38,'Profil ICCER'!$D$42,'Profil ICCER'!$W$42,'Profil ICCER'!$D$46,'Profil ICCER'!$W$46,'Profil ICCER'!$D$50,'Profil ICCER'!$W$50,'Profil ICCER'!$AE$26,'Profil ICCER'!$AX$26,'Profil ICCER'!$AE$30,'Profil ICCER'!$AX$30,'Profil ICCER'!$AE$34,'Profil ICCER'!$AX$34,'Profil ICCER'!$AE$38,'Profil ICCER'!$AX$38,'Profil ICCER'!$AE$42,'Profil ICCER'!$AX$42,'Profil ICCER'!$AE$46,'Profil ICCER'!$AX$46,'Profil ICCER'!$AE$50,'Profil ICCER'!$AX$50,'Profil ICCER'!$D$61,'Profil ICCER'!$W$61,'Profil ICCER'!$D$65,'Profil ICCER'!$W$65,'Profil ICCER'!$D$69,'Profil ICCER'!$W$69,'Profil ICCER'!$D$73,'Profil ICCER'!$W$73,'Profil ICCER'!$AE$61,'Profil ICCER'!$AX$61,'Profil ICCER'!$AE$65,'Profil ICCER'!$AX$65,'Profil ICCER'!$AE$69,'Profil ICCER'!$AX$69,'Profil ICCER'!$D$84,'Profil ICCER'!$W$84,'Profil ICCER'!$D$88,'Profil ICCER'!$W$88,'Profil ICCER'!$AE$84,'Profil ICCER'!$AX$84,'Profil ICCER'!$AE$88,'Profil ICCER'!$AX$88,'Profil ICCER'!$AE$92,'Profil ICCER'!$AX$92,'Profil ICCER'!$AE$96,'Profil ICCER'!$AX$96,'Profil ICCER'!$D$107,'Profil ICCER'!$W$107,'Profil ICCER'!$D$111,'Profil ICCER'!$W$111,'Profil ICCER'!$D$115,'Profil ICCER'!$W$115,'Profil ICCER'!$D$119,'Profil ICCER'!$W$119,'Profil ICCER'!$D$123,'Profil ICCER'!$W$123,'Profil ICCER'!$AE$107,'Profil ICCER'!$AX$107,'Profil ICCER'!$AE$111,'Profil ICCER'!$AX$111,'Profil ICCER'!$AE$115,'Profil ICCER'!$AX$115,'Profil ICCER'!$D$134,'Profil ICCER'!$W$134,'Profil ICCER'!$D$138,'Profil ICCER'!$W$138,'Profil ICCER'!$D$142,'Profil ICCER'!$W$142,'Profil ICCER'!$D$146,'Profil ICCER'!$W$146,'Profil ICCER'!$D$150,'Profil ICCER'!$W$150,'Profil ICCER'!$D$154,'Profil ICCER'!$W$154,'Profil ICCER'!$AE$134,'Profil ICCER'!$AX$134,'Profil ICCER'!$AE$138,'Profil ICCER'!$AX$138,'Profil ICCER'!$AE$142,'Profil ICCER'!$AX$142,'Profil ICCER'!$AE$146,'Profil ICCER'!$AX$146,'Profil ICCER'!$AE$150,'Profil ICCER'!$AX$150,'Profil ICCER'!$AE$154,'Profil ICCER'!$AX$154,'Profil ICCER'!$AE$158,'Profil ICCER'!$AX$158,'Profil ICCER'!$AE$162,'Profil ICCER'!$AX$162,'Profil ICCER'!$AE$166,'Profil ICCER'!$AX$166,'Profil ICCER'!$AE$170,'Profil ICCER'!$AX$170,'Profil ICCER'!$AE$174,'Profil ICCER'!$AX$174,'Profil ICCER'!$AE$178,'Profil ICCER'!$AX$178,'Profil ICCER'!$AE$182,'Profil ICCER'!$AX$182,'Profil ICCER'!$D$193,'Profil ICCER'!$W$193,'Profil ICCER'!$D$197,'Profil ICCER'!$W$197,'Profil ICCER'!$AE$193,'Profil ICCER'!$AX$193,'Profil ICCER'!$AE$197,'Profil ICCER'!$AX$197,'Profil ICCER'!$D$208,'Profil ICCER'!$W$208,'Profil ICCER'!$D$212,'Profil ICCER'!$W$212,'Profil ICCER'!$D$216,'Profil ICCER'!$W$216,'Profil ICCER'!$D$220,'Profil ICCER'!$W$220)</f>
        <v xml:space="preserve"> </v>
      </c>
      <c r="AT166" s="599"/>
      <c r="AU166" s="599"/>
      <c r="AV166" s="882"/>
      <c r="AW166" s="599"/>
    </row>
    <row r="167" spans="41:49" ht="35.1" customHeight="1">
      <c r="AO167" s="599" t="s">
        <v>318</v>
      </c>
      <c r="AP167" s="599">
        <v>10</v>
      </c>
      <c r="AQ167" s="882">
        <f>_xlfn.SWITCH(AO167,'Profil ICCER'!$D$26,'Profil ICCER'!$U$26,'Profil ICCER'!$D$30,'Profil ICCER'!$U$30,'Profil ICCER'!$D$34,'Profil ICCER'!$U$34,'Profil ICCER'!$D$38,'Profil ICCER'!$U$38,'Profil ICCER'!$D$42,'Profil ICCER'!$U$42,'Profil ICCER'!$D$46,'Profil ICCER'!$U$46,'Profil ICCER'!$D$50,'Profil ICCER'!$U$50,'Profil ICCER'!$AE$26,'Profil ICCER'!$AV$26,'Profil ICCER'!$AE$30,'Profil ICCER'!$AV$30,'Profil ICCER'!$AE$34,'Profil ICCER'!$AV$34,'Profil ICCER'!$AE$38,'Profil ICCER'!$AV$38,'Profil ICCER'!$AE$42,'Profil ICCER'!$AV$42,'Profil ICCER'!$AE$46,'Profil ICCER'!$AV$46,'Profil ICCER'!$AE$50,'Profil ICCER'!$AV$50,'Profil ICCER'!$D$61,'Profil ICCER'!$U$61,'Profil ICCER'!$D$65,'Profil ICCER'!$U$65,'Profil ICCER'!$D$69,'Profil ICCER'!$U$69,'Profil ICCER'!$D$73,'Profil ICCER'!$U$73,'Profil ICCER'!$AE$61,'Profil ICCER'!$AV$61,'Profil ICCER'!$AE$65,'Profil ICCER'!$AV$65,'Profil ICCER'!$AE$69,'Profil ICCER'!$AV$69,'Profil ICCER'!$D$84,'Profil ICCER'!$U$84,'Profil ICCER'!$D$88,'Profil ICCER'!$U$88,'Profil ICCER'!$AE$84,'Profil ICCER'!$AV$84,'Profil ICCER'!$AE$88,'Profil ICCER'!$AV$88,'Profil ICCER'!$AE$92,'Profil ICCER'!$AV$92,'Profil ICCER'!$AE$96,'Profil ICCER'!$AV$96,'Profil ICCER'!$D$107,'Profil ICCER'!$U$107,'Profil ICCER'!$D$111,'Profil ICCER'!$U$111,'Profil ICCER'!$D$115,'Profil ICCER'!$U$115,'Profil ICCER'!$D$119,'Profil ICCER'!$U$119,'Profil ICCER'!$D$123,'Profil ICCER'!$U$123,'Profil ICCER'!$AE$107,'Profil ICCER'!$AV$107,'Profil ICCER'!$AE$111,'Profil ICCER'!$AV$111,'Profil ICCER'!$AE$115,'Profil ICCER'!$AV$115,'Profil ICCER'!$D$134,'Profil ICCER'!$U$134,'Profil ICCER'!$D$138,'Profil ICCER'!$U$138,'Profil ICCER'!$D$142,'Profil ICCER'!$U$142,'Profil ICCER'!$D$146,'Profil ICCER'!$U$146,'Profil ICCER'!$D$150,'Profil ICCER'!$U$150,'Profil ICCER'!$D$154,'Profil ICCER'!$U$154,'Profil ICCER'!$AE$134,'Profil ICCER'!$AV$134,'Profil ICCER'!$AE$138,'Profil ICCER'!$AV$138,'Profil ICCER'!$AE$142,'Profil ICCER'!$AV$142,'Profil ICCER'!$AE$146,'Profil ICCER'!$AV$146,'Profil ICCER'!$AE$150,'Profil ICCER'!$AV$150,'Profil ICCER'!$AE$154,'Profil ICCER'!$AV$154,'Profil ICCER'!$AE$158,'Profil ICCER'!$AV$158,'Profil ICCER'!$AE$162,'Profil ICCER'!$AV$162,'Profil ICCER'!$AE$166,'Profil ICCER'!$AV$166,'Profil ICCER'!$AE$170,'Profil ICCER'!$AV$170,'Profil ICCER'!$AE$174,'Profil ICCER'!$AV$174,'Profil ICCER'!$AE$178,'Profil ICCER'!$AV$178,'Profil ICCER'!$AE$182,'Profil ICCER'!$AV$182,'Profil ICCER'!$D$193,'Profil ICCER'!$U$193,'Profil ICCER'!$D$197,'Profil ICCER'!$U$197,'Profil ICCER'!$AE$193,'Profil ICCER'!$AV$193,'Profil ICCER'!$AE$197,'Profil ICCER'!$AV$197,'Profil ICCER'!$D$208,'Profil ICCER'!$U$208,'Profil ICCER'!$D$212,'Profil ICCER'!$U$212,'Profil ICCER'!$D$216,'Profil ICCER'!$U$216,'Profil ICCER'!$D$220,'Profil ICCER'!$U$220)</f>
        <v>0</v>
      </c>
      <c r="AR167" s="900" t="str">
        <f>_xlfn.SWITCH(AO167,'Profil ICCER'!$D$26,'Profil ICCER'!$W$26,'Profil ICCER'!$D$30,'Profil ICCER'!$W$30,'Profil ICCER'!$D$34,'Profil ICCER'!$W$34,'Profil ICCER'!$D$38,'Profil ICCER'!$W$38,'Profil ICCER'!$D$42,'Profil ICCER'!$W$42,'Profil ICCER'!$D$46,'Profil ICCER'!$W$46,'Profil ICCER'!$D$50,'Profil ICCER'!$W$50,'Profil ICCER'!$AE$26,'Profil ICCER'!$AX$26,'Profil ICCER'!$AE$30,'Profil ICCER'!$AX$30,'Profil ICCER'!$AE$34,'Profil ICCER'!$AX$34,'Profil ICCER'!$AE$38,'Profil ICCER'!$AX$38,'Profil ICCER'!$AE$42,'Profil ICCER'!$AX$42,'Profil ICCER'!$AE$46,'Profil ICCER'!$AX$46,'Profil ICCER'!$AE$50,'Profil ICCER'!$AX$50,'Profil ICCER'!$D$61,'Profil ICCER'!$W$61,'Profil ICCER'!$D$65,'Profil ICCER'!$W$65,'Profil ICCER'!$D$69,'Profil ICCER'!$W$69,'Profil ICCER'!$D$73,'Profil ICCER'!$W$73,'Profil ICCER'!$AE$61,'Profil ICCER'!$AX$61,'Profil ICCER'!$AE$65,'Profil ICCER'!$AX$65,'Profil ICCER'!$AE$69,'Profil ICCER'!$AX$69,'Profil ICCER'!$D$84,'Profil ICCER'!$W$84,'Profil ICCER'!$D$88,'Profil ICCER'!$W$88,'Profil ICCER'!$AE$84,'Profil ICCER'!$AX$84,'Profil ICCER'!$AE$88,'Profil ICCER'!$AX$88,'Profil ICCER'!$AE$92,'Profil ICCER'!$AX$92,'Profil ICCER'!$AE$96,'Profil ICCER'!$AX$96,'Profil ICCER'!$D$107,'Profil ICCER'!$W$107,'Profil ICCER'!$D$111,'Profil ICCER'!$W$111,'Profil ICCER'!$D$115,'Profil ICCER'!$W$115,'Profil ICCER'!$D$119,'Profil ICCER'!$W$119,'Profil ICCER'!$D$123,'Profil ICCER'!$W$123,'Profil ICCER'!$AE$107,'Profil ICCER'!$AX$107,'Profil ICCER'!$AE$111,'Profil ICCER'!$AX$111,'Profil ICCER'!$AE$115,'Profil ICCER'!$AX$115,'Profil ICCER'!$D$134,'Profil ICCER'!$W$134,'Profil ICCER'!$D$138,'Profil ICCER'!$W$138,'Profil ICCER'!$D$142,'Profil ICCER'!$W$142,'Profil ICCER'!$D$146,'Profil ICCER'!$W$146,'Profil ICCER'!$D$150,'Profil ICCER'!$W$150,'Profil ICCER'!$D$154,'Profil ICCER'!$W$154,'Profil ICCER'!$AE$134,'Profil ICCER'!$AX$134,'Profil ICCER'!$AE$138,'Profil ICCER'!$AX$138,'Profil ICCER'!$AE$142,'Profil ICCER'!$AX$142,'Profil ICCER'!$AE$146,'Profil ICCER'!$AX$146,'Profil ICCER'!$AE$150,'Profil ICCER'!$AX$150,'Profil ICCER'!$AE$154,'Profil ICCER'!$AX$154,'Profil ICCER'!$AE$158,'Profil ICCER'!$AX$158,'Profil ICCER'!$AE$162,'Profil ICCER'!$AX$162,'Profil ICCER'!$AE$166,'Profil ICCER'!$AX$166,'Profil ICCER'!$AE$170,'Profil ICCER'!$AX$170,'Profil ICCER'!$AE$174,'Profil ICCER'!$AX$174,'Profil ICCER'!$AE$178,'Profil ICCER'!$AX$178,'Profil ICCER'!$AE$182,'Profil ICCER'!$AX$182,'Profil ICCER'!$D$193,'Profil ICCER'!$W$193,'Profil ICCER'!$D$197,'Profil ICCER'!$W$197,'Profil ICCER'!$AE$193,'Profil ICCER'!$AX$193,'Profil ICCER'!$AE$197,'Profil ICCER'!$AX$197,'Profil ICCER'!$D$208,'Profil ICCER'!$W$208,'Profil ICCER'!$D$212,'Profil ICCER'!$W$212,'Profil ICCER'!$D$216,'Profil ICCER'!$W$216,'Profil ICCER'!$D$220,'Profil ICCER'!$W$220)</f>
        <v xml:space="preserve"> </v>
      </c>
      <c r="AT167" s="599"/>
      <c r="AU167" s="599"/>
      <c r="AV167" s="882"/>
      <c r="AW167" s="599"/>
    </row>
    <row r="168" spans="41:49" ht="35.1" customHeight="1">
      <c r="AO168" s="599" t="s">
        <v>320</v>
      </c>
      <c r="AP168" s="599">
        <v>10</v>
      </c>
      <c r="AQ168" s="882">
        <f>_xlfn.SWITCH(AO168,'Profil ICCER'!$D$26,'Profil ICCER'!$U$26,'Profil ICCER'!$D$30,'Profil ICCER'!$U$30,'Profil ICCER'!$D$34,'Profil ICCER'!$U$34,'Profil ICCER'!$D$38,'Profil ICCER'!$U$38,'Profil ICCER'!$D$42,'Profil ICCER'!$U$42,'Profil ICCER'!$D$46,'Profil ICCER'!$U$46,'Profil ICCER'!$D$50,'Profil ICCER'!$U$50,'Profil ICCER'!$AE$26,'Profil ICCER'!$AV$26,'Profil ICCER'!$AE$30,'Profil ICCER'!$AV$30,'Profil ICCER'!$AE$34,'Profil ICCER'!$AV$34,'Profil ICCER'!$AE$38,'Profil ICCER'!$AV$38,'Profil ICCER'!$AE$42,'Profil ICCER'!$AV$42,'Profil ICCER'!$AE$46,'Profil ICCER'!$AV$46,'Profil ICCER'!$AE$50,'Profil ICCER'!$AV$50,'Profil ICCER'!$D$61,'Profil ICCER'!$U$61,'Profil ICCER'!$D$65,'Profil ICCER'!$U$65,'Profil ICCER'!$D$69,'Profil ICCER'!$U$69,'Profil ICCER'!$D$73,'Profil ICCER'!$U$73,'Profil ICCER'!$AE$61,'Profil ICCER'!$AV$61,'Profil ICCER'!$AE$65,'Profil ICCER'!$AV$65,'Profil ICCER'!$AE$69,'Profil ICCER'!$AV$69,'Profil ICCER'!$D$84,'Profil ICCER'!$U$84,'Profil ICCER'!$D$88,'Profil ICCER'!$U$88,'Profil ICCER'!$AE$84,'Profil ICCER'!$AV$84,'Profil ICCER'!$AE$88,'Profil ICCER'!$AV$88,'Profil ICCER'!$AE$92,'Profil ICCER'!$AV$92,'Profil ICCER'!$AE$96,'Profil ICCER'!$AV$96,'Profil ICCER'!$D$107,'Profil ICCER'!$U$107,'Profil ICCER'!$D$111,'Profil ICCER'!$U$111,'Profil ICCER'!$D$115,'Profil ICCER'!$U$115,'Profil ICCER'!$D$119,'Profil ICCER'!$U$119,'Profil ICCER'!$D$123,'Profil ICCER'!$U$123,'Profil ICCER'!$AE$107,'Profil ICCER'!$AV$107,'Profil ICCER'!$AE$111,'Profil ICCER'!$AV$111,'Profil ICCER'!$AE$115,'Profil ICCER'!$AV$115,'Profil ICCER'!$D$134,'Profil ICCER'!$U$134,'Profil ICCER'!$D$138,'Profil ICCER'!$U$138,'Profil ICCER'!$D$142,'Profil ICCER'!$U$142,'Profil ICCER'!$D$146,'Profil ICCER'!$U$146,'Profil ICCER'!$D$150,'Profil ICCER'!$U$150,'Profil ICCER'!$D$154,'Profil ICCER'!$U$154,'Profil ICCER'!$AE$134,'Profil ICCER'!$AV$134,'Profil ICCER'!$AE$138,'Profil ICCER'!$AV$138,'Profil ICCER'!$AE$142,'Profil ICCER'!$AV$142,'Profil ICCER'!$AE$146,'Profil ICCER'!$AV$146,'Profil ICCER'!$AE$150,'Profil ICCER'!$AV$150,'Profil ICCER'!$AE$154,'Profil ICCER'!$AV$154,'Profil ICCER'!$AE$158,'Profil ICCER'!$AV$158,'Profil ICCER'!$AE$162,'Profil ICCER'!$AV$162,'Profil ICCER'!$AE$166,'Profil ICCER'!$AV$166,'Profil ICCER'!$AE$170,'Profil ICCER'!$AV$170,'Profil ICCER'!$AE$174,'Profil ICCER'!$AV$174,'Profil ICCER'!$AE$178,'Profil ICCER'!$AV$178,'Profil ICCER'!$AE$182,'Profil ICCER'!$AV$182,'Profil ICCER'!$D$193,'Profil ICCER'!$U$193,'Profil ICCER'!$D$197,'Profil ICCER'!$U$197,'Profil ICCER'!$AE$193,'Profil ICCER'!$AV$193,'Profil ICCER'!$AE$197,'Profil ICCER'!$AV$197,'Profil ICCER'!$D$208,'Profil ICCER'!$U$208,'Profil ICCER'!$D$212,'Profil ICCER'!$U$212,'Profil ICCER'!$D$216,'Profil ICCER'!$U$216,'Profil ICCER'!$D$220,'Profil ICCER'!$U$220)</f>
        <v>0</v>
      </c>
      <c r="AR168" s="900" t="str">
        <f>_xlfn.SWITCH(AO168,'Profil ICCER'!$D$26,'Profil ICCER'!$W$26,'Profil ICCER'!$D$30,'Profil ICCER'!$W$30,'Profil ICCER'!$D$34,'Profil ICCER'!$W$34,'Profil ICCER'!$D$38,'Profil ICCER'!$W$38,'Profil ICCER'!$D$42,'Profil ICCER'!$W$42,'Profil ICCER'!$D$46,'Profil ICCER'!$W$46,'Profil ICCER'!$D$50,'Profil ICCER'!$W$50,'Profil ICCER'!$AE$26,'Profil ICCER'!$AX$26,'Profil ICCER'!$AE$30,'Profil ICCER'!$AX$30,'Profil ICCER'!$AE$34,'Profil ICCER'!$AX$34,'Profil ICCER'!$AE$38,'Profil ICCER'!$AX$38,'Profil ICCER'!$AE$42,'Profil ICCER'!$AX$42,'Profil ICCER'!$AE$46,'Profil ICCER'!$AX$46,'Profil ICCER'!$AE$50,'Profil ICCER'!$AX$50,'Profil ICCER'!$D$61,'Profil ICCER'!$W$61,'Profil ICCER'!$D$65,'Profil ICCER'!$W$65,'Profil ICCER'!$D$69,'Profil ICCER'!$W$69,'Profil ICCER'!$D$73,'Profil ICCER'!$W$73,'Profil ICCER'!$AE$61,'Profil ICCER'!$AX$61,'Profil ICCER'!$AE$65,'Profil ICCER'!$AX$65,'Profil ICCER'!$AE$69,'Profil ICCER'!$AX$69,'Profil ICCER'!$D$84,'Profil ICCER'!$W$84,'Profil ICCER'!$D$88,'Profil ICCER'!$W$88,'Profil ICCER'!$AE$84,'Profil ICCER'!$AX$84,'Profil ICCER'!$AE$88,'Profil ICCER'!$AX$88,'Profil ICCER'!$AE$92,'Profil ICCER'!$AX$92,'Profil ICCER'!$AE$96,'Profil ICCER'!$AX$96,'Profil ICCER'!$D$107,'Profil ICCER'!$W$107,'Profil ICCER'!$D$111,'Profil ICCER'!$W$111,'Profil ICCER'!$D$115,'Profil ICCER'!$W$115,'Profil ICCER'!$D$119,'Profil ICCER'!$W$119,'Profil ICCER'!$D$123,'Profil ICCER'!$W$123,'Profil ICCER'!$AE$107,'Profil ICCER'!$AX$107,'Profil ICCER'!$AE$111,'Profil ICCER'!$AX$111,'Profil ICCER'!$AE$115,'Profil ICCER'!$AX$115,'Profil ICCER'!$D$134,'Profil ICCER'!$W$134,'Profil ICCER'!$D$138,'Profil ICCER'!$W$138,'Profil ICCER'!$D$142,'Profil ICCER'!$W$142,'Profil ICCER'!$D$146,'Profil ICCER'!$W$146,'Profil ICCER'!$D$150,'Profil ICCER'!$W$150,'Profil ICCER'!$D$154,'Profil ICCER'!$W$154,'Profil ICCER'!$AE$134,'Profil ICCER'!$AX$134,'Profil ICCER'!$AE$138,'Profil ICCER'!$AX$138,'Profil ICCER'!$AE$142,'Profil ICCER'!$AX$142,'Profil ICCER'!$AE$146,'Profil ICCER'!$AX$146,'Profil ICCER'!$AE$150,'Profil ICCER'!$AX$150,'Profil ICCER'!$AE$154,'Profil ICCER'!$AX$154,'Profil ICCER'!$AE$158,'Profil ICCER'!$AX$158,'Profil ICCER'!$AE$162,'Profil ICCER'!$AX$162,'Profil ICCER'!$AE$166,'Profil ICCER'!$AX$166,'Profil ICCER'!$AE$170,'Profil ICCER'!$AX$170,'Profil ICCER'!$AE$174,'Profil ICCER'!$AX$174,'Profil ICCER'!$AE$178,'Profil ICCER'!$AX$178,'Profil ICCER'!$AE$182,'Profil ICCER'!$AX$182,'Profil ICCER'!$D$193,'Profil ICCER'!$W$193,'Profil ICCER'!$D$197,'Profil ICCER'!$W$197,'Profil ICCER'!$AE$193,'Profil ICCER'!$AX$193,'Profil ICCER'!$AE$197,'Profil ICCER'!$AX$197,'Profil ICCER'!$D$208,'Profil ICCER'!$W$208,'Profil ICCER'!$D$212,'Profil ICCER'!$W$212,'Profil ICCER'!$D$216,'Profil ICCER'!$W$216,'Profil ICCER'!$D$220,'Profil ICCER'!$W$220)</f>
        <v xml:space="preserve"> </v>
      </c>
      <c r="AT168" s="599"/>
      <c r="AU168" s="599"/>
      <c r="AV168" s="882"/>
      <c r="AW168" s="599"/>
    </row>
    <row r="169" spans="41:49" ht="35.1" customHeight="1">
      <c r="AO169" s="883"/>
      <c r="AP169" s="883"/>
      <c r="AQ169" s="884"/>
      <c r="AR169" s="883"/>
      <c r="AT169" s="883"/>
      <c r="AU169" s="883"/>
      <c r="AV169" s="884"/>
      <c r="AW169" s="883"/>
    </row>
    <row r="170" spans="41:49" ht="35.1" customHeight="1"/>
    <row r="171" spans="41:49" ht="35.1" customHeight="1"/>
    <row r="172" spans="41:49" ht="35.1" customHeight="1"/>
    <row r="173" spans="41:49" ht="35.1" customHeight="1"/>
    <row r="174" spans="41:49" ht="35.1" customHeight="1"/>
    <row r="175" spans="41:49" ht="35.1" customHeight="1"/>
    <row r="176" spans="41:49" ht="35.1" customHeight="1"/>
    <row r="177" ht="35.1" customHeight="1"/>
    <row r="178" ht="35.1" customHeight="1"/>
    <row r="179" ht="35.1" customHeight="1"/>
    <row r="180" ht="35.1" customHeight="1"/>
    <row r="181" ht="35.1" customHeight="1"/>
    <row r="182" ht="35.1" customHeight="1"/>
    <row r="183" ht="35.1" customHeight="1"/>
  </sheetData>
  <sheetProtection sheet="1"/>
  <mergeCells count="123">
    <mergeCell ref="W88:Z88"/>
    <mergeCell ref="AB89:AB91"/>
    <mergeCell ref="O5:T6"/>
    <mergeCell ref="W5:AB8"/>
    <mergeCell ref="G6:H6"/>
    <mergeCell ref="B9:E9"/>
    <mergeCell ref="I10:AM10"/>
    <mergeCell ref="G5:H5"/>
    <mergeCell ref="I5:I6"/>
    <mergeCell ref="J5:J6"/>
    <mergeCell ref="K5:K6"/>
    <mergeCell ref="L5:M6"/>
    <mergeCell ref="N5:N6"/>
    <mergeCell ref="AD5:AL9"/>
    <mergeCell ref="AC5:AC8"/>
    <mergeCell ref="B24:C24"/>
    <mergeCell ref="M24:O24"/>
    <mergeCell ref="P24:S24"/>
    <mergeCell ref="U37:V39"/>
    <mergeCell ref="Z37:AB39"/>
    <mergeCell ref="B38:C38"/>
    <mergeCell ref="M38:O38"/>
    <mergeCell ref="P38:S38"/>
    <mergeCell ref="H33:L43"/>
    <mergeCell ref="AO10:AX10"/>
    <mergeCell ref="D14:E14"/>
    <mergeCell ref="H19:L29"/>
    <mergeCell ref="AD19:AD29"/>
    <mergeCell ref="P20:V20"/>
    <mergeCell ref="AF20:AL20"/>
    <mergeCell ref="D21:E22"/>
    <mergeCell ref="Z21:AB22"/>
    <mergeCell ref="P22:S22"/>
    <mergeCell ref="T26:W26"/>
    <mergeCell ref="P27:Q27"/>
    <mergeCell ref="U27:V27"/>
    <mergeCell ref="P29:V29"/>
    <mergeCell ref="AF29:AL29"/>
    <mergeCell ref="T22:W22"/>
    <mergeCell ref="D23:E25"/>
    <mergeCell ref="U23:V25"/>
    <mergeCell ref="Z23:AB25"/>
    <mergeCell ref="AD33:AD43"/>
    <mergeCell ref="P34:V34"/>
    <mergeCell ref="AF34:AL34"/>
    <mergeCell ref="D35:E36"/>
    <mergeCell ref="Z35:AB36"/>
    <mergeCell ref="P36:S36"/>
    <mergeCell ref="T36:W36"/>
    <mergeCell ref="D37:E39"/>
    <mergeCell ref="T40:W40"/>
    <mergeCell ref="P41:Q41"/>
    <mergeCell ref="U41:V41"/>
    <mergeCell ref="P43:V43"/>
    <mergeCell ref="AF43:AL43"/>
    <mergeCell ref="H47:L57"/>
    <mergeCell ref="AD47:AD57"/>
    <mergeCell ref="P57:V57"/>
    <mergeCell ref="AF57:AL57"/>
    <mergeCell ref="B52:C52"/>
    <mergeCell ref="M52:O52"/>
    <mergeCell ref="P52:S52"/>
    <mergeCell ref="T54:W54"/>
    <mergeCell ref="P55:Q55"/>
    <mergeCell ref="U55:V55"/>
    <mergeCell ref="P48:V48"/>
    <mergeCell ref="AF48:AL48"/>
    <mergeCell ref="D49:E50"/>
    <mergeCell ref="Z49:AB50"/>
    <mergeCell ref="P50:S50"/>
    <mergeCell ref="T50:W50"/>
    <mergeCell ref="D51:E53"/>
    <mergeCell ref="U51:V53"/>
    <mergeCell ref="Z51:AB53"/>
    <mergeCell ref="U65:V67"/>
    <mergeCell ref="Z65:AB67"/>
    <mergeCell ref="B66:C66"/>
    <mergeCell ref="M66:O66"/>
    <mergeCell ref="P66:S66"/>
    <mergeCell ref="H61:L71"/>
    <mergeCell ref="AD61:AD71"/>
    <mergeCell ref="P62:V62"/>
    <mergeCell ref="AF62:AL62"/>
    <mergeCell ref="D63:E64"/>
    <mergeCell ref="Z63:AB64"/>
    <mergeCell ref="P64:S64"/>
    <mergeCell ref="T64:W64"/>
    <mergeCell ref="D65:E67"/>
    <mergeCell ref="T68:W68"/>
    <mergeCell ref="P69:Q69"/>
    <mergeCell ref="U69:V69"/>
    <mergeCell ref="P71:V71"/>
    <mergeCell ref="AF71:AL71"/>
    <mergeCell ref="H75:L85"/>
    <mergeCell ref="AD75:AD85"/>
    <mergeCell ref="P85:V85"/>
    <mergeCell ref="AF85:AL85"/>
    <mergeCell ref="B80:C80"/>
    <mergeCell ref="M80:O80"/>
    <mergeCell ref="P80:S80"/>
    <mergeCell ref="T82:W82"/>
    <mergeCell ref="P83:Q83"/>
    <mergeCell ref="U83:V83"/>
    <mergeCell ref="P76:V76"/>
    <mergeCell ref="AF76:AL76"/>
    <mergeCell ref="D77:E78"/>
    <mergeCell ref="Z77:AB78"/>
    <mergeCell ref="P78:S78"/>
    <mergeCell ref="T78:W78"/>
    <mergeCell ref="D79:E81"/>
    <mergeCell ref="U79:V81"/>
    <mergeCell ref="Z79:AB81"/>
    <mergeCell ref="AO97:AR97"/>
    <mergeCell ref="AT97:AW97"/>
    <mergeCell ref="AO119:AR119"/>
    <mergeCell ref="AT119:AW119"/>
    <mergeCell ref="AO145:AR145"/>
    <mergeCell ref="AT145:AW145"/>
    <mergeCell ref="K89:L89"/>
    <mergeCell ref="P89:T89"/>
    <mergeCell ref="AE89:AI89"/>
    <mergeCell ref="W89:Z91"/>
    <mergeCell ref="U95:AM95"/>
  </mergeCells>
  <conditionalFormatting sqref="T24">
    <cfRule type="iconSet" priority="104">
      <iconSet showValue="0">
        <cfvo type="percent" val="0"/>
        <cfvo type="num" val="5"/>
        <cfvo type="num" val="10"/>
      </iconSet>
    </cfRule>
  </conditionalFormatting>
  <conditionalFormatting sqref="T38">
    <cfRule type="iconSet" priority="48">
      <iconSet showValue="0">
        <cfvo type="percent" val="0"/>
        <cfvo type="num" val="5"/>
        <cfvo type="num" val="10"/>
      </iconSet>
    </cfRule>
  </conditionalFormatting>
  <conditionalFormatting sqref="T52">
    <cfRule type="iconSet" priority="37">
      <iconSet showValue="0">
        <cfvo type="percent" val="0"/>
        <cfvo type="num" val="5"/>
        <cfvo type="num" val="10"/>
      </iconSet>
    </cfRule>
  </conditionalFormatting>
  <conditionalFormatting sqref="T66">
    <cfRule type="iconSet" priority="26">
      <iconSet showValue="0">
        <cfvo type="percent" val="0"/>
        <cfvo type="num" val="5"/>
        <cfvo type="num" val="10"/>
      </iconSet>
    </cfRule>
  </conditionalFormatting>
  <conditionalFormatting sqref="T80">
    <cfRule type="iconSet" priority="15">
      <iconSet showValue="0">
        <cfvo type="percent" val="0"/>
        <cfvo type="num" val="5"/>
        <cfvo type="num" val="10"/>
      </iconSet>
    </cfRule>
  </conditionalFormatting>
  <conditionalFormatting sqref="AS19:AS22">
    <cfRule type="beginsWith" dxfId="4266" priority="105" operator="beginsWith" text="?">
      <formula>LEFT(AS19,LEN("?"))="?"</formula>
    </cfRule>
  </conditionalFormatting>
  <conditionalFormatting sqref="AS33:AS36">
    <cfRule type="beginsWith" dxfId="4265" priority="94" operator="beginsWith" text="?">
      <formula>LEFT(AS33,LEN("?"))="?"</formula>
    </cfRule>
  </conditionalFormatting>
  <conditionalFormatting sqref="B24">
    <cfRule type="beginsWith" dxfId="4264" priority="103" operator="beginsWith" text="?">
      <formula>LEFT(B24,LEN("?"))="?"</formula>
    </cfRule>
  </conditionalFormatting>
  <conditionalFormatting sqref="D23">
    <cfRule type="beginsWith" dxfId="4263" priority="102" operator="beginsWith" text="?">
      <formula>LEFT(D23,LEN("?"))="?"</formula>
    </cfRule>
  </conditionalFormatting>
  <conditionalFormatting sqref="U27">
    <cfRule type="cellIs" dxfId="4262" priority="100" operator="equal">
      <formula>2</formula>
    </cfRule>
  </conditionalFormatting>
  <conditionalFormatting sqref="U27">
    <cfRule type="cellIs" dxfId="4261" priority="101" operator="equal">
      <formula>1</formula>
    </cfRule>
  </conditionalFormatting>
  <conditionalFormatting sqref="U27">
    <cfRule type="cellIs" dxfId="4260" priority="96" operator="equal">
      <formula>6</formula>
    </cfRule>
  </conditionalFormatting>
  <conditionalFormatting sqref="U27">
    <cfRule type="cellIs" dxfId="4259" priority="97" operator="equal">
      <formula>5</formula>
    </cfRule>
  </conditionalFormatting>
  <conditionalFormatting sqref="U27">
    <cfRule type="cellIs" dxfId="4258" priority="98" operator="equal">
      <formula>4</formula>
    </cfRule>
  </conditionalFormatting>
  <conditionalFormatting sqref="U27">
    <cfRule type="cellIs" dxfId="4257" priority="99" operator="equal">
      <formula>3</formula>
    </cfRule>
  </conditionalFormatting>
  <conditionalFormatting sqref="Z23">
    <cfRule type="beginsWith" dxfId="4256" priority="95" operator="beginsWith" text="?">
      <formula>LEFT(Z23,LEN("?"))="?"</formula>
    </cfRule>
  </conditionalFormatting>
  <conditionalFormatting sqref="B38">
    <cfRule type="beginsWith" dxfId="4255" priority="93" operator="beginsWith" text="?">
      <formula>LEFT(B38,LEN("?"))="?"</formula>
    </cfRule>
  </conditionalFormatting>
  <conditionalFormatting sqref="AS61:AS64">
    <cfRule type="beginsWith" dxfId="4254" priority="92" operator="beginsWith" text="?">
      <formula>LEFT(AS61,LEN("?"))="?"</formula>
    </cfRule>
  </conditionalFormatting>
  <conditionalFormatting sqref="B66">
    <cfRule type="beginsWith" dxfId="4253" priority="91" operator="beginsWith" text="?">
      <formula>LEFT(B66,LEN("?"))="?"</formula>
    </cfRule>
  </conditionalFormatting>
  <conditionalFormatting sqref="AS75:AS78">
    <cfRule type="beginsWith" dxfId="4252" priority="90" operator="beginsWith" text="?">
      <formula>LEFT(AS75,LEN("?"))="?"</formula>
    </cfRule>
  </conditionalFormatting>
  <conditionalFormatting sqref="B80">
    <cfRule type="beginsWith" dxfId="4251" priority="89" operator="beginsWith" text="?">
      <formula>LEFT(B80,LEN("?"))="?"</formula>
    </cfRule>
  </conditionalFormatting>
  <conditionalFormatting sqref="L5">
    <cfRule type="beginsWith" dxfId="4250" priority="86" operator="beginsWith" text="?">
      <formula>LEFT(L5,LEN("?"))="?"</formula>
    </cfRule>
  </conditionalFormatting>
  <conditionalFormatting sqref="G5:H5">
    <cfRule type="beginsWith" dxfId="4249" priority="88" operator="beginsWith" text="?">
      <formula>LEFT(G5,LEN("?"))="?"</formula>
    </cfRule>
  </conditionalFormatting>
  <conditionalFormatting sqref="G6:H6">
    <cfRule type="beginsWith" dxfId="4248" priority="87" operator="beginsWith" text="?">
      <formula>LEFT(G6,LEN("?"))="?"</formula>
    </cfRule>
  </conditionalFormatting>
  <conditionalFormatting sqref="J5">
    <cfRule type="beginsWith" dxfId="4247" priority="85" operator="beginsWith" text="?">
      <formula>LEFT(J5,LEN("?"))="?"</formula>
    </cfRule>
  </conditionalFormatting>
  <conditionalFormatting sqref="O5:T6">
    <cfRule type="beginsWith" dxfId="4246" priority="84" operator="beginsWith" text="?">
      <formula>LEFT(O5,LEN("?"))="?"</formula>
    </cfRule>
  </conditionalFormatting>
  <conditionalFormatting sqref="AD5">
    <cfRule type="beginsWith" dxfId="4245" priority="83" operator="beginsWith" text="?">
      <formula>LEFT(AD5,LEN("?"))="?"</formula>
    </cfRule>
  </conditionalFormatting>
  <conditionalFormatting sqref="P24:S24">
    <cfRule type="containsText" dxfId="4244" priority="79" operator="containsText" text="ggggggggggggggg">
      <formula>NOT(ISERROR(SEARCH("ggggggggggggggg",P24)))</formula>
    </cfRule>
  </conditionalFormatting>
  <conditionalFormatting sqref="P24:S24">
    <cfRule type="containsText" dxfId="4243" priority="80" operator="containsText" text="gggggggggg">
      <formula>NOT(ISERROR(SEARCH("gggggggggg",P24)))</formula>
    </cfRule>
  </conditionalFormatting>
  <conditionalFormatting sqref="P24:S24">
    <cfRule type="containsText" dxfId="4242" priority="81" operator="containsText" text="ggggg">
      <formula>NOT(ISERROR(SEARCH("ggggg",P24)))</formula>
    </cfRule>
  </conditionalFormatting>
  <conditionalFormatting sqref="P24:S24">
    <cfRule type="containsText" dxfId="4241" priority="82" operator="containsText" text="g">
      <formula>NOT(ISERROR(SEARCH("g",P24)))</formula>
    </cfRule>
  </conditionalFormatting>
  <conditionalFormatting sqref="U23">
    <cfRule type="cellIs" dxfId="4240" priority="75" operator="between">
      <formula>15</formula>
      <formula>20</formula>
    </cfRule>
  </conditionalFormatting>
  <conditionalFormatting sqref="U23">
    <cfRule type="cellIs" dxfId="4239" priority="76" operator="between">
      <formula>10</formula>
      <formula>14.999</formula>
    </cfRule>
  </conditionalFormatting>
  <conditionalFormatting sqref="U23">
    <cfRule type="cellIs" dxfId="4238" priority="77" operator="between">
      <formula>5</formula>
      <formula>9.999</formula>
    </cfRule>
  </conditionalFormatting>
  <conditionalFormatting sqref="U23">
    <cfRule type="cellIs" dxfId="4237" priority="78" operator="between">
      <formula>0.001</formula>
      <formula>4.999</formula>
    </cfRule>
  </conditionalFormatting>
  <conditionalFormatting sqref="P38:S38">
    <cfRule type="containsText" dxfId="4236" priority="71" operator="containsText" text="ggggggggggggggg">
      <formula>NOT(ISERROR(SEARCH("ggggggggggggggg",P38)))</formula>
    </cfRule>
  </conditionalFormatting>
  <conditionalFormatting sqref="P38:S38">
    <cfRule type="containsText" dxfId="4235" priority="72" operator="containsText" text="gggggggggg">
      <formula>NOT(ISERROR(SEARCH("gggggggggg",P38)))</formula>
    </cfRule>
  </conditionalFormatting>
  <conditionalFormatting sqref="P38:S38">
    <cfRule type="containsText" dxfId="4234" priority="73" operator="containsText" text="ggggg">
      <formula>NOT(ISERROR(SEARCH("ggggg",P38)))</formula>
    </cfRule>
  </conditionalFormatting>
  <conditionalFormatting sqref="P38:S38">
    <cfRule type="containsText" dxfId="4233" priority="74" operator="containsText" text="g">
      <formula>NOT(ISERROR(SEARCH("g",P38)))</formula>
    </cfRule>
  </conditionalFormatting>
  <conditionalFormatting sqref="P80:S80">
    <cfRule type="containsText" dxfId="4232" priority="63" operator="containsText" text="ggggggggggggggg">
      <formula>NOT(ISERROR(SEARCH("ggggggggggggggg",P80)))</formula>
    </cfRule>
  </conditionalFormatting>
  <conditionalFormatting sqref="P80:S80">
    <cfRule type="containsText" dxfId="4231" priority="64" operator="containsText" text="gggggggggg">
      <formula>NOT(ISERROR(SEARCH("gggggggggg",P80)))</formula>
    </cfRule>
  </conditionalFormatting>
  <conditionalFormatting sqref="P80:S80">
    <cfRule type="containsText" dxfId="4230" priority="65" operator="containsText" text="ggggg">
      <formula>NOT(ISERROR(SEARCH("ggggg",P80)))</formula>
    </cfRule>
  </conditionalFormatting>
  <conditionalFormatting sqref="P80:S80">
    <cfRule type="containsText" dxfId="4229" priority="66" operator="containsText" text="g">
      <formula>NOT(ISERROR(SEARCH("g",P80)))</formula>
    </cfRule>
  </conditionalFormatting>
  <conditionalFormatting sqref="P66:S66">
    <cfRule type="containsText" dxfId="4228" priority="67" operator="containsText" text="ggggggggggggggg">
      <formula>NOT(ISERROR(SEARCH("ggggggggggggggg",P66)))</formula>
    </cfRule>
  </conditionalFormatting>
  <conditionalFormatting sqref="P66:S66">
    <cfRule type="containsText" dxfId="4227" priority="68" operator="containsText" text="gggggggggg">
      <formula>NOT(ISERROR(SEARCH("gggggggggg",P66)))</formula>
    </cfRule>
  </conditionalFormatting>
  <conditionalFormatting sqref="P66:S66">
    <cfRule type="containsText" dxfId="4226" priority="69" operator="containsText" text="ggggg">
      <formula>NOT(ISERROR(SEARCH("ggggg",P66)))</formula>
    </cfRule>
  </conditionalFormatting>
  <conditionalFormatting sqref="P66:S66">
    <cfRule type="containsText" dxfId="4225" priority="70" operator="containsText" text="g">
      <formula>NOT(ISERROR(SEARCH("g",P66)))</formula>
    </cfRule>
  </conditionalFormatting>
  <conditionalFormatting sqref="D37">
    <cfRule type="beginsWith" dxfId="4224" priority="62" operator="beginsWith" text="?">
      <formula>LEFT(D37,LEN("?"))="?"</formula>
    </cfRule>
  </conditionalFormatting>
  <conditionalFormatting sqref="D65">
    <cfRule type="beginsWith" dxfId="4223" priority="61" operator="beginsWith" text="?">
      <formula>LEFT(D65,LEN("?"))="?"</formula>
    </cfRule>
  </conditionalFormatting>
  <conditionalFormatting sqref="D79">
    <cfRule type="beginsWith" dxfId="4222" priority="60" operator="beginsWith" text="?">
      <formula>LEFT(D79,LEN("?"))="?"</formula>
    </cfRule>
  </conditionalFormatting>
  <conditionalFormatting sqref="Z37">
    <cfRule type="beginsWith" dxfId="4221" priority="59" operator="beginsWith" text="?">
      <formula>LEFT(Z37,LEN("?"))="?"</formula>
    </cfRule>
  </conditionalFormatting>
  <conditionalFormatting sqref="Z65">
    <cfRule type="beginsWith" dxfId="4220" priority="58" operator="beginsWith" text="?">
      <formula>LEFT(Z65,LEN("?"))="?"</formula>
    </cfRule>
  </conditionalFormatting>
  <conditionalFormatting sqref="Z79">
    <cfRule type="beginsWith" dxfId="4219" priority="57" operator="beginsWith" text="?">
      <formula>LEFT(Z79,LEN("?"))="?"</formula>
    </cfRule>
  </conditionalFormatting>
  <conditionalFormatting sqref="AS47:AS50">
    <cfRule type="beginsWith" dxfId="4218" priority="56" operator="beginsWith" text="?">
      <formula>LEFT(AS47,LEN("?"))="?"</formula>
    </cfRule>
  </conditionalFormatting>
  <conditionalFormatting sqref="B52">
    <cfRule type="beginsWith" dxfId="4217" priority="55" operator="beginsWith" text="?">
      <formula>LEFT(B52,LEN("?"))="?"</formula>
    </cfRule>
  </conditionalFormatting>
  <conditionalFormatting sqref="P52:S52">
    <cfRule type="containsText" dxfId="4216" priority="51" operator="containsText" text="ggggggggggggggg">
      <formula>NOT(ISERROR(SEARCH("ggggggggggggggg",P52)))</formula>
    </cfRule>
  </conditionalFormatting>
  <conditionalFormatting sqref="P52:S52">
    <cfRule type="containsText" dxfId="4215" priority="52" operator="containsText" text="gggggggggg">
      <formula>NOT(ISERROR(SEARCH("gggggggggg",P52)))</formula>
    </cfRule>
  </conditionalFormatting>
  <conditionalFormatting sqref="P52:S52">
    <cfRule type="containsText" dxfId="4214" priority="53" operator="containsText" text="ggggg">
      <formula>NOT(ISERROR(SEARCH("ggggg",P52)))</formula>
    </cfRule>
  </conditionalFormatting>
  <conditionalFormatting sqref="P52:S52">
    <cfRule type="containsText" dxfId="4213" priority="54" operator="containsText" text="g">
      <formula>NOT(ISERROR(SEARCH("g",P52)))</formula>
    </cfRule>
  </conditionalFormatting>
  <conditionalFormatting sqref="D51">
    <cfRule type="beginsWith" dxfId="4212" priority="50" operator="beginsWith" text="?">
      <formula>LEFT(D51,LEN("?"))="?"</formula>
    </cfRule>
  </conditionalFormatting>
  <conditionalFormatting sqref="Z51">
    <cfRule type="beginsWith" dxfId="4211" priority="49" operator="beginsWith" text="?">
      <formula>LEFT(Z51,LEN("?"))="?"</formula>
    </cfRule>
  </conditionalFormatting>
  <conditionalFormatting sqref="U41">
    <cfRule type="cellIs" dxfId="4210" priority="46" operator="equal">
      <formula>2</formula>
    </cfRule>
  </conditionalFormatting>
  <conditionalFormatting sqref="U41">
    <cfRule type="cellIs" dxfId="4209" priority="47" operator="equal">
      <formula>1</formula>
    </cfRule>
  </conditionalFormatting>
  <conditionalFormatting sqref="U41">
    <cfRule type="cellIs" dxfId="4208" priority="42" operator="equal">
      <formula>6</formula>
    </cfRule>
  </conditionalFormatting>
  <conditionalFormatting sqref="U41">
    <cfRule type="cellIs" dxfId="4207" priority="43" operator="equal">
      <formula>5</formula>
    </cfRule>
  </conditionalFormatting>
  <conditionalFormatting sqref="U41">
    <cfRule type="cellIs" dxfId="4206" priority="44" operator="equal">
      <formula>4</formula>
    </cfRule>
  </conditionalFormatting>
  <conditionalFormatting sqref="U41">
    <cfRule type="cellIs" dxfId="4205" priority="45" operator="equal">
      <formula>3</formula>
    </cfRule>
  </conditionalFormatting>
  <conditionalFormatting sqref="U37">
    <cfRule type="cellIs" dxfId="4204" priority="38" operator="between">
      <formula>15</formula>
      <formula>20</formula>
    </cfRule>
  </conditionalFormatting>
  <conditionalFormatting sqref="U37">
    <cfRule type="cellIs" dxfId="4203" priority="39" operator="between">
      <formula>10</formula>
      <formula>14.999</formula>
    </cfRule>
  </conditionalFormatting>
  <conditionalFormatting sqref="U37">
    <cfRule type="cellIs" dxfId="4202" priority="40" operator="between">
      <formula>5</formula>
      <formula>9.999</formula>
    </cfRule>
  </conditionalFormatting>
  <conditionalFormatting sqref="U37">
    <cfRule type="cellIs" dxfId="4201" priority="41" operator="between">
      <formula>0.001</formula>
      <formula>4.999</formula>
    </cfRule>
  </conditionalFormatting>
  <conditionalFormatting sqref="U55">
    <cfRule type="cellIs" dxfId="4200" priority="35" operator="equal">
      <formula>2</formula>
    </cfRule>
  </conditionalFormatting>
  <conditionalFormatting sqref="U55">
    <cfRule type="cellIs" dxfId="4199" priority="36" operator="equal">
      <formula>1</formula>
    </cfRule>
  </conditionalFormatting>
  <conditionalFormatting sqref="U55">
    <cfRule type="cellIs" dxfId="4198" priority="31" operator="equal">
      <formula>6</formula>
    </cfRule>
  </conditionalFormatting>
  <conditionalFormatting sqref="U55">
    <cfRule type="cellIs" dxfId="4197" priority="32" operator="equal">
      <formula>5</formula>
    </cfRule>
  </conditionalFormatting>
  <conditionalFormatting sqref="U55">
    <cfRule type="cellIs" dxfId="4196" priority="33" operator="equal">
      <formula>4</formula>
    </cfRule>
  </conditionalFormatting>
  <conditionalFormatting sqref="U55">
    <cfRule type="cellIs" dxfId="4195" priority="34" operator="equal">
      <formula>3</formula>
    </cfRule>
  </conditionalFormatting>
  <conditionalFormatting sqref="U51">
    <cfRule type="cellIs" dxfId="4194" priority="27" operator="between">
      <formula>15</formula>
      <formula>20</formula>
    </cfRule>
  </conditionalFormatting>
  <conditionalFormatting sqref="U51">
    <cfRule type="cellIs" dxfId="4193" priority="28" operator="between">
      <formula>10</formula>
      <formula>14.999</formula>
    </cfRule>
  </conditionalFormatting>
  <conditionalFormatting sqref="U51">
    <cfRule type="cellIs" dxfId="4192" priority="29" operator="between">
      <formula>5</formula>
      <formula>9.999</formula>
    </cfRule>
  </conditionalFormatting>
  <conditionalFormatting sqref="U51">
    <cfRule type="cellIs" dxfId="4191" priority="30" operator="between">
      <formula>0.001</formula>
      <formula>4.999</formula>
    </cfRule>
  </conditionalFormatting>
  <conditionalFormatting sqref="U69">
    <cfRule type="cellIs" dxfId="4190" priority="24" operator="equal">
      <formula>2</formula>
    </cfRule>
  </conditionalFormatting>
  <conditionalFormatting sqref="U69">
    <cfRule type="cellIs" dxfId="4189" priority="25" operator="equal">
      <formula>1</formula>
    </cfRule>
  </conditionalFormatting>
  <conditionalFormatting sqref="U69">
    <cfRule type="cellIs" dxfId="4188" priority="20" operator="equal">
      <formula>6</formula>
    </cfRule>
  </conditionalFormatting>
  <conditionalFormatting sqref="U69">
    <cfRule type="cellIs" dxfId="4187" priority="21" operator="equal">
      <formula>5</formula>
    </cfRule>
  </conditionalFormatting>
  <conditionalFormatting sqref="U69">
    <cfRule type="cellIs" dxfId="4186" priority="22" operator="equal">
      <formula>4</formula>
    </cfRule>
  </conditionalFormatting>
  <conditionalFormatting sqref="U69">
    <cfRule type="cellIs" dxfId="4185" priority="23" operator="equal">
      <formula>3</formula>
    </cfRule>
  </conditionalFormatting>
  <conditionalFormatting sqref="U65">
    <cfRule type="cellIs" dxfId="4184" priority="16" operator="between">
      <formula>15</formula>
      <formula>20</formula>
    </cfRule>
  </conditionalFormatting>
  <conditionalFormatting sqref="U65">
    <cfRule type="cellIs" dxfId="4183" priority="17" operator="between">
      <formula>10</formula>
      <formula>14.999</formula>
    </cfRule>
  </conditionalFormatting>
  <conditionalFormatting sqref="U65">
    <cfRule type="cellIs" dxfId="4182" priority="18" operator="between">
      <formula>5</formula>
      <formula>9.999</formula>
    </cfRule>
  </conditionalFormatting>
  <conditionalFormatting sqref="U65">
    <cfRule type="cellIs" dxfId="4181" priority="19" operator="between">
      <formula>0.001</formula>
      <formula>4.999</formula>
    </cfRule>
  </conditionalFormatting>
  <conditionalFormatting sqref="U83">
    <cfRule type="cellIs" dxfId="4180" priority="13" operator="equal">
      <formula>2</formula>
    </cfRule>
  </conditionalFormatting>
  <conditionalFormatting sqref="U83">
    <cfRule type="cellIs" dxfId="4179" priority="14" operator="equal">
      <formula>1</formula>
    </cfRule>
  </conditionalFormatting>
  <conditionalFormatting sqref="U83">
    <cfRule type="cellIs" dxfId="4178" priority="9" operator="equal">
      <formula>6</formula>
    </cfRule>
  </conditionalFormatting>
  <conditionalFormatting sqref="U83">
    <cfRule type="cellIs" dxfId="4177" priority="10" operator="equal">
      <formula>5</formula>
    </cfRule>
  </conditionalFormatting>
  <conditionalFormatting sqref="U83">
    <cfRule type="cellIs" dxfId="4176" priority="11" operator="equal">
      <formula>4</formula>
    </cfRule>
  </conditionalFormatting>
  <conditionalFormatting sqref="U83">
    <cfRule type="cellIs" dxfId="4175" priority="12" operator="equal">
      <formula>3</formula>
    </cfRule>
  </conditionalFormatting>
  <conditionalFormatting sqref="U79">
    <cfRule type="cellIs" dxfId="4174" priority="5" operator="between">
      <formula>15</formula>
      <formula>20</formula>
    </cfRule>
  </conditionalFormatting>
  <conditionalFormatting sqref="U79">
    <cfRule type="cellIs" dxfId="4173" priority="6" operator="between">
      <formula>10</formula>
      <formula>14.999</formula>
    </cfRule>
  </conditionalFormatting>
  <conditionalFormatting sqref="U79">
    <cfRule type="cellIs" dxfId="4172" priority="7" operator="between">
      <formula>5</formula>
      <formula>9.999</formula>
    </cfRule>
  </conditionalFormatting>
  <conditionalFormatting sqref="U79">
    <cfRule type="cellIs" dxfId="4171" priority="8" operator="between">
      <formula>0.001</formula>
      <formula>4.999</formula>
    </cfRule>
  </conditionalFormatting>
  <conditionalFormatting sqref="W89">
    <cfRule type="cellIs" dxfId="4170" priority="1" operator="between">
      <formula>15</formula>
      <formula>20</formula>
    </cfRule>
  </conditionalFormatting>
  <conditionalFormatting sqref="W89">
    <cfRule type="cellIs" dxfId="4169" priority="2" operator="between">
      <formula>10</formula>
      <formula>14.999</formula>
    </cfRule>
  </conditionalFormatting>
  <conditionalFormatting sqref="W89">
    <cfRule type="cellIs" dxfId="4168" priority="3" operator="between">
      <formula>5</formula>
      <formula>9.999</formula>
    </cfRule>
  </conditionalFormatting>
  <conditionalFormatting sqref="W89">
    <cfRule type="cellIs" dxfId="4167" priority="4" operator="between">
      <formula>0.001</formula>
      <formula>4.999</formula>
    </cfRule>
  </conditionalFormatting>
  <pageMargins left="0.7" right="0.7" top="0.75" bottom="0.75" header="0.3" footer="0.3"/>
  <pageSetup paperSize="9" scale="22"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4">
    <tabColor theme="4" tint="-0.249977111117893"/>
  </sheetPr>
  <dimension ref="A1:XEO244"/>
  <sheetViews>
    <sheetView topLeftCell="A148" zoomScale="25" zoomScaleNormal="25" workbookViewId="0">
      <selection activeCell="AX202" activeCellId="121" sqref="U26 W26 U30 W30 U34 W34 U38 W38 U42 W42 U46 W46 U50 W50 U54 W54 AV26 AX26 AV30 AX30 AV34 AX34 AV38 AX38 AV42 AX42 AV46 AX46 AV50 AX50 AV54 AX54 AV58 AX58 AV62 AX62 AV66 AX66 U77 W77 U81 W81 U85 W85 AV77 AX77 AV81 AX81 AV85 AX85 AV89 AX89 AV93 AX93 AV97 AX97 AV101 AX101 AV105 AX105 AV109 AX109 AV113 AX113 U124 W124 U128 W128 U132 W132 U136 W136 AV124 AX124 AV128 AX128 AV132 AX132 AV136 AX136 U147 W147 U151 W151 U155 W155 U159 W159 U163 W163 AV147 AX147 AV151 AX151 AV155 AX155 AV159 AX159 AV163 AX163 AV167 AX167 U178 W178 U182 W182 U186 W186 AV178 AX178 AV182 AX182 AV186 AX186 AV190 AX190 AV194 AX194 AV198 AX198 AV202 AX202"/>
    </sheetView>
  </sheetViews>
  <sheetFormatPr baseColWidth="10" defaultColWidth="10.85546875" defaultRowHeight="15"/>
  <cols>
    <col min="1" max="1" width="1.7109375" style="1" customWidth="1"/>
    <col min="2" max="2" width="2.42578125" style="1" customWidth="1"/>
    <col min="3" max="3" width="1.7109375" style="1" customWidth="1"/>
    <col min="4" max="4" width="10.85546875" style="1"/>
    <col min="5" max="5" width="14.140625" style="1" customWidth="1"/>
    <col min="6" max="6" width="1.7109375" style="1" customWidth="1"/>
    <col min="7" max="7" width="5" style="1" customWidth="1"/>
    <col min="8" max="8" width="36.7109375" style="1" customWidth="1"/>
    <col min="9" max="9" width="1.7109375" style="1" customWidth="1"/>
    <col min="10" max="10" width="21.7109375" style="1" customWidth="1"/>
    <col min="11" max="11" width="1.7109375" style="1" customWidth="1"/>
    <col min="12" max="12" width="12.42578125" style="1" customWidth="1"/>
    <col min="13" max="14" width="4.140625" style="1" customWidth="1"/>
    <col min="15" max="15" width="1.7109375" style="1" customWidth="1"/>
    <col min="16" max="16" width="8.85546875" style="1" customWidth="1"/>
    <col min="17" max="17" width="8.28515625" style="1" customWidth="1"/>
    <col min="18" max="18" width="8.42578125" style="1" customWidth="1"/>
    <col min="19" max="19" width="8.85546875" style="1" customWidth="1"/>
    <col min="20" max="20" width="7.42578125" style="1" customWidth="1"/>
    <col min="21" max="21" width="11.7109375" style="1" customWidth="1"/>
    <col min="22" max="22" width="3.28515625" style="1" customWidth="1"/>
    <col min="23" max="23" width="8.28515625" style="1" customWidth="1"/>
    <col min="24" max="24" width="3.28515625" style="1" customWidth="1"/>
    <col min="25" max="25" width="1.7109375" style="1" customWidth="1"/>
    <col min="26" max="26" width="2.42578125" style="1" customWidth="1"/>
    <col min="27" max="27" width="10" style="1" customWidth="1"/>
    <col min="28" max="28" width="1.7109375" style="1" customWidth="1"/>
    <col min="29" max="29" width="3.28515625" style="1" customWidth="1"/>
    <col min="30" max="30" width="1.7109375" style="1" customWidth="1"/>
    <col min="31" max="31" width="10.85546875" style="1" customWidth="1"/>
    <col min="32" max="32" width="14.140625" style="1" customWidth="1"/>
    <col min="33" max="33" width="1.7109375" style="1" customWidth="1"/>
    <col min="34" max="34" width="5" style="1" customWidth="1"/>
    <col min="35" max="35" width="37" style="1" customWidth="1"/>
    <col min="36" max="36" width="1.7109375" style="1" customWidth="1"/>
    <col min="37" max="37" width="21.85546875" style="1" customWidth="1"/>
    <col min="38" max="38" width="1.7109375" style="1" customWidth="1"/>
    <col min="39" max="39" width="11.85546875" style="1" customWidth="1"/>
    <col min="40" max="40" width="8.28515625" style="1" customWidth="1"/>
    <col min="41" max="41" width="3.28515625" style="1" customWidth="1"/>
    <col min="42" max="42" width="1.7109375" style="1" customWidth="1"/>
    <col min="43" max="46" width="8.85546875" style="1" customWidth="1"/>
    <col min="47" max="47" width="7.42578125" style="1" customWidth="1"/>
    <col min="48" max="48" width="11.7109375" style="1" customWidth="1"/>
    <col min="49" max="49" width="3.42578125" style="1" customWidth="1"/>
    <col min="50" max="50" width="8.28515625" style="1" customWidth="1"/>
    <col min="51" max="53" width="3.42578125" style="1" customWidth="1"/>
    <col min="54" max="54" width="4.7109375" style="1" customWidth="1"/>
    <col min="55" max="58" width="13.28515625" style="1" customWidth="1"/>
    <col min="59" max="60" width="10.85546875" style="1" customWidth="1"/>
    <col min="61" max="61" width="2.42578125" style="1" customWidth="1"/>
    <col min="62" max="64" width="26.28515625" style="1" customWidth="1"/>
    <col min="65" max="16384" width="10.85546875" style="1"/>
  </cols>
  <sheetData>
    <row r="1" spans="2:54" ht="9.9499999999999993" customHeight="1">
      <c r="AR1" s="107"/>
      <c r="AS1" s="107"/>
      <c r="AT1" s="107"/>
    </row>
    <row r="2" spans="2:54" ht="15" customHeight="1">
      <c r="B2" s="2"/>
      <c r="C2" s="3"/>
      <c r="D2" s="3"/>
      <c r="E2" s="3"/>
      <c r="F2" s="3"/>
      <c r="G2" s="3"/>
      <c r="H2" s="3"/>
      <c r="I2" s="3"/>
      <c r="J2" s="3"/>
      <c r="K2" s="3"/>
      <c r="L2" s="3"/>
      <c r="M2" s="3"/>
      <c r="N2" s="3"/>
      <c r="O2" s="3"/>
      <c r="P2" s="3"/>
      <c r="Q2" s="3"/>
      <c r="R2" s="3"/>
      <c r="S2" s="3"/>
      <c r="T2" s="3"/>
      <c r="U2" s="3"/>
      <c r="V2" s="3"/>
      <c r="W2" s="3"/>
      <c r="X2" s="3"/>
      <c r="Y2" s="3"/>
      <c r="Z2" s="3"/>
      <c r="AA2" s="3"/>
      <c r="AB2" s="526"/>
      <c r="AC2" s="526"/>
      <c r="AD2" s="526"/>
      <c r="AE2" s="526"/>
      <c r="AF2" s="526"/>
      <c r="AG2" s="3"/>
      <c r="AH2" s="3"/>
      <c r="AI2" s="3"/>
      <c r="AJ2" s="3"/>
      <c r="AK2" s="3"/>
      <c r="AL2" s="3"/>
      <c r="AM2" s="3"/>
      <c r="AN2" s="3"/>
      <c r="AO2" s="3"/>
      <c r="AP2" s="3"/>
      <c r="AQ2" s="3"/>
      <c r="AR2" s="3"/>
      <c r="AS2" s="3"/>
      <c r="AT2" s="3"/>
      <c r="AU2" s="3"/>
      <c r="AV2" s="3"/>
      <c r="AW2" s="3"/>
      <c r="AX2" s="3"/>
      <c r="AY2" s="3"/>
      <c r="AZ2" s="3"/>
      <c r="BA2" s="4"/>
    </row>
    <row r="3" spans="2:54" ht="9.9499999999999993" customHeight="1">
      <c r="B3" s="5"/>
      <c r="F3" s="6"/>
      <c r="G3" s="6"/>
      <c r="H3" s="7"/>
      <c r="I3" s="6"/>
      <c r="J3" s="6"/>
      <c r="K3" s="8"/>
      <c r="L3" s="8"/>
      <c r="M3" s="8"/>
      <c r="N3" s="8"/>
      <c r="O3" s="8"/>
      <c r="P3" s="8"/>
      <c r="Q3" s="8"/>
      <c r="AK3" s="19"/>
      <c r="AL3" s="19"/>
      <c r="AM3" s="19"/>
      <c r="AP3" s="19"/>
      <c r="AQ3" s="19"/>
      <c r="AT3" s="19"/>
      <c r="AU3" s="19"/>
      <c r="AV3" s="19"/>
      <c r="AX3" s="9"/>
      <c r="AY3" s="9"/>
      <c r="AZ3" s="9"/>
      <c r="BA3" s="10"/>
    </row>
    <row r="4" spans="2:54" ht="9.9499999999999993" customHeight="1">
      <c r="B4" s="5"/>
      <c r="F4" s="6"/>
      <c r="G4" s="6"/>
      <c r="H4" s="7"/>
      <c r="I4" s="6"/>
      <c r="J4" s="6"/>
      <c r="K4" s="8"/>
      <c r="L4" s="8"/>
      <c r="M4" s="8"/>
      <c r="N4" s="8"/>
      <c r="O4" s="8"/>
      <c r="P4" s="8"/>
      <c r="Q4" s="8"/>
      <c r="AK4" s="19"/>
      <c r="AL4" s="19"/>
      <c r="AM4" s="19"/>
      <c r="AP4" s="19"/>
      <c r="AQ4" s="19"/>
      <c r="AT4" s="19"/>
      <c r="AU4" s="19"/>
      <c r="AV4" s="19"/>
      <c r="AZ4" s="9"/>
      <c r="BA4" s="10"/>
    </row>
    <row r="5" spans="2:54" s="11" customFormat="1" ht="27.95" customHeight="1">
      <c r="B5" s="12"/>
      <c r="F5" s="13"/>
      <c r="G5" s="1051" t="str">
        <f>IF('Suivi des évaluations'!K5=0,"?",'Suivi des évaluations'!K5)</f>
        <v>?</v>
      </c>
      <c r="H5" s="1051"/>
      <c r="I5" s="1071"/>
      <c r="J5" s="1067" t="str">
        <f>IF('Suivi des évaluations'!K15=0,"?",'Suivi des évaluations'!K15)</f>
        <v>Seconde</v>
      </c>
      <c r="K5" s="1072"/>
      <c r="L5" s="1067" t="str">
        <f>IF('Suivi des évaluations'!S15=0,"?",'Suivi des évaluations'!S15)</f>
        <v>BCP</v>
      </c>
      <c r="M5" s="1067"/>
      <c r="N5" s="1075"/>
      <c r="O5" s="1068" t="str">
        <f>IF('Suivi des évaluations'!AB15=0,"?",'Suivi des évaluations'!AB15)</f>
        <v>Maintenance et efficacité énergétique (MEE)</v>
      </c>
      <c r="P5" s="1068"/>
      <c r="Q5" s="1068"/>
      <c r="R5" s="1068"/>
      <c r="S5" s="1068"/>
      <c r="T5" s="1068"/>
      <c r="U5" s="356"/>
      <c r="W5" s="1361" t="s">
        <v>126</v>
      </c>
      <c r="X5" s="1361"/>
      <c r="Y5" s="1361"/>
      <c r="Z5" s="1361"/>
      <c r="AA5" s="1361"/>
      <c r="AB5" s="455"/>
      <c r="AC5" s="1595" t="s">
        <v>405</v>
      </c>
      <c r="AD5" s="1595"/>
      <c r="AE5" s="1595"/>
      <c r="AF5" s="1595"/>
      <c r="AG5" s="1595"/>
      <c r="AH5" s="1595"/>
      <c r="AI5" s="1595"/>
      <c r="AJ5" s="1595"/>
      <c r="AK5" s="1595"/>
      <c r="AL5" s="1595"/>
      <c r="AM5" s="1595"/>
      <c r="AN5" s="1595"/>
      <c r="AO5" s="1595"/>
      <c r="AP5" s="1595"/>
      <c r="AQ5" s="1595"/>
      <c r="AR5" s="1595"/>
      <c r="AS5" s="1595"/>
      <c r="AT5" s="19"/>
      <c r="AW5" s="19"/>
      <c r="BA5" s="20"/>
    </row>
    <row r="6" spans="2:54" s="11" customFormat="1" ht="27.95" customHeight="1">
      <c r="B6" s="12"/>
      <c r="F6" s="13"/>
      <c r="G6" s="1051" t="str">
        <f>IF('Suivi des évaluations'!K7=0,"?",'Suivi des évaluations'!K7)</f>
        <v>?</v>
      </c>
      <c r="H6" s="1051"/>
      <c r="I6" s="1071"/>
      <c r="J6" s="1067"/>
      <c r="K6" s="1072"/>
      <c r="L6" s="1067"/>
      <c r="M6" s="1067"/>
      <c r="N6" s="1075"/>
      <c r="O6" s="1068"/>
      <c r="P6" s="1068"/>
      <c r="Q6" s="1068"/>
      <c r="R6" s="1068"/>
      <c r="S6" s="1068"/>
      <c r="T6" s="1068"/>
      <c r="U6" s="356"/>
      <c r="W6" s="1361"/>
      <c r="X6" s="1361"/>
      <c r="Y6" s="1361"/>
      <c r="Z6" s="1361"/>
      <c r="AA6" s="1361"/>
      <c r="AB6" s="455"/>
      <c r="AC6" s="1595"/>
      <c r="AD6" s="1595"/>
      <c r="AE6" s="1595"/>
      <c r="AF6" s="1595"/>
      <c r="AG6" s="1595"/>
      <c r="AH6" s="1595"/>
      <c r="AI6" s="1595"/>
      <c r="AJ6" s="1595"/>
      <c r="AK6" s="1595"/>
      <c r="AL6" s="1595"/>
      <c r="AM6" s="1595"/>
      <c r="AN6" s="1595"/>
      <c r="AO6" s="1595"/>
      <c r="AP6" s="1595"/>
      <c r="AQ6" s="1595"/>
      <c r="AR6" s="1595"/>
      <c r="AS6" s="1595"/>
      <c r="AT6" s="19"/>
      <c r="AW6" s="19"/>
      <c r="BA6" s="20"/>
    </row>
    <row r="7" spans="2:54" s="21" customFormat="1" ht="9.9499999999999993" customHeight="1">
      <c r="B7" s="22"/>
      <c r="G7" s="23"/>
      <c r="H7" s="23"/>
      <c r="I7" s="23"/>
      <c r="J7" s="24"/>
      <c r="K7" s="24"/>
      <c r="L7" s="24"/>
      <c r="M7" s="24"/>
      <c r="N7" s="24"/>
      <c r="O7" s="601"/>
      <c r="P7" s="601"/>
      <c r="Q7" s="601"/>
      <c r="R7" s="601"/>
      <c r="S7" s="601"/>
      <c r="T7" s="601"/>
      <c r="U7" s="1"/>
      <c r="V7" s="1"/>
      <c r="W7" s="1361"/>
      <c r="X7" s="1361"/>
      <c r="Y7" s="1361"/>
      <c r="Z7" s="1361"/>
      <c r="AA7" s="1361"/>
      <c r="AF7" s="1"/>
      <c r="AG7" s="1"/>
      <c r="AH7" s="1"/>
      <c r="AI7" s="25"/>
      <c r="AJ7" s="25"/>
      <c r="AK7" s="25"/>
      <c r="AN7" s="25"/>
      <c r="AO7" s="25"/>
      <c r="AP7" s="25"/>
      <c r="AR7" s="25"/>
      <c r="AS7" s="25"/>
      <c r="AT7" s="25"/>
      <c r="AW7" s="25"/>
      <c r="BA7" s="26"/>
    </row>
    <row r="8" spans="2:54" ht="9.9499999999999993" customHeight="1">
      <c r="B8" s="5"/>
      <c r="D8" s="27"/>
      <c r="E8" s="27"/>
      <c r="O8" s="601"/>
      <c r="P8" s="601"/>
      <c r="Q8" s="601"/>
      <c r="R8" s="601"/>
      <c r="S8" s="601"/>
      <c r="T8" s="601"/>
      <c r="W8" s="1361"/>
      <c r="X8" s="1361"/>
      <c r="Y8" s="1361"/>
      <c r="Z8" s="1361"/>
      <c r="AA8" s="1361"/>
      <c r="AE8" s="27"/>
      <c r="AI8" s="28"/>
      <c r="AJ8" s="28"/>
      <c r="AK8" s="28"/>
      <c r="AN8" s="28"/>
      <c r="AO8" s="28"/>
      <c r="AP8" s="28"/>
      <c r="AR8" s="28"/>
      <c r="AS8" s="28"/>
      <c r="AT8" s="28"/>
      <c r="AW8" s="28"/>
      <c r="BA8" s="10"/>
    </row>
    <row r="9" spans="2:54" s="21" customFormat="1" ht="60" customHeight="1">
      <c r="B9" s="1069" t="s">
        <v>0</v>
      </c>
      <c r="C9" s="1070"/>
      <c r="D9" s="1070"/>
      <c r="E9" s="1070"/>
      <c r="F9" s="29"/>
      <c r="G9" s="30"/>
      <c r="H9" s="131" t="s">
        <v>234</v>
      </c>
      <c r="I9" s="132"/>
      <c r="J9" s="132"/>
      <c r="K9" s="133"/>
      <c r="L9" s="133"/>
      <c r="M9" s="133"/>
      <c r="N9" s="133"/>
      <c r="O9" s="133"/>
      <c r="P9" s="133"/>
      <c r="Q9" s="133"/>
      <c r="R9" s="133"/>
      <c r="S9" s="133"/>
      <c r="T9" s="133"/>
      <c r="U9" s="133"/>
      <c r="V9" s="133"/>
      <c r="W9" s="133"/>
      <c r="X9" s="133"/>
      <c r="Y9" s="29"/>
      <c r="Z9" s="29"/>
      <c r="AA9" s="29"/>
      <c r="AB9" s="29"/>
      <c r="AC9" s="29"/>
      <c r="AD9" s="29"/>
      <c r="AF9" s="133"/>
      <c r="AG9" s="133"/>
      <c r="AH9" s="133"/>
      <c r="AI9" s="133"/>
      <c r="AJ9" s="29"/>
      <c r="AK9" s="29"/>
      <c r="AL9" s="29"/>
      <c r="AM9" s="29"/>
      <c r="AN9" s="133"/>
      <c r="AO9" s="29"/>
      <c r="AP9" s="29"/>
      <c r="AQ9" s="29"/>
      <c r="AR9" s="133"/>
      <c r="AS9" s="29"/>
      <c r="AT9" s="29"/>
      <c r="AU9" s="29"/>
      <c r="AV9" s="29"/>
      <c r="AW9" s="29"/>
      <c r="AX9" s="29"/>
      <c r="AY9" s="29"/>
      <c r="AZ9" s="29"/>
      <c r="BA9" s="29"/>
      <c r="BB9" s="629"/>
    </row>
    <row r="10" spans="2:54" ht="30" customHeight="1">
      <c r="B10" s="507"/>
      <c r="C10" s="508"/>
      <c r="D10" s="508"/>
      <c r="E10" s="508"/>
      <c r="F10" s="508"/>
      <c r="G10" s="509"/>
      <c r="H10" s="510" t="s">
        <v>92</v>
      </c>
      <c r="I10" s="370">
        <f ca="1">TODAY()</f>
        <v>44544</v>
      </c>
      <c r="J10" s="370"/>
      <c r="K10" s="370"/>
      <c r="L10" s="370"/>
      <c r="M10" s="370"/>
      <c r="N10" s="370"/>
      <c r="O10" s="370"/>
      <c r="P10" s="370"/>
      <c r="Q10" s="370"/>
      <c r="R10" s="370"/>
      <c r="S10" s="370"/>
      <c r="T10" s="370"/>
      <c r="U10" s="370"/>
      <c r="V10" s="370"/>
      <c r="W10" s="370"/>
      <c r="X10" s="370"/>
      <c r="Y10" s="370"/>
      <c r="Z10" s="370"/>
      <c r="AA10" s="370"/>
      <c r="AB10" s="370"/>
      <c r="AC10" s="370"/>
      <c r="AD10" s="370"/>
      <c r="AE10" s="370"/>
      <c r="AF10" s="370"/>
      <c r="AG10" s="370"/>
      <c r="AH10" s="370"/>
      <c r="AI10" s="370"/>
      <c r="AJ10" s="370"/>
      <c r="AK10" s="370"/>
      <c r="AL10" s="370"/>
      <c r="AM10" s="370"/>
      <c r="AN10" s="370"/>
      <c r="AO10" s="370"/>
      <c r="AP10" s="370"/>
      <c r="AQ10" s="370"/>
      <c r="AR10" s="370"/>
      <c r="AS10" s="370"/>
      <c r="AT10" s="370"/>
      <c r="AU10" s="370"/>
      <c r="AV10" s="370"/>
      <c r="AW10" s="370"/>
      <c r="AX10" s="370"/>
      <c r="AY10" s="370"/>
      <c r="AZ10" s="370"/>
      <c r="BA10" s="370"/>
      <c r="BB10" s="629"/>
    </row>
    <row r="11" spans="2:54" ht="5.0999999999999996" customHeight="1">
      <c r="B11" s="5"/>
      <c r="G11" s="37"/>
      <c r="H11" s="242"/>
      <c r="I11" s="242"/>
      <c r="J11" s="242"/>
      <c r="K11" s="242"/>
      <c r="L11" s="242"/>
      <c r="M11" s="242"/>
      <c r="N11" s="242"/>
      <c r="O11" s="242"/>
      <c r="P11" s="242"/>
      <c r="Q11" s="242"/>
      <c r="R11" s="242"/>
      <c r="S11" s="242"/>
      <c r="T11" s="242"/>
      <c r="U11" s="242"/>
      <c r="V11" s="242"/>
      <c r="W11" s="242"/>
      <c r="X11" s="242"/>
      <c r="Y11" s="242"/>
      <c r="Z11" s="242"/>
      <c r="AA11" s="242"/>
      <c r="AB11" s="242"/>
      <c r="AC11" s="242"/>
      <c r="AD11" s="242"/>
      <c r="AE11" s="242"/>
      <c r="AF11" s="242"/>
      <c r="AG11" s="242"/>
      <c r="AH11" s="242"/>
      <c r="AI11" s="242"/>
      <c r="AJ11" s="242"/>
      <c r="AK11" s="242"/>
      <c r="AL11" s="242"/>
      <c r="AM11" s="242"/>
      <c r="AN11" s="242"/>
      <c r="AO11" s="242"/>
      <c r="AP11" s="242"/>
      <c r="AQ11" s="242"/>
      <c r="AR11" s="242"/>
      <c r="AS11" s="242"/>
      <c r="AT11" s="242"/>
      <c r="AU11" s="242"/>
      <c r="AV11" s="242"/>
      <c r="AW11" s="242"/>
      <c r="AX11" s="242"/>
      <c r="AY11" s="242"/>
      <c r="AZ11" s="242"/>
      <c r="BA11" s="242"/>
      <c r="BB11" s="630"/>
    </row>
    <row r="12" spans="2:54" ht="15" customHeight="1">
      <c r="B12" s="5"/>
      <c r="G12" s="37"/>
      <c r="H12" s="242"/>
      <c r="I12" s="242"/>
      <c r="J12" s="242"/>
      <c r="K12" s="242"/>
      <c r="L12" s="242"/>
      <c r="M12" s="242"/>
      <c r="N12" s="242"/>
      <c r="O12" s="242"/>
      <c r="P12" s="242"/>
      <c r="Q12" s="242"/>
      <c r="R12" s="242"/>
      <c r="S12" s="242"/>
      <c r="T12" s="242"/>
      <c r="U12" s="41"/>
      <c r="V12" s="41"/>
      <c r="W12" s="41"/>
      <c r="X12" s="41"/>
      <c r="Y12" s="37"/>
      <c r="Z12" s="40"/>
      <c r="AA12" s="37"/>
      <c r="AB12" s="37"/>
      <c r="AC12" s="40"/>
      <c r="AD12" s="242"/>
      <c r="AE12" s="242"/>
      <c r="AF12" s="242"/>
      <c r="AG12" s="242"/>
      <c r="AH12" s="242"/>
      <c r="AI12" s="242"/>
      <c r="AJ12" s="242"/>
      <c r="AK12" s="242"/>
      <c r="AL12" s="41"/>
      <c r="AM12" s="41"/>
      <c r="AN12" s="41"/>
      <c r="AO12" s="41"/>
      <c r="AP12" s="37"/>
      <c r="AQ12" s="40"/>
      <c r="AR12" s="42"/>
      <c r="AS12" s="43"/>
      <c r="AT12" s="44"/>
      <c r="AU12" s="45"/>
      <c r="AV12" s="46"/>
      <c r="AW12" s="47"/>
      <c r="AX12" s="46"/>
      <c r="AY12" s="48"/>
      <c r="AZ12" s="242"/>
      <c r="BA12" s="242"/>
      <c r="BB12" s="631"/>
    </row>
    <row r="13" spans="2:54" ht="9.9499999999999993" customHeight="1">
      <c r="B13" s="5"/>
      <c r="G13" s="37"/>
      <c r="H13" s="242"/>
      <c r="I13" s="242"/>
      <c r="J13" s="242"/>
      <c r="K13" s="242"/>
      <c r="L13" s="242"/>
      <c r="M13" s="242"/>
      <c r="N13" s="242"/>
      <c r="O13" s="242"/>
      <c r="P13" s="242"/>
      <c r="Q13" s="242"/>
      <c r="R13" s="242"/>
      <c r="S13" s="242"/>
      <c r="T13" s="242"/>
      <c r="U13" s="242"/>
      <c r="V13" s="242"/>
      <c r="W13" s="242"/>
      <c r="X13" s="242"/>
      <c r="Y13" s="242"/>
      <c r="Z13" s="242"/>
      <c r="AA13" s="242"/>
      <c r="AB13" s="242"/>
      <c r="AC13" s="242"/>
      <c r="AD13" s="242"/>
      <c r="AE13" s="242"/>
      <c r="AF13" s="242"/>
      <c r="AG13" s="242"/>
      <c r="AH13" s="242"/>
      <c r="AI13" s="242"/>
      <c r="AJ13" s="242"/>
      <c r="AK13" s="242"/>
      <c r="AL13" s="242"/>
      <c r="AM13" s="242"/>
      <c r="AN13" s="242"/>
      <c r="AO13" s="242"/>
      <c r="AP13" s="242"/>
      <c r="AQ13" s="242"/>
      <c r="AR13" s="242"/>
      <c r="AS13" s="242"/>
      <c r="AT13" s="242"/>
      <c r="AU13" s="242"/>
      <c r="AV13" s="242"/>
      <c r="AW13" s="242"/>
      <c r="AX13" s="242"/>
      <c r="AY13" s="242"/>
      <c r="AZ13" s="242"/>
      <c r="BA13" s="242"/>
      <c r="BB13" s="631"/>
    </row>
    <row r="14" spans="2:54" ht="15" customHeight="1">
      <c r="B14" s="5"/>
      <c r="G14" s="37"/>
      <c r="H14" s="37"/>
      <c r="I14" s="37"/>
      <c r="J14" s="37"/>
      <c r="K14" s="37"/>
      <c r="L14" s="138"/>
      <c r="M14" s="40"/>
      <c r="N14" s="40"/>
      <c r="O14" s="40"/>
      <c r="P14" s="458" t="s">
        <v>66</v>
      </c>
      <c r="Q14" s="459" t="s">
        <v>62</v>
      </c>
      <c r="R14" s="460" t="s">
        <v>57</v>
      </c>
      <c r="S14" s="461" t="s">
        <v>52</v>
      </c>
      <c r="T14" s="37"/>
      <c r="U14" s="462" t="s">
        <v>120</v>
      </c>
      <c r="V14" s="37"/>
      <c r="W14" s="463" t="s">
        <v>121</v>
      </c>
      <c r="X14" s="37"/>
      <c r="Y14" s="37"/>
      <c r="Z14" s="37"/>
      <c r="AA14" s="37"/>
      <c r="AB14" s="37"/>
      <c r="AC14" s="37"/>
      <c r="AG14" s="41"/>
      <c r="AH14" s="41"/>
      <c r="AI14" s="41"/>
      <c r="AJ14" s="41"/>
      <c r="AK14" s="37"/>
      <c r="AL14" s="464"/>
      <c r="AM14" s="37"/>
      <c r="AN14" s="195"/>
      <c r="AO14" s="37"/>
      <c r="AP14" s="37"/>
      <c r="AQ14" s="458" t="s">
        <v>66</v>
      </c>
      <c r="AR14" s="459" t="s">
        <v>62</v>
      </c>
      <c r="AS14" s="460" t="s">
        <v>57</v>
      </c>
      <c r="AT14" s="461" t="s">
        <v>52</v>
      </c>
      <c r="AU14" s="37"/>
      <c r="AV14" s="462" t="s">
        <v>120</v>
      </c>
      <c r="AW14" s="37"/>
      <c r="AX14" s="463" t="s">
        <v>121</v>
      </c>
      <c r="AY14" s="195"/>
      <c r="AZ14" s="37"/>
      <c r="BA14" s="37"/>
      <c r="BB14" s="629"/>
    </row>
    <row r="15" spans="2:54" ht="5.0999999999999996" customHeight="1">
      <c r="B15" s="5"/>
      <c r="G15" s="37"/>
      <c r="H15" s="37"/>
      <c r="I15" s="37"/>
      <c r="J15" s="37"/>
      <c r="K15" s="37"/>
      <c r="L15" s="138"/>
      <c r="M15" s="40"/>
      <c r="N15" s="40"/>
      <c r="O15" s="40"/>
      <c r="P15" s="511"/>
      <c r="Q15" s="41"/>
      <c r="R15" s="41"/>
      <c r="S15" s="511"/>
      <c r="T15" s="37"/>
      <c r="U15" s="40"/>
      <c r="V15" s="37"/>
      <c r="W15" s="40"/>
      <c r="X15" s="37"/>
      <c r="Y15" s="37"/>
      <c r="Z15" s="37"/>
      <c r="AA15" s="37"/>
      <c r="AB15" s="37"/>
      <c r="AC15" s="37"/>
      <c r="AG15" s="511"/>
      <c r="AH15" s="41"/>
      <c r="AI15" s="41"/>
      <c r="AJ15" s="511"/>
      <c r="AK15" s="37"/>
      <c r="AL15" s="40"/>
      <c r="AM15" s="37"/>
      <c r="AN15" s="40"/>
      <c r="AO15" s="37"/>
      <c r="AP15" s="37"/>
      <c r="AQ15" s="37"/>
      <c r="AR15" s="37"/>
      <c r="AS15" s="37"/>
      <c r="AT15" s="37"/>
      <c r="AW15" s="40"/>
      <c r="AX15" s="37"/>
      <c r="AY15" s="40"/>
      <c r="AZ15" s="37"/>
      <c r="BA15" s="37"/>
      <c r="BB15" s="629"/>
    </row>
    <row r="16" spans="2:54" ht="35.1" customHeight="1">
      <c r="B16" s="5"/>
      <c r="G16" s="37"/>
      <c r="H16" s="37"/>
      <c r="I16" s="37"/>
      <c r="J16" s="37"/>
      <c r="K16" s="37"/>
      <c r="L16" s="37"/>
      <c r="M16" s="37"/>
      <c r="N16" s="37"/>
      <c r="O16" s="37"/>
      <c r="P16" s="37"/>
      <c r="Q16" s="37"/>
      <c r="R16" s="37"/>
      <c r="S16" s="37"/>
      <c r="T16" s="37"/>
      <c r="U16" s="37"/>
      <c r="V16" s="37"/>
      <c r="W16" s="37"/>
      <c r="X16" s="37"/>
      <c r="Y16" s="37"/>
      <c r="Z16" s="37"/>
      <c r="AA16" s="37"/>
      <c r="AB16" s="37"/>
      <c r="AC16" s="37"/>
      <c r="AD16" s="37"/>
      <c r="AG16" s="37"/>
      <c r="AH16" s="37"/>
      <c r="AI16" s="37"/>
      <c r="AJ16" s="37"/>
      <c r="AK16" s="37"/>
      <c r="AL16" s="37"/>
      <c r="AM16" s="37"/>
      <c r="AN16" s="37"/>
      <c r="AO16" s="37"/>
      <c r="AP16" s="37"/>
      <c r="AQ16" s="37"/>
      <c r="AR16" s="37"/>
      <c r="AS16" s="37"/>
      <c r="AT16" s="37"/>
      <c r="AU16" s="37"/>
      <c r="AW16" s="37"/>
      <c r="AX16" s="37"/>
      <c r="AY16" s="37"/>
      <c r="AZ16" s="37"/>
      <c r="BA16" s="37"/>
      <c r="BB16" s="630"/>
    </row>
    <row r="17" spans="2:55" ht="22.5" customHeight="1">
      <c r="B17" s="632"/>
      <c r="C17" s="633"/>
      <c r="D17" s="634"/>
      <c r="E17" s="634"/>
      <c r="F17" s="634"/>
      <c r="G17" s="634"/>
      <c r="H17" s="634"/>
      <c r="I17" s="634"/>
      <c r="J17" s="634"/>
      <c r="K17" s="634"/>
      <c r="L17" s="634"/>
      <c r="M17" s="635"/>
      <c r="N17" s="635"/>
      <c r="O17" s="635"/>
      <c r="P17" s="635"/>
      <c r="Q17" s="635"/>
      <c r="R17" s="635"/>
      <c r="S17" s="635"/>
      <c r="T17" s="635"/>
      <c r="U17" s="635"/>
      <c r="V17" s="635"/>
      <c r="W17" s="635"/>
      <c r="X17" s="635"/>
      <c r="Y17" s="635"/>
      <c r="Z17" s="635"/>
      <c r="AA17" s="635"/>
      <c r="AB17" s="635"/>
      <c r="AC17" s="634"/>
      <c r="AD17" s="634"/>
      <c r="AE17" s="634"/>
      <c r="AF17" s="634"/>
      <c r="AG17" s="634"/>
      <c r="AH17" s="635"/>
      <c r="AI17" s="635"/>
      <c r="AJ17" s="635"/>
      <c r="AK17" s="635"/>
      <c r="AL17" s="635"/>
      <c r="AM17" s="635"/>
      <c r="AN17" s="635"/>
      <c r="AO17" s="635"/>
      <c r="AP17" s="635"/>
      <c r="AQ17" s="635"/>
      <c r="AR17" s="635"/>
      <c r="AS17" s="635"/>
      <c r="AT17" s="635"/>
      <c r="AU17" s="635"/>
      <c r="AV17" s="635"/>
      <c r="AW17" s="635"/>
      <c r="AX17" s="635"/>
      <c r="AY17" s="635"/>
      <c r="AZ17" s="635"/>
      <c r="BA17" s="885"/>
      <c r="BB17" s="631"/>
    </row>
    <row r="18" spans="2:55" ht="27" customHeight="1">
      <c r="B18" s="636"/>
      <c r="C18" s="587"/>
      <c r="D18" s="587"/>
      <c r="E18" s="587"/>
      <c r="F18" s="587"/>
      <c r="G18" s="587"/>
      <c r="H18" s="587"/>
      <c r="I18" s="587"/>
      <c r="J18" s="587"/>
      <c r="K18" s="587"/>
      <c r="L18" s="587"/>
      <c r="M18" s="584"/>
      <c r="N18" s="584"/>
      <c r="O18" s="584"/>
      <c r="P18" s="584"/>
      <c r="Q18" s="584"/>
      <c r="R18" s="584"/>
      <c r="S18" s="584"/>
      <c r="T18" s="584"/>
      <c r="U18" s="584"/>
      <c r="V18" s="584"/>
      <c r="W18" s="584"/>
      <c r="X18" s="584"/>
      <c r="Y18" s="584"/>
      <c r="Z18" s="584"/>
      <c r="AA18" s="584"/>
      <c r="AB18" s="584"/>
      <c r="AC18" s="587"/>
      <c r="AD18" s="587"/>
      <c r="AE18" s="587"/>
      <c r="AF18" s="587"/>
      <c r="AG18" s="587"/>
      <c r="AH18" s="584"/>
      <c r="AI18" s="584"/>
      <c r="AJ18" s="584"/>
      <c r="AK18" s="584"/>
      <c r="AL18" s="584"/>
      <c r="AM18" s="584"/>
      <c r="AN18" s="584"/>
      <c r="AO18" s="584"/>
      <c r="AP18" s="584"/>
      <c r="AQ18" s="584"/>
      <c r="AR18" s="584"/>
      <c r="AS18" s="584"/>
      <c r="AT18" s="584"/>
      <c r="AU18" s="584"/>
      <c r="AV18" s="584"/>
      <c r="AW18" s="584"/>
      <c r="AX18" s="584"/>
      <c r="AY18" s="584"/>
      <c r="AZ18" s="584"/>
      <c r="BA18" s="637"/>
    </row>
    <row r="19" spans="2:55" ht="19.5" customHeight="1">
      <c r="B19" s="638"/>
      <c r="C19" s="639"/>
      <c r="D19" s="1455" t="s">
        <v>126</v>
      </c>
      <c r="E19" s="1455"/>
      <c r="F19" s="1458"/>
      <c r="G19" s="1576" t="str">
        <f>'Donnees MELEC'!$E$102</f>
        <v>C1 : Analyser les conditions de l’opération et son contexte</v>
      </c>
      <c r="H19" s="1576"/>
      <c r="I19" s="1576"/>
      <c r="J19" s="1576"/>
      <c r="K19" s="1576"/>
      <c r="L19" s="1576"/>
      <c r="M19" s="1576"/>
      <c r="N19" s="1576"/>
      <c r="O19" s="1576"/>
      <c r="P19" s="1576"/>
      <c r="Q19" s="1576"/>
      <c r="R19" s="1576"/>
      <c r="S19" s="1576"/>
      <c r="T19" s="1421"/>
      <c r="U19" s="640"/>
      <c r="V19" s="1421"/>
      <c r="W19" s="640"/>
      <c r="X19" s="1421"/>
      <c r="Y19" s="1421"/>
      <c r="Z19" s="1451"/>
      <c r="AA19" s="584"/>
      <c r="AB19" s="584"/>
      <c r="AC19" s="641"/>
      <c r="AD19" s="639"/>
      <c r="AE19" s="1455" t="s">
        <v>126</v>
      </c>
      <c r="AF19" s="1455"/>
      <c r="AG19" s="1458"/>
      <c r="AH19" s="1576" t="str">
        <f>'Donnees MELEC'!$E$103</f>
        <v>C2 : Organiser l’opération dans son contexte</v>
      </c>
      <c r="AI19" s="1576"/>
      <c r="AJ19" s="1576"/>
      <c r="AK19" s="1576"/>
      <c r="AL19" s="1576"/>
      <c r="AM19" s="1576"/>
      <c r="AN19" s="1576"/>
      <c r="AO19" s="1576"/>
      <c r="AP19" s="1576"/>
      <c r="AQ19" s="1576"/>
      <c r="AR19" s="1576"/>
      <c r="AS19" s="1576"/>
      <c r="AT19" s="1576"/>
      <c r="AU19" s="1421"/>
      <c r="AV19" s="640"/>
      <c r="AW19" s="1421"/>
      <c r="AX19" s="640"/>
      <c r="AY19" s="1421"/>
      <c r="AZ19" s="1421"/>
      <c r="BA19" s="1424"/>
    </row>
    <row r="20" spans="2:55" ht="19.5" customHeight="1">
      <c r="B20" s="642"/>
      <c r="C20" s="643"/>
      <c r="D20" s="1456"/>
      <c r="E20" s="1456"/>
      <c r="F20" s="1459"/>
      <c r="G20" s="1577"/>
      <c r="H20" s="1577"/>
      <c r="I20" s="1577"/>
      <c r="J20" s="1577"/>
      <c r="K20" s="1577"/>
      <c r="L20" s="1577"/>
      <c r="M20" s="1577"/>
      <c r="N20" s="1577"/>
      <c r="O20" s="1577"/>
      <c r="P20" s="1577"/>
      <c r="Q20" s="1577"/>
      <c r="R20" s="1577"/>
      <c r="S20" s="1577"/>
      <c r="T20" s="1422"/>
      <c r="U20" s="1442">
        <f>AVERAGE(U26:U54)</f>
        <v>0</v>
      </c>
      <c r="V20" s="1422"/>
      <c r="W20" s="1427" t="e">
        <f>AVERAGE(W26:W54)</f>
        <v>#DIV/0!</v>
      </c>
      <c r="X20" s="1422"/>
      <c r="Y20" s="1422"/>
      <c r="Z20" s="1452"/>
      <c r="AA20" s="584"/>
      <c r="AB20" s="584"/>
      <c r="AC20" s="644"/>
      <c r="AD20" s="643"/>
      <c r="AE20" s="1456"/>
      <c r="AF20" s="1456"/>
      <c r="AG20" s="1459"/>
      <c r="AH20" s="1577"/>
      <c r="AI20" s="1577"/>
      <c r="AJ20" s="1577"/>
      <c r="AK20" s="1577"/>
      <c r="AL20" s="1577"/>
      <c r="AM20" s="1577"/>
      <c r="AN20" s="1577"/>
      <c r="AO20" s="1577"/>
      <c r="AP20" s="1577"/>
      <c r="AQ20" s="1577"/>
      <c r="AR20" s="1577"/>
      <c r="AS20" s="1577"/>
      <c r="AT20" s="1577"/>
      <c r="AU20" s="1422"/>
      <c r="AV20" s="1442">
        <f>AVERAGE(AV26:AV66)</f>
        <v>0</v>
      </c>
      <c r="AW20" s="1422"/>
      <c r="AX20" s="1427" t="str">
        <f>IFERROR(AVERAGE(AX26:AX66),"")</f>
        <v/>
      </c>
      <c r="AY20" s="1422"/>
      <c r="AZ20" s="1422"/>
      <c r="BA20" s="1425"/>
    </row>
    <row r="21" spans="2:55" ht="19.5" customHeight="1">
      <c r="B21" s="642"/>
      <c r="C21" s="643"/>
      <c r="D21" s="1456"/>
      <c r="E21" s="1456"/>
      <c r="F21" s="1459"/>
      <c r="G21" s="1577"/>
      <c r="H21" s="1577"/>
      <c r="I21" s="1577"/>
      <c r="J21" s="1577"/>
      <c r="K21" s="1577"/>
      <c r="L21" s="1577"/>
      <c r="M21" s="1577"/>
      <c r="N21" s="1577"/>
      <c r="O21" s="1577"/>
      <c r="P21" s="1577"/>
      <c r="Q21" s="1577"/>
      <c r="R21" s="1577"/>
      <c r="S21" s="1577"/>
      <c r="T21" s="1422"/>
      <c r="U21" s="1443"/>
      <c r="V21" s="1422"/>
      <c r="W21" s="1428"/>
      <c r="X21" s="1422"/>
      <c r="Y21" s="1422"/>
      <c r="Z21" s="1452"/>
      <c r="AA21" s="584"/>
      <c r="AB21" s="584"/>
      <c r="AC21" s="644"/>
      <c r="AD21" s="643"/>
      <c r="AE21" s="1456"/>
      <c r="AF21" s="1456"/>
      <c r="AG21" s="1459"/>
      <c r="AH21" s="1577"/>
      <c r="AI21" s="1577"/>
      <c r="AJ21" s="1577"/>
      <c r="AK21" s="1577"/>
      <c r="AL21" s="1577"/>
      <c r="AM21" s="1577"/>
      <c r="AN21" s="1577"/>
      <c r="AO21" s="1577"/>
      <c r="AP21" s="1577"/>
      <c r="AQ21" s="1577"/>
      <c r="AR21" s="1577"/>
      <c r="AS21" s="1577"/>
      <c r="AT21" s="1577"/>
      <c r="AU21" s="1422"/>
      <c r="AV21" s="1443"/>
      <c r="AW21" s="1422"/>
      <c r="AX21" s="1428"/>
      <c r="AY21" s="1422"/>
      <c r="AZ21" s="1422"/>
      <c r="BA21" s="1425"/>
    </row>
    <row r="22" spans="2:55" ht="10.5" customHeight="1">
      <c r="B22" s="642"/>
      <c r="C22" s="643"/>
      <c r="D22" s="1456"/>
      <c r="E22" s="1456"/>
      <c r="F22" s="1459"/>
      <c r="G22" s="1577"/>
      <c r="H22" s="1577"/>
      <c r="I22" s="1577"/>
      <c r="J22" s="1577"/>
      <c r="K22" s="1577"/>
      <c r="L22" s="1577"/>
      <c r="M22" s="1577"/>
      <c r="N22" s="1577"/>
      <c r="O22" s="1577"/>
      <c r="P22" s="1577"/>
      <c r="Q22" s="1577"/>
      <c r="R22" s="1577"/>
      <c r="S22" s="1577"/>
      <c r="T22" s="1422"/>
      <c r="U22" s="1444"/>
      <c r="V22" s="1422"/>
      <c r="W22" s="1429"/>
      <c r="X22" s="1422"/>
      <c r="Y22" s="1422"/>
      <c r="Z22" s="1452"/>
      <c r="AA22" s="584"/>
      <c r="AB22" s="584"/>
      <c r="AC22" s="644"/>
      <c r="AD22" s="643"/>
      <c r="AE22" s="1456"/>
      <c r="AF22" s="1456"/>
      <c r="AG22" s="1459"/>
      <c r="AH22" s="1577"/>
      <c r="AI22" s="1577"/>
      <c r="AJ22" s="1577"/>
      <c r="AK22" s="1577"/>
      <c r="AL22" s="1577"/>
      <c r="AM22" s="1577"/>
      <c r="AN22" s="1577"/>
      <c r="AO22" s="1577"/>
      <c r="AP22" s="1577"/>
      <c r="AQ22" s="1577"/>
      <c r="AR22" s="1577"/>
      <c r="AS22" s="1577"/>
      <c r="AT22" s="1577"/>
      <c r="AU22" s="1422"/>
      <c r="AV22" s="1444"/>
      <c r="AW22" s="1422"/>
      <c r="AX22" s="1429"/>
      <c r="AY22" s="1422"/>
      <c r="AZ22" s="1422"/>
      <c r="BA22" s="1425"/>
    </row>
    <row r="23" spans="2:55" ht="19.5" customHeight="1">
      <c r="B23" s="645"/>
      <c r="C23" s="646"/>
      <c r="D23" s="1457"/>
      <c r="E23" s="1457"/>
      <c r="F23" s="1460"/>
      <c r="G23" s="1578"/>
      <c r="H23" s="1578"/>
      <c r="I23" s="1578"/>
      <c r="J23" s="1578"/>
      <c r="K23" s="1578"/>
      <c r="L23" s="1578"/>
      <c r="M23" s="1578"/>
      <c r="N23" s="1578"/>
      <c r="O23" s="1578"/>
      <c r="P23" s="1578"/>
      <c r="Q23" s="1578"/>
      <c r="R23" s="1578"/>
      <c r="S23" s="1578"/>
      <c r="T23" s="1423"/>
      <c r="U23" s="647"/>
      <c r="V23" s="1423"/>
      <c r="W23" s="647"/>
      <c r="X23" s="1423"/>
      <c r="Y23" s="1423"/>
      <c r="Z23" s="1453"/>
      <c r="AA23" s="584"/>
      <c r="AB23" s="584"/>
      <c r="AC23" s="648"/>
      <c r="AD23" s="646"/>
      <c r="AE23" s="1457"/>
      <c r="AF23" s="1457"/>
      <c r="AG23" s="1460"/>
      <c r="AH23" s="1578"/>
      <c r="AI23" s="1578"/>
      <c r="AJ23" s="1578"/>
      <c r="AK23" s="1578"/>
      <c r="AL23" s="1578"/>
      <c r="AM23" s="1578"/>
      <c r="AN23" s="1578"/>
      <c r="AO23" s="1578"/>
      <c r="AP23" s="1578"/>
      <c r="AQ23" s="1578"/>
      <c r="AR23" s="1578"/>
      <c r="AS23" s="1578"/>
      <c r="AT23" s="1578"/>
      <c r="AU23" s="1423"/>
      <c r="AV23" s="647"/>
      <c r="AW23" s="1423"/>
      <c r="AX23" s="647"/>
      <c r="AY23" s="1423"/>
      <c r="AZ23" s="1423"/>
      <c r="BA23" s="1426"/>
    </row>
    <row r="24" spans="2:55" ht="30" customHeight="1">
      <c r="B24" s="638"/>
      <c r="C24" s="639"/>
      <c r="D24" s="639"/>
      <c r="E24" s="639"/>
      <c r="F24" s="639"/>
      <c r="G24" s="640"/>
      <c r="H24" s="640"/>
      <c r="I24" s="640"/>
      <c r="J24" s="640"/>
      <c r="K24" s="640"/>
      <c r="L24" s="640"/>
      <c r="M24" s="640"/>
      <c r="N24" s="640"/>
      <c r="O24" s="640"/>
      <c r="P24" s="640"/>
      <c r="Q24" s="640"/>
      <c r="R24" s="640"/>
      <c r="S24" s="640"/>
      <c r="T24" s="640"/>
      <c r="U24" s="640"/>
      <c r="V24" s="640"/>
      <c r="W24" s="640"/>
      <c r="X24" s="640"/>
      <c r="Y24" s="640"/>
      <c r="Z24" s="649"/>
      <c r="AA24" s="650"/>
      <c r="AB24" s="584"/>
      <c r="AC24" s="641"/>
      <c r="AD24" s="639"/>
      <c r="AE24" s="639"/>
      <c r="AF24" s="639"/>
      <c r="AG24" s="639"/>
      <c r="AH24" s="640"/>
      <c r="AI24" s="640"/>
      <c r="AJ24" s="640"/>
      <c r="AK24" s="640"/>
      <c r="AL24" s="640"/>
      <c r="AM24" s="640"/>
      <c r="AN24" s="640"/>
      <c r="AO24" s="640"/>
      <c r="AP24" s="640"/>
      <c r="AQ24" s="640"/>
      <c r="AR24" s="640"/>
      <c r="AS24" s="640"/>
      <c r="AT24" s="640"/>
      <c r="AU24" s="640"/>
      <c r="AV24" s="640"/>
      <c r="AW24" s="640"/>
      <c r="AX24" s="640"/>
      <c r="AY24" s="640"/>
      <c r="AZ24" s="640"/>
      <c r="BA24" s="651"/>
    </row>
    <row r="25" spans="2:55" ht="20.100000000000001" customHeight="1">
      <c r="B25" s="642"/>
      <c r="C25" s="652"/>
      <c r="D25" s="1418"/>
      <c r="E25" s="1418"/>
      <c r="F25" s="652"/>
      <c r="G25" s="654"/>
      <c r="H25" s="1433" t="str">
        <f>'Donnees MELEC'!$E$4</f>
        <v>C1.1: Les informations nécessaires sont recueillies</v>
      </c>
      <c r="I25" s="1434"/>
      <c r="J25" s="1434"/>
      <c r="K25" s="1434"/>
      <c r="L25" s="1435"/>
      <c r="M25" s="643"/>
      <c r="N25" s="643"/>
      <c r="O25" s="654"/>
      <c r="P25" s="654"/>
      <c r="Q25" s="655"/>
      <c r="R25" s="654"/>
      <c r="S25" s="654"/>
      <c r="T25" s="654"/>
      <c r="U25" s="654"/>
      <c r="V25" s="654"/>
      <c r="W25" s="654"/>
      <c r="X25" s="654"/>
      <c r="Y25" s="654"/>
      <c r="Z25" s="656"/>
      <c r="AA25" s="650"/>
      <c r="AB25" s="584"/>
      <c r="AC25" s="644"/>
      <c r="AD25" s="652"/>
      <c r="AE25" s="1575"/>
      <c r="AF25" s="1575"/>
      <c r="AG25" s="652"/>
      <c r="AH25" s="654"/>
      <c r="AI25" s="1477" t="str">
        <f>'Donnees MELEC'!$E$12</f>
        <v>C2.1: Après inventaire, les matériels, équipements et outillages manquants sont listés</v>
      </c>
      <c r="AJ25" s="1478"/>
      <c r="AK25" s="1478"/>
      <c r="AL25" s="1478"/>
      <c r="AM25" s="1479"/>
      <c r="AN25" s="643"/>
      <c r="AO25" s="643"/>
      <c r="AP25" s="654"/>
      <c r="AQ25" s="654"/>
      <c r="AR25" s="655"/>
      <c r="AS25" s="654"/>
      <c r="AT25" s="654"/>
      <c r="AU25" s="654"/>
      <c r="AV25" s="654"/>
      <c r="AW25" s="654"/>
      <c r="AX25" s="654"/>
      <c r="AY25" s="654"/>
      <c r="AZ25" s="654"/>
      <c r="BA25" s="657"/>
    </row>
    <row r="26" spans="2:55" s="21" customFormat="1" ht="30" customHeight="1">
      <c r="B26" s="1416">
        <f>'Donnees MELEC'!$B$4</f>
        <v>1</v>
      </c>
      <c r="C26" s="1461"/>
      <c r="D26" s="1419" t="str">
        <f>'Donnees MELEC'!$C$4</f>
        <v>C1.1</v>
      </c>
      <c r="E26" s="1420"/>
      <c r="F26" s="652"/>
      <c r="G26" s="659" t="s">
        <v>211</v>
      </c>
      <c r="H26" s="1436"/>
      <c r="I26" s="1353"/>
      <c r="J26" s="1353"/>
      <c r="K26" s="1353"/>
      <c r="L26" s="1437"/>
      <c r="M26" s="1446" t="s">
        <v>212</v>
      </c>
      <c r="N26" s="1446"/>
      <c r="O26" s="1447"/>
      <c r="P26" s="1430" t="str">
        <f>REPT("g",(U26))</f>
        <v/>
      </c>
      <c r="Q26" s="1431"/>
      <c r="R26" s="1431"/>
      <c r="S26" s="1432"/>
      <c r="T26" s="664"/>
      <c r="U26" s="1038">
        <f>Bilan!$AK$18</f>
        <v>0</v>
      </c>
      <c r="V26" s="654"/>
      <c r="W26" s="1039" t="str">
        <f>Bilan!$AM$18</f>
        <v xml:space="preserve"> </v>
      </c>
      <c r="X26" s="666"/>
      <c r="Y26" s="654"/>
      <c r="Z26" s="656"/>
      <c r="AA26" s="650"/>
      <c r="AB26" s="584"/>
      <c r="AC26" s="1454">
        <v>8</v>
      </c>
      <c r="AD26" s="1461"/>
      <c r="AE26" s="1419" t="str">
        <f>'Donnees MELEC'!$C$12</f>
        <v>C2.1</v>
      </c>
      <c r="AF26" s="1420"/>
      <c r="AG26" s="652"/>
      <c r="AH26" s="659" t="s">
        <v>211</v>
      </c>
      <c r="AI26" s="1480"/>
      <c r="AJ26" s="1481"/>
      <c r="AK26" s="1481"/>
      <c r="AL26" s="1481"/>
      <c r="AM26" s="1482"/>
      <c r="AN26" s="1573" t="s">
        <v>212</v>
      </c>
      <c r="AO26" s="1446"/>
      <c r="AP26" s="1574"/>
      <c r="AQ26" s="1430" t="str">
        <f>REPT("g",(AV26))</f>
        <v/>
      </c>
      <c r="AR26" s="1431"/>
      <c r="AS26" s="1431"/>
      <c r="AT26" s="1432"/>
      <c r="AU26" s="664"/>
      <c r="AV26" s="1038">
        <f>Bilan!$AK$22</f>
        <v>0</v>
      </c>
      <c r="AW26" s="654"/>
      <c r="AX26" s="1039" t="str">
        <f>Bilan!$AM$22</f>
        <v xml:space="preserve"> </v>
      </c>
      <c r="AY26" s="666"/>
      <c r="AZ26" s="654"/>
      <c r="BA26" s="657"/>
    </row>
    <row r="27" spans="2:55" ht="20.100000000000001" customHeight="1">
      <c r="B27" s="642"/>
      <c r="C27" s="652"/>
      <c r="D27" s="1418"/>
      <c r="E27" s="1418"/>
      <c r="F27" s="652"/>
      <c r="G27" s="654"/>
      <c r="H27" s="1438"/>
      <c r="I27" s="1439"/>
      <c r="J27" s="1439"/>
      <c r="K27" s="1439"/>
      <c r="L27" s="1440"/>
      <c r="M27" s="643"/>
      <c r="N27" s="643"/>
      <c r="O27" s="654"/>
      <c r="P27" s="654"/>
      <c r="Q27" s="654"/>
      <c r="R27" s="654"/>
      <c r="S27" s="654"/>
      <c r="T27" s="654"/>
      <c r="U27" s="654"/>
      <c r="V27" s="654"/>
      <c r="W27" s="654"/>
      <c r="X27" s="654"/>
      <c r="Y27" s="654"/>
      <c r="Z27" s="656"/>
      <c r="AA27" s="650"/>
      <c r="AB27" s="584"/>
      <c r="AC27" s="644"/>
      <c r="AD27" s="652"/>
      <c r="AE27" s="1476"/>
      <c r="AF27" s="1476"/>
      <c r="AG27" s="652"/>
      <c r="AH27" s="654"/>
      <c r="AI27" s="1483"/>
      <c r="AJ27" s="1484"/>
      <c r="AK27" s="1484"/>
      <c r="AL27" s="1484"/>
      <c r="AM27" s="1485"/>
      <c r="AN27" s="643"/>
      <c r="AO27" s="643"/>
      <c r="AP27" s="654"/>
      <c r="AQ27" s="654"/>
      <c r="AR27" s="654"/>
      <c r="AS27" s="654"/>
      <c r="AT27" s="654"/>
      <c r="AU27" s="654"/>
      <c r="AV27" s="654"/>
      <c r="AW27" s="654"/>
      <c r="AX27" s="654"/>
      <c r="AY27" s="654"/>
      <c r="AZ27" s="654"/>
      <c r="BA27" s="657"/>
    </row>
    <row r="28" spans="2:55" ht="15" customHeight="1">
      <c r="B28" s="667"/>
      <c r="C28" s="668"/>
      <c r="D28" s="669"/>
      <c r="E28" s="654"/>
      <c r="F28" s="670"/>
      <c r="G28" s="654"/>
      <c r="H28" s="654"/>
      <c r="I28" s="654"/>
      <c r="J28" s="654"/>
      <c r="K28" s="654"/>
      <c r="L28" s="654"/>
      <c r="M28" s="671"/>
      <c r="N28" s="671"/>
      <c r="O28" s="671"/>
      <c r="P28" s="671"/>
      <c r="Q28" s="671"/>
      <c r="R28" s="671"/>
      <c r="S28" s="671"/>
      <c r="T28" s="671"/>
      <c r="U28" s="671"/>
      <c r="V28" s="671"/>
      <c r="W28" s="671"/>
      <c r="X28" s="671"/>
      <c r="Y28" s="671"/>
      <c r="Z28" s="672"/>
      <c r="AA28" s="673"/>
      <c r="AB28" s="674"/>
      <c r="AC28" s="675"/>
      <c r="AD28" s="668"/>
      <c r="AE28" s="669"/>
      <c r="AF28" s="654"/>
      <c r="AG28" s="670"/>
      <c r="AH28" s="654"/>
      <c r="AI28" s="654"/>
      <c r="AJ28" s="654"/>
      <c r="AK28" s="654"/>
      <c r="AL28" s="654"/>
      <c r="AM28" s="654"/>
      <c r="AN28" s="671"/>
      <c r="AO28" s="671"/>
      <c r="AP28" s="671"/>
      <c r="AQ28" s="671"/>
      <c r="AR28" s="671"/>
      <c r="AS28" s="671"/>
      <c r="AT28" s="671"/>
      <c r="AU28" s="671"/>
      <c r="AV28" s="671"/>
      <c r="AW28" s="671"/>
      <c r="AX28" s="671"/>
      <c r="AY28" s="671"/>
      <c r="AZ28" s="671"/>
      <c r="BA28" s="676"/>
    </row>
    <row r="29" spans="2:55" ht="20.100000000000001" customHeight="1">
      <c r="B29" s="642"/>
      <c r="C29" s="652"/>
      <c r="D29" s="1418"/>
      <c r="E29" s="1418"/>
      <c r="F29" s="652"/>
      <c r="G29" s="654"/>
      <c r="H29" s="1433" t="str">
        <f>'Donnees MELEC'!$E$5</f>
        <v>C1.2: Les contraintes techniques et d’exécution sont repérées</v>
      </c>
      <c r="I29" s="1434"/>
      <c r="J29" s="1434"/>
      <c r="K29" s="1434"/>
      <c r="L29" s="1435"/>
      <c r="M29" s="643"/>
      <c r="N29" s="643"/>
      <c r="O29" s="654"/>
      <c r="P29" s="654"/>
      <c r="Q29" s="655"/>
      <c r="R29" s="654"/>
      <c r="S29" s="654"/>
      <c r="T29" s="654"/>
      <c r="U29" s="654"/>
      <c r="V29" s="654"/>
      <c r="W29" s="654"/>
      <c r="X29" s="654"/>
      <c r="Y29" s="654"/>
      <c r="Z29" s="656"/>
      <c r="AA29" s="650"/>
      <c r="AB29" s="584"/>
      <c r="AC29" s="644"/>
      <c r="AD29" s="652"/>
      <c r="AE29" s="1575"/>
      <c r="AF29" s="1575"/>
      <c r="AG29" s="652"/>
      <c r="AH29" s="654"/>
      <c r="AI29" s="1433" t="str">
        <f>'Donnees MELEC'!$E$13</f>
        <v>C2.2: Le bon d’approvisionnement ou bon de commande est complété</v>
      </c>
      <c r="AJ29" s="1434"/>
      <c r="AK29" s="1434"/>
      <c r="AL29" s="1434"/>
      <c r="AM29" s="1435"/>
      <c r="AN29" s="643"/>
      <c r="AO29" s="643"/>
      <c r="AP29" s="654"/>
      <c r="AQ29" s="654"/>
      <c r="AR29" s="655"/>
      <c r="AS29" s="654"/>
      <c r="AT29" s="654"/>
      <c r="AU29" s="654"/>
      <c r="AV29" s="654"/>
      <c r="AW29" s="654"/>
      <c r="AX29" s="654"/>
      <c r="AY29" s="654"/>
      <c r="AZ29" s="654"/>
      <c r="BA29" s="657"/>
    </row>
    <row r="30" spans="2:55" ht="30" customHeight="1">
      <c r="B30" s="1416">
        <f>'Donnees MELEC'!$B$5</f>
        <v>2</v>
      </c>
      <c r="C30" s="1461"/>
      <c r="D30" s="1419" t="str">
        <f>'Donnees MELEC'!$C$5</f>
        <v>C1.2</v>
      </c>
      <c r="E30" s="1420"/>
      <c r="F30" s="652"/>
      <c r="G30" s="659" t="s">
        <v>211</v>
      </c>
      <c r="H30" s="1436"/>
      <c r="I30" s="1353"/>
      <c r="J30" s="1353"/>
      <c r="K30" s="1353"/>
      <c r="L30" s="1437"/>
      <c r="M30" s="1446" t="s">
        <v>212</v>
      </c>
      <c r="N30" s="1446"/>
      <c r="O30" s="1447"/>
      <c r="P30" s="1430" t="str">
        <f>REPT("g",(U30))</f>
        <v/>
      </c>
      <c r="Q30" s="1431"/>
      <c r="R30" s="1431"/>
      <c r="S30" s="1432"/>
      <c r="T30" s="664"/>
      <c r="U30" s="1038">
        <f>Bilan!$AK$18</f>
        <v>0</v>
      </c>
      <c r="V30" s="654"/>
      <c r="W30" s="1039" t="str">
        <f>Bilan!$AM$18</f>
        <v xml:space="preserve"> </v>
      </c>
      <c r="X30" s="666"/>
      <c r="Y30" s="654"/>
      <c r="Z30" s="656"/>
      <c r="AA30" s="650"/>
      <c r="AB30" s="584"/>
      <c r="AC30" s="1454">
        <v>9</v>
      </c>
      <c r="AD30" s="1461"/>
      <c r="AE30" s="1419" t="str">
        <f>'Donnees MELEC'!$C$13</f>
        <v>C2.2</v>
      </c>
      <c r="AF30" s="1420"/>
      <c r="AG30" s="652"/>
      <c r="AH30" s="659" t="s">
        <v>211</v>
      </c>
      <c r="AI30" s="1436"/>
      <c r="AJ30" s="1353"/>
      <c r="AK30" s="1353"/>
      <c r="AL30" s="1353"/>
      <c r="AM30" s="1437"/>
      <c r="AN30" s="1573" t="s">
        <v>212</v>
      </c>
      <c r="AO30" s="1446"/>
      <c r="AP30" s="1574"/>
      <c r="AQ30" s="1430" t="str">
        <f>REPT("g",(AV30))</f>
        <v/>
      </c>
      <c r="AR30" s="1431"/>
      <c r="AS30" s="1431"/>
      <c r="AT30" s="1432"/>
      <c r="AU30" s="664"/>
      <c r="AV30" s="1038">
        <f>Bilan!$AK$22</f>
        <v>0</v>
      </c>
      <c r="AW30" s="654"/>
      <c r="AX30" s="1039" t="str">
        <f>Bilan!$AM$22</f>
        <v xml:space="preserve"> </v>
      </c>
      <c r="AY30" s="666"/>
      <c r="AZ30" s="654"/>
      <c r="BA30" s="657"/>
    </row>
    <row r="31" spans="2:55" ht="20.100000000000001" customHeight="1">
      <c r="B31" s="642"/>
      <c r="C31" s="652"/>
      <c r="D31" s="1418"/>
      <c r="E31" s="1418"/>
      <c r="F31" s="652"/>
      <c r="G31" s="654"/>
      <c r="H31" s="1438"/>
      <c r="I31" s="1439"/>
      <c r="J31" s="1439"/>
      <c r="K31" s="1439"/>
      <c r="L31" s="1440"/>
      <c r="M31" s="643"/>
      <c r="N31" s="643"/>
      <c r="O31" s="654"/>
      <c r="P31" s="654"/>
      <c r="Q31" s="654"/>
      <c r="R31" s="654"/>
      <c r="S31" s="654"/>
      <c r="T31" s="654"/>
      <c r="U31" s="654"/>
      <c r="V31" s="654"/>
      <c r="W31" s="654"/>
      <c r="X31" s="654"/>
      <c r="Y31" s="654"/>
      <c r="Z31" s="656"/>
      <c r="AA31" s="650"/>
      <c r="AB31" s="584"/>
      <c r="AC31" s="644"/>
      <c r="AD31" s="652"/>
      <c r="AE31" s="1476"/>
      <c r="AF31" s="1476"/>
      <c r="AG31" s="652"/>
      <c r="AH31" s="654"/>
      <c r="AI31" s="1438"/>
      <c r="AJ31" s="1439"/>
      <c r="AK31" s="1439"/>
      <c r="AL31" s="1439"/>
      <c r="AM31" s="1440"/>
      <c r="AN31" s="643"/>
      <c r="AO31" s="643"/>
      <c r="AP31" s="654"/>
      <c r="AQ31" s="654"/>
      <c r="AR31" s="654"/>
      <c r="AS31" s="654"/>
      <c r="AT31" s="654"/>
      <c r="AU31" s="654"/>
      <c r="AV31" s="654"/>
      <c r="AW31" s="654"/>
      <c r="AX31" s="654"/>
      <c r="AY31" s="654"/>
      <c r="AZ31" s="654"/>
      <c r="BA31" s="657"/>
      <c r="BB31" s="677"/>
      <c r="BC31" s="677"/>
    </row>
    <row r="32" spans="2:55" ht="15" customHeight="1">
      <c r="B32" s="642"/>
      <c r="C32" s="652"/>
      <c r="D32" s="669"/>
      <c r="E32" s="654"/>
      <c r="F32" s="652"/>
      <c r="G32" s="654"/>
      <c r="H32" s="678"/>
      <c r="I32" s="679"/>
      <c r="J32" s="679"/>
      <c r="K32" s="680"/>
      <c r="L32" s="681"/>
      <c r="M32" s="643"/>
      <c r="N32" s="643"/>
      <c r="O32" s="654"/>
      <c r="P32" s="654"/>
      <c r="Q32" s="654"/>
      <c r="R32" s="654"/>
      <c r="S32" s="654"/>
      <c r="T32" s="654"/>
      <c r="U32" s="654"/>
      <c r="V32" s="654"/>
      <c r="W32" s="654"/>
      <c r="X32" s="654"/>
      <c r="Y32" s="654"/>
      <c r="Z32" s="656"/>
      <c r="AA32" s="1441"/>
      <c r="AB32" s="683"/>
      <c r="AC32" s="644"/>
      <c r="AD32" s="652"/>
      <c r="AE32" s="1418"/>
      <c r="AF32" s="1418"/>
      <c r="AG32" s="652"/>
      <c r="AH32" s="654"/>
      <c r="AI32" s="678"/>
      <c r="AJ32" s="679"/>
      <c r="AK32" s="679"/>
      <c r="AL32" s="680"/>
      <c r="AM32" s="681"/>
      <c r="AN32" s="643"/>
      <c r="AO32" s="643"/>
      <c r="AP32" s="654"/>
      <c r="AQ32" s="654"/>
      <c r="AR32" s="654"/>
      <c r="AS32" s="654"/>
      <c r="AT32" s="654"/>
      <c r="AU32" s="654"/>
      <c r="AV32" s="654"/>
      <c r="AW32" s="654"/>
      <c r="AX32" s="654"/>
      <c r="AY32" s="654"/>
      <c r="AZ32" s="654"/>
      <c r="BA32" s="657"/>
      <c r="BB32" s="251"/>
      <c r="BC32" s="251"/>
    </row>
    <row r="33" spans="2:55" ht="20.100000000000001" customHeight="1">
      <c r="B33" s="642"/>
      <c r="C33" s="652"/>
      <c r="D33" s="1418"/>
      <c r="E33" s="1418"/>
      <c r="F33" s="652"/>
      <c r="G33" s="654"/>
      <c r="H33" s="1433" t="str">
        <f>'Donnees MELEC'!$E$6</f>
        <v>C1.3: Les contraintes liées à l’efficacité énergétique sont repérées</v>
      </c>
      <c r="I33" s="1434"/>
      <c r="J33" s="1434"/>
      <c r="K33" s="1434"/>
      <c r="L33" s="1435"/>
      <c r="M33" s="643"/>
      <c r="N33" s="643"/>
      <c r="O33" s="654"/>
      <c r="P33" s="654"/>
      <c r="Q33" s="655"/>
      <c r="R33" s="654"/>
      <c r="S33" s="654"/>
      <c r="T33" s="654"/>
      <c r="U33" s="654"/>
      <c r="V33" s="654"/>
      <c r="W33" s="654"/>
      <c r="X33" s="654"/>
      <c r="Y33" s="654"/>
      <c r="Z33" s="656"/>
      <c r="AA33" s="1441"/>
      <c r="AB33" s="683"/>
      <c r="AC33" s="644"/>
      <c r="AD33" s="652"/>
      <c r="AE33" s="1575"/>
      <c r="AF33" s="1575"/>
      <c r="AG33" s="652"/>
      <c r="AH33" s="654"/>
      <c r="AI33" s="1477" t="str">
        <f>'Donnees MELEC'!$E$14</f>
        <v>C2.3: Les tâches sont réparties en fonction des habilitations et des certifications des électriciens affectés</v>
      </c>
      <c r="AJ33" s="1478"/>
      <c r="AK33" s="1478"/>
      <c r="AL33" s="1478"/>
      <c r="AM33" s="1479"/>
      <c r="AN33" s="643"/>
      <c r="AO33" s="643"/>
      <c r="AP33" s="654"/>
      <c r="AQ33" s="654"/>
      <c r="AR33" s="655"/>
      <c r="AS33" s="654"/>
      <c r="AT33" s="654"/>
      <c r="AU33" s="654"/>
      <c r="AV33" s="654"/>
      <c r="AW33" s="654"/>
      <c r="AX33" s="654"/>
      <c r="AY33" s="654"/>
      <c r="AZ33" s="654"/>
      <c r="BA33" s="657"/>
    </row>
    <row r="34" spans="2:55" ht="30" customHeight="1">
      <c r="B34" s="1416">
        <f>'Donnees MELEC'!$B$6</f>
        <v>3</v>
      </c>
      <c r="C34" s="1461"/>
      <c r="D34" s="1419" t="str">
        <f>'Donnees MELEC'!$C$6</f>
        <v>C1.3</v>
      </c>
      <c r="E34" s="1420"/>
      <c r="F34" s="652"/>
      <c r="G34" s="659" t="s">
        <v>211</v>
      </c>
      <c r="H34" s="1436"/>
      <c r="I34" s="1353"/>
      <c r="J34" s="1353"/>
      <c r="K34" s="1353"/>
      <c r="L34" s="1437"/>
      <c r="M34" s="1446" t="s">
        <v>212</v>
      </c>
      <c r="N34" s="1446"/>
      <c r="O34" s="1447"/>
      <c r="P34" s="1430" t="str">
        <f>REPT("g",(U34))</f>
        <v/>
      </c>
      <c r="Q34" s="1431"/>
      <c r="R34" s="1431"/>
      <c r="S34" s="1432"/>
      <c r="T34" s="664"/>
      <c r="U34" s="1038">
        <f>Bilan!$AK$18</f>
        <v>0</v>
      </c>
      <c r="V34" s="654"/>
      <c r="W34" s="1039" t="str">
        <f>Bilan!$AM$18</f>
        <v xml:space="preserve"> </v>
      </c>
      <c r="X34" s="666"/>
      <c r="Y34" s="654"/>
      <c r="Z34" s="656"/>
      <c r="AA34" s="650"/>
      <c r="AB34" s="584"/>
      <c r="AC34" s="1454">
        <v>10</v>
      </c>
      <c r="AD34" s="1461"/>
      <c r="AE34" s="1419" t="str">
        <f>'Donnees MELEC'!$C$14</f>
        <v>C2.3</v>
      </c>
      <c r="AF34" s="1420"/>
      <c r="AG34" s="652"/>
      <c r="AH34" s="659" t="s">
        <v>211</v>
      </c>
      <c r="AI34" s="1480"/>
      <c r="AJ34" s="1481"/>
      <c r="AK34" s="1481"/>
      <c r="AL34" s="1481"/>
      <c r="AM34" s="1482"/>
      <c r="AN34" s="1573" t="s">
        <v>212</v>
      </c>
      <c r="AO34" s="1446"/>
      <c r="AP34" s="1574"/>
      <c r="AQ34" s="1430" t="str">
        <f>REPT("g",(AV34))</f>
        <v/>
      </c>
      <c r="AR34" s="1431"/>
      <c r="AS34" s="1431"/>
      <c r="AT34" s="1432"/>
      <c r="AU34" s="664"/>
      <c r="AV34" s="1038">
        <f>Bilan!$AK$22</f>
        <v>0</v>
      </c>
      <c r="AW34" s="654"/>
      <c r="AX34" s="1039" t="str">
        <f>Bilan!$AM$22</f>
        <v xml:space="preserve"> </v>
      </c>
      <c r="AY34" s="666"/>
      <c r="AZ34" s="654"/>
      <c r="BA34" s="657"/>
    </row>
    <row r="35" spans="2:55" ht="20.100000000000001" customHeight="1">
      <c r="B35" s="684"/>
      <c r="C35" s="652"/>
      <c r="D35" s="1418"/>
      <c r="E35" s="1418"/>
      <c r="F35" s="652"/>
      <c r="G35" s="654"/>
      <c r="H35" s="1438"/>
      <c r="I35" s="1439"/>
      <c r="J35" s="1439"/>
      <c r="K35" s="1439"/>
      <c r="L35" s="1440"/>
      <c r="M35" s="643"/>
      <c r="N35" s="643"/>
      <c r="O35" s="654"/>
      <c r="P35" s="654"/>
      <c r="Q35" s="654"/>
      <c r="R35" s="654"/>
      <c r="S35" s="654"/>
      <c r="T35" s="654"/>
      <c r="U35" s="654"/>
      <c r="V35" s="654"/>
      <c r="W35" s="654"/>
      <c r="X35" s="654"/>
      <c r="Y35" s="654"/>
      <c r="Z35" s="656"/>
      <c r="AA35" s="1462"/>
      <c r="AB35" s="686"/>
      <c r="AC35" s="687"/>
      <c r="AD35" s="652"/>
      <c r="AE35" s="1476"/>
      <c r="AF35" s="1476"/>
      <c r="AG35" s="652"/>
      <c r="AH35" s="654"/>
      <c r="AI35" s="1483"/>
      <c r="AJ35" s="1484"/>
      <c r="AK35" s="1484"/>
      <c r="AL35" s="1484"/>
      <c r="AM35" s="1485"/>
      <c r="AN35" s="643"/>
      <c r="AO35" s="643"/>
      <c r="AP35" s="654"/>
      <c r="AQ35" s="654"/>
      <c r="AR35" s="654"/>
      <c r="AS35" s="654"/>
      <c r="AT35" s="654"/>
      <c r="AU35" s="654"/>
      <c r="AV35" s="654"/>
      <c r="AW35" s="654"/>
      <c r="AX35" s="654"/>
      <c r="AY35" s="654"/>
      <c r="AZ35" s="654"/>
      <c r="BA35" s="657"/>
    </row>
    <row r="36" spans="2:55" ht="15" customHeight="1">
      <c r="B36" s="684"/>
      <c r="C36" s="652"/>
      <c r="D36" s="669"/>
      <c r="E36" s="654"/>
      <c r="F36" s="652"/>
      <c r="G36" s="654"/>
      <c r="H36" s="678"/>
      <c r="I36" s="679"/>
      <c r="J36" s="679"/>
      <c r="K36" s="680"/>
      <c r="L36" s="681"/>
      <c r="M36" s="643"/>
      <c r="N36" s="643"/>
      <c r="O36" s="654"/>
      <c r="P36" s="654"/>
      <c r="Q36" s="654"/>
      <c r="R36" s="654"/>
      <c r="S36" s="654"/>
      <c r="T36" s="654"/>
      <c r="U36" s="654"/>
      <c r="V36" s="654"/>
      <c r="W36" s="654"/>
      <c r="X36" s="654"/>
      <c r="Y36" s="654"/>
      <c r="Z36" s="656"/>
      <c r="AA36" s="1462"/>
      <c r="AB36" s="686"/>
      <c r="AC36" s="687"/>
      <c r="AD36" s="652"/>
      <c r="AE36" s="669"/>
      <c r="AF36" s="654"/>
      <c r="AG36" s="652"/>
      <c r="AH36" s="654"/>
      <c r="AI36" s="678"/>
      <c r="AJ36" s="679"/>
      <c r="AK36" s="679"/>
      <c r="AL36" s="680"/>
      <c r="AM36" s="681"/>
      <c r="AN36" s="643"/>
      <c r="AO36" s="643"/>
      <c r="AP36" s="654"/>
      <c r="AQ36" s="654"/>
      <c r="AR36" s="654"/>
      <c r="AS36" s="654"/>
      <c r="AT36" s="654"/>
      <c r="AU36" s="654"/>
      <c r="AV36" s="654"/>
      <c r="AW36" s="654"/>
      <c r="AX36" s="654"/>
      <c r="AY36" s="654"/>
      <c r="AZ36" s="654"/>
      <c r="BA36" s="657"/>
    </row>
    <row r="37" spans="2:55" ht="20.100000000000001" customHeight="1">
      <c r="B37" s="684"/>
      <c r="C37" s="652"/>
      <c r="D37" s="1418"/>
      <c r="E37" s="1418"/>
      <c r="F37" s="652"/>
      <c r="G37" s="654"/>
      <c r="H37" s="1433" t="str">
        <f>'Donnees MELEC'!$E$7</f>
        <v>C1.4: Les risques professionnels sont évalués</v>
      </c>
      <c r="I37" s="1434"/>
      <c r="J37" s="1434"/>
      <c r="K37" s="1434"/>
      <c r="L37" s="1435"/>
      <c r="M37" s="643"/>
      <c r="N37" s="643"/>
      <c r="O37" s="654"/>
      <c r="P37" s="654"/>
      <c r="Q37" s="655"/>
      <c r="R37" s="654"/>
      <c r="S37" s="654"/>
      <c r="T37" s="654"/>
      <c r="U37" s="654"/>
      <c r="V37" s="654"/>
      <c r="W37" s="654"/>
      <c r="X37" s="654"/>
      <c r="Y37" s="654"/>
      <c r="Z37" s="656"/>
      <c r="AA37" s="650"/>
      <c r="AB37" s="584"/>
      <c r="AC37" s="687"/>
      <c r="AD37" s="652"/>
      <c r="AE37" s="1575"/>
      <c r="AF37" s="1575"/>
      <c r="AG37" s="652"/>
      <c r="AH37" s="654"/>
      <c r="AI37" s="1433" t="str">
        <f>'Donnees MELEC'!$E$15</f>
        <v>C2.4: La répartition des tâches prend en compte l’avancement des autres intervenants</v>
      </c>
      <c r="AJ37" s="1434"/>
      <c r="AK37" s="1434"/>
      <c r="AL37" s="1434"/>
      <c r="AM37" s="1435"/>
      <c r="AN37" s="643"/>
      <c r="AO37" s="643"/>
      <c r="AP37" s="654"/>
      <c r="AQ37" s="654"/>
      <c r="AR37" s="655"/>
      <c r="AS37" s="654"/>
      <c r="AT37" s="654"/>
      <c r="AU37" s="654"/>
      <c r="AV37" s="654"/>
      <c r="AW37" s="654"/>
      <c r="AX37" s="654"/>
      <c r="AY37" s="654"/>
      <c r="AZ37" s="654"/>
      <c r="BA37" s="657"/>
    </row>
    <row r="38" spans="2:55" s="21" customFormat="1" ht="30" customHeight="1">
      <c r="B38" s="1416">
        <f>'Donnees MELEC'!$B$7</f>
        <v>4</v>
      </c>
      <c r="C38" s="1461"/>
      <c r="D38" s="1419" t="str">
        <f>'Donnees MELEC'!$C$7</f>
        <v>C1.4</v>
      </c>
      <c r="E38" s="1420"/>
      <c r="F38" s="652"/>
      <c r="G38" s="659" t="s">
        <v>211</v>
      </c>
      <c r="H38" s="1436"/>
      <c r="I38" s="1353"/>
      <c r="J38" s="1353"/>
      <c r="K38" s="1353"/>
      <c r="L38" s="1437"/>
      <c r="M38" s="1446" t="s">
        <v>212</v>
      </c>
      <c r="N38" s="1446"/>
      <c r="O38" s="1447"/>
      <c r="P38" s="1430" t="str">
        <f>REPT("g",(U38))</f>
        <v/>
      </c>
      <c r="Q38" s="1431"/>
      <c r="R38" s="1431"/>
      <c r="S38" s="1432"/>
      <c r="T38" s="664"/>
      <c r="U38" s="1038">
        <f>Bilan!$AK$18</f>
        <v>0</v>
      </c>
      <c r="V38" s="654"/>
      <c r="W38" s="1039" t="str">
        <f>Bilan!$AM$18</f>
        <v xml:space="preserve"> </v>
      </c>
      <c r="X38" s="666"/>
      <c r="Y38" s="654"/>
      <c r="Z38" s="656"/>
      <c r="AA38" s="650"/>
      <c r="AB38" s="584"/>
      <c r="AC38" s="1454">
        <v>11</v>
      </c>
      <c r="AD38" s="1461"/>
      <c r="AE38" s="1419" t="str">
        <f>'Donnees MELEC'!$C$15</f>
        <v>C2.4</v>
      </c>
      <c r="AF38" s="1420"/>
      <c r="AG38" s="652"/>
      <c r="AH38" s="659" t="s">
        <v>211</v>
      </c>
      <c r="AI38" s="1436"/>
      <c r="AJ38" s="1353"/>
      <c r="AK38" s="1353"/>
      <c r="AL38" s="1353"/>
      <c r="AM38" s="1437"/>
      <c r="AN38" s="1573" t="s">
        <v>212</v>
      </c>
      <c r="AO38" s="1446"/>
      <c r="AP38" s="1574"/>
      <c r="AQ38" s="1430" t="str">
        <f>REPT("g",(AV38))</f>
        <v/>
      </c>
      <c r="AR38" s="1431"/>
      <c r="AS38" s="1431"/>
      <c r="AT38" s="1432"/>
      <c r="AU38" s="664"/>
      <c r="AV38" s="1038">
        <f>Bilan!$AK$22</f>
        <v>0</v>
      </c>
      <c r="AW38" s="654"/>
      <c r="AX38" s="1039" t="str">
        <f>Bilan!$AM$22</f>
        <v xml:space="preserve"> </v>
      </c>
      <c r="AY38" s="666"/>
      <c r="AZ38" s="654"/>
      <c r="BA38" s="657"/>
    </row>
    <row r="39" spans="2:55" ht="20.100000000000001" customHeight="1">
      <c r="B39" s="684"/>
      <c r="C39" s="652"/>
      <c r="D39" s="1418"/>
      <c r="E39" s="1418"/>
      <c r="F39" s="652"/>
      <c r="G39" s="654"/>
      <c r="H39" s="1438"/>
      <c r="I39" s="1439"/>
      <c r="J39" s="1439"/>
      <c r="K39" s="1439"/>
      <c r="L39" s="1440"/>
      <c r="M39" s="643"/>
      <c r="N39" s="643"/>
      <c r="O39" s="654"/>
      <c r="P39" s="654"/>
      <c r="Q39" s="654"/>
      <c r="R39" s="654"/>
      <c r="S39" s="654"/>
      <c r="T39" s="654"/>
      <c r="U39" s="654"/>
      <c r="V39" s="654"/>
      <c r="W39" s="654"/>
      <c r="X39" s="654"/>
      <c r="Y39" s="654"/>
      <c r="Z39" s="656"/>
      <c r="AA39" s="650"/>
      <c r="AB39" s="584"/>
      <c r="AC39" s="687"/>
      <c r="AD39" s="652"/>
      <c r="AE39" s="1476"/>
      <c r="AF39" s="1476"/>
      <c r="AG39" s="652"/>
      <c r="AH39" s="654"/>
      <c r="AI39" s="1438"/>
      <c r="AJ39" s="1439"/>
      <c r="AK39" s="1439"/>
      <c r="AL39" s="1439"/>
      <c r="AM39" s="1440"/>
      <c r="AN39" s="643"/>
      <c r="AO39" s="643"/>
      <c r="AP39" s="654"/>
      <c r="AQ39" s="654"/>
      <c r="AR39" s="654"/>
      <c r="AS39" s="654"/>
      <c r="AT39" s="654"/>
      <c r="AU39" s="654"/>
      <c r="AV39" s="654"/>
      <c r="AW39" s="654"/>
      <c r="AX39" s="654"/>
      <c r="AY39" s="654"/>
      <c r="AZ39" s="654"/>
      <c r="BA39" s="657"/>
    </row>
    <row r="40" spans="2:55" ht="17.100000000000001" customHeight="1">
      <c r="B40" s="684"/>
      <c r="C40" s="668"/>
      <c r="D40" s="669"/>
      <c r="E40" s="654"/>
      <c r="F40" s="670"/>
      <c r="G40" s="654"/>
      <c r="H40" s="688"/>
      <c r="I40" s="680"/>
      <c r="J40" s="680"/>
      <c r="K40" s="680"/>
      <c r="L40" s="680"/>
      <c r="M40" s="654"/>
      <c r="N40" s="654"/>
      <c r="O40" s="654"/>
      <c r="P40" s="654"/>
      <c r="Q40" s="654"/>
      <c r="R40" s="654"/>
      <c r="S40" s="654"/>
      <c r="T40" s="654"/>
      <c r="U40" s="654"/>
      <c r="V40" s="654"/>
      <c r="W40" s="654"/>
      <c r="X40" s="654"/>
      <c r="Y40" s="654"/>
      <c r="Z40" s="656"/>
      <c r="AA40" s="689"/>
      <c r="AB40" s="690"/>
      <c r="AC40" s="687"/>
      <c r="AD40" s="668"/>
      <c r="AE40" s="669"/>
      <c r="AF40" s="654"/>
      <c r="AG40" s="670"/>
      <c r="AH40" s="654"/>
      <c r="AI40" s="688"/>
      <c r="AJ40" s="680"/>
      <c r="AK40" s="680"/>
      <c r="AL40" s="680"/>
      <c r="AM40" s="680"/>
      <c r="AN40" s="654"/>
      <c r="AO40" s="654"/>
      <c r="AP40" s="654"/>
      <c r="AQ40" s="654"/>
      <c r="AR40" s="654"/>
      <c r="AS40" s="654"/>
      <c r="AT40" s="654"/>
      <c r="AU40" s="654"/>
      <c r="AV40" s="654"/>
      <c r="AW40" s="654"/>
      <c r="AX40" s="654"/>
      <c r="AY40" s="654"/>
      <c r="AZ40" s="654"/>
      <c r="BA40" s="657"/>
    </row>
    <row r="41" spans="2:55" ht="18.95" customHeight="1">
      <c r="B41" s="684"/>
      <c r="C41" s="652"/>
      <c r="D41" s="1418"/>
      <c r="E41" s="1418"/>
      <c r="F41" s="652"/>
      <c r="G41" s="654"/>
      <c r="H41" s="1433" t="str">
        <f>'Donnees MELEC'!$E$8</f>
        <v>C1.5: Les mesures de prévention de santé et sécurité au travail sont proposées</v>
      </c>
      <c r="I41" s="1434"/>
      <c r="J41" s="1434"/>
      <c r="K41" s="1434"/>
      <c r="L41" s="1435"/>
      <c r="M41" s="643"/>
      <c r="N41" s="643"/>
      <c r="O41" s="654"/>
      <c r="P41" s="654"/>
      <c r="Q41" s="655"/>
      <c r="R41" s="654"/>
      <c r="S41" s="654"/>
      <c r="T41" s="654"/>
      <c r="U41" s="654"/>
      <c r="V41" s="654"/>
      <c r="W41" s="654"/>
      <c r="X41" s="654"/>
      <c r="Y41" s="654"/>
      <c r="Z41" s="656"/>
      <c r="AA41" s="691"/>
      <c r="AB41" s="692"/>
      <c r="AC41" s="687"/>
      <c r="AD41" s="652"/>
      <c r="AE41" s="1575"/>
      <c r="AF41" s="1575"/>
      <c r="AG41" s="652"/>
      <c r="AH41" s="654"/>
      <c r="AI41" s="1433" t="str">
        <f>'Donnees MELEC'!$E$16</f>
        <v>C2.5: Les activités sont organisées de manière chronologique</v>
      </c>
      <c r="AJ41" s="1434"/>
      <c r="AK41" s="1434"/>
      <c r="AL41" s="1434"/>
      <c r="AM41" s="1435"/>
      <c r="AN41" s="643"/>
      <c r="AO41" s="643"/>
      <c r="AP41" s="654"/>
      <c r="AQ41" s="654"/>
      <c r="AR41" s="655"/>
      <c r="AS41" s="654"/>
      <c r="AT41" s="654"/>
      <c r="AU41" s="654"/>
      <c r="AV41" s="654"/>
      <c r="AW41" s="654"/>
      <c r="AX41" s="654"/>
      <c r="AY41" s="654"/>
      <c r="AZ41" s="654"/>
      <c r="BA41" s="657"/>
    </row>
    <row r="42" spans="2:55" ht="27.95" customHeight="1">
      <c r="B42" s="1416">
        <f>'Donnees MELEC'!$B$8</f>
        <v>5</v>
      </c>
      <c r="C42" s="1461"/>
      <c r="D42" s="1419" t="str">
        <f>'Donnees MELEC'!$C$8</f>
        <v>C1.5</v>
      </c>
      <c r="E42" s="1420"/>
      <c r="F42" s="652"/>
      <c r="G42" s="659" t="s">
        <v>211</v>
      </c>
      <c r="H42" s="1436"/>
      <c r="I42" s="1353"/>
      <c r="J42" s="1353"/>
      <c r="K42" s="1353"/>
      <c r="L42" s="1437"/>
      <c r="M42" s="1446" t="s">
        <v>212</v>
      </c>
      <c r="N42" s="1446"/>
      <c r="O42" s="1447"/>
      <c r="P42" s="1430" t="str">
        <f>REPT("g",(U42))</f>
        <v/>
      </c>
      <c r="Q42" s="1431"/>
      <c r="R42" s="1431"/>
      <c r="S42" s="1432"/>
      <c r="T42" s="664"/>
      <c r="U42" s="1038">
        <f>Bilan!$AK$18</f>
        <v>0</v>
      </c>
      <c r="V42" s="654"/>
      <c r="W42" s="1039" t="str">
        <f>Bilan!$AM$18</f>
        <v xml:space="preserve"> </v>
      </c>
      <c r="X42" s="666"/>
      <c r="Y42" s="654"/>
      <c r="Z42" s="656"/>
      <c r="AA42" s="1441"/>
      <c r="AB42" s="584"/>
      <c r="AC42" s="1454">
        <v>12</v>
      </c>
      <c r="AD42" s="1461"/>
      <c r="AE42" s="1419" t="str">
        <f>'Donnees MELEC'!$C$16</f>
        <v>C2.5</v>
      </c>
      <c r="AF42" s="1420"/>
      <c r="AG42" s="652"/>
      <c r="AH42" s="659" t="s">
        <v>211</v>
      </c>
      <c r="AI42" s="1436"/>
      <c r="AJ42" s="1353"/>
      <c r="AK42" s="1353"/>
      <c r="AL42" s="1353"/>
      <c r="AM42" s="1437"/>
      <c r="AN42" s="1573" t="s">
        <v>212</v>
      </c>
      <c r="AO42" s="1446"/>
      <c r="AP42" s="1574"/>
      <c r="AQ42" s="1430" t="str">
        <f>REPT("g",(AV42))</f>
        <v/>
      </c>
      <c r="AR42" s="1431"/>
      <c r="AS42" s="1431"/>
      <c r="AT42" s="1432"/>
      <c r="AU42" s="664"/>
      <c r="AV42" s="1038">
        <f>Bilan!$AK$22</f>
        <v>0</v>
      </c>
      <c r="AW42" s="654"/>
      <c r="AX42" s="1039" t="str">
        <f>Bilan!$AM$22</f>
        <v xml:space="preserve"> </v>
      </c>
      <c r="AY42" s="666"/>
      <c r="AZ42" s="654"/>
      <c r="BA42" s="657"/>
    </row>
    <row r="43" spans="2:55" ht="20.100000000000001" customHeight="1">
      <c r="B43" s="684"/>
      <c r="C43" s="652"/>
      <c r="D43" s="1418"/>
      <c r="E43" s="1418"/>
      <c r="F43" s="652"/>
      <c r="G43" s="654"/>
      <c r="H43" s="1438"/>
      <c r="I43" s="1439"/>
      <c r="J43" s="1439"/>
      <c r="K43" s="1439"/>
      <c r="L43" s="1440"/>
      <c r="M43" s="643"/>
      <c r="N43" s="643"/>
      <c r="O43" s="654"/>
      <c r="P43" s="654"/>
      <c r="Q43" s="654"/>
      <c r="R43" s="654"/>
      <c r="S43" s="654"/>
      <c r="T43" s="654"/>
      <c r="U43" s="654"/>
      <c r="V43" s="654"/>
      <c r="W43" s="654"/>
      <c r="X43" s="654"/>
      <c r="Y43" s="654"/>
      <c r="Z43" s="656"/>
      <c r="AA43" s="1441"/>
      <c r="AB43" s="694"/>
      <c r="AC43" s="687"/>
      <c r="AD43" s="652"/>
      <c r="AE43" s="1476"/>
      <c r="AF43" s="1476"/>
      <c r="AG43" s="652"/>
      <c r="AH43" s="654"/>
      <c r="AI43" s="1438"/>
      <c r="AJ43" s="1439"/>
      <c r="AK43" s="1439"/>
      <c r="AL43" s="1439"/>
      <c r="AM43" s="1440"/>
      <c r="AN43" s="643"/>
      <c r="AO43" s="643"/>
      <c r="AP43" s="654"/>
      <c r="AQ43" s="654"/>
      <c r="AR43" s="654"/>
      <c r="AS43" s="654"/>
      <c r="AT43" s="654"/>
      <c r="AU43" s="654"/>
      <c r="AV43" s="654"/>
      <c r="AW43" s="654"/>
      <c r="AX43" s="654"/>
      <c r="AY43" s="654"/>
      <c r="AZ43" s="654"/>
      <c r="BA43" s="657"/>
    </row>
    <row r="44" spans="2:55" ht="15" customHeight="1">
      <c r="B44" s="684"/>
      <c r="C44" s="652"/>
      <c r="D44" s="695"/>
      <c r="E44" s="652"/>
      <c r="F44" s="652"/>
      <c r="G44" s="652"/>
      <c r="H44" s="652"/>
      <c r="I44" s="652"/>
      <c r="J44" s="652"/>
      <c r="K44" s="652"/>
      <c r="L44" s="652"/>
      <c r="M44" s="652"/>
      <c r="N44" s="652"/>
      <c r="O44" s="652"/>
      <c r="P44" s="652"/>
      <c r="Q44" s="652"/>
      <c r="R44" s="652"/>
      <c r="S44" s="652"/>
      <c r="T44" s="652"/>
      <c r="U44" s="652"/>
      <c r="V44" s="652"/>
      <c r="W44" s="652"/>
      <c r="X44" s="652"/>
      <c r="Y44" s="654"/>
      <c r="Z44" s="656"/>
      <c r="AA44" s="650"/>
      <c r="AB44" s="683"/>
      <c r="AC44" s="687"/>
      <c r="AD44" s="652"/>
      <c r="AE44" s="695"/>
      <c r="AF44" s="652"/>
      <c r="AG44" s="652"/>
      <c r="AH44" s="652"/>
      <c r="AI44" s="652"/>
      <c r="AJ44" s="652"/>
      <c r="AK44" s="652"/>
      <c r="AL44" s="652"/>
      <c r="AM44" s="652"/>
      <c r="AN44" s="652"/>
      <c r="AO44" s="652"/>
      <c r="AP44" s="652"/>
      <c r="AQ44" s="652"/>
      <c r="AR44" s="652"/>
      <c r="AS44" s="652"/>
      <c r="AT44" s="652"/>
      <c r="AU44" s="652"/>
      <c r="AV44" s="652"/>
      <c r="AW44" s="652"/>
      <c r="AX44" s="652"/>
      <c r="AY44" s="652"/>
      <c r="AZ44" s="696"/>
      <c r="BA44" s="698"/>
    </row>
    <row r="45" spans="2:55" ht="20.100000000000001" customHeight="1">
      <c r="B45" s="642"/>
      <c r="C45" s="652"/>
      <c r="D45" s="1418"/>
      <c r="E45" s="1418"/>
      <c r="F45" s="652"/>
      <c r="G45" s="654"/>
      <c r="H45" s="1477" t="str">
        <f>'Donnees MELEC'!$E$9</f>
        <v>C1.6: Les contraintes environnementales sont recensées</v>
      </c>
      <c r="I45" s="1478"/>
      <c r="J45" s="1478"/>
      <c r="K45" s="1478"/>
      <c r="L45" s="1479"/>
      <c r="M45" s="643"/>
      <c r="N45" s="643"/>
      <c r="O45" s="654"/>
      <c r="P45" s="654"/>
      <c r="Q45" s="655"/>
      <c r="R45" s="654"/>
      <c r="S45" s="654"/>
      <c r="T45" s="654"/>
      <c r="U45" s="654"/>
      <c r="V45" s="654"/>
      <c r="W45" s="654"/>
      <c r="X45" s="654"/>
      <c r="Y45" s="654"/>
      <c r="Z45" s="656"/>
      <c r="AA45" s="1462"/>
      <c r="AB45" s="683"/>
      <c r="AC45" s="687"/>
      <c r="AD45" s="652"/>
      <c r="AE45" s="1418"/>
      <c r="AF45" s="1418"/>
      <c r="AG45" s="652"/>
      <c r="AH45" s="654"/>
      <c r="AI45" s="1433" t="str">
        <f>'Donnees MELEC'!$E$17</f>
        <v>C2.6: Les contraintes propres au poste de travail y compris environnementales sont prises en compte</v>
      </c>
      <c r="AJ45" s="1434"/>
      <c r="AK45" s="1434"/>
      <c r="AL45" s="1434"/>
      <c r="AM45" s="1435"/>
      <c r="AN45" s="643"/>
      <c r="AO45" s="643"/>
      <c r="AP45" s="654"/>
      <c r="AQ45" s="654"/>
      <c r="AR45" s="655"/>
      <c r="AS45" s="654"/>
      <c r="AT45" s="654"/>
      <c r="AU45" s="654"/>
      <c r="AV45" s="654"/>
      <c r="AW45" s="654"/>
      <c r="AX45" s="654"/>
      <c r="AY45" s="654"/>
      <c r="AZ45" s="654"/>
      <c r="BA45" s="657"/>
    </row>
    <row r="46" spans="2:55" ht="30" customHeight="1">
      <c r="B46" s="1416">
        <v>6</v>
      </c>
      <c r="C46" s="1461"/>
      <c r="D46" s="1419" t="str">
        <f>'Donnees MELEC'!$C$9</f>
        <v>C1.6</v>
      </c>
      <c r="E46" s="1420"/>
      <c r="F46" s="652"/>
      <c r="G46" s="659" t="s">
        <v>211</v>
      </c>
      <c r="H46" s="1480"/>
      <c r="I46" s="1481"/>
      <c r="J46" s="1481"/>
      <c r="K46" s="1481"/>
      <c r="L46" s="1482"/>
      <c r="M46" s="1446" t="s">
        <v>212</v>
      </c>
      <c r="N46" s="1446"/>
      <c r="O46" s="1447"/>
      <c r="P46" s="1430" t="str">
        <f>REPT("g",(U46))</f>
        <v/>
      </c>
      <c r="Q46" s="1431"/>
      <c r="R46" s="1431"/>
      <c r="S46" s="1432"/>
      <c r="T46" s="664"/>
      <c r="U46" s="1038">
        <f>Bilan!$AK$18</f>
        <v>0</v>
      </c>
      <c r="V46" s="654"/>
      <c r="W46" s="1039" t="str">
        <f>Bilan!$AM$18</f>
        <v xml:space="preserve"> </v>
      </c>
      <c r="X46" s="666"/>
      <c r="Y46" s="654"/>
      <c r="Z46" s="656"/>
      <c r="AA46" s="1462"/>
      <c r="AB46" s="584"/>
      <c r="AC46" s="1454">
        <v>13</v>
      </c>
      <c r="AD46" s="1461"/>
      <c r="AE46" s="1419" t="str">
        <f>'Donnees MELEC'!$C$17</f>
        <v>C2.6</v>
      </c>
      <c r="AF46" s="1420"/>
      <c r="AG46" s="652"/>
      <c r="AH46" s="659" t="s">
        <v>211</v>
      </c>
      <c r="AI46" s="1436"/>
      <c r="AJ46" s="1353"/>
      <c r="AK46" s="1353"/>
      <c r="AL46" s="1353"/>
      <c r="AM46" s="1437"/>
      <c r="AN46" s="1446" t="s">
        <v>212</v>
      </c>
      <c r="AO46" s="1446"/>
      <c r="AP46" s="1447"/>
      <c r="AQ46" s="1430" t="str">
        <f>REPT("g",(AV46))</f>
        <v/>
      </c>
      <c r="AR46" s="1431"/>
      <c r="AS46" s="1431"/>
      <c r="AT46" s="1432"/>
      <c r="AU46" s="664"/>
      <c r="AV46" s="1038">
        <f>Bilan!$AK$22</f>
        <v>0</v>
      </c>
      <c r="AW46" s="654"/>
      <c r="AX46" s="1039" t="str">
        <f>Bilan!$AM$22</f>
        <v xml:space="preserve"> </v>
      </c>
      <c r="AY46" s="666"/>
      <c r="AZ46" s="654"/>
      <c r="BA46" s="657"/>
    </row>
    <row r="47" spans="2:55" ht="20.100000000000001" customHeight="1">
      <c r="B47" s="642"/>
      <c r="C47" s="652"/>
      <c r="D47" s="1418"/>
      <c r="E47" s="1418"/>
      <c r="F47" s="652"/>
      <c r="G47" s="654"/>
      <c r="H47" s="1483"/>
      <c r="I47" s="1484"/>
      <c r="J47" s="1484"/>
      <c r="K47" s="1484"/>
      <c r="L47" s="1485"/>
      <c r="M47" s="643"/>
      <c r="N47" s="643"/>
      <c r="O47" s="654"/>
      <c r="P47" s="654"/>
      <c r="Q47" s="654"/>
      <c r="R47" s="654"/>
      <c r="S47" s="654"/>
      <c r="T47" s="654"/>
      <c r="U47" s="654"/>
      <c r="V47" s="654"/>
      <c r="W47" s="654"/>
      <c r="X47" s="654"/>
      <c r="Y47" s="654"/>
      <c r="Z47" s="656"/>
      <c r="AA47" s="650"/>
      <c r="AB47" s="686"/>
      <c r="AC47" s="687"/>
      <c r="AD47" s="652"/>
      <c r="AE47" s="1476"/>
      <c r="AF47" s="1476"/>
      <c r="AG47" s="652"/>
      <c r="AH47" s="654"/>
      <c r="AI47" s="1438"/>
      <c r="AJ47" s="1439"/>
      <c r="AK47" s="1439"/>
      <c r="AL47" s="1439"/>
      <c r="AM47" s="1440"/>
      <c r="AN47" s="643"/>
      <c r="AO47" s="643"/>
      <c r="AP47" s="654"/>
      <c r="AQ47" s="654"/>
      <c r="AR47" s="654"/>
      <c r="AS47" s="654"/>
      <c r="AT47" s="654"/>
      <c r="AU47" s="654"/>
      <c r="AV47" s="654"/>
      <c r="AW47" s="654"/>
      <c r="AX47" s="654"/>
      <c r="AY47" s="654"/>
      <c r="AZ47" s="654"/>
      <c r="BA47" s="657"/>
      <c r="BB47" s="677"/>
      <c r="BC47" s="677"/>
    </row>
    <row r="48" spans="2:55" ht="15" customHeight="1">
      <c r="B48" s="667"/>
      <c r="C48" s="668"/>
      <c r="D48" s="669"/>
      <c r="E48" s="654"/>
      <c r="F48" s="670"/>
      <c r="G48" s="654"/>
      <c r="H48" s="654"/>
      <c r="I48" s="654"/>
      <c r="J48" s="654"/>
      <c r="K48" s="654"/>
      <c r="L48" s="654"/>
      <c r="M48" s="671"/>
      <c r="N48" s="671"/>
      <c r="O48" s="671"/>
      <c r="P48" s="671"/>
      <c r="Q48" s="671"/>
      <c r="R48" s="671"/>
      <c r="S48" s="671"/>
      <c r="T48" s="671"/>
      <c r="U48" s="671"/>
      <c r="V48" s="671"/>
      <c r="W48" s="671"/>
      <c r="X48" s="671"/>
      <c r="Y48" s="654"/>
      <c r="Z48" s="656"/>
      <c r="AA48" s="650"/>
      <c r="AB48" s="686"/>
      <c r="AC48" s="687"/>
      <c r="AD48" s="652"/>
      <c r="AE48" s="695"/>
      <c r="AF48" s="652"/>
      <c r="AG48" s="652"/>
      <c r="AH48" s="654"/>
      <c r="AI48" s="678"/>
      <c r="AJ48" s="679"/>
      <c r="AK48" s="679"/>
      <c r="AL48" s="680"/>
      <c r="AM48" s="681"/>
      <c r="AN48" s="643"/>
      <c r="AO48" s="643"/>
      <c r="AP48" s="654"/>
      <c r="AQ48" s="654"/>
      <c r="AR48" s="654"/>
      <c r="AS48" s="654"/>
      <c r="AT48" s="654"/>
      <c r="AU48" s="654"/>
      <c r="AV48" s="654"/>
      <c r="AW48" s="654"/>
      <c r="AX48" s="654"/>
      <c r="AY48" s="654"/>
      <c r="AZ48" s="654"/>
      <c r="BA48" s="657"/>
      <c r="BB48" s="251"/>
      <c r="BC48" s="251"/>
    </row>
    <row r="49" spans="1:55" ht="20.100000000000001" customHeight="1">
      <c r="B49" s="642"/>
      <c r="C49" s="652"/>
      <c r="D49" s="1418"/>
      <c r="E49" s="1418"/>
      <c r="F49" s="652"/>
      <c r="G49" s="654"/>
      <c r="H49" s="1433" t="str">
        <f>'Donnees MELEC'!$E$10</f>
        <v>C1.7: Les interactions avec les autres intervenants sont repérées</v>
      </c>
      <c r="I49" s="1434"/>
      <c r="J49" s="1434"/>
      <c r="K49" s="1434"/>
      <c r="L49" s="1435"/>
      <c r="M49" s="643"/>
      <c r="N49" s="643"/>
      <c r="O49" s="654"/>
      <c r="P49" s="654"/>
      <c r="Q49" s="655"/>
      <c r="R49" s="654"/>
      <c r="S49" s="654"/>
      <c r="T49" s="654"/>
      <c r="U49" s="654"/>
      <c r="V49" s="654"/>
      <c r="W49" s="654"/>
      <c r="X49" s="654"/>
      <c r="Y49" s="654"/>
      <c r="Z49" s="656"/>
      <c r="AA49" s="650"/>
      <c r="AB49" s="692"/>
      <c r="AC49" s="687"/>
      <c r="AD49" s="652"/>
      <c r="AE49" s="1418"/>
      <c r="AF49" s="1418"/>
      <c r="AG49" s="652"/>
      <c r="AH49" s="654"/>
      <c r="AI49" s="1433" t="str">
        <f>'Donnees MELEC'!$E$18</f>
        <v>C2.7: Les activités sont (ré)organisées en fonction des aléas (techniques, organisationnels, …)</v>
      </c>
      <c r="AJ49" s="1434"/>
      <c r="AK49" s="1434"/>
      <c r="AL49" s="1434"/>
      <c r="AM49" s="1435"/>
      <c r="AN49" s="643"/>
      <c r="AO49" s="643"/>
      <c r="AP49" s="654"/>
      <c r="AQ49" s="654"/>
      <c r="AR49" s="655"/>
      <c r="AS49" s="654"/>
      <c r="AT49" s="654"/>
      <c r="AU49" s="654"/>
      <c r="AV49" s="654"/>
      <c r="AW49" s="654"/>
      <c r="AX49" s="654"/>
      <c r="AY49" s="654"/>
      <c r="AZ49" s="654"/>
      <c r="BA49" s="657"/>
    </row>
    <row r="50" spans="1:55" ht="30" customHeight="1">
      <c r="B50" s="1416">
        <v>7</v>
      </c>
      <c r="C50" s="1461"/>
      <c r="D50" s="1419" t="str">
        <f>'Donnees MELEC'!$C$10</f>
        <v>C1.7</v>
      </c>
      <c r="E50" s="1420"/>
      <c r="F50" s="652"/>
      <c r="G50" s="659" t="s">
        <v>211</v>
      </c>
      <c r="H50" s="1436"/>
      <c r="I50" s="1353"/>
      <c r="J50" s="1353"/>
      <c r="K50" s="1353"/>
      <c r="L50" s="1437"/>
      <c r="M50" s="1446" t="s">
        <v>212</v>
      </c>
      <c r="N50" s="1446"/>
      <c r="O50" s="1447"/>
      <c r="P50" s="1430" t="str">
        <f>REPT("g",(U50))</f>
        <v/>
      </c>
      <c r="Q50" s="1431"/>
      <c r="R50" s="1431"/>
      <c r="S50" s="1432"/>
      <c r="T50" s="664"/>
      <c r="U50" s="1038">
        <f>Bilan!$AK$18</f>
        <v>0</v>
      </c>
      <c r="V50" s="654"/>
      <c r="W50" s="1039" t="str">
        <f>Bilan!$AM$18</f>
        <v xml:space="preserve"> </v>
      </c>
      <c r="X50" s="666"/>
      <c r="Y50" s="654"/>
      <c r="Z50" s="656"/>
      <c r="AA50" s="689"/>
      <c r="AB50" s="584"/>
      <c r="AC50" s="1454">
        <v>14</v>
      </c>
      <c r="AD50" s="1461"/>
      <c r="AE50" s="1419" t="str">
        <f>'Donnees MELEC'!$C$18</f>
        <v>C2.7</v>
      </c>
      <c r="AF50" s="1420"/>
      <c r="AG50" s="652"/>
      <c r="AH50" s="659" t="s">
        <v>211</v>
      </c>
      <c r="AI50" s="1436"/>
      <c r="AJ50" s="1353"/>
      <c r="AK50" s="1353"/>
      <c r="AL50" s="1353"/>
      <c r="AM50" s="1437"/>
      <c r="AN50" s="1446" t="s">
        <v>212</v>
      </c>
      <c r="AO50" s="1446"/>
      <c r="AP50" s="1447"/>
      <c r="AQ50" s="1430" t="str">
        <f>REPT("g",(AV50))</f>
        <v/>
      </c>
      <c r="AR50" s="1431"/>
      <c r="AS50" s="1431"/>
      <c r="AT50" s="1432"/>
      <c r="AU50" s="664"/>
      <c r="AV50" s="1038">
        <f>Bilan!$AK$22</f>
        <v>0</v>
      </c>
      <c r="AW50" s="654"/>
      <c r="AX50" s="1039" t="str">
        <f>Bilan!$AM$22</f>
        <v xml:space="preserve"> </v>
      </c>
      <c r="AY50" s="666"/>
      <c r="AZ50" s="654"/>
      <c r="BA50" s="657"/>
    </row>
    <row r="51" spans="1:55" ht="20.100000000000001" customHeight="1">
      <c r="B51" s="642"/>
      <c r="C51" s="652"/>
      <c r="D51" s="1418"/>
      <c r="E51" s="1418"/>
      <c r="F51" s="652"/>
      <c r="G51" s="654"/>
      <c r="H51" s="1438"/>
      <c r="I51" s="1439"/>
      <c r="J51" s="1439"/>
      <c r="K51" s="1439"/>
      <c r="L51" s="1440"/>
      <c r="M51" s="643"/>
      <c r="N51" s="643"/>
      <c r="O51" s="654"/>
      <c r="P51" s="654"/>
      <c r="Q51" s="654"/>
      <c r="R51" s="654"/>
      <c r="S51" s="654"/>
      <c r="T51" s="654"/>
      <c r="U51" s="654"/>
      <c r="V51" s="654"/>
      <c r="W51" s="654"/>
      <c r="X51" s="654"/>
      <c r="Y51" s="654"/>
      <c r="Z51" s="656"/>
      <c r="AA51" s="691"/>
      <c r="AB51" s="686"/>
      <c r="AC51" s="687"/>
      <c r="AD51" s="652"/>
      <c r="AE51" s="1418"/>
      <c r="AF51" s="1418"/>
      <c r="AG51" s="652"/>
      <c r="AH51" s="654"/>
      <c r="AI51" s="1438"/>
      <c r="AJ51" s="1439"/>
      <c r="AK51" s="1439"/>
      <c r="AL51" s="1439"/>
      <c r="AM51" s="1440"/>
      <c r="AN51" s="643"/>
      <c r="AO51" s="643"/>
      <c r="AP51" s="654"/>
      <c r="AQ51" s="654"/>
      <c r="AR51" s="654"/>
      <c r="AS51" s="654"/>
      <c r="AT51" s="654"/>
      <c r="AU51" s="654"/>
      <c r="AV51" s="654"/>
      <c r="AW51" s="654"/>
      <c r="AX51" s="654"/>
      <c r="AY51" s="654"/>
      <c r="AZ51" s="654"/>
      <c r="BA51" s="657"/>
    </row>
    <row r="52" spans="1:55" ht="15" customHeight="1">
      <c r="B52" s="667"/>
      <c r="C52" s="668"/>
      <c r="D52" s="669"/>
      <c r="E52" s="654"/>
      <c r="F52" s="670"/>
      <c r="G52" s="654"/>
      <c r="H52" s="654"/>
      <c r="I52" s="654"/>
      <c r="J52" s="654"/>
      <c r="K52" s="654"/>
      <c r="L52" s="654"/>
      <c r="M52" s="671"/>
      <c r="N52" s="671"/>
      <c r="O52" s="671"/>
      <c r="P52" s="671"/>
      <c r="Q52" s="671"/>
      <c r="R52" s="671"/>
      <c r="S52" s="671"/>
      <c r="T52" s="671"/>
      <c r="U52" s="671"/>
      <c r="V52" s="671"/>
      <c r="W52" s="671"/>
      <c r="X52" s="671"/>
      <c r="Y52" s="654"/>
      <c r="Z52" s="656"/>
      <c r="AA52" s="650"/>
      <c r="AB52" s="686"/>
      <c r="AC52" s="687"/>
      <c r="AD52" s="652"/>
      <c r="AE52" s="695"/>
      <c r="AF52" s="652"/>
      <c r="AG52" s="652"/>
      <c r="AH52" s="654"/>
      <c r="AI52" s="678"/>
      <c r="AJ52" s="679"/>
      <c r="AK52" s="679"/>
      <c r="AL52" s="680"/>
      <c r="AM52" s="681"/>
      <c r="AN52" s="643"/>
      <c r="AO52" s="643"/>
      <c r="AP52" s="654"/>
      <c r="AQ52" s="654"/>
      <c r="AR52" s="654"/>
      <c r="AS52" s="654"/>
      <c r="AT52" s="654"/>
      <c r="AU52" s="654"/>
      <c r="AV52" s="654"/>
      <c r="AW52" s="654"/>
      <c r="AX52" s="654"/>
      <c r="AY52" s="654"/>
      <c r="AZ52" s="654"/>
      <c r="BA52" s="657"/>
      <c r="BB52" s="251"/>
      <c r="BC52" s="251"/>
    </row>
    <row r="53" spans="1:55" ht="20.100000000000001" customHeight="1">
      <c r="B53" s="642"/>
      <c r="C53" s="652"/>
      <c r="D53" s="1418"/>
      <c r="E53" s="1418"/>
      <c r="F53" s="652"/>
      <c r="G53" s="654"/>
      <c r="H53" s="1433" t="str">
        <f>'Donnees MELEC'!$E$11</f>
        <v>C1.8: Les habilitations et certifications nécessaires à l’opération sont identifiées</v>
      </c>
      <c r="I53" s="1434"/>
      <c r="J53" s="1434"/>
      <c r="K53" s="1434"/>
      <c r="L53" s="1435"/>
      <c r="M53" s="643"/>
      <c r="N53" s="643"/>
      <c r="O53" s="654"/>
      <c r="P53" s="654"/>
      <c r="Q53" s="655"/>
      <c r="R53" s="654"/>
      <c r="S53" s="654"/>
      <c r="T53" s="654"/>
      <c r="U53" s="654"/>
      <c r="V53" s="654"/>
      <c r="W53" s="654"/>
      <c r="X53" s="654"/>
      <c r="Y53" s="654"/>
      <c r="Z53" s="656"/>
      <c r="AA53" s="650"/>
      <c r="AB53" s="692"/>
      <c r="AC53" s="687"/>
      <c r="AD53" s="652"/>
      <c r="AE53" s="1418"/>
      <c r="AF53" s="1418"/>
      <c r="AG53" s="652"/>
      <c r="AH53" s="654"/>
      <c r="AI53" s="1433" t="str">
        <f>'Donnees MELEC'!$E$19</f>
        <v>C2.8: Les règles de santé et de sécurité au travail sont respectées</v>
      </c>
      <c r="AJ53" s="1434"/>
      <c r="AK53" s="1434"/>
      <c r="AL53" s="1434"/>
      <c r="AM53" s="1435"/>
      <c r="AN53" s="643"/>
      <c r="AO53" s="643"/>
      <c r="AP53" s="654"/>
      <c r="AQ53" s="654"/>
      <c r="AR53" s="655"/>
      <c r="AS53" s="654"/>
      <c r="AT53" s="654"/>
      <c r="AU53" s="654"/>
      <c r="AV53" s="654"/>
      <c r="AW53" s="654"/>
      <c r="AX53" s="654"/>
      <c r="AY53" s="654"/>
      <c r="AZ53" s="654"/>
      <c r="BA53" s="657"/>
    </row>
    <row r="54" spans="1:55" ht="30" customHeight="1">
      <c r="B54" s="1416">
        <v>7</v>
      </c>
      <c r="C54" s="1461"/>
      <c r="D54" s="1419" t="str">
        <f>'Donnees MELEC'!$C$11</f>
        <v>C1.8</v>
      </c>
      <c r="E54" s="1420"/>
      <c r="F54" s="652"/>
      <c r="G54" s="659" t="s">
        <v>211</v>
      </c>
      <c r="H54" s="1436"/>
      <c r="I54" s="1353"/>
      <c r="J54" s="1353"/>
      <c r="K54" s="1353"/>
      <c r="L54" s="1437"/>
      <c r="M54" s="1446" t="s">
        <v>212</v>
      </c>
      <c r="N54" s="1446"/>
      <c r="O54" s="1447"/>
      <c r="P54" s="1430" t="str">
        <f>REPT("g",(U54))</f>
        <v/>
      </c>
      <c r="Q54" s="1431"/>
      <c r="R54" s="1431"/>
      <c r="S54" s="1432"/>
      <c r="T54" s="664"/>
      <c r="U54" s="1038">
        <f>Bilan!$AK$18</f>
        <v>0</v>
      </c>
      <c r="V54" s="654"/>
      <c r="W54" s="1039" t="str">
        <f>Bilan!$AM$18</f>
        <v xml:space="preserve"> </v>
      </c>
      <c r="X54" s="666"/>
      <c r="Y54" s="654"/>
      <c r="Z54" s="656"/>
      <c r="AA54" s="689"/>
      <c r="AB54" s="584"/>
      <c r="AC54" s="1454">
        <v>14</v>
      </c>
      <c r="AD54" s="1461"/>
      <c r="AE54" s="1419" t="str">
        <f>'Donnees MELEC'!$C$19</f>
        <v>C2.8</v>
      </c>
      <c r="AF54" s="1420"/>
      <c r="AG54" s="652"/>
      <c r="AH54" s="659" t="s">
        <v>211</v>
      </c>
      <c r="AI54" s="1436"/>
      <c r="AJ54" s="1353"/>
      <c r="AK54" s="1353"/>
      <c r="AL54" s="1353"/>
      <c r="AM54" s="1437"/>
      <c r="AN54" s="1446" t="s">
        <v>212</v>
      </c>
      <c r="AO54" s="1446"/>
      <c r="AP54" s="1447"/>
      <c r="AQ54" s="1430" t="str">
        <f>REPT("g",(AV54))</f>
        <v/>
      </c>
      <c r="AR54" s="1431"/>
      <c r="AS54" s="1431"/>
      <c r="AT54" s="1432"/>
      <c r="AU54" s="664"/>
      <c r="AV54" s="1038">
        <f>Bilan!$AK$22</f>
        <v>0</v>
      </c>
      <c r="AW54" s="654"/>
      <c r="AX54" s="1039" t="str">
        <f>Bilan!$AM$22</f>
        <v xml:space="preserve"> </v>
      </c>
      <c r="AY54" s="666"/>
      <c r="AZ54" s="654"/>
      <c r="BA54" s="657"/>
    </row>
    <row r="55" spans="1:55" ht="20.100000000000001" customHeight="1">
      <c r="B55" s="642"/>
      <c r="C55" s="652"/>
      <c r="D55" s="1418"/>
      <c r="E55" s="1418"/>
      <c r="F55" s="652"/>
      <c r="G55" s="654"/>
      <c r="H55" s="1438"/>
      <c r="I55" s="1439"/>
      <c r="J55" s="1439"/>
      <c r="K55" s="1439"/>
      <c r="L55" s="1440"/>
      <c r="M55" s="643"/>
      <c r="N55" s="643"/>
      <c r="O55" s="654"/>
      <c r="P55" s="654"/>
      <c r="Q55" s="654"/>
      <c r="R55" s="654"/>
      <c r="S55" s="654"/>
      <c r="T55" s="654"/>
      <c r="U55" s="654"/>
      <c r="V55" s="654"/>
      <c r="W55" s="654"/>
      <c r="X55" s="654"/>
      <c r="Y55" s="654"/>
      <c r="Z55" s="656"/>
      <c r="AA55" s="691"/>
      <c r="AB55" s="686"/>
      <c r="AC55" s="687"/>
      <c r="AD55" s="652"/>
      <c r="AE55" s="1418"/>
      <c r="AF55" s="1418"/>
      <c r="AG55" s="652"/>
      <c r="AH55" s="654"/>
      <c r="AI55" s="1438"/>
      <c r="AJ55" s="1439"/>
      <c r="AK55" s="1439"/>
      <c r="AL55" s="1439"/>
      <c r="AM55" s="1440"/>
      <c r="AN55" s="643"/>
      <c r="AO55" s="643"/>
      <c r="AP55" s="654"/>
      <c r="AQ55" s="654"/>
      <c r="AR55" s="654"/>
      <c r="AS55" s="654"/>
      <c r="AT55" s="654"/>
      <c r="AU55" s="654"/>
      <c r="AV55" s="654"/>
      <c r="AW55" s="654"/>
      <c r="AX55" s="654"/>
      <c r="AY55" s="654"/>
      <c r="AZ55" s="654"/>
      <c r="BA55" s="657"/>
    </row>
    <row r="56" spans="1:55" ht="15" customHeight="1">
      <c r="B56" s="642"/>
      <c r="C56" s="652"/>
      <c r="D56" s="669"/>
      <c r="E56" s="654"/>
      <c r="F56" s="652"/>
      <c r="G56" s="654"/>
      <c r="H56" s="710"/>
      <c r="I56" s="711"/>
      <c r="J56" s="711"/>
      <c r="K56" s="712"/>
      <c r="L56" s="713"/>
      <c r="M56" s="643"/>
      <c r="N56" s="643"/>
      <c r="O56" s="654"/>
      <c r="P56" s="654"/>
      <c r="Q56" s="654"/>
      <c r="R56" s="654"/>
      <c r="S56" s="654"/>
      <c r="T56" s="654"/>
      <c r="U56" s="654"/>
      <c r="V56" s="654"/>
      <c r="W56" s="654"/>
      <c r="X56" s="654"/>
      <c r="Y56" s="654"/>
      <c r="Z56" s="656"/>
      <c r="AA56" s="650"/>
      <c r="AB56" s="686"/>
      <c r="AC56" s="687"/>
      <c r="AD56" s="652"/>
      <c r="AE56" s="695"/>
      <c r="AF56" s="652"/>
      <c r="AG56" s="652"/>
      <c r="AH56" s="654"/>
      <c r="AI56" s="678"/>
      <c r="AJ56" s="679"/>
      <c r="AK56" s="679"/>
      <c r="AL56" s="680"/>
      <c r="AM56" s="681"/>
      <c r="AN56" s="643"/>
      <c r="AO56" s="643"/>
      <c r="AP56" s="654"/>
      <c r="AQ56" s="654"/>
      <c r="AR56" s="654"/>
      <c r="AS56" s="654"/>
      <c r="AT56" s="654"/>
      <c r="AU56" s="654"/>
      <c r="AV56" s="654"/>
      <c r="AW56" s="654"/>
      <c r="AX56" s="654"/>
      <c r="AY56" s="654"/>
      <c r="AZ56" s="654"/>
      <c r="BA56" s="657"/>
      <c r="BB56" s="251"/>
      <c r="BC56" s="251"/>
    </row>
    <row r="57" spans="1:55" ht="20.100000000000001" customHeight="1">
      <c r="B57" s="642"/>
      <c r="C57" s="652"/>
      <c r="D57" s="652"/>
      <c r="E57" s="652"/>
      <c r="F57" s="652"/>
      <c r="G57" s="652"/>
      <c r="H57" s="652"/>
      <c r="I57" s="652"/>
      <c r="J57" s="652"/>
      <c r="K57" s="652"/>
      <c r="L57" s="652"/>
      <c r="M57" s="652"/>
      <c r="N57" s="652"/>
      <c r="O57" s="652"/>
      <c r="P57" s="652"/>
      <c r="Q57" s="652"/>
      <c r="R57" s="652"/>
      <c r="S57" s="652"/>
      <c r="T57" s="652"/>
      <c r="U57" s="652"/>
      <c r="V57" s="652"/>
      <c r="W57" s="652"/>
      <c r="X57" s="652"/>
      <c r="Y57" s="652"/>
      <c r="Z57" s="656"/>
      <c r="AA57" s="650"/>
      <c r="AB57" s="692"/>
      <c r="AC57" s="687"/>
      <c r="AD57" s="652"/>
      <c r="AE57" s="1418"/>
      <c r="AF57" s="1418"/>
      <c r="AG57" s="652"/>
      <c r="AH57" s="654"/>
      <c r="AI57" s="1433" t="str">
        <f>'Donnees MELEC'!$E$20</f>
        <v>C2.9: Le poste de travail est organisé avec ergonomie</v>
      </c>
      <c r="AJ57" s="1434"/>
      <c r="AK57" s="1434"/>
      <c r="AL57" s="1434"/>
      <c r="AM57" s="1435"/>
      <c r="AN57" s="643"/>
      <c r="AO57" s="643"/>
      <c r="AP57" s="654"/>
      <c r="AQ57" s="654"/>
      <c r="AR57" s="655"/>
      <c r="AS57" s="654"/>
      <c r="AT57" s="654"/>
      <c r="AU57" s="654"/>
      <c r="AV57" s="654"/>
      <c r="AW57" s="654"/>
      <c r="AX57" s="654"/>
      <c r="AY57" s="654"/>
      <c r="AZ57" s="654"/>
      <c r="BA57" s="657"/>
    </row>
    <row r="58" spans="1:55" ht="30" customHeight="1">
      <c r="B58" s="642"/>
      <c r="C58" s="652"/>
      <c r="D58" s="652"/>
      <c r="E58" s="652"/>
      <c r="F58" s="652"/>
      <c r="G58" s="652"/>
      <c r="H58" s="652"/>
      <c r="I58" s="652"/>
      <c r="J58" s="652"/>
      <c r="K58" s="652"/>
      <c r="L58" s="652"/>
      <c r="M58" s="652"/>
      <c r="N58" s="652"/>
      <c r="O58" s="652"/>
      <c r="P58" s="652"/>
      <c r="Q58" s="652"/>
      <c r="R58" s="652"/>
      <c r="S58" s="652"/>
      <c r="T58" s="652"/>
      <c r="U58" s="652"/>
      <c r="V58" s="652"/>
      <c r="W58" s="652"/>
      <c r="X58" s="652"/>
      <c r="Y58" s="652"/>
      <c r="Z58" s="656"/>
      <c r="AA58" s="689"/>
      <c r="AB58" s="584"/>
      <c r="AC58" s="1454">
        <v>14</v>
      </c>
      <c r="AD58" s="1461"/>
      <c r="AE58" s="1419" t="str">
        <f>'Donnees MELEC'!$C$20</f>
        <v>C2.9</v>
      </c>
      <c r="AF58" s="1420"/>
      <c r="AG58" s="652"/>
      <c r="AH58" s="659" t="s">
        <v>211</v>
      </c>
      <c r="AI58" s="1436"/>
      <c r="AJ58" s="1353"/>
      <c r="AK58" s="1353"/>
      <c r="AL58" s="1353"/>
      <c r="AM58" s="1437"/>
      <c r="AN58" s="1446" t="s">
        <v>212</v>
      </c>
      <c r="AO58" s="1446"/>
      <c r="AP58" s="1447"/>
      <c r="AQ58" s="1430" t="str">
        <f>REPT("g",(AV58))</f>
        <v/>
      </c>
      <c r="AR58" s="1431"/>
      <c r="AS58" s="1431"/>
      <c r="AT58" s="1432"/>
      <c r="AU58" s="664"/>
      <c r="AV58" s="1038">
        <f>Bilan!$AK$22</f>
        <v>0</v>
      </c>
      <c r="AW58" s="654"/>
      <c r="AX58" s="1039" t="str">
        <f>Bilan!$AM$22</f>
        <v xml:space="preserve"> </v>
      </c>
      <c r="AY58" s="666"/>
      <c r="AZ58" s="654"/>
      <c r="BA58" s="657"/>
    </row>
    <row r="59" spans="1:55" ht="20.100000000000001" customHeight="1">
      <c r="B59" s="642"/>
      <c r="C59" s="652"/>
      <c r="D59" s="652"/>
      <c r="E59" s="652"/>
      <c r="F59" s="652"/>
      <c r="G59" s="652"/>
      <c r="H59" s="652"/>
      <c r="I59" s="652"/>
      <c r="J59" s="652"/>
      <c r="K59" s="652"/>
      <c r="L59" s="652"/>
      <c r="M59" s="652"/>
      <c r="N59" s="652"/>
      <c r="O59" s="652"/>
      <c r="P59" s="652"/>
      <c r="Q59" s="652"/>
      <c r="R59" s="652"/>
      <c r="S59" s="652"/>
      <c r="T59" s="652"/>
      <c r="U59" s="652"/>
      <c r="V59" s="652"/>
      <c r="W59" s="652"/>
      <c r="X59" s="652"/>
      <c r="Y59" s="652"/>
      <c r="Z59" s="656"/>
      <c r="AA59" s="691"/>
      <c r="AB59" s="686"/>
      <c r="AC59" s="687"/>
      <c r="AD59" s="652"/>
      <c r="AE59" s="1418"/>
      <c r="AF59" s="1418"/>
      <c r="AG59" s="652"/>
      <c r="AH59" s="654"/>
      <c r="AI59" s="1438"/>
      <c r="AJ59" s="1439"/>
      <c r="AK59" s="1439"/>
      <c r="AL59" s="1439"/>
      <c r="AM59" s="1440"/>
      <c r="AN59" s="643"/>
      <c r="AO59" s="643"/>
      <c r="AP59" s="654"/>
      <c r="AQ59" s="654"/>
      <c r="AR59" s="654"/>
      <c r="AS59" s="654"/>
      <c r="AT59" s="654"/>
      <c r="AU59" s="654"/>
      <c r="AV59" s="654"/>
      <c r="AW59" s="654"/>
      <c r="AX59" s="654"/>
      <c r="AY59" s="654"/>
      <c r="AZ59" s="654"/>
      <c r="BA59" s="657"/>
    </row>
    <row r="60" spans="1:55" ht="15" customHeight="1">
      <c r="B60" s="642"/>
      <c r="C60" s="652"/>
      <c r="D60" s="652"/>
      <c r="E60" s="652"/>
      <c r="F60" s="652"/>
      <c r="G60" s="652"/>
      <c r="H60" s="652"/>
      <c r="I60" s="652"/>
      <c r="J60" s="652"/>
      <c r="K60" s="652"/>
      <c r="L60" s="652"/>
      <c r="M60" s="652"/>
      <c r="N60" s="652"/>
      <c r="O60" s="652"/>
      <c r="P60" s="652"/>
      <c r="Q60" s="652"/>
      <c r="R60" s="652"/>
      <c r="S60" s="652"/>
      <c r="T60" s="652"/>
      <c r="U60" s="652"/>
      <c r="V60" s="652"/>
      <c r="W60" s="652"/>
      <c r="X60" s="652"/>
      <c r="Y60" s="652"/>
      <c r="Z60" s="656"/>
      <c r="AA60" s="650"/>
      <c r="AB60" s="686"/>
      <c r="AC60" s="687"/>
      <c r="AD60" s="652"/>
      <c r="AE60" s="695"/>
      <c r="AF60" s="652"/>
      <c r="AG60" s="652"/>
      <c r="AH60" s="654"/>
      <c r="AI60" s="678"/>
      <c r="AJ60" s="679"/>
      <c r="AK60" s="679"/>
      <c r="AL60" s="680"/>
      <c r="AM60" s="681"/>
      <c r="AN60" s="643"/>
      <c r="AO60" s="643"/>
      <c r="AP60" s="654"/>
      <c r="AQ60" s="654"/>
      <c r="AR60" s="654"/>
      <c r="AS60" s="654"/>
      <c r="AT60" s="654"/>
      <c r="AU60" s="654"/>
      <c r="AV60" s="654"/>
      <c r="AW60" s="654"/>
      <c r="AX60" s="654"/>
      <c r="AY60" s="654"/>
      <c r="AZ60" s="654"/>
      <c r="BA60" s="657"/>
      <c r="BB60" s="251"/>
      <c r="BC60" s="251"/>
    </row>
    <row r="61" spans="1:55" ht="20.100000000000001" customHeight="1">
      <c r="B61" s="642"/>
      <c r="C61" s="652"/>
      <c r="D61" s="652"/>
      <c r="E61" s="652"/>
      <c r="F61" s="652"/>
      <c r="G61" s="652"/>
      <c r="H61" s="652"/>
      <c r="I61" s="652"/>
      <c r="J61" s="652"/>
      <c r="K61" s="652"/>
      <c r="L61" s="652"/>
      <c r="M61" s="652"/>
      <c r="N61" s="652"/>
      <c r="O61" s="652"/>
      <c r="P61" s="652"/>
      <c r="Q61" s="652"/>
      <c r="R61" s="652"/>
      <c r="S61" s="652"/>
      <c r="T61" s="652"/>
      <c r="U61" s="652"/>
      <c r="V61" s="652"/>
      <c r="W61" s="652"/>
      <c r="X61" s="652"/>
      <c r="Y61" s="652"/>
      <c r="Z61" s="656"/>
      <c r="AA61" s="650"/>
      <c r="AB61" s="692"/>
      <c r="AC61" s="687"/>
      <c r="AD61" s="652"/>
      <c r="AE61" s="1418"/>
      <c r="AF61" s="1418"/>
      <c r="AG61" s="652"/>
      <c r="AH61" s="654"/>
      <c r="AI61" s="1433" t="str">
        <f>'Donnees MELEC'!$E$21</f>
        <v>C2.10: Le poste de travail est approvisionné en matériels, équipements et outillages</v>
      </c>
      <c r="AJ61" s="1434"/>
      <c r="AK61" s="1434"/>
      <c r="AL61" s="1434"/>
      <c r="AM61" s="1435"/>
      <c r="AN61" s="643"/>
      <c r="AO61" s="643"/>
      <c r="AP61" s="654"/>
      <c r="AQ61" s="654"/>
      <c r="AR61" s="655"/>
      <c r="AS61" s="654"/>
      <c r="AT61" s="654"/>
      <c r="AU61" s="654"/>
      <c r="AV61" s="654"/>
      <c r="AW61" s="654"/>
      <c r="AX61" s="654"/>
      <c r="AY61" s="654"/>
      <c r="AZ61" s="654"/>
      <c r="BA61" s="657"/>
    </row>
    <row r="62" spans="1:55" ht="30" customHeight="1">
      <c r="A62" s="21"/>
      <c r="B62" s="642"/>
      <c r="C62" s="652"/>
      <c r="D62" s="652"/>
      <c r="E62" s="652"/>
      <c r="F62" s="652"/>
      <c r="G62" s="652"/>
      <c r="H62" s="652"/>
      <c r="I62" s="652"/>
      <c r="J62" s="652"/>
      <c r="K62" s="652"/>
      <c r="L62" s="652"/>
      <c r="M62" s="652"/>
      <c r="N62" s="652"/>
      <c r="O62" s="652"/>
      <c r="P62" s="652"/>
      <c r="Q62" s="652"/>
      <c r="R62" s="652"/>
      <c r="S62" s="652"/>
      <c r="T62" s="652"/>
      <c r="U62" s="652"/>
      <c r="V62" s="652"/>
      <c r="W62" s="652"/>
      <c r="X62" s="652"/>
      <c r="Y62" s="652"/>
      <c r="Z62" s="656"/>
      <c r="AA62" s="689"/>
      <c r="AB62" s="584"/>
      <c r="AC62" s="1454">
        <v>14</v>
      </c>
      <c r="AD62" s="1461"/>
      <c r="AE62" s="1419" t="str">
        <f>'Donnees MELEC'!$C$21</f>
        <v>C2.10</v>
      </c>
      <c r="AF62" s="1420"/>
      <c r="AG62" s="652"/>
      <c r="AH62" s="659" t="s">
        <v>211</v>
      </c>
      <c r="AI62" s="1436"/>
      <c r="AJ62" s="1353"/>
      <c r="AK62" s="1353"/>
      <c r="AL62" s="1353"/>
      <c r="AM62" s="1437"/>
      <c r="AN62" s="1446" t="s">
        <v>212</v>
      </c>
      <c r="AO62" s="1446"/>
      <c r="AP62" s="1447"/>
      <c r="AQ62" s="1430" t="str">
        <f>REPT("g",(AV62))</f>
        <v/>
      </c>
      <c r="AR62" s="1431"/>
      <c r="AS62" s="1431"/>
      <c r="AT62" s="1432"/>
      <c r="AU62" s="664"/>
      <c r="AV62" s="1038">
        <f>Bilan!$AK$22</f>
        <v>0</v>
      </c>
      <c r="AW62" s="654"/>
      <c r="AX62" s="1039" t="str">
        <f>Bilan!$AM$22</f>
        <v xml:space="preserve"> </v>
      </c>
      <c r="AY62" s="666"/>
      <c r="AZ62" s="654"/>
      <c r="BA62" s="657"/>
    </row>
    <row r="63" spans="1:55" ht="20.100000000000001" customHeight="1">
      <c r="B63" s="642"/>
      <c r="C63" s="652"/>
      <c r="D63" s="652"/>
      <c r="E63" s="652"/>
      <c r="F63" s="652"/>
      <c r="G63" s="652"/>
      <c r="H63" s="652"/>
      <c r="I63" s="652"/>
      <c r="J63" s="652"/>
      <c r="K63" s="652"/>
      <c r="L63" s="652"/>
      <c r="M63" s="652"/>
      <c r="N63" s="652"/>
      <c r="O63" s="652"/>
      <c r="P63" s="652"/>
      <c r="Q63" s="652"/>
      <c r="R63" s="652"/>
      <c r="S63" s="652"/>
      <c r="T63" s="652"/>
      <c r="U63" s="652"/>
      <c r="V63" s="652"/>
      <c r="W63" s="652"/>
      <c r="X63" s="652"/>
      <c r="Y63" s="652"/>
      <c r="Z63" s="656"/>
      <c r="AA63" s="691"/>
      <c r="AB63" s="686"/>
      <c r="AC63" s="687"/>
      <c r="AD63" s="652"/>
      <c r="AE63" s="1418"/>
      <c r="AF63" s="1418"/>
      <c r="AG63" s="652"/>
      <c r="AH63" s="654"/>
      <c r="AI63" s="1438"/>
      <c r="AJ63" s="1439"/>
      <c r="AK63" s="1439"/>
      <c r="AL63" s="1439"/>
      <c r="AM63" s="1440"/>
      <c r="AN63" s="643"/>
      <c r="AO63" s="643"/>
      <c r="AP63" s="654"/>
      <c r="AQ63" s="654"/>
      <c r="AR63" s="654"/>
      <c r="AS63" s="654"/>
      <c r="AT63" s="654"/>
      <c r="AU63" s="654"/>
      <c r="AV63" s="654"/>
      <c r="AW63" s="654"/>
      <c r="AX63" s="654"/>
      <c r="AY63" s="654"/>
      <c r="AZ63" s="654"/>
      <c r="BA63" s="657"/>
    </row>
    <row r="64" spans="1:55" ht="15" customHeight="1">
      <c r="B64" s="642"/>
      <c r="C64" s="652"/>
      <c r="D64" s="669"/>
      <c r="E64" s="654"/>
      <c r="F64" s="652"/>
      <c r="G64" s="654"/>
      <c r="H64" s="710"/>
      <c r="I64" s="711"/>
      <c r="J64" s="711"/>
      <c r="K64" s="712"/>
      <c r="L64" s="713"/>
      <c r="M64" s="643"/>
      <c r="N64" s="643"/>
      <c r="O64" s="654"/>
      <c r="P64" s="654"/>
      <c r="Q64" s="654"/>
      <c r="R64" s="654"/>
      <c r="S64" s="654"/>
      <c r="T64" s="654"/>
      <c r="U64" s="654"/>
      <c r="V64" s="654"/>
      <c r="W64" s="654"/>
      <c r="X64" s="654"/>
      <c r="Y64" s="654"/>
      <c r="Z64" s="656"/>
      <c r="AA64" s="650"/>
      <c r="AB64" s="686"/>
      <c r="AC64" s="687"/>
      <c r="AD64" s="652"/>
      <c r="AE64" s="695"/>
      <c r="AF64" s="652"/>
      <c r="AG64" s="652"/>
      <c r="AH64" s="654"/>
      <c r="AI64" s="678"/>
      <c r="AJ64" s="679"/>
      <c r="AK64" s="679"/>
      <c r="AL64" s="680"/>
      <c r="AM64" s="681"/>
      <c r="AN64" s="643"/>
      <c r="AO64" s="643"/>
      <c r="AP64" s="654"/>
      <c r="AQ64" s="654"/>
      <c r="AR64" s="654"/>
      <c r="AS64" s="654"/>
      <c r="AT64" s="654"/>
      <c r="AU64" s="654"/>
      <c r="AV64" s="654"/>
      <c r="AW64" s="654"/>
      <c r="AX64" s="654"/>
      <c r="AY64" s="654"/>
      <c r="AZ64" s="654"/>
      <c r="BA64" s="657"/>
      <c r="BB64" s="251"/>
      <c r="BC64" s="251"/>
    </row>
    <row r="65" spans="2:53" ht="20.100000000000001" customHeight="1">
      <c r="B65" s="642"/>
      <c r="C65" s="652"/>
      <c r="D65" s="652"/>
      <c r="E65" s="652"/>
      <c r="F65" s="652"/>
      <c r="G65" s="652"/>
      <c r="H65" s="652"/>
      <c r="I65" s="652"/>
      <c r="J65" s="652"/>
      <c r="K65" s="652"/>
      <c r="L65" s="652"/>
      <c r="M65" s="652"/>
      <c r="N65" s="652"/>
      <c r="O65" s="652"/>
      <c r="P65" s="652"/>
      <c r="Q65" s="652"/>
      <c r="R65" s="652"/>
      <c r="S65" s="652"/>
      <c r="T65" s="652"/>
      <c r="U65" s="652"/>
      <c r="V65" s="652"/>
      <c r="W65" s="652"/>
      <c r="X65" s="652"/>
      <c r="Y65" s="652"/>
      <c r="Z65" s="656"/>
      <c r="AA65" s="650"/>
      <c r="AB65" s="692"/>
      <c r="AC65" s="687"/>
      <c r="AD65" s="652"/>
      <c r="AE65" s="1418"/>
      <c r="AF65" s="1418"/>
      <c r="AG65" s="652"/>
      <c r="AH65" s="654"/>
      <c r="AI65" s="1433" t="str">
        <f>'Donnees MELEC'!$E$22</f>
        <v>C2.11: Le lieu d’activité est restitué quotidiennement propre et en ordre</v>
      </c>
      <c r="AJ65" s="1434"/>
      <c r="AK65" s="1434"/>
      <c r="AL65" s="1434"/>
      <c r="AM65" s="1435"/>
      <c r="AN65" s="643"/>
      <c r="AO65" s="643"/>
      <c r="AP65" s="654"/>
      <c r="AQ65" s="654"/>
      <c r="AR65" s="655"/>
      <c r="AS65" s="654"/>
      <c r="AT65" s="654"/>
      <c r="AU65" s="654"/>
      <c r="AV65" s="654"/>
      <c r="AW65" s="654"/>
      <c r="AX65" s="654"/>
      <c r="AY65" s="654"/>
      <c r="AZ65" s="654"/>
      <c r="BA65" s="657"/>
    </row>
    <row r="66" spans="2:53" ht="30" customHeight="1">
      <c r="B66" s="642"/>
      <c r="C66" s="652"/>
      <c r="D66" s="652"/>
      <c r="E66" s="652"/>
      <c r="F66" s="652"/>
      <c r="G66" s="652"/>
      <c r="H66" s="652"/>
      <c r="I66" s="652"/>
      <c r="J66" s="652"/>
      <c r="K66" s="652"/>
      <c r="L66" s="652"/>
      <c r="M66" s="652"/>
      <c r="N66" s="652"/>
      <c r="O66" s="652"/>
      <c r="P66" s="652"/>
      <c r="Q66" s="652"/>
      <c r="R66" s="652"/>
      <c r="S66" s="652"/>
      <c r="T66" s="652"/>
      <c r="U66" s="652"/>
      <c r="V66" s="652"/>
      <c r="W66" s="652"/>
      <c r="X66" s="652"/>
      <c r="Y66" s="652"/>
      <c r="Z66" s="656"/>
      <c r="AA66" s="689"/>
      <c r="AB66" s="584"/>
      <c r="AC66" s="1454">
        <v>14</v>
      </c>
      <c r="AD66" s="1461"/>
      <c r="AE66" s="1419" t="str">
        <f>'Donnees MELEC'!$C$22</f>
        <v>C2.11</v>
      </c>
      <c r="AF66" s="1420"/>
      <c r="AG66" s="652"/>
      <c r="AH66" s="659" t="s">
        <v>211</v>
      </c>
      <c r="AI66" s="1436"/>
      <c r="AJ66" s="1353"/>
      <c r="AK66" s="1353"/>
      <c r="AL66" s="1353"/>
      <c r="AM66" s="1437"/>
      <c r="AN66" s="1446" t="s">
        <v>212</v>
      </c>
      <c r="AO66" s="1446"/>
      <c r="AP66" s="1447"/>
      <c r="AQ66" s="1430" t="str">
        <f>REPT("g",(AV66))</f>
        <v/>
      </c>
      <c r="AR66" s="1431"/>
      <c r="AS66" s="1431"/>
      <c r="AT66" s="1432"/>
      <c r="AU66" s="664"/>
      <c r="AV66" s="1038">
        <f>Bilan!$AK$22</f>
        <v>0</v>
      </c>
      <c r="AW66" s="654"/>
      <c r="AX66" s="1039" t="str">
        <f>Bilan!$AM$22</f>
        <v xml:space="preserve"> </v>
      </c>
      <c r="AY66" s="666"/>
      <c r="AZ66" s="654"/>
      <c r="BA66" s="657"/>
    </row>
    <row r="67" spans="2:53" ht="20.100000000000001" customHeight="1">
      <c r="B67" s="642"/>
      <c r="C67" s="652"/>
      <c r="D67" s="652"/>
      <c r="E67" s="652"/>
      <c r="F67" s="652"/>
      <c r="G67" s="652"/>
      <c r="H67" s="652"/>
      <c r="I67" s="652"/>
      <c r="J67" s="652"/>
      <c r="K67" s="652"/>
      <c r="L67" s="652"/>
      <c r="M67" s="652"/>
      <c r="N67" s="652"/>
      <c r="O67" s="652"/>
      <c r="P67" s="652"/>
      <c r="Q67" s="652"/>
      <c r="R67" s="652"/>
      <c r="S67" s="652"/>
      <c r="T67" s="652"/>
      <c r="U67" s="652"/>
      <c r="V67" s="652"/>
      <c r="W67" s="652"/>
      <c r="X67" s="652"/>
      <c r="Y67" s="652"/>
      <c r="Z67" s="656"/>
      <c r="AA67" s="691"/>
      <c r="AB67" s="686"/>
      <c r="AC67" s="687"/>
      <c r="AD67" s="652"/>
      <c r="AE67" s="1418"/>
      <c r="AF67" s="1418"/>
      <c r="AG67" s="652"/>
      <c r="AH67" s="654"/>
      <c r="AI67" s="1438"/>
      <c r="AJ67" s="1439"/>
      <c r="AK67" s="1439"/>
      <c r="AL67" s="1439"/>
      <c r="AM67" s="1440"/>
      <c r="AN67" s="643"/>
      <c r="AO67" s="643"/>
      <c r="AP67" s="654"/>
      <c r="AQ67" s="654"/>
      <c r="AR67" s="654"/>
      <c r="AS67" s="654"/>
      <c r="AT67" s="654"/>
      <c r="AU67" s="654"/>
      <c r="AV67" s="654"/>
      <c r="AW67" s="654"/>
      <c r="AX67" s="654"/>
      <c r="AY67" s="654"/>
      <c r="AZ67" s="654"/>
      <c r="BA67" s="657"/>
    </row>
    <row r="68" spans="2:53" ht="35.1" customHeight="1">
      <c r="B68" s="703"/>
      <c r="C68" s="704"/>
      <c r="D68" s="704"/>
      <c r="E68" s="704"/>
      <c r="F68" s="705"/>
      <c r="G68" s="647"/>
      <c r="H68" s="647"/>
      <c r="I68" s="647"/>
      <c r="J68" s="647"/>
      <c r="K68" s="647"/>
      <c r="L68" s="647"/>
      <c r="M68" s="647"/>
      <c r="N68" s="647"/>
      <c r="O68" s="647"/>
      <c r="P68" s="647"/>
      <c r="Q68" s="647"/>
      <c r="R68" s="647"/>
      <c r="S68" s="647"/>
      <c r="T68" s="647"/>
      <c r="U68" s="647"/>
      <c r="V68" s="647"/>
      <c r="W68" s="706"/>
      <c r="X68" s="647"/>
      <c r="Y68" s="647"/>
      <c r="Z68" s="707"/>
      <c r="AA68" s="693"/>
      <c r="AB68" s="694"/>
      <c r="AC68" s="708"/>
      <c r="AD68" s="704"/>
      <c r="AE68" s="704"/>
      <c r="AF68" s="704"/>
      <c r="AG68" s="705"/>
      <c r="AH68" s="647"/>
      <c r="AI68" s="647"/>
      <c r="AJ68" s="647"/>
      <c r="AK68" s="647"/>
      <c r="AL68" s="647"/>
      <c r="AM68" s="647"/>
      <c r="AN68" s="647"/>
      <c r="AO68" s="647"/>
      <c r="AP68" s="647"/>
      <c r="AQ68" s="647"/>
      <c r="AR68" s="647"/>
      <c r="AS68" s="647"/>
      <c r="AT68" s="647"/>
      <c r="AU68" s="647"/>
      <c r="AV68" s="647"/>
      <c r="AW68" s="647"/>
      <c r="AX68" s="706"/>
      <c r="AY68" s="647"/>
      <c r="AZ68" s="647"/>
      <c r="BA68" s="709"/>
    </row>
    <row r="69" spans="2:53" ht="27" customHeight="1">
      <c r="B69" s="636"/>
      <c r="C69" s="587"/>
      <c r="D69" s="587"/>
      <c r="E69" s="587"/>
      <c r="F69" s="587"/>
      <c r="G69" s="587"/>
      <c r="H69" s="587"/>
      <c r="I69" s="587"/>
      <c r="J69" s="587"/>
      <c r="K69" s="587"/>
      <c r="L69" s="587"/>
      <c r="M69" s="584"/>
      <c r="N69" s="584"/>
      <c r="O69" s="584"/>
      <c r="P69" s="584"/>
      <c r="Q69" s="584"/>
      <c r="R69" s="584"/>
      <c r="S69" s="584"/>
      <c r="T69" s="584"/>
      <c r="U69" s="584"/>
      <c r="V69" s="584"/>
      <c r="W69" s="584"/>
      <c r="X69" s="584"/>
      <c r="Y69" s="584"/>
      <c r="Z69" s="584"/>
      <c r="AA69" s="584"/>
      <c r="AB69" s="584"/>
      <c r="AC69" s="587"/>
      <c r="AD69" s="587"/>
      <c r="AE69" s="587"/>
      <c r="AF69" s="587"/>
      <c r="AG69" s="587"/>
      <c r="AH69" s="584"/>
      <c r="AI69" s="584"/>
      <c r="AJ69" s="584"/>
      <c r="AK69" s="584"/>
      <c r="AL69" s="584"/>
      <c r="AM69" s="584"/>
      <c r="AN69" s="584"/>
      <c r="AO69" s="584"/>
      <c r="AP69" s="584"/>
      <c r="AQ69" s="584"/>
      <c r="AR69" s="584"/>
      <c r="AS69" s="584"/>
      <c r="AT69" s="584"/>
      <c r="AU69" s="584"/>
      <c r="AV69" s="584"/>
      <c r="AW69" s="584"/>
      <c r="AX69" s="584"/>
      <c r="AY69" s="584"/>
      <c r="AZ69" s="584"/>
      <c r="BA69" s="637"/>
    </row>
    <row r="70" spans="2:53" ht="19.5" customHeight="1">
      <c r="B70" s="638"/>
      <c r="C70" s="639"/>
      <c r="D70" s="1455" t="s">
        <v>126</v>
      </c>
      <c r="E70" s="1455"/>
      <c r="F70" s="1458"/>
      <c r="G70" s="1576" t="str">
        <f>'Donnees MELEC'!$E$104</f>
        <v>C3 : Définir une installation à l’aide de solutions préétablies</v>
      </c>
      <c r="H70" s="1576"/>
      <c r="I70" s="1576"/>
      <c r="J70" s="1576"/>
      <c r="K70" s="1576"/>
      <c r="L70" s="1576"/>
      <c r="M70" s="1576"/>
      <c r="N70" s="1576"/>
      <c r="O70" s="1576"/>
      <c r="P70" s="1576"/>
      <c r="Q70" s="1576"/>
      <c r="R70" s="1576"/>
      <c r="S70" s="1576"/>
      <c r="T70" s="1421"/>
      <c r="U70" s="640"/>
      <c r="V70" s="1421"/>
      <c r="W70" s="640"/>
      <c r="X70" s="1421"/>
      <c r="Y70" s="1421"/>
      <c r="Z70" s="1421"/>
      <c r="AA70" s="650"/>
      <c r="AB70" s="719"/>
      <c r="AC70" s="641"/>
      <c r="AD70" s="639"/>
      <c r="AE70" s="1455" t="s">
        <v>126</v>
      </c>
      <c r="AF70" s="1455"/>
      <c r="AG70" s="1458"/>
      <c r="AH70" s="1576" t="str">
        <f>'Donnees MELEC'!$E$105</f>
        <v>C4 : Réaliser une opération de manière écoresponsable</v>
      </c>
      <c r="AI70" s="1576"/>
      <c r="AJ70" s="1576"/>
      <c r="AK70" s="1576"/>
      <c r="AL70" s="1576"/>
      <c r="AM70" s="1576"/>
      <c r="AN70" s="1576"/>
      <c r="AO70" s="1576"/>
      <c r="AP70" s="1576"/>
      <c r="AQ70" s="1576"/>
      <c r="AR70" s="1576"/>
      <c r="AS70" s="1576"/>
      <c r="AT70" s="1576"/>
      <c r="AU70" s="1421"/>
      <c r="AV70" s="640"/>
      <c r="AW70" s="1421"/>
      <c r="AX70" s="640"/>
      <c r="AY70" s="1421"/>
      <c r="AZ70" s="1421"/>
      <c r="BA70" s="1424"/>
    </row>
    <row r="71" spans="2:53" ht="19.5" customHeight="1">
      <c r="B71" s="642"/>
      <c r="C71" s="643"/>
      <c r="D71" s="1456"/>
      <c r="E71" s="1456"/>
      <c r="F71" s="1459"/>
      <c r="G71" s="1577"/>
      <c r="H71" s="1577"/>
      <c r="I71" s="1577"/>
      <c r="J71" s="1577"/>
      <c r="K71" s="1577"/>
      <c r="L71" s="1577"/>
      <c r="M71" s="1577"/>
      <c r="N71" s="1577"/>
      <c r="O71" s="1577"/>
      <c r="P71" s="1577"/>
      <c r="Q71" s="1577"/>
      <c r="R71" s="1577"/>
      <c r="S71" s="1577"/>
      <c r="T71" s="1422"/>
      <c r="U71" s="1442">
        <f>AVERAGE(U77:U85)</f>
        <v>0</v>
      </c>
      <c r="V71" s="1422"/>
      <c r="W71" s="1427" t="e">
        <f>AVERAGE(W77:W85)</f>
        <v>#DIV/0!</v>
      </c>
      <c r="X71" s="1422"/>
      <c r="Y71" s="1422"/>
      <c r="Z71" s="1422"/>
      <c r="AA71" s="650"/>
      <c r="AB71" s="719"/>
      <c r="AC71" s="644"/>
      <c r="AD71" s="643"/>
      <c r="AE71" s="1456"/>
      <c r="AF71" s="1456"/>
      <c r="AG71" s="1459"/>
      <c r="AH71" s="1577"/>
      <c r="AI71" s="1577"/>
      <c r="AJ71" s="1577"/>
      <c r="AK71" s="1577"/>
      <c r="AL71" s="1577"/>
      <c r="AM71" s="1577"/>
      <c r="AN71" s="1577"/>
      <c r="AO71" s="1577"/>
      <c r="AP71" s="1577"/>
      <c r="AQ71" s="1577"/>
      <c r="AR71" s="1577"/>
      <c r="AS71" s="1577"/>
      <c r="AT71" s="1577"/>
      <c r="AU71" s="1422"/>
      <c r="AV71" s="1442">
        <f>AVERAGE(AV77:AV113)</f>
        <v>0</v>
      </c>
      <c r="AW71" s="1422"/>
      <c r="AX71" s="1427" t="e">
        <f>AVERAGE(AX77:AX113)</f>
        <v>#DIV/0!</v>
      </c>
      <c r="AY71" s="1422"/>
      <c r="AZ71" s="1422"/>
      <c r="BA71" s="1425"/>
    </row>
    <row r="72" spans="2:53" ht="19.5" customHeight="1">
      <c r="B72" s="642"/>
      <c r="C72" s="643"/>
      <c r="D72" s="1456"/>
      <c r="E72" s="1456"/>
      <c r="F72" s="1459"/>
      <c r="G72" s="1577"/>
      <c r="H72" s="1577"/>
      <c r="I72" s="1577"/>
      <c r="J72" s="1577"/>
      <c r="K72" s="1577"/>
      <c r="L72" s="1577"/>
      <c r="M72" s="1577"/>
      <c r="N72" s="1577"/>
      <c r="O72" s="1577"/>
      <c r="P72" s="1577"/>
      <c r="Q72" s="1577"/>
      <c r="R72" s="1577"/>
      <c r="S72" s="1577"/>
      <c r="T72" s="1422"/>
      <c r="U72" s="1443"/>
      <c r="V72" s="1422"/>
      <c r="W72" s="1428"/>
      <c r="X72" s="1422"/>
      <c r="Y72" s="1422"/>
      <c r="Z72" s="1422"/>
      <c r="AA72" s="650"/>
      <c r="AB72" s="719"/>
      <c r="AC72" s="644"/>
      <c r="AD72" s="643"/>
      <c r="AE72" s="1456"/>
      <c r="AF72" s="1456"/>
      <c r="AG72" s="1459"/>
      <c r="AH72" s="1577"/>
      <c r="AI72" s="1577"/>
      <c r="AJ72" s="1577"/>
      <c r="AK72" s="1577"/>
      <c r="AL72" s="1577"/>
      <c r="AM72" s="1577"/>
      <c r="AN72" s="1577"/>
      <c r="AO72" s="1577"/>
      <c r="AP72" s="1577"/>
      <c r="AQ72" s="1577"/>
      <c r="AR72" s="1577"/>
      <c r="AS72" s="1577"/>
      <c r="AT72" s="1577"/>
      <c r="AU72" s="1422"/>
      <c r="AV72" s="1443"/>
      <c r="AW72" s="1422"/>
      <c r="AX72" s="1428"/>
      <c r="AY72" s="1422"/>
      <c r="AZ72" s="1422"/>
      <c r="BA72" s="1425"/>
    </row>
    <row r="73" spans="2:53" ht="10.5" customHeight="1">
      <c r="B73" s="642"/>
      <c r="C73" s="643"/>
      <c r="D73" s="1456"/>
      <c r="E73" s="1456"/>
      <c r="F73" s="1459"/>
      <c r="G73" s="1577"/>
      <c r="H73" s="1577"/>
      <c r="I73" s="1577"/>
      <c r="J73" s="1577"/>
      <c r="K73" s="1577"/>
      <c r="L73" s="1577"/>
      <c r="M73" s="1577"/>
      <c r="N73" s="1577"/>
      <c r="O73" s="1577"/>
      <c r="P73" s="1577"/>
      <c r="Q73" s="1577"/>
      <c r="R73" s="1577"/>
      <c r="S73" s="1577"/>
      <c r="T73" s="1422"/>
      <c r="U73" s="1444"/>
      <c r="V73" s="1422"/>
      <c r="W73" s="1429"/>
      <c r="X73" s="1422"/>
      <c r="Y73" s="1422"/>
      <c r="Z73" s="1422"/>
      <c r="AA73" s="650"/>
      <c r="AB73" s="719"/>
      <c r="AC73" s="644"/>
      <c r="AD73" s="643"/>
      <c r="AE73" s="1456"/>
      <c r="AF73" s="1456"/>
      <c r="AG73" s="1459"/>
      <c r="AH73" s="1577"/>
      <c r="AI73" s="1577"/>
      <c r="AJ73" s="1577"/>
      <c r="AK73" s="1577"/>
      <c r="AL73" s="1577"/>
      <c r="AM73" s="1577"/>
      <c r="AN73" s="1577"/>
      <c r="AO73" s="1577"/>
      <c r="AP73" s="1577"/>
      <c r="AQ73" s="1577"/>
      <c r="AR73" s="1577"/>
      <c r="AS73" s="1577"/>
      <c r="AT73" s="1577"/>
      <c r="AU73" s="1422"/>
      <c r="AV73" s="1444"/>
      <c r="AW73" s="1422"/>
      <c r="AX73" s="1429"/>
      <c r="AY73" s="1422"/>
      <c r="AZ73" s="1422"/>
      <c r="BA73" s="1425"/>
    </row>
    <row r="74" spans="2:53" ht="19.5" customHeight="1">
      <c r="B74" s="645"/>
      <c r="C74" s="646"/>
      <c r="D74" s="1457"/>
      <c r="E74" s="1457"/>
      <c r="F74" s="1460"/>
      <c r="G74" s="1578"/>
      <c r="H74" s="1578"/>
      <c r="I74" s="1578"/>
      <c r="J74" s="1578"/>
      <c r="K74" s="1578"/>
      <c r="L74" s="1578"/>
      <c r="M74" s="1578"/>
      <c r="N74" s="1578"/>
      <c r="O74" s="1578"/>
      <c r="P74" s="1578"/>
      <c r="Q74" s="1578"/>
      <c r="R74" s="1578"/>
      <c r="S74" s="1578"/>
      <c r="T74" s="1423"/>
      <c r="U74" s="647"/>
      <c r="V74" s="1423"/>
      <c r="W74" s="647"/>
      <c r="X74" s="1423"/>
      <c r="Y74" s="1423"/>
      <c r="Z74" s="1423"/>
      <c r="AA74" s="650"/>
      <c r="AB74" s="719"/>
      <c r="AC74" s="648"/>
      <c r="AD74" s="646"/>
      <c r="AE74" s="1457"/>
      <c r="AF74" s="1457"/>
      <c r="AG74" s="1460"/>
      <c r="AH74" s="1578"/>
      <c r="AI74" s="1578"/>
      <c r="AJ74" s="1578"/>
      <c r="AK74" s="1578"/>
      <c r="AL74" s="1578"/>
      <c r="AM74" s="1578"/>
      <c r="AN74" s="1578"/>
      <c r="AO74" s="1578"/>
      <c r="AP74" s="1578"/>
      <c r="AQ74" s="1578"/>
      <c r="AR74" s="1578"/>
      <c r="AS74" s="1578"/>
      <c r="AT74" s="1578"/>
      <c r="AU74" s="1423"/>
      <c r="AV74" s="647"/>
      <c r="AW74" s="1423"/>
      <c r="AX74" s="647"/>
      <c r="AY74" s="1423"/>
      <c r="AZ74" s="1423"/>
      <c r="BA74" s="1426"/>
    </row>
    <row r="75" spans="2:53" ht="30" customHeight="1">
      <c r="B75" s="638"/>
      <c r="C75" s="639"/>
      <c r="D75" s="639"/>
      <c r="E75" s="639"/>
      <c r="F75" s="639"/>
      <c r="G75" s="640"/>
      <c r="H75" s="640"/>
      <c r="I75" s="640"/>
      <c r="J75" s="640"/>
      <c r="K75" s="640"/>
      <c r="L75" s="640"/>
      <c r="M75" s="640"/>
      <c r="N75" s="640"/>
      <c r="O75" s="640"/>
      <c r="P75" s="640"/>
      <c r="Q75" s="640"/>
      <c r="R75" s="640"/>
      <c r="S75" s="640"/>
      <c r="T75" s="640"/>
      <c r="U75" s="640"/>
      <c r="V75" s="640"/>
      <c r="W75" s="640"/>
      <c r="X75" s="640"/>
      <c r="Y75" s="640"/>
      <c r="Z75" s="640"/>
      <c r="AA75" s="650"/>
      <c r="AB75" s="719"/>
      <c r="AC75" s="641"/>
      <c r="AD75" s="639"/>
      <c r="AE75" s="639"/>
      <c r="AF75" s="639"/>
      <c r="AG75" s="639"/>
      <c r="AH75" s="640"/>
      <c r="AI75" s="640"/>
      <c r="AJ75" s="640"/>
      <c r="AK75" s="640"/>
      <c r="AL75" s="640"/>
      <c r="AM75" s="640"/>
      <c r="AN75" s="640"/>
      <c r="AO75" s="640"/>
      <c r="AP75" s="640"/>
      <c r="AQ75" s="640"/>
      <c r="AR75" s="640"/>
      <c r="AS75" s="640"/>
      <c r="AT75" s="640"/>
      <c r="AU75" s="640"/>
      <c r="AV75" s="640"/>
      <c r="AW75" s="640"/>
      <c r="AX75" s="640"/>
      <c r="AY75" s="640"/>
      <c r="AZ75" s="640"/>
      <c r="BA75" s="651"/>
    </row>
    <row r="76" spans="2:53" ht="19.5" customHeight="1">
      <c r="B76" s="642"/>
      <c r="C76" s="652"/>
      <c r="D76" s="1418"/>
      <c r="E76" s="1418"/>
      <c r="F76" s="652"/>
      <c r="G76" s="654"/>
      <c r="H76" s="1433" t="str">
        <f>'Donnees MELEC'!$E$23</f>
        <v>C3.1: Le dossier technique des opérations est constitué et complet</v>
      </c>
      <c r="I76" s="1434"/>
      <c r="J76" s="1434"/>
      <c r="K76" s="1434"/>
      <c r="L76" s="1435"/>
      <c r="M76" s="643"/>
      <c r="N76" s="643"/>
      <c r="O76" s="654"/>
      <c r="P76" s="654"/>
      <c r="Q76" s="655"/>
      <c r="R76" s="654"/>
      <c r="S76" s="654"/>
      <c r="T76" s="654"/>
      <c r="U76" s="654"/>
      <c r="V76" s="654"/>
      <c r="W76" s="654"/>
      <c r="X76" s="654"/>
      <c r="Y76" s="654"/>
      <c r="Z76" s="654"/>
      <c r="AA76" s="650"/>
      <c r="AB76" s="719"/>
      <c r="AC76" s="644"/>
      <c r="AD76" s="652"/>
      <c r="AE76" s="1418"/>
      <c r="AF76" s="1418"/>
      <c r="AG76" s="652"/>
      <c r="AH76" s="654"/>
      <c r="AI76" s="1433" t="str">
        <f>'Donnees MELEC'!$E$26</f>
        <v>C4.1: Les matériels sont posés conformément aux prescriptions et règles de l’art</v>
      </c>
      <c r="AJ76" s="1434"/>
      <c r="AK76" s="1434"/>
      <c r="AL76" s="1434"/>
      <c r="AM76" s="1435"/>
      <c r="AN76" s="643"/>
      <c r="AO76" s="643"/>
      <c r="AP76" s="654"/>
      <c r="AQ76" s="654"/>
      <c r="AR76" s="655"/>
      <c r="AS76" s="654"/>
      <c r="AT76" s="654"/>
      <c r="AU76" s="654"/>
      <c r="AV76" s="654"/>
      <c r="AW76" s="654"/>
      <c r="AX76" s="654"/>
      <c r="AY76" s="654"/>
      <c r="AZ76" s="654"/>
      <c r="BA76" s="657"/>
    </row>
    <row r="77" spans="2:53" s="21" customFormat="1" ht="30" customHeight="1">
      <c r="B77" s="1416">
        <v>15</v>
      </c>
      <c r="C77" s="1461"/>
      <c r="D77" s="1419" t="str">
        <f>'Donnees MELEC'!C23</f>
        <v>C3.1</v>
      </c>
      <c r="E77" s="1420"/>
      <c r="F77" s="652"/>
      <c r="G77" s="659" t="s">
        <v>211</v>
      </c>
      <c r="H77" s="1436"/>
      <c r="I77" s="1353"/>
      <c r="J77" s="1353"/>
      <c r="K77" s="1353"/>
      <c r="L77" s="1437"/>
      <c r="M77" s="1446" t="s">
        <v>212</v>
      </c>
      <c r="N77" s="1446"/>
      <c r="O77" s="1447"/>
      <c r="P77" s="1430" t="str">
        <f>REPT("g",(U77))</f>
        <v/>
      </c>
      <c r="Q77" s="1431"/>
      <c r="R77" s="1431"/>
      <c r="S77" s="1432"/>
      <c r="T77" s="664"/>
      <c r="U77" s="1038">
        <f>Bilan!$AK$26</f>
        <v>0</v>
      </c>
      <c r="V77" s="654"/>
      <c r="W77" s="1039" t="str">
        <f>Bilan!$AM$26</f>
        <v xml:space="preserve"> </v>
      </c>
      <c r="X77" s="666"/>
      <c r="Y77" s="654"/>
      <c r="Z77" s="654"/>
      <c r="AA77" s="650"/>
      <c r="AB77" s="719"/>
      <c r="AC77" s="1454">
        <v>19</v>
      </c>
      <c r="AD77" s="1461"/>
      <c r="AE77" s="1419" t="str">
        <f>'Donnees MELEC'!$C$26</f>
        <v>C4.1</v>
      </c>
      <c r="AF77" s="1420"/>
      <c r="AG77" s="652"/>
      <c r="AH77" s="659" t="s">
        <v>211</v>
      </c>
      <c r="AI77" s="1436"/>
      <c r="AJ77" s="1353"/>
      <c r="AK77" s="1353"/>
      <c r="AL77" s="1353"/>
      <c r="AM77" s="1437"/>
      <c r="AN77" s="1446" t="s">
        <v>212</v>
      </c>
      <c r="AO77" s="1446"/>
      <c r="AP77" s="1447"/>
      <c r="AQ77" s="1430" t="str">
        <f>REPT("g",(AV77))</f>
        <v/>
      </c>
      <c r="AR77" s="1431"/>
      <c r="AS77" s="1431"/>
      <c r="AT77" s="1432"/>
      <c r="AU77" s="664"/>
      <c r="AV77" s="1038">
        <f>Bilan!$AK$30</f>
        <v>0</v>
      </c>
      <c r="AW77" s="654"/>
      <c r="AX77" s="1039" t="str">
        <f>Bilan!$AM$30</f>
        <v xml:space="preserve"> </v>
      </c>
      <c r="AY77" s="666"/>
      <c r="AZ77" s="654"/>
      <c r="BA77" s="657"/>
    </row>
    <row r="78" spans="2:53" ht="19.5" customHeight="1">
      <c r="B78" s="642"/>
      <c r="C78" s="652"/>
      <c r="D78" s="1418"/>
      <c r="E78" s="1418"/>
      <c r="F78" s="652"/>
      <c r="G78" s="654"/>
      <c r="H78" s="1438"/>
      <c r="I78" s="1439"/>
      <c r="J78" s="1439"/>
      <c r="K78" s="1439"/>
      <c r="L78" s="1440"/>
      <c r="M78" s="643"/>
      <c r="N78" s="643"/>
      <c r="O78" s="654"/>
      <c r="P78" s="654"/>
      <c r="Q78" s="654"/>
      <c r="R78" s="654"/>
      <c r="S78" s="654"/>
      <c r="T78" s="654"/>
      <c r="U78" s="654"/>
      <c r="V78" s="654"/>
      <c r="W78" s="654"/>
      <c r="X78" s="654"/>
      <c r="Y78" s="654"/>
      <c r="Z78" s="654"/>
      <c r="AA78" s="650"/>
      <c r="AB78" s="719"/>
      <c r="AC78" s="644"/>
      <c r="AD78" s="652"/>
      <c r="AE78" s="1418"/>
      <c r="AF78" s="1418"/>
      <c r="AG78" s="652"/>
      <c r="AH78" s="654"/>
      <c r="AI78" s="1438"/>
      <c r="AJ78" s="1439"/>
      <c r="AK78" s="1439"/>
      <c r="AL78" s="1439"/>
      <c r="AM78" s="1440"/>
      <c r="AN78" s="643"/>
      <c r="AO78" s="643"/>
      <c r="AP78" s="654"/>
      <c r="AQ78" s="654"/>
      <c r="AR78" s="654"/>
      <c r="AS78" s="654"/>
      <c r="AT78" s="654"/>
      <c r="AU78" s="654"/>
      <c r="AV78" s="654"/>
      <c r="AW78" s="654"/>
      <c r="AX78" s="654"/>
      <c r="AY78" s="654"/>
      <c r="AZ78" s="654"/>
      <c r="BA78" s="657"/>
    </row>
    <row r="79" spans="2:53" ht="15" customHeight="1">
      <c r="B79" s="667"/>
      <c r="C79" s="668"/>
      <c r="D79" s="669"/>
      <c r="E79" s="654"/>
      <c r="F79" s="670"/>
      <c r="G79" s="654"/>
      <c r="H79" s="654"/>
      <c r="I79" s="654"/>
      <c r="J79" s="654"/>
      <c r="K79" s="654"/>
      <c r="L79" s="654"/>
      <c r="M79" s="671"/>
      <c r="N79" s="671"/>
      <c r="O79" s="671"/>
      <c r="P79" s="671"/>
      <c r="Q79" s="671"/>
      <c r="R79" s="671"/>
      <c r="S79" s="671"/>
      <c r="T79" s="671"/>
      <c r="U79" s="671"/>
      <c r="V79" s="671"/>
      <c r="W79" s="671"/>
      <c r="X79" s="671"/>
      <c r="Y79" s="671"/>
      <c r="Z79" s="671"/>
      <c r="AA79" s="673"/>
      <c r="AB79" s="726"/>
      <c r="AC79" s="675"/>
      <c r="AD79" s="668"/>
      <c r="AE79" s="669"/>
      <c r="AF79" s="654"/>
      <c r="AG79" s="670"/>
      <c r="AH79" s="654"/>
      <c r="AI79" s="654"/>
      <c r="AJ79" s="654"/>
      <c r="AK79" s="654"/>
      <c r="AL79" s="654"/>
      <c r="AM79" s="654"/>
      <c r="AN79" s="671"/>
      <c r="AO79" s="671"/>
      <c r="AP79" s="671"/>
      <c r="AQ79" s="671"/>
      <c r="AR79" s="671"/>
      <c r="AS79" s="671"/>
      <c r="AT79" s="671"/>
      <c r="AU79" s="671"/>
      <c r="AV79" s="671"/>
      <c r="AW79" s="671"/>
      <c r="AX79" s="671"/>
      <c r="AY79" s="671"/>
      <c r="AZ79" s="671"/>
      <c r="BA79" s="676"/>
    </row>
    <row r="80" spans="2:53" ht="19.5" customHeight="1">
      <c r="B80" s="642"/>
      <c r="C80" s="652"/>
      <c r="D80" s="1418"/>
      <c r="E80" s="1418"/>
      <c r="F80" s="652"/>
      <c r="G80" s="654"/>
      <c r="H80" s="1433" t="str">
        <f>'Donnees MELEC'!$E$24</f>
        <v>C3.2: La solution technique proposée répond au besoin du client et elle est pertinente</v>
      </c>
      <c r="I80" s="1434"/>
      <c r="J80" s="1434"/>
      <c r="K80" s="1434"/>
      <c r="L80" s="1435"/>
      <c r="M80" s="643"/>
      <c r="N80" s="643"/>
      <c r="O80" s="654"/>
      <c r="P80" s="654"/>
      <c r="Q80" s="655"/>
      <c r="R80" s="654"/>
      <c r="S80" s="654"/>
      <c r="T80" s="654"/>
      <c r="U80" s="654"/>
      <c r="V80" s="654"/>
      <c r="W80" s="654"/>
      <c r="X80" s="654"/>
      <c r="Y80" s="654"/>
      <c r="Z80" s="654"/>
      <c r="AA80" s="650"/>
      <c r="AB80" s="719"/>
      <c r="AC80" s="644"/>
      <c r="AD80" s="652"/>
      <c r="AE80" s="1418"/>
      <c r="AF80" s="1418"/>
      <c r="AG80" s="652"/>
      <c r="AH80" s="654"/>
      <c r="AI80" s="1433" t="str">
        <f>'Donnees MELEC'!$E$27</f>
        <v>C4.2: Le façonnage est réalisé conformément aux prescriptions et règles de l’art</v>
      </c>
      <c r="AJ80" s="1434"/>
      <c r="AK80" s="1434"/>
      <c r="AL80" s="1434"/>
      <c r="AM80" s="1435"/>
      <c r="AN80" s="643"/>
      <c r="AO80" s="643"/>
      <c r="AP80" s="654"/>
      <c r="AQ80" s="654"/>
      <c r="AR80" s="655"/>
      <c r="AS80" s="654"/>
      <c r="AT80" s="654"/>
      <c r="AU80" s="654"/>
      <c r="AV80" s="654"/>
      <c r="AW80" s="654"/>
      <c r="AX80" s="654"/>
      <c r="AY80" s="654"/>
      <c r="AZ80" s="654"/>
      <c r="BA80" s="657"/>
    </row>
    <row r="81" spans="2:55" ht="30" customHeight="1">
      <c r="B81" s="1416">
        <v>16</v>
      </c>
      <c r="C81" s="1461"/>
      <c r="D81" s="1419" t="str">
        <f>'Donnees MELEC'!$C$24</f>
        <v>C3.2</v>
      </c>
      <c r="E81" s="1420"/>
      <c r="F81" s="652"/>
      <c r="G81" s="659" t="s">
        <v>211</v>
      </c>
      <c r="H81" s="1436"/>
      <c r="I81" s="1353"/>
      <c r="J81" s="1353"/>
      <c r="K81" s="1353"/>
      <c r="L81" s="1437"/>
      <c r="M81" s="1446" t="s">
        <v>212</v>
      </c>
      <c r="N81" s="1446"/>
      <c r="O81" s="1447"/>
      <c r="P81" s="1430" t="str">
        <f>REPT("g",(U81))</f>
        <v/>
      </c>
      <c r="Q81" s="1431"/>
      <c r="R81" s="1431"/>
      <c r="S81" s="1432"/>
      <c r="T81" s="664"/>
      <c r="U81" s="1038">
        <f>Bilan!$AK$26</f>
        <v>0</v>
      </c>
      <c r="V81" s="654"/>
      <c r="W81" s="1039" t="str">
        <f>Bilan!$AM$26</f>
        <v xml:space="preserve"> </v>
      </c>
      <c r="X81" s="666"/>
      <c r="Y81" s="654"/>
      <c r="Z81" s="654"/>
      <c r="AA81" s="650"/>
      <c r="AB81" s="719"/>
      <c r="AC81" s="1454">
        <v>20</v>
      </c>
      <c r="AD81" s="1461"/>
      <c r="AE81" s="1419" t="str">
        <f>'Donnees MELEC'!$C$27</f>
        <v>C4.2</v>
      </c>
      <c r="AF81" s="1420"/>
      <c r="AG81" s="652"/>
      <c r="AH81" s="659" t="s">
        <v>211</v>
      </c>
      <c r="AI81" s="1436"/>
      <c r="AJ81" s="1353"/>
      <c r="AK81" s="1353"/>
      <c r="AL81" s="1353"/>
      <c r="AM81" s="1437"/>
      <c r="AN81" s="1446" t="s">
        <v>212</v>
      </c>
      <c r="AO81" s="1446"/>
      <c r="AP81" s="1447"/>
      <c r="AQ81" s="1430" t="str">
        <f>REPT("g",(AV81))</f>
        <v/>
      </c>
      <c r="AR81" s="1431"/>
      <c r="AS81" s="1431"/>
      <c r="AT81" s="1432"/>
      <c r="AU81" s="664"/>
      <c r="AV81" s="1038">
        <f>Bilan!$AK$30</f>
        <v>0</v>
      </c>
      <c r="AW81" s="654"/>
      <c r="AX81" s="1039" t="str">
        <f>Bilan!$AM$30</f>
        <v xml:space="preserve"> </v>
      </c>
      <c r="AY81" s="666"/>
      <c r="AZ81" s="654"/>
      <c r="BA81" s="657"/>
    </row>
    <row r="82" spans="2:55" ht="19.5" customHeight="1">
      <c r="B82" s="642"/>
      <c r="C82" s="652"/>
      <c r="D82" s="1418"/>
      <c r="E82" s="1418"/>
      <c r="F82" s="652"/>
      <c r="G82" s="654"/>
      <c r="H82" s="1438"/>
      <c r="I82" s="1439"/>
      <c r="J82" s="1439"/>
      <c r="K82" s="1439"/>
      <c r="L82" s="1440"/>
      <c r="M82" s="643"/>
      <c r="N82" s="643"/>
      <c r="O82" s="654"/>
      <c r="P82" s="654"/>
      <c r="Q82" s="654"/>
      <c r="R82" s="654"/>
      <c r="S82" s="654"/>
      <c r="T82" s="654"/>
      <c r="U82" s="654"/>
      <c r="V82" s="654"/>
      <c r="W82" s="654"/>
      <c r="X82" s="654"/>
      <c r="Y82" s="654"/>
      <c r="Z82" s="654"/>
      <c r="AA82" s="650"/>
      <c r="AB82" s="719"/>
      <c r="AC82" s="644"/>
      <c r="AD82" s="652"/>
      <c r="AE82" s="1418"/>
      <c r="AF82" s="1418"/>
      <c r="AG82" s="652"/>
      <c r="AH82" s="654"/>
      <c r="AI82" s="1438"/>
      <c r="AJ82" s="1439"/>
      <c r="AK82" s="1439"/>
      <c r="AL82" s="1439"/>
      <c r="AM82" s="1440"/>
      <c r="AN82" s="643"/>
      <c r="AO82" s="643"/>
      <c r="AP82" s="654"/>
      <c r="AQ82" s="654"/>
      <c r="AR82" s="654"/>
      <c r="AS82" s="654"/>
      <c r="AT82" s="654"/>
      <c r="AU82" s="654"/>
      <c r="AV82" s="654"/>
      <c r="AW82" s="654"/>
      <c r="AX82" s="654"/>
      <c r="AY82" s="654"/>
      <c r="AZ82" s="654"/>
      <c r="BA82" s="657"/>
      <c r="BB82" s="677"/>
      <c r="BC82" s="677"/>
    </row>
    <row r="83" spans="2:55" ht="15" customHeight="1">
      <c r="B83" s="642"/>
      <c r="C83" s="652"/>
      <c r="D83" s="669"/>
      <c r="E83" s="654"/>
      <c r="F83" s="652"/>
      <c r="G83" s="654"/>
      <c r="H83" s="678"/>
      <c r="I83" s="679"/>
      <c r="J83" s="679"/>
      <c r="K83" s="680"/>
      <c r="L83" s="681"/>
      <c r="M83" s="643"/>
      <c r="N83" s="643"/>
      <c r="O83" s="654"/>
      <c r="P83" s="654"/>
      <c r="Q83" s="654"/>
      <c r="R83" s="654"/>
      <c r="S83" s="654"/>
      <c r="T83" s="654"/>
      <c r="U83" s="654"/>
      <c r="V83" s="654"/>
      <c r="W83" s="654"/>
      <c r="X83" s="654"/>
      <c r="Y83" s="654"/>
      <c r="Z83" s="654"/>
      <c r="AA83" s="1441"/>
      <c r="AB83" s="721"/>
      <c r="AC83" s="644"/>
      <c r="AD83" s="652"/>
      <c r="AE83" s="652"/>
      <c r="AF83" s="652"/>
      <c r="AG83" s="652"/>
      <c r="AH83" s="652"/>
      <c r="AI83" s="652"/>
      <c r="AJ83" s="652"/>
      <c r="AK83" s="652"/>
      <c r="AL83" s="652"/>
      <c r="AM83" s="652"/>
      <c r="AN83" s="652"/>
      <c r="AO83" s="652"/>
      <c r="AP83" s="652"/>
      <c r="AQ83" s="652"/>
      <c r="AR83" s="652"/>
      <c r="AS83" s="652"/>
      <c r="AT83" s="652"/>
      <c r="AU83" s="652"/>
      <c r="AV83" s="652"/>
      <c r="AW83" s="652"/>
      <c r="AX83" s="652"/>
      <c r="AY83" s="654"/>
      <c r="AZ83" s="654"/>
      <c r="BA83" s="657"/>
      <c r="BB83" s="251"/>
      <c r="BC83" s="251"/>
    </row>
    <row r="84" spans="2:55" ht="19.5" customHeight="1">
      <c r="B84" s="642"/>
      <c r="C84" s="652"/>
      <c r="D84" s="1418"/>
      <c r="E84" s="1418"/>
      <c r="F84" s="652"/>
      <c r="G84" s="654"/>
      <c r="H84" s="1433" t="str">
        <f>'Donnees MELEC'!$E$25</f>
        <v>C3.3: La solution technique proposée intègre les enjeux d’efficacité énergétique</v>
      </c>
      <c r="I84" s="1434"/>
      <c r="J84" s="1434"/>
      <c r="K84" s="1434"/>
      <c r="L84" s="1435"/>
      <c r="M84" s="643"/>
      <c r="N84" s="643"/>
      <c r="O84" s="654"/>
      <c r="P84" s="654"/>
      <c r="Q84" s="655"/>
      <c r="R84" s="654"/>
      <c r="S84" s="654"/>
      <c r="T84" s="654"/>
      <c r="U84" s="654"/>
      <c r="V84" s="654"/>
      <c r="W84" s="654"/>
      <c r="X84" s="654"/>
      <c r="Y84" s="654"/>
      <c r="Z84" s="654"/>
      <c r="AA84" s="1441"/>
      <c r="AB84" s="721"/>
      <c r="AC84" s="644"/>
      <c r="AD84" s="652"/>
      <c r="AE84" s="1418"/>
      <c r="AF84" s="1418"/>
      <c r="AG84" s="652"/>
      <c r="AH84" s="654"/>
      <c r="AI84" s="1433" t="str">
        <f>'Donnees MELEC'!$E$28</f>
        <v>C4.3: Les câblages et les raccordements sont réalisés conformément aux prescriptions et règles de l’art</v>
      </c>
      <c r="AJ84" s="1434"/>
      <c r="AK84" s="1434"/>
      <c r="AL84" s="1434"/>
      <c r="AM84" s="1435"/>
      <c r="AN84" s="643"/>
      <c r="AO84" s="643"/>
      <c r="AP84" s="654"/>
      <c r="AQ84" s="654"/>
      <c r="AR84" s="655"/>
      <c r="AS84" s="654"/>
      <c r="AT84" s="654"/>
      <c r="AU84" s="654"/>
      <c r="AV84" s="654"/>
      <c r="AW84" s="654"/>
      <c r="AX84" s="654"/>
      <c r="AY84" s="654"/>
      <c r="AZ84" s="654"/>
      <c r="BA84" s="657"/>
    </row>
    <row r="85" spans="2:55" ht="30" customHeight="1">
      <c r="B85" s="1416">
        <v>17</v>
      </c>
      <c r="C85" s="1461"/>
      <c r="D85" s="1419" t="str">
        <f>'Donnees MELEC'!$C$25</f>
        <v>C3.3</v>
      </c>
      <c r="E85" s="1420"/>
      <c r="F85" s="652"/>
      <c r="G85" s="659" t="s">
        <v>211</v>
      </c>
      <c r="H85" s="1436"/>
      <c r="I85" s="1353"/>
      <c r="J85" s="1353"/>
      <c r="K85" s="1353"/>
      <c r="L85" s="1437"/>
      <c r="M85" s="1446" t="s">
        <v>212</v>
      </c>
      <c r="N85" s="1446"/>
      <c r="O85" s="1447"/>
      <c r="P85" s="1430" t="str">
        <f>REPT("g",(U85))</f>
        <v/>
      </c>
      <c r="Q85" s="1431"/>
      <c r="R85" s="1431"/>
      <c r="S85" s="1432"/>
      <c r="T85" s="664"/>
      <c r="U85" s="1038">
        <f>Bilan!$AK$26</f>
        <v>0</v>
      </c>
      <c r="V85" s="654"/>
      <c r="W85" s="1039" t="str">
        <f>Bilan!$AM$26</f>
        <v xml:space="preserve"> </v>
      </c>
      <c r="X85" s="666"/>
      <c r="Y85" s="654"/>
      <c r="Z85" s="654"/>
      <c r="AA85" s="650"/>
      <c r="AB85" s="719"/>
      <c r="AC85" s="1454">
        <v>21</v>
      </c>
      <c r="AD85" s="1461"/>
      <c r="AE85" s="1419" t="str">
        <f>'Donnees MELEC'!$C$28</f>
        <v>C4.3</v>
      </c>
      <c r="AF85" s="1420"/>
      <c r="AG85" s="652"/>
      <c r="AH85" s="659" t="s">
        <v>211</v>
      </c>
      <c r="AI85" s="1436"/>
      <c r="AJ85" s="1353"/>
      <c r="AK85" s="1353"/>
      <c r="AL85" s="1353"/>
      <c r="AM85" s="1437"/>
      <c r="AN85" s="1446" t="s">
        <v>212</v>
      </c>
      <c r="AO85" s="1446"/>
      <c r="AP85" s="1447"/>
      <c r="AQ85" s="1430" t="str">
        <f>REPT("g",(AV85))</f>
        <v/>
      </c>
      <c r="AR85" s="1431"/>
      <c r="AS85" s="1431"/>
      <c r="AT85" s="1432"/>
      <c r="AU85" s="664"/>
      <c r="AV85" s="1038">
        <f>Bilan!$AK$30</f>
        <v>0</v>
      </c>
      <c r="AW85" s="654"/>
      <c r="AX85" s="1039" t="str">
        <f>Bilan!$AM$30</f>
        <v xml:space="preserve"> </v>
      </c>
      <c r="AY85" s="666"/>
      <c r="AZ85" s="654"/>
      <c r="BA85" s="657"/>
    </row>
    <row r="86" spans="2:55" ht="19.5" customHeight="1">
      <c r="B86" s="684"/>
      <c r="C86" s="652"/>
      <c r="D86" s="1418"/>
      <c r="E86" s="1418"/>
      <c r="F86" s="652"/>
      <c r="G86" s="654"/>
      <c r="H86" s="1438"/>
      <c r="I86" s="1439"/>
      <c r="J86" s="1439"/>
      <c r="K86" s="1439"/>
      <c r="L86" s="1440"/>
      <c r="M86" s="643"/>
      <c r="N86" s="643"/>
      <c r="O86" s="654"/>
      <c r="P86" s="654"/>
      <c r="Q86" s="654"/>
      <c r="R86" s="654"/>
      <c r="S86" s="654"/>
      <c r="T86" s="654"/>
      <c r="U86" s="654"/>
      <c r="V86" s="654"/>
      <c r="W86" s="654"/>
      <c r="X86" s="654"/>
      <c r="Y86" s="654"/>
      <c r="Z86" s="654"/>
      <c r="AA86" s="901"/>
      <c r="AB86" s="722"/>
      <c r="AC86" s="644"/>
      <c r="AD86" s="652"/>
      <c r="AE86" s="1418"/>
      <c r="AF86" s="1418"/>
      <c r="AG86" s="652"/>
      <c r="AH86" s="654"/>
      <c r="AI86" s="1438"/>
      <c r="AJ86" s="1439"/>
      <c r="AK86" s="1439"/>
      <c r="AL86" s="1439"/>
      <c r="AM86" s="1440"/>
      <c r="AN86" s="643"/>
      <c r="AO86" s="643"/>
      <c r="AP86" s="654"/>
      <c r="AQ86" s="654"/>
      <c r="AR86" s="654"/>
      <c r="AS86" s="654"/>
      <c r="AT86" s="654"/>
      <c r="AU86" s="654"/>
      <c r="AV86" s="654"/>
      <c r="AW86" s="654"/>
      <c r="AX86" s="654"/>
      <c r="AY86" s="654"/>
      <c r="AZ86" s="654"/>
      <c r="BA86" s="657"/>
    </row>
    <row r="87" spans="2:55" ht="15" customHeight="1">
      <c r="B87" s="642"/>
      <c r="C87" s="652"/>
      <c r="D87" s="669"/>
      <c r="E87" s="654"/>
      <c r="F87" s="652"/>
      <c r="G87" s="654"/>
      <c r="H87" s="710"/>
      <c r="I87" s="711"/>
      <c r="J87" s="711"/>
      <c r="K87" s="712"/>
      <c r="L87" s="713"/>
      <c r="M87" s="643"/>
      <c r="N87" s="643"/>
      <c r="O87" s="654"/>
      <c r="P87" s="654"/>
      <c r="Q87" s="654"/>
      <c r="R87" s="654"/>
      <c r="S87" s="654"/>
      <c r="T87" s="654"/>
      <c r="U87" s="654"/>
      <c r="V87" s="654"/>
      <c r="W87" s="654"/>
      <c r="X87" s="654"/>
      <c r="Y87" s="654"/>
      <c r="Z87" s="656"/>
      <c r="AA87" s="901"/>
      <c r="AB87" s="722"/>
      <c r="AC87" s="644"/>
      <c r="AD87" s="652"/>
      <c r="AE87" s="652"/>
      <c r="AF87" s="652"/>
      <c r="AG87" s="652"/>
      <c r="AH87" s="652"/>
      <c r="AI87" s="652"/>
      <c r="AJ87" s="652"/>
      <c r="AK87" s="652"/>
      <c r="AL87" s="652"/>
      <c r="AM87" s="652"/>
      <c r="AN87" s="652"/>
      <c r="AO87" s="652"/>
      <c r="AP87" s="652"/>
      <c r="AQ87" s="652"/>
      <c r="AR87" s="652"/>
      <c r="AS87" s="652"/>
      <c r="AT87" s="652"/>
      <c r="AU87" s="652"/>
      <c r="AV87" s="652"/>
      <c r="AW87" s="652"/>
      <c r="AX87" s="652"/>
      <c r="AY87" s="654"/>
      <c r="AZ87" s="654"/>
      <c r="BA87" s="657"/>
    </row>
    <row r="88" spans="2:55" ht="19.5" customHeight="1">
      <c r="B88" s="642"/>
      <c r="C88" s="652"/>
      <c r="D88" s="652"/>
      <c r="E88" s="652"/>
      <c r="F88" s="652"/>
      <c r="G88" s="652"/>
      <c r="H88" s="652"/>
      <c r="I88" s="652"/>
      <c r="J88" s="652"/>
      <c r="K88" s="652"/>
      <c r="L88" s="652"/>
      <c r="M88" s="652"/>
      <c r="N88" s="652"/>
      <c r="O88" s="652"/>
      <c r="P88" s="652"/>
      <c r="Q88" s="652"/>
      <c r="R88" s="652"/>
      <c r="S88" s="652"/>
      <c r="T88" s="652"/>
      <c r="U88" s="652"/>
      <c r="V88" s="652"/>
      <c r="W88" s="652"/>
      <c r="X88" s="652"/>
      <c r="Y88" s="652"/>
      <c r="Z88" s="656"/>
      <c r="AA88" s="902"/>
      <c r="AB88" s="721"/>
      <c r="AC88" s="644"/>
      <c r="AD88" s="652"/>
      <c r="AE88" s="1418"/>
      <c r="AF88" s="1418"/>
      <c r="AG88" s="652"/>
      <c r="AH88" s="654"/>
      <c r="AI88" s="1433" t="str">
        <f>'Donnees MELEC'!$E$29</f>
        <v>C4.4: Les adaptations techniques nécessaires sont réalisées</v>
      </c>
      <c r="AJ88" s="1434"/>
      <c r="AK88" s="1434"/>
      <c r="AL88" s="1434"/>
      <c r="AM88" s="1435"/>
      <c r="AN88" s="643"/>
      <c r="AO88" s="643"/>
      <c r="AP88" s="654"/>
      <c r="AQ88" s="654"/>
      <c r="AR88" s="655"/>
      <c r="AS88" s="654"/>
      <c r="AT88" s="654"/>
      <c r="AU88" s="654"/>
      <c r="AV88" s="654"/>
      <c r="AW88" s="654"/>
      <c r="AX88" s="654"/>
      <c r="AY88" s="654"/>
      <c r="AZ88" s="654"/>
      <c r="BA88" s="657"/>
    </row>
    <row r="89" spans="2:55" ht="30" customHeight="1">
      <c r="B89" s="642"/>
      <c r="C89" s="652"/>
      <c r="D89" s="652"/>
      <c r="E89" s="652"/>
      <c r="F89" s="652"/>
      <c r="G89" s="652"/>
      <c r="H89" s="652"/>
      <c r="I89" s="652"/>
      <c r="J89" s="652"/>
      <c r="K89" s="652"/>
      <c r="L89" s="652"/>
      <c r="M89" s="652"/>
      <c r="N89" s="652"/>
      <c r="O89" s="652"/>
      <c r="P89" s="652"/>
      <c r="Q89" s="652"/>
      <c r="R89" s="652"/>
      <c r="S89" s="652"/>
      <c r="T89" s="652"/>
      <c r="U89" s="652"/>
      <c r="V89" s="652"/>
      <c r="W89" s="652"/>
      <c r="X89" s="652"/>
      <c r="Y89" s="652"/>
      <c r="Z89" s="656"/>
      <c r="AA89" s="902"/>
      <c r="AB89" s="721"/>
      <c r="AC89" s="1454">
        <v>21</v>
      </c>
      <c r="AD89" s="1461"/>
      <c r="AE89" s="1419" t="str">
        <f>'Donnees MELEC'!$C$29</f>
        <v>C4.4</v>
      </c>
      <c r="AF89" s="1420"/>
      <c r="AG89" s="652"/>
      <c r="AH89" s="659" t="s">
        <v>211</v>
      </c>
      <c r="AI89" s="1436"/>
      <c r="AJ89" s="1353"/>
      <c r="AK89" s="1353"/>
      <c r="AL89" s="1353"/>
      <c r="AM89" s="1437"/>
      <c r="AN89" s="1446" t="s">
        <v>212</v>
      </c>
      <c r="AO89" s="1446"/>
      <c r="AP89" s="1447"/>
      <c r="AQ89" s="1430" t="str">
        <f>REPT("g",(AV89))</f>
        <v/>
      </c>
      <c r="AR89" s="1431"/>
      <c r="AS89" s="1431"/>
      <c r="AT89" s="1432"/>
      <c r="AU89" s="664"/>
      <c r="AV89" s="1038">
        <f>Bilan!$AK$30</f>
        <v>0</v>
      </c>
      <c r="AW89" s="654"/>
      <c r="AX89" s="1039" t="str">
        <f>Bilan!$AM$30</f>
        <v xml:space="preserve"> </v>
      </c>
      <c r="AY89" s="652"/>
      <c r="AZ89" s="652"/>
      <c r="BA89" s="702"/>
    </row>
    <row r="90" spans="2:55" ht="19.5" customHeight="1">
      <c r="B90" s="642"/>
      <c r="C90" s="652"/>
      <c r="D90" s="652"/>
      <c r="E90" s="652"/>
      <c r="F90" s="652"/>
      <c r="G90" s="652"/>
      <c r="H90" s="652"/>
      <c r="I90" s="652"/>
      <c r="J90" s="652"/>
      <c r="K90" s="652"/>
      <c r="L90" s="652"/>
      <c r="M90" s="652"/>
      <c r="N90" s="652"/>
      <c r="O90" s="652"/>
      <c r="P90" s="652"/>
      <c r="Q90" s="652"/>
      <c r="R90" s="652"/>
      <c r="S90" s="652"/>
      <c r="T90" s="652"/>
      <c r="U90" s="652"/>
      <c r="V90" s="652"/>
      <c r="W90" s="652"/>
      <c r="X90" s="652"/>
      <c r="Y90" s="652"/>
      <c r="Z90" s="656"/>
      <c r="AA90" s="650"/>
      <c r="AB90" s="719"/>
      <c r="AC90" s="644"/>
      <c r="AD90" s="652"/>
      <c r="AE90" s="1418"/>
      <c r="AF90" s="1418"/>
      <c r="AG90" s="652"/>
      <c r="AH90" s="654"/>
      <c r="AI90" s="1438"/>
      <c r="AJ90" s="1439"/>
      <c r="AK90" s="1439"/>
      <c r="AL90" s="1439"/>
      <c r="AM90" s="1440"/>
      <c r="AN90" s="643"/>
      <c r="AO90" s="643"/>
      <c r="AP90" s="654"/>
      <c r="AQ90" s="654"/>
      <c r="AR90" s="654"/>
      <c r="AS90" s="654"/>
      <c r="AT90" s="654"/>
      <c r="AU90" s="654"/>
      <c r="AV90" s="654"/>
      <c r="AW90" s="654"/>
      <c r="AX90" s="654"/>
      <c r="AY90" s="652"/>
      <c r="AZ90" s="652"/>
      <c r="BA90" s="702"/>
    </row>
    <row r="91" spans="2:55" ht="15" customHeight="1">
      <c r="B91" s="642"/>
      <c r="C91" s="652"/>
      <c r="D91" s="652"/>
      <c r="E91" s="652"/>
      <c r="F91" s="652"/>
      <c r="G91" s="652"/>
      <c r="H91" s="652"/>
      <c r="I91" s="652"/>
      <c r="J91" s="652"/>
      <c r="K91" s="652"/>
      <c r="L91" s="652"/>
      <c r="M91" s="652"/>
      <c r="N91" s="652"/>
      <c r="O91" s="652"/>
      <c r="P91" s="652"/>
      <c r="Q91" s="652"/>
      <c r="R91" s="652"/>
      <c r="S91" s="652"/>
      <c r="T91" s="652"/>
      <c r="U91" s="652"/>
      <c r="V91" s="652"/>
      <c r="W91" s="652"/>
      <c r="X91" s="652"/>
      <c r="Y91" s="652"/>
      <c r="Z91" s="656"/>
      <c r="AA91" s="902"/>
      <c r="AB91" s="721"/>
      <c r="AC91" s="644"/>
      <c r="AD91" s="652"/>
      <c r="AE91" s="652"/>
      <c r="AF91" s="652"/>
      <c r="AG91" s="652"/>
      <c r="AH91" s="652"/>
      <c r="AI91" s="652"/>
      <c r="AJ91" s="652"/>
      <c r="AK91" s="652"/>
      <c r="AL91" s="652"/>
      <c r="AM91" s="652"/>
      <c r="AN91" s="652"/>
      <c r="AO91" s="652"/>
      <c r="AP91" s="652"/>
      <c r="AQ91" s="652"/>
      <c r="AR91" s="652"/>
      <c r="AS91" s="652"/>
      <c r="AT91" s="652"/>
      <c r="AU91" s="652"/>
      <c r="AV91" s="652"/>
      <c r="AW91" s="652"/>
      <c r="AX91" s="652"/>
      <c r="AY91" s="654"/>
      <c r="AZ91" s="654"/>
      <c r="BA91" s="657"/>
      <c r="BB91" s="251"/>
      <c r="BC91" s="251"/>
    </row>
    <row r="92" spans="2:55" ht="19.5" customHeight="1">
      <c r="B92" s="642"/>
      <c r="C92" s="652"/>
      <c r="D92" s="652"/>
      <c r="E92" s="652"/>
      <c r="F92" s="652"/>
      <c r="G92" s="652"/>
      <c r="H92" s="652"/>
      <c r="I92" s="652"/>
      <c r="J92" s="652"/>
      <c r="K92" s="652"/>
      <c r="L92" s="652"/>
      <c r="M92" s="652"/>
      <c r="N92" s="652"/>
      <c r="O92" s="652"/>
      <c r="P92" s="652"/>
      <c r="Q92" s="652"/>
      <c r="R92" s="652"/>
      <c r="S92" s="652"/>
      <c r="T92" s="652"/>
      <c r="U92" s="652"/>
      <c r="V92" s="652"/>
      <c r="W92" s="652"/>
      <c r="X92" s="652"/>
      <c r="Y92" s="652"/>
      <c r="Z92" s="656"/>
      <c r="AA92" s="902"/>
      <c r="AB92" s="721"/>
      <c r="AC92" s="644"/>
      <c r="AD92" s="652"/>
      <c r="AE92" s="1418"/>
      <c r="AF92" s="1418"/>
      <c r="AG92" s="652"/>
      <c r="AH92" s="654"/>
      <c r="AI92" s="1433" t="str">
        <f>'Donnees MELEC'!$E$30</f>
        <v>C4.5: Les réalisations respectent les contraintes liées à l’efficacité énergétique</v>
      </c>
      <c r="AJ92" s="1434"/>
      <c r="AK92" s="1434"/>
      <c r="AL92" s="1434"/>
      <c r="AM92" s="1435"/>
      <c r="AN92" s="643"/>
      <c r="AO92" s="643"/>
      <c r="AP92" s="654"/>
      <c r="AQ92" s="654"/>
      <c r="AR92" s="655"/>
      <c r="AS92" s="654"/>
      <c r="AT92" s="654"/>
      <c r="AU92" s="654"/>
      <c r="AV92" s="654"/>
      <c r="AW92" s="654"/>
      <c r="AX92" s="654"/>
      <c r="AY92" s="654"/>
      <c r="AZ92" s="654"/>
      <c r="BA92" s="657"/>
    </row>
    <row r="93" spans="2:55" ht="30" customHeight="1">
      <c r="B93" s="642"/>
      <c r="C93" s="652"/>
      <c r="D93" s="652"/>
      <c r="E93" s="652"/>
      <c r="F93" s="652"/>
      <c r="G93" s="652"/>
      <c r="H93" s="652"/>
      <c r="I93" s="652"/>
      <c r="J93" s="652"/>
      <c r="K93" s="652"/>
      <c r="L93" s="652"/>
      <c r="M93" s="652"/>
      <c r="N93" s="652"/>
      <c r="O93" s="652"/>
      <c r="P93" s="652"/>
      <c r="Q93" s="652"/>
      <c r="R93" s="652"/>
      <c r="S93" s="652"/>
      <c r="T93" s="652"/>
      <c r="U93" s="652"/>
      <c r="V93" s="652"/>
      <c r="W93" s="652"/>
      <c r="X93" s="652"/>
      <c r="Y93" s="652"/>
      <c r="Z93" s="656"/>
      <c r="AA93" s="650"/>
      <c r="AB93" s="719"/>
      <c r="AC93" s="1454">
        <v>21</v>
      </c>
      <c r="AD93" s="1461"/>
      <c r="AE93" s="1419" t="str">
        <f>'Donnees MELEC'!$C$30</f>
        <v>C4.5</v>
      </c>
      <c r="AF93" s="1420"/>
      <c r="AG93" s="652"/>
      <c r="AH93" s="659" t="s">
        <v>211</v>
      </c>
      <c r="AI93" s="1436"/>
      <c r="AJ93" s="1353"/>
      <c r="AK93" s="1353"/>
      <c r="AL93" s="1353"/>
      <c r="AM93" s="1437"/>
      <c r="AN93" s="1446" t="s">
        <v>212</v>
      </c>
      <c r="AO93" s="1446"/>
      <c r="AP93" s="1447"/>
      <c r="AQ93" s="1430" t="str">
        <f>REPT("g",(AV93))</f>
        <v/>
      </c>
      <c r="AR93" s="1431"/>
      <c r="AS93" s="1431"/>
      <c r="AT93" s="1432"/>
      <c r="AU93" s="664"/>
      <c r="AV93" s="1038">
        <f>Bilan!$AK$30</f>
        <v>0</v>
      </c>
      <c r="AW93" s="654"/>
      <c r="AX93" s="1039" t="str">
        <f>Bilan!$AM$30</f>
        <v xml:space="preserve"> </v>
      </c>
      <c r="AY93" s="666"/>
      <c r="AZ93" s="654"/>
      <c r="BA93" s="657"/>
    </row>
    <row r="94" spans="2:55" ht="19.5" customHeight="1">
      <c r="B94" s="642"/>
      <c r="C94" s="652"/>
      <c r="D94" s="652"/>
      <c r="E94" s="652"/>
      <c r="F94" s="652"/>
      <c r="G94" s="652"/>
      <c r="H94" s="652"/>
      <c r="I94" s="652"/>
      <c r="J94" s="652"/>
      <c r="K94" s="652"/>
      <c r="L94" s="652"/>
      <c r="M94" s="652"/>
      <c r="N94" s="652"/>
      <c r="O94" s="652"/>
      <c r="P94" s="652"/>
      <c r="Q94" s="652"/>
      <c r="R94" s="652"/>
      <c r="S94" s="652"/>
      <c r="T94" s="652"/>
      <c r="U94" s="652"/>
      <c r="V94" s="652"/>
      <c r="W94" s="652"/>
      <c r="X94" s="652"/>
      <c r="Y94" s="652"/>
      <c r="Z94" s="656"/>
      <c r="AA94" s="901"/>
      <c r="AB94" s="722"/>
      <c r="AC94" s="644"/>
      <c r="AD94" s="652"/>
      <c r="AE94" s="1418"/>
      <c r="AF94" s="1418"/>
      <c r="AG94" s="652"/>
      <c r="AH94" s="654"/>
      <c r="AI94" s="1438"/>
      <c r="AJ94" s="1439"/>
      <c r="AK94" s="1439"/>
      <c r="AL94" s="1439"/>
      <c r="AM94" s="1440"/>
      <c r="AN94" s="643"/>
      <c r="AO94" s="643"/>
      <c r="AP94" s="654"/>
      <c r="AQ94" s="654"/>
      <c r="AR94" s="654"/>
      <c r="AS94" s="654"/>
      <c r="AT94" s="654"/>
      <c r="AU94" s="654"/>
      <c r="AV94" s="654"/>
      <c r="AW94" s="654"/>
      <c r="AX94" s="654"/>
      <c r="AY94" s="654"/>
      <c r="AZ94" s="654"/>
      <c r="BA94" s="657"/>
    </row>
    <row r="95" spans="2:55" ht="15" customHeight="1">
      <c r="B95" s="642"/>
      <c r="C95" s="652"/>
      <c r="D95" s="669"/>
      <c r="E95" s="654"/>
      <c r="F95" s="652"/>
      <c r="G95" s="654"/>
      <c r="H95" s="710"/>
      <c r="I95" s="711"/>
      <c r="J95" s="711"/>
      <c r="K95" s="712"/>
      <c r="L95" s="713"/>
      <c r="M95" s="643"/>
      <c r="N95" s="643"/>
      <c r="O95" s="654"/>
      <c r="P95" s="654"/>
      <c r="Q95" s="654"/>
      <c r="R95" s="654"/>
      <c r="S95" s="654"/>
      <c r="T95" s="654"/>
      <c r="U95" s="654"/>
      <c r="V95" s="654"/>
      <c r="W95" s="654"/>
      <c r="X95" s="654"/>
      <c r="Y95" s="654"/>
      <c r="Z95" s="656"/>
      <c r="AA95" s="901"/>
      <c r="AB95" s="722"/>
      <c r="AC95" s="644"/>
      <c r="AD95" s="652"/>
      <c r="AE95" s="652"/>
      <c r="AF95" s="652"/>
      <c r="AG95" s="652"/>
      <c r="AH95" s="652"/>
      <c r="AI95" s="652"/>
      <c r="AJ95" s="652"/>
      <c r="AK95" s="652"/>
      <c r="AL95" s="652"/>
      <c r="AM95" s="652"/>
      <c r="AN95" s="652"/>
      <c r="AO95" s="652"/>
      <c r="AP95" s="652"/>
      <c r="AQ95" s="652"/>
      <c r="AR95" s="652"/>
      <c r="AS95" s="652"/>
      <c r="AT95" s="652"/>
      <c r="AU95" s="652"/>
      <c r="AV95" s="652"/>
      <c r="AW95" s="652"/>
      <c r="AX95" s="652"/>
      <c r="AY95" s="654"/>
      <c r="AZ95" s="654"/>
      <c r="BA95" s="657"/>
    </row>
    <row r="96" spans="2:55" ht="19.5" customHeight="1">
      <c r="B96" s="642"/>
      <c r="C96" s="652"/>
      <c r="D96" s="652"/>
      <c r="E96" s="652"/>
      <c r="F96" s="652"/>
      <c r="G96" s="652"/>
      <c r="H96" s="652"/>
      <c r="I96" s="652"/>
      <c r="J96" s="652"/>
      <c r="K96" s="652"/>
      <c r="L96" s="652"/>
      <c r="M96" s="652"/>
      <c r="N96" s="652"/>
      <c r="O96" s="652"/>
      <c r="P96" s="652"/>
      <c r="Q96" s="652"/>
      <c r="R96" s="652"/>
      <c r="S96" s="652"/>
      <c r="T96" s="652"/>
      <c r="U96" s="652"/>
      <c r="V96" s="652"/>
      <c r="W96" s="652"/>
      <c r="X96" s="652"/>
      <c r="Y96" s="652"/>
      <c r="Z96" s="656"/>
      <c r="AA96" s="901"/>
      <c r="AB96" s="721"/>
      <c r="AC96" s="644"/>
      <c r="AD96" s="652"/>
      <c r="AE96" s="1418"/>
      <c r="AF96" s="1418"/>
      <c r="AG96" s="652"/>
      <c r="AH96" s="654"/>
      <c r="AI96" s="1433" t="str">
        <f>'Donnees MELEC'!$E$31</f>
        <v>C4.6: Les autocontrôles sont réalisés et les fiches d’autocontrôles sont complétées</v>
      </c>
      <c r="AJ96" s="1434"/>
      <c r="AK96" s="1434"/>
      <c r="AL96" s="1434"/>
      <c r="AM96" s="1435"/>
      <c r="AN96" s="643"/>
      <c r="AO96" s="643"/>
      <c r="AP96" s="654"/>
      <c r="AQ96" s="654"/>
      <c r="AR96" s="655"/>
      <c r="AS96" s="654"/>
      <c r="AT96" s="654"/>
      <c r="AU96" s="654"/>
      <c r="AV96" s="654"/>
      <c r="AW96" s="654"/>
      <c r="AX96" s="654"/>
      <c r="AY96" s="654"/>
      <c r="AZ96" s="654"/>
      <c r="BA96" s="657"/>
    </row>
    <row r="97" spans="2:55" ht="30" customHeight="1">
      <c r="B97" s="642"/>
      <c r="C97" s="652"/>
      <c r="D97" s="652"/>
      <c r="E97" s="652"/>
      <c r="F97" s="652"/>
      <c r="G97" s="652"/>
      <c r="H97" s="652"/>
      <c r="I97" s="652"/>
      <c r="J97" s="652"/>
      <c r="K97" s="652"/>
      <c r="L97" s="652"/>
      <c r="M97" s="652"/>
      <c r="N97" s="652"/>
      <c r="O97" s="652"/>
      <c r="P97" s="652"/>
      <c r="Q97" s="652"/>
      <c r="R97" s="652"/>
      <c r="S97" s="652"/>
      <c r="T97" s="652"/>
      <c r="U97" s="652"/>
      <c r="V97" s="652"/>
      <c r="W97" s="652"/>
      <c r="X97" s="652"/>
      <c r="Y97" s="652"/>
      <c r="Z97" s="656"/>
      <c r="AA97" s="901"/>
      <c r="AB97" s="721"/>
      <c r="AC97" s="1454">
        <v>21</v>
      </c>
      <c r="AD97" s="1461"/>
      <c r="AE97" s="1419" t="str">
        <f>'Donnees MELEC'!$C$31</f>
        <v>C4.6</v>
      </c>
      <c r="AF97" s="1420"/>
      <c r="AG97" s="652"/>
      <c r="AH97" s="659" t="s">
        <v>211</v>
      </c>
      <c r="AI97" s="1436"/>
      <c r="AJ97" s="1353"/>
      <c r="AK97" s="1353"/>
      <c r="AL97" s="1353"/>
      <c r="AM97" s="1437"/>
      <c r="AN97" s="1446" t="s">
        <v>212</v>
      </c>
      <c r="AO97" s="1446"/>
      <c r="AP97" s="1447"/>
      <c r="AQ97" s="1430" t="str">
        <f>REPT("g",(AV97))</f>
        <v/>
      </c>
      <c r="AR97" s="1431"/>
      <c r="AS97" s="1431"/>
      <c r="AT97" s="1432"/>
      <c r="AU97" s="664"/>
      <c r="AV97" s="1038">
        <f>Bilan!$AK$30</f>
        <v>0</v>
      </c>
      <c r="AW97" s="654"/>
      <c r="AX97" s="1039" t="str">
        <f>Bilan!$AM$30</f>
        <v xml:space="preserve"> </v>
      </c>
      <c r="AY97" s="652"/>
      <c r="AZ97" s="652"/>
      <c r="BA97" s="702"/>
    </row>
    <row r="98" spans="2:55" ht="19.5" customHeight="1">
      <c r="B98" s="642"/>
      <c r="C98" s="652"/>
      <c r="D98" s="652"/>
      <c r="E98" s="652"/>
      <c r="F98" s="652"/>
      <c r="G98" s="652"/>
      <c r="H98" s="652"/>
      <c r="I98" s="652"/>
      <c r="J98" s="652"/>
      <c r="K98" s="652"/>
      <c r="L98" s="652"/>
      <c r="M98" s="652"/>
      <c r="N98" s="652"/>
      <c r="O98" s="652"/>
      <c r="P98" s="652"/>
      <c r="Q98" s="652"/>
      <c r="R98" s="652"/>
      <c r="S98" s="652"/>
      <c r="T98" s="652"/>
      <c r="U98" s="652"/>
      <c r="V98" s="652"/>
      <c r="W98" s="652"/>
      <c r="X98" s="652"/>
      <c r="Y98" s="652"/>
      <c r="Z98" s="656"/>
      <c r="AA98" s="901"/>
      <c r="AB98" s="719"/>
      <c r="AC98" s="644"/>
      <c r="AD98" s="652"/>
      <c r="AE98" s="1418"/>
      <c r="AF98" s="1418"/>
      <c r="AG98" s="652"/>
      <c r="AH98" s="654"/>
      <c r="AI98" s="1438"/>
      <c r="AJ98" s="1439"/>
      <c r="AK98" s="1439"/>
      <c r="AL98" s="1439"/>
      <c r="AM98" s="1440"/>
      <c r="AN98" s="643"/>
      <c r="AO98" s="643"/>
      <c r="AP98" s="654"/>
      <c r="AQ98" s="654"/>
      <c r="AR98" s="654"/>
      <c r="AS98" s="654"/>
      <c r="AT98" s="654"/>
      <c r="AU98" s="654"/>
      <c r="AV98" s="654"/>
      <c r="AW98" s="654"/>
      <c r="AX98" s="654"/>
      <c r="AY98" s="652"/>
      <c r="AZ98" s="652"/>
      <c r="BA98" s="702"/>
    </row>
    <row r="99" spans="2:55" ht="15" customHeight="1">
      <c r="B99" s="642"/>
      <c r="C99" s="652"/>
      <c r="D99" s="652"/>
      <c r="E99" s="652"/>
      <c r="F99" s="652"/>
      <c r="G99" s="652"/>
      <c r="H99" s="652"/>
      <c r="I99" s="652"/>
      <c r="J99" s="652"/>
      <c r="K99" s="652"/>
      <c r="L99" s="652"/>
      <c r="M99" s="652"/>
      <c r="N99" s="652"/>
      <c r="O99" s="652"/>
      <c r="P99" s="652"/>
      <c r="Q99" s="652"/>
      <c r="R99" s="652"/>
      <c r="S99" s="652"/>
      <c r="T99" s="652"/>
      <c r="U99" s="652"/>
      <c r="V99" s="652"/>
      <c r="W99" s="652"/>
      <c r="X99" s="652"/>
      <c r="Y99" s="652"/>
      <c r="Z99" s="656"/>
      <c r="AA99" s="901"/>
      <c r="AB99" s="721"/>
      <c r="AC99" s="644"/>
      <c r="AD99" s="652"/>
      <c r="AE99" s="652"/>
      <c r="AF99" s="652"/>
      <c r="AG99" s="652"/>
      <c r="AH99" s="652"/>
      <c r="AI99" s="652"/>
      <c r="AJ99" s="652"/>
      <c r="AK99" s="652"/>
      <c r="AL99" s="652"/>
      <c r="AM99" s="652"/>
      <c r="AN99" s="652"/>
      <c r="AO99" s="652"/>
      <c r="AP99" s="652"/>
      <c r="AQ99" s="652"/>
      <c r="AR99" s="652"/>
      <c r="AS99" s="652"/>
      <c r="AT99" s="652"/>
      <c r="AU99" s="652"/>
      <c r="AV99" s="652"/>
      <c r="AW99" s="652"/>
      <c r="AX99" s="652"/>
      <c r="AY99" s="654"/>
      <c r="AZ99" s="654"/>
      <c r="BA99" s="657"/>
      <c r="BB99" s="251"/>
      <c r="BC99" s="251"/>
    </row>
    <row r="100" spans="2:55" ht="19.5" customHeight="1">
      <c r="B100" s="642"/>
      <c r="C100" s="652"/>
      <c r="D100" s="652"/>
      <c r="E100" s="652"/>
      <c r="F100" s="652"/>
      <c r="G100" s="652"/>
      <c r="H100" s="652"/>
      <c r="I100" s="652"/>
      <c r="J100" s="652"/>
      <c r="K100" s="652"/>
      <c r="L100" s="652"/>
      <c r="M100" s="652"/>
      <c r="N100" s="652"/>
      <c r="O100" s="652"/>
      <c r="P100" s="652"/>
      <c r="Q100" s="652"/>
      <c r="R100" s="652"/>
      <c r="S100" s="652"/>
      <c r="T100" s="652"/>
      <c r="U100" s="652"/>
      <c r="V100" s="652"/>
      <c r="W100" s="652"/>
      <c r="X100" s="652"/>
      <c r="Y100" s="652"/>
      <c r="Z100" s="656"/>
      <c r="AA100" s="901"/>
      <c r="AB100" s="721"/>
      <c r="AC100" s="644"/>
      <c r="AD100" s="652"/>
      <c r="AE100" s="1418"/>
      <c r="AF100" s="1418"/>
      <c r="AG100" s="652"/>
      <c r="AH100" s="654"/>
      <c r="AI100" s="1433" t="str">
        <f>'Donnees MELEC'!$E$32</f>
        <v>C4.7: Les déchets sont triés et évacués de manière sélective</v>
      </c>
      <c r="AJ100" s="1434"/>
      <c r="AK100" s="1434"/>
      <c r="AL100" s="1434"/>
      <c r="AM100" s="1435"/>
      <c r="AN100" s="643"/>
      <c r="AO100" s="643"/>
      <c r="AP100" s="654"/>
      <c r="AQ100" s="654"/>
      <c r="AR100" s="655"/>
      <c r="AS100" s="654"/>
      <c r="AT100" s="654"/>
      <c r="AU100" s="654"/>
      <c r="AV100" s="654"/>
      <c r="AW100" s="654"/>
      <c r="AX100" s="654"/>
      <c r="AY100" s="654"/>
      <c r="AZ100" s="654"/>
      <c r="BA100" s="657"/>
    </row>
    <row r="101" spans="2:55" ht="30" customHeight="1">
      <c r="B101" s="642"/>
      <c r="C101" s="652"/>
      <c r="D101" s="652"/>
      <c r="E101" s="652"/>
      <c r="F101" s="652"/>
      <c r="G101" s="652"/>
      <c r="H101" s="652"/>
      <c r="I101" s="652"/>
      <c r="J101" s="652"/>
      <c r="K101" s="652"/>
      <c r="L101" s="652"/>
      <c r="M101" s="652"/>
      <c r="N101" s="652"/>
      <c r="O101" s="652"/>
      <c r="P101" s="652"/>
      <c r="Q101" s="652"/>
      <c r="R101" s="652"/>
      <c r="S101" s="652"/>
      <c r="T101" s="652"/>
      <c r="U101" s="652"/>
      <c r="V101" s="652"/>
      <c r="W101" s="652"/>
      <c r="X101" s="652"/>
      <c r="Y101" s="652"/>
      <c r="Z101" s="656"/>
      <c r="AA101" s="901"/>
      <c r="AB101" s="719"/>
      <c r="AC101" s="1454">
        <v>21</v>
      </c>
      <c r="AD101" s="1461"/>
      <c r="AE101" s="1419" t="str">
        <f>'Donnees MELEC'!$C$32</f>
        <v>C4.7</v>
      </c>
      <c r="AF101" s="1420"/>
      <c r="AG101" s="652"/>
      <c r="AH101" s="659" t="s">
        <v>211</v>
      </c>
      <c r="AI101" s="1436"/>
      <c r="AJ101" s="1353"/>
      <c r="AK101" s="1353"/>
      <c r="AL101" s="1353"/>
      <c r="AM101" s="1437"/>
      <c r="AN101" s="1446" t="s">
        <v>212</v>
      </c>
      <c r="AO101" s="1446"/>
      <c r="AP101" s="1447"/>
      <c r="AQ101" s="1430" t="str">
        <f>REPT("g",(AV101))</f>
        <v/>
      </c>
      <c r="AR101" s="1431"/>
      <c r="AS101" s="1431"/>
      <c r="AT101" s="1432"/>
      <c r="AU101" s="664"/>
      <c r="AV101" s="1038">
        <f>Bilan!$AK$30</f>
        <v>0</v>
      </c>
      <c r="AW101" s="654"/>
      <c r="AX101" s="1039" t="str">
        <f>Bilan!$AM$30</f>
        <v xml:space="preserve"> </v>
      </c>
      <c r="AY101" s="666"/>
      <c r="AZ101" s="654"/>
      <c r="BA101" s="657"/>
    </row>
    <row r="102" spans="2:55" ht="19.5" customHeight="1">
      <c r="B102" s="642"/>
      <c r="C102" s="652"/>
      <c r="D102" s="652"/>
      <c r="E102" s="652"/>
      <c r="F102" s="652"/>
      <c r="G102" s="652"/>
      <c r="H102" s="652"/>
      <c r="I102" s="652"/>
      <c r="J102" s="652"/>
      <c r="K102" s="652"/>
      <c r="L102" s="652"/>
      <c r="M102" s="652"/>
      <c r="N102" s="652"/>
      <c r="O102" s="652"/>
      <c r="P102" s="652"/>
      <c r="Q102" s="652"/>
      <c r="R102" s="652"/>
      <c r="S102" s="652"/>
      <c r="T102" s="652"/>
      <c r="U102" s="652"/>
      <c r="V102" s="652"/>
      <c r="W102" s="652"/>
      <c r="X102" s="652"/>
      <c r="Y102" s="652"/>
      <c r="Z102" s="656"/>
      <c r="AA102" s="901"/>
      <c r="AB102" s="722"/>
      <c r="AC102" s="644"/>
      <c r="AD102" s="652"/>
      <c r="AE102" s="1418"/>
      <c r="AF102" s="1418"/>
      <c r="AG102" s="652"/>
      <c r="AH102" s="654"/>
      <c r="AI102" s="1438"/>
      <c r="AJ102" s="1439"/>
      <c r="AK102" s="1439"/>
      <c r="AL102" s="1439"/>
      <c r="AM102" s="1440"/>
      <c r="AN102" s="643"/>
      <c r="AO102" s="643"/>
      <c r="AP102" s="654"/>
      <c r="AQ102" s="654"/>
      <c r="AR102" s="654"/>
      <c r="AS102" s="654"/>
      <c r="AT102" s="654"/>
      <c r="AU102" s="654"/>
      <c r="AV102" s="654"/>
      <c r="AW102" s="654"/>
      <c r="AX102" s="654"/>
      <c r="AY102" s="654"/>
      <c r="AZ102" s="654"/>
      <c r="BA102" s="657"/>
    </row>
    <row r="103" spans="2:55" ht="15" customHeight="1">
      <c r="B103" s="642"/>
      <c r="C103" s="652"/>
      <c r="D103" s="669"/>
      <c r="E103" s="654"/>
      <c r="F103" s="652"/>
      <c r="G103" s="654"/>
      <c r="H103" s="710"/>
      <c r="I103" s="711"/>
      <c r="J103" s="711"/>
      <c r="K103" s="712"/>
      <c r="L103" s="713"/>
      <c r="M103" s="643"/>
      <c r="N103" s="643"/>
      <c r="O103" s="654"/>
      <c r="P103" s="654"/>
      <c r="Q103" s="654"/>
      <c r="R103" s="654"/>
      <c r="S103" s="654"/>
      <c r="T103" s="654"/>
      <c r="U103" s="654"/>
      <c r="V103" s="654"/>
      <c r="W103" s="654"/>
      <c r="X103" s="654"/>
      <c r="Y103" s="654"/>
      <c r="Z103" s="656"/>
      <c r="AA103" s="901"/>
      <c r="AB103" s="722"/>
      <c r="AC103" s="644"/>
      <c r="AD103" s="652"/>
      <c r="AE103" s="652"/>
      <c r="AF103" s="652"/>
      <c r="AG103" s="652"/>
      <c r="AH103" s="652"/>
      <c r="AI103" s="652"/>
      <c r="AJ103" s="652"/>
      <c r="AK103" s="652"/>
      <c r="AL103" s="652"/>
      <c r="AM103" s="652"/>
      <c r="AN103" s="652"/>
      <c r="AO103" s="652"/>
      <c r="AP103" s="652"/>
      <c r="AQ103" s="652"/>
      <c r="AR103" s="652"/>
      <c r="AS103" s="652"/>
      <c r="AT103" s="652"/>
      <c r="AU103" s="652"/>
      <c r="AV103" s="652"/>
      <c r="AW103" s="652"/>
      <c r="AX103" s="652"/>
      <c r="AY103" s="654"/>
      <c r="AZ103" s="654"/>
      <c r="BA103" s="657"/>
    </row>
    <row r="104" spans="2:55" ht="19.5" customHeight="1">
      <c r="B104" s="642"/>
      <c r="C104" s="652"/>
      <c r="D104" s="652"/>
      <c r="E104" s="652"/>
      <c r="F104" s="652"/>
      <c r="G104" s="652"/>
      <c r="H104" s="652"/>
      <c r="I104" s="652"/>
      <c r="J104" s="652"/>
      <c r="K104" s="652"/>
      <c r="L104" s="652"/>
      <c r="M104" s="652"/>
      <c r="N104" s="652"/>
      <c r="O104" s="652"/>
      <c r="P104" s="652"/>
      <c r="Q104" s="652"/>
      <c r="R104" s="652"/>
      <c r="S104" s="652"/>
      <c r="T104" s="652"/>
      <c r="U104" s="652"/>
      <c r="V104" s="652"/>
      <c r="W104" s="652"/>
      <c r="X104" s="652"/>
      <c r="Y104" s="652"/>
      <c r="Z104" s="656"/>
      <c r="AA104" s="901"/>
      <c r="AB104" s="721"/>
      <c r="AC104" s="644"/>
      <c r="AD104" s="652"/>
      <c r="AE104" s="1418"/>
      <c r="AF104" s="1418"/>
      <c r="AG104" s="652"/>
      <c r="AH104" s="654"/>
      <c r="AI104" s="1433" t="str">
        <f>'Donnees MELEC'!$E$33</f>
        <v>C4.8: Le consommable est utilisé sans gaspillage</v>
      </c>
      <c r="AJ104" s="1434"/>
      <c r="AK104" s="1434"/>
      <c r="AL104" s="1434"/>
      <c r="AM104" s="1435"/>
      <c r="AN104" s="643"/>
      <c r="AO104" s="643"/>
      <c r="AP104" s="654"/>
      <c r="AQ104" s="654"/>
      <c r="AR104" s="655"/>
      <c r="AS104" s="654"/>
      <c r="AT104" s="654"/>
      <c r="AU104" s="654"/>
      <c r="AV104" s="654"/>
      <c r="AW104" s="654"/>
      <c r="AX104" s="654"/>
      <c r="AY104" s="654"/>
      <c r="AZ104" s="654"/>
      <c r="BA104" s="657"/>
    </row>
    <row r="105" spans="2:55" ht="30" customHeight="1">
      <c r="B105" s="642"/>
      <c r="C105" s="652"/>
      <c r="D105" s="652"/>
      <c r="E105" s="652"/>
      <c r="F105" s="652"/>
      <c r="G105" s="652"/>
      <c r="H105" s="652"/>
      <c r="I105" s="652"/>
      <c r="J105" s="652"/>
      <c r="K105" s="652"/>
      <c r="L105" s="652"/>
      <c r="M105" s="652"/>
      <c r="N105" s="652"/>
      <c r="O105" s="652"/>
      <c r="P105" s="652"/>
      <c r="Q105" s="652"/>
      <c r="R105" s="652"/>
      <c r="S105" s="652"/>
      <c r="T105" s="652"/>
      <c r="U105" s="652"/>
      <c r="V105" s="652"/>
      <c r="W105" s="652"/>
      <c r="X105" s="652"/>
      <c r="Y105" s="652"/>
      <c r="Z105" s="656"/>
      <c r="AA105" s="901"/>
      <c r="AB105" s="721"/>
      <c r="AC105" s="1454">
        <v>21</v>
      </c>
      <c r="AD105" s="1461"/>
      <c r="AE105" s="1419" t="str">
        <f>'Donnees MELEC'!$C$33</f>
        <v>C4.8</v>
      </c>
      <c r="AF105" s="1420"/>
      <c r="AG105" s="652"/>
      <c r="AH105" s="659" t="s">
        <v>211</v>
      </c>
      <c r="AI105" s="1436"/>
      <c r="AJ105" s="1353"/>
      <c r="AK105" s="1353"/>
      <c r="AL105" s="1353"/>
      <c r="AM105" s="1437"/>
      <c r="AN105" s="1446" t="s">
        <v>212</v>
      </c>
      <c r="AO105" s="1446"/>
      <c r="AP105" s="1447"/>
      <c r="AQ105" s="1430" t="str">
        <f>REPT("g",(AV105))</f>
        <v/>
      </c>
      <c r="AR105" s="1431"/>
      <c r="AS105" s="1431"/>
      <c r="AT105" s="1432"/>
      <c r="AU105" s="664"/>
      <c r="AV105" s="1038">
        <f>Bilan!$AK$30</f>
        <v>0</v>
      </c>
      <c r="AW105" s="654"/>
      <c r="AX105" s="1039" t="str">
        <f>Bilan!$AM$30</f>
        <v xml:space="preserve"> </v>
      </c>
      <c r="AY105" s="652"/>
      <c r="AZ105" s="652"/>
      <c r="BA105" s="702"/>
    </row>
    <row r="106" spans="2:55" ht="19.5" customHeight="1">
      <c r="B106" s="642"/>
      <c r="C106" s="652"/>
      <c r="D106" s="652"/>
      <c r="E106" s="652"/>
      <c r="F106" s="652"/>
      <c r="G106" s="652"/>
      <c r="H106" s="652"/>
      <c r="I106" s="652"/>
      <c r="J106" s="652"/>
      <c r="K106" s="652"/>
      <c r="L106" s="652"/>
      <c r="M106" s="652"/>
      <c r="N106" s="652"/>
      <c r="O106" s="652"/>
      <c r="P106" s="652"/>
      <c r="Q106" s="652"/>
      <c r="R106" s="652"/>
      <c r="S106" s="652"/>
      <c r="T106" s="652"/>
      <c r="U106" s="652"/>
      <c r="V106" s="652"/>
      <c r="W106" s="652"/>
      <c r="X106" s="652"/>
      <c r="Y106" s="652"/>
      <c r="Z106" s="656"/>
      <c r="AA106" s="901"/>
      <c r="AB106" s="719"/>
      <c r="AC106" s="644"/>
      <c r="AD106" s="652"/>
      <c r="AE106" s="1418"/>
      <c r="AF106" s="1418"/>
      <c r="AG106" s="652"/>
      <c r="AH106" s="654"/>
      <c r="AI106" s="1438"/>
      <c r="AJ106" s="1439"/>
      <c r="AK106" s="1439"/>
      <c r="AL106" s="1439"/>
      <c r="AM106" s="1440"/>
      <c r="AN106" s="643"/>
      <c r="AO106" s="643"/>
      <c r="AP106" s="654"/>
      <c r="AQ106" s="654"/>
      <c r="AR106" s="654"/>
      <c r="AS106" s="654"/>
      <c r="AT106" s="654"/>
      <c r="AU106" s="654"/>
      <c r="AV106" s="654"/>
      <c r="AW106" s="654"/>
      <c r="AX106" s="654"/>
      <c r="AY106" s="652"/>
      <c r="AZ106" s="652"/>
      <c r="BA106" s="702"/>
    </row>
    <row r="107" spans="2:55" ht="15" customHeight="1">
      <c r="B107" s="642"/>
      <c r="C107" s="652"/>
      <c r="D107" s="652"/>
      <c r="E107" s="652"/>
      <c r="F107" s="652"/>
      <c r="G107" s="652"/>
      <c r="H107" s="652"/>
      <c r="I107" s="652"/>
      <c r="J107" s="652"/>
      <c r="K107" s="652"/>
      <c r="L107" s="652"/>
      <c r="M107" s="652"/>
      <c r="N107" s="652"/>
      <c r="O107" s="652"/>
      <c r="P107" s="652"/>
      <c r="Q107" s="652"/>
      <c r="R107" s="652"/>
      <c r="S107" s="652"/>
      <c r="T107" s="652"/>
      <c r="U107" s="652"/>
      <c r="V107" s="652"/>
      <c r="W107" s="652"/>
      <c r="X107" s="652"/>
      <c r="Y107" s="652"/>
      <c r="Z107" s="656"/>
      <c r="AA107" s="901"/>
      <c r="AB107" s="721"/>
      <c r="AC107" s="644"/>
      <c r="AD107" s="652"/>
      <c r="AE107" s="652"/>
      <c r="AF107" s="652"/>
      <c r="AG107" s="652"/>
      <c r="AH107" s="652"/>
      <c r="AI107" s="652"/>
      <c r="AJ107" s="652"/>
      <c r="AK107" s="652"/>
      <c r="AL107" s="652"/>
      <c r="AM107" s="652"/>
      <c r="AN107" s="652"/>
      <c r="AO107" s="652"/>
      <c r="AP107" s="652"/>
      <c r="AQ107" s="652"/>
      <c r="AR107" s="652"/>
      <c r="AS107" s="652"/>
      <c r="AT107" s="652"/>
      <c r="AU107" s="652"/>
      <c r="AV107" s="652"/>
      <c r="AW107" s="652"/>
      <c r="AX107" s="652"/>
      <c r="AY107" s="654"/>
      <c r="AZ107" s="654"/>
      <c r="BA107" s="657"/>
      <c r="BB107" s="251"/>
      <c r="BC107" s="251"/>
    </row>
    <row r="108" spans="2:55" ht="19.5" customHeight="1">
      <c r="B108" s="642"/>
      <c r="C108" s="652"/>
      <c r="D108" s="669"/>
      <c r="E108" s="654"/>
      <c r="F108" s="652"/>
      <c r="G108" s="654"/>
      <c r="H108" s="710"/>
      <c r="I108" s="711"/>
      <c r="J108" s="711"/>
      <c r="K108" s="712"/>
      <c r="L108" s="713"/>
      <c r="M108" s="643"/>
      <c r="N108" s="643"/>
      <c r="O108" s="654"/>
      <c r="P108" s="654"/>
      <c r="Q108" s="654"/>
      <c r="R108" s="654"/>
      <c r="S108" s="654"/>
      <c r="T108" s="654"/>
      <c r="U108" s="654"/>
      <c r="V108" s="654"/>
      <c r="W108" s="654"/>
      <c r="X108" s="654"/>
      <c r="Y108" s="654"/>
      <c r="Z108" s="656"/>
      <c r="AA108" s="901"/>
      <c r="AB108" s="721"/>
      <c r="AC108" s="644"/>
      <c r="AD108" s="652"/>
      <c r="AE108" s="1418"/>
      <c r="AF108" s="1418"/>
      <c r="AG108" s="652"/>
      <c r="AH108" s="654"/>
      <c r="AI108" s="1433" t="str">
        <f>'Donnees MELEC'!$E$34</f>
        <v>C4.9: Les règles de santé et de sécurité au travail sont respectées</v>
      </c>
      <c r="AJ108" s="1434"/>
      <c r="AK108" s="1434"/>
      <c r="AL108" s="1434"/>
      <c r="AM108" s="1435"/>
      <c r="AN108" s="643"/>
      <c r="AO108" s="643"/>
      <c r="AP108" s="654"/>
      <c r="AQ108" s="654"/>
      <c r="AR108" s="655"/>
      <c r="AS108" s="654"/>
      <c r="AT108" s="654"/>
      <c r="AU108" s="654"/>
      <c r="AV108" s="654"/>
      <c r="AW108" s="654"/>
      <c r="AX108" s="654"/>
      <c r="AY108" s="654"/>
      <c r="AZ108" s="654"/>
      <c r="BA108" s="657"/>
    </row>
    <row r="109" spans="2:55" ht="30" customHeight="1">
      <c r="B109" s="642"/>
      <c r="C109" s="652"/>
      <c r="D109" s="652"/>
      <c r="E109" s="652"/>
      <c r="F109" s="652"/>
      <c r="G109" s="652"/>
      <c r="H109" s="652"/>
      <c r="I109" s="652"/>
      <c r="J109" s="652"/>
      <c r="K109" s="652"/>
      <c r="L109" s="652"/>
      <c r="M109" s="652"/>
      <c r="N109" s="652"/>
      <c r="O109" s="652"/>
      <c r="P109" s="652"/>
      <c r="Q109" s="652"/>
      <c r="R109" s="652"/>
      <c r="S109" s="652"/>
      <c r="T109" s="652"/>
      <c r="U109" s="652"/>
      <c r="V109" s="652"/>
      <c r="W109" s="652"/>
      <c r="X109" s="652"/>
      <c r="Y109" s="652"/>
      <c r="Z109" s="656"/>
      <c r="AA109" s="901"/>
      <c r="AB109" s="719"/>
      <c r="AC109" s="1454">
        <v>21</v>
      </c>
      <c r="AD109" s="1461"/>
      <c r="AE109" s="1419" t="str">
        <f>'Donnees MELEC'!$C$34</f>
        <v>C4.9</v>
      </c>
      <c r="AF109" s="1420"/>
      <c r="AG109" s="652"/>
      <c r="AH109" s="659" t="s">
        <v>211</v>
      </c>
      <c r="AI109" s="1436"/>
      <c r="AJ109" s="1353"/>
      <c r="AK109" s="1353"/>
      <c r="AL109" s="1353"/>
      <c r="AM109" s="1437"/>
      <c r="AN109" s="1446" t="s">
        <v>212</v>
      </c>
      <c r="AO109" s="1446"/>
      <c r="AP109" s="1447"/>
      <c r="AQ109" s="1430" t="str">
        <f>REPT("g",(AV109))</f>
        <v/>
      </c>
      <c r="AR109" s="1431"/>
      <c r="AS109" s="1431"/>
      <c r="AT109" s="1432"/>
      <c r="AU109" s="664"/>
      <c r="AV109" s="1038">
        <f>Bilan!$AK$30</f>
        <v>0</v>
      </c>
      <c r="AW109" s="654"/>
      <c r="AX109" s="1039" t="str">
        <f>Bilan!$AM$30</f>
        <v xml:space="preserve"> </v>
      </c>
      <c r="AY109" s="666"/>
      <c r="AZ109" s="654"/>
      <c r="BA109" s="657"/>
    </row>
    <row r="110" spans="2:55" ht="19.5" customHeight="1">
      <c r="B110" s="642"/>
      <c r="C110" s="652"/>
      <c r="D110" s="652"/>
      <c r="E110" s="652"/>
      <c r="F110" s="652"/>
      <c r="G110" s="652"/>
      <c r="H110" s="652"/>
      <c r="I110" s="652"/>
      <c r="J110" s="652"/>
      <c r="K110" s="652"/>
      <c r="L110" s="652"/>
      <c r="M110" s="652"/>
      <c r="N110" s="652"/>
      <c r="O110" s="652"/>
      <c r="P110" s="652"/>
      <c r="Q110" s="652"/>
      <c r="R110" s="652"/>
      <c r="S110" s="652"/>
      <c r="T110" s="652"/>
      <c r="U110" s="652"/>
      <c r="V110" s="652"/>
      <c r="W110" s="652"/>
      <c r="X110" s="652"/>
      <c r="Y110" s="652"/>
      <c r="Z110" s="656"/>
      <c r="AA110" s="901"/>
      <c r="AB110" s="722"/>
      <c r="AC110" s="644"/>
      <c r="AD110" s="652"/>
      <c r="AE110" s="1418"/>
      <c r="AF110" s="1418"/>
      <c r="AG110" s="652"/>
      <c r="AH110" s="654"/>
      <c r="AI110" s="1438"/>
      <c r="AJ110" s="1439"/>
      <c r="AK110" s="1439"/>
      <c r="AL110" s="1439"/>
      <c r="AM110" s="1440"/>
      <c r="AN110" s="643"/>
      <c r="AO110" s="643"/>
      <c r="AP110" s="654"/>
      <c r="AQ110" s="654"/>
      <c r="AR110" s="654"/>
      <c r="AS110" s="654"/>
      <c r="AT110" s="654"/>
      <c r="AU110" s="654"/>
      <c r="AV110" s="654"/>
      <c r="AW110" s="654"/>
      <c r="AX110" s="654"/>
      <c r="AY110" s="654"/>
      <c r="AZ110" s="654"/>
      <c r="BA110" s="657"/>
    </row>
    <row r="111" spans="2:55" ht="15" customHeight="1">
      <c r="B111" s="642"/>
      <c r="C111" s="652"/>
      <c r="D111" s="652"/>
      <c r="E111" s="652"/>
      <c r="F111" s="652"/>
      <c r="G111" s="652"/>
      <c r="H111" s="652"/>
      <c r="I111" s="652"/>
      <c r="J111" s="652"/>
      <c r="K111" s="652"/>
      <c r="L111" s="652"/>
      <c r="M111" s="652"/>
      <c r="N111" s="652"/>
      <c r="O111" s="652"/>
      <c r="P111" s="652"/>
      <c r="Q111" s="652"/>
      <c r="R111" s="652"/>
      <c r="S111" s="652"/>
      <c r="T111" s="652"/>
      <c r="U111" s="652"/>
      <c r="V111" s="652"/>
      <c r="W111" s="652"/>
      <c r="X111" s="652"/>
      <c r="Y111" s="652"/>
      <c r="Z111" s="656"/>
      <c r="AA111" s="901"/>
      <c r="AB111" s="722"/>
      <c r="AC111" s="644"/>
      <c r="AD111" s="652"/>
      <c r="AE111" s="652"/>
      <c r="AF111" s="652"/>
      <c r="AG111" s="652"/>
      <c r="AH111" s="652"/>
      <c r="AI111" s="652"/>
      <c r="AJ111" s="652"/>
      <c r="AK111" s="652"/>
      <c r="AL111" s="652"/>
      <c r="AM111" s="652"/>
      <c r="AN111" s="652"/>
      <c r="AO111" s="652"/>
      <c r="AP111" s="652"/>
      <c r="AQ111" s="652"/>
      <c r="AR111" s="652"/>
      <c r="AS111" s="652"/>
      <c r="AT111" s="652"/>
      <c r="AU111" s="652"/>
      <c r="AV111" s="652"/>
      <c r="AW111" s="652"/>
      <c r="AX111" s="652"/>
      <c r="AY111" s="654"/>
      <c r="AZ111" s="654"/>
      <c r="BA111" s="657"/>
    </row>
    <row r="112" spans="2:55" ht="19.5" customHeight="1">
      <c r="B112" s="642"/>
      <c r="C112" s="652"/>
      <c r="D112" s="652"/>
      <c r="E112" s="652"/>
      <c r="F112" s="652"/>
      <c r="G112" s="652"/>
      <c r="H112" s="652"/>
      <c r="I112" s="652"/>
      <c r="J112" s="652"/>
      <c r="K112" s="652"/>
      <c r="L112" s="652"/>
      <c r="M112" s="652"/>
      <c r="N112" s="652"/>
      <c r="O112" s="652"/>
      <c r="P112" s="652"/>
      <c r="Q112" s="652"/>
      <c r="R112" s="652"/>
      <c r="S112" s="652"/>
      <c r="T112" s="652"/>
      <c r="U112" s="652"/>
      <c r="V112" s="652"/>
      <c r="W112" s="652"/>
      <c r="X112" s="652"/>
      <c r="Y112" s="652"/>
      <c r="Z112" s="656"/>
      <c r="AA112" s="902"/>
      <c r="AB112" s="721"/>
      <c r="AC112" s="644"/>
      <c r="AD112" s="652"/>
      <c r="AE112" s="1418"/>
      <c r="AF112" s="1418"/>
      <c r="AG112" s="652"/>
      <c r="AH112" s="654"/>
      <c r="AI112" s="1433" t="str">
        <f>'Donnees MELEC'!$E$35</f>
        <v>C4.10: Les procédures de respect de l’environnement des lieux et des biens sont appliquées</v>
      </c>
      <c r="AJ112" s="1434"/>
      <c r="AK112" s="1434"/>
      <c r="AL112" s="1434"/>
      <c r="AM112" s="1435"/>
      <c r="AN112" s="643"/>
      <c r="AO112" s="643"/>
      <c r="AP112" s="654"/>
      <c r="AQ112" s="654"/>
      <c r="AR112" s="655"/>
      <c r="AS112" s="654"/>
      <c r="AT112" s="654"/>
      <c r="AU112" s="654"/>
      <c r="AV112" s="654"/>
      <c r="AW112" s="654"/>
      <c r="AX112" s="654"/>
      <c r="AY112" s="654"/>
      <c r="AZ112" s="654"/>
      <c r="BA112" s="657"/>
    </row>
    <row r="113" spans="2:55" ht="30" customHeight="1">
      <c r="B113" s="642"/>
      <c r="C113" s="652"/>
      <c r="D113" s="652"/>
      <c r="E113" s="652"/>
      <c r="F113" s="652"/>
      <c r="G113" s="652"/>
      <c r="H113" s="652"/>
      <c r="I113" s="652"/>
      <c r="J113" s="652"/>
      <c r="K113" s="652"/>
      <c r="L113" s="652"/>
      <c r="M113" s="652"/>
      <c r="N113" s="652"/>
      <c r="O113" s="652"/>
      <c r="P113" s="652"/>
      <c r="Q113" s="652"/>
      <c r="R113" s="652"/>
      <c r="S113" s="652"/>
      <c r="T113" s="652"/>
      <c r="U113" s="652"/>
      <c r="V113" s="652"/>
      <c r="W113" s="652"/>
      <c r="X113" s="652"/>
      <c r="Y113" s="652"/>
      <c r="Z113" s="656"/>
      <c r="AA113" s="902"/>
      <c r="AB113" s="721"/>
      <c r="AC113" s="1454">
        <v>21</v>
      </c>
      <c r="AD113" s="1461"/>
      <c r="AE113" s="1419" t="str">
        <f>'Donnees MELEC'!$C$35</f>
        <v>C4.10</v>
      </c>
      <c r="AF113" s="1420"/>
      <c r="AG113" s="652"/>
      <c r="AH113" s="659" t="s">
        <v>211</v>
      </c>
      <c r="AI113" s="1436"/>
      <c r="AJ113" s="1353"/>
      <c r="AK113" s="1353"/>
      <c r="AL113" s="1353"/>
      <c r="AM113" s="1437"/>
      <c r="AN113" s="1446" t="s">
        <v>212</v>
      </c>
      <c r="AO113" s="1446"/>
      <c r="AP113" s="1447"/>
      <c r="AQ113" s="1430" t="str">
        <f>REPT("g",(AV113))</f>
        <v/>
      </c>
      <c r="AR113" s="1431"/>
      <c r="AS113" s="1431"/>
      <c r="AT113" s="1432"/>
      <c r="AU113" s="664"/>
      <c r="AV113" s="1038">
        <f>Bilan!$AK$30</f>
        <v>0</v>
      </c>
      <c r="AW113" s="654"/>
      <c r="AX113" s="1039" t="str">
        <f>Bilan!$AM$30</f>
        <v xml:space="preserve"> </v>
      </c>
      <c r="AY113" s="652"/>
      <c r="AZ113" s="652"/>
      <c r="BA113" s="702"/>
    </row>
    <row r="114" spans="2:55" ht="19.5" customHeight="1">
      <c r="B114" s="642"/>
      <c r="C114" s="652"/>
      <c r="D114" s="652"/>
      <c r="E114" s="652"/>
      <c r="F114" s="652"/>
      <c r="G114" s="652"/>
      <c r="H114" s="652"/>
      <c r="I114" s="652"/>
      <c r="J114" s="652"/>
      <c r="K114" s="652"/>
      <c r="L114" s="652"/>
      <c r="M114" s="652"/>
      <c r="N114" s="652"/>
      <c r="O114" s="652"/>
      <c r="P114" s="652"/>
      <c r="Q114" s="652"/>
      <c r="R114" s="652"/>
      <c r="S114" s="652"/>
      <c r="T114" s="652"/>
      <c r="U114" s="652"/>
      <c r="V114" s="652"/>
      <c r="W114" s="652"/>
      <c r="X114" s="652"/>
      <c r="Y114" s="652"/>
      <c r="Z114" s="656"/>
      <c r="AA114" s="650"/>
      <c r="AB114" s="719"/>
      <c r="AC114" s="644"/>
      <c r="AD114" s="652"/>
      <c r="AE114" s="1418"/>
      <c r="AF114" s="1418"/>
      <c r="AG114" s="652"/>
      <c r="AH114" s="654"/>
      <c r="AI114" s="1438"/>
      <c r="AJ114" s="1439"/>
      <c r="AK114" s="1439"/>
      <c r="AL114" s="1439"/>
      <c r="AM114" s="1440"/>
      <c r="AN114" s="643"/>
      <c r="AO114" s="643"/>
      <c r="AP114" s="654"/>
      <c r="AQ114" s="654"/>
      <c r="AR114" s="654"/>
      <c r="AS114" s="654"/>
      <c r="AT114" s="654"/>
      <c r="AU114" s="654"/>
      <c r="AV114" s="654"/>
      <c r="AW114" s="654"/>
      <c r="AX114" s="654"/>
      <c r="AY114" s="652"/>
      <c r="AZ114" s="652"/>
      <c r="BA114" s="702"/>
    </row>
    <row r="115" spans="2:55" ht="34.5" customHeight="1">
      <c r="B115" s="642"/>
      <c r="C115" s="652"/>
      <c r="D115" s="652"/>
      <c r="E115" s="652"/>
      <c r="F115" s="652"/>
      <c r="G115" s="652"/>
      <c r="H115" s="652"/>
      <c r="I115" s="652"/>
      <c r="J115" s="652"/>
      <c r="K115" s="652"/>
      <c r="L115" s="652"/>
      <c r="M115" s="652"/>
      <c r="N115" s="652"/>
      <c r="O115" s="652"/>
      <c r="P115" s="652"/>
      <c r="Q115" s="652"/>
      <c r="R115" s="652"/>
      <c r="S115" s="652"/>
      <c r="T115" s="652"/>
      <c r="U115" s="652"/>
      <c r="V115" s="652"/>
      <c r="W115" s="652"/>
      <c r="X115" s="652"/>
      <c r="Y115" s="652"/>
      <c r="Z115" s="656"/>
      <c r="AA115" s="650"/>
      <c r="AB115" s="719"/>
      <c r="AC115" s="1494"/>
      <c r="AD115" s="1495"/>
      <c r="AE115" s="1495"/>
      <c r="AF115" s="1495"/>
      <c r="AG115" s="1495"/>
      <c r="AH115" s="1495"/>
      <c r="AI115" s="1495"/>
      <c r="AJ115" s="1495"/>
      <c r="AK115" s="1495"/>
      <c r="AL115" s="1495"/>
      <c r="AM115" s="1495"/>
      <c r="AN115" s="1495"/>
      <c r="AO115" s="1495"/>
      <c r="AP115" s="1495"/>
      <c r="AQ115" s="1495"/>
      <c r="AR115" s="1495"/>
      <c r="AS115" s="1495"/>
      <c r="AT115" s="1495"/>
      <c r="AU115" s="1495"/>
      <c r="AV115" s="1495"/>
      <c r="AW115" s="1495"/>
      <c r="AX115" s="1495"/>
      <c r="AY115" s="1495"/>
      <c r="AZ115" s="647"/>
      <c r="BA115" s="709"/>
    </row>
    <row r="116" spans="2:55" ht="30" customHeight="1">
      <c r="B116" s="886"/>
      <c r="C116" s="887"/>
      <c r="D116" s="887"/>
      <c r="E116" s="887"/>
      <c r="F116" s="887"/>
      <c r="G116" s="887"/>
      <c r="H116" s="887"/>
      <c r="I116" s="887"/>
      <c r="J116" s="887"/>
      <c r="K116" s="887"/>
      <c r="L116" s="887"/>
      <c r="M116" s="888"/>
      <c r="N116" s="888"/>
      <c r="O116" s="888"/>
      <c r="P116" s="888"/>
      <c r="Q116" s="888"/>
      <c r="R116" s="888"/>
      <c r="S116" s="888"/>
      <c r="T116" s="888"/>
      <c r="U116" s="888"/>
      <c r="V116" s="888"/>
      <c r="W116" s="888"/>
      <c r="X116" s="888"/>
      <c r="Y116" s="888"/>
      <c r="Z116" s="888"/>
      <c r="AA116" s="584"/>
      <c r="AB116" s="584"/>
      <c r="AC116" s="587"/>
      <c r="AD116" s="587"/>
      <c r="AE116" s="587"/>
      <c r="AF116" s="587"/>
      <c r="AG116" s="587"/>
      <c r="AH116" s="584"/>
      <c r="AI116" s="584"/>
      <c r="AJ116" s="584"/>
      <c r="AK116" s="584"/>
      <c r="AL116" s="584"/>
      <c r="AM116" s="584"/>
      <c r="AN116" s="584"/>
      <c r="AO116" s="584"/>
      <c r="AP116" s="584"/>
      <c r="AQ116" s="584"/>
      <c r="AR116" s="584"/>
      <c r="AS116" s="584"/>
      <c r="AT116" s="584"/>
      <c r="AU116" s="584"/>
      <c r="AV116" s="584"/>
      <c r="AW116" s="584"/>
      <c r="AX116" s="584"/>
      <c r="AY116" s="584"/>
      <c r="AZ116" s="584"/>
      <c r="BA116" s="637"/>
    </row>
    <row r="117" spans="2:55" ht="20.100000000000001" customHeight="1">
      <c r="B117" s="638"/>
      <c r="C117" s="639"/>
      <c r="D117" s="1455" t="s">
        <v>126</v>
      </c>
      <c r="E117" s="1455"/>
      <c r="F117" s="1458"/>
      <c r="G117" s="1576" t="str">
        <f>'Donnees MELEC'!$E$107</f>
        <v>C6 Régler, paramétrer les matériels de l’installation</v>
      </c>
      <c r="H117" s="1576"/>
      <c r="I117" s="1576"/>
      <c r="J117" s="1576"/>
      <c r="K117" s="1576"/>
      <c r="L117" s="1576"/>
      <c r="M117" s="1576"/>
      <c r="N117" s="1576"/>
      <c r="O117" s="1576"/>
      <c r="P117" s="1576"/>
      <c r="Q117" s="1576"/>
      <c r="R117" s="1576"/>
      <c r="S117" s="1576"/>
      <c r="T117" s="1421"/>
      <c r="U117" s="640"/>
      <c r="V117" s="1421"/>
      <c r="W117" s="640"/>
      <c r="X117" s="1421"/>
      <c r="Y117" s="1421"/>
      <c r="Z117" s="1451"/>
      <c r="AA117" s="650"/>
      <c r="AB117" s="584"/>
      <c r="AC117" s="641"/>
      <c r="AD117" s="639"/>
      <c r="AE117" s="1455" t="s">
        <v>126</v>
      </c>
      <c r="AF117" s="1455"/>
      <c r="AG117" s="1458"/>
      <c r="AH117" s="1576" t="str">
        <f>'Donnees MELEC'!$E$108</f>
        <v>C7 Valider le fonctionnement de l’installation</v>
      </c>
      <c r="AI117" s="1576"/>
      <c r="AJ117" s="1576"/>
      <c r="AK117" s="1576"/>
      <c r="AL117" s="1576"/>
      <c r="AM117" s="1576"/>
      <c r="AN117" s="1576"/>
      <c r="AO117" s="1576"/>
      <c r="AP117" s="1576"/>
      <c r="AQ117" s="1576"/>
      <c r="AR117" s="1576"/>
      <c r="AS117" s="1576"/>
      <c r="AT117" s="1576"/>
      <c r="AU117" s="1421"/>
      <c r="AV117" s="640"/>
      <c r="AW117" s="1421"/>
      <c r="AX117" s="640"/>
      <c r="AY117" s="1421"/>
      <c r="AZ117" s="1421"/>
      <c r="BA117" s="1424"/>
    </row>
    <row r="118" spans="2:55" s="21" customFormat="1" ht="30" customHeight="1">
      <c r="B118" s="642"/>
      <c r="C118" s="643"/>
      <c r="D118" s="1456"/>
      <c r="E118" s="1456"/>
      <c r="F118" s="1459"/>
      <c r="G118" s="1577"/>
      <c r="H118" s="1577"/>
      <c r="I118" s="1577"/>
      <c r="J118" s="1577"/>
      <c r="K118" s="1577"/>
      <c r="L118" s="1577"/>
      <c r="M118" s="1577"/>
      <c r="N118" s="1577"/>
      <c r="O118" s="1577"/>
      <c r="P118" s="1577"/>
      <c r="Q118" s="1577"/>
      <c r="R118" s="1577"/>
      <c r="S118" s="1577"/>
      <c r="T118" s="1422"/>
      <c r="U118" s="1442">
        <f>AVERAGE(U124:U136)</f>
        <v>0</v>
      </c>
      <c r="V118" s="1422"/>
      <c r="W118" s="1427" t="e">
        <f>AVERAGE(W124:W136)</f>
        <v>#DIV/0!</v>
      </c>
      <c r="X118" s="1422"/>
      <c r="Y118" s="1422"/>
      <c r="Z118" s="1452"/>
      <c r="AA118" s="650"/>
      <c r="AB118" s="584"/>
      <c r="AC118" s="644"/>
      <c r="AD118" s="643"/>
      <c r="AE118" s="1456"/>
      <c r="AF118" s="1456"/>
      <c r="AG118" s="1459"/>
      <c r="AH118" s="1577"/>
      <c r="AI118" s="1577"/>
      <c r="AJ118" s="1577"/>
      <c r="AK118" s="1577"/>
      <c r="AL118" s="1577"/>
      <c r="AM118" s="1577"/>
      <c r="AN118" s="1577"/>
      <c r="AO118" s="1577"/>
      <c r="AP118" s="1577"/>
      <c r="AQ118" s="1577"/>
      <c r="AR118" s="1577"/>
      <c r="AS118" s="1577"/>
      <c r="AT118" s="1577"/>
      <c r="AU118" s="1422"/>
      <c r="AV118" s="1442">
        <f>AVERAGE(AV124:AV136)</f>
        <v>0</v>
      </c>
      <c r="AW118" s="1422"/>
      <c r="AX118" s="1427" t="e">
        <f>AVERAGE(AX124:AX136)</f>
        <v>#DIV/0!</v>
      </c>
      <c r="AY118" s="1422"/>
      <c r="AZ118" s="1422"/>
      <c r="BA118" s="1425"/>
    </row>
    <row r="119" spans="2:55" ht="20.100000000000001" customHeight="1">
      <c r="B119" s="642"/>
      <c r="C119" s="643"/>
      <c r="D119" s="1456"/>
      <c r="E119" s="1456"/>
      <c r="F119" s="1459"/>
      <c r="G119" s="1577"/>
      <c r="H119" s="1577"/>
      <c r="I119" s="1577"/>
      <c r="J119" s="1577"/>
      <c r="K119" s="1577"/>
      <c r="L119" s="1577"/>
      <c r="M119" s="1577"/>
      <c r="N119" s="1577"/>
      <c r="O119" s="1577"/>
      <c r="P119" s="1577"/>
      <c r="Q119" s="1577"/>
      <c r="R119" s="1577"/>
      <c r="S119" s="1577"/>
      <c r="T119" s="1422"/>
      <c r="U119" s="1443"/>
      <c r="V119" s="1422"/>
      <c r="W119" s="1428"/>
      <c r="X119" s="1422"/>
      <c r="Y119" s="1422"/>
      <c r="Z119" s="1452"/>
      <c r="AA119" s="650"/>
      <c r="AB119" s="584"/>
      <c r="AC119" s="644"/>
      <c r="AD119" s="643"/>
      <c r="AE119" s="1456"/>
      <c r="AF119" s="1456"/>
      <c r="AG119" s="1459"/>
      <c r="AH119" s="1577"/>
      <c r="AI119" s="1577"/>
      <c r="AJ119" s="1577"/>
      <c r="AK119" s="1577"/>
      <c r="AL119" s="1577"/>
      <c r="AM119" s="1577"/>
      <c r="AN119" s="1577"/>
      <c r="AO119" s="1577"/>
      <c r="AP119" s="1577"/>
      <c r="AQ119" s="1577"/>
      <c r="AR119" s="1577"/>
      <c r="AS119" s="1577"/>
      <c r="AT119" s="1577"/>
      <c r="AU119" s="1422"/>
      <c r="AV119" s="1443"/>
      <c r="AW119" s="1422"/>
      <c r="AX119" s="1428"/>
      <c r="AY119" s="1422"/>
      <c r="AZ119" s="1422"/>
      <c r="BA119" s="1425"/>
    </row>
    <row r="120" spans="2:55" ht="15" customHeight="1">
      <c r="B120" s="642"/>
      <c r="C120" s="643"/>
      <c r="D120" s="1456"/>
      <c r="E120" s="1456"/>
      <c r="F120" s="1459"/>
      <c r="G120" s="1577"/>
      <c r="H120" s="1577"/>
      <c r="I120" s="1577"/>
      <c r="J120" s="1577"/>
      <c r="K120" s="1577"/>
      <c r="L120" s="1577"/>
      <c r="M120" s="1577"/>
      <c r="N120" s="1577"/>
      <c r="O120" s="1577"/>
      <c r="P120" s="1577"/>
      <c r="Q120" s="1577"/>
      <c r="R120" s="1577"/>
      <c r="S120" s="1577"/>
      <c r="T120" s="1422"/>
      <c r="U120" s="1444"/>
      <c r="V120" s="1422"/>
      <c r="W120" s="1429"/>
      <c r="X120" s="1422"/>
      <c r="Y120" s="1422"/>
      <c r="Z120" s="1452"/>
      <c r="AA120" s="650"/>
      <c r="AB120" s="584"/>
      <c r="AC120" s="644"/>
      <c r="AD120" s="643"/>
      <c r="AE120" s="1456"/>
      <c r="AF120" s="1456"/>
      <c r="AG120" s="1459"/>
      <c r="AH120" s="1577"/>
      <c r="AI120" s="1577"/>
      <c r="AJ120" s="1577"/>
      <c r="AK120" s="1577"/>
      <c r="AL120" s="1577"/>
      <c r="AM120" s="1577"/>
      <c r="AN120" s="1577"/>
      <c r="AO120" s="1577"/>
      <c r="AP120" s="1577"/>
      <c r="AQ120" s="1577"/>
      <c r="AR120" s="1577"/>
      <c r="AS120" s="1577"/>
      <c r="AT120" s="1577"/>
      <c r="AU120" s="1422"/>
      <c r="AV120" s="1444"/>
      <c r="AW120" s="1422"/>
      <c r="AX120" s="1429"/>
      <c r="AY120" s="1422"/>
      <c r="AZ120" s="1422"/>
      <c r="BA120" s="1425"/>
    </row>
    <row r="121" spans="2:55" ht="20.100000000000001" customHeight="1">
      <c r="B121" s="645"/>
      <c r="C121" s="646"/>
      <c r="D121" s="1457"/>
      <c r="E121" s="1457"/>
      <c r="F121" s="1460"/>
      <c r="G121" s="1578"/>
      <c r="H121" s="1578"/>
      <c r="I121" s="1578"/>
      <c r="J121" s="1578"/>
      <c r="K121" s="1578"/>
      <c r="L121" s="1578"/>
      <c r="M121" s="1578"/>
      <c r="N121" s="1578"/>
      <c r="O121" s="1578"/>
      <c r="P121" s="1578"/>
      <c r="Q121" s="1578"/>
      <c r="R121" s="1578"/>
      <c r="S121" s="1578"/>
      <c r="T121" s="1423"/>
      <c r="U121" s="647"/>
      <c r="V121" s="1423"/>
      <c r="W121" s="647"/>
      <c r="X121" s="1423"/>
      <c r="Y121" s="1423"/>
      <c r="Z121" s="1453"/>
      <c r="AA121" s="650"/>
      <c r="AB121" s="584"/>
      <c r="AC121" s="648"/>
      <c r="AD121" s="646"/>
      <c r="AE121" s="1457"/>
      <c r="AF121" s="1457"/>
      <c r="AG121" s="1460"/>
      <c r="AH121" s="1578"/>
      <c r="AI121" s="1578"/>
      <c r="AJ121" s="1578"/>
      <c r="AK121" s="1578"/>
      <c r="AL121" s="1578"/>
      <c r="AM121" s="1578"/>
      <c r="AN121" s="1578"/>
      <c r="AO121" s="1578"/>
      <c r="AP121" s="1578"/>
      <c r="AQ121" s="1578"/>
      <c r="AR121" s="1578"/>
      <c r="AS121" s="1578"/>
      <c r="AT121" s="1578"/>
      <c r="AU121" s="1423"/>
      <c r="AV121" s="647"/>
      <c r="AW121" s="1423"/>
      <c r="AX121" s="647"/>
      <c r="AY121" s="1423"/>
      <c r="AZ121" s="1423"/>
      <c r="BA121" s="1426"/>
    </row>
    <row r="122" spans="2:55" ht="30" customHeight="1">
      <c r="B122" s="638"/>
      <c r="C122" s="639"/>
      <c r="D122" s="639"/>
      <c r="E122" s="639"/>
      <c r="F122" s="639"/>
      <c r="G122" s="640"/>
      <c r="H122" s="640"/>
      <c r="I122" s="640"/>
      <c r="J122" s="640"/>
      <c r="K122" s="640"/>
      <c r="L122" s="640"/>
      <c r="M122" s="640"/>
      <c r="N122" s="640"/>
      <c r="O122" s="640"/>
      <c r="P122" s="640"/>
      <c r="Q122" s="640"/>
      <c r="R122" s="640"/>
      <c r="S122" s="640"/>
      <c r="T122" s="640"/>
      <c r="U122" s="640"/>
      <c r="V122" s="640"/>
      <c r="W122" s="640"/>
      <c r="X122" s="640"/>
      <c r="Y122" s="640"/>
      <c r="Z122" s="649"/>
      <c r="AA122" s="650"/>
      <c r="AB122" s="584"/>
      <c r="AC122" s="641"/>
      <c r="AD122" s="639"/>
      <c r="AE122" s="639"/>
      <c r="AF122" s="639"/>
      <c r="AG122" s="639"/>
      <c r="AH122" s="640"/>
      <c r="AI122" s="640"/>
      <c r="AJ122" s="640"/>
      <c r="AK122" s="640"/>
      <c r="AL122" s="640"/>
      <c r="AM122" s="640"/>
      <c r="AN122" s="640"/>
      <c r="AO122" s="640"/>
      <c r="AP122" s="640"/>
      <c r="AQ122" s="640"/>
      <c r="AR122" s="640"/>
      <c r="AS122" s="640"/>
      <c r="AT122" s="640"/>
      <c r="AU122" s="640"/>
      <c r="AV122" s="640"/>
      <c r="AW122" s="640"/>
      <c r="AX122" s="640"/>
      <c r="AY122" s="640"/>
      <c r="AZ122" s="640"/>
      <c r="BA122" s="651"/>
    </row>
    <row r="123" spans="2:55" ht="19.5" customHeight="1">
      <c r="B123" s="642"/>
      <c r="C123" s="652"/>
      <c r="D123" s="1575"/>
      <c r="E123" s="1575"/>
      <c r="F123" s="652"/>
      <c r="G123" s="654"/>
      <c r="H123" s="1433" t="str">
        <f>'Donnees MELEC'!$E$42</f>
        <v>C6.1: Les réglages sont réalisés conformément aux prescriptions</v>
      </c>
      <c r="I123" s="1434"/>
      <c r="J123" s="1434"/>
      <c r="K123" s="1434"/>
      <c r="L123" s="1435"/>
      <c r="M123" s="643"/>
      <c r="N123" s="643"/>
      <c r="O123" s="654"/>
      <c r="P123" s="654"/>
      <c r="Q123" s="655"/>
      <c r="R123" s="654"/>
      <c r="S123" s="654"/>
      <c r="T123" s="654"/>
      <c r="U123" s="654"/>
      <c r="V123" s="654"/>
      <c r="W123" s="654"/>
      <c r="X123" s="654"/>
      <c r="Y123" s="654"/>
      <c r="Z123" s="656"/>
      <c r="AA123" s="650"/>
      <c r="AB123" s="584"/>
      <c r="AC123" s="644"/>
      <c r="AD123" s="652"/>
      <c r="AE123" s="1418"/>
      <c r="AF123" s="1418"/>
      <c r="AG123" s="652"/>
      <c r="AH123" s="654"/>
      <c r="AI123" s="1433" t="str">
        <f>'Donnees MELEC'!$E$46</f>
        <v>C7.1: L’installation est mise en fonctionnement conformément aux prescriptions</v>
      </c>
      <c r="AJ123" s="1434"/>
      <c r="AK123" s="1434"/>
      <c r="AL123" s="1434"/>
      <c r="AM123" s="1435"/>
      <c r="AN123" s="643"/>
      <c r="AO123" s="643"/>
      <c r="AP123" s="654"/>
      <c r="AQ123" s="654"/>
      <c r="AR123" s="655"/>
      <c r="AS123" s="654"/>
      <c r="AT123" s="654"/>
      <c r="AU123" s="654"/>
      <c r="AV123" s="654"/>
      <c r="AW123" s="654"/>
      <c r="AX123" s="654"/>
      <c r="AY123" s="654"/>
      <c r="AZ123" s="654"/>
      <c r="BA123" s="657"/>
      <c r="BB123" s="677"/>
      <c r="BC123" s="677"/>
    </row>
    <row r="124" spans="2:55" ht="30" customHeight="1">
      <c r="B124" s="1416">
        <v>22</v>
      </c>
      <c r="C124" s="1461"/>
      <c r="D124" s="1419" t="str">
        <f>'Donnees MELEC'!$C$42</f>
        <v>C6.1</v>
      </c>
      <c r="E124" s="1420"/>
      <c r="F124" s="652"/>
      <c r="G124" s="659" t="s">
        <v>211</v>
      </c>
      <c r="H124" s="1436"/>
      <c r="I124" s="1353"/>
      <c r="J124" s="1353"/>
      <c r="K124" s="1353"/>
      <c r="L124" s="1437"/>
      <c r="M124" s="1573" t="s">
        <v>212</v>
      </c>
      <c r="N124" s="1446"/>
      <c r="O124" s="1574"/>
      <c r="P124" s="1430" t="str">
        <f>REPT("g",(U124))</f>
        <v/>
      </c>
      <c r="Q124" s="1431"/>
      <c r="R124" s="1431"/>
      <c r="S124" s="1432"/>
      <c r="T124" s="664"/>
      <c r="U124" s="1038">
        <f>Bilan!$AK$34</f>
        <v>0</v>
      </c>
      <c r="V124" s="654"/>
      <c r="W124" s="1039" t="str">
        <f>Bilan!$AM$34</f>
        <v xml:space="preserve"> </v>
      </c>
      <c r="X124" s="666"/>
      <c r="Y124" s="654"/>
      <c r="Z124" s="656"/>
      <c r="AA124" s="650"/>
      <c r="AB124" s="584"/>
      <c r="AC124" s="1454">
        <v>24</v>
      </c>
      <c r="AD124" s="1461"/>
      <c r="AE124" s="1419" t="str">
        <f>'Donnees MELEC'!$C$46</f>
        <v>C7.1</v>
      </c>
      <c r="AF124" s="1420"/>
      <c r="AG124" s="652"/>
      <c r="AH124" s="659" t="s">
        <v>211</v>
      </c>
      <c r="AI124" s="1436"/>
      <c r="AJ124" s="1353"/>
      <c r="AK124" s="1353"/>
      <c r="AL124" s="1353"/>
      <c r="AM124" s="1437"/>
      <c r="AN124" s="1446" t="s">
        <v>212</v>
      </c>
      <c r="AO124" s="1446"/>
      <c r="AP124" s="1447"/>
      <c r="AQ124" s="1430" t="str">
        <f>REPT("g",(AV124))</f>
        <v/>
      </c>
      <c r="AR124" s="1431"/>
      <c r="AS124" s="1431"/>
      <c r="AT124" s="1432"/>
      <c r="AU124" s="664"/>
      <c r="AV124" s="1038">
        <f>Bilan!$AK$38</f>
        <v>0</v>
      </c>
      <c r="AW124" s="654"/>
      <c r="AX124" s="1039" t="str">
        <f>Bilan!$AM$38</f>
        <v xml:space="preserve"> </v>
      </c>
      <c r="AY124" s="666"/>
      <c r="AZ124" s="654"/>
      <c r="BA124" s="657"/>
      <c r="BB124" s="251"/>
      <c r="BC124" s="251"/>
    </row>
    <row r="125" spans="2:55" ht="19.5" customHeight="1">
      <c r="B125" s="642"/>
      <c r="C125" s="652"/>
      <c r="D125" s="1476"/>
      <c r="E125" s="1476"/>
      <c r="F125" s="652"/>
      <c r="G125" s="654"/>
      <c r="H125" s="1438"/>
      <c r="I125" s="1439"/>
      <c r="J125" s="1439"/>
      <c r="K125" s="1439"/>
      <c r="L125" s="1440"/>
      <c r="M125" s="643"/>
      <c r="N125" s="643"/>
      <c r="O125" s="654"/>
      <c r="P125" s="654"/>
      <c r="Q125" s="654"/>
      <c r="R125" s="654"/>
      <c r="S125" s="654"/>
      <c r="T125" s="654"/>
      <c r="U125" s="654"/>
      <c r="V125" s="654"/>
      <c r="W125" s="654"/>
      <c r="X125" s="654"/>
      <c r="Y125" s="654"/>
      <c r="Z125" s="656"/>
      <c r="AA125" s="650"/>
      <c r="AB125" s="584"/>
      <c r="AC125" s="644"/>
      <c r="AD125" s="652"/>
      <c r="AE125" s="1418"/>
      <c r="AF125" s="1418"/>
      <c r="AG125" s="652"/>
      <c r="AH125" s="654"/>
      <c r="AI125" s="1438"/>
      <c r="AJ125" s="1439"/>
      <c r="AK125" s="1439"/>
      <c r="AL125" s="1439"/>
      <c r="AM125" s="1440"/>
      <c r="AN125" s="643"/>
      <c r="AO125" s="643"/>
      <c r="AP125" s="654"/>
      <c r="AQ125" s="654"/>
      <c r="AR125" s="654"/>
      <c r="AS125" s="654"/>
      <c r="AT125" s="654"/>
      <c r="AU125" s="654"/>
      <c r="AV125" s="654"/>
      <c r="AW125" s="654"/>
      <c r="AX125" s="654"/>
      <c r="AY125" s="654"/>
      <c r="AZ125" s="654"/>
      <c r="BA125" s="657"/>
    </row>
    <row r="126" spans="2:55" ht="15" customHeight="1">
      <c r="B126" s="667"/>
      <c r="C126" s="668"/>
      <c r="D126" s="669"/>
      <c r="E126" s="654"/>
      <c r="F126" s="670"/>
      <c r="G126" s="654"/>
      <c r="H126" s="654"/>
      <c r="I126" s="654"/>
      <c r="J126" s="654"/>
      <c r="K126" s="654"/>
      <c r="L126" s="654"/>
      <c r="M126" s="671"/>
      <c r="N126" s="671"/>
      <c r="O126" s="671"/>
      <c r="P126" s="671"/>
      <c r="Q126" s="671"/>
      <c r="R126" s="671"/>
      <c r="S126" s="671"/>
      <c r="T126" s="671"/>
      <c r="U126" s="671"/>
      <c r="V126" s="671"/>
      <c r="W126" s="671"/>
      <c r="X126" s="671"/>
      <c r="Y126" s="671"/>
      <c r="Z126" s="672"/>
      <c r="AA126" s="673"/>
      <c r="AB126" s="674"/>
      <c r="AC126" s="675"/>
      <c r="AD126" s="668"/>
      <c r="AE126" s="695"/>
      <c r="AF126" s="652"/>
      <c r="AG126" s="652"/>
      <c r="AH126" s="652"/>
      <c r="AI126" s="652"/>
      <c r="AJ126" s="652"/>
      <c r="AK126" s="652"/>
      <c r="AL126" s="652"/>
      <c r="AM126" s="652"/>
      <c r="AN126" s="652"/>
      <c r="AO126" s="652"/>
      <c r="AP126" s="652"/>
      <c r="AQ126" s="652"/>
      <c r="AR126" s="652"/>
      <c r="AS126" s="652"/>
      <c r="AT126" s="652"/>
      <c r="AU126" s="652"/>
      <c r="AV126" s="652"/>
      <c r="AW126" s="652"/>
      <c r="AX126" s="652"/>
      <c r="AY126" s="671"/>
      <c r="AZ126" s="671"/>
      <c r="BA126" s="676"/>
    </row>
    <row r="127" spans="2:55" ht="19.5" customHeight="1">
      <c r="B127" s="642"/>
      <c r="C127" s="652"/>
      <c r="D127" s="1575"/>
      <c r="E127" s="1575"/>
      <c r="F127" s="652"/>
      <c r="G127" s="654"/>
      <c r="H127" s="1433" t="str">
        <f>'Donnees MELEC'!$E$43</f>
        <v>C6.2: Les réglages prennent en compte l’efficacité énergétique</v>
      </c>
      <c r="I127" s="1434"/>
      <c r="J127" s="1434"/>
      <c r="K127" s="1434"/>
      <c r="L127" s="1435"/>
      <c r="M127" s="643"/>
      <c r="N127" s="643"/>
      <c r="O127" s="654"/>
      <c r="P127" s="654"/>
      <c r="Q127" s="655"/>
      <c r="R127" s="654"/>
      <c r="S127" s="654"/>
      <c r="T127" s="654"/>
      <c r="U127" s="654"/>
      <c r="V127" s="654"/>
      <c r="W127" s="654"/>
      <c r="X127" s="654"/>
      <c r="Y127" s="654"/>
      <c r="Z127" s="656"/>
      <c r="AA127" s="650"/>
      <c r="AB127" s="584"/>
      <c r="AC127" s="644"/>
      <c r="AD127" s="652"/>
      <c r="AE127" s="1418"/>
      <c r="AF127" s="1418"/>
      <c r="AG127" s="652"/>
      <c r="AH127" s="654"/>
      <c r="AI127" s="1433" t="str">
        <f>'Donnees MELEC'!$E$47</f>
        <v>C7.2: Le fonctionnement est conforme aux spécifications du cahier des charges (y compris celles liées à l’efficacité énergétique)</v>
      </c>
      <c r="AJ127" s="1434"/>
      <c r="AK127" s="1434"/>
      <c r="AL127" s="1434"/>
      <c r="AM127" s="1435"/>
      <c r="AN127" s="643"/>
      <c r="AO127" s="643"/>
      <c r="AP127" s="654"/>
      <c r="AQ127" s="654"/>
      <c r="AR127" s="655"/>
      <c r="AS127" s="654"/>
      <c r="AT127" s="654"/>
      <c r="AU127" s="654"/>
      <c r="AV127" s="654"/>
      <c r="AW127" s="654"/>
      <c r="AX127" s="654"/>
      <c r="AY127" s="654"/>
      <c r="AZ127" s="654"/>
      <c r="BA127" s="657"/>
    </row>
    <row r="128" spans="2:55" ht="30" customHeight="1">
      <c r="B128" s="1416">
        <v>23</v>
      </c>
      <c r="C128" s="1461"/>
      <c r="D128" s="1419" t="str">
        <f>'Donnees MELEC'!$C$43</f>
        <v>C6.2</v>
      </c>
      <c r="E128" s="1420"/>
      <c r="F128" s="652"/>
      <c r="G128" s="659" t="s">
        <v>211</v>
      </c>
      <c r="H128" s="1436"/>
      <c r="I128" s="1353"/>
      <c r="J128" s="1353"/>
      <c r="K128" s="1353"/>
      <c r="L128" s="1437"/>
      <c r="M128" s="1573" t="s">
        <v>212</v>
      </c>
      <c r="N128" s="1446"/>
      <c r="O128" s="1574"/>
      <c r="P128" s="1430" t="str">
        <f>REPT("g",(U128))</f>
        <v/>
      </c>
      <c r="Q128" s="1431"/>
      <c r="R128" s="1431"/>
      <c r="S128" s="1432"/>
      <c r="T128" s="664"/>
      <c r="U128" s="1038">
        <f>Bilan!$AK$34</f>
        <v>0</v>
      </c>
      <c r="V128" s="654"/>
      <c r="W128" s="1039" t="str">
        <f>Bilan!$AM$34</f>
        <v xml:space="preserve"> </v>
      </c>
      <c r="X128" s="666"/>
      <c r="Y128" s="654"/>
      <c r="Z128" s="656"/>
      <c r="AA128" s="650"/>
      <c r="AB128" s="584"/>
      <c r="AC128" s="1454">
        <v>25</v>
      </c>
      <c r="AD128" s="1461"/>
      <c r="AE128" s="1419" t="str">
        <f>'Donnees MELEC'!$C$47</f>
        <v>C7.2</v>
      </c>
      <c r="AF128" s="1420"/>
      <c r="AG128" s="652"/>
      <c r="AH128" s="659" t="s">
        <v>211</v>
      </c>
      <c r="AI128" s="1436"/>
      <c r="AJ128" s="1353"/>
      <c r="AK128" s="1353"/>
      <c r="AL128" s="1353"/>
      <c r="AM128" s="1437"/>
      <c r="AN128" s="1446" t="s">
        <v>212</v>
      </c>
      <c r="AO128" s="1446"/>
      <c r="AP128" s="1447"/>
      <c r="AQ128" s="1430" t="str">
        <f>REPT("g",(AV128))</f>
        <v/>
      </c>
      <c r="AR128" s="1431"/>
      <c r="AS128" s="1431"/>
      <c r="AT128" s="1432"/>
      <c r="AU128" s="664"/>
      <c r="AV128" s="1038">
        <f>Bilan!$AK$38</f>
        <v>0</v>
      </c>
      <c r="AW128" s="654"/>
      <c r="AX128" s="1039" t="str">
        <f>Bilan!$AM$38</f>
        <v xml:space="preserve"> </v>
      </c>
      <c r="AY128" s="666"/>
      <c r="AZ128" s="654"/>
      <c r="BA128" s="657"/>
    </row>
    <row r="129" spans="2:55" ht="19.5" customHeight="1">
      <c r="B129" s="642"/>
      <c r="C129" s="652"/>
      <c r="D129" s="1476"/>
      <c r="E129" s="1476"/>
      <c r="F129" s="652"/>
      <c r="G129" s="654"/>
      <c r="H129" s="1438"/>
      <c r="I129" s="1439"/>
      <c r="J129" s="1439"/>
      <c r="K129" s="1439"/>
      <c r="L129" s="1440"/>
      <c r="M129" s="643"/>
      <c r="N129" s="643"/>
      <c r="O129" s="654"/>
      <c r="P129" s="654"/>
      <c r="Q129" s="654"/>
      <c r="R129" s="654"/>
      <c r="S129" s="654"/>
      <c r="T129" s="654"/>
      <c r="U129" s="654"/>
      <c r="V129" s="654"/>
      <c r="W129" s="654"/>
      <c r="X129" s="654"/>
      <c r="Y129" s="654"/>
      <c r="Z129" s="656"/>
      <c r="AA129" s="650"/>
      <c r="AB129" s="584"/>
      <c r="AC129" s="644"/>
      <c r="AD129" s="652"/>
      <c r="AE129" s="1476"/>
      <c r="AF129" s="1476"/>
      <c r="AG129" s="652"/>
      <c r="AH129" s="654"/>
      <c r="AI129" s="1438"/>
      <c r="AJ129" s="1439"/>
      <c r="AK129" s="1439"/>
      <c r="AL129" s="1439"/>
      <c r="AM129" s="1440"/>
      <c r="AN129" s="643"/>
      <c r="AO129" s="643"/>
      <c r="AP129" s="654"/>
      <c r="AQ129" s="654"/>
      <c r="AR129" s="654"/>
      <c r="AS129" s="654"/>
      <c r="AT129" s="654"/>
      <c r="AU129" s="654"/>
      <c r="AV129" s="654"/>
      <c r="AW129" s="654"/>
      <c r="AX129" s="654"/>
      <c r="AY129" s="654"/>
      <c r="AZ129" s="654"/>
      <c r="BA129" s="657"/>
    </row>
    <row r="130" spans="2:55" ht="15" customHeight="1">
      <c r="B130" s="642"/>
      <c r="C130" s="652"/>
      <c r="D130" s="669"/>
      <c r="E130" s="654"/>
      <c r="F130" s="652"/>
      <c r="G130" s="654"/>
      <c r="H130" s="678"/>
      <c r="I130" s="679"/>
      <c r="J130" s="679"/>
      <c r="K130" s="680"/>
      <c r="L130" s="681"/>
      <c r="M130" s="643"/>
      <c r="N130" s="643"/>
      <c r="O130" s="654"/>
      <c r="P130" s="654"/>
      <c r="Q130" s="654"/>
      <c r="R130" s="654"/>
      <c r="S130" s="654"/>
      <c r="T130" s="654"/>
      <c r="U130" s="654"/>
      <c r="V130" s="654"/>
      <c r="W130" s="654"/>
      <c r="X130" s="654"/>
      <c r="Y130" s="654"/>
      <c r="Z130" s="656"/>
      <c r="AA130" s="1441"/>
      <c r="AB130" s="683"/>
      <c r="AC130" s="644"/>
      <c r="AD130" s="652"/>
      <c r="AE130" s="669"/>
      <c r="AF130" s="654"/>
      <c r="AG130" s="652"/>
      <c r="AH130" s="654"/>
      <c r="AI130" s="678"/>
      <c r="AJ130" s="679"/>
      <c r="AK130" s="679"/>
      <c r="AL130" s="680"/>
      <c r="AM130" s="681"/>
      <c r="AN130" s="643"/>
      <c r="AO130" s="643"/>
      <c r="AP130" s="654"/>
      <c r="AQ130" s="654"/>
      <c r="AR130" s="654"/>
      <c r="AS130" s="654"/>
      <c r="AT130" s="654"/>
      <c r="AU130" s="654"/>
      <c r="AV130" s="654"/>
      <c r="AW130" s="654"/>
      <c r="AX130" s="654"/>
      <c r="AY130" s="654"/>
      <c r="AZ130" s="654"/>
      <c r="BA130" s="657"/>
    </row>
    <row r="131" spans="2:55" ht="19.5" customHeight="1">
      <c r="B131" s="642"/>
      <c r="C131" s="652"/>
      <c r="D131" s="1575"/>
      <c r="E131" s="1575"/>
      <c r="F131" s="652"/>
      <c r="G131" s="654"/>
      <c r="H131" s="1433" t="str">
        <f>'Donnees MELEC'!$E$44</f>
        <v>C6.3: Les paramétrages guidés sont réalisés conformément aux prescriptions</v>
      </c>
      <c r="I131" s="1434"/>
      <c r="J131" s="1434"/>
      <c r="K131" s="1434"/>
      <c r="L131" s="1435"/>
      <c r="M131" s="643"/>
      <c r="N131" s="643"/>
      <c r="O131" s="654"/>
      <c r="P131" s="654"/>
      <c r="Q131" s="655"/>
      <c r="R131" s="654"/>
      <c r="S131" s="654"/>
      <c r="T131" s="654"/>
      <c r="U131" s="654"/>
      <c r="V131" s="654"/>
      <c r="W131" s="654"/>
      <c r="X131" s="654"/>
      <c r="Y131" s="654"/>
      <c r="Z131" s="656"/>
      <c r="AA131" s="1441"/>
      <c r="AB131" s="584"/>
      <c r="AC131" s="644"/>
      <c r="AD131" s="652"/>
      <c r="AE131" s="1418"/>
      <c r="AF131" s="1418"/>
      <c r="AG131" s="652"/>
      <c r="AH131" s="654"/>
      <c r="AI131" s="1433" t="str">
        <f>'Donnees MELEC'!$E$48</f>
        <v>C7.3: Les opérations nécessaires à la levée de réserves sont faites</v>
      </c>
      <c r="AJ131" s="1434"/>
      <c r="AK131" s="1434"/>
      <c r="AL131" s="1434"/>
      <c r="AM131" s="1435"/>
      <c r="AN131" s="643"/>
      <c r="AO131" s="643"/>
      <c r="AP131" s="654"/>
      <c r="AQ131" s="654"/>
      <c r="AR131" s="655"/>
      <c r="AS131" s="654"/>
      <c r="AT131" s="654"/>
      <c r="AU131" s="654"/>
      <c r="AV131" s="654"/>
      <c r="AW131" s="654"/>
      <c r="AX131" s="654"/>
      <c r="AY131" s="654"/>
      <c r="AZ131" s="654"/>
      <c r="BA131" s="657"/>
      <c r="BB131" s="677"/>
      <c r="BC131" s="677"/>
    </row>
    <row r="132" spans="2:55" ht="30" customHeight="1">
      <c r="B132" s="1416">
        <v>22</v>
      </c>
      <c r="C132" s="1461"/>
      <c r="D132" s="1419" t="str">
        <f>'Donnees MELEC'!$C$44</f>
        <v>C6.3</v>
      </c>
      <c r="E132" s="1420"/>
      <c r="F132" s="652"/>
      <c r="G132" s="659" t="s">
        <v>211</v>
      </c>
      <c r="H132" s="1436"/>
      <c r="I132" s="1353"/>
      <c r="J132" s="1353"/>
      <c r="K132" s="1353"/>
      <c r="L132" s="1437"/>
      <c r="M132" s="1573" t="s">
        <v>212</v>
      </c>
      <c r="N132" s="1446"/>
      <c r="O132" s="1574"/>
      <c r="P132" s="1430" t="str">
        <f>REPT("g",(U132))</f>
        <v/>
      </c>
      <c r="Q132" s="1431"/>
      <c r="R132" s="1431"/>
      <c r="S132" s="1432"/>
      <c r="T132" s="664"/>
      <c r="U132" s="1038">
        <f>Bilan!$AK$34</f>
        <v>0</v>
      </c>
      <c r="V132" s="654"/>
      <c r="W132" s="1039" t="str">
        <f>Bilan!$AM$34</f>
        <v xml:space="preserve"> </v>
      </c>
      <c r="X132" s="666"/>
      <c r="Y132" s="654"/>
      <c r="Z132" s="656"/>
      <c r="AA132" s="650"/>
      <c r="AB132" s="584"/>
      <c r="AC132" s="1454">
        <v>24</v>
      </c>
      <c r="AD132" s="1461"/>
      <c r="AE132" s="1419" t="str">
        <f>'Donnees MELEC'!$C$48</f>
        <v>C7.3</v>
      </c>
      <c r="AF132" s="1420"/>
      <c r="AG132" s="652"/>
      <c r="AH132" s="659" t="s">
        <v>211</v>
      </c>
      <c r="AI132" s="1436"/>
      <c r="AJ132" s="1353"/>
      <c r="AK132" s="1353"/>
      <c r="AL132" s="1353"/>
      <c r="AM132" s="1437"/>
      <c r="AN132" s="1446" t="s">
        <v>212</v>
      </c>
      <c r="AO132" s="1446"/>
      <c r="AP132" s="1447"/>
      <c r="AQ132" s="1430" t="str">
        <f>REPT("g",(AV132))</f>
        <v/>
      </c>
      <c r="AR132" s="1431"/>
      <c r="AS132" s="1431"/>
      <c r="AT132" s="1432"/>
      <c r="AU132" s="664"/>
      <c r="AV132" s="1038">
        <f>Bilan!$AK$38</f>
        <v>0</v>
      </c>
      <c r="AW132" s="654"/>
      <c r="AX132" s="1039" t="str">
        <f>Bilan!$AM$38</f>
        <v xml:space="preserve"> </v>
      </c>
      <c r="AY132" s="666"/>
      <c r="AZ132" s="654"/>
      <c r="BA132" s="657"/>
      <c r="BB132" s="251"/>
      <c r="BC132" s="251"/>
    </row>
    <row r="133" spans="2:55" ht="19.5" customHeight="1">
      <c r="B133" s="642"/>
      <c r="C133" s="652"/>
      <c r="D133" s="1476"/>
      <c r="E133" s="1476"/>
      <c r="F133" s="652"/>
      <c r="G133" s="654"/>
      <c r="H133" s="1438"/>
      <c r="I133" s="1439"/>
      <c r="J133" s="1439"/>
      <c r="K133" s="1439"/>
      <c r="L133" s="1440"/>
      <c r="M133" s="643"/>
      <c r="N133" s="643"/>
      <c r="O133" s="654"/>
      <c r="P133" s="654"/>
      <c r="Q133" s="654"/>
      <c r="R133" s="654"/>
      <c r="S133" s="654"/>
      <c r="T133" s="654"/>
      <c r="U133" s="654"/>
      <c r="V133" s="654"/>
      <c r="W133" s="654"/>
      <c r="X133" s="654"/>
      <c r="Y133" s="654"/>
      <c r="Z133" s="656"/>
      <c r="AA133" s="650"/>
      <c r="AB133" s="584"/>
      <c r="AC133" s="644"/>
      <c r="AD133" s="652"/>
      <c r="AE133" s="1418"/>
      <c r="AF133" s="1418"/>
      <c r="AG133" s="652"/>
      <c r="AH133" s="654"/>
      <c r="AI133" s="1438"/>
      <c r="AJ133" s="1439"/>
      <c r="AK133" s="1439"/>
      <c r="AL133" s="1439"/>
      <c r="AM133" s="1440"/>
      <c r="AN133" s="643"/>
      <c r="AO133" s="643"/>
      <c r="AP133" s="654"/>
      <c r="AQ133" s="654"/>
      <c r="AR133" s="654"/>
      <c r="AS133" s="654"/>
      <c r="AT133" s="654"/>
      <c r="AU133" s="654"/>
      <c r="AV133" s="654"/>
      <c r="AW133" s="654"/>
      <c r="AX133" s="654"/>
      <c r="AY133" s="654"/>
      <c r="AZ133" s="654"/>
      <c r="BA133" s="657"/>
    </row>
    <row r="134" spans="2:55" ht="15" customHeight="1">
      <c r="B134" s="667"/>
      <c r="C134" s="668"/>
      <c r="D134" s="669"/>
      <c r="E134" s="654"/>
      <c r="F134" s="670"/>
      <c r="G134" s="654"/>
      <c r="H134" s="654"/>
      <c r="I134" s="654"/>
      <c r="J134" s="654"/>
      <c r="K134" s="654"/>
      <c r="L134" s="654"/>
      <c r="M134" s="671"/>
      <c r="N134" s="671"/>
      <c r="O134" s="671"/>
      <c r="P134" s="671"/>
      <c r="Q134" s="671"/>
      <c r="R134" s="671"/>
      <c r="S134" s="671"/>
      <c r="T134" s="671"/>
      <c r="U134" s="671"/>
      <c r="V134" s="671"/>
      <c r="W134" s="671"/>
      <c r="X134" s="671"/>
      <c r="Y134" s="671"/>
      <c r="Z134" s="672"/>
      <c r="AA134" s="673"/>
      <c r="AB134" s="674"/>
      <c r="AC134" s="675"/>
      <c r="AD134" s="668"/>
      <c r="AE134" s="669"/>
      <c r="AF134" s="654"/>
      <c r="AG134" s="652"/>
      <c r="AH134" s="654"/>
      <c r="AI134" s="678"/>
      <c r="AJ134" s="679"/>
      <c r="AK134" s="679"/>
      <c r="AL134" s="680"/>
      <c r="AM134" s="681"/>
      <c r="AN134" s="643"/>
      <c r="AO134" s="643"/>
      <c r="AP134" s="654"/>
      <c r="AQ134" s="654"/>
      <c r="AR134" s="654"/>
      <c r="AS134" s="654"/>
      <c r="AT134" s="654"/>
      <c r="AU134" s="654"/>
      <c r="AV134" s="654"/>
      <c r="AW134" s="654"/>
      <c r="AX134" s="654"/>
      <c r="AY134" s="671"/>
      <c r="AZ134" s="671"/>
      <c r="BA134" s="676"/>
    </row>
    <row r="135" spans="2:55" ht="19.5" customHeight="1">
      <c r="B135" s="642"/>
      <c r="C135" s="652"/>
      <c r="D135" s="1575"/>
      <c r="E135" s="1575"/>
      <c r="F135" s="652"/>
      <c r="G135" s="654"/>
      <c r="H135" s="1433" t="str">
        <f>'Donnees MELEC'!$E$45</f>
        <v>C6.4: Les règles de santé et de sécurité au travail sont respectées</v>
      </c>
      <c r="I135" s="1434"/>
      <c r="J135" s="1434"/>
      <c r="K135" s="1434"/>
      <c r="L135" s="1435"/>
      <c r="M135" s="643"/>
      <c r="N135" s="643"/>
      <c r="O135" s="654"/>
      <c r="P135" s="654"/>
      <c r="Q135" s="655"/>
      <c r="R135" s="654"/>
      <c r="S135" s="654"/>
      <c r="T135" s="654"/>
      <c r="U135" s="654"/>
      <c r="V135" s="654"/>
      <c r="W135" s="654"/>
      <c r="X135" s="654"/>
      <c r="Y135" s="654"/>
      <c r="Z135" s="656"/>
      <c r="AA135" s="650"/>
      <c r="AB135" s="584"/>
      <c r="AC135" s="644"/>
      <c r="AD135" s="652"/>
      <c r="AE135" s="1418"/>
      <c r="AF135" s="1418"/>
      <c r="AG135" s="652"/>
      <c r="AH135" s="654"/>
      <c r="AI135" s="1433" t="str">
        <f>'Donnees MELEC'!$E$49</f>
        <v>C7.4: Les règles de santé et de sécurité au travail sont respectées</v>
      </c>
      <c r="AJ135" s="1434"/>
      <c r="AK135" s="1434"/>
      <c r="AL135" s="1434"/>
      <c r="AM135" s="1435"/>
      <c r="AN135" s="643"/>
      <c r="AO135" s="643"/>
      <c r="AP135" s="654"/>
      <c r="AQ135" s="654"/>
      <c r="AR135" s="655"/>
      <c r="AS135" s="654"/>
      <c r="AT135" s="654"/>
      <c r="AU135" s="654"/>
      <c r="AV135" s="654"/>
      <c r="AW135" s="654"/>
      <c r="AX135" s="654"/>
      <c r="AY135" s="654"/>
      <c r="AZ135" s="654"/>
      <c r="BA135" s="657"/>
    </row>
    <row r="136" spans="2:55" ht="30" customHeight="1">
      <c r="B136" s="1416">
        <v>23</v>
      </c>
      <c r="C136" s="1461"/>
      <c r="D136" s="1419" t="str">
        <f>'Donnees MELEC'!$C$45</f>
        <v>C6.4</v>
      </c>
      <c r="E136" s="1420"/>
      <c r="F136" s="652"/>
      <c r="G136" s="659" t="s">
        <v>211</v>
      </c>
      <c r="H136" s="1436"/>
      <c r="I136" s="1353"/>
      <c r="J136" s="1353"/>
      <c r="K136" s="1353"/>
      <c r="L136" s="1437"/>
      <c r="M136" s="1573" t="s">
        <v>212</v>
      </c>
      <c r="N136" s="1446"/>
      <c r="O136" s="1574"/>
      <c r="P136" s="1430" t="str">
        <f>REPT("g",(U136))</f>
        <v/>
      </c>
      <c r="Q136" s="1431"/>
      <c r="R136" s="1431"/>
      <c r="S136" s="1432"/>
      <c r="T136" s="664"/>
      <c r="U136" s="1038">
        <f>Bilan!$AK$34</f>
        <v>0</v>
      </c>
      <c r="V136" s="654"/>
      <c r="W136" s="1039" t="str">
        <f>Bilan!$AM$34</f>
        <v xml:space="preserve"> </v>
      </c>
      <c r="X136" s="666"/>
      <c r="Y136" s="654"/>
      <c r="Z136" s="656"/>
      <c r="AA136" s="650"/>
      <c r="AB136" s="584"/>
      <c r="AC136" s="1454">
        <v>25</v>
      </c>
      <c r="AD136" s="1461"/>
      <c r="AE136" s="1419" t="str">
        <f>'Donnees MELEC'!$C$49</f>
        <v>C7.4</v>
      </c>
      <c r="AF136" s="1420"/>
      <c r="AG136" s="652"/>
      <c r="AH136" s="659" t="s">
        <v>211</v>
      </c>
      <c r="AI136" s="1436"/>
      <c r="AJ136" s="1353"/>
      <c r="AK136" s="1353"/>
      <c r="AL136" s="1353"/>
      <c r="AM136" s="1437"/>
      <c r="AN136" s="1446" t="s">
        <v>212</v>
      </c>
      <c r="AO136" s="1446"/>
      <c r="AP136" s="1447"/>
      <c r="AQ136" s="1430" t="str">
        <f>REPT("g",(AV136))</f>
        <v/>
      </c>
      <c r="AR136" s="1431"/>
      <c r="AS136" s="1431"/>
      <c r="AT136" s="1432"/>
      <c r="AU136" s="664"/>
      <c r="AV136" s="1038">
        <f>Bilan!$AK$38</f>
        <v>0</v>
      </c>
      <c r="AW136" s="654"/>
      <c r="AX136" s="1039" t="str">
        <f>Bilan!$AM$38</f>
        <v xml:space="preserve"> </v>
      </c>
      <c r="AY136" s="666"/>
      <c r="AZ136" s="654"/>
      <c r="BA136" s="657"/>
    </row>
    <row r="137" spans="2:55" ht="19.5" customHeight="1">
      <c r="B137" s="642"/>
      <c r="C137" s="652"/>
      <c r="D137" s="1476"/>
      <c r="E137" s="1476"/>
      <c r="F137" s="652"/>
      <c r="G137" s="654"/>
      <c r="H137" s="1438"/>
      <c r="I137" s="1439"/>
      <c r="J137" s="1439"/>
      <c r="K137" s="1439"/>
      <c r="L137" s="1440"/>
      <c r="M137" s="643"/>
      <c r="N137" s="643"/>
      <c r="O137" s="654"/>
      <c r="P137" s="654"/>
      <c r="Q137" s="654"/>
      <c r="R137" s="654"/>
      <c r="S137" s="654"/>
      <c r="T137" s="654"/>
      <c r="U137" s="654"/>
      <c r="V137" s="654"/>
      <c r="W137" s="654"/>
      <c r="X137" s="654"/>
      <c r="Y137" s="654"/>
      <c r="Z137" s="656"/>
      <c r="AA137" s="650"/>
      <c r="AB137" s="584"/>
      <c r="AC137" s="644"/>
      <c r="AD137" s="652"/>
      <c r="AE137" s="1418"/>
      <c r="AF137" s="1418"/>
      <c r="AG137" s="652"/>
      <c r="AH137" s="654"/>
      <c r="AI137" s="1438"/>
      <c r="AJ137" s="1439"/>
      <c r="AK137" s="1439"/>
      <c r="AL137" s="1439"/>
      <c r="AM137" s="1440"/>
      <c r="AN137" s="643"/>
      <c r="AO137" s="643"/>
      <c r="AP137" s="654"/>
      <c r="AQ137" s="654"/>
      <c r="AR137" s="654"/>
      <c r="AS137" s="654"/>
      <c r="AT137" s="654"/>
      <c r="AU137" s="654"/>
      <c r="AV137" s="654"/>
      <c r="AW137" s="654"/>
      <c r="AX137" s="654"/>
      <c r="AY137" s="654"/>
      <c r="AZ137" s="654"/>
      <c r="BA137" s="657"/>
    </row>
    <row r="138" spans="2:55" ht="34.5" customHeight="1">
      <c r="B138" s="642"/>
      <c r="C138" s="652"/>
      <c r="D138" s="652"/>
      <c r="E138" s="652"/>
      <c r="F138" s="652"/>
      <c r="G138" s="652"/>
      <c r="H138" s="652"/>
      <c r="I138" s="652"/>
      <c r="J138" s="652"/>
      <c r="K138" s="652"/>
      <c r="L138" s="652"/>
      <c r="M138" s="652"/>
      <c r="N138" s="652"/>
      <c r="O138" s="652"/>
      <c r="P138" s="652"/>
      <c r="Q138" s="652"/>
      <c r="R138" s="652"/>
      <c r="S138" s="652"/>
      <c r="T138" s="652"/>
      <c r="U138" s="652"/>
      <c r="V138" s="652"/>
      <c r="W138" s="652"/>
      <c r="X138" s="652"/>
      <c r="Y138" s="652"/>
      <c r="Z138" s="656"/>
      <c r="AA138" s="650"/>
      <c r="AB138" s="584"/>
      <c r="AC138" s="1596"/>
      <c r="AD138" s="1597"/>
      <c r="AE138" s="1597"/>
      <c r="AF138" s="1597"/>
      <c r="AG138" s="1597"/>
      <c r="AH138" s="1597"/>
      <c r="AI138" s="1597"/>
      <c r="AJ138" s="1597"/>
      <c r="AK138" s="1597"/>
      <c r="AL138" s="1597"/>
      <c r="AM138" s="1597"/>
      <c r="AN138" s="1597"/>
      <c r="AO138" s="1597"/>
      <c r="AP138" s="1597"/>
      <c r="AQ138" s="1597"/>
      <c r="AR138" s="1597"/>
      <c r="AS138" s="1597"/>
      <c r="AT138" s="1597"/>
      <c r="AU138" s="1597"/>
      <c r="AV138" s="1597"/>
      <c r="AW138" s="1597"/>
      <c r="AX138" s="1597"/>
      <c r="AY138" s="1597"/>
      <c r="AZ138" s="1597"/>
      <c r="BA138" s="1597"/>
    </row>
    <row r="139" spans="2:55" ht="30" customHeight="1">
      <c r="B139" s="886"/>
      <c r="C139" s="887"/>
      <c r="D139" s="887"/>
      <c r="E139" s="887"/>
      <c r="F139" s="887"/>
      <c r="G139" s="887"/>
      <c r="H139" s="887"/>
      <c r="I139" s="887"/>
      <c r="J139" s="887"/>
      <c r="K139" s="887"/>
      <c r="L139" s="887"/>
      <c r="M139" s="888"/>
      <c r="N139" s="888"/>
      <c r="O139" s="888"/>
      <c r="P139" s="888"/>
      <c r="Q139" s="888"/>
      <c r="R139" s="888"/>
      <c r="S139" s="888"/>
      <c r="T139" s="888"/>
      <c r="U139" s="888"/>
      <c r="V139" s="888"/>
      <c r="W139" s="888"/>
      <c r="X139" s="888"/>
      <c r="Y139" s="888"/>
      <c r="Z139" s="888"/>
      <c r="AA139" s="584"/>
      <c r="AB139" s="584"/>
      <c r="AC139" s="587"/>
      <c r="AD139" s="587"/>
      <c r="AE139" s="587"/>
      <c r="AF139" s="587"/>
      <c r="AG139" s="587"/>
      <c r="AH139" s="584"/>
      <c r="AI139" s="584"/>
      <c r="AJ139" s="584"/>
      <c r="AK139" s="584"/>
      <c r="AL139" s="584"/>
      <c r="AM139" s="584"/>
      <c r="AN139" s="584"/>
      <c r="AO139" s="584"/>
      <c r="AP139" s="584"/>
      <c r="AQ139" s="584"/>
      <c r="AR139" s="584"/>
      <c r="AS139" s="584"/>
      <c r="AT139" s="584"/>
      <c r="AU139" s="584"/>
      <c r="AV139" s="584"/>
      <c r="AW139" s="584"/>
      <c r="AX139" s="584"/>
      <c r="AY139" s="584"/>
      <c r="AZ139" s="584"/>
      <c r="BA139" s="637"/>
    </row>
    <row r="140" spans="2:55" ht="20.100000000000001" customHeight="1">
      <c r="B140" s="638"/>
      <c r="C140" s="639"/>
      <c r="D140" s="1455" t="s">
        <v>126</v>
      </c>
      <c r="E140" s="1455"/>
      <c r="F140" s="1458"/>
      <c r="G140" s="1576" t="str">
        <f>'Donnees MELEC'!$E$109</f>
        <v>C8 : Diagnostiquer un dysfonctionnement</v>
      </c>
      <c r="H140" s="1576"/>
      <c r="I140" s="1576"/>
      <c r="J140" s="1576"/>
      <c r="K140" s="1576"/>
      <c r="L140" s="1576"/>
      <c r="M140" s="1576"/>
      <c r="N140" s="1576"/>
      <c r="O140" s="1576"/>
      <c r="P140" s="1576"/>
      <c r="Q140" s="1576"/>
      <c r="R140" s="1576"/>
      <c r="S140" s="1576"/>
      <c r="T140" s="1421"/>
      <c r="U140" s="640"/>
      <c r="V140" s="1421"/>
      <c r="W140" s="640"/>
      <c r="X140" s="1421"/>
      <c r="Y140" s="1421"/>
      <c r="Z140" s="1451"/>
      <c r="AA140" s="584"/>
      <c r="AB140" s="584"/>
      <c r="AC140" s="641"/>
      <c r="AD140" s="639"/>
      <c r="AE140" s="1455" t="s">
        <v>126</v>
      </c>
      <c r="AF140" s="1455"/>
      <c r="AG140" s="1458"/>
      <c r="AH140" s="1576" t="str">
        <f>'Donnees MELEC'!$E$110</f>
        <v>C9 : Remplacer un matériel électrique</v>
      </c>
      <c r="AI140" s="1576"/>
      <c r="AJ140" s="1576"/>
      <c r="AK140" s="1576"/>
      <c r="AL140" s="1576"/>
      <c r="AM140" s="1576"/>
      <c r="AN140" s="1576"/>
      <c r="AO140" s="1576"/>
      <c r="AP140" s="1576"/>
      <c r="AQ140" s="1576"/>
      <c r="AR140" s="1576"/>
      <c r="AS140" s="1576"/>
      <c r="AT140" s="1576"/>
      <c r="AU140" s="1421"/>
      <c r="AV140" s="640"/>
      <c r="AW140" s="1421"/>
      <c r="AX140" s="640"/>
      <c r="AY140" s="1421"/>
      <c r="AZ140" s="1421"/>
      <c r="BA140" s="1424"/>
      <c r="BB140" s="677"/>
      <c r="BC140" s="677"/>
    </row>
    <row r="141" spans="2:55" ht="15" customHeight="1">
      <c r="B141" s="642"/>
      <c r="C141" s="643"/>
      <c r="D141" s="1456"/>
      <c r="E141" s="1456"/>
      <c r="F141" s="1459"/>
      <c r="G141" s="1577"/>
      <c r="H141" s="1577"/>
      <c r="I141" s="1577"/>
      <c r="J141" s="1577"/>
      <c r="K141" s="1577"/>
      <c r="L141" s="1577"/>
      <c r="M141" s="1577"/>
      <c r="N141" s="1577"/>
      <c r="O141" s="1577"/>
      <c r="P141" s="1577"/>
      <c r="Q141" s="1577"/>
      <c r="R141" s="1577"/>
      <c r="S141" s="1577"/>
      <c r="T141" s="1422"/>
      <c r="U141" s="1442">
        <f>AVERAGE(U147:U163)</f>
        <v>0</v>
      </c>
      <c r="V141" s="1422"/>
      <c r="W141" s="1427" t="e">
        <f>AVERAGE(W147:W163)</f>
        <v>#DIV/0!</v>
      </c>
      <c r="X141" s="1422"/>
      <c r="Y141" s="1422"/>
      <c r="Z141" s="1452"/>
      <c r="AA141" s="650"/>
      <c r="AB141" s="584"/>
      <c r="AC141" s="644"/>
      <c r="AD141" s="643"/>
      <c r="AE141" s="1456"/>
      <c r="AF141" s="1456"/>
      <c r="AG141" s="1459"/>
      <c r="AH141" s="1577"/>
      <c r="AI141" s="1577"/>
      <c r="AJ141" s="1577"/>
      <c r="AK141" s="1577"/>
      <c r="AL141" s="1577"/>
      <c r="AM141" s="1577"/>
      <c r="AN141" s="1577"/>
      <c r="AO141" s="1577"/>
      <c r="AP141" s="1577"/>
      <c r="AQ141" s="1577"/>
      <c r="AR141" s="1577"/>
      <c r="AS141" s="1577"/>
      <c r="AT141" s="1577"/>
      <c r="AU141" s="1422"/>
      <c r="AV141" s="1442">
        <f>AVERAGE(AV147:AV167)</f>
        <v>0</v>
      </c>
      <c r="AW141" s="1422"/>
      <c r="AX141" s="1427" t="e">
        <f>AVERAGE(AX147:AX167)</f>
        <v>#DIV/0!</v>
      </c>
      <c r="AY141" s="1422"/>
      <c r="AZ141" s="1422"/>
      <c r="BA141" s="1425"/>
      <c r="BB141" s="251"/>
      <c r="BC141" s="251"/>
    </row>
    <row r="142" spans="2:55" ht="20.100000000000001" customHeight="1">
      <c r="B142" s="642"/>
      <c r="C142" s="643"/>
      <c r="D142" s="1456"/>
      <c r="E142" s="1456"/>
      <c r="F142" s="1459"/>
      <c r="G142" s="1577"/>
      <c r="H142" s="1577"/>
      <c r="I142" s="1577"/>
      <c r="J142" s="1577"/>
      <c r="K142" s="1577"/>
      <c r="L142" s="1577"/>
      <c r="M142" s="1577"/>
      <c r="N142" s="1577"/>
      <c r="O142" s="1577"/>
      <c r="P142" s="1577"/>
      <c r="Q142" s="1577"/>
      <c r="R142" s="1577"/>
      <c r="S142" s="1577"/>
      <c r="T142" s="1422"/>
      <c r="U142" s="1443"/>
      <c r="V142" s="1422"/>
      <c r="W142" s="1428"/>
      <c r="X142" s="1422"/>
      <c r="Y142" s="1422"/>
      <c r="Z142" s="1452"/>
      <c r="AA142" s="650"/>
      <c r="AB142" s="584"/>
      <c r="AC142" s="644"/>
      <c r="AD142" s="643"/>
      <c r="AE142" s="1456"/>
      <c r="AF142" s="1456"/>
      <c r="AG142" s="1459"/>
      <c r="AH142" s="1577"/>
      <c r="AI142" s="1577"/>
      <c r="AJ142" s="1577"/>
      <c r="AK142" s="1577"/>
      <c r="AL142" s="1577"/>
      <c r="AM142" s="1577"/>
      <c r="AN142" s="1577"/>
      <c r="AO142" s="1577"/>
      <c r="AP142" s="1577"/>
      <c r="AQ142" s="1577"/>
      <c r="AR142" s="1577"/>
      <c r="AS142" s="1577"/>
      <c r="AT142" s="1577"/>
      <c r="AU142" s="1422"/>
      <c r="AV142" s="1443"/>
      <c r="AW142" s="1422"/>
      <c r="AX142" s="1428"/>
      <c r="AY142" s="1422"/>
      <c r="AZ142" s="1422"/>
      <c r="BA142" s="1425"/>
    </row>
    <row r="143" spans="2:55" ht="30" customHeight="1">
      <c r="B143" s="642"/>
      <c r="C143" s="643"/>
      <c r="D143" s="1456"/>
      <c r="E143" s="1456"/>
      <c r="F143" s="1459"/>
      <c r="G143" s="1577"/>
      <c r="H143" s="1577"/>
      <c r="I143" s="1577"/>
      <c r="J143" s="1577"/>
      <c r="K143" s="1577"/>
      <c r="L143" s="1577"/>
      <c r="M143" s="1577"/>
      <c r="N143" s="1577"/>
      <c r="O143" s="1577"/>
      <c r="P143" s="1577"/>
      <c r="Q143" s="1577"/>
      <c r="R143" s="1577"/>
      <c r="S143" s="1577"/>
      <c r="T143" s="1422"/>
      <c r="U143" s="1444"/>
      <c r="V143" s="1422"/>
      <c r="W143" s="1429"/>
      <c r="X143" s="1422"/>
      <c r="Y143" s="1422"/>
      <c r="Z143" s="1452"/>
      <c r="AA143" s="650"/>
      <c r="AB143" s="584"/>
      <c r="AC143" s="644"/>
      <c r="AD143" s="643"/>
      <c r="AE143" s="1456"/>
      <c r="AF143" s="1456"/>
      <c r="AG143" s="1459"/>
      <c r="AH143" s="1577"/>
      <c r="AI143" s="1577"/>
      <c r="AJ143" s="1577"/>
      <c r="AK143" s="1577"/>
      <c r="AL143" s="1577"/>
      <c r="AM143" s="1577"/>
      <c r="AN143" s="1577"/>
      <c r="AO143" s="1577"/>
      <c r="AP143" s="1577"/>
      <c r="AQ143" s="1577"/>
      <c r="AR143" s="1577"/>
      <c r="AS143" s="1577"/>
      <c r="AT143" s="1577"/>
      <c r="AU143" s="1422"/>
      <c r="AV143" s="1444"/>
      <c r="AW143" s="1422"/>
      <c r="AX143" s="1429"/>
      <c r="AY143" s="1422"/>
      <c r="AZ143" s="1422"/>
      <c r="BA143" s="1425"/>
    </row>
    <row r="144" spans="2:55" ht="20.100000000000001" customHeight="1">
      <c r="B144" s="645"/>
      <c r="C144" s="646"/>
      <c r="D144" s="1457"/>
      <c r="E144" s="1457"/>
      <c r="F144" s="1460"/>
      <c r="G144" s="1578"/>
      <c r="H144" s="1578"/>
      <c r="I144" s="1578"/>
      <c r="J144" s="1578"/>
      <c r="K144" s="1578"/>
      <c r="L144" s="1578"/>
      <c r="M144" s="1578"/>
      <c r="N144" s="1578"/>
      <c r="O144" s="1578"/>
      <c r="P144" s="1578"/>
      <c r="Q144" s="1578"/>
      <c r="R144" s="1578"/>
      <c r="S144" s="1578"/>
      <c r="T144" s="1423"/>
      <c r="U144" s="647"/>
      <c r="V144" s="1423"/>
      <c r="W144" s="647"/>
      <c r="X144" s="1423"/>
      <c r="Y144" s="1423"/>
      <c r="Z144" s="1453"/>
      <c r="AA144" s="650"/>
      <c r="AB144" s="584"/>
      <c r="AC144" s="648"/>
      <c r="AD144" s="646"/>
      <c r="AE144" s="1457"/>
      <c r="AF144" s="1457"/>
      <c r="AG144" s="1460"/>
      <c r="AH144" s="1578"/>
      <c r="AI144" s="1578"/>
      <c r="AJ144" s="1578"/>
      <c r="AK144" s="1578"/>
      <c r="AL144" s="1578"/>
      <c r="AM144" s="1578"/>
      <c r="AN144" s="1578"/>
      <c r="AO144" s="1578"/>
      <c r="AP144" s="1578"/>
      <c r="AQ144" s="1578"/>
      <c r="AR144" s="1578"/>
      <c r="AS144" s="1578"/>
      <c r="AT144" s="1578"/>
      <c r="AU144" s="1423"/>
      <c r="AV144" s="647"/>
      <c r="AW144" s="1423"/>
      <c r="AX144" s="647"/>
      <c r="AY144" s="1423"/>
      <c r="AZ144" s="1423"/>
      <c r="BA144" s="1426"/>
    </row>
    <row r="145" spans="2:55" ht="15" customHeight="1">
      <c r="B145" s="638"/>
      <c r="C145" s="639"/>
      <c r="D145" s="639"/>
      <c r="E145" s="639"/>
      <c r="F145" s="639"/>
      <c r="G145" s="640"/>
      <c r="H145" s="640"/>
      <c r="I145" s="640"/>
      <c r="J145" s="640"/>
      <c r="K145" s="640"/>
      <c r="L145" s="640"/>
      <c r="M145" s="640"/>
      <c r="N145" s="640"/>
      <c r="O145" s="640"/>
      <c r="P145" s="640"/>
      <c r="Q145" s="640"/>
      <c r="R145" s="640"/>
      <c r="S145" s="640"/>
      <c r="T145" s="640"/>
      <c r="U145" s="640"/>
      <c r="V145" s="640"/>
      <c r="W145" s="640"/>
      <c r="X145" s="640"/>
      <c r="Y145" s="640"/>
      <c r="Z145" s="649"/>
      <c r="AA145" s="650"/>
      <c r="AB145" s="584"/>
      <c r="AC145" s="641"/>
      <c r="AD145" s="639"/>
      <c r="AE145" s="639"/>
      <c r="AF145" s="639"/>
      <c r="AG145" s="639"/>
      <c r="AH145" s="640"/>
      <c r="AI145" s="640"/>
      <c r="AJ145" s="640"/>
      <c r="AK145" s="640"/>
      <c r="AL145" s="640"/>
      <c r="AM145" s="640"/>
      <c r="AN145" s="640"/>
      <c r="AO145" s="640"/>
      <c r="AP145" s="640"/>
      <c r="AQ145" s="640"/>
      <c r="AR145" s="640"/>
      <c r="AS145" s="640"/>
      <c r="AT145" s="640"/>
      <c r="AU145" s="640"/>
      <c r="AV145" s="640"/>
      <c r="AW145" s="640"/>
      <c r="AX145" s="640"/>
      <c r="AY145" s="640"/>
      <c r="AZ145" s="640"/>
      <c r="BA145" s="651"/>
    </row>
    <row r="146" spans="2:55" ht="19.5" customHeight="1">
      <c r="B146" s="684"/>
      <c r="C146" s="652"/>
      <c r="D146" s="1418"/>
      <c r="E146" s="1418"/>
      <c r="F146" s="652"/>
      <c r="G146" s="654"/>
      <c r="H146" s="1433" t="str">
        <f>'Donnees MELEC'!$E$50</f>
        <v>C8.1: Les informations relatives au dysfonctionnement sont analysées</v>
      </c>
      <c r="I146" s="1434"/>
      <c r="J146" s="1434"/>
      <c r="K146" s="1434"/>
      <c r="L146" s="1435"/>
      <c r="M146" s="643"/>
      <c r="N146" s="643"/>
      <c r="O146" s="654"/>
      <c r="P146" s="654"/>
      <c r="Q146" s="655"/>
      <c r="R146" s="654"/>
      <c r="S146" s="654"/>
      <c r="T146" s="654"/>
      <c r="U146" s="654"/>
      <c r="V146" s="654"/>
      <c r="W146" s="654"/>
      <c r="X146" s="654"/>
      <c r="Y146" s="654"/>
      <c r="Z146" s="656"/>
      <c r="AA146" s="650"/>
      <c r="AB146" s="584"/>
      <c r="AC146" s="644"/>
      <c r="AD146" s="652"/>
      <c r="AE146" s="1575"/>
      <c r="AF146" s="1575"/>
      <c r="AG146" s="652"/>
      <c r="AH146" s="654"/>
      <c r="AI146" s="1433" t="str">
        <f>'Donnees MELEC'!$E$55</f>
        <v>C9.1: Le matériel électrique à remplacer est identifié</v>
      </c>
      <c r="AJ146" s="1434"/>
      <c r="AK146" s="1434"/>
      <c r="AL146" s="1434"/>
      <c r="AM146" s="1435"/>
      <c r="AN146" s="643"/>
      <c r="AO146" s="643"/>
      <c r="AP146" s="654"/>
      <c r="AQ146" s="654"/>
      <c r="AR146" s="655"/>
      <c r="AS146" s="654"/>
      <c r="AT146" s="654"/>
      <c r="AU146" s="654"/>
      <c r="AV146" s="654"/>
      <c r="AW146" s="654"/>
      <c r="AX146" s="654"/>
      <c r="AY146" s="654"/>
      <c r="AZ146" s="654"/>
      <c r="BA146" s="657"/>
    </row>
    <row r="147" spans="2:55" s="21" customFormat="1" ht="30" customHeight="1">
      <c r="B147" s="1416">
        <v>28</v>
      </c>
      <c r="C147" s="1461"/>
      <c r="D147" s="1419" t="str">
        <f>'Donnees MELEC'!$C$50</f>
        <v>C8.1</v>
      </c>
      <c r="E147" s="1420"/>
      <c r="F147" s="652"/>
      <c r="G147" s="659" t="s">
        <v>211</v>
      </c>
      <c r="H147" s="1436"/>
      <c r="I147" s="1353"/>
      <c r="J147" s="1353"/>
      <c r="K147" s="1353"/>
      <c r="L147" s="1437"/>
      <c r="M147" s="1446" t="s">
        <v>212</v>
      </c>
      <c r="N147" s="1446"/>
      <c r="O147" s="1447"/>
      <c r="P147" s="1430" t="str">
        <f>REPT("g",(U147))</f>
        <v/>
      </c>
      <c r="Q147" s="1431"/>
      <c r="R147" s="1431"/>
      <c r="S147" s="1432"/>
      <c r="T147" s="664"/>
      <c r="U147" s="1038">
        <f>Bilan!$AK$42</f>
        <v>0</v>
      </c>
      <c r="V147" s="654"/>
      <c r="W147" s="1039" t="str">
        <f>Bilan!$AM$42</f>
        <v xml:space="preserve"> </v>
      </c>
      <c r="X147" s="666"/>
      <c r="Y147" s="654"/>
      <c r="Z147" s="656"/>
      <c r="AA147" s="650"/>
      <c r="AB147" s="584"/>
      <c r="AC147" s="1454">
        <v>33</v>
      </c>
      <c r="AD147" s="1461"/>
      <c r="AE147" s="1419" t="str">
        <f>'Donnees MELEC'!$C$55</f>
        <v>C9.1</v>
      </c>
      <c r="AF147" s="1420"/>
      <c r="AG147" s="652"/>
      <c r="AH147" s="659" t="s">
        <v>211</v>
      </c>
      <c r="AI147" s="1436"/>
      <c r="AJ147" s="1353"/>
      <c r="AK147" s="1353"/>
      <c r="AL147" s="1353"/>
      <c r="AM147" s="1437"/>
      <c r="AN147" s="1573" t="s">
        <v>212</v>
      </c>
      <c r="AO147" s="1446"/>
      <c r="AP147" s="1574"/>
      <c r="AQ147" s="1430" t="str">
        <f>REPT("g",(AV147))</f>
        <v/>
      </c>
      <c r="AR147" s="1431"/>
      <c r="AS147" s="1431"/>
      <c r="AT147" s="1432"/>
      <c r="AU147" s="664"/>
      <c r="AV147" s="1038">
        <f>Bilan!$AK$42</f>
        <v>0</v>
      </c>
      <c r="AW147" s="654"/>
      <c r="AX147" s="1039" t="str">
        <f>Bilan!$AM$42</f>
        <v xml:space="preserve"> </v>
      </c>
      <c r="AY147" s="666"/>
      <c r="AZ147" s="654"/>
      <c r="BA147" s="657"/>
    </row>
    <row r="148" spans="2:55" ht="19.5" customHeight="1">
      <c r="B148" s="684"/>
      <c r="C148" s="652"/>
      <c r="D148" s="1418"/>
      <c r="E148" s="1418"/>
      <c r="F148" s="652"/>
      <c r="G148" s="654"/>
      <c r="H148" s="1438"/>
      <c r="I148" s="1439"/>
      <c r="J148" s="1439"/>
      <c r="K148" s="1439"/>
      <c r="L148" s="1440"/>
      <c r="M148" s="643"/>
      <c r="N148" s="643"/>
      <c r="O148" s="654"/>
      <c r="P148" s="654"/>
      <c r="Q148" s="654"/>
      <c r="R148" s="654"/>
      <c r="S148" s="654"/>
      <c r="T148" s="654"/>
      <c r="U148" s="654"/>
      <c r="V148" s="654"/>
      <c r="W148" s="654"/>
      <c r="X148" s="654"/>
      <c r="Y148" s="654"/>
      <c r="Z148" s="656"/>
      <c r="AA148" s="650"/>
      <c r="AB148" s="584"/>
      <c r="AC148" s="687"/>
      <c r="AD148" s="652"/>
      <c r="AE148" s="1476"/>
      <c r="AF148" s="1476"/>
      <c r="AG148" s="652"/>
      <c r="AH148" s="654"/>
      <c r="AI148" s="1438"/>
      <c r="AJ148" s="1439"/>
      <c r="AK148" s="1439"/>
      <c r="AL148" s="1439"/>
      <c r="AM148" s="1440"/>
      <c r="AN148" s="643"/>
      <c r="AO148" s="643"/>
      <c r="AP148" s="654"/>
      <c r="AQ148" s="654"/>
      <c r="AR148" s="654"/>
      <c r="AS148" s="654"/>
      <c r="AT148" s="654"/>
      <c r="AU148" s="654"/>
      <c r="AV148" s="654"/>
      <c r="AW148" s="654"/>
      <c r="AX148" s="654"/>
      <c r="AY148" s="654"/>
      <c r="AZ148" s="654"/>
      <c r="BA148" s="657"/>
    </row>
    <row r="149" spans="2:55" ht="15" customHeight="1">
      <c r="B149" s="684"/>
      <c r="C149" s="652"/>
      <c r="D149" s="669"/>
      <c r="E149" s="654"/>
      <c r="F149" s="670"/>
      <c r="G149" s="654"/>
      <c r="H149" s="688"/>
      <c r="I149" s="680"/>
      <c r="J149" s="680"/>
      <c r="K149" s="680"/>
      <c r="L149" s="680"/>
      <c r="M149" s="654"/>
      <c r="N149" s="654"/>
      <c r="O149" s="654"/>
      <c r="P149" s="654"/>
      <c r="Q149" s="654"/>
      <c r="R149" s="654"/>
      <c r="S149" s="654"/>
      <c r="T149" s="654"/>
      <c r="U149" s="654"/>
      <c r="V149" s="654"/>
      <c r="W149" s="654"/>
      <c r="X149" s="652"/>
      <c r="Y149" s="696"/>
      <c r="Z149" s="697"/>
      <c r="AA149" s="650"/>
      <c r="AB149" s="584"/>
      <c r="AC149" s="687"/>
      <c r="AD149" s="668"/>
      <c r="AE149" s="669"/>
      <c r="AF149" s="654"/>
      <c r="AG149" s="670"/>
      <c r="AH149" s="654"/>
      <c r="AI149" s="654"/>
      <c r="AJ149" s="654"/>
      <c r="AK149" s="654"/>
      <c r="AL149" s="654"/>
      <c r="AM149" s="654"/>
      <c r="AN149" s="671"/>
      <c r="AO149" s="671"/>
      <c r="AP149" s="671"/>
      <c r="AQ149" s="671"/>
      <c r="AR149" s="671"/>
      <c r="AS149" s="671"/>
      <c r="AT149" s="671"/>
      <c r="AU149" s="671"/>
      <c r="AV149" s="671"/>
      <c r="AW149" s="671"/>
      <c r="AX149" s="671"/>
      <c r="AY149" s="654"/>
      <c r="AZ149" s="654"/>
      <c r="BA149" s="657"/>
    </row>
    <row r="150" spans="2:55" ht="19.5" customHeight="1">
      <c r="B150" s="684"/>
      <c r="C150" s="652"/>
      <c r="D150" s="1418"/>
      <c r="E150" s="1418"/>
      <c r="F150" s="652"/>
      <c r="G150" s="654"/>
      <c r="H150" s="1433" t="str">
        <f>'Donnees MELEC'!$E$51</f>
        <v>C8.2: Le fonctionnement de l’installation est analysé</v>
      </c>
      <c r="I150" s="1434"/>
      <c r="J150" s="1434"/>
      <c r="K150" s="1434"/>
      <c r="L150" s="1435"/>
      <c r="M150" s="643"/>
      <c r="N150" s="643"/>
      <c r="O150" s="654"/>
      <c r="P150" s="654"/>
      <c r="Q150" s="655"/>
      <c r="R150" s="654"/>
      <c r="S150" s="654"/>
      <c r="T150" s="654"/>
      <c r="U150" s="654"/>
      <c r="V150" s="654"/>
      <c r="W150" s="654"/>
      <c r="X150" s="654"/>
      <c r="Y150" s="654"/>
      <c r="Z150" s="656"/>
      <c r="AA150" s="673"/>
      <c r="AB150" s="674"/>
      <c r="AC150" s="644"/>
      <c r="AD150" s="652"/>
      <c r="AE150" s="1575"/>
      <c r="AF150" s="1575"/>
      <c r="AG150" s="652"/>
      <c r="AH150" s="654"/>
      <c r="AI150" s="1433" t="str">
        <f>'Donnees MELEC'!$E$56</f>
        <v>C9.2: Le matériel électrique à remplacer est correctement déposé</v>
      </c>
      <c r="AJ150" s="1434"/>
      <c r="AK150" s="1434"/>
      <c r="AL150" s="1434"/>
      <c r="AM150" s="1435"/>
      <c r="AN150" s="643"/>
      <c r="AO150" s="643"/>
      <c r="AP150" s="654"/>
      <c r="AQ150" s="654"/>
      <c r="AR150" s="655"/>
      <c r="AS150" s="654"/>
      <c r="AT150" s="654"/>
      <c r="AU150" s="654"/>
      <c r="AV150" s="654"/>
      <c r="AW150" s="654"/>
      <c r="AX150" s="654"/>
      <c r="AY150" s="654"/>
      <c r="AZ150" s="654"/>
      <c r="BA150" s="657"/>
    </row>
    <row r="151" spans="2:55" ht="27.95" customHeight="1">
      <c r="B151" s="1416">
        <v>29</v>
      </c>
      <c r="C151" s="1461"/>
      <c r="D151" s="1419" t="str">
        <f>'Donnees MELEC'!$C$51</f>
        <v>C8.2</v>
      </c>
      <c r="E151" s="1420"/>
      <c r="F151" s="652"/>
      <c r="G151" s="659" t="s">
        <v>211</v>
      </c>
      <c r="H151" s="1436"/>
      <c r="I151" s="1353"/>
      <c r="J151" s="1353"/>
      <c r="K151" s="1353"/>
      <c r="L151" s="1437"/>
      <c r="M151" s="1446" t="s">
        <v>212</v>
      </c>
      <c r="N151" s="1446"/>
      <c r="O151" s="1447"/>
      <c r="P151" s="1430" t="str">
        <f>REPT("g",(U151))</f>
        <v/>
      </c>
      <c r="Q151" s="1431"/>
      <c r="R151" s="1431"/>
      <c r="S151" s="1432"/>
      <c r="T151" s="664"/>
      <c r="U151" s="1038">
        <f>Bilan!$AK$42</f>
        <v>0</v>
      </c>
      <c r="V151" s="654"/>
      <c r="W151" s="1039" t="str">
        <f>Bilan!$AM$42</f>
        <v xml:space="preserve"> </v>
      </c>
      <c r="X151" s="666"/>
      <c r="Y151" s="654"/>
      <c r="Z151" s="656"/>
      <c r="AA151" s="650"/>
      <c r="AB151" s="584"/>
      <c r="AC151" s="1454">
        <v>34</v>
      </c>
      <c r="AD151" s="1461"/>
      <c r="AE151" s="1419" t="str">
        <f>'Donnees MELEC'!$C$56</f>
        <v>C9.2</v>
      </c>
      <c r="AF151" s="1420"/>
      <c r="AG151" s="652"/>
      <c r="AH151" s="659" t="s">
        <v>211</v>
      </c>
      <c r="AI151" s="1436"/>
      <c r="AJ151" s="1353"/>
      <c r="AK151" s="1353"/>
      <c r="AL151" s="1353"/>
      <c r="AM151" s="1437"/>
      <c r="AN151" s="1573" t="s">
        <v>212</v>
      </c>
      <c r="AO151" s="1446"/>
      <c r="AP151" s="1574"/>
      <c r="AQ151" s="1430" t="str">
        <f>REPT("g",(AV151))</f>
        <v/>
      </c>
      <c r="AR151" s="1431"/>
      <c r="AS151" s="1431"/>
      <c r="AT151" s="1432"/>
      <c r="AU151" s="664"/>
      <c r="AV151" s="1038">
        <f>Bilan!$AK$42</f>
        <v>0</v>
      </c>
      <c r="AW151" s="654"/>
      <c r="AX151" s="1039" t="str">
        <f>Bilan!$AM$42</f>
        <v xml:space="preserve"> </v>
      </c>
      <c r="AY151" s="666"/>
      <c r="AZ151" s="654"/>
      <c r="BA151" s="657"/>
    </row>
    <row r="152" spans="2:55" ht="19.5" customHeight="1">
      <c r="B152" s="684"/>
      <c r="C152" s="652"/>
      <c r="D152" s="1418"/>
      <c r="E152" s="1418"/>
      <c r="F152" s="652"/>
      <c r="G152" s="654"/>
      <c r="H152" s="1438"/>
      <c r="I152" s="1439"/>
      <c r="J152" s="1439"/>
      <c r="K152" s="1439"/>
      <c r="L152" s="1440"/>
      <c r="M152" s="643"/>
      <c r="N152" s="643"/>
      <c r="O152" s="654"/>
      <c r="P152" s="654"/>
      <c r="Q152" s="654"/>
      <c r="R152" s="654"/>
      <c r="S152" s="654"/>
      <c r="T152" s="654"/>
      <c r="U152" s="654"/>
      <c r="V152" s="654"/>
      <c r="W152" s="654"/>
      <c r="X152" s="654"/>
      <c r="Y152" s="654"/>
      <c r="Z152" s="656"/>
      <c r="AA152" s="650"/>
      <c r="AB152" s="584"/>
      <c r="AC152" s="687"/>
      <c r="AD152" s="652"/>
      <c r="AE152" s="1476"/>
      <c r="AF152" s="1476"/>
      <c r="AG152" s="652"/>
      <c r="AH152" s="654"/>
      <c r="AI152" s="1438"/>
      <c r="AJ152" s="1439"/>
      <c r="AK152" s="1439"/>
      <c r="AL152" s="1439"/>
      <c r="AM152" s="1440"/>
      <c r="AN152" s="643"/>
      <c r="AO152" s="643"/>
      <c r="AP152" s="654"/>
      <c r="AQ152" s="654"/>
      <c r="AR152" s="654"/>
      <c r="AS152" s="654"/>
      <c r="AT152" s="654"/>
      <c r="AU152" s="654"/>
      <c r="AV152" s="654"/>
      <c r="AW152" s="654"/>
      <c r="AX152" s="654"/>
      <c r="AY152" s="654"/>
      <c r="AZ152" s="654"/>
      <c r="BA152" s="657"/>
    </row>
    <row r="153" spans="2:55" ht="15" customHeight="1">
      <c r="B153" s="642"/>
      <c r="C153" s="652"/>
      <c r="D153" s="669"/>
      <c r="E153" s="654"/>
      <c r="F153" s="652"/>
      <c r="G153" s="654"/>
      <c r="H153" s="678"/>
      <c r="I153" s="679"/>
      <c r="J153" s="679"/>
      <c r="K153" s="680"/>
      <c r="L153" s="681"/>
      <c r="M153" s="643"/>
      <c r="N153" s="643"/>
      <c r="O153" s="654"/>
      <c r="P153" s="654"/>
      <c r="Q153" s="654"/>
      <c r="R153" s="654"/>
      <c r="S153" s="654"/>
      <c r="T153" s="654"/>
      <c r="U153" s="654"/>
      <c r="V153" s="654"/>
      <c r="W153" s="654"/>
      <c r="X153" s="654"/>
      <c r="Y153" s="654"/>
      <c r="Z153" s="656"/>
      <c r="AA153" s="650"/>
      <c r="AB153" s="584"/>
      <c r="AC153" s="644"/>
      <c r="AD153" s="652"/>
      <c r="AE153" s="669"/>
      <c r="AF153" s="654"/>
      <c r="AG153" s="652"/>
      <c r="AH153" s="654"/>
      <c r="AI153" s="678"/>
      <c r="AJ153" s="679"/>
      <c r="AK153" s="679"/>
      <c r="AL153" s="680"/>
      <c r="AM153" s="681"/>
      <c r="AN153" s="643"/>
      <c r="AO153" s="643"/>
      <c r="AP153" s="654"/>
      <c r="AQ153" s="654"/>
      <c r="AR153" s="654"/>
      <c r="AS153" s="654"/>
      <c r="AT153" s="654"/>
      <c r="AU153" s="654"/>
      <c r="AV153" s="654"/>
      <c r="AW153" s="654"/>
      <c r="AX153" s="654"/>
      <c r="AY153" s="654"/>
      <c r="AZ153" s="654"/>
      <c r="BA153" s="657"/>
    </row>
    <row r="154" spans="2:55" ht="19.5" customHeight="1">
      <c r="B154" s="642"/>
      <c r="C154" s="652"/>
      <c r="D154" s="1418"/>
      <c r="E154" s="1418"/>
      <c r="F154" s="652"/>
      <c r="G154" s="654"/>
      <c r="H154" s="1433" t="str">
        <f>'Donnees MELEC'!$E$52</f>
        <v>C8.3: Le diagnostic est posé</v>
      </c>
      <c r="I154" s="1434"/>
      <c r="J154" s="1434"/>
      <c r="K154" s="1434"/>
      <c r="L154" s="1435"/>
      <c r="M154" s="643"/>
      <c r="N154" s="643"/>
      <c r="O154" s="654"/>
      <c r="P154" s="654"/>
      <c r="Q154" s="655"/>
      <c r="R154" s="654"/>
      <c r="S154" s="654"/>
      <c r="T154" s="654"/>
      <c r="U154" s="654"/>
      <c r="V154" s="654"/>
      <c r="W154" s="654"/>
      <c r="X154" s="654"/>
      <c r="Y154" s="654"/>
      <c r="Z154" s="697"/>
      <c r="AA154" s="650"/>
      <c r="AB154" s="683"/>
      <c r="AC154" s="644"/>
      <c r="AD154" s="652"/>
      <c r="AE154" s="1575"/>
      <c r="AF154" s="1575"/>
      <c r="AG154" s="652"/>
      <c r="AH154" s="654"/>
      <c r="AI154" s="1433" t="str">
        <f>'Donnees MELEC'!$E$57</f>
        <v>C9.3: Le matériel électrique de remplacement est correctement choisi</v>
      </c>
      <c r="AJ154" s="1434"/>
      <c r="AK154" s="1434"/>
      <c r="AL154" s="1434"/>
      <c r="AM154" s="1435"/>
      <c r="AN154" s="643"/>
      <c r="AO154" s="643"/>
      <c r="AP154" s="654"/>
      <c r="AQ154" s="654"/>
      <c r="AR154" s="655"/>
      <c r="AS154" s="654"/>
      <c r="AT154" s="654"/>
      <c r="AU154" s="654"/>
      <c r="AV154" s="654"/>
      <c r="AW154" s="654"/>
      <c r="AX154" s="654"/>
      <c r="AY154" s="654"/>
      <c r="AZ154" s="654"/>
      <c r="BA154" s="657"/>
    </row>
    <row r="155" spans="2:55" ht="30" customHeight="1">
      <c r="B155" s="1416">
        <v>30</v>
      </c>
      <c r="C155" s="1461"/>
      <c r="D155" s="1419" t="str">
        <f>'Donnees MELEC'!$C$52</f>
        <v>C8.3</v>
      </c>
      <c r="E155" s="1420"/>
      <c r="F155" s="652"/>
      <c r="G155" s="659" t="s">
        <v>211</v>
      </c>
      <c r="H155" s="1436"/>
      <c r="I155" s="1353"/>
      <c r="J155" s="1353"/>
      <c r="K155" s="1353"/>
      <c r="L155" s="1437"/>
      <c r="M155" s="1446" t="s">
        <v>212</v>
      </c>
      <c r="N155" s="1446"/>
      <c r="O155" s="1447"/>
      <c r="P155" s="1430" t="str">
        <f>REPT("g",(U155))</f>
        <v/>
      </c>
      <c r="Q155" s="1431"/>
      <c r="R155" s="1431"/>
      <c r="S155" s="1432"/>
      <c r="T155" s="664"/>
      <c r="U155" s="1038">
        <f>Bilan!$AK$42</f>
        <v>0</v>
      </c>
      <c r="V155" s="654"/>
      <c r="W155" s="1039" t="str">
        <f>Bilan!$AM$42</f>
        <v xml:space="preserve"> </v>
      </c>
      <c r="X155" s="666"/>
      <c r="Y155" s="654"/>
      <c r="Z155" s="656"/>
      <c r="AA155" s="673"/>
      <c r="AB155" s="683"/>
      <c r="AC155" s="1454">
        <v>35</v>
      </c>
      <c r="AD155" s="1417"/>
      <c r="AE155" s="1419" t="str">
        <f>'Donnees MELEC'!$C$57</f>
        <v>C9.3</v>
      </c>
      <c r="AF155" s="1420"/>
      <c r="AG155" s="652"/>
      <c r="AH155" s="659" t="s">
        <v>211</v>
      </c>
      <c r="AI155" s="1436"/>
      <c r="AJ155" s="1353"/>
      <c r="AK155" s="1353"/>
      <c r="AL155" s="1353"/>
      <c r="AM155" s="1437"/>
      <c r="AN155" s="1573" t="s">
        <v>212</v>
      </c>
      <c r="AO155" s="1446"/>
      <c r="AP155" s="1574"/>
      <c r="AQ155" s="1430" t="str">
        <f>REPT("g",(AV155))</f>
        <v/>
      </c>
      <c r="AR155" s="1431"/>
      <c r="AS155" s="1431"/>
      <c r="AT155" s="1432"/>
      <c r="AU155" s="664"/>
      <c r="AV155" s="1038">
        <f>Bilan!$AK$42</f>
        <v>0</v>
      </c>
      <c r="AW155" s="654"/>
      <c r="AX155" s="1039" t="str">
        <f>Bilan!$AM$42</f>
        <v xml:space="preserve"> </v>
      </c>
      <c r="AY155" s="666"/>
      <c r="AZ155" s="654"/>
      <c r="BA155" s="657"/>
    </row>
    <row r="156" spans="2:55" ht="19.5" customHeight="1">
      <c r="B156" s="684"/>
      <c r="C156" s="652"/>
      <c r="D156" s="1418"/>
      <c r="E156" s="1418"/>
      <c r="F156" s="652"/>
      <c r="G156" s="654"/>
      <c r="H156" s="1438"/>
      <c r="I156" s="1439"/>
      <c r="J156" s="1439"/>
      <c r="K156" s="1439"/>
      <c r="L156" s="1440"/>
      <c r="M156" s="643"/>
      <c r="N156" s="643"/>
      <c r="O156" s="654"/>
      <c r="P156" s="654"/>
      <c r="Q156" s="654"/>
      <c r="R156" s="654"/>
      <c r="S156" s="654"/>
      <c r="T156" s="654"/>
      <c r="U156" s="654"/>
      <c r="V156" s="654"/>
      <c r="W156" s="654"/>
      <c r="X156" s="654"/>
      <c r="Y156" s="654"/>
      <c r="Z156" s="656"/>
      <c r="AA156" s="650"/>
      <c r="AB156" s="584"/>
      <c r="AC156" s="644"/>
      <c r="AD156" s="652"/>
      <c r="AE156" s="1476"/>
      <c r="AF156" s="1476"/>
      <c r="AG156" s="652"/>
      <c r="AH156" s="654"/>
      <c r="AI156" s="1438"/>
      <c r="AJ156" s="1439"/>
      <c r="AK156" s="1439"/>
      <c r="AL156" s="1439"/>
      <c r="AM156" s="1440"/>
      <c r="AN156" s="643"/>
      <c r="AO156" s="643"/>
      <c r="AP156" s="654"/>
      <c r="AQ156" s="654"/>
      <c r="AR156" s="654"/>
      <c r="AS156" s="654"/>
      <c r="AT156" s="654"/>
      <c r="AU156" s="654"/>
      <c r="AV156" s="654"/>
      <c r="AW156" s="654"/>
      <c r="AX156" s="654"/>
      <c r="AY156" s="654"/>
      <c r="AZ156" s="654"/>
      <c r="BA156" s="657"/>
      <c r="BB156" s="677"/>
      <c r="BC156" s="677"/>
    </row>
    <row r="157" spans="2:55" ht="15" customHeight="1">
      <c r="B157" s="684"/>
      <c r="C157" s="652"/>
      <c r="D157" s="669"/>
      <c r="E157" s="654"/>
      <c r="F157" s="652"/>
      <c r="G157" s="654"/>
      <c r="H157" s="678"/>
      <c r="I157" s="679"/>
      <c r="J157" s="679"/>
      <c r="K157" s="680"/>
      <c r="L157" s="681"/>
      <c r="M157" s="643"/>
      <c r="N157" s="643"/>
      <c r="O157" s="654"/>
      <c r="P157" s="654"/>
      <c r="Q157" s="654"/>
      <c r="R157" s="654"/>
      <c r="S157" s="654"/>
      <c r="T157" s="654"/>
      <c r="U157" s="654"/>
      <c r="V157" s="654"/>
      <c r="W157" s="654"/>
      <c r="X157" s="654"/>
      <c r="Y157" s="654"/>
      <c r="Z157" s="656"/>
      <c r="AA157" s="650"/>
      <c r="AB157" s="686"/>
      <c r="AC157" s="684"/>
      <c r="AD157" s="652"/>
      <c r="AE157" s="669"/>
      <c r="AF157" s="654"/>
      <c r="AG157" s="652"/>
      <c r="AH157" s="654"/>
      <c r="AI157" s="678"/>
      <c r="AJ157" s="679"/>
      <c r="AK157" s="679"/>
      <c r="AL157" s="680"/>
      <c r="AM157" s="681"/>
      <c r="AN157" s="643"/>
      <c r="AO157" s="643"/>
      <c r="AP157" s="654"/>
      <c r="AQ157" s="654"/>
      <c r="AR157" s="654"/>
      <c r="AS157" s="654"/>
      <c r="AT157" s="654"/>
      <c r="AU157" s="654"/>
      <c r="AV157" s="654"/>
      <c r="AW157" s="654"/>
      <c r="AX157" s="654"/>
      <c r="AY157" s="654"/>
      <c r="AZ157" s="654"/>
      <c r="BA157" s="656"/>
    </row>
    <row r="158" spans="2:55" ht="19.5" customHeight="1">
      <c r="B158" s="642"/>
      <c r="C158" s="652"/>
      <c r="D158" s="1418"/>
      <c r="E158" s="1418"/>
      <c r="F158" s="652"/>
      <c r="G158" s="654"/>
      <c r="H158" s="1433" t="str">
        <f>'Donnees MELEC'!$E$53</f>
        <v>C8.4: Le diagnostic est pertinent et complet</v>
      </c>
      <c r="I158" s="1434"/>
      <c r="J158" s="1434"/>
      <c r="K158" s="1434"/>
      <c r="L158" s="1435"/>
      <c r="M158" s="643"/>
      <c r="N158" s="643"/>
      <c r="O158" s="654"/>
      <c r="P158" s="654"/>
      <c r="Q158" s="655"/>
      <c r="R158" s="654"/>
      <c r="S158" s="654"/>
      <c r="T158" s="654"/>
      <c r="U158" s="654"/>
      <c r="V158" s="654"/>
      <c r="W158" s="654"/>
      <c r="X158" s="654"/>
      <c r="Y158" s="654"/>
      <c r="Z158" s="656"/>
      <c r="AA158" s="650"/>
      <c r="AB158" s="686"/>
      <c r="AC158" s="642"/>
      <c r="AD158" s="652"/>
      <c r="AE158" s="1418"/>
      <c r="AF158" s="1418"/>
      <c r="AG158" s="652"/>
      <c r="AH158" s="654"/>
      <c r="AI158" s="1433" t="str">
        <f>'Donnees MELEC'!$E$58</f>
        <v>C9.4: Le matériel électrique de remplacement est correctement installé</v>
      </c>
      <c r="AJ158" s="1434"/>
      <c r="AK158" s="1434"/>
      <c r="AL158" s="1434"/>
      <c r="AM158" s="1435"/>
      <c r="AN158" s="643"/>
      <c r="AO158" s="643"/>
      <c r="AP158" s="654"/>
      <c r="AQ158" s="654"/>
      <c r="AR158" s="655"/>
      <c r="AS158" s="654"/>
      <c r="AT158" s="654"/>
      <c r="AU158" s="654"/>
      <c r="AV158" s="654"/>
      <c r="AW158" s="654"/>
      <c r="AX158" s="654"/>
      <c r="AY158" s="654"/>
      <c r="AZ158" s="654"/>
      <c r="BA158" s="656"/>
    </row>
    <row r="159" spans="2:55" ht="30" customHeight="1">
      <c r="B159" s="1416">
        <v>31</v>
      </c>
      <c r="C159" s="1461"/>
      <c r="D159" s="1419" t="str">
        <f>'Donnees MELEC'!$C$53</f>
        <v>C8.4</v>
      </c>
      <c r="E159" s="1420"/>
      <c r="F159" s="652"/>
      <c r="G159" s="659" t="s">
        <v>211</v>
      </c>
      <c r="H159" s="1436"/>
      <c r="I159" s="1353"/>
      <c r="J159" s="1353"/>
      <c r="K159" s="1353"/>
      <c r="L159" s="1437"/>
      <c r="M159" s="1446" t="s">
        <v>212</v>
      </c>
      <c r="N159" s="1446"/>
      <c r="O159" s="1447"/>
      <c r="P159" s="1430" t="str">
        <f>REPT("g",(U159))</f>
        <v/>
      </c>
      <c r="Q159" s="1431"/>
      <c r="R159" s="1431"/>
      <c r="S159" s="1432"/>
      <c r="T159" s="664"/>
      <c r="U159" s="1038">
        <f>Bilan!$AK$42</f>
        <v>0</v>
      </c>
      <c r="V159" s="654"/>
      <c r="W159" s="1039" t="str">
        <f>Bilan!$AM$42</f>
        <v xml:space="preserve"> </v>
      </c>
      <c r="X159" s="666"/>
      <c r="Y159" s="654"/>
      <c r="Z159" s="656"/>
      <c r="AA159" s="682"/>
      <c r="AB159" s="683"/>
      <c r="AC159" s="1416">
        <v>31</v>
      </c>
      <c r="AD159" s="1461"/>
      <c r="AE159" s="1419" t="str">
        <f>'Donnees MELEC'!$C$58</f>
        <v>C9.4</v>
      </c>
      <c r="AF159" s="1420"/>
      <c r="AG159" s="652"/>
      <c r="AH159" s="659" t="s">
        <v>211</v>
      </c>
      <c r="AI159" s="1436"/>
      <c r="AJ159" s="1353"/>
      <c r="AK159" s="1353"/>
      <c r="AL159" s="1353"/>
      <c r="AM159" s="1437"/>
      <c r="AN159" s="1446" t="s">
        <v>212</v>
      </c>
      <c r="AO159" s="1446"/>
      <c r="AP159" s="1447"/>
      <c r="AQ159" s="1430" t="str">
        <f>REPT("g",(AV159))</f>
        <v/>
      </c>
      <c r="AR159" s="1431"/>
      <c r="AS159" s="1431"/>
      <c r="AT159" s="1432"/>
      <c r="AU159" s="664"/>
      <c r="AV159" s="1038">
        <f>Bilan!$AK$42</f>
        <v>0</v>
      </c>
      <c r="AW159" s="654"/>
      <c r="AX159" s="1039" t="str">
        <f>Bilan!$AM$42</f>
        <v xml:space="preserve"> </v>
      </c>
      <c r="AY159" s="666"/>
      <c r="AZ159" s="654"/>
      <c r="BA159" s="656"/>
    </row>
    <row r="160" spans="2:55" ht="19.5" customHeight="1">
      <c r="B160" s="684"/>
      <c r="C160" s="652"/>
      <c r="D160" s="1418"/>
      <c r="E160" s="1418"/>
      <c r="F160" s="652"/>
      <c r="G160" s="654"/>
      <c r="H160" s="1438"/>
      <c r="I160" s="1439"/>
      <c r="J160" s="1439"/>
      <c r="K160" s="1439"/>
      <c r="L160" s="1440"/>
      <c r="M160" s="643"/>
      <c r="N160" s="643"/>
      <c r="O160" s="654"/>
      <c r="P160" s="654"/>
      <c r="Q160" s="654"/>
      <c r="R160" s="654"/>
      <c r="S160" s="654"/>
      <c r="T160" s="654"/>
      <c r="U160" s="654"/>
      <c r="V160" s="654"/>
      <c r="W160" s="654"/>
      <c r="X160" s="654"/>
      <c r="Y160" s="654"/>
      <c r="Z160" s="656"/>
      <c r="AA160" s="650"/>
      <c r="AB160" s="683"/>
      <c r="AC160" s="684"/>
      <c r="AD160" s="652"/>
      <c r="AE160" s="1418"/>
      <c r="AF160" s="1418"/>
      <c r="AG160" s="652"/>
      <c r="AH160" s="654"/>
      <c r="AI160" s="1438"/>
      <c r="AJ160" s="1439"/>
      <c r="AK160" s="1439"/>
      <c r="AL160" s="1439"/>
      <c r="AM160" s="1440"/>
      <c r="AN160" s="643"/>
      <c r="AO160" s="643"/>
      <c r="AP160" s="654"/>
      <c r="AQ160" s="654"/>
      <c r="AR160" s="654"/>
      <c r="AS160" s="654"/>
      <c r="AT160" s="654"/>
      <c r="AU160" s="654"/>
      <c r="AV160" s="654"/>
      <c r="AW160" s="654"/>
      <c r="AX160" s="654"/>
      <c r="AY160" s="654"/>
      <c r="AZ160" s="654"/>
      <c r="BA160" s="656"/>
    </row>
    <row r="161" spans="2:53 16369:16369" ht="15" customHeight="1">
      <c r="B161" s="642"/>
      <c r="C161" s="652"/>
      <c r="D161" s="669"/>
      <c r="E161" s="654"/>
      <c r="F161" s="670"/>
      <c r="G161" s="654"/>
      <c r="H161" s="654"/>
      <c r="I161" s="654"/>
      <c r="J161" s="654"/>
      <c r="K161" s="654"/>
      <c r="L161" s="654"/>
      <c r="M161" s="671"/>
      <c r="N161" s="671"/>
      <c r="O161" s="671"/>
      <c r="P161" s="671"/>
      <c r="Q161" s="671"/>
      <c r="R161" s="671"/>
      <c r="S161" s="671"/>
      <c r="T161" s="671"/>
      <c r="U161" s="671"/>
      <c r="V161" s="671"/>
      <c r="W161" s="671"/>
      <c r="X161" s="652"/>
      <c r="Y161" s="652"/>
      <c r="Z161" s="656"/>
      <c r="AA161" s="650"/>
      <c r="AB161" s="584"/>
      <c r="AC161" s="667"/>
      <c r="AD161" s="668"/>
      <c r="AE161" s="890"/>
      <c r="AF161" s="890"/>
      <c r="AG161" s="890"/>
      <c r="AH161" s="890"/>
      <c r="AI161" s="890"/>
      <c r="AJ161" s="890"/>
      <c r="AK161" s="890"/>
      <c r="AL161" s="890"/>
      <c r="AM161" s="890"/>
      <c r="AN161" s="890"/>
      <c r="AO161" s="890"/>
      <c r="AP161" s="890"/>
      <c r="AQ161" s="890"/>
      <c r="AR161" s="890"/>
      <c r="AS161" s="890"/>
      <c r="AT161" s="890"/>
      <c r="AU161" s="890"/>
      <c r="AV161" s="890"/>
      <c r="AW161" s="890"/>
      <c r="AX161" s="890"/>
      <c r="AY161" s="671"/>
      <c r="AZ161" s="671"/>
      <c r="BA161" s="656"/>
    </row>
    <row r="162" spans="2:53 16369:16369" ht="19.5" customHeight="1">
      <c r="B162" s="642"/>
      <c r="C162" s="652"/>
      <c r="D162" s="1418"/>
      <c r="E162" s="1418"/>
      <c r="F162" s="652"/>
      <c r="G162" s="654"/>
      <c r="H162" s="1433" t="str">
        <f>'Donnees MELEC'!$E$54</f>
        <v>C8.5: Les règles de santé et de sécurité au travail sont respectées</v>
      </c>
      <c r="I162" s="1434"/>
      <c r="J162" s="1434"/>
      <c r="K162" s="1434"/>
      <c r="L162" s="1435"/>
      <c r="M162" s="643"/>
      <c r="N162" s="643"/>
      <c r="O162" s="654"/>
      <c r="P162" s="654"/>
      <c r="Q162" s="655"/>
      <c r="R162" s="654"/>
      <c r="S162" s="654"/>
      <c r="T162" s="654"/>
      <c r="U162" s="654"/>
      <c r="V162" s="654"/>
      <c r="W162" s="654"/>
      <c r="X162" s="652"/>
      <c r="Y162" s="652"/>
      <c r="Z162" s="656"/>
      <c r="AA162" s="650"/>
      <c r="AB162" s="584"/>
      <c r="AC162" s="642"/>
      <c r="AD162" s="652"/>
      <c r="AE162" s="1418"/>
      <c r="AF162" s="1418"/>
      <c r="AG162" s="652"/>
      <c r="AH162" s="654"/>
      <c r="AI162" s="1433" t="str">
        <f>'Donnees MELEC'!$E$59</f>
        <v>C9.5: Le fonctionnement est vérifié après rétablissement des énergies</v>
      </c>
      <c r="AJ162" s="1434"/>
      <c r="AK162" s="1434"/>
      <c r="AL162" s="1434"/>
      <c r="AM162" s="1435"/>
      <c r="AN162" s="643"/>
      <c r="AO162" s="643"/>
      <c r="AP162" s="654"/>
      <c r="AQ162" s="654"/>
      <c r="AR162" s="655"/>
      <c r="AS162" s="654"/>
      <c r="AT162" s="654"/>
      <c r="AU162" s="654"/>
      <c r="AV162" s="654"/>
      <c r="AW162" s="654"/>
      <c r="AX162" s="654"/>
      <c r="AY162" s="654"/>
      <c r="AZ162" s="654"/>
      <c r="BA162" s="656"/>
    </row>
    <row r="163" spans="2:53 16369:16369" ht="30" customHeight="1">
      <c r="B163" s="642"/>
      <c r="C163" s="652"/>
      <c r="D163" s="1419" t="str">
        <f>'Donnees MELEC'!$C$54</f>
        <v>C8.5</v>
      </c>
      <c r="E163" s="1420"/>
      <c r="F163" s="652"/>
      <c r="G163" s="659" t="s">
        <v>211</v>
      </c>
      <c r="H163" s="1436"/>
      <c r="I163" s="1353"/>
      <c r="J163" s="1353"/>
      <c r="K163" s="1353"/>
      <c r="L163" s="1437"/>
      <c r="M163" s="1446" t="s">
        <v>212</v>
      </c>
      <c r="N163" s="1446"/>
      <c r="O163" s="1447"/>
      <c r="P163" s="1430" t="str">
        <f>REPT("g",(U163))</f>
        <v/>
      </c>
      <c r="Q163" s="1431"/>
      <c r="R163" s="1431"/>
      <c r="S163" s="1432"/>
      <c r="T163" s="664"/>
      <c r="U163" s="1038">
        <f>Bilan!$AK$42</f>
        <v>0</v>
      </c>
      <c r="V163" s="654"/>
      <c r="W163" s="1039" t="str">
        <f>Bilan!$AM$42</f>
        <v xml:space="preserve"> </v>
      </c>
      <c r="X163" s="652"/>
      <c r="Y163" s="652"/>
      <c r="Z163" s="656"/>
      <c r="AA163" s="682"/>
      <c r="AB163" s="584"/>
      <c r="AC163" s="1416">
        <v>32</v>
      </c>
      <c r="AD163" s="1461"/>
      <c r="AE163" s="1419" t="str">
        <f>'Donnees MELEC'!$C$59</f>
        <v>C9.5</v>
      </c>
      <c r="AF163" s="1420"/>
      <c r="AG163" s="652"/>
      <c r="AH163" s="659" t="s">
        <v>211</v>
      </c>
      <c r="AI163" s="1436"/>
      <c r="AJ163" s="1353"/>
      <c r="AK163" s="1353"/>
      <c r="AL163" s="1353"/>
      <c r="AM163" s="1437"/>
      <c r="AN163" s="1446" t="s">
        <v>212</v>
      </c>
      <c r="AO163" s="1446"/>
      <c r="AP163" s="1447"/>
      <c r="AQ163" s="1430" t="str">
        <f>REPT("g",(AV163))</f>
        <v/>
      </c>
      <c r="AR163" s="1431"/>
      <c r="AS163" s="1431"/>
      <c r="AT163" s="1432"/>
      <c r="AU163" s="664"/>
      <c r="AV163" s="1038">
        <f>Bilan!$AK$42</f>
        <v>0</v>
      </c>
      <c r="AW163" s="654"/>
      <c r="AX163" s="1039" t="str">
        <f>Bilan!$AM$42</f>
        <v xml:space="preserve"> </v>
      </c>
      <c r="AY163" s="666"/>
      <c r="AZ163" s="654"/>
      <c r="BA163" s="656"/>
    </row>
    <row r="164" spans="2:53 16369:16369" ht="19.5" customHeight="1">
      <c r="B164" s="642"/>
      <c r="C164" s="652"/>
      <c r="D164" s="1418"/>
      <c r="E164" s="1418"/>
      <c r="F164" s="652"/>
      <c r="G164" s="654"/>
      <c r="H164" s="1438"/>
      <c r="I164" s="1439"/>
      <c r="J164" s="1439"/>
      <c r="K164" s="1439"/>
      <c r="L164" s="1440"/>
      <c r="M164" s="643"/>
      <c r="N164" s="643"/>
      <c r="O164" s="654"/>
      <c r="P164" s="654"/>
      <c r="Q164" s="654"/>
      <c r="R164" s="654"/>
      <c r="S164" s="654"/>
      <c r="T164" s="654"/>
      <c r="U164" s="654"/>
      <c r="V164" s="654"/>
      <c r="W164" s="654"/>
      <c r="X164" s="652"/>
      <c r="Y164" s="652"/>
      <c r="Z164" s="656"/>
      <c r="AA164" s="682"/>
      <c r="AB164" s="694"/>
      <c r="AC164" s="684"/>
      <c r="AD164" s="652"/>
      <c r="AE164" s="1418"/>
      <c r="AF164" s="1418"/>
      <c r="AG164" s="652"/>
      <c r="AH164" s="654"/>
      <c r="AI164" s="1438"/>
      <c r="AJ164" s="1439"/>
      <c r="AK164" s="1439"/>
      <c r="AL164" s="1439"/>
      <c r="AM164" s="1440"/>
      <c r="AN164" s="643"/>
      <c r="AO164" s="643"/>
      <c r="AP164" s="654"/>
      <c r="AQ164" s="654"/>
      <c r="AR164" s="654"/>
      <c r="AS164" s="654"/>
      <c r="AT164" s="654"/>
      <c r="AU164" s="654"/>
      <c r="AV164" s="654"/>
      <c r="AW164" s="654"/>
      <c r="AX164" s="654"/>
      <c r="AY164" s="654"/>
      <c r="AZ164" s="654"/>
      <c r="BA164" s="656"/>
    </row>
    <row r="165" spans="2:53 16369:16369" ht="15" customHeight="1">
      <c r="B165" s="642"/>
      <c r="C165" s="652"/>
      <c r="D165" s="669"/>
      <c r="E165" s="654"/>
      <c r="F165" s="670"/>
      <c r="G165" s="654"/>
      <c r="H165" s="654"/>
      <c r="I165" s="654"/>
      <c r="J165" s="654"/>
      <c r="K165" s="654"/>
      <c r="L165" s="654"/>
      <c r="M165" s="671"/>
      <c r="N165" s="671"/>
      <c r="O165" s="671"/>
      <c r="P165" s="671"/>
      <c r="Q165" s="671"/>
      <c r="R165" s="671"/>
      <c r="S165" s="671"/>
      <c r="T165" s="671"/>
      <c r="U165" s="671"/>
      <c r="V165" s="671"/>
      <c r="W165" s="671"/>
      <c r="X165" s="652"/>
      <c r="Y165" s="652"/>
      <c r="Z165" s="656"/>
      <c r="AA165" s="650"/>
      <c r="AB165" s="584"/>
      <c r="AC165" s="667"/>
      <c r="AD165" s="668"/>
      <c r="AE165" s="669"/>
      <c r="AF165" s="654"/>
      <c r="AG165" s="652"/>
      <c r="AH165" s="654"/>
      <c r="AI165" s="678"/>
      <c r="AJ165" s="679"/>
      <c r="AK165" s="679"/>
      <c r="AL165" s="680"/>
      <c r="AM165" s="681"/>
      <c r="AN165" s="643"/>
      <c r="AO165" s="643"/>
      <c r="AP165" s="654"/>
      <c r="AQ165" s="654"/>
      <c r="AR165" s="654"/>
      <c r="AS165" s="654"/>
      <c r="AT165" s="654"/>
      <c r="AU165" s="654"/>
      <c r="AV165" s="654"/>
      <c r="AW165" s="654"/>
      <c r="AX165" s="654"/>
      <c r="AY165" s="671"/>
      <c r="AZ165" s="671"/>
      <c r="BA165" s="656"/>
    </row>
    <row r="166" spans="2:53 16369:16369" ht="19.5" customHeight="1">
      <c r="B166" s="642"/>
      <c r="C166" s="652"/>
      <c r="D166" s="652"/>
      <c r="E166" s="652"/>
      <c r="F166" s="652"/>
      <c r="G166" s="652"/>
      <c r="H166" s="652"/>
      <c r="I166" s="652"/>
      <c r="J166" s="652"/>
      <c r="K166" s="652"/>
      <c r="L166" s="652"/>
      <c r="M166" s="652"/>
      <c r="N166" s="652"/>
      <c r="O166" s="652"/>
      <c r="P166" s="652"/>
      <c r="Q166" s="652"/>
      <c r="R166" s="652"/>
      <c r="S166" s="652"/>
      <c r="T166" s="652"/>
      <c r="U166" s="652"/>
      <c r="V166" s="652"/>
      <c r="W166" s="652"/>
      <c r="X166" s="652"/>
      <c r="Y166" s="652"/>
      <c r="Z166" s="656"/>
      <c r="AA166" s="650"/>
      <c r="AB166" s="584"/>
      <c r="AC166" s="642"/>
      <c r="AD166" s="652"/>
      <c r="AE166" s="1418"/>
      <c r="AF166" s="1418"/>
      <c r="AG166" s="652"/>
      <c r="AH166" s="654"/>
      <c r="AI166" s="1433" t="str">
        <f>'Donnees MELEC'!$E$60</f>
        <v>C9.6: Les règles de santé et de sécurité au travail sont respectées</v>
      </c>
      <c r="AJ166" s="1434"/>
      <c r="AK166" s="1434"/>
      <c r="AL166" s="1434"/>
      <c r="AM166" s="1435"/>
      <c r="AN166" s="643"/>
      <c r="AO166" s="643"/>
      <c r="AP166" s="654"/>
      <c r="AQ166" s="654"/>
      <c r="AR166" s="655"/>
      <c r="AS166" s="654"/>
      <c r="AT166" s="654"/>
      <c r="AU166" s="654"/>
      <c r="AV166" s="654"/>
      <c r="AW166" s="654"/>
      <c r="AX166" s="654"/>
      <c r="AY166" s="654"/>
      <c r="AZ166" s="654"/>
      <c r="BA166" s="656"/>
    </row>
    <row r="167" spans="2:53 16369:16369" ht="30" customHeight="1">
      <c r="B167" s="642"/>
      <c r="C167" s="652"/>
      <c r="D167" s="652"/>
      <c r="E167" s="652"/>
      <c r="F167" s="652"/>
      <c r="G167" s="652"/>
      <c r="H167" s="652"/>
      <c r="I167" s="652"/>
      <c r="J167" s="652"/>
      <c r="K167" s="652"/>
      <c r="L167" s="652"/>
      <c r="M167" s="652"/>
      <c r="N167" s="652"/>
      <c r="O167" s="652"/>
      <c r="P167" s="652"/>
      <c r="Q167" s="652"/>
      <c r="R167" s="652"/>
      <c r="S167" s="652"/>
      <c r="T167" s="652"/>
      <c r="U167" s="652"/>
      <c r="V167" s="652"/>
      <c r="W167" s="652"/>
      <c r="X167" s="652"/>
      <c r="Y167" s="652"/>
      <c r="Z167" s="656"/>
      <c r="AA167" s="682"/>
      <c r="AB167" s="584"/>
      <c r="AC167" s="1416">
        <v>32</v>
      </c>
      <c r="AD167" s="1461"/>
      <c r="AE167" s="1419" t="str">
        <f>'Donnees MELEC'!$C$60</f>
        <v>C9.6</v>
      </c>
      <c r="AF167" s="1420"/>
      <c r="AG167" s="652"/>
      <c r="AH167" s="659" t="s">
        <v>211</v>
      </c>
      <c r="AI167" s="1436"/>
      <c r="AJ167" s="1353"/>
      <c r="AK167" s="1353"/>
      <c r="AL167" s="1353"/>
      <c r="AM167" s="1437"/>
      <c r="AN167" s="1446" t="s">
        <v>212</v>
      </c>
      <c r="AO167" s="1446"/>
      <c r="AP167" s="1447"/>
      <c r="AQ167" s="1430" t="str">
        <f>REPT("g",(AV167))</f>
        <v/>
      </c>
      <c r="AR167" s="1431"/>
      <c r="AS167" s="1431"/>
      <c r="AT167" s="1432"/>
      <c r="AU167" s="664"/>
      <c r="AV167" s="1038">
        <f>Bilan!$AK$42</f>
        <v>0</v>
      </c>
      <c r="AW167" s="654"/>
      <c r="AX167" s="1039" t="str">
        <f>Bilan!$AM$42</f>
        <v xml:space="preserve"> </v>
      </c>
      <c r="AY167" s="666"/>
      <c r="AZ167" s="654"/>
      <c r="BA167" s="656"/>
    </row>
    <row r="168" spans="2:53 16369:16369" ht="19.5" customHeight="1">
      <c r="B168" s="642"/>
      <c r="C168" s="652"/>
      <c r="D168" s="652"/>
      <c r="E168" s="652"/>
      <c r="F168" s="652"/>
      <c r="G168" s="652"/>
      <c r="H168" s="652"/>
      <c r="I168" s="652"/>
      <c r="J168" s="652"/>
      <c r="K168" s="652"/>
      <c r="L168" s="652"/>
      <c r="M168" s="652"/>
      <c r="N168" s="652"/>
      <c r="O168" s="652"/>
      <c r="P168" s="652"/>
      <c r="Q168" s="652"/>
      <c r="R168" s="652"/>
      <c r="S168" s="652"/>
      <c r="T168" s="652"/>
      <c r="U168" s="652"/>
      <c r="V168" s="652"/>
      <c r="W168" s="652"/>
      <c r="X168" s="652"/>
      <c r="Y168" s="652"/>
      <c r="Z168" s="656"/>
      <c r="AA168" s="682"/>
      <c r="AB168" s="694"/>
      <c r="AC168" s="684"/>
      <c r="AD168" s="652"/>
      <c r="AE168" s="1418"/>
      <c r="AF168" s="1418"/>
      <c r="AG168" s="652"/>
      <c r="AH168" s="654"/>
      <c r="AI168" s="1438"/>
      <c r="AJ168" s="1439"/>
      <c r="AK168" s="1439"/>
      <c r="AL168" s="1439"/>
      <c r="AM168" s="1440"/>
      <c r="AN168" s="643"/>
      <c r="AO168" s="643"/>
      <c r="AP168" s="654"/>
      <c r="AQ168" s="654"/>
      <c r="AR168" s="654"/>
      <c r="AS168" s="654"/>
      <c r="AT168" s="654"/>
      <c r="AU168" s="654"/>
      <c r="AV168" s="654"/>
      <c r="AW168" s="654"/>
      <c r="AX168" s="654"/>
      <c r="AY168" s="654"/>
      <c r="AZ168" s="654"/>
      <c r="BA168" s="656"/>
    </row>
    <row r="169" spans="2:53 16369:16369" ht="34.5" customHeight="1">
      <c r="B169" s="642"/>
      <c r="C169" s="652"/>
      <c r="D169" s="652"/>
      <c r="E169" s="652"/>
      <c r="F169" s="652"/>
      <c r="G169" s="652"/>
      <c r="H169" s="652"/>
      <c r="I169" s="652"/>
      <c r="J169" s="652"/>
      <c r="K169" s="652"/>
      <c r="L169" s="652"/>
      <c r="M169" s="652"/>
      <c r="N169" s="652"/>
      <c r="O169" s="652"/>
      <c r="P169" s="652"/>
      <c r="Q169" s="652"/>
      <c r="R169" s="652"/>
      <c r="S169" s="652"/>
      <c r="T169" s="652"/>
      <c r="U169" s="652"/>
      <c r="V169" s="652"/>
      <c r="W169" s="652"/>
      <c r="X169" s="652"/>
      <c r="Y169" s="652"/>
      <c r="Z169" s="656"/>
      <c r="AA169" s="693"/>
      <c r="AB169" s="694"/>
      <c r="AC169" s="903"/>
      <c r="AD169" s="904"/>
      <c r="AE169" s="904"/>
      <c r="AF169" s="904"/>
      <c r="AG169" s="904"/>
      <c r="AH169" s="904"/>
      <c r="AI169" s="904"/>
      <c r="AJ169" s="904"/>
      <c r="AK169" s="904"/>
      <c r="AL169" s="904"/>
      <c r="AM169" s="904"/>
      <c r="AN169" s="904"/>
      <c r="AO169" s="904"/>
      <c r="AP169" s="904"/>
      <c r="AQ169" s="904"/>
      <c r="AR169" s="904"/>
      <c r="AS169" s="904"/>
      <c r="AT169" s="904"/>
      <c r="AU169" s="904"/>
      <c r="AV169" s="904"/>
      <c r="AW169" s="904"/>
      <c r="AX169" s="904"/>
      <c r="AY169" s="904"/>
      <c r="AZ169" s="904"/>
      <c r="BA169" s="905"/>
    </row>
    <row r="170" spans="2:53 16369:16369" s="21" customFormat="1" ht="33.75" customHeight="1">
      <c r="B170" s="636"/>
      <c r="C170" s="587"/>
      <c r="D170" s="587"/>
      <c r="E170" s="587"/>
      <c r="F170" s="587"/>
      <c r="G170" s="587"/>
      <c r="H170" s="587"/>
      <c r="I170" s="587"/>
      <c r="J170" s="587"/>
      <c r="K170" s="587"/>
      <c r="L170" s="587"/>
      <c r="M170" s="584"/>
      <c r="N170" s="584"/>
      <c r="O170" s="584"/>
      <c r="P170" s="584"/>
      <c r="Q170" s="584"/>
      <c r="R170" s="584"/>
      <c r="S170" s="584"/>
      <c r="T170" s="584"/>
      <c r="U170" s="584"/>
      <c r="V170" s="584"/>
      <c r="W170" s="584"/>
      <c r="X170" s="584"/>
      <c r="Y170" s="584"/>
      <c r="Z170" s="584"/>
      <c r="AA170" s="584"/>
      <c r="AB170" s="584"/>
      <c r="AC170" s="587"/>
      <c r="AD170" s="587"/>
      <c r="AE170" s="587"/>
      <c r="AF170" s="587"/>
      <c r="AG170" s="587"/>
      <c r="AH170" s="584"/>
      <c r="AI170" s="584"/>
      <c r="AJ170" s="584"/>
      <c r="AK170" s="584"/>
      <c r="AL170" s="584"/>
      <c r="AM170" s="584"/>
      <c r="AN170" s="584"/>
      <c r="AO170" s="584"/>
      <c r="AP170" s="584"/>
      <c r="AQ170" s="584"/>
      <c r="AR170" s="584"/>
      <c r="AS170" s="584"/>
      <c r="AT170" s="584"/>
      <c r="AU170" s="584"/>
      <c r="AV170" s="584"/>
      <c r="AW170" s="584"/>
      <c r="AX170" s="584"/>
      <c r="AY170" s="584"/>
      <c r="AZ170" s="584"/>
      <c r="BA170" s="637"/>
      <c r="XEO170" s="652"/>
    </row>
    <row r="171" spans="2:53 16369:16369" s="21" customFormat="1" ht="20.25" customHeight="1">
      <c r="B171" s="638"/>
      <c r="C171" s="639"/>
      <c r="D171" s="1455" t="s">
        <v>126</v>
      </c>
      <c r="E171" s="1455"/>
      <c r="F171" s="1458"/>
      <c r="G171" s="1576" t="str">
        <f>'Donnees MELEC'!$E$112</f>
        <v>C11 : Compléter les documents liés aux opérations</v>
      </c>
      <c r="H171" s="1576"/>
      <c r="I171" s="1576"/>
      <c r="J171" s="1576"/>
      <c r="K171" s="1576"/>
      <c r="L171" s="1576"/>
      <c r="M171" s="1576"/>
      <c r="N171" s="1576"/>
      <c r="O171" s="1576"/>
      <c r="P171" s="1576"/>
      <c r="Q171" s="1576"/>
      <c r="R171" s="1576"/>
      <c r="S171" s="1576"/>
      <c r="T171" s="1421"/>
      <c r="U171" s="640"/>
      <c r="V171" s="1421"/>
      <c r="W171" s="640"/>
      <c r="X171" s="1421"/>
      <c r="Y171" s="1421"/>
      <c r="Z171" s="1451"/>
      <c r="AA171" s="584"/>
      <c r="AB171" s="584"/>
      <c r="AC171" s="641"/>
      <c r="AD171" s="639"/>
      <c r="AE171" s="1455" t="s">
        <v>126</v>
      </c>
      <c r="AF171" s="1455"/>
      <c r="AG171" s="1458"/>
      <c r="AH171" s="1576" t="str">
        <f>'Donnees MELEC'!$E$114</f>
        <v>C13 Communiquer avec le client/usager sur l’opération</v>
      </c>
      <c r="AI171" s="1576"/>
      <c r="AJ171" s="1576"/>
      <c r="AK171" s="1576"/>
      <c r="AL171" s="1576"/>
      <c r="AM171" s="1576"/>
      <c r="AN171" s="1576"/>
      <c r="AO171" s="1576"/>
      <c r="AP171" s="1576"/>
      <c r="AQ171" s="1576"/>
      <c r="AR171" s="1576"/>
      <c r="AS171" s="1576"/>
      <c r="AT171" s="1576"/>
      <c r="AU171" s="1421"/>
      <c r="AV171" s="640"/>
      <c r="AW171" s="1421"/>
      <c r="AX171" s="640"/>
      <c r="AY171" s="1421"/>
      <c r="AZ171" s="1421"/>
      <c r="BA171" s="1424"/>
    </row>
    <row r="172" spans="2:53 16369:16369" s="21" customFormat="1" ht="15.75" customHeight="1">
      <c r="B172" s="642"/>
      <c r="C172" s="643"/>
      <c r="D172" s="1456"/>
      <c r="E172" s="1456"/>
      <c r="F172" s="1459"/>
      <c r="G172" s="1577"/>
      <c r="H172" s="1577"/>
      <c r="I172" s="1577"/>
      <c r="J172" s="1577"/>
      <c r="K172" s="1577"/>
      <c r="L172" s="1577"/>
      <c r="M172" s="1577"/>
      <c r="N172" s="1577"/>
      <c r="O172" s="1577"/>
      <c r="P172" s="1577"/>
      <c r="Q172" s="1577"/>
      <c r="R172" s="1577"/>
      <c r="S172" s="1577"/>
      <c r="T172" s="1422"/>
      <c r="U172" s="1442">
        <f>AVERAGE(U178:U186)</f>
        <v>0</v>
      </c>
      <c r="V172" s="1422"/>
      <c r="W172" s="1427" t="e">
        <f>AVERAGE(W178:W186)</f>
        <v>#DIV/0!</v>
      </c>
      <c r="X172" s="1422"/>
      <c r="Y172" s="1422"/>
      <c r="Z172" s="1452"/>
      <c r="AA172" s="584"/>
      <c r="AB172" s="584"/>
      <c r="AC172" s="644"/>
      <c r="AD172" s="643"/>
      <c r="AE172" s="1456"/>
      <c r="AF172" s="1456"/>
      <c r="AG172" s="1459"/>
      <c r="AH172" s="1577"/>
      <c r="AI172" s="1577"/>
      <c r="AJ172" s="1577"/>
      <c r="AK172" s="1577"/>
      <c r="AL172" s="1577"/>
      <c r="AM172" s="1577"/>
      <c r="AN172" s="1577"/>
      <c r="AO172" s="1577"/>
      <c r="AP172" s="1577"/>
      <c r="AQ172" s="1577"/>
      <c r="AR172" s="1577"/>
      <c r="AS172" s="1577"/>
      <c r="AT172" s="1577"/>
      <c r="AU172" s="1422"/>
      <c r="AV172" s="1442">
        <f>AVERAGE(AV178:AV202)</f>
        <v>0</v>
      </c>
      <c r="AW172" s="1422"/>
      <c r="AX172" s="1427" t="e">
        <f>AVERAGE(AX178:AX202)</f>
        <v>#DIV/0!</v>
      </c>
      <c r="AY172" s="1422"/>
      <c r="AZ172" s="1422"/>
      <c r="BA172" s="1425"/>
    </row>
    <row r="173" spans="2:53 16369:16369" s="21" customFormat="1" ht="15" customHeight="1">
      <c r="B173" s="642"/>
      <c r="C173" s="643"/>
      <c r="D173" s="1456"/>
      <c r="E173" s="1456"/>
      <c r="F173" s="1459"/>
      <c r="G173" s="1577"/>
      <c r="H173" s="1577"/>
      <c r="I173" s="1577"/>
      <c r="J173" s="1577"/>
      <c r="K173" s="1577"/>
      <c r="L173" s="1577"/>
      <c r="M173" s="1577"/>
      <c r="N173" s="1577"/>
      <c r="O173" s="1577"/>
      <c r="P173" s="1577"/>
      <c r="Q173" s="1577"/>
      <c r="R173" s="1577"/>
      <c r="S173" s="1577"/>
      <c r="T173" s="1422"/>
      <c r="U173" s="1443"/>
      <c r="V173" s="1422"/>
      <c r="W173" s="1428"/>
      <c r="X173" s="1422"/>
      <c r="Y173" s="1422"/>
      <c r="Z173" s="1452"/>
      <c r="AA173" s="584"/>
      <c r="AB173" s="584"/>
      <c r="AC173" s="644"/>
      <c r="AD173" s="643"/>
      <c r="AE173" s="1456"/>
      <c r="AF173" s="1456"/>
      <c r="AG173" s="1459"/>
      <c r="AH173" s="1577"/>
      <c r="AI173" s="1577"/>
      <c r="AJ173" s="1577"/>
      <c r="AK173" s="1577"/>
      <c r="AL173" s="1577"/>
      <c r="AM173" s="1577"/>
      <c r="AN173" s="1577"/>
      <c r="AO173" s="1577"/>
      <c r="AP173" s="1577"/>
      <c r="AQ173" s="1577"/>
      <c r="AR173" s="1577"/>
      <c r="AS173" s="1577"/>
      <c r="AT173" s="1577"/>
      <c r="AU173" s="1422"/>
      <c r="AV173" s="1443"/>
      <c r="AW173" s="1422"/>
      <c r="AX173" s="1428"/>
      <c r="AY173" s="1422"/>
      <c r="AZ173" s="1422"/>
      <c r="BA173" s="1425"/>
    </row>
    <row r="174" spans="2:53 16369:16369" s="21" customFormat="1" ht="35.1" customHeight="1">
      <c r="B174" s="642"/>
      <c r="C174" s="643"/>
      <c r="D174" s="1456"/>
      <c r="E174" s="1456"/>
      <c r="F174" s="1459"/>
      <c r="G174" s="1577"/>
      <c r="H174" s="1577"/>
      <c r="I174" s="1577"/>
      <c r="J174" s="1577"/>
      <c r="K174" s="1577"/>
      <c r="L174" s="1577"/>
      <c r="M174" s="1577"/>
      <c r="N174" s="1577"/>
      <c r="O174" s="1577"/>
      <c r="P174" s="1577"/>
      <c r="Q174" s="1577"/>
      <c r="R174" s="1577"/>
      <c r="S174" s="1577"/>
      <c r="T174" s="1422"/>
      <c r="U174" s="1444"/>
      <c r="V174" s="1422"/>
      <c r="W174" s="1429"/>
      <c r="X174" s="1422"/>
      <c r="Y174" s="1422"/>
      <c r="Z174" s="1452"/>
      <c r="AA174" s="584"/>
      <c r="AB174" s="584"/>
      <c r="AC174" s="644"/>
      <c r="AD174" s="643"/>
      <c r="AE174" s="1456"/>
      <c r="AF174" s="1456"/>
      <c r="AG174" s="1459"/>
      <c r="AH174" s="1577"/>
      <c r="AI174" s="1577"/>
      <c r="AJ174" s="1577"/>
      <c r="AK174" s="1577"/>
      <c r="AL174" s="1577"/>
      <c r="AM174" s="1577"/>
      <c r="AN174" s="1577"/>
      <c r="AO174" s="1577"/>
      <c r="AP174" s="1577"/>
      <c r="AQ174" s="1577"/>
      <c r="AR174" s="1577"/>
      <c r="AS174" s="1577"/>
      <c r="AT174" s="1577"/>
      <c r="AU174" s="1422"/>
      <c r="AV174" s="1444"/>
      <c r="AW174" s="1422"/>
      <c r="AX174" s="1429"/>
      <c r="AY174" s="1422"/>
      <c r="AZ174" s="1422"/>
      <c r="BA174" s="1425"/>
    </row>
    <row r="175" spans="2:53 16369:16369" s="21" customFormat="1" ht="15" customHeight="1">
      <c r="B175" s="645"/>
      <c r="C175" s="646"/>
      <c r="D175" s="1457"/>
      <c r="E175" s="1457"/>
      <c r="F175" s="1460"/>
      <c r="G175" s="1578"/>
      <c r="H175" s="1578"/>
      <c r="I175" s="1578"/>
      <c r="J175" s="1578"/>
      <c r="K175" s="1578"/>
      <c r="L175" s="1578"/>
      <c r="M175" s="1578"/>
      <c r="N175" s="1578"/>
      <c r="O175" s="1578"/>
      <c r="P175" s="1578"/>
      <c r="Q175" s="1578"/>
      <c r="R175" s="1578"/>
      <c r="S175" s="1578"/>
      <c r="T175" s="1423"/>
      <c r="U175" s="647"/>
      <c r="V175" s="1423"/>
      <c r="W175" s="647"/>
      <c r="X175" s="1423"/>
      <c r="Y175" s="1423"/>
      <c r="Z175" s="1453"/>
      <c r="AA175" s="584"/>
      <c r="AB175" s="584"/>
      <c r="AC175" s="648"/>
      <c r="AD175" s="646"/>
      <c r="AE175" s="1457"/>
      <c r="AF175" s="1457"/>
      <c r="AG175" s="1460"/>
      <c r="AH175" s="1578"/>
      <c r="AI175" s="1578"/>
      <c r="AJ175" s="1578"/>
      <c r="AK175" s="1578"/>
      <c r="AL175" s="1578"/>
      <c r="AM175" s="1578"/>
      <c r="AN175" s="1578"/>
      <c r="AO175" s="1578"/>
      <c r="AP175" s="1578"/>
      <c r="AQ175" s="1578"/>
      <c r="AR175" s="1578"/>
      <c r="AS175" s="1578"/>
      <c r="AT175" s="1578"/>
      <c r="AU175" s="1423"/>
      <c r="AV175" s="647"/>
      <c r="AW175" s="1423"/>
      <c r="AX175" s="647"/>
      <c r="AY175" s="1423"/>
      <c r="AZ175" s="1423"/>
      <c r="BA175" s="1426"/>
    </row>
    <row r="176" spans="2:53 16369:16369" ht="30" customHeight="1">
      <c r="B176" s="638"/>
      <c r="C176" s="639"/>
      <c r="D176" s="639"/>
      <c r="E176" s="639"/>
      <c r="F176" s="639"/>
      <c r="G176" s="640"/>
      <c r="H176" s="640"/>
      <c r="I176" s="640"/>
      <c r="J176" s="640"/>
      <c r="K176" s="640"/>
      <c r="L176" s="640"/>
      <c r="M176" s="640"/>
      <c r="N176" s="640"/>
      <c r="O176" s="640"/>
      <c r="P176" s="640"/>
      <c r="Q176" s="640"/>
      <c r="R176" s="640"/>
      <c r="S176" s="640"/>
      <c r="T176" s="640"/>
      <c r="U176" s="640"/>
      <c r="V176" s="640"/>
      <c r="W176" s="640"/>
      <c r="X176" s="640"/>
      <c r="Y176" s="640"/>
      <c r="Z176" s="640"/>
      <c r="AA176" s="650"/>
      <c r="AB176" s="719"/>
      <c r="AC176" s="641"/>
      <c r="AD176" s="639"/>
      <c r="AE176" s="639"/>
      <c r="AF176" s="639"/>
      <c r="AG176" s="639"/>
      <c r="AH176" s="640"/>
      <c r="AI176" s="640"/>
      <c r="AJ176" s="640"/>
      <c r="AK176" s="640"/>
      <c r="AL176" s="640"/>
      <c r="AM176" s="640"/>
      <c r="AN176" s="640"/>
      <c r="AO176" s="640"/>
      <c r="AP176" s="640"/>
      <c r="AQ176" s="640"/>
      <c r="AR176" s="640"/>
      <c r="AS176" s="640"/>
      <c r="AT176" s="640"/>
      <c r="AU176" s="640"/>
      <c r="AV176" s="640"/>
      <c r="AW176" s="640"/>
      <c r="AX176" s="640"/>
      <c r="AY176" s="640"/>
      <c r="AZ176" s="640"/>
      <c r="BA176" s="651"/>
    </row>
    <row r="177" spans="2:55" ht="19.5" customHeight="1">
      <c r="B177" s="642"/>
      <c r="C177" s="652"/>
      <c r="D177" s="1418"/>
      <c r="E177" s="1418"/>
      <c r="F177" s="652"/>
      <c r="G177" s="654"/>
      <c r="H177" s="1433" t="str">
        <f>'Donnees MELEC'!$E$65</f>
        <v>C11.1: Les documents à compléter sont identifiés</v>
      </c>
      <c r="I177" s="1434"/>
      <c r="J177" s="1434"/>
      <c r="K177" s="1434"/>
      <c r="L177" s="1435"/>
      <c r="M177" s="643"/>
      <c r="N177" s="643"/>
      <c r="O177" s="654"/>
      <c r="P177" s="654"/>
      <c r="Q177" s="655"/>
      <c r="R177" s="654"/>
      <c r="S177" s="654"/>
      <c r="T177" s="654"/>
      <c r="U177" s="654"/>
      <c r="V177" s="654"/>
      <c r="W177" s="654"/>
      <c r="X177" s="654"/>
      <c r="Y177" s="654"/>
      <c r="Z177" s="654"/>
      <c r="AA177" s="650"/>
      <c r="AB177" s="719"/>
      <c r="AC177" s="644"/>
      <c r="AD177" s="652"/>
      <c r="AE177" s="1575"/>
      <c r="AF177" s="1575"/>
      <c r="AG177" s="652"/>
      <c r="AH177" s="654"/>
      <c r="AI177" s="1433" t="str">
        <f>'Donnees MELEC'!$E$75</f>
        <v>C13.1: Les besoins du client sont collectés</v>
      </c>
      <c r="AJ177" s="1434"/>
      <c r="AK177" s="1434"/>
      <c r="AL177" s="1434"/>
      <c r="AM177" s="1435"/>
      <c r="AN177" s="643"/>
      <c r="AO177" s="643"/>
      <c r="AP177" s="654"/>
      <c r="AQ177" s="654"/>
      <c r="AR177" s="655"/>
      <c r="AS177" s="654"/>
      <c r="AT177" s="654"/>
      <c r="AU177" s="654"/>
      <c r="AV177" s="654"/>
      <c r="AW177" s="654"/>
      <c r="AX177" s="654"/>
      <c r="AY177" s="654"/>
      <c r="AZ177" s="654"/>
      <c r="BA177" s="657"/>
    </row>
    <row r="178" spans="2:55" s="21" customFormat="1" ht="30" customHeight="1">
      <c r="B178" s="1416">
        <v>15</v>
      </c>
      <c r="C178" s="1461"/>
      <c r="D178" s="1419" t="str">
        <f>'Donnees MELEC'!C65</f>
        <v>C11.1</v>
      </c>
      <c r="E178" s="1420"/>
      <c r="F178" s="652"/>
      <c r="G178" s="659" t="s">
        <v>211</v>
      </c>
      <c r="H178" s="1436"/>
      <c r="I178" s="1353"/>
      <c r="J178" s="1353"/>
      <c r="K178" s="1353"/>
      <c r="L178" s="1437"/>
      <c r="M178" s="1446" t="s">
        <v>212</v>
      </c>
      <c r="N178" s="1446"/>
      <c r="O178" s="1447"/>
      <c r="P178" s="1430" t="str">
        <f>REPT("g",(U178))</f>
        <v/>
      </c>
      <c r="Q178" s="1431"/>
      <c r="R178" s="1431"/>
      <c r="S178" s="1432"/>
      <c r="T178" s="664"/>
      <c r="U178" s="1038">
        <f>Bilan!$AK$47</f>
        <v>0</v>
      </c>
      <c r="V178" s="654"/>
      <c r="W178" s="1039" t="str">
        <f>Bilan!$AM$47</f>
        <v xml:space="preserve"> </v>
      </c>
      <c r="X178" s="666"/>
      <c r="Y178" s="654"/>
      <c r="Z178" s="654"/>
      <c r="AA178" s="650"/>
      <c r="AB178" s="719"/>
      <c r="AC178" s="1454">
        <v>19</v>
      </c>
      <c r="AD178" s="1461"/>
      <c r="AE178" s="1419" t="str">
        <f>'Donnees MELEC'!$C$75</f>
        <v>C13.1</v>
      </c>
      <c r="AF178" s="1420"/>
      <c r="AG178" s="652"/>
      <c r="AH178" s="659" t="s">
        <v>211</v>
      </c>
      <c r="AI178" s="1436"/>
      <c r="AJ178" s="1353"/>
      <c r="AK178" s="1353"/>
      <c r="AL178" s="1353"/>
      <c r="AM178" s="1437"/>
      <c r="AN178" s="1573" t="s">
        <v>212</v>
      </c>
      <c r="AO178" s="1446"/>
      <c r="AP178" s="1574"/>
      <c r="AQ178" s="1430" t="str">
        <f>REPT("g",(AV178))</f>
        <v/>
      </c>
      <c r="AR178" s="1431"/>
      <c r="AS178" s="1431"/>
      <c r="AT178" s="1432"/>
      <c r="AU178" s="664"/>
      <c r="AV178" s="1038">
        <f>Bilan!$AK$51</f>
        <v>0</v>
      </c>
      <c r="AW178" s="654"/>
      <c r="AX178" s="1039" t="str">
        <f>Bilan!$AM$51</f>
        <v xml:space="preserve"> </v>
      </c>
      <c r="AY178" s="666"/>
      <c r="AZ178" s="654"/>
      <c r="BA178" s="657"/>
    </row>
    <row r="179" spans="2:55" ht="19.5" customHeight="1">
      <c r="B179" s="642"/>
      <c r="C179" s="652"/>
      <c r="D179" s="1418"/>
      <c r="E179" s="1418"/>
      <c r="F179" s="652"/>
      <c r="G179" s="654"/>
      <c r="H179" s="1438"/>
      <c r="I179" s="1439"/>
      <c r="J179" s="1439"/>
      <c r="K179" s="1439"/>
      <c r="L179" s="1440"/>
      <c r="M179" s="643"/>
      <c r="N179" s="643"/>
      <c r="O179" s="654"/>
      <c r="P179" s="654"/>
      <c r="Q179" s="654"/>
      <c r="R179" s="654"/>
      <c r="S179" s="654"/>
      <c r="T179" s="654"/>
      <c r="U179" s="654"/>
      <c r="V179" s="654"/>
      <c r="W179" s="654"/>
      <c r="X179" s="654"/>
      <c r="Y179" s="654"/>
      <c r="Z179" s="654"/>
      <c r="AA179" s="650"/>
      <c r="AB179" s="719"/>
      <c r="AC179" s="644"/>
      <c r="AD179" s="652"/>
      <c r="AE179" s="1476"/>
      <c r="AF179" s="1476"/>
      <c r="AG179" s="652"/>
      <c r="AH179" s="654"/>
      <c r="AI179" s="1438"/>
      <c r="AJ179" s="1439"/>
      <c r="AK179" s="1439"/>
      <c r="AL179" s="1439"/>
      <c r="AM179" s="1440"/>
      <c r="AN179" s="643"/>
      <c r="AO179" s="643"/>
      <c r="AP179" s="654"/>
      <c r="AQ179" s="654"/>
      <c r="AR179" s="654"/>
      <c r="AS179" s="654"/>
      <c r="AT179" s="654"/>
      <c r="AU179" s="654"/>
      <c r="AV179" s="654"/>
      <c r="AW179" s="654"/>
      <c r="AX179" s="654"/>
      <c r="AY179" s="654"/>
      <c r="AZ179" s="654"/>
      <c r="BA179" s="657"/>
    </row>
    <row r="180" spans="2:55" ht="15" customHeight="1">
      <c r="B180" s="667"/>
      <c r="C180" s="668"/>
      <c r="D180" s="669"/>
      <c r="E180" s="654"/>
      <c r="F180" s="670"/>
      <c r="G180" s="654"/>
      <c r="H180" s="654"/>
      <c r="I180" s="654"/>
      <c r="J180" s="654"/>
      <c r="K180" s="654"/>
      <c r="L180" s="654"/>
      <c r="M180" s="671"/>
      <c r="N180" s="671"/>
      <c r="O180" s="671"/>
      <c r="P180" s="671"/>
      <c r="Q180" s="671"/>
      <c r="R180" s="671"/>
      <c r="S180" s="671"/>
      <c r="T180" s="671"/>
      <c r="U180" s="671"/>
      <c r="V180" s="671"/>
      <c r="W180" s="671"/>
      <c r="X180" s="671"/>
      <c r="Y180" s="671"/>
      <c r="Z180" s="671"/>
      <c r="AA180" s="673"/>
      <c r="AB180" s="726"/>
      <c r="AC180" s="675"/>
      <c r="AD180" s="668"/>
      <c r="AE180" s="669"/>
      <c r="AF180" s="654"/>
      <c r="AG180" s="670"/>
      <c r="AH180" s="654"/>
      <c r="AI180" s="654"/>
      <c r="AJ180" s="654"/>
      <c r="AK180" s="654"/>
      <c r="AL180" s="654"/>
      <c r="AM180" s="654"/>
      <c r="AN180" s="671"/>
      <c r="AO180" s="671"/>
      <c r="AP180" s="671"/>
      <c r="AQ180" s="671"/>
      <c r="AR180" s="671"/>
      <c r="AS180" s="671"/>
      <c r="AT180" s="671"/>
      <c r="AU180" s="671"/>
      <c r="AV180" s="671"/>
      <c r="AW180" s="671"/>
      <c r="AX180" s="671"/>
      <c r="AY180" s="671"/>
      <c r="AZ180" s="671"/>
      <c r="BA180" s="676"/>
    </row>
    <row r="181" spans="2:55" ht="19.5" customHeight="1">
      <c r="B181" s="642"/>
      <c r="C181" s="652"/>
      <c r="D181" s="1418"/>
      <c r="E181" s="1418"/>
      <c r="F181" s="652"/>
      <c r="G181" s="654"/>
      <c r="H181" s="1433" t="str">
        <f>'Donnees MELEC'!$E$66</f>
        <v>C11.2: Les informations nécessaires sont identifiées</v>
      </c>
      <c r="I181" s="1434"/>
      <c r="J181" s="1434"/>
      <c r="K181" s="1434"/>
      <c r="L181" s="1435"/>
      <c r="M181" s="643"/>
      <c r="N181" s="643"/>
      <c r="O181" s="654"/>
      <c r="P181" s="654"/>
      <c r="Q181" s="655"/>
      <c r="R181" s="654"/>
      <c r="S181" s="654"/>
      <c r="T181" s="654"/>
      <c r="U181" s="654"/>
      <c r="V181" s="654"/>
      <c r="W181" s="654"/>
      <c r="X181" s="654"/>
      <c r="Y181" s="654"/>
      <c r="Z181" s="654"/>
      <c r="AA181" s="650"/>
      <c r="AB181" s="719"/>
      <c r="AC181" s="644"/>
      <c r="AD181" s="652"/>
      <c r="AE181" s="1575"/>
      <c r="AF181" s="1575"/>
      <c r="AG181" s="652"/>
      <c r="AH181" s="654"/>
      <c r="AI181" s="1433" t="str">
        <f>'Donnees MELEC'!$E$76</f>
        <v>C13.2: Les contraintes techniques d’utilisation et de performances énergétiques de l’installation sont expliquées</v>
      </c>
      <c r="AJ181" s="1434"/>
      <c r="AK181" s="1434"/>
      <c r="AL181" s="1434"/>
      <c r="AM181" s="1435"/>
      <c r="AN181" s="643"/>
      <c r="AO181" s="643"/>
      <c r="AP181" s="654"/>
      <c r="AQ181" s="654"/>
      <c r="AR181" s="655"/>
      <c r="AS181" s="654"/>
      <c r="AT181" s="654"/>
      <c r="AU181" s="654"/>
      <c r="AV181" s="654"/>
      <c r="AW181" s="654"/>
      <c r="AX181" s="654"/>
      <c r="AY181" s="654"/>
      <c r="AZ181" s="654"/>
      <c r="BA181" s="657"/>
    </row>
    <row r="182" spans="2:55" ht="30" customHeight="1">
      <c r="B182" s="1416">
        <v>16</v>
      </c>
      <c r="C182" s="1461"/>
      <c r="D182" s="1419" t="str">
        <f>'Donnees MELEC'!$C$66</f>
        <v>C11.2</v>
      </c>
      <c r="E182" s="1420"/>
      <c r="F182" s="652"/>
      <c r="G182" s="659" t="s">
        <v>211</v>
      </c>
      <c r="H182" s="1436"/>
      <c r="I182" s="1353"/>
      <c r="J182" s="1353"/>
      <c r="K182" s="1353"/>
      <c r="L182" s="1437"/>
      <c r="M182" s="1446" t="s">
        <v>212</v>
      </c>
      <c r="N182" s="1446"/>
      <c r="O182" s="1447"/>
      <c r="P182" s="1430" t="str">
        <f>REPT("g",(U182))</f>
        <v/>
      </c>
      <c r="Q182" s="1431"/>
      <c r="R182" s="1431"/>
      <c r="S182" s="1432"/>
      <c r="T182" s="664"/>
      <c r="U182" s="1038">
        <f>Bilan!$AK$47</f>
        <v>0</v>
      </c>
      <c r="V182" s="654"/>
      <c r="W182" s="1039" t="str">
        <f>Bilan!$AM$47</f>
        <v xml:space="preserve"> </v>
      </c>
      <c r="X182" s="666"/>
      <c r="Y182" s="654"/>
      <c r="Z182" s="654"/>
      <c r="AA182" s="650"/>
      <c r="AB182" s="719"/>
      <c r="AC182" s="1454">
        <v>20</v>
      </c>
      <c r="AD182" s="1461"/>
      <c r="AE182" s="1419" t="str">
        <f>'Donnees MELEC'!$C$76</f>
        <v>C13.2</v>
      </c>
      <c r="AF182" s="1420"/>
      <c r="AG182" s="652"/>
      <c r="AH182" s="659" t="s">
        <v>211</v>
      </c>
      <c r="AI182" s="1436"/>
      <c r="AJ182" s="1353"/>
      <c r="AK182" s="1353"/>
      <c r="AL182" s="1353"/>
      <c r="AM182" s="1437"/>
      <c r="AN182" s="1573" t="s">
        <v>212</v>
      </c>
      <c r="AO182" s="1446"/>
      <c r="AP182" s="1574"/>
      <c r="AQ182" s="1430" t="str">
        <f>REPT("g",(AV182))</f>
        <v/>
      </c>
      <c r="AR182" s="1431"/>
      <c r="AS182" s="1431"/>
      <c r="AT182" s="1432"/>
      <c r="AU182" s="664"/>
      <c r="AV182" s="1038">
        <f>Bilan!$AK$51</f>
        <v>0</v>
      </c>
      <c r="AW182" s="654"/>
      <c r="AX182" s="1039" t="str">
        <f>Bilan!$AM$51</f>
        <v xml:space="preserve"> </v>
      </c>
      <c r="AY182" s="666"/>
      <c r="AZ182" s="654"/>
      <c r="BA182" s="657"/>
    </row>
    <row r="183" spans="2:55" ht="19.5" customHeight="1">
      <c r="B183" s="642"/>
      <c r="C183" s="652"/>
      <c r="D183" s="1418"/>
      <c r="E183" s="1418"/>
      <c r="F183" s="652"/>
      <c r="G183" s="654"/>
      <c r="H183" s="1438"/>
      <c r="I183" s="1439"/>
      <c r="J183" s="1439"/>
      <c r="K183" s="1439"/>
      <c r="L183" s="1440"/>
      <c r="M183" s="643"/>
      <c r="N183" s="643"/>
      <c r="O183" s="654"/>
      <c r="P183" s="654"/>
      <c r="Q183" s="654"/>
      <c r="R183" s="654"/>
      <c r="S183" s="654"/>
      <c r="T183" s="654"/>
      <c r="U183" s="654"/>
      <c r="V183" s="654"/>
      <c r="W183" s="654"/>
      <c r="X183" s="654"/>
      <c r="Y183" s="654"/>
      <c r="Z183" s="654"/>
      <c r="AA183" s="650"/>
      <c r="AB183" s="719"/>
      <c r="AC183" s="644"/>
      <c r="AD183" s="652"/>
      <c r="AE183" s="1476"/>
      <c r="AF183" s="1476"/>
      <c r="AG183" s="652"/>
      <c r="AH183" s="654"/>
      <c r="AI183" s="1438"/>
      <c r="AJ183" s="1439"/>
      <c r="AK183" s="1439"/>
      <c r="AL183" s="1439"/>
      <c r="AM183" s="1440"/>
      <c r="AN183" s="643"/>
      <c r="AO183" s="643"/>
      <c r="AP183" s="654"/>
      <c r="AQ183" s="654"/>
      <c r="AR183" s="654"/>
      <c r="AS183" s="654"/>
      <c r="AT183" s="654"/>
      <c r="AU183" s="654"/>
      <c r="AV183" s="654"/>
      <c r="AW183" s="654"/>
      <c r="AX183" s="654"/>
      <c r="AY183" s="654"/>
      <c r="AZ183" s="654"/>
      <c r="BA183" s="657"/>
      <c r="BB183" s="677"/>
      <c r="BC183" s="677"/>
    </row>
    <row r="184" spans="2:55" ht="15" customHeight="1">
      <c r="B184" s="642"/>
      <c r="C184" s="652"/>
      <c r="D184" s="669"/>
      <c r="E184" s="654"/>
      <c r="F184" s="652"/>
      <c r="G184" s="654"/>
      <c r="H184" s="678"/>
      <c r="I184" s="679"/>
      <c r="J184" s="679"/>
      <c r="K184" s="680"/>
      <c r="L184" s="681"/>
      <c r="M184" s="643"/>
      <c r="N184" s="643"/>
      <c r="O184" s="654"/>
      <c r="P184" s="654"/>
      <c r="Q184" s="654"/>
      <c r="R184" s="654"/>
      <c r="S184" s="654"/>
      <c r="T184" s="654"/>
      <c r="U184" s="654"/>
      <c r="V184" s="654"/>
      <c r="W184" s="654"/>
      <c r="X184" s="654"/>
      <c r="Y184" s="654"/>
      <c r="Z184" s="654"/>
      <c r="AA184" s="1441"/>
      <c r="AB184" s="721"/>
      <c r="AC184" s="644"/>
      <c r="AD184" s="652"/>
      <c r="AE184" s="669"/>
      <c r="AF184" s="654"/>
      <c r="AG184" s="652"/>
      <c r="AH184" s="654"/>
      <c r="AI184" s="678"/>
      <c r="AJ184" s="679"/>
      <c r="AK184" s="679"/>
      <c r="AL184" s="680"/>
      <c r="AM184" s="681"/>
      <c r="AN184" s="643"/>
      <c r="AO184" s="643"/>
      <c r="AP184" s="654"/>
      <c r="AQ184" s="654"/>
      <c r="AR184" s="654"/>
      <c r="AS184" s="654"/>
      <c r="AT184" s="654"/>
      <c r="AU184" s="654"/>
      <c r="AV184" s="654"/>
      <c r="AW184" s="652"/>
      <c r="AX184" s="652"/>
      <c r="AY184" s="654"/>
      <c r="AZ184" s="654"/>
      <c r="BA184" s="657"/>
      <c r="BB184" s="251"/>
      <c r="BC184" s="251"/>
    </row>
    <row r="185" spans="2:55" ht="19.5" customHeight="1">
      <c r="B185" s="642"/>
      <c r="C185" s="652"/>
      <c r="D185" s="1418"/>
      <c r="E185" s="1418"/>
      <c r="F185" s="652"/>
      <c r="G185" s="654"/>
      <c r="H185" s="1433" t="str">
        <f>'Donnees MELEC'!$E$67</f>
        <v>C11.3: Les documents sont complétés ou modifiés correctement</v>
      </c>
      <c r="I185" s="1434"/>
      <c r="J185" s="1434"/>
      <c r="K185" s="1434"/>
      <c r="L185" s="1435"/>
      <c r="M185" s="643"/>
      <c r="N185" s="643"/>
      <c r="O185" s="654"/>
      <c r="P185" s="654"/>
      <c r="Q185" s="655"/>
      <c r="R185" s="654"/>
      <c r="S185" s="654"/>
      <c r="T185" s="654"/>
      <c r="U185" s="654"/>
      <c r="V185" s="654"/>
      <c r="W185" s="654"/>
      <c r="X185" s="654"/>
      <c r="Y185" s="654"/>
      <c r="Z185" s="654"/>
      <c r="AA185" s="1441"/>
      <c r="AB185" s="721"/>
      <c r="AC185" s="644"/>
      <c r="AD185" s="652"/>
      <c r="AE185" s="1575"/>
      <c r="AF185" s="1575"/>
      <c r="AG185" s="652"/>
      <c r="AH185" s="654"/>
      <c r="AI185" s="1433" t="str">
        <f>'Donnees MELEC'!$E$77</f>
        <v>C13.3: Les usages et le fonctionnement de l’installation sont maîtrisés par le client/l’usager</v>
      </c>
      <c r="AJ185" s="1434"/>
      <c r="AK185" s="1434"/>
      <c r="AL185" s="1434"/>
      <c r="AM185" s="1435"/>
      <c r="AN185" s="643"/>
      <c r="AO185" s="643"/>
      <c r="AP185" s="654"/>
      <c r="AQ185" s="654"/>
      <c r="AR185" s="655"/>
      <c r="AS185" s="654"/>
      <c r="AT185" s="654"/>
      <c r="AU185" s="654"/>
      <c r="AV185" s="654"/>
      <c r="AW185" s="654"/>
      <c r="AX185" s="654"/>
      <c r="AY185" s="654"/>
      <c r="AZ185" s="654"/>
      <c r="BA185" s="657"/>
    </row>
    <row r="186" spans="2:55" ht="30" customHeight="1">
      <c r="B186" s="1416">
        <v>17</v>
      </c>
      <c r="C186" s="1461"/>
      <c r="D186" s="1419" t="str">
        <f>'Donnees MELEC'!$C$67</f>
        <v>C11.3</v>
      </c>
      <c r="E186" s="1420"/>
      <c r="F186" s="652"/>
      <c r="G186" s="659" t="s">
        <v>211</v>
      </c>
      <c r="H186" s="1436"/>
      <c r="I186" s="1353"/>
      <c r="J186" s="1353"/>
      <c r="K186" s="1353"/>
      <c r="L186" s="1437"/>
      <c r="M186" s="1446" t="s">
        <v>212</v>
      </c>
      <c r="N186" s="1446"/>
      <c r="O186" s="1447"/>
      <c r="P186" s="1430" t="str">
        <f>REPT("g",(U186))</f>
        <v/>
      </c>
      <c r="Q186" s="1431"/>
      <c r="R186" s="1431"/>
      <c r="S186" s="1432"/>
      <c r="T186" s="664"/>
      <c r="U186" s="1038">
        <f>Bilan!$AK$47</f>
        <v>0</v>
      </c>
      <c r="V186" s="654"/>
      <c r="W186" s="1039" t="str">
        <f>Bilan!$AM$47</f>
        <v xml:space="preserve"> </v>
      </c>
      <c r="X186" s="666"/>
      <c r="Y186" s="654"/>
      <c r="Z186" s="654"/>
      <c r="AA186" s="650"/>
      <c r="AB186" s="719"/>
      <c r="AC186" s="1454">
        <v>21</v>
      </c>
      <c r="AD186" s="1461"/>
      <c r="AE186" s="1419" t="str">
        <f>'Donnees MELEC'!$C$77</f>
        <v>C13.3</v>
      </c>
      <c r="AF186" s="1420"/>
      <c r="AG186" s="652"/>
      <c r="AH186" s="659" t="s">
        <v>211</v>
      </c>
      <c r="AI186" s="1436"/>
      <c r="AJ186" s="1353"/>
      <c r="AK186" s="1353"/>
      <c r="AL186" s="1353"/>
      <c r="AM186" s="1437"/>
      <c r="AN186" s="1573" t="s">
        <v>212</v>
      </c>
      <c r="AO186" s="1446"/>
      <c r="AP186" s="1574"/>
      <c r="AQ186" s="1430" t="str">
        <f>REPT("g",(AV186))</f>
        <v/>
      </c>
      <c r="AR186" s="1431"/>
      <c r="AS186" s="1431"/>
      <c r="AT186" s="1432"/>
      <c r="AU186" s="664"/>
      <c r="AV186" s="1038">
        <f>Bilan!$AK$51</f>
        <v>0</v>
      </c>
      <c r="AW186" s="654"/>
      <c r="AX186" s="1039" t="str">
        <f>Bilan!$AM$51</f>
        <v xml:space="preserve"> </v>
      </c>
      <c r="AY186" s="666"/>
      <c r="AZ186" s="654"/>
      <c r="BA186" s="657"/>
    </row>
    <row r="187" spans="2:55" ht="19.5" customHeight="1">
      <c r="B187" s="684"/>
      <c r="C187" s="652"/>
      <c r="D187" s="1418"/>
      <c r="E187" s="1418"/>
      <c r="F187" s="652"/>
      <c r="G187" s="654"/>
      <c r="H187" s="1438"/>
      <c r="I187" s="1439"/>
      <c r="J187" s="1439"/>
      <c r="K187" s="1439"/>
      <c r="L187" s="1440"/>
      <c r="M187" s="643"/>
      <c r="N187" s="643"/>
      <c r="O187" s="654"/>
      <c r="P187" s="654"/>
      <c r="Q187" s="654"/>
      <c r="R187" s="654"/>
      <c r="S187" s="654"/>
      <c r="T187" s="654"/>
      <c r="U187" s="654"/>
      <c r="V187" s="654"/>
      <c r="W187" s="654"/>
      <c r="X187" s="654"/>
      <c r="Y187" s="654"/>
      <c r="Z187" s="654"/>
      <c r="AA187" s="901"/>
      <c r="AB187" s="722"/>
      <c r="AC187" s="644"/>
      <c r="AD187" s="652"/>
      <c r="AE187" s="1476"/>
      <c r="AF187" s="1476"/>
      <c r="AG187" s="652"/>
      <c r="AH187" s="654"/>
      <c r="AI187" s="1438"/>
      <c r="AJ187" s="1439"/>
      <c r="AK187" s="1439"/>
      <c r="AL187" s="1439"/>
      <c r="AM187" s="1440"/>
      <c r="AN187" s="643"/>
      <c r="AO187" s="643"/>
      <c r="AP187" s="654"/>
      <c r="AQ187" s="654"/>
      <c r="AR187" s="654"/>
      <c r="AS187" s="654"/>
      <c r="AT187" s="654"/>
      <c r="AU187" s="654"/>
      <c r="AV187" s="654"/>
      <c r="AW187" s="654"/>
      <c r="AX187" s="654"/>
      <c r="AY187" s="654"/>
      <c r="AZ187" s="654"/>
      <c r="BA187" s="657"/>
    </row>
    <row r="188" spans="2:55" ht="15" customHeight="1">
      <c r="B188" s="642"/>
      <c r="C188" s="652"/>
      <c r="D188" s="669"/>
      <c r="E188" s="654"/>
      <c r="F188" s="652"/>
      <c r="G188" s="654"/>
      <c r="H188" s="710"/>
      <c r="I188" s="711"/>
      <c r="J188" s="711"/>
      <c r="K188" s="712"/>
      <c r="L188" s="713"/>
      <c r="M188" s="643"/>
      <c r="N188" s="643"/>
      <c r="O188" s="654"/>
      <c r="P188" s="654"/>
      <c r="Q188" s="654"/>
      <c r="R188" s="654"/>
      <c r="S188" s="654"/>
      <c r="T188" s="654"/>
      <c r="U188" s="654"/>
      <c r="V188" s="654"/>
      <c r="W188" s="654"/>
      <c r="X188" s="654"/>
      <c r="Y188" s="654"/>
      <c r="Z188" s="656"/>
      <c r="AA188" s="901"/>
      <c r="AB188" s="722"/>
      <c r="AC188" s="644"/>
      <c r="AD188" s="652"/>
      <c r="AE188" s="669"/>
      <c r="AF188" s="654"/>
      <c r="AG188" s="652"/>
      <c r="AH188" s="654"/>
      <c r="AI188" s="678"/>
      <c r="AJ188" s="679"/>
      <c r="AK188" s="679"/>
      <c r="AL188" s="680"/>
      <c r="AM188" s="681"/>
      <c r="AN188" s="643"/>
      <c r="AO188" s="643"/>
      <c r="AP188" s="654"/>
      <c r="AQ188" s="654"/>
      <c r="AR188" s="654"/>
      <c r="AS188" s="654"/>
      <c r="AT188" s="654"/>
      <c r="AU188" s="654"/>
      <c r="AV188" s="654"/>
      <c r="AW188" s="652"/>
      <c r="AX188" s="652"/>
      <c r="AY188" s="654"/>
      <c r="AZ188" s="654"/>
      <c r="BA188" s="657"/>
    </row>
    <row r="189" spans="2:55" ht="19.5" customHeight="1">
      <c r="B189" s="642"/>
      <c r="C189" s="652"/>
      <c r="D189" s="652"/>
      <c r="E189" s="652"/>
      <c r="F189" s="652"/>
      <c r="G189" s="652"/>
      <c r="H189" s="652"/>
      <c r="I189" s="652"/>
      <c r="J189" s="652"/>
      <c r="K189" s="652"/>
      <c r="L189" s="652"/>
      <c r="M189" s="652"/>
      <c r="N189" s="652"/>
      <c r="O189" s="652"/>
      <c r="P189" s="652"/>
      <c r="Q189" s="652"/>
      <c r="R189" s="652"/>
      <c r="S189" s="652"/>
      <c r="T189" s="652"/>
      <c r="U189" s="652"/>
      <c r="V189" s="652"/>
      <c r="W189" s="652"/>
      <c r="X189" s="652"/>
      <c r="Y189" s="652"/>
      <c r="Z189" s="656"/>
      <c r="AA189" s="902"/>
      <c r="AB189" s="721"/>
      <c r="AC189" s="644"/>
      <c r="AD189" s="652"/>
      <c r="AE189" s="1418"/>
      <c r="AF189" s="1418"/>
      <c r="AG189" s="652"/>
      <c r="AH189" s="654"/>
      <c r="AI189" s="1433" t="str">
        <f>'Donnees MELEC'!$E$78</f>
        <v>C13.4: Les choix technologiques et économiques sont expliqués</v>
      </c>
      <c r="AJ189" s="1434"/>
      <c r="AK189" s="1434"/>
      <c r="AL189" s="1434"/>
      <c r="AM189" s="1435"/>
      <c r="AN189" s="643"/>
      <c r="AO189" s="643"/>
      <c r="AP189" s="654"/>
      <c r="AQ189" s="654"/>
      <c r="AR189" s="655"/>
      <c r="AS189" s="654"/>
      <c r="AT189" s="654"/>
      <c r="AU189" s="654"/>
      <c r="AV189" s="654"/>
      <c r="AW189" s="654"/>
      <c r="AX189" s="654"/>
      <c r="AY189" s="654"/>
      <c r="AZ189" s="654"/>
      <c r="BA189" s="657"/>
    </row>
    <row r="190" spans="2:55" ht="30" customHeight="1">
      <c r="B190" s="642"/>
      <c r="C190" s="652"/>
      <c r="D190" s="652"/>
      <c r="E190" s="652"/>
      <c r="F190" s="652"/>
      <c r="G190" s="652"/>
      <c r="H190" s="652"/>
      <c r="I190" s="652"/>
      <c r="J190" s="652"/>
      <c r="K190" s="652"/>
      <c r="L190" s="652"/>
      <c r="M190" s="652"/>
      <c r="N190" s="652"/>
      <c r="O190" s="652"/>
      <c r="P190" s="652"/>
      <c r="Q190" s="652"/>
      <c r="R190" s="652"/>
      <c r="S190" s="652"/>
      <c r="T190" s="652"/>
      <c r="U190" s="652"/>
      <c r="V190" s="652"/>
      <c r="W190" s="652"/>
      <c r="X190" s="652"/>
      <c r="Y190" s="652"/>
      <c r="Z190" s="656"/>
      <c r="AA190" s="902"/>
      <c r="AB190" s="721"/>
      <c r="AC190" s="1454">
        <v>21</v>
      </c>
      <c r="AD190" s="1461"/>
      <c r="AE190" s="1419" t="str">
        <f>'Donnees MELEC'!$C$78</f>
        <v>C13.4</v>
      </c>
      <c r="AF190" s="1420"/>
      <c r="AG190" s="652"/>
      <c r="AH190" s="659" t="s">
        <v>211</v>
      </c>
      <c r="AI190" s="1436"/>
      <c r="AJ190" s="1353"/>
      <c r="AK190" s="1353"/>
      <c r="AL190" s="1353"/>
      <c r="AM190" s="1437"/>
      <c r="AN190" s="1446" t="s">
        <v>212</v>
      </c>
      <c r="AO190" s="1446"/>
      <c r="AP190" s="1447"/>
      <c r="AQ190" s="1430" t="str">
        <f>REPT("g",(AV190))</f>
        <v/>
      </c>
      <c r="AR190" s="1431"/>
      <c r="AS190" s="1431"/>
      <c r="AT190" s="1432"/>
      <c r="AU190" s="664"/>
      <c r="AV190" s="1038">
        <f>Bilan!$AK$51</f>
        <v>0</v>
      </c>
      <c r="AW190" s="654"/>
      <c r="AX190" s="1039" t="str">
        <f>Bilan!$AM$51</f>
        <v xml:space="preserve"> </v>
      </c>
      <c r="AY190" s="652"/>
      <c r="AZ190" s="652"/>
      <c r="BA190" s="702"/>
    </row>
    <row r="191" spans="2:55" ht="19.5" customHeight="1">
      <c r="B191" s="642"/>
      <c r="C191" s="652"/>
      <c r="D191" s="652"/>
      <c r="E191" s="652"/>
      <c r="F191" s="652"/>
      <c r="G191" s="652"/>
      <c r="H191" s="652"/>
      <c r="I191" s="652"/>
      <c r="J191" s="652"/>
      <c r="K191" s="652"/>
      <c r="L191" s="652"/>
      <c r="M191" s="652"/>
      <c r="N191" s="652"/>
      <c r="O191" s="652"/>
      <c r="P191" s="652"/>
      <c r="Q191" s="652"/>
      <c r="R191" s="652"/>
      <c r="S191" s="652"/>
      <c r="T191" s="652"/>
      <c r="U191" s="652"/>
      <c r="V191" s="652"/>
      <c r="W191" s="652"/>
      <c r="X191" s="652"/>
      <c r="Y191" s="652"/>
      <c r="Z191" s="656"/>
      <c r="AA191" s="650"/>
      <c r="AB191" s="719"/>
      <c r="AC191" s="644"/>
      <c r="AD191" s="652"/>
      <c r="AE191" s="1418"/>
      <c r="AF191" s="1418"/>
      <c r="AG191" s="652"/>
      <c r="AH191" s="654"/>
      <c r="AI191" s="1438"/>
      <c r="AJ191" s="1439"/>
      <c r="AK191" s="1439"/>
      <c r="AL191" s="1439"/>
      <c r="AM191" s="1440"/>
      <c r="AN191" s="643"/>
      <c r="AO191" s="643"/>
      <c r="AP191" s="654"/>
      <c r="AQ191" s="654"/>
      <c r="AR191" s="654"/>
      <c r="AS191" s="654"/>
      <c r="AT191" s="654"/>
      <c r="AU191" s="654"/>
      <c r="AV191" s="654"/>
      <c r="AW191" s="654"/>
      <c r="AX191" s="654"/>
      <c r="AY191" s="652"/>
      <c r="AZ191" s="652"/>
      <c r="BA191" s="702"/>
    </row>
    <row r="192" spans="2:55" ht="15" customHeight="1">
      <c r="B192" s="642"/>
      <c r="C192" s="652"/>
      <c r="D192" s="652"/>
      <c r="E192" s="652"/>
      <c r="F192" s="652"/>
      <c r="G192" s="652"/>
      <c r="H192" s="652"/>
      <c r="I192" s="652"/>
      <c r="J192" s="652"/>
      <c r="K192" s="652"/>
      <c r="L192" s="652"/>
      <c r="M192" s="652"/>
      <c r="N192" s="652"/>
      <c r="O192" s="652"/>
      <c r="P192" s="652"/>
      <c r="Q192" s="652"/>
      <c r="R192" s="652"/>
      <c r="S192" s="652"/>
      <c r="T192" s="652"/>
      <c r="U192" s="652"/>
      <c r="V192" s="652"/>
      <c r="W192" s="652"/>
      <c r="X192" s="652"/>
      <c r="Y192" s="652"/>
      <c r="Z192" s="656"/>
      <c r="AA192" s="902"/>
      <c r="AB192" s="721"/>
      <c r="AC192" s="644"/>
      <c r="AD192" s="652"/>
      <c r="AE192" s="890"/>
      <c r="AF192" s="890"/>
      <c r="AG192" s="890"/>
      <c r="AH192" s="890"/>
      <c r="AI192" s="890"/>
      <c r="AJ192" s="890"/>
      <c r="AK192" s="890"/>
      <c r="AL192" s="890"/>
      <c r="AM192" s="890"/>
      <c r="AN192" s="890"/>
      <c r="AO192" s="890"/>
      <c r="AP192" s="890"/>
      <c r="AQ192" s="890"/>
      <c r="AR192" s="890"/>
      <c r="AS192" s="890"/>
      <c r="AT192" s="890"/>
      <c r="AU192" s="890"/>
      <c r="AV192" s="890"/>
      <c r="AW192" s="652"/>
      <c r="AX192" s="652"/>
      <c r="AY192" s="654"/>
      <c r="AZ192" s="654"/>
      <c r="BA192" s="657"/>
      <c r="BB192" s="251"/>
      <c r="BC192" s="251"/>
    </row>
    <row r="193" spans="2:55" ht="19.5" customHeight="1">
      <c r="B193" s="642"/>
      <c r="C193" s="652"/>
      <c r="D193" s="652"/>
      <c r="E193" s="652"/>
      <c r="F193" s="652"/>
      <c r="G193" s="652"/>
      <c r="H193" s="652"/>
      <c r="I193" s="652"/>
      <c r="J193" s="652"/>
      <c r="K193" s="652"/>
      <c r="L193" s="652"/>
      <c r="M193" s="652"/>
      <c r="N193" s="652"/>
      <c r="O193" s="652"/>
      <c r="P193" s="652"/>
      <c r="Q193" s="652"/>
      <c r="R193" s="652"/>
      <c r="S193" s="652"/>
      <c r="T193" s="652"/>
      <c r="U193" s="652"/>
      <c r="V193" s="652"/>
      <c r="W193" s="652"/>
      <c r="X193" s="652"/>
      <c r="Y193" s="652"/>
      <c r="Z193" s="656"/>
      <c r="AA193" s="902"/>
      <c r="AB193" s="721"/>
      <c r="AC193" s="644"/>
      <c r="AD193" s="652"/>
      <c r="AE193" s="1418"/>
      <c r="AF193" s="1418"/>
      <c r="AG193" s="652"/>
      <c r="AH193" s="654"/>
      <c r="AI193" s="1433" t="str">
        <f>'Donnees MELEC'!$E$79</f>
        <v>C13.5: L’état d’avancement de l’opération et ses contraintes sont expliqués</v>
      </c>
      <c r="AJ193" s="1434"/>
      <c r="AK193" s="1434"/>
      <c r="AL193" s="1434"/>
      <c r="AM193" s="1435"/>
      <c r="AN193" s="643"/>
      <c r="AO193" s="643"/>
      <c r="AP193" s="654"/>
      <c r="AQ193" s="654"/>
      <c r="AR193" s="655"/>
      <c r="AS193" s="654"/>
      <c r="AT193" s="654"/>
      <c r="AU193" s="654"/>
      <c r="AV193" s="654"/>
      <c r="AW193" s="654"/>
      <c r="AX193" s="654"/>
      <c r="AY193" s="654"/>
      <c r="AZ193" s="654"/>
      <c r="BA193" s="657"/>
    </row>
    <row r="194" spans="2:55" ht="30" customHeight="1">
      <c r="B194" s="642"/>
      <c r="C194" s="652"/>
      <c r="D194" s="652"/>
      <c r="E194" s="652"/>
      <c r="F194" s="652"/>
      <c r="G194" s="652"/>
      <c r="H194" s="652"/>
      <c r="I194" s="652"/>
      <c r="J194" s="652"/>
      <c r="K194" s="652"/>
      <c r="L194" s="652"/>
      <c r="M194" s="652"/>
      <c r="N194" s="652"/>
      <c r="O194" s="652"/>
      <c r="P194" s="652"/>
      <c r="Q194" s="652"/>
      <c r="R194" s="652"/>
      <c r="S194" s="652"/>
      <c r="T194" s="652"/>
      <c r="U194" s="652"/>
      <c r="V194" s="652"/>
      <c r="W194" s="652"/>
      <c r="X194" s="652"/>
      <c r="Y194" s="652"/>
      <c r="Z194" s="656"/>
      <c r="AA194" s="650"/>
      <c r="AB194" s="719"/>
      <c r="AC194" s="1454">
        <v>21</v>
      </c>
      <c r="AD194" s="1461"/>
      <c r="AE194" s="1419" t="str">
        <f>'Donnees MELEC'!$C$79</f>
        <v>C13.5</v>
      </c>
      <c r="AF194" s="1420"/>
      <c r="AG194" s="652"/>
      <c r="AH194" s="659" t="s">
        <v>211</v>
      </c>
      <c r="AI194" s="1436"/>
      <c r="AJ194" s="1353"/>
      <c r="AK194" s="1353"/>
      <c r="AL194" s="1353"/>
      <c r="AM194" s="1437"/>
      <c r="AN194" s="1446" t="s">
        <v>212</v>
      </c>
      <c r="AO194" s="1446"/>
      <c r="AP194" s="1447"/>
      <c r="AQ194" s="1430" t="str">
        <f>REPT("g",(AV194))</f>
        <v/>
      </c>
      <c r="AR194" s="1431"/>
      <c r="AS194" s="1431"/>
      <c r="AT194" s="1432"/>
      <c r="AU194" s="664"/>
      <c r="AV194" s="1038">
        <f>Bilan!$AK$51</f>
        <v>0</v>
      </c>
      <c r="AW194" s="654"/>
      <c r="AX194" s="1039" t="str">
        <f>Bilan!$AM$51</f>
        <v xml:space="preserve"> </v>
      </c>
      <c r="AY194" s="666"/>
      <c r="AZ194" s="654"/>
      <c r="BA194" s="657"/>
    </row>
    <row r="195" spans="2:55" ht="19.5" customHeight="1">
      <c r="B195" s="642"/>
      <c r="C195" s="652"/>
      <c r="D195" s="652"/>
      <c r="E195" s="652"/>
      <c r="F195" s="652"/>
      <c r="G195" s="652"/>
      <c r="H195" s="652"/>
      <c r="I195" s="652"/>
      <c r="J195" s="652"/>
      <c r="K195" s="652"/>
      <c r="L195" s="652"/>
      <c r="M195" s="652"/>
      <c r="N195" s="652"/>
      <c r="O195" s="652"/>
      <c r="P195" s="652"/>
      <c r="Q195" s="652"/>
      <c r="R195" s="652"/>
      <c r="S195" s="652"/>
      <c r="T195" s="652"/>
      <c r="U195" s="652"/>
      <c r="V195" s="652"/>
      <c r="W195" s="652"/>
      <c r="X195" s="652"/>
      <c r="Y195" s="652"/>
      <c r="Z195" s="656"/>
      <c r="AA195" s="901"/>
      <c r="AB195" s="722"/>
      <c r="AC195" s="644"/>
      <c r="AD195" s="652"/>
      <c r="AE195" s="1418"/>
      <c r="AF195" s="1418"/>
      <c r="AG195" s="652"/>
      <c r="AH195" s="654"/>
      <c r="AI195" s="1438"/>
      <c r="AJ195" s="1439"/>
      <c r="AK195" s="1439"/>
      <c r="AL195" s="1439"/>
      <c r="AM195" s="1440"/>
      <c r="AN195" s="643"/>
      <c r="AO195" s="643"/>
      <c r="AP195" s="654"/>
      <c r="AQ195" s="654"/>
      <c r="AR195" s="654"/>
      <c r="AS195" s="654"/>
      <c r="AT195" s="654"/>
      <c r="AU195" s="654"/>
      <c r="AV195" s="654"/>
      <c r="AW195" s="654"/>
      <c r="AX195" s="654"/>
      <c r="AY195" s="654"/>
      <c r="AZ195" s="654"/>
      <c r="BA195" s="657"/>
    </row>
    <row r="196" spans="2:55" ht="15" customHeight="1">
      <c r="B196" s="642"/>
      <c r="C196" s="652"/>
      <c r="D196" s="669"/>
      <c r="E196" s="654"/>
      <c r="F196" s="652"/>
      <c r="G196" s="654"/>
      <c r="H196" s="710"/>
      <c r="I196" s="711"/>
      <c r="J196" s="711"/>
      <c r="K196" s="712"/>
      <c r="L196" s="713"/>
      <c r="M196" s="643"/>
      <c r="N196" s="643"/>
      <c r="O196" s="654"/>
      <c r="P196" s="654"/>
      <c r="Q196" s="654"/>
      <c r="R196" s="654"/>
      <c r="S196" s="654"/>
      <c r="T196" s="654"/>
      <c r="U196" s="654"/>
      <c r="V196" s="654"/>
      <c r="W196" s="654"/>
      <c r="X196" s="654"/>
      <c r="Y196" s="654"/>
      <c r="Z196" s="656"/>
      <c r="AA196" s="901"/>
      <c r="AB196" s="722"/>
      <c r="AC196" s="644"/>
      <c r="AD196" s="652"/>
      <c r="AE196" s="669"/>
      <c r="AF196" s="654"/>
      <c r="AG196" s="652"/>
      <c r="AH196" s="654"/>
      <c r="AI196" s="678"/>
      <c r="AJ196" s="679"/>
      <c r="AK196" s="679"/>
      <c r="AL196" s="680"/>
      <c r="AM196" s="681"/>
      <c r="AN196" s="643"/>
      <c r="AO196" s="643"/>
      <c r="AP196" s="654"/>
      <c r="AQ196" s="654"/>
      <c r="AR196" s="654"/>
      <c r="AS196" s="654"/>
      <c r="AT196" s="654"/>
      <c r="AU196" s="654"/>
      <c r="AV196" s="654"/>
      <c r="AW196" s="652"/>
      <c r="AX196" s="652"/>
      <c r="AY196" s="654"/>
      <c r="AZ196" s="654"/>
      <c r="BA196" s="657"/>
    </row>
    <row r="197" spans="2:55" ht="19.5" customHeight="1">
      <c r="B197" s="642"/>
      <c r="C197" s="652"/>
      <c r="D197" s="652"/>
      <c r="E197" s="652"/>
      <c r="F197" s="652"/>
      <c r="G197" s="652"/>
      <c r="H197" s="652"/>
      <c r="I197" s="652"/>
      <c r="J197" s="652"/>
      <c r="K197" s="652"/>
      <c r="L197" s="652"/>
      <c r="M197" s="652"/>
      <c r="N197" s="652"/>
      <c r="O197" s="652"/>
      <c r="P197" s="652"/>
      <c r="Q197" s="652"/>
      <c r="R197" s="652"/>
      <c r="S197" s="652"/>
      <c r="T197" s="652"/>
      <c r="U197" s="652"/>
      <c r="V197" s="652"/>
      <c r="W197" s="652"/>
      <c r="X197" s="652"/>
      <c r="Y197" s="652"/>
      <c r="Z197" s="656"/>
      <c r="AA197" s="901"/>
      <c r="AB197" s="721"/>
      <c r="AC197" s="644"/>
      <c r="AD197" s="652"/>
      <c r="AE197" s="1418"/>
      <c r="AF197" s="1418"/>
      <c r="AG197" s="652"/>
      <c r="AH197" s="654"/>
      <c r="AI197" s="1433" t="str">
        <f>'Donnees MELEC'!$E$80</f>
        <v>C13.6: Les prestations complémentaires sont expliquées</v>
      </c>
      <c r="AJ197" s="1434"/>
      <c r="AK197" s="1434"/>
      <c r="AL197" s="1434"/>
      <c r="AM197" s="1435"/>
      <c r="AN197" s="643"/>
      <c r="AO197" s="643"/>
      <c r="AP197" s="654"/>
      <c r="AQ197" s="654"/>
      <c r="AR197" s="655"/>
      <c r="AS197" s="654"/>
      <c r="AT197" s="654"/>
      <c r="AU197" s="654"/>
      <c r="AV197" s="654"/>
      <c r="AW197" s="654"/>
      <c r="AX197" s="654"/>
      <c r="AY197" s="654"/>
      <c r="AZ197" s="654"/>
      <c r="BA197" s="657"/>
    </row>
    <row r="198" spans="2:55" ht="30" customHeight="1">
      <c r="B198" s="642"/>
      <c r="C198" s="652"/>
      <c r="D198" s="652"/>
      <c r="E198" s="652"/>
      <c r="F198" s="652"/>
      <c r="G198" s="652"/>
      <c r="H198" s="652"/>
      <c r="I198" s="652"/>
      <c r="J198" s="652"/>
      <c r="K198" s="652"/>
      <c r="L198" s="652"/>
      <c r="M198" s="652"/>
      <c r="N198" s="652"/>
      <c r="O198" s="652"/>
      <c r="P198" s="652"/>
      <c r="Q198" s="652"/>
      <c r="R198" s="652"/>
      <c r="S198" s="652"/>
      <c r="T198" s="652"/>
      <c r="U198" s="652"/>
      <c r="V198" s="652"/>
      <c r="W198" s="652"/>
      <c r="X198" s="652"/>
      <c r="Y198" s="652"/>
      <c r="Z198" s="656"/>
      <c r="AA198" s="901"/>
      <c r="AB198" s="721"/>
      <c r="AC198" s="1454">
        <v>21</v>
      </c>
      <c r="AD198" s="1461"/>
      <c r="AE198" s="1419" t="str">
        <f>'Donnees MELEC'!$C$80</f>
        <v>C13.6</v>
      </c>
      <c r="AF198" s="1420"/>
      <c r="AG198" s="652"/>
      <c r="AH198" s="659" t="s">
        <v>211</v>
      </c>
      <c r="AI198" s="1436"/>
      <c r="AJ198" s="1353"/>
      <c r="AK198" s="1353"/>
      <c r="AL198" s="1353"/>
      <c r="AM198" s="1437"/>
      <c r="AN198" s="1446" t="s">
        <v>212</v>
      </c>
      <c r="AO198" s="1446"/>
      <c r="AP198" s="1447"/>
      <c r="AQ198" s="1430" t="str">
        <f>REPT("g",(AV198))</f>
        <v/>
      </c>
      <c r="AR198" s="1431"/>
      <c r="AS198" s="1431"/>
      <c r="AT198" s="1432"/>
      <c r="AU198" s="664"/>
      <c r="AV198" s="1038">
        <f>Bilan!$AK$51</f>
        <v>0</v>
      </c>
      <c r="AW198" s="654"/>
      <c r="AX198" s="1039" t="str">
        <f>Bilan!$AM$51</f>
        <v xml:space="preserve"> </v>
      </c>
      <c r="AY198" s="652"/>
      <c r="AZ198" s="652"/>
      <c r="BA198" s="702"/>
    </row>
    <row r="199" spans="2:55" ht="19.5" customHeight="1">
      <c r="B199" s="642"/>
      <c r="C199" s="652"/>
      <c r="D199" s="652"/>
      <c r="E199" s="652"/>
      <c r="F199" s="652"/>
      <c r="G199" s="652"/>
      <c r="H199" s="652"/>
      <c r="I199" s="652"/>
      <c r="J199" s="652"/>
      <c r="K199" s="652"/>
      <c r="L199" s="652"/>
      <c r="M199" s="652"/>
      <c r="N199" s="652"/>
      <c r="O199" s="652"/>
      <c r="P199" s="652"/>
      <c r="Q199" s="652"/>
      <c r="R199" s="652"/>
      <c r="S199" s="652"/>
      <c r="T199" s="652"/>
      <c r="U199" s="652"/>
      <c r="V199" s="652"/>
      <c r="W199" s="652"/>
      <c r="X199" s="652"/>
      <c r="Y199" s="652"/>
      <c r="Z199" s="656"/>
      <c r="AA199" s="901"/>
      <c r="AB199" s="719"/>
      <c r="AC199" s="644"/>
      <c r="AD199" s="652"/>
      <c r="AE199" s="1418"/>
      <c r="AF199" s="1418"/>
      <c r="AG199" s="652"/>
      <c r="AH199" s="654"/>
      <c r="AI199" s="1438"/>
      <c r="AJ199" s="1439"/>
      <c r="AK199" s="1439"/>
      <c r="AL199" s="1439"/>
      <c r="AM199" s="1440"/>
      <c r="AN199" s="643"/>
      <c r="AO199" s="643"/>
      <c r="AP199" s="654"/>
      <c r="AQ199" s="654"/>
      <c r="AR199" s="654"/>
      <c r="AS199" s="654"/>
      <c r="AT199" s="654"/>
      <c r="AU199" s="654"/>
      <c r="AV199" s="654"/>
      <c r="AW199" s="654"/>
      <c r="AX199" s="654"/>
      <c r="AY199" s="652"/>
      <c r="AZ199" s="652"/>
      <c r="BA199" s="702"/>
    </row>
    <row r="200" spans="2:55" ht="15" customHeight="1">
      <c r="B200" s="642"/>
      <c r="C200" s="652"/>
      <c r="D200" s="652"/>
      <c r="E200" s="652"/>
      <c r="F200" s="652"/>
      <c r="G200" s="652"/>
      <c r="H200" s="652"/>
      <c r="I200" s="652"/>
      <c r="J200" s="652"/>
      <c r="K200" s="652"/>
      <c r="L200" s="652"/>
      <c r="M200" s="652"/>
      <c r="N200" s="652"/>
      <c r="O200" s="652"/>
      <c r="P200" s="652"/>
      <c r="Q200" s="652"/>
      <c r="R200" s="652"/>
      <c r="S200" s="652"/>
      <c r="T200" s="652"/>
      <c r="U200" s="652"/>
      <c r="V200" s="652"/>
      <c r="W200" s="652"/>
      <c r="X200" s="652"/>
      <c r="Y200" s="652"/>
      <c r="Z200" s="656"/>
      <c r="AA200" s="901"/>
      <c r="AB200" s="721"/>
      <c r="AC200" s="644"/>
      <c r="AD200" s="652"/>
      <c r="AE200" s="669"/>
      <c r="AF200" s="654"/>
      <c r="AG200" s="652"/>
      <c r="AH200" s="654"/>
      <c r="AI200" s="678"/>
      <c r="AJ200" s="679"/>
      <c r="AK200" s="679"/>
      <c r="AL200" s="680"/>
      <c r="AM200" s="681"/>
      <c r="AN200" s="643"/>
      <c r="AO200" s="643"/>
      <c r="AP200" s="654"/>
      <c r="AQ200" s="654"/>
      <c r="AR200" s="654"/>
      <c r="AS200" s="654"/>
      <c r="AT200" s="654"/>
      <c r="AU200" s="654"/>
      <c r="AV200" s="654"/>
      <c r="AW200" s="652"/>
      <c r="AX200" s="652"/>
      <c r="AY200" s="654"/>
      <c r="AZ200" s="654"/>
      <c r="BA200" s="657"/>
      <c r="BB200" s="251"/>
      <c r="BC200" s="251"/>
    </row>
    <row r="201" spans="2:55" ht="19.5" customHeight="1">
      <c r="B201" s="642"/>
      <c r="C201" s="652"/>
      <c r="D201" s="652"/>
      <c r="E201" s="652"/>
      <c r="F201" s="652"/>
      <c r="G201" s="652"/>
      <c r="H201" s="652"/>
      <c r="I201" s="652"/>
      <c r="J201" s="652"/>
      <c r="K201" s="652"/>
      <c r="L201" s="652"/>
      <c r="M201" s="652"/>
      <c r="N201" s="652"/>
      <c r="O201" s="652"/>
      <c r="P201" s="652"/>
      <c r="Q201" s="652"/>
      <c r="R201" s="652"/>
      <c r="S201" s="652"/>
      <c r="T201" s="652"/>
      <c r="U201" s="652"/>
      <c r="V201" s="652"/>
      <c r="W201" s="652"/>
      <c r="X201" s="652"/>
      <c r="Y201" s="652"/>
      <c r="Z201" s="656"/>
      <c r="AA201" s="901"/>
      <c r="AB201" s="721"/>
      <c r="AC201" s="644"/>
      <c r="AD201" s="652"/>
      <c r="AE201" s="1418"/>
      <c r="AF201" s="1418"/>
      <c r="AG201" s="652"/>
      <c r="AH201" s="654"/>
      <c r="AI201" s="1433" t="str">
        <f>'Donnees MELEC'!$E$81</f>
        <v>C13.7: La satisfaction client est collectée</v>
      </c>
      <c r="AJ201" s="1434"/>
      <c r="AK201" s="1434"/>
      <c r="AL201" s="1434"/>
      <c r="AM201" s="1435"/>
      <c r="AN201" s="643"/>
      <c r="AO201" s="643"/>
      <c r="AP201" s="654"/>
      <c r="AQ201" s="654"/>
      <c r="AR201" s="655"/>
      <c r="AS201" s="654"/>
      <c r="AT201" s="654"/>
      <c r="AU201" s="654"/>
      <c r="AV201" s="654"/>
      <c r="AW201" s="654"/>
      <c r="AX201" s="654"/>
      <c r="AY201" s="654"/>
      <c r="AZ201" s="654"/>
      <c r="BA201" s="657"/>
    </row>
    <row r="202" spans="2:55" ht="30" customHeight="1">
      <c r="B202" s="642"/>
      <c r="C202" s="652"/>
      <c r="D202" s="652"/>
      <c r="E202" s="652"/>
      <c r="F202" s="652"/>
      <c r="G202" s="652"/>
      <c r="H202" s="652"/>
      <c r="I202" s="652"/>
      <c r="J202" s="652"/>
      <c r="K202" s="652"/>
      <c r="L202" s="652"/>
      <c r="M202" s="652"/>
      <c r="N202" s="652"/>
      <c r="O202" s="652"/>
      <c r="P202" s="652"/>
      <c r="Q202" s="652"/>
      <c r="R202" s="652"/>
      <c r="S202" s="652"/>
      <c r="T202" s="652"/>
      <c r="U202" s="652"/>
      <c r="V202" s="652"/>
      <c r="W202" s="652"/>
      <c r="X202" s="652"/>
      <c r="Y202" s="652"/>
      <c r="Z202" s="656"/>
      <c r="AA202" s="901"/>
      <c r="AB202" s="719"/>
      <c r="AC202" s="1454">
        <v>21</v>
      </c>
      <c r="AD202" s="1461"/>
      <c r="AE202" s="1419" t="str">
        <f>'Donnees MELEC'!$C$81</f>
        <v>C13.7</v>
      </c>
      <c r="AF202" s="1420"/>
      <c r="AG202" s="652"/>
      <c r="AH202" s="659" t="s">
        <v>211</v>
      </c>
      <c r="AI202" s="1436"/>
      <c r="AJ202" s="1353"/>
      <c r="AK202" s="1353"/>
      <c r="AL202" s="1353"/>
      <c r="AM202" s="1437"/>
      <c r="AN202" s="1446" t="s">
        <v>212</v>
      </c>
      <c r="AO202" s="1446"/>
      <c r="AP202" s="1447"/>
      <c r="AQ202" s="1430" t="str">
        <f>REPT("g",(AV202))</f>
        <v/>
      </c>
      <c r="AR202" s="1431"/>
      <c r="AS202" s="1431"/>
      <c r="AT202" s="1432"/>
      <c r="AU202" s="664"/>
      <c r="AV202" s="1038">
        <f>Bilan!$AK$51</f>
        <v>0</v>
      </c>
      <c r="AW202" s="654"/>
      <c r="AX202" s="1039" t="str">
        <f>Bilan!$AM$51</f>
        <v xml:space="preserve"> </v>
      </c>
      <c r="AY202" s="666"/>
      <c r="AZ202" s="654"/>
      <c r="BA202" s="657"/>
    </row>
    <row r="203" spans="2:55" ht="19.5" customHeight="1">
      <c r="B203" s="642"/>
      <c r="C203" s="652"/>
      <c r="D203" s="652"/>
      <c r="E203" s="652"/>
      <c r="F203" s="652"/>
      <c r="G203" s="652"/>
      <c r="H203" s="652"/>
      <c r="I203" s="652"/>
      <c r="J203" s="652"/>
      <c r="K203" s="652"/>
      <c r="L203" s="652"/>
      <c r="M203" s="652"/>
      <c r="N203" s="652"/>
      <c r="O203" s="652"/>
      <c r="P203" s="652"/>
      <c r="Q203" s="652"/>
      <c r="R203" s="652"/>
      <c r="S203" s="652"/>
      <c r="T203" s="652"/>
      <c r="U203" s="652"/>
      <c r="V203" s="652"/>
      <c r="W203" s="652"/>
      <c r="X203" s="652"/>
      <c r="Y203" s="652"/>
      <c r="Z203" s="656"/>
      <c r="AA203" s="901"/>
      <c r="AB203" s="722"/>
      <c r="AC203" s="644"/>
      <c r="AD203" s="652"/>
      <c r="AE203" s="1418"/>
      <c r="AF203" s="1418"/>
      <c r="AG203" s="652"/>
      <c r="AH203" s="654"/>
      <c r="AI203" s="1438"/>
      <c r="AJ203" s="1439"/>
      <c r="AK203" s="1439"/>
      <c r="AL203" s="1439"/>
      <c r="AM203" s="1440"/>
      <c r="AN203" s="643"/>
      <c r="AO203" s="643"/>
      <c r="AP203" s="654"/>
      <c r="AQ203" s="654"/>
      <c r="AR203" s="654"/>
      <c r="AS203" s="654"/>
      <c r="AT203" s="654"/>
      <c r="AU203" s="654"/>
      <c r="AV203" s="654"/>
      <c r="AW203" s="654"/>
      <c r="AX203" s="654"/>
      <c r="AY203" s="654"/>
      <c r="AZ203" s="654"/>
      <c r="BA203" s="657"/>
    </row>
    <row r="204" spans="2:55" s="21" customFormat="1" ht="34.5" customHeight="1">
      <c r="B204" s="703"/>
      <c r="C204" s="704"/>
      <c r="D204" s="704"/>
      <c r="E204" s="704"/>
      <c r="F204" s="705"/>
      <c r="G204" s="647"/>
      <c r="H204" s="647"/>
      <c r="I204" s="647"/>
      <c r="J204" s="647"/>
      <c r="K204" s="647"/>
      <c r="L204" s="647"/>
      <c r="M204" s="647"/>
      <c r="N204" s="647"/>
      <c r="O204" s="647"/>
      <c r="P204" s="647"/>
      <c r="Q204" s="647"/>
      <c r="R204" s="647"/>
      <c r="S204" s="647"/>
      <c r="T204" s="647"/>
      <c r="U204" s="647"/>
      <c r="V204" s="647"/>
      <c r="W204" s="706"/>
      <c r="X204" s="647"/>
      <c r="Y204" s="647"/>
      <c r="Z204" s="707"/>
      <c r="AA204" s="693"/>
      <c r="AB204" s="694"/>
      <c r="AC204" s="708"/>
      <c r="AD204" s="704"/>
      <c r="AE204" s="704"/>
      <c r="AF204" s="704"/>
      <c r="AG204" s="705"/>
      <c r="AH204" s="647"/>
      <c r="AI204" s="647"/>
      <c r="AJ204" s="647"/>
      <c r="AK204" s="647"/>
      <c r="AL204" s="647"/>
      <c r="AM204" s="647"/>
      <c r="AN204" s="647"/>
      <c r="AO204" s="647"/>
      <c r="AP204" s="647"/>
      <c r="AQ204" s="647"/>
      <c r="AR204" s="647"/>
      <c r="AS204" s="647"/>
      <c r="AT204" s="647"/>
      <c r="AU204" s="647"/>
      <c r="AV204" s="647"/>
      <c r="AW204" s="647"/>
      <c r="AX204" s="706"/>
      <c r="AY204" s="647"/>
      <c r="AZ204" s="647"/>
      <c r="BA204" s="709"/>
    </row>
    <row r="205" spans="2:55" ht="30" hidden="1" customHeight="1">
      <c r="B205" s="636"/>
      <c r="C205" s="587"/>
      <c r="D205" s="587"/>
      <c r="E205" s="587"/>
      <c r="F205" s="587"/>
      <c r="G205" s="587"/>
      <c r="H205" s="587"/>
      <c r="I205" s="587"/>
      <c r="J205" s="587"/>
      <c r="K205" s="587"/>
      <c r="L205" s="587"/>
      <c r="M205" s="584"/>
      <c r="N205" s="584"/>
      <c r="O205" s="584"/>
      <c r="P205" s="584"/>
      <c r="Q205" s="584"/>
      <c r="R205" s="584"/>
      <c r="S205" s="584"/>
      <c r="T205" s="584"/>
      <c r="U205" s="584"/>
      <c r="V205" s="584"/>
      <c r="W205" s="584"/>
      <c r="X205" s="584"/>
      <c r="Y205" s="584"/>
      <c r="Z205" s="584"/>
      <c r="AA205" s="584"/>
      <c r="AB205" s="584"/>
      <c r="AC205" s="587"/>
      <c r="AD205" s="587"/>
      <c r="AE205" s="587"/>
      <c r="AF205" s="587"/>
      <c r="AG205" s="587"/>
      <c r="AH205" s="584"/>
      <c r="AI205" s="584"/>
      <c r="AJ205" s="584"/>
      <c r="AK205" s="584"/>
      <c r="AL205" s="584"/>
      <c r="AM205" s="584"/>
      <c r="AN205" s="584"/>
      <c r="AO205" s="584"/>
      <c r="AP205" s="584"/>
      <c r="AQ205" s="584"/>
      <c r="AR205" s="584"/>
      <c r="AS205" s="584"/>
      <c r="AT205" s="584"/>
      <c r="AU205" s="584"/>
      <c r="AV205" s="584"/>
      <c r="AW205" s="584"/>
      <c r="AX205" s="584"/>
      <c r="AY205" s="584"/>
      <c r="AZ205" s="584"/>
      <c r="BA205" s="637"/>
    </row>
    <row r="206" spans="2:55" ht="19.5" hidden="1" customHeight="1">
      <c r="B206" s="638"/>
      <c r="C206" s="639"/>
      <c r="D206" s="1455" t="s">
        <v>126</v>
      </c>
      <c r="E206" s="1455"/>
      <c r="F206" s="1458"/>
      <c r="G206" s="1576" t="s">
        <v>312</v>
      </c>
      <c r="H206" s="1576"/>
      <c r="I206" s="1576"/>
      <c r="J206" s="1576"/>
      <c r="K206" s="1576"/>
      <c r="L206" s="1576"/>
      <c r="M206" s="1576"/>
      <c r="N206" s="1576"/>
      <c r="O206" s="1576"/>
      <c r="P206" s="1576"/>
      <c r="Q206" s="1576"/>
      <c r="R206" s="1576"/>
      <c r="S206" s="1576"/>
      <c r="T206" s="1421"/>
      <c r="U206" s="640"/>
      <c r="V206" s="1421"/>
      <c r="W206" s="640"/>
      <c r="X206" s="1421"/>
      <c r="Y206" s="1421"/>
      <c r="Z206" s="1451"/>
      <c r="AA206" s="584"/>
      <c r="AB206" s="584"/>
      <c r="AC206" s="1598"/>
      <c r="AD206" s="1599"/>
      <c r="AE206" s="1599"/>
      <c r="AF206" s="1599"/>
      <c r="AG206" s="1599"/>
      <c r="AH206" s="1599"/>
      <c r="AI206" s="1599"/>
      <c r="AJ206" s="1599"/>
      <c r="AK206" s="1599"/>
      <c r="AL206" s="1599"/>
      <c r="AM206" s="1599"/>
      <c r="AN206" s="1599"/>
      <c r="AO206" s="1599"/>
      <c r="AP206" s="1599"/>
      <c r="AQ206" s="1599"/>
      <c r="AR206" s="1599"/>
      <c r="AS206" s="1599"/>
      <c r="AT206" s="1599"/>
      <c r="AU206" s="1599"/>
      <c r="AV206" s="1599"/>
      <c r="AW206" s="1599"/>
      <c r="AX206" s="1599"/>
      <c r="AY206" s="1599"/>
      <c r="AZ206" s="1599"/>
      <c r="BA206" s="1600"/>
    </row>
    <row r="207" spans="2:55" ht="19.5" hidden="1" customHeight="1">
      <c r="B207" s="642"/>
      <c r="C207" s="643"/>
      <c r="D207" s="1456"/>
      <c r="E207" s="1456"/>
      <c r="F207" s="1459"/>
      <c r="G207" s="1577"/>
      <c r="H207" s="1577"/>
      <c r="I207" s="1577"/>
      <c r="J207" s="1577"/>
      <c r="K207" s="1577"/>
      <c r="L207" s="1577"/>
      <c r="M207" s="1577"/>
      <c r="N207" s="1577"/>
      <c r="O207" s="1577"/>
      <c r="P207" s="1577"/>
      <c r="Q207" s="1577"/>
      <c r="R207" s="1577"/>
      <c r="S207" s="1577"/>
      <c r="T207" s="1422"/>
      <c r="U207" s="1442" t="e">
        <f>AVERAGE(U213:U225)</f>
        <v>#DIV/0!</v>
      </c>
      <c r="V207" s="1422"/>
      <c r="W207" s="1427" t="str">
        <f>IFERROR(AVERAGE(W213:W225),"")</f>
        <v/>
      </c>
      <c r="X207" s="1422"/>
      <c r="Y207" s="1422"/>
      <c r="Z207" s="1452"/>
      <c r="AA207" s="584"/>
      <c r="AB207" s="584"/>
      <c r="AC207" s="1601"/>
      <c r="AD207" s="1602"/>
      <c r="AE207" s="1602"/>
      <c r="AF207" s="1602"/>
      <c r="AG207" s="1602"/>
      <c r="AH207" s="1602"/>
      <c r="AI207" s="1602"/>
      <c r="AJ207" s="1602"/>
      <c r="AK207" s="1602"/>
      <c r="AL207" s="1602"/>
      <c r="AM207" s="1602"/>
      <c r="AN207" s="1602"/>
      <c r="AO207" s="1602"/>
      <c r="AP207" s="1602"/>
      <c r="AQ207" s="1602"/>
      <c r="AR207" s="1602"/>
      <c r="AS207" s="1602"/>
      <c r="AT207" s="1602"/>
      <c r="AU207" s="1602"/>
      <c r="AV207" s="1602"/>
      <c r="AW207" s="1602"/>
      <c r="AX207" s="1602"/>
      <c r="AY207" s="1602"/>
      <c r="AZ207" s="1602"/>
      <c r="BA207" s="1603"/>
    </row>
    <row r="208" spans="2:55" ht="19.5" hidden="1" customHeight="1">
      <c r="B208" s="642"/>
      <c r="C208" s="643"/>
      <c r="D208" s="1456"/>
      <c r="E208" s="1456"/>
      <c r="F208" s="1459"/>
      <c r="G208" s="1577"/>
      <c r="H208" s="1577"/>
      <c r="I208" s="1577"/>
      <c r="J208" s="1577"/>
      <c r="K208" s="1577"/>
      <c r="L208" s="1577"/>
      <c r="M208" s="1577"/>
      <c r="N208" s="1577"/>
      <c r="O208" s="1577"/>
      <c r="P208" s="1577"/>
      <c r="Q208" s="1577"/>
      <c r="R208" s="1577"/>
      <c r="S208" s="1577"/>
      <c r="T208" s="1422"/>
      <c r="U208" s="1443"/>
      <c r="V208" s="1422"/>
      <c r="W208" s="1428"/>
      <c r="X208" s="1422"/>
      <c r="Y208" s="1422"/>
      <c r="Z208" s="1452"/>
      <c r="AA208" s="584"/>
      <c r="AB208" s="584"/>
      <c r="AC208" s="1601"/>
      <c r="AD208" s="1602"/>
      <c r="AE208" s="1602"/>
      <c r="AF208" s="1602"/>
      <c r="AG208" s="1602"/>
      <c r="AH208" s="1602"/>
      <c r="AI208" s="1602"/>
      <c r="AJ208" s="1602"/>
      <c r="AK208" s="1602"/>
      <c r="AL208" s="1602"/>
      <c r="AM208" s="1602"/>
      <c r="AN208" s="1602"/>
      <c r="AO208" s="1602"/>
      <c r="AP208" s="1602"/>
      <c r="AQ208" s="1602"/>
      <c r="AR208" s="1602"/>
      <c r="AS208" s="1602"/>
      <c r="AT208" s="1602"/>
      <c r="AU208" s="1602"/>
      <c r="AV208" s="1602"/>
      <c r="AW208" s="1602"/>
      <c r="AX208" s="1602"/>
      <c r="AY208" s="1602"/>
      <c r="AZ208" s="1602"/>
      <c r="BA208" s="1603"/>
    </row>
    <row r="209" spans="2:53" ht="34.5" hidden="1" customHeight="1">
      <c r="B209" s="642"/>
      <c r="C209" s="643"/>
      <c r="D209" s="1456"/>
      <c r="E209" s="1456"/>
      <c r="F209" s="1459"/>
      <c r="G209" s="1577"/>
      <c r="H209" s="1577"/>
      <c r="I209" s="1577"/>
      <c r="J209" s="1577"/>
      <c r="K209" s="1577"/>
      <c r="L209" s="1577"/>
      <c r="M209" s="1577"/>
      <c r="N209" s="1577"/>
      <c r="O209" s="1577"/>
      <c r="P209" s="1577"/>
      <c r="Q209" s="1577"/>
      <c r="R209" s="1577"/>
      <c r="S209" s="1577"/>
      <c r="T209" s="1422"/>
      <c r="U209" s="1444"/>
      <c r="V209" s="1422"/>
      <c r="W209" s="1429"/>
      <c r="X209" s="1422"/>
      <c r="Y209" s="1422"/>
      <c r="Z209" s="1452"/>
      <c r="AA209" s="584"/>
      <c r="AB209" s="584"/>
      <c r="AC209" s="1601"/>
      <c r="AD209" s="1602"/>
      <c r="AE209" s="1602"/>
      <c r="AF209" s="1602"/>
      <c r="AG209" s="1602"/>
      <c r="AH209" s="1602"/>
      <c r="AI209" s="1602"/>
      <c r="AJ209" s="1602"/>
      <c r="AK209" s="1602"/>
      <c r="AL209" s="1602"/>
      <c r="AM209" s="1602"/>
      <c r="AN209" s="1602"/>
      <c r="AO209" s="1602"/>
      <c r="AP209" s="1602"/>
      <c r="AQ209" s="1602"/>
      <c r="AR209" s="1602"/>
      <c r="AS209" s="1602"/>
      <c r="AT209" s="1602"/>
      <c r="AU209" s="1602"/>
      <c r="AV209" s="1602"/>
      <c r="AW209" s="1602"/>
      <c r="AX209" s="1602"/>
      <c r="AY209" s="1602"/>
      <c r="AZ209" s="1602"/>
      <c r="BA209" s="1603"/>
    </row>
    <row r="210" spans="2:53" ht="19.5" hidden="1" customHeight="1">
      <c r="B210" s="645"/>
      <c r="C210" s="646"/>
      <c r="D210" s="1457"/>
      <c r="E210" s="1457"/>
      <c r="F210" s="1460"/>
      <c r="G210" s="1578"/>
      <c r="H210" s="1578"/>
      <c r="I210" s="1578"/>
      <c r="J210" s="1578"/>
      <c r="K210" s="1578"/>
      <c r="L210" s="1578"/>
      <c r="M210" s="1578"/>
      <c r="N210" s="1578"/>
      <c r="O210" s="1578"/>
      <c r="P210" s="1578"/>
      <c r="Q210" s="1578"/>
      <c r="R210" s="1578"/>
      <c r="S210" s="1578"/>
      <c r="T210" s="1423"/>
      <c r="U210" s="647"/>
      <c r="V210" s="1423"/>
      <c r="W210" s="647"/>
      <c r="X210" s="1423"/>
      <c r="Y210" s="1423"/>
      <c r="Z210" s="1453"/>
      <c r="AA210" s="584"/>
      <c r="AB210" s="584"/>
      <c r="AC210" s="1601"/>
      <c r="AD210" s="1602"/>
      <c r="AE210" s="1602"/>
      <c r="AF210" s="1602"/>
      <c r="AG210" s="1602"/>
      <c r="AH210" s="1602"/>
      <c r="AI210" s="1602"/>
      <c r="AJ210" s="1602"/>
      <c r="AK210" s="1602"/>
      <c r="AL210" s="1602"/>
      <c r="AM210" s="1602"/>
      <c r="AN210" s="1602"/>
      <c r="AO210" s="1602"/>
      <c r="AP210" s="1602"/>
      <c r="AQ210" s="1602"/>
      <c r="AR210" s="1602"/>
      <c r="AS210" s="1602"/>
      <c r="AT210" s="1602"/>
      <c r="AU210" s="1602"/>
      <c r="AV210" s="1602"/>
      <c r="AW210" s="1602"/>
      <c r="AX210" s="1602"/>
      <c r="AY210" s="1602"/>
      <c r="AZ210" s="1602"/>
      <c r="BA210" s="1603"/>
    </row>
    <row r="211" spans="2:53" hidden="1">
      <c r="B211" s="638"/>
      <c r="C211" s="639"/>
      <c r="D211" s="639"/>
      <c r="E211" s="639"/>
      <c r="F211" s="639"/>
      <c r="G211" s="640"/>
      <c r="H211" s="640"/>
      <c r="I211" s="640"/>
      <c r="J211" s="640"/>
      <c r="K211" s="640"/>
      <c r="L211" s="640"/>
      <c r="M211" s="640"/>
      <c r="N211" s="640"/>
      <c r="O211" s="640"/>
      <c r="P211" s="640"/>
      <c r="Q211" s="640"/>
      <c r="R211" s="640"/>
      <c r="S211" s="640"/>
      <c r="T211" s="640"/>
      <c r="U211" s="640"/>
      <c r="V211" s="640"/>
      <c r="W211" s="640"/>
      <c r="X211" s="640"/>
      <c r="Y211" s="640"/>
      <c r="Z211" s="649"/>
      <c r="AA211" s="650"/>
      <c r="AB211" s="584"/>
      <c r="AC211" s="1601"/>
      <c r="AD211" s="1602"/>
      <c r="AE211" s="1602"/>
      <c r="AF211" s="1602"/>
      <c r="AG211" s="1602"/>
      <c r="AH211" s="1602"/>
      <c r="AI211" s="1602"/>
      <c r="AJ211" s="1602"/>
      <c r="AK211" s="1602"/>
      <c r="AL211" s="1602"/>
      <c r="AM211" s="1602"/>
      <c r="AN211" s="1602"/>
      <c r="AO211" s="1602"/>
      <c r="AP211" s="1602"/>
      <c r="AQ211" s="1602"/>
      <c r="AR211" s="1602"/>
      <c r="AS211" s="1602"/>
      <c r="AT211" s="1602"/>
      <c r="AU211" s="1602"/>
      <c r="AV211" s="1602"/>
      <c r="AW211" s="1602"/>
      <c r="AX211" s="1602"/>
      <c r="AY211" s="1602"/>
      <c r="AZ211" s="1602"/>
      <c r="BA211" s="1603"/>
    </row>
    <row r="212" spans="2:53" ht="19.5" hidden="1" customHeight="1">
      <c r="B212" s="642"/>
      <c r="C212" s="652"/>
      <c r="D212" s="1575"/>
      <c r="E212" s="1575"/>
      <c r="F212" s="652"/>
      <c r="G212" s="654"/>
      <c r="H212" s="1433"/>
      <c r="I212" s="1434"/>
      <c r="J212" s="1434"/>
      <c r="K212" s="1434"/>
      <c r="L212" s="1435"/>
      <c r="M212" s="643"/>
      <c r="N212" s="643"/>
      <c r="O212" s="654"/>
      <c r="P212" s="654"/>
      <c r="Q212" s="655"/>
      <c r="R212" s="654"/>
      <c r="S212" s="654"/>
      <c r="T212" s="654"/>
      <c r="U212" s="654"/>
      <c r="V212" s="654"/>
      <c r="W212" s="654"/>
      <c r="X212" s="654"/>
      <c r="Y212" s="654"/>
      <c r="Z212" s="656"/>
      <c r="AA212" s="650"/>
      <c r="AB212" s="584"/>
      <c r="AC212" s="1601"/>
      <c r="AD212" s="1602"/>
      <c r="AE212" s="1602"/>
      <c r="AF212" s="1602"/>
      <c r="AG212" s="1602"/>
      <c r="AH212" s="1602"/>
      <c r="AI212" s="1602"/>
      <c r="AJ212" s="1602"/>
      <c r="AK212" s="1602"/>
      <c r="AL212" s="1602"/>
      <c r="AM212" s="1602"/>
      <c r="AN212" s="1602"/>
      <c r="AO212" s="1602"/>
      <c r="AP212" s="1602"/>
      <c r="AQ212" s="1602"/>
      <c r="AR212" s="1602"/>
      <c r="AS212" s="1602"/>
      <c r="AT212" s="1602"/>
      <c r="AU212" s="1602"/>
      <c r="AV212" s="1602"/>
      <c r="AW212" s="1602"/>
      <c r="AX212" s="1602"/>
      <c r="AY212" s="1602"/>
      <c r="AZ212" s="1602"/>
      <c r="BA212" s="1603"/>
    </row>
    <row r="213" spans="2:53" ht="30" hidden="1" customHeight="1">
      <c r="B213" s="1416">
        <v>58</v>
      </c>
      <c r="C213" s="1461"/>
      <c r="D213" s="1419"/>
      <c r="E213" s="1420"/>
      <c r="F213" s="652"/>
      <c r="G213" s="659"/>
      <c r="H213" s="1436"/>
      <c r="I213" s="1353"/>
      <c r="J213" s="1353"/>
      <c r="K213" s="1353"/>
      <c r="L213" s="1437"/>
      <c r="M213" s="1573" t="s">
        <v>212</v>
      </c>
      <c r="N213" s="1446"/>
      <c r="O213" s="1574"/>
      <c r="P213" s="1430" t="str">
        <f>REPT("g",(U213))</f>
        <v/>
      </c>
      <c r="Q213" s="1431"/>
      <c r="R213" s="1431"/>
      <c r="S213" s="1432"/>
      <c r="T213" s="664"/>
      <c r="U213" s="665"/>
      <c r="V213" s="654"/>
      <c r="W213" s="428"/>
      <c r="X213" s="666"/>
      <c r="Y213" s="654"/>
      <c r="Z213" s="656"/>
      <c r="AA213" s="650"/>
      <c r="AB213" s="584"/>
      <c r="AC213" s="1601"/>
      <c r="AD213" s="1602"/>
      <c r="AE213" s="1602"/>
      <c r="AF213" s="1602"/>
      <c r="AG213" s="1602"/>
      <c r="AH213" s="1602"/>
      <c r="AI213" s="1602"/>
      <c r="AJ213" s="1602"/>
      <c r="AK213" s="1602"/>
      <c r="AL213" s="1602"/>
      <c r="AM213" s="1602"/>
      <c r="AN213" s="1602"/>
      <c r="AO213" s="1602"/>
      <c r="AP213" s="1602"/>
      <c r="AQ213" s="1602"/>
      <c r="AR213" s="1602"/>
      <c r="AS213" s="1602"/>
      <c r="AT213" s="1602"/>
      <c r="AU213" s="1602"/>
      <c r="AV213" s="1602"/>
      <c r="AW213" s="1602"/>
      <c r="AX213" s="1602"/>
      <c r="AY213" s="1602"/>
      <c r="AZ213" s="1602"/>
      <c r="BA213" s="1603"/>
    </row>
    <row r="214" spans="2:53" ht="19.5" hidden="1" customHeight="1">
      <c r="B214" s="642"/>
      <c r="C214" s="652"/>
      <c r="D214" s="1476"/>
      <c r="E214" s="1476"/>
      <c r="F214" s="652"/>
      <c r="G214" s="654"/>
      <c r="H214" s="1438"/>
      <c r="I214" s="1439"/>
      <c r="J214" s="1439"/>
      <c r="K214" s="1439"/>
      <c r="L214" s="1440"/>
      <c r="M214" s="643"/>
      <c r="N214" s="643"/>
      <c r="O214" s="654"/>
      <c r="P214" s="654"/>
      <c r="Q214" s="654"/>
      <c r="R214" s="654"/>
      <c r="S214" s="654"/>
      <c r="T214" s="654"/>
      <c r="U214" s="654"/>
      <c r="V214" s="654"/>
      <c r="W214" s="654"/>
      <c r="X214" s="654"/>
      <c r="Y214" s="654"/>
      <c r="Z214" s="656"/>
      <c r="AA214" s="650"/>
      <c r="AB214" s="584"/>
      <c r="AC214" s="1601"/>
      <c r="AD214" s="1602"/>
      <c r="AE214" s="1602"/>
      <c r="AF214" s="1602"/>
      <c r="AG214" s="1602"/>
      <c r="AH214" s="1602"/>
      <c r="AI214" s="1602"/>
      <c r="AJ214" s="1602"/>
      <c r="AK214" s="1602"/>
      <c r="AL214" s="1602"/>
      <c r="AM214" s="1602"/>
      <c r="AN214" s="1602"/>
      <c r="AO214" s="1602"/>
      <c r="AP214" s="1602"/>
      <c r="AQ214" s="1602"/>
      <c r="AR214" s="1602"/>
      <c r="AS214" s="1602"/>
      <c r="AT214" s="1602"/>
      <c r="AU214" s="1602"/>
      <c r="AV214" s="1602"/>
      <c r="AW214" s="1602"/>
      <c r="AX214" s="1602"/>
      <c r="AY214" s="1602"/>
      <c r="AZ214" s="1602"/>
      <c r="BA214" s="1603"/>
    </row>
    <row r="215" spans="2:53" ht="15" hidden="1" customHeight="1">
      <c r="B215" s="667"/>
      <c r="C215" s="668"/>
      <c r="D215" s="669"/>
      <c r="E215" s="654"/>
      <c r="F215" s="670"/>
      <c r="G215" s="654"/>
      <c r="H215" s="654"/>
      <c r="I215" s="654"/>
      <c r="J215" s="654"/>
      <c r="K215" s="654"/>
      <c r="L215" s="654"/>
      <c r="M215" s="671"/>
      <c r="N215" s="671"/>
      <c r="O215" s="671"/>
      <c r="P215" s="671"/>
      <c r="Q215" s="671"/>
      <c r="R215" s="671"/>
      <c r="S215" s="671"/>
      <c r="T215" s="671"/>
      <c r="U215" s="671"/>
      <c r="V215" s="671"/>
      <c r="W215" s="671"/>
      <c r="X215" s="671"/>
      <c r="Y215" s="671"/>
      <c r="Z215" s="672"/>
      <c r="AA215" s="673"/>
      <c r="AB215" s="674"/>
      <c r="AC215" s="1601"/>
      <c r="AD215" s="1602"/>
      <c r="AE215" s="1602"/>
      <c r="AF215" s="1602"/>
      <c r="AG215" s="1602"/>
      <c r="AH215" s="1602"/>
      <c r="AI215" s="1602"/>
      <c r="AJ215" s="1602"/>
      <c r="AK215" s="1602"/>
      <c r="AL215" s="1602"/>
      <c r="AM215" s="1602"/>
      <c r="AN215" s="1602"/>
      <c r="AO215" s="1602"/>
      <c r="AP215" s="1602"/>
      <c r="AQ215" s="1602"/>
      <c r="AR215" s="1602"/>
      <c r="AS215" s="1602"/>
      <c r="AT215" s="1602"/>
      <c r="AU215" s="1602"/>
      <c r="AV215" s="1602"/>
      <c r="AW215" s="1602"/>
      <c r="AX215" s="1602"/>
      <c r="AY215" s="1602"/>
      <c r="AZ215" s="1602"/>
      <c r="BA215" s="1603"/>
    </row>
    <row r="216" spans="2:53" ht="19.5" hidden="1" customHeight="1">
      <c r="B216" s="642"/>
      <c r="C216" s="652"/>
      <c r="D216" s="1575"/>
      <c r="E216" s="1575"/>
      <c r="F216" s="652"/>
      <c r="G216" s="654"/>
      <c r="H216" s="1433"/>
      <c r="I216" s="1434"/>
      <c r="J216" s="1434"/>
      <c r="K216" s="1434"/>
      <c r="L216" s="1435"/>
      <c r="M216" s="643"/>
      <c r="N216" s="643"/>
      <c r="O216" s="654"/>
      <c r="P216" s="654"/>
      <c r="Q216" s="655"/>
      <c r="R216" s="654"/>
      <c r="S216" s="654"/>
      <c r="T216" s="654"/>
      <c r="U216" s="654"/>
      <c r="V216" s="654"/>
      <c r="W216" s="654"/>
      <c r="X216" s="654"/>
      <c r="Y216" s="654"/>
      <c r="Z216" s="656"/>
      <c r="AA216" s="650"/>
      <c r="AB216" s="584"/>
      <c r="AC216" s="1601"/>
      <c r="AD216" s="1602"/>
      <c r="AE216" s="1602"/>
      <c r="AF216" s="1602"/>
      <c r="AG216" s="1602"/>
      <c r="AH216" s="1602"/>
      <c r="AI216" s="1602"/>
      <c r="AJ216" s="1602"/>
      <c r="AK216" s="1602"/>
      <c r="AL216" s="1602"/>
      <c r="AM216" s="1602"/>
      <c r="AN216" s="1602"/>
      <c r="AO216" s="1602"/>
      <c r="AP216" s="1602"/>
      <c r="AQ216" s="1602"/>
      <c r="AR216" s="1602"/>
      <c r="AS216" s="1602"/>
      <c r="AT216" s="1602"/>
      <c r="AU216" s="1602"/>
      <c r="AV216" s="1602"/>
      <c r="AW216" s="1602"/>
      <c r="AX216" s="1602"/>
      <c r="AY216" s="1602"/>
      <c r="AZ216" s="1602"/>
      <c r="BA216" s="1603"/>
    </row>
    <row r="217" spans="2:53" ht="30" hidden="1" customHeight="1">
      <c r="B217" s="1416">
        <v>59</v>
      </c>
      <c r="C217" s="1461"/>
      <c r="D217" s="1419"/>
      <c r="E217" s="1420"/>
      <c r="F217" s="652"/>
      <c r="G217" s="659"/>
      <c r="H217" s="1436"/>
      <c r="I217" s="1353"/>
      <c r="J217" s="1353"/>
      <c r="K217" s="1353"/>
      <c r="L217" s="1437"/>
      <c r="M217" s="1573" t="s">
        <v>212</v>
      </c>
      <c r="N217" s="1446"/>
      <c r="O217" s="1574"/>
      <c r="P217" s="1430" t="str">
        <f>REPT("g",(U217))</f>
        <v/>
      </c>
      <c r="Q217" s="1431"/>
      <c r="R217" s="1431"/>
      <c r="S217" s="1432"/>
      <c r="T217" s="664"/>
      <c r="U217" s="665"/>
      <c r="V217" s="654"/>
      <c r="W217" s="428"/>
      <c r="X217" s="666"/>
      <c r="Y217" s="654"/>
      <c r="Z217" s="656"/>
      <c r="AA217" s="650"/>
      <c r="AB217" s="584"/>
      <c r="AC217" s="1601"/>
      <c r="AD217" s="1602"/>
      <c r="AE217" s="1602"/>
      <c r="AF217" s="1602"/>
      <c r="AG217" s="1602"/>
      <c r="AH217" s="1602"/>
      <c r="AI217" s="1602"/>
      <c r="AJ217" s="1602"/>
      <c r="AK217" s="1602"/>
      <c r="AL217" s="1602"/>
      <c r="AM217" s="1602"/>
      <c r="AN217" s="1602"/>
      <c r="AO217" s="1602"/>
      <c r="AP217" s="1602"/>
      <c r="AQ217" s="1602"/>
      <c r="AR217" s="1602"/>
      <c r="AS217" s="1602"/>
      <c r="AT217" s="1602"/>
      <c r="AU217" s="1602"/>
      <c r="AV217" s="1602"/>
      <c r="AW217" s="1602"/>
      <c r="AX217" s="1602"/>
      <c r="AY217" s="1602"/>
      <c r="AZ217" s="1602"/>
      <c r="BA217" s="1603"/>
    </row>
    <row r="218" spans="2:53" ht="19.5" hidden="1" customHeight="1">
      <c r="B218" s="642"/>
      <c r="C218" s="652"/>
      <c r="D218" s="1476"/>
      <c r="E218" s="1476"/>
      <c r="F218" s="652"/>
      <c r="G218" s="654"/>
      <c r="H218" s="1438"/>
      <c r="I218" s="1439"/>
      <c r="J218" s="1439"/>
      <c r="K218" s="1439"/>
      <c r="L218" s="1440"/>
      <c r="M218" s="643"/>
      <c r="N218" s="643"/>
      <c r="O218" s="654"/>
      <c r="P218" s="654"/>
      <c r="Q218" s="654"/>
      <c r="R218" s="654"/>
      <c r="S218" s="654"/>
      <c r="T218" s="654"/>
      <c r="U218" s="654"/>
      <c r="V218" s="654"/>
      <c r="W218" s="654"/>
      <c r="X218" s="654"/>
      <c r="Y218" s="654"/>
      <c r="Z218" s="656"/>
      <c r="AA218" s="650"/>
      <c r="AB218" s="584"/>
      <c r="AC218" s="1601"/>
      <c r="AD218" s="1602"/>
      <c r="AE218" s="1602"/>
      <c r="AF218" s="1602"/>
      <c r="AG218" s="1602"/>
      <c r="AH218" s="1602"/>
      <c r="AI218" s="1602"/>
      <c r="AJ218" s="1602"/>
      <c r="AK218" s="1602"/>
      <c r="AL218" s="1602"/>
      <c r="AM218" s="1602"/>
      <c r="AN218" s="1602"/>
      <c r="AO218" s="1602"/>
      <c r="AP218" s="1602"/>
      <c r="AQ218" s="1602"/>
      <c r="AR218" s="1602"/>
      <c r="AS218" s="1602"/>
      <c r="AT218" s="1602"/>
      <c r="AU218" s="1602"/>
      <c r="AV218" s="1602"/>
      <c r="AW218" s="1602"/>
      <c r="AX218" s="1602"/>
      <c r="AY218" s="1602"/>
      <c r="AZ218" s="1602"/>
      <c r="BA218" s="1603"/>
    </row>
    <row r="219" spans="2:53" ht="15" hidden="1" customHeight="1">
      <c r="B219" s="642"/>
      <c r="C219" s="652"/>
      <c r="D219" s="669"/>
      <c r="E219" s="654"/>
      <c r="F219" s="652"/>
      <c r="G219" s="654"/>
      <c r="H219" s="678"/>
      <c r="I219" s="679"/>
      <c r="J219" s="679"/>
      <c r="K219" s="680"/>
      <c r="L219" s="681"/>
      <c r="M219" s="643"/>
      <c r="N219" s="643"/>
      <c r="O219" s="654"/>
      <c r="P219" s="654"/>
      <c r="Q219" s="654"/>
      <c r="R219" s="654"/>
      <c r="S219" s="654"/>
      <c r="T219" s="654"/>
      <c r="U219" s="654"/>
      <c r="V219" s="654"/>
      <c r="W219" s="654"/>
      <c r="X219" s="654"/>
      <c r="Y219" s="654"/>
      <c r="Z219" s="656"/>
      <c r="AA219" s="1441"/>
      <c r="AB219" s="683"/>
      <c r="AC219" s="1601"/>
      <c r="AD219" s="1602"/>
      <c r="AE219" s="1602"/>
      <c r="AF219" s="1602"/>
      <c r="AG219" s="1602"/>
      <c r="AH219" s="1602"/>
      <c r="AI219" s="1602"/>
      <c r="AJ219" s="1602"/>
      <c r="AK219" s="1602"/>
      <c r="AL219" s="1602"/>
      <c r="AM219" s="1602"/>
      <c r="AN219" s="1602"/>
      <c r="AO219" s="1602"/>
      <c r="AP219" s="1602"/>
      <c r="AQ219" s="1602"/>
      <c r="AR219" s="1602"/>
      <c r="AS219" s="1602"/>
      <c r="AT219" s="1602"/>
      <c r="AU219" s="1602"/>
      <c r="AV219" s="1602"/>
      <c r="AW219" s="1602"/>
      <c r="AX219" s="1602"/>
      <c r="AY219" s="1602"/>
      <c r="AZ219" s="1602"/>
      <c r="BA219" s="1603"/>
    </row>
    <row r="220" spans="2:53" ht="19.5" hidden="1" customHeight="1">
      <c r="B220" s="642"/>
      <c r="C220" s="652"/>
      <c r="D220" s="1575"/>
      <c r="E220" s="1575"/>
      <c r="F220" s="652"/>
      <c r="G220" s="654"/>
      <c r="H220" s="1433"/>
      <c r="I220" s="1434"/>
      <c r="J220" s="1434"/>
      <c r="K220" s="1434"/>
      <c r="L220" s="1435"/>
      <c r="M220" s="643"/>
      <c r="N220" s="643"/>
      <c r="O220" s="654"/>
      <c r="P220" s="654"/>
      <c r="Q220" s="655"/>
      <c r="R220" s="654"/>
      <c r="S220" s="654"/>
      <c r="T220" s="654"/>
      <c r="U220" s="654"/>
      <c r="V220" s="654"/>
      <c r="W220" s="654"/>
      <c r="X220" s="654"/>
      <c r="Y220" s="654"/>
      <c r="Z220" s="656"/>
      <c r="AA220" s="1441"/>
      <c r="AB220" s="683"/>
      <c r="AC220" s="1601"/>
      <c r="AD220" s="1602"/>
      <c r="AE220" s="1602"/>
      <c r="AF220" s="1602"/>
      <c r="AG220" s="1602"/>
      <c r="AH220" s="1602"/>
      <c r="AI220" s="1602"/>
      <c r="AJ220" s="1602"/>
      <c r="AK220" s="1602"/>
      <c r="AL220" s="1602"/>
      <c r="AM220" s="1602"/>
      <c r="AN220" s="1602"/>
      <c r="AO220" s="1602"/>
      <c r="AP220" s="1602"/>
      <c r="AQ220" s="1602"/>
      <c r="AR220" s="1602"/>
      <c r="AS220" s="1602"/>
      <c r="AT220" s="1602"/>
      <c r="AU220" s="1602"/>
      <c r="AV220" s="1602"/>
      <c r="AW220" s="1602"/>
      <c r="AX220" s="1602"/>
      <c r="AY220" s="1602"/>
      <c r="AZ220" s="1602"/>
      <c r="BA220" s="1603"/>
    </row>
    <row r="221" spans="2:53" ht="30" hidden="1" customHeight="1">
      <c r="B221" s="1416">
        <v>60</v>
      </c>
      <c r="C221" s="1461"/>
      <c r="D221" s="1419"/>
      <c r="E221" s="1420"/>
      <c r="F221" s="652"/>
      <c r="G221" s="659"/>
      <c r="H221" s="1436"/>
      <c r="I221" s="1353"/>
      <c r="J221" s="1353"/>
      <c r="K221" s="1353"/>
      <c r="L221" s="1437"/>
      <c r="M221" s="1573" t="s">
        <v>212</v>
      </c>
      <c r="N221" s="1446"/>
      <c r="O221" s="1574"/>
      <c r="P221" s="1430" t="str">
        <f>REPT("g",(U221))</f>
        <v/>
      </c>
      <c r="Q221" s="1431"/>
      <c r="R221" s="1431"/>
      <c r="S221" s="1432"/>
      <c r="T221" s="664"/>
      <c r="U221" s="665"/>
      <c r="V221" s="654"/>
      <c r="W221" s="428"/>
      <c r="X221" s="666"/>
      <c r="Y221" s="654"/>
      <c r="Z221" s="656"/>
      <c r="AA221" s="650"/>
      <c r="AB221" s="584"/>
      <c r="AC221" s="1601"/>
      <c r="AD221" s="1602"/>
      <c r="AE221" s="1602"/>
      <c r="AF221" s="1602"/>
      <c r="AG221" s="1602"/>
      <c r="AH221" s="1602"/>
      <c r="AI221" s="1602"/>
      <c r="AJ221" s="1602"/>
      <c r="AK221" s="1602"/>
      <c r="AL221" s="1602"/>
      <c r="AM221" s="1602"/>
      <c r="AN221" s="1602"/>
      <c r="AO221" s="1602"/>
      <c r="AP221" s="1602"/>
      <c r="AQ221" s="1602"/>
      <c r="AR221" s="1602"/>
      <c r="AS221" s="1602"/>
      <c r="AT221" s="1602"/>
      <c r="AU221" s="1602"/>
      <c r="AV221" s="1602"/>
      <c r="AW221" s="1602"/>
      <c r="AX221" s="1602"/>
      <c r="AY221" s="1602"/>
      <c r="AZ221" s="1602"/>
      <c r="BA221" s="1603"/>
    </row>
    <row r="222" spans="2:53" ht="19.5" hidden="1" customHeight="1">
      <c r="B222" s="684"/>
      <c r="C222" s="652"/>
      <c r="D222" s="1476"/>
      <c r="E222" s="1476"/>
      <c r="F222" s="652"/>
      <c r="G222" s="654"/>
      <c r="H222" s="1438"/>
      <c r="I222" s="1439"/>
      <c r="J222" s="1439"/>
      <c r="K222" s="1439"/>
      <c r="L222" s="1440"/>
      <c r="M222" s="643"/>
      <c r="N222" s="643"/>
      <c r="O222" s="654"/>
      <c r="P222" s="654"/>
      <c r="Q222" s="654"/>
      <c r="R222" s="654"/>
      <c r="S222" s="654"/>
      <c r="T222" s="654"/>
      <c r="U222" s="654"/>
      <c r="V222" s="654"/>
      <c r="W222" s="654"/>
      <c r="X222" s="654"/>
      <c r="Y222" s="654"/>
      <c r="Z222" s="656"/>
      <c r="AA222" s="1462"/>
      <c r="AB222" s="686"/>
      <c r="AC222" s="1601"/>
      <c r="AD222" s="1602"/>
      <c r="AE222" s="1602"/>
      <c r="AF222" s="1602"/>
      <c r="AG222" s="1602"/>
      <c r="AH222" s="1602"/>
      <c r="AI222" s="1602"/>
      <c r="AJ222" s="1602"/>
      <c r="AK222" s="1602"/>
      <c r="AL222" s="1602"/>
      <c r="AM222" s="1602"/>
      <c r="AN222" s="1602"/>
      <c r="AO222" s="1602"/>
      <c r="AP222" s="1602"/>
      <c r="AQ222" s="1602"/>
      <c r="AR222" s="1602"/>
      <c r="AS222" s="1602"/>
      <c r="AT222" s="1602"/>
      <c r="AU222" s="1602"/>
      <c r="AV222" s="1602"/>
      <c r="AW222" s="1602"/>
      <c r="AX222" s="1602"/>
      <c r="AY222" s="1602"/>
      <c r="AZ222" s="1602"/>
      <c r="BA222" s="1603"/>
    </row>
    <row r="223" spans="2:53" ht="15" hidden="1" customHeight="1">
      <c r="B223" s="684"/>
      <c r="C223" s="652"/>
      <c r="D223" s="669"/>
      <c r="E223" s="654"/>
      <c r="F223" s="652"/>
      <c r="G223" s="654"/>
      <c r="H223" s="678"/>
      <c r="I223" s="679"/>
      <c r="J223" s="679"/>
      <c r="K223" s="680"/>
      <c r="L223" s="681"/>
      <c r="M223" s="643"/>
      <c r="N223" s="643"/>
      <c r="O223" s="654"/>
      <c r="P223" s="654"/>
      <c r="Q223" s="654"/>
      <c r="R223" s="654"/>
      <c r="S223" s="654"/>
      <c r="T223" s="654"/>
      <c r="U223" s="654"/>
      <c r="V223" s="654"/>
      <c r="W223" s="654"/>
      <c r="X223" s="654"/>
      <c r="Y223" s="654"/>
      <c r="Z223" s="656"/>
      <c r="AA223" s="1462"/>
      <c r="AB223" s="686"/>
      <c r="AC223" s="1601"/>
      <c r="AD223" s="1602"/>
      <c r="AE223" s="1602"/>
      <c r="AF223" s="1602"/>
      <c r="AG223" s="1602"/>
      <c r="AH223" s="1602"/>
      <c r="AI223" s="1602"/>
      <c r="AJ223" s="1602"/>
      <c r="AK223" s="1602"/>
      <c r="AL223" s="1602"/>
      <c r="AM223" s="1602"/>
      <c r="AN223" s="1602"/>
      <c r="AO223" s="1602"/>
      <c r="AP223" s="1602"/>
      <c r="AQ223" s="1602"/>
      <c r="AR223" s="1602"/>
      <c r="AS223" s="1602"/>
      <c r="AT223" s="1602"/>
      <c r="AU223" s="1602"/>
      <c r="AV223" s="1602"/>
      <c r="AW223" s="1602"/>
      <c r="AX223" s="1602"/>
      <c r="AY223" s="1602"/>
      <c r="AZ223" s="1602"/>
      <c r="BA223" s="1603"/>
    </row>
    <row r="224" spans="2:53" ht="19.5" hidden="1" customHeight="1">
      <c r="B224" s="684"/>
      <c r="C224" s="652"/>
      <c r="D224" s="1418"/>
      <c r="E224" s="1418"/>
      <c r="F224" s="652"/>
      <c r="G224" s="654"/>
      <c r="H224" s="1433"/>
      <c r="I224" s="1434"/>
      <c r="J224" s="1434"/>
      <c r="K224" s="1434"/>
      <c r="L224" s="1435"/>
      <c r="M224" s="643"/>
      <c r="N224" s="643"/>
      <c r="O224" s="654"/>
      <c r="P224" s="654"/>
      <c r="Q224" s="655"/>
      <c r="R224" s="654"/>
      <c r="S224" s="654"/>
      <c r="T224" s="654"/>
      <c r="U224" s="654"/>
      <c r="V224" s="654"/>
      <c r="W224" s="654"/>
      <c r="X224" s="654"/>
      <c r="Y224" s="654"/>
      <c r="Z224" s="656"/>
      <c r="AA224" s="650"/>
      <c r="AB224" s="584"/>
      <c r="AC224" s="1601"/>
      <c r="AD224" s="1602"/>
      <c r="AE224" s="1602"/>
      <c r="AF224" s="1602"/>
      <c r="AG224" s="1602"/>
      <c r="AH224" s="1602"/>
      <c r="AI224" s="1602"/>
      <c r="AJ224" s="1602"/>
      <c r="AK224" s="1602"/>
      <c r="AL224" s="1602"/>
      <c r="AM224" s="1602"/>
      <c r="AN224" s="1602"/>
      <c r="AO224" s="1602"/>
      <c r="AP224" s="1602"/>
      <c r="AQ224" s="1602"/>
      <c r="AR224" s="1602"/>
      <c r="AS224" s="1602"/>
      <c r="AT224" s="1602"/>
      <c r="AU224" s="1602"/>
      <c r="AV224" s="1602"/>
      <c r="AW224" s="1602"/>
      <c r="AX224" s="1602"/>
      <c r="AY224" s="1602"/>
      <c r="AZ224" s="1602"/>
      <c r="BA224" s="1603"/>
    </row>
    <row r="225" spans="2:53" ht="30" hidden="1" customHeight="1">
      <c r="B225" s="1416">
        <v>61</v>
      </c>
      <c r="C225" s="1417"/>
      <c r="D225" s="1419"/>
      <c r="E225" s="1420"/>
      <c r="F225" s="652"/>
      <c r="G225" s="659"/>
      <c r="H225" s="1436"/>
      <c r="I225" s="1353"/>
      <c r="J225" s="1353"/>
      <c r="K225" s="1353"/>
      <c r="L225" s="1437"/>
      <c r="M225" s="1446" t="s">
        <v>212</v>
      </c>
      <c r="N225" s="1446"/>
      <c r="O225" s="1447"/>
      <c r="P225" s="1430" t="str">
        <f>REPT("g",(U225))</f>
        <v/>
      </c>
      <c r="Q225" s="1431"/>
      <c r="R225" s="1431"/>
      <c r="S225" s="1432"/>
      <c r="T225" s="664"/>
      <c r="U225" s="665"/>
      <c r="V225" s="654"/>
      <c r="W225" s="428"/>
      <c r="X225" s="666"/>
      <c r="Y225" s="654"/>
      <c r="Z225" s="656"/>
      <c r="AA225" s="650"/>
      <c r="AB225" s="584"/>
      <c r="AC225" s="1601"/>
      <c r="AD225" s="1602"/>
      <c r="AE225" s="1602"/>
      <c r="AF225" s="1602"/>
      <c r="AG225" s="1602"/>
      <c r="AH225" s="1602"/>
      <c r="AI225" s="1602"/>
      <c r="AJ225" s="1602"/>
      <c r="AK225" s="1602"/>
      <c r="AL225" s="1602"/>
      <c r="AM225" s="1602"/>
      <c r="AN225" s="1602"/>
      <c r="AO225" s="1602"/>
      <c r="AP225" s="1602"/>
      <c r="AQ225" s="1602"/>
      <c r="AR225" s="1602"/>
      <c r="AS225" s="1602"/>
      <c r="AT225" s="1602"/>
      <c r="AU225" s="1602"/>
      <c r="AV225" s="1602"/>
      <c r="AW225" s="1602"/>
      <c r="AX225" s="1602"/>
      <c r="AY225" s="1602"/>
      <c r="AZ225" s="1602"/>
      <c r="BA225" s="1603"/>
    </row>
    <row r="226" spans="2:53" ht="19.5" hidden="1" customHeight="1">
      <c r="B226" s="684"/>
      <c r="C226" s="652"/>
      <c r="D226" s="1418"/>
      <c r="E226" s="1418"/>
      <c r="F226" s="652"/>
      <c r="G226" s="654"/>
      <c r="H226" s="1438"/>
      <c r="I226" s="1439"/>
      <c r="J226" s="1439"/>
      <c r="K226" s="1439"/>
      <c r="L226" s="1440"/>
      <c r="M226" s="643"/>
      <c r="N226" s="643"/>
      <c r="O226" s="654"/>
      <c r="P226" s="654"/>
      <c r="Q226" s="654"/>
      <c r="R226" s="654"/>
      <c r="S226" s="654"/>
      <c r="T226" s="654"/>
      <c r="U226" s="654"/>
      <c r="V226" s="654"/>
      <c r="W226" s="654"/>
      <c r="X226" s="654"/>
      <c r="Y226" s="654"/>
      <c r="Z226" s="656"/>
      <c r="AA226" s="650"/>
      <c r="AB226" s="584"/>
      <c r="AC226" s="1601"/>
      <c r="AD226" s="1602"/>
      <c r="AE226" s="1602"/>
      <c r="AF226" s="1602"/>
      <c r="AG226" s="1602"/>
      <c r="AH226" s="1602"/>
      <c r="AI226" s="1602"/>
      <c r="AJ226" s="1602"/>
      <c r="AK226" s="1602"/>
      <c r="AL226" s="1602"/>
      <c r="AM226" s="1602"/>
      <c r="AN226" s="1602"/>
      <c r="AO226" s="1602"/>
      <c r="AP226" s="1602"/>
      <c r="AQ226" s="1602"/>
      <c r="AR226" s="1602"/>
      <c r="AS226" s="1602"/>
      <c r="AT226" s="1602"/>
      <c r="AU226" s="1602"/>
      <c r="AV226" s="1602"/>
      <c r="AW226" s="1602"/>
      <c r="AX226" s="1602"/>
      <c r="AY226" s="1602"/>
      <c r="AZ226" s="1602"/>
      <c r="BA226" s="1603"/>
    </row>
    <row r="227" spans="2:53" ht="15" hidden="1" customHeight="1">
      <c r="B227" s="889"/>
      <c r="C227" s="890"/>
      <c r="D227" s="890"/>
      <c r="E227" s="890"/>
      <c r="F227" s="890"/>
      <c r="G227" s="890"/>
      <c r="H227" s="890"/>
      <c r="I227" s="890"/>
      <c r="J227" s="890"/>
      <c r="K227" s="890"/>
      <c r="L227" s="890"/>
      <c r="M227" s="890"/>
      <c r="N227" s="890"/>
      <c r="O227" s="890"/>
      <c r="P227" s="890"/>
      <c r="Q227" s="890"/>
      <c r="R227" s="890"/>
      <c r="S227" s="890"/>
      <c r="T227" s="890"/>
      <c r="U227" s="890"/>
      <c r="V227" s="890"/>
      <c r="W227" s="890"/>
      <c r="X227" s="890"/>
      <c r="Y227" s="890"/>
      <c r="Z227" s="891"/>
      <c r="AA227" s="690"/>
      <c r="AB227" s="690"/>
      <c r="AC227" s="1601"/>
      <c r="AD227" s="1602"/>
      <c r="AE227" s="1602"/>
      <c r="AF227" s="1602"/>
      <c r="AG227" s="1602"/>
      <c r="AH227" s="1602"/>
      <c r="AI227" s="1602"/>
      <c r="AJ227" s="1602"/>
      <c r="AK227" s="1602"/>
      <c r="AL227" s="1602"/>
      <c r="AM227" s="1602"/>
      <c r="AN227" s="1602"/>
      <c r="AO227" s="1602"/>
      <c r="AP227" s="1602"/>
      <c r="AQ227" s="1602"/>
      <c r="AR227" s="1602"/>
      <c r="AS227" s="1602"/>
      <c r="AT227" s="1602"/>
      <c r="AU227" s="1602"/>
      <c r="AV227" s="1602"/>
      <c r="AW227" s="1602"/>
      <c r="AX227" s="1602"/>
      <c r="AY227" s="1602"/>
      <c r="AZ227" s="1602"/>
      <c r="BA227" s="1603"/>
    </row>
    <row r="228" spans="2:53" ht="19.5" hidden="1" customHeight="1">
      <c r="B228" s="642"/>
      <c r="C228" s="652"/>
      <c r="D228" s="1418"/>
      <c r="E228" s="1418"/>
      <c r="F228" s="652"/>
      <c r="G228" s="654"/>
      <c r="H228" s="1433"/>
      <c r="I228" s="1434"/>
      <c r="J228" s="1434"/>
      <c r="K228" s="1434"/>
      <c r="L228" s="1435"/>
      <c r="M228" s="643"/>
      <c r="N228" s="643"/>
      <c r="O228" s="654"/>
      <c r="P228" s="654"/>
      <c r="Q228" s="655"/>
      <c r="R228" s="654"/>
      <c r="S228" s="654"/>
      <c r="T228" s="654"/>
      <c r="U228" s="654"/>
      <c r="V228" s="654"/>
      <c r="W228" s="654"/>
      <c r="X228" s="654"/>
      <c r="Y228" s="654"/>
      <c r="Z228" s="656"/>
      <c r="AA228" s="692"/>
      <c r="AB228" s="692"/>
      <c r="AC228" s="1601"/>
      <c r="AD228" s="1602"/>
      <c r="AE228" s="1602"/>
      <c r="AF228" s="1602"/>
      <c r="AG228" s="1602"/>
      <c r="AH228" s="1602"/>
      <c r="AI228" s="1602"/>
      <c r="AJ228" s="1602"/>
      <c r="AK228" s="1602"/>
      <c r="AL228" s="1602"/>
      <c r="AM228" s="1602"/>
      <c r="AN228" s="1602"/>
      <c r="AO228" s="1602"/>
      <c r="AP228" s="1602"/>
      <c r="AQ228" s="1602"/>
      <c r="AR228" s="1602"/>
      <c r="AS228" s="1602"/>
      <c r="AT228" s="1602"/>
      <c r="AU228" s="1602"/>
      <c r="AV228" s="1602"/>
      <c r="AW228" s="1602"/>
      <c r="AX228" s="1602"/>
      <c r="AY228" s="1602"/>
      <c r="AZ228" s="1602"/>
      <c r="BA228" s="1603"/>
    </row>
    <row r="229" spans="2:53" ht="30" hidden="1" customHeight="1">
      <c r="B229" s="1416">
        <v>40</v>
      </c>
      <c r="C229" s="1417"/>
      <c r="D229" s="1419"/>
      <c r="E229" s="1420"/>
      <c r="F229" s="652"/>
      <c r="G229" s="659"/>
      <c r="H229" s="1436"/>
      <c r="I229" s="1353"/>
      <c r="J229" s="1353"/>
      <c r="K229" s="1353"/>
      <c r="L229" s="1437"/>
      <c r="M229" s="1446"/>
      <c r="N229" s="1446"/>
      <c r="O229" s="1447"/>
      <c r="P229" s="1430"/>
      <c r="Q229" s="1431"/>
      <c r="R229" s="1431"/>
      <c r="S229" s="1432"/>
      <c r="T229" s="664"/>
      <c r="U229" s="665"/>
      <c r="V229" s="654"/>
      <c r="W229" s="428"/>
      <c r="X229" s="666"/>
      <c r="Y229" s="654"/>
      <c r="Z229" s="656"/>
      <c r="AA229" s="584"/>
      <c r="AB229" s="584"/>
      <c r="AC229" s="1601"/>
      <c r="AD229" s="1602"/>
      <c r="AE229" s="1602"/>
      <c r="AF229" s="1602"/>
      <c r="AG229" s="1602"/>
      <c r="AH229" s="1602"/>
      <c r="AI229" s="1602"/>
      <c r="AJ229" s="1602"/>
      <c r="AK229" s="1602"/>
      <c r="AL229" s="1602"/>
      <c r="AM229" s="1602"/>
      <c r="AN229" s="1602"/>
      <c r="AO229" s="1602"/>
      <c r="AP229" s="1602"/>
      <c r="AQ229" s="1602"/>
      <c r="AR229" s="1602"/>
      <c r="AS229" s="1602"/>
      <c r="AT229" s="1602"/>
      <c r="AU229" s="1602"/>
      <c r="AV229" s="1602"/>
      <c r="AW229" s="1602"/>
      <c r="AX229" s="1602"/>
      <c r="AY229" s="1602"/>
      <c r="AZ229" s="1602"/>
      <c r="BA229" s="1603"/>
    </row>
    <row r="230" spans="2:53" ht="19.5" hidden="1" customHeight="1">
      <c r="B230" s="642"/>
      <c r="C230" s="652"/>
      <c r="D230" s="1418"/>
      <c r="E230" s="1418"/>
      <c r="F230" s="652"/>
      <c r="G230" s="654"/>
      <c r="H230" s="1438"/>
      <c r="I230" s="1439"/>
      <c r="J230" s="1439"/>
      <c r="K230" s="1439"/>
      <c r="L230" s="1440"/>
      <c r="M230" s="643"/>
      <c r="N230" s="643"/>
      <c r="O230" s="654"/>
      <c r="P230" s="654"/>
      <c r="Q230" s="654"/>
      <c r="R230" s="654"/>
      <c r="S230" s="654"/>
      <c r="T230" s="654"/>
      <c r="U230" s="654"/>
      <c r="V230" s="654"/>
      <c r="W230" s="654"/>
      <c r="X230" s="654"/>
      <c r="Y230" s="654"/>
      <c r="Z230" s="656"/>
      <c r="AA230" s="694"/>
      <c r="AB230" s="694"/>
      <c r="AC230" s="1601"/>
      <c r="AD230" s="1602"/>
      <c r="AE230" s="1602"/>
      <c r="AF230" s="1602"/>
      <c r="AG230" s="1602"/>
      <c r="AH230" s="1602"/>
      <c r="AI230" s="1602"/>
      <c r="AJ230" s="1602"/>
      <c r="AK230" s="1602"/>
      <c r="AL230" s="1602"/>
      <c r="AM230" s="1602"/>
      <c r="AN230" s="1602"/>
      <c r="AO230" s="1602"/>
      <c r="AP230" s="1602"/>
      <c r="AQ230" s="1602"/>
      <c r="AR230" s="1602"/>
      <c r="AS230" s="1602"/>
      <c r="AT230" s="1602"/>
      <c r="AU230" s="1602"/>
      <c r="AV230" s="1602"/>
      <c r="AW230" s="1602"/>
      <c r="AX230" s="1602"/>
      <c r="AY230" s="1602"/>
      <c r="AZ230" s="1602"/>
      <c r="BA230" s="1603"/>
    </row>
    <row r="231" spans="2:53" ht="13.5" hidden="1" customHeight="1">
      <c r="B231" s="642"/>
      <c r="C231" s="652"/>
      <c r="D231" s="669"/>
      <c r="E231" s="654"/>
      <c r="F231" s="652"/>
      <c r="G231" s="654"/>
      <c r="H231" s="678"/>
      <c r="I231" s="679"/>
      <c r="J231" s="679"/>
      <c r="K231" s="680"/>
      <c r="L231" s="681"/>
      <c r="M231" s="643"/>
      <c r="N231" s="643"/>
      <c r="O231" s="654"/>
      <c r="P231" s="654"/>
      <c r="Q231" s="654"/>
      <c r="R231" s="654"/>
      <c r="S231" s="654"/>
      <c r="T231" s="654"/>
      <c r="U231" s="654"/>
      <c r="V231" s="654"/>
      <c r="W231" s="654"/>
      <c r="X231" s="654"/>
      <c r="Y231" s="654"/>
      <c r="Z231" s="656"/>
      <c r="AA231" s="1490"/>
      <c r="AB231" s="683"/>
      <c r="AC231" s="1601"/>
      <c r="AD231" s="1602"/>
      <c r="AE231" s="1602"/>
      <c r="AF231" s="1602"/>
      <c r="AG231" s="1602"/>
      <c r="AH231" s="1602"/>
      <c r="AI231" s="1602"/>
      <c r="AJ231" s="1602"/>
      <c r="AK231" s="1602"/>
      <c r="AL231" s="1602"/>
      <c r="AM231" s="1602"/>
      <c r="AN231" s="1602"/>
      <c r="AO231" s="1602"/>
      <c r="AP231" s="1602"/>
      <c r="AQ231" s="1602"/>
      <c r="AR231" s="1602"/>
      <c r="AS231" s="1602"/>
      <c r="AT231" s="1602"/>
      <c r="AU231" s="1602"/>
      <c r="AV231" s="1602"/>
      <c r="AW231" s="1602"/>
      <c r="AX231" s="1602"/>
      <c r="AY231" s="1602"/>
      <c r="AZ231" s="1602"/>
      <c r="BA231" s="1603"/>
    </row>
    <row r="232" spans="2:53" ht="19.5" hidden="1" customHeight="1">
      <c r="B232" s="642"/>
      <c r="C232" s="652"/>
      <c r="D232" s="1418"/>
      <c r="E232" s="1418"/>
      <c r="F232" s="652"/>
      <c r="G232" s="654"/>
      <c r="H232" s="1433"/>
      <c r="I232" s="1434"/>
      <c r="J232" s="1434"/>
      <c r="K232" s="1434"/>
      <c r="L232" s="1435"/>
      <c r="M232" s="643"/>
      <c r="N232" s="643"/>
      <c r="O232" s="654"/>
      <c r="P232" s="654"/>
      <c r="Q232" s="655"/>
      <c r="R232" s="654"/>
      <c r="S232" s="654"/>
      <c r="T232" s="654"/>
      <c r="U232" s="654"/>
      <c r="V232" s="654"/>
      <c r="W232" s="654"/>
      <c r="X232" s="654"/>
      <c r="Y232" s="654"/>
      <c r="Z232" s="656"/>
      <c r="AA232" s="1490"/>
      <c r="AB232" s="683"/>
      <c r="AC232" s="1601"/>
      <c r="AD232" s="1602"/>
      <c r="AE232" s="1602"/>
      <c r="AF232" s="1602"/>
      <c r="AG232" s="1602"/>
      <c r="AH232" s="1602"/>
      <c r="AI232" s="1602"/>
      <c r="AJ232" s="1602"/>
      <c r="AK232" s="1602"/>
      <c r="AL232" s="1602"/>
      <c r="AM232" s="1602"/>
      <c r="AN232" s="1602"/>
      <c r="AO232" s="1602"/>
      <c r="AP232" s="1602"/>
      <c r="AQ232" s="1602"/>
      <c r="AR232" s="1602"/>
      <c r="AS232" s="1602"/>
      <c r="AT232" s="1602"/>
      <c r="AU232" s="1602"/>
      <c r="AV232" s="1602"/>
      <c r="AW232" s="1602"/>
      <c r="AX232" s="1602"/>
      <c r="AY232" s="1602"/>
      <c r="AZ232" s="1602"/>
      <c r="BA232" s="1603"/>
    </row>
    <row r="233" spans="2:53" ht="30" hidden="1" customHeight="1">
      <c r="B233" s="1416">
        <v>41</v>
      </c>
      <c r="C233" s="1417"/>
      <c r="D233" s="1419"/>
      <c r="E233" s="1420"/>
      <c r="F233" s="652"/>
      <c r="G233" s="659"/>
      <c r="H233" s="1436"/>
      <c r="I233" s="1353"/>
      <c r="J233" s="1353"/>
      <c r="K233" s="1353"/>
      <c r="L233" s="1437"/>
      <c r="M233" s="1446"/>
      <c r="N233" s="1446"/>
      <c r="O233" s="1447"/>
      <c r="P233" s="1430"/>
      <c r="Q233" s="1431"/>
      <c r="R233" s="1431"/>
      <c r="S233" s="1432"/>
      <c r="T233" s="664"/>
      <c r="U233" s="665"/>
      <c r="V233" s="654"/>
      <c r="W233" s="428"/>
      <c r="X233" s="666"/>
      <c r="Y233" s="654"/>
      <c r="Z233" s="656"/>
      <c r="AA233" s="584"/>
      <c r="AB233" s="584"/>
      <c r="AC233" s="1601"/>
      <c r="AD233" s="1602"/>
      <c r="AE233" s="1602"/>
      <c r="AF233" s="1602"/>
      <c r="AG233" s="1602"/>
      <c r="AH233" s="1602"/>
      <c r="AI233" s="1602"/>
      <c r="AJ233" s="1602"/>
      <c r="AK233" s="1602"/>
      <c r="AL233" s="1602"/>
      <c r="AM233" s="1602"/>
      <c r="AN233" s="1602"/>
      <c r="AO233" s="1602"/>
      <c r="AP233" s="1602"/>
      <c r="AQ233" s="1602"/>
      <c r="AR233" s="1602"/>
      <c r="AS233" s="1602"/>
      <c r="AT233" s="1602"/>
      <c r="AU233" s="1602"/>
      <c r="AV233" s="1602"/>
      <c r="AW233" s="1602"/>
      <c r="AX233" s="1602"/>
      <c r="AY233" s="1602"/>
      <c r="AZ233" s="1602"/>
      <c r="BA233" s="1603"/>
    </row>
    <row r="234" spans="2:53" ht="19.5" hidden="1" customHeight="1">
      <c r="B234" s="684"/>
      <c r="C234" s="652"/>
      <c r="D234" s="1418"/>
      <c r="E234" s="1418"/>
      <c r="F234" s="652"/>
      <c r="G234" s="654"/>
      <c r="H234" s="1438"/>
      <c r="I234" s="1439"/>
      <c r="J234" s="1439"/>
      <c r="K234" s="1439"/>
      <c r="L234" s="1440"/>
      <c r="M234" s="643"/>
      <c r="N234" s="643"/>
      <c r="O234" s="654"/>
      <c r="P234" s="654"/>
      <c r="Q234" s="654"/>
      <c r="R234" s="654"/>
      <c r="S234" s="654"/>
      <c r="T234" s="654"/>
      <c r="U234" s="654"/>
      <c r="V234" s="654"/>
      <c r="W234" s="654"/>
      <c r="X234" s="654"/>
      <c r="Y234" s="654"/>
      <c r="Z234" s="656"/>
      <c r="AA234" s="715"/>
      <c r="AB234" s="686"/>
      <c r="AC234" s="1601"/>
      <c r="AD234" s="1602"/>
      <c r="AE234" s="1602"/>
      <c r="AF234" s="1602"/>
      <c r="AG234" s="1602"/>
      <c r="AH234" s="1602"/>
      <c r="AI234" s="1602"/>
      <c r="AJ234" s="1602"/>
      <c r="AK234" s="1602"/>
      <c r="AL234" s="1602"/>
      <c r="AM234" s="1602"/>
      <c r="AN234" s="1602"/>
      <c r="AO234" s="1602"/>
      <c r="AP234" s="1602"/>
      <c r="AQ234" s="1602"/>
      <c r="AR234" s="1602"/>
      <c r="AS234" s="1602"/>
      <c r="AT234" s="1602"/>
      <c r="AU234" s="1602"/>
      <c r="AV234" s="1602"/>
      <c r="AW234" s="1602"/>
      <c r="AX234" s="1602"/>
      <c r="AY234" s="1602"/>
      <c r="AZ234" s="1602"/>
      <c r="BA234" s="1603"/>
    </row>
    <row r="235" spans="2:53" ht="13.5" hidden="1" customHeight="1">
      <c r="B235" s="642"/>
      <c r="C235" s="652"/>
      <c r="D235" s="669"/>
      <c r="E235" s="654"/>
      <c r="F235" s="652"/>
      <c r="G235" s="654"/>
      <c r="H235" s="678"/>
      <c r="I235" s="679"/>
      <c r="J235" s="679"/>
      <c r="K235" s="680"/>
      <c r="L235" s="681"/>
      <c r="M235" s="643"/>
      <c r="N235" s="643"/>
      <c r="O235" s="654"/>
      <c r="P235" s="654"/>
      <c r="Q235" s="654"/>
      <c r="R235" s="654"/>
      <c r="S235" s="654"/>
      <c r="T235" s="654"/>
      <c r="U235" s="654"/>
      <c r="V235" s="654"/>
      <c r="W235" s="654"/>
      <c r="X235" s="654"/>
      <c r="Y235" s="654"/>
      <c r="Z235" s="656"/>
      <c r="AA235" s="1490"/>
      <c r="AB235" s="683"/>
      <c r="AC235" s="1601"/>
      <c r="AD235" s="1602"/>
      <c r="AE235" s="1602"/>
      <c r="AF235" s="1602"/>
      <c r="AG235" s="1602"/>
      <c r="AH235" s="1602"/>
      <c r="AI235" s="1602"/>
      <c r="AJ235" s="1602"/>
      <c r="AK235" s="1602"/>
      <c r="AL235" s="1602"/>
      <c r="AM235" s="1602"/>
      <c r="AN235" s="1602"/>
      <c r="AO235" s="1602"/>
      <c r="AP235" s="1602"/>
      <c r="AQ235" s="1602"/>
      <c r="AR235" s="1602"/>
      <c r="AS235" s="1602"/>
      <c r="AT235" s="1602"/>
      <c r="AU235" s="1602"/>
      <c r="AV235" s="1602"/>
      <c r="AW235" s="1602"/>
      <c r="AX235" s="1602"/>
      <c r="AY235" s="1602"/>
      <c r="AZ235" s="1602"/>
      <c r="BA235" s="1603"/>
    </row>
    <row r="236" spans="2:53" ht="19.5" hidden="1" customHeight="1">
      <c r="B236" s="642"/>
      <c r="C236" s="652"/>
      <c r="D236" s="1418"/>
      <c r="E236" s="1418"/>
      <c r="F236" s="652"/>
      <c r="G236" s="654"/>
      <c r="H236" s="1433"/>
      <c r="I236" s="1434"/>
      <c r="J236" s="1434"/>
      <c r="K236" s="1434"/>
      <c r="L236" s="1435"/>
      <c r="M236" s="643"/>
      <c r="N236" s="643"/>
      <c r="O236" s="654"/>
      <c r="P236" s="654"/>
      <c r="Q236" s="655"/>
      <c r="R236" s="654"/>
      <c r="S236" s="654"/>
      <c r="T236" s="654"/>
      <c r="U236" s="654"/>
      <c r="V236" s="654"/>
      <c r="W236" s="654"/>
      <c r="X236" s="654"/>
      <c r="Y236" s="654"/>
      <c r="Z236" s="656"/>
      <c r="AA236" s="1490"/>
      <c r="AB236" s="683"/>
      <c r="AC236" s="1601"/>
      <c r="AD236" s="1602"/>
      <c r="AE236" s="1602"/>
      <c r="AF236" s="1602"/>
      <c r="AG236" s="1602"/>
      <c r="AH236" s="1602"/>
      <c r="AI236" s="1602"/>
      <c r="AJ236" s="1602"/>
      <c r="AK236" s="1602"/>
      <c r="AL236" s="1602"/>
      <c r="AM236" s="1602"/>
      <c r="AN236" s="1602"/>
      <c r="AO236" s="1602"/>
      <c r="AP236" s="1602"/>
      <c r="AQ236" s="1602"/>
      <c r="AR236" s="1602"/>
      <c r="AS236" s="1602"/>
      <c r="AT236" s="1602"/>
      <c r="AU236" s="1602"/>
      <c r="AV236" s="1602"/>
      <c r="AW236" s="1602"/>
      <c r="AX236" s="1602"/>
      <c r="AY236" s="1602"/>
      <c r="AZ236" s="1602"/>
      <c r="BA236" s="1603"/>
    </row>
    <row r="237" spans="2:53" ht="30" hidden="1" customHeight="1">
      <c r="B237" s="1416">
        <v>41</v>
      </c>
      <c r="C237" s="1417"/>
      <c r="D237" s="1419"/>
      <c r="E237" s="1420"/>
      <c r="F237" s="652"/>
      <c r="G237" s="659"/>
      <c r="H237" s="1436"/>
      <c r="I237" s="1353"/>
      <c r="J237" s="1353"/>
      <c r="K237" s="1353"/>
      <c r="L237" s="1437"/>
      <c r="M237" s="1446"/>
      <c r="N237" s="1446"/>
      <c r="O237" s="1447"/>
      <c r="P237" s="1430"/>
      <c r="Q237" s="1431"/>
      <c r="R237" s="1431"/>
      <c r="S237" s="1432"/>
      <c r="T237" s="664"/>
      <c r="U237" s="665"/>
      <c r="V237" s="654"/>
      <c r="W237" s="428"/>
      <c r="X237" s="666"/>
      <c r="Y237" s="654"/>
      <c r="Z237" s="656"/>
      <c r="AA237" s="584"/>
      <c r="AB237" s="584"/>
      <c r="AC237" s="1601"/>
      <c r="AD237" s="1602"/>
      <c r="AE237" s="1602"/>
      <c r="AF237" s="1602"/>
      <c r="AG237" s="1602"/>
      <c r="AH237" s="1602"/>
      <c r="AI237" s="1602"/>
      <c r="AJ237" s="1602"/>
      <c r="AK237" s="1602"/>
      <c r="AL237" s="1602"/>
      <c r="AM237" s="1602"/>
      <c r="AN237" s="1602"/>
      <c r="AO237" s="1602"/>
      <c r="AP237" s="1602"/>
      <c r="AQ237" s="1602"/>
      <c r="AR237" s="1602"/>
      <c r="AS237" s="1602"/>
      <c r="AT237" s="1602"/>
      <c r="AU237" s="1602"/>
      <c r="AV237" s="1602"/>
      <c r="AW237" s="1602"/>
      <c r="AX237" s="1602"/>
      <c r="AY237" s="1602"/>
      <c r="AZ237" s="1602"/>
      <c r="BA237" s="1603"/>
    </row>
    <row r="238" spans="2:53" ht="19.5" hidden="1" customHeight="1">
      <c r="B238" s="684"/>
      <c r="C238" s="652"/>
      <c r="D238" s="1418"/>
      <c r="E238" s="1418"/>
      <c r="F238" s="652"/>
      <c r="G238" s="654"/>
      <c r="H238" s="1438"/>
      <c r="I238" s="1439"/>
      <c r="J238" s="1439"/>
      <c r="K238" s="1439"/>
      <c r="L238" s="1440"/>
      <c r="M238" s="643"/>
      <c r="N238" s="643"/>
      <c r="O238" s="654"/>
      <c r="P238" s="654"/>
      <c r="Q238" s="654"/>
      <c r="R238" s="654"/>
      <c r="S238" s="654"/>
      <c r="T238" s="654"/>
      <c r="U238" s="654"/>
      <c r="V238" s="654"/>
      <c r="W238" s="654"/>
      <c r="X238" s="654"/>
      <c r="Y238" s="654"/>
      <c r="Z238" s="656"/>
      <c r="AA238" s="715"/>
      <c r="AB238" s="686"/>
      <c r="AC238" s="1601"/>
      <c r="AD238" s="1602"/>
      <c r="AE238" s="1602"/>
      <c r="AF238" s="1602"/>
      <c r="AG238" s="1602"/>
      <c r="AH238" s="1602"/>
      <c r="AI238" s="1602"/>
      <c r="AJ238" s="1602"/>
      <c r="AK238" s="1602"/>
      <c r="AL238" s="1602"/>
      <c r="AM238" s="1602"/>
      <c r="AN238" s="1602"/>
      <c r="AO238" s="1602"/>
      <c r="AP238" s="1602"/>
      <c r="AQ238" s="1602"/>
      <c r="AR238" s="1602"/>
      <c r="AS238" s="1602"/>
      <c r="AT238" s="1602"/>
      <c r="AU238" s="1602"/>
      <c r="AV238" s="1602"/>
      <c r="AW238" s="1602"/>
      <c r="AX238" s="1602"/>
      <c r="AY238" s="1602"/>
      <c r="AZ238" s="1602"/>
      <c r="BA238" s="1603"/>
    </row>
    <row r="239" spans="2:53" ht="34.5" hidden="1" customHeight="1">
      <c r="B239" s="703"/>
      <c r="C239" s="704"/>
      <c r="D239" s="704"/>
      <c r="E239" s="704"/>
      <c r="F239" s="705"/>
      <c r="G239" s="647"/>
      <c r="H239" s="647"/>
      <c r="I239" s="647"/>
      <c r="J239" s="647"/>
      <c r="K239" s="647"/>
      <c r="L239" s="647"/>
      <c r="M239" s="647"/>
      <c r="N239" s="647"/>
      <c r="O239" s="647"/>
      <c r="P239" s="647"/>
      <c r="Q239" s="647"/>
      <c r="R239" s="647"/>
      <c r="S239" s="647"/>
      <c r="T239" s="647"/>
      <c r="U239" s="647"/>
      <c r="V239" s="647"/>
      <c r="W239" s="706"/>
      <c r="X239" s="647"/>
      <c r="Y239" s="647"/>
      <c r="Z239" s="707"/>
      <c r="AA239" s="693"/>
      <c r="AB239" s="694"/>
      <c r="AC239" s="1604"/>
      <c r="AD239" s="1605"/>
      <c r="AE239" s="1605"/>
      <c r="AF239" s="1605"/>
      <c r="AG239" s="1605"/>
      <c r="AH239" s="1605"/>
      <c r="AI239" s="1605"/>
      <c r="AJ239" s="1605"/>
      <c r="AK239" s="1605"/>
      <c r="AL239" s="1605"/>
      <c r="AM239" s="1605"/>
      <c r="AN239" s="1605"/>
      <c r="AO239" s="1605"/>
      <c r="AP239" s="1605"/>
      <c r="AQ239" s="1605"/>
      <c r="AR239" s="1605"/>
      <c r="AS239" s="1605"/>
      <c r="AT239" s="1605"/>
      <c r="AU239" s="1605"/>
      <c r="AV239" s="1605"/>
      <c r="AW239" s="1605"/>
      <c r="AX239" s="1605"/>
      <c r="AY239" s="1605"/>
      <c r="AZ239" s="1605"/>
      <c r="BA239" s="1606"/>
    </row>
    <row r="240" spans="2:53" ht="22.5" customHeight="1">
      <c r="B240" s="636"/>
      <c r="C240" s="587"/>
      <c r="D240" s="587"/>
      <c r="E240" s="587"/>
      <c r="F240" s="587"/>
      <c r="G240" s="587"/>
      <c r="H240" s="587"/>
      <c r="I240" s="587"/>
      <c r="J240" s="587"/>
      <c r="K240" s="587"/>
      <c r="L240" s="587"/>
      <c r="M240" s="584"/>
      <c r="N240" s="584"/>
      <c r="O240" s="584"/>
      <c r="P240" s="584"/>
      <c r="Q240" s="584"/>
      <c r="R240" s="584"/>
      <c r="S240" s="584"/>
      <c r="T240" s="584"/>
      <c r="U240" s="584"/>
      <c r="V240" s="584"/>
      <c r="W240" s="584"/>
      <c r="X240" s="584"/>
      <c r="Y240" s="584"/>
      <c r="Z240" s="584"/>
      <c r="AA240" s="584"/>
      <c r="AB240" s="584"/>
      <c r="AC240" s="587"/>
      <c r="AD240" s="587"/>
      <c r="AE240" s="587"/>
      <c r="AF240" s="587"/>
      <c r="AG240" s="587"/>
      <c r="AH240" s="584"/>
      <c r="AI240" s="584"/>
      <c r="AJ240" s="584"/>
      <c r="AK240" s="584"/>
      <c r="AL240" s="584"/>
      <c r="AM240" s="584"/>
      <c r="AN240" s="584"/>
      <c r="AO240" s="584"/>
      <c r="AP240" s="584"/>
      <c r="AQ240" s="584"/>
      <c r="AR240" s="584"/>
      <c r="AS240" s="584"/>
      <c r="AT240" s="584"/>
      <c r="AU240" s="584"/>
      <c r="AV240" s="584"/>
      <c r="AW240" s="584"/>
      <c r="AX240" s="584"/>
      <c r="AY240" s="584"/>
      <c r="AZ240" s="584"/>
      <c r="BA240" s="637"/>
    </row>
    <row r="241" spans="2:53" ht="22.5" customHeight="1">
      <c r="B241" s="728"/>
      <c r="C241" s="729"/>
      <c r="D241" s="729"/>
      <c r="E241" s="729"/>
      <c r="F241" s="729"/>
      <c r="G241" s="729"/>
      <c r="H241" s="729"/>
      <c r="I241" s="729"/>
      <c r="J241" s="729"/>
      <c r="K241" s="729"/>
      <c r="L241" s="729"/>
      <c r="M241" s="730"/>
      <c r="N241" s="730"/>
      <c r="O241" s="730"/>
      <c r="P241" s="730"/>
      <c r="Q241" s="730"/>
      <c r="R241" s="730"/>
      <c r="S241" s="730"/>
      <c r="T241" s="730"/>
      <c r="U241" s="730"/>
      <c r="V241" s="730"/>
      <c r="W241" s="730"/>
      <c r="X241" s="730"/>
      <c r="Y241" s="730"/>
      <c r="Z241" s="730"/>
      <c r="AA241" s="730"/>
      <c r="AB241" s="730"/>
      <c r="AC241" s="729"/>
      <c r="AD241" s="729"/>
      <c r="AE241" s="729"/>
      <c r="AF241" s="729"/>
      <c r="AG241" s="729"/>
      <c r="AH241" s="730"/>
      <c r="AI241" s="730"/>
      <c r="AJ241" s="730"/>
      <c r="AK241" s="730"/>
      <c r="AL241" s="730"/>
      <c r="AM241" s="730"/>
      <c r="AN241" s="730"/>
      <c r="AO241" s="730"/>
      <c r="AP241" s="730"/>
      <c r="AQ241" s="730"/>
      <c r="AR241" s="730"/>
      <c r="AS241" s="730"/>
      <c r="AT241" s="730"/>
      <c r="AU241" s="730"/>
      <c r="AV241" s="730"/>
      <c r="AW241" s="730"/>
      <c r="AX241" s="730"/>
      <c r="AY241" s="730"/>
      <c r="AZ241" s="730"/>
      <c r="BA241" s="731"/>
    </row>
    <row r="242" spans="2:53" ht="133.5" customHeight="1">
      <c r="B242" s="733"/>
      <c r="C242" s="734"/>
      <c r="D242" s="734"/>
      <c r="E242" s="734"/>
      <c r="F242" s="735"/>
      <c r="G242" s="736"/>
      <c r="H242" s="736"/>
      <c r="I242" s="736"/>
      <c r="J242" s="736"/>
      <c r="K242" s="736"/>
      <c r="L242" s="736"/>
      <c r="M242" s="736"/>
      <c r="N242" s="736"/>
      <c r="O242" s="736"/>
      <c r="P242" s="736"/>
      <c r="Q242" s="736"/>
      <c r="R242" s="736"/>
      <c r="S242" s="736"/>
      <c r="T242" s="736"/>
      <c r="U242" s="736"/>
      <c r="V242" s="736"/>
      <c r="W242" s="737"/>
      <c r="X242" s="736"/>
      <c r="Y242" s="736"/>
      <c r="Z242" s="736"/>
      <c r="AA242" s="738"/>
      <c r="AB242" s="738"/>
      <c r="AC242" s="734"/>
      <c r="AD242" s="734"/>
      <c r="AE242" s="734"/>
      <c r="AF242" s="734"/>
      <c r="AG242" s="735"/>
      <c r="AH242" s="736"/>
      <c r="AI242" s="736"/>
      <c r="AJ242" s="736"/>
      <c r="AK242" s="736"/>
      <c r="AL242" s="736"/>
      <c r="AM242" s="736"/>
      <c r="AN242" s="736"/>
      <c r="AO242" s="736"/>
      <c r="AP242" s="736"/>
      <c r="AQ242" s="736"/>
      <c r="AR242" s="736"/>
      <c r="AS242" s="736"/>
      <c r="AT242" s="736"/>
      <c r="AU242" s="736"/>
      <c r="AV242" s="736"/>
      <c r="AW242" s="736"/>
      <c r="AX242" s="737"/>
      <c r="AY242" s="736"/>
      <c r="AZ242" s="736"/>
      <c r="BA242" s="739"/>
    </row>
    <row r="243" spans="2:53">
      <c r="B243" s="631"/>
      <c r="BA243" s="740"/>
    </row>
    <row r="244" spans="2:53">
      <c r="B244" s="741"/>
      <c r="C244" s="742"/>
      <c r="D244" s="742"/>
      <c r="E244" s="743"/>
      <c r="F244" s="1474" t="str">
        <f>Données!AF3</f>
        <v xml:space="preserve">Conception et réalisation : Thierry GÉRARD IEN-ET STI Design &amp; Métiers d'art - Version 5.2 • Septembre 2020    
Adaptation Equipe Académique Rennes [ 07 83 77 09 55 ] - Version 5.2 • Mars 2021 </v>
      </c>
      <c r="G244" s="1474"/>
      <c r="H244" s="1474"/>
      <c r="I244" s="1474"/>
      <c r="J244" s="1474"/>
      <c r="K244" s="1474"/>
      <c r="L244" s="1474"/>
      <c r="M244" s="1474"/>
      <c r="N244" s="1474"/>
      <c r="O244" s="1474"/>
      <c r="P244" s="1474"/>
      <c r="Q244" s="1474"/>
      <c r="R244" s="1474"/>
      <c r="S244" s="1474"/>
      <c r="T244" s="1474"/>
      <c r="U244" s="743"/>
      <c r="V244" s="743"/>
      <c r="W244" s="743"/>
      <c r="X244" s="743"/>
      <c r="Y244" s="743"/>
      <c r="Z244" s="743"/>
      <c r="AA244" s="743"/>
      <c r="AB244" s="743"/>
      <c r="AC244" s="743"/>
      <c r="AD244" s="743"/>
      <c r="AE244" s="743"/>
      <c r="AF244" s="743"/>
      <c r="AG244" s="743"/>
      <c r="AH244" s="743"/>
      <c r="AI244" s="743"/>
      <c r="AJ244" s="743"/>
      <c r="AK244" s="743"/>
      <c r="AL244" s="743"/>
      <c r="AM244" s="743"/>
      <c r="AN244" s="743"/>
      <c r="AO244" s="743"/>
      <c r="AP244" s="743"/>
      <c r="AQ244" s="743"/>
      <c r="AR244" s="743"/>
      <c r="AS244" s="743"/>
      <c r="AT244" s="743"/>
      <c r="AU244" s="743"/>
      <c r="AV244" s="743"/>
      <c r="AW244" s="743"/>
      <c r="AX244" s="744"/>
      <c r="AY244" s="744"/>
      <c r="AZ244" s="744"/>
      <c r="BA244" s="745"/>
    </row>
  </sheetData>
  <sheetProtection sheet="1"/>
  <mergeCells count="590">
    <mergeCell ref="AN167:AP167"/>
    <mergeCell ref="AQ167:AT167"/>
    <mergeCell ref="AE168:AF168"/>
    <mergeCell ref="AC206:BA239"/>
    <mergeCell ref="AE166:AF166"/>
    <mergeCell ref="AI166:AM168"/>
    <mergeCell ref="AC167:AD167"/>
    <mergeCell ref="AE167:AF167"/>
    <mergeCell ref="D162:E162"/>
    <mergeCell ref="H162:L164"/>
    <mergeCell ref="D163:E163"/>
    <mergeCell ref="M163:O163"/>
    <mergeCell ref="P163:S163"/>
    <mergeCell ref="D164:E164"/>
    <mergeCell ref="AA231:AA232"/>
    <mergeCell ref="AA235:AA236"/>
    <mergeCell ref="D236:E236"/>
    <mergeCell ref="H236:L238"/>
    <mergeCell ref="D228:E228"/>
    <mergeCell ref="H228:L230"/>
    <mergeCell ref="AQ182:AT182"/>
    <mergeCell ref="D183:E183"/>
    <mergeCell ref="AA184:AA185"/>
    <mergeCell ref="AN186:AP186"/>
    <mergeCell ref="B237:C237"/>
    <mergeCell ref="D237:E237"/>
    <mergeCell ref="M237:O237"/>
    <mergeCell ref="P237:S237"/>
    <mergeCell ref="D238:E238"/>
    <mergeCell ref="H232:L234"/>
    <mergeCell ref="B233:C233"/>
    <mergeCell ref="D233:E233"/>
    <mergeCell ref="M233:O233"/>
    <mergeCell ref="P233:S233"/>
    <mergeCell ref="D234:E234"/>
    <mergeCell ref="B229:C229"/>
    <mergeCell ref="D229:E229"/>
    <mergeCell ref="M229:O229"/>
    <mergeCell ref="P229:S229"/>
    <mergeCell ref="D230:E230"/>
    <mergeCell ref="D232:E232"/>
    <mergeCell ref="AE198:AF198"/>
    <mergeCell ref="AE201:AF201"/>
    <mergeCell ref="AE202:AF202"/>
    <mergeCell ref="D226:E226"/>
    <mergeCell ref="D217:E217"/>
    <mergeCell ref="M217:O217"/>
    <mergeCell ref="P217:S217"/>
    <mergeCell ref="D214:E214"/>
    <mergeCell ref="D216:E216"/>
    <mergeCell ref="H216:L218"/>
    <mergeCell ref="D212:E212"/>
    <mergeCell ref="H212:L214"/>
    <mergeCell ref="B213:C213"/>
    <mergeCell ref="D213:E213"/>
    <mergeCell ref="M213:O213"/>
    <mergeCell ref="P213:S213"/>
    <mergeCell ref="U207:U209"/>
    <mergeCell ref="W207:W209"/>
    <mergeCell ref="D185:E185"/>
    <mergeCell ref="H185:L187"/>
    <mergeCell ref="AE185:AF185"/>
    <mergeCell ref="AI185:AM187"/>
    <mergeCell ref="B186:C186"/>
    <mergeCell ref="D186:E186"/>
    <mergeCell ref="M186:O186"/>
    <mergeCell ref="P186:S186"/>
    <mergeCell ref="AC186:AD186"/>
    <mergeCell ref="D187:E187"/>
    <mergeCell ref="D181:E181"/>
    <mergeCell ref="H181:L183"/>
    <mergeCell ref="AE181:AF181"/>
    <mergeCell ref="AI181:AM183"/>
    <mergeCell ref="B182:C182"/>
    <mergeCell ref="D182:E182"/>
    <mergeCell ref="M182:O182"/>
    <mergeCell ref="P182:S182"/>
    <mergeCell ref="AC182:AD182"/>
    <mergeCell ref="D177:E177"/>
    <mergeCell ref="H177:L179"/>
    <mergeCell ref="AE177:AF177"/>
    <mergeCell ref="AI177:AM179"/>
    <mergeCell ref="B178:C178"/>
    <mergeCell ref="D178:E178"/>
    <mergeCell ref="M178:O178"/>
    <mergeCell ref="P178:S178"/>
    <mergeCell ref="AC178:AD178"/>
    <mergeCell ref="D179:E179"/>
    <mergeCell ref="AQ198:AT198"/>
    <mergeCell ref="AE199:AF199"/>
    <mergeCell ref="AI201:AM203"/>
    <mergeCell ref="AC202:AD202"/>
    <mergeCell ref="AN202:AP202"/>
    <mergeCell ref="AQ202:AT202"/>
    <mergeCell ref="AE203:AF203"/>
    <mergeCell ref="AE189:AF189"/>
    <mergeCell ref="AI189:AM191"/>
    <mergeCell ref="AC190:AD190"/>
    <mergeCell ref="AN190:AP190"/>
    <mergeCell ref="AQ190:AT190"/>
    <mergeCell ref="AI193:AM195"/>
    <mergeCell ref="AC194:AD194"/>
    <mergeCell ref="AN194:AP194"/>
    <mergeCell ref="AQ194:AT194"/>
    <mergeCell ref="AE193:AF193"/>
    <mergeCell ref="AE197:AF197"/>
    <mergeCell ref="AI197:AM199"/>
    <mergeCell ref="AC198:AD198"/>
    <mergeCell ref="AI162:AM164"/>
    <mergeCell ref="AC163:AD163"/>
    <mergeCell ref="AE163:AF163"/>
    <mergeCell ref="AN163:AP163"/>
    <mergeCell ref="AQ163:AT163"/>
    <mergeCell ref="AE164:AF164"/>
    <mergeCell ref="AE158:AF158"/>
    <mergeCell ref="AI158:AM160"/>
    <mergeCell ref="AC159:AD159"/>
    <mergeCell ref="AE159:AF159"/>
    <mergeCell ref="AN159:AP159"/>
    <mergeCell ref="AQ159:AT159"/>
    <mergeCell ref="AE160:AF160"/>
    <mergeCell ref="AE162:AF162"/>
    <mergeCell ref="B136:C136"/>
    <mergeCell ref="M136:O136"/>
    <mergeCell ref="P136:S136"/>
    <mergeCell ref="D137:E137"/>
    <mergeCell ref="D135:E135"/>
    <mergeCell ref="B132:C132"/>
    <mergeCell ref="D132:E132"/>
    <mergeCell ref="M132:O132"/>
    <mergeCell ref="P132:S132"/>
    <mergeCell ref="D133:E133"/>
    <mergeCell ref="AN109:AP109"/>
    <mergeCell ref="AQ109:AT109"/>
    <mergeCell ref="AC105:AD105"/>
    <mergeCell ref="AE105:AF105"/>
    <mergeCell ref="AE102:AF102"/>
    <mergeCell ref="AE104:AF104"/>
    <mergeCell ref="AI104:AM106"/>
    <mergeCell ref="AE110:AF110"/>
    <mergeCell ref="AE112:AF112"/>
    <mergeCell ref="AI112:AM114"/>
    <mergeCell ref="AC113:AD113"/>
    <mergeCell ref="AE113:AF113"/>
    <mergeCell ref="AE114:AF114"/>
    <mergeCell ref="AC109:AD109"/>
    <mergeCell ref="AE109:AF109"/>
    <mergeCell ref="AN105:AP105"/>
    <mergeCell ref="AE96:AF96"/>
    <mergeCell ref="AI96:AM98"/>
    <mergeCell ref="AC97:AD97"/>
    <mergeCell ref="AE97:AF97"/>
    <mergeCell ref="AN113:AP113"/>
    <mergeCell ref="AQ113:AT113"/>
    <mergeCell ref="AN93:AP93"/>
    <mergeCell ref="AQ93:AT93"/>
    <mergeCell ref="AE94:AF94"/>
    <mergeCell ref="AC93:AD93"/>
    <mergeCell ref="AE93:AF93"/>
    <mergeCell ref="AC101:AD101"/>
    <mergeCell ref="AE101:AF101"/>
    <mergeCell ref="AN97:AP97"/>
    <mergeCell ref="AQ97:AT97"/>
    <mergeCell ref="AE98:AF98"/>
    <mergeCell ref="AE100:AF100"/>
    <mergeCell ref="AI100:AM102"/>
    <mergeCell ref="AN101:AP101"/>
    <mergeCell ref="AQ101:AT101"/>
    <mergeCell ref="AQ105:AT105"/>
    <mergeCell ref="AE106:AF106"/>
    <mergeCell ref="AE108:AF108"/>
    <mergeCell ref="AI108:AM110"/>
    <mergeCell ref="AE92:AF92"/>
    <mergeCell ref="AI92:AM94"/>
    <mergeCell ref="AE88:AF88"/>
    <mergeCell ref="AI88:AM90"/>
    <mergeCell ref="AC89:AD89"/>
    <mergeCell ref="AE89:AF89"/>
    <mergeCell ref="AC66:AD66"/>
    <mergeCell ref="AE66:AF66"/>
    <mergeCell ref="AG70:AG74"/>
    <mergeCell ref="AH70:AT74"/>
    <mergeCell ref="AN89:AP89"/>
    <mergeCell ref="AQ89:AT89"/>
    <mergeCell ref="AE90:AF90"/>
    <mergeCell ref="AN85:AP85"/>
    <mergeCell ref="AQ85:AT85"/>
    <mergeCell ref="B54:C54"/>
    <mergeCell ref="D54:E54"/>
    <mergeCell ref="M54:O54"/>
    <mergeCell ref="P54:S54"/>
    <mergeCell ref="AC54:AD54"/>
    <mergeCell ref="AE54:AF54"/>
    <mergeCell ref="AQ62:AT62"/>
    <mergeCell ref="AE63:AF63"/>
    <mergeCell ref="AE65:AF65"/>
    <mergeCell ref="AI65:AM67"/>
    <mergeCell ref="AN66:AP66"/>
    <mergeCell ref="AQ66:AT66"/>
    <mergeCell ref="AC62:AD62"/>
    <mergeCell ref="AE62:AF62"/>
    <mergeCell ref="AE58:AF58"/>
    <mergeCell ref="AN58:AP58"/>
    <mergeCell ref="AQ58:AT58"/>
    <mergeCell ref="AE59:AF59"/>
    <mergeCell ref="AE61:AF61"/>
    <mergeCell ref="AI61:AM63"/>
    <mergeCell ref="AN62:AP62"/>
    <mergeCell ref="AE67:AF67"/>
    <mergeCell ref="F244:T244"/>
    <mergeCell ref="D53:E53"/>
    <mergeCell ref="H53:L55"/>
    <mergeCell ref="AE53:AF53"/>
    <mergeCell ref="AI53:AM55"/>
    <mergeCell ref="AN54:AP54"/>
    <mergeCell ref="AQ54:AT54"/>
    <mergeCell ref="B225:C225"/>
    <mergeCell ref="D225:E225"/>
    <mergeCell ref="M225:O225"/>
    <mergeCell ref="P225:S225"/>
    <mergeCell ref="D222:E222"/>
    <mergeCell ref="AA222:AA223"/>
    <mergeCell ref="D224:E224"/>
    <mergeCell ref="H224:L226"/>
    <mergeCell ref="B221:C221"/>
    <mergeCell ref="D221:E221"/>
    <mergeCell ref="M221:O221"/>
    <mergeCell ref="P221:S221"/>
    <mergeCell ref="D218:E218"/>
    <mergeCell ref="AA219:AA220"/>
    <mergeCell ref="D220:E220"/>
    <mergeCell ref="H220:L222"/>
    <mergeCell ref="B217:C217"/>
    <mergeCell ref="D206:E210"/>
    <mergeCell ref="F206:F210"/>
    <mergeCell ref="G206:S210"/>
    <mergeCell ref="T206:T210"/>
    <mergeCell ref="V206:V210"/>
    <mergeCell ref="X206:Z210"/>
    <mergeCell ref="AG171:AG175"/>
    <mergeCell ref="AH171:AT175"/>
    <mergeCell ref="AU171:AU175"/>
    <mergeCell ref="AE190:AF190"/>
    <mergeCell ref="AE191:AF191"/>
    <mergeCell ref="AE194:AF194"/>
    <mergeCell ref="AE195:AF195"/>
    <mergeCell ref="AE186:AF186"/>
    <mergeCell ref="AE187:AF187"/>
    <mergeCell ref="AQ186:AT186"/>
    <mergeCell ref="AN182:AP182"/>
    <mergeCell ref="AE182:AF182"/>
    <mergeCell ref="AE183:AF183"/>
    <mergeCell ref="AE178:AF178"/>
    <mergeCell ref="AE179:AF179"/>
    <mergeCell ref="AN178:AP178"/>
    <mergeCell ref="AQ178:AT178"/>
    <mergeCell ref="AN198:AP198"/>
    <mergeCell ref="AW171:AW175"/>
    <mergeCell ref="AY171:BA175"/>
    <mergeCell ref="U172:U174"/>
    <mergeCell ref="W172:W174"/>
    <mergeCell ref="AV172:AV174"/>
    <mergeCell ref="AX172:AX174"/>
    <mergeCell ref="D171:E175"/>
    <mergeCell ref="F171:F175"/>
    <mergeCell ref="G171:S175"/>
    <mergeCell ref="T171:T175"/>
    <mergeCell ref="V171:V175"/>
    <mergeCell ref="X171:Z175"/>
    <mergeCell ref="AE171:AF175"/>
    <mergeCell ref="B159:C159"/>
    <mergeCell ref="D159:E159"/>
    <mergeCell ref="M159:O159"/>
    <mergeCell ref="P159:S159"/>
    <mergeCell ref="D160:E160"/>
    <mergeCell ref="AN155:AP155"/>
    <mergeCell ref="AQ155:AT155"/>
    <mergeCell ref="D156:E156"/>
    <mergeCell ref="AE156:AF156"/>
    <mergeCell ref="D158:E158"/>
    <mergeCell ref="H158:L160"/>
    <mergeCell ref="B155:C155"/>
    <mergeCell ref="D155:E155"/>
    <mergeCell ref="M155:O155"/>
    <mergeCell ref="P155:S155"/>
    <mergeCell ref="AC155:AD155"/>
    <mergeCell ref="AE155:AF155"/>
    <mergeCell ref="D154:E154"/>
    <mergeCell ref="H154:L156"/>
    <mergeCell ref="AE154:AF154"/>
    <mergeCell ref="AI154:AM156"/>
    <mergeCell ref="B151:C151"/>
    <mergeCell ref="D151:E151"/>
    <mergeCell ref="M151:O151"/>
    <mergeCell ref="P151:S151"/>
    <mergeCell ref="AC151:AD151"/>
    <mergeCell ref="AE151:AF151"/>
    <mergeCell ref="AN147:AP147"/>
    <mergeCell ref="AQ147:AT147"/>
    <mergeCell ref="D148:E148"/>
    <mergeCell ref="AE148:AF148"/>
    <mergeCell ref="D150:E150"/>
    <mergeCell ref="H150:L152"/>
    <mergeCell ref="AE150:AF150"/>
    <mergeCell ref="AI150:AM152"/>
    <mergeCell ref="AN151:AP151"/>
    <mergeCell ref="AQ151:AT151"/>
    <mergeCell ref="D152:E152"/>
    <mergeCell ref="AE152:AF152"/>
    <mergeCell ref="D146:E146"/>
    <mergeCell ref="H146:L148"/>
    <mergeCell ref="AE146:AF146"/>
    <mergeCell ref="AI146:AM148"/>
    <mergeCell ref="B147:C147"/>
    <mergeCell ref="D147:E147"/>
    <mergeCell ref="M147:O147"/>
    <mergeCell ref="P147:S147"/>
    <mergeCell ref="AC147:AD147"/>
    <mergeCell ref="AE147:AF147"/>
    <mergeCell ref="AN132:AP132"/>
    <mergeCell ref="AQ132:AT132"/>
    <mergeCell ref="AE133:AF133"/>
    <mergeCell ref="AE135:AF135"/>
    <mergeCell ref="AI135:AM137"/>
    <mergeCell ref="AC136:AD136"/>
    <mergeCell ref="AE136:AF136"/>
    <mergeCell ref="AN136:AP136"/>
    <mergeCell ref="AG140:AG144"/>
    <mergeCell ref="AH140:AT144"/>
    <mergeCell ref="AC138:BA138"/>
    <mergeCell ref="AQ136:AT136"/>
    <mergeCell ref="AE137:AF137"/>
    <mergeCell ref="AU140:AU144"/>
    <mergeCell ref="AW140:AW144"/>
    <mergeCell ref="AY140:BA144"/>
    <mergeCell ref="AV141:AV143"/>
    <mergeCell ref="AX141:AX143"/>
    <mergeCell ref="AA130:AA131"/>
    <mergeCell ref="AE131:AF131"/>
    <mergeCell ref="AI131:AM133"/>
    <mergeCell ref="AC132:AD132"/>
    <mergeCell ref="AE132:AF132"/>
    <mergeCell ref="D131:E131"/>
    <mergeCell ref="H131:L133"/>
    <mergeCell ref="D140:E144"/>
    <mergeCell ref="F140:F144"/>
    <mergeCell ref="G140:S144"/>
    <mergeCell ref="T140:T144"/>
    <mergeCell ref="V140:V144"/>
    <mergeCell ref="X140:Z144"/>
    <mergeCell ref="AE140:AF144"/>
    <mergeCell ref="D136:E136"/>
    <mergeCell ref="H135:L137"/>
    <mergeCell ref="U141:U143"/>
    <mergeCell ref="W141:W143"/>
    <mergeCell ref="B128:C128"/>
    <mergeCell ref="D128:E128"/>
    <mergeCell ref="M128:O128"/>
    <mergeCell ref="P128:S128"/>
    <mergeCell ref="AC128:AD128"/>
    <mergeCell ref="AE128:AF128"/>
    <mergeCell ref="AN124:AP124"/>
    <mergeCell ref="AQ124:AT124"/>
    <mergeCell ref="D125:E125"/>
    <mergeCell ref="AE125:AF125"/>
    <mergeCell ref="D127:E127"/>
    <mergeCell ref="H127:L129"/>
    <mergeCell ref="AE127:AF127"/>
    <mergeCell ref="AI127:AM129"/>
    <mergeCell ref="AN128:AP128"/>
    <mergeCell ref="AQ128:AT128"/>
    <mergeCell ref="D129:E129"/>
    <mergeCell ref="AE129:AF129"/>
    <mergeCell ref="D123:E123"/>
    <mergeCell ref="H123:L125"/>
    <mergeCell ref="AE123:AF123"/>
    <mergeCell ref="AI123:AM125"/>
    <mergeCell ref="B124:C124"/>
    <mergeCell ref="D124:E124"/>
    <mergeCell ref="M124:O124"/>
    <mergeCell ref="P124:S124"/>
    <mergeCell ref="AC124:AD124"/>
    <mergeCell ref="AE124:AF124"/>
    <mergeCell ref="AU117:AU121"/>
    <mergeCell ref="AW117:AW121"/>
    <mergeCell ref="AY117:BA121"/>
    <mergeCell ref="U118:U120"/>
    <mergeCell ref="W118:W120"/>
    <mergeCell ref="AV118:AV120"/>
    <mergeCell ref="AX118:AX120"/>
    <mergeCell ref="AC115:AY115"/>
    <mergeCell ref="D117:E121"/>
    <mergeCell ref="F117:F121"/>
    <mergeCell ref="G117:S121"/>
    <mergeCell ref="T117:T121"/>
    <mergeCell ref="V117:V121"/>
    <mergeCell ref="X117:Z121"/>
    <mergeCell ref="AE117:AF121"/>
    <mergeCell ref="AG117:AG121"/>
    <mergeCell ref="AH117:AT121"/>
    <mergeCell ref="D86:E86"/>
    <mergeCell ref="AE86:AF86"/>
    <mergeCell ref="AI84:AM86"/>
    <mergeCell ref="B85:C85"/>
    <mergeCell ref="D85:E85"/>
    <mergeCell ref="M85:O85"/>
    <mergeCell ref="P85:S85"/>
    <mergeCell ref="AC85:AD85"/>
    <mergeCell ref="AE85:AF85"/>
    <mergeCell ref="AA83:AA84"/>
    <mergeCell ref="D84:E84"/>
    <mergeCell ref="H84:L86"/>
    <mergeCell ref="AE84:AF84"/>
    <mergeCell ref="B81:C81"/>
    <mergeCell ref="D81:E81"/>
    <mergeCell ref="M81:O81"/>
    <mergeCell ref="P81:S81"/>
    <mergeCell ref="AC81:AD81"/>
    <mergeCell ref="AE81:AF81"/>
    <mergeCell ref="AN77:AP77"/>
    <mergeCell ref="AQ77:AT77"/>
    <mergeCell ref="D78:E78"/>
    <mergeCell ref="AE78:AF78"/>
    <mergeCell ref="D80:E80"/>
    <mergeCell ref="H80:L82"/>
    <mergeCell ref="AE80:AF80"/>
    <mergeCell ref="AI80:AM82"/>
    <mergeCell ref="AN81:AP81"/>
    <mergeCell ref="AQ81:AT81"/>
    <mergeCell ref="D82:E82"/>
    <mergeCell ref="AE82:AF82"/>
    <mergeCell ref="D76:E76"/>
    <mergeCell ref="H76:L78"/>
    <mergeCell ref="AE76:AF76"/>
    <mergeCell ref="AI76:AM78"/>
    <mergeCell ref="B77:C77"/>
    <mergeCell ref="D77:E77"/>
    <mergeCell ref="M77:O77"/>
    <mergeCell ref="P77:S77"/>
    <mergeCell ref="AC77:AD77"/>
    <mergeCell ref="AE77:AF77"/>
    <mergeCell ref="AU70:AU74"/>
    <mergeCell ref="AW70:AW74"/>
    <mergeCell ref="AY70:BA74"/>
    <mergeCell ref="U71:U73"/>
    <mergeCell ref="W71:W73"/>
    <mergeCell ref="AV71:AV73"/>
    <mergeCell ref="AX71:AX73"/>
    <mergeCell ref="D51:E51"/>
    <mergeCell ref="AE51:AF51"/>
    <mergeCell ref="D70:E74"/>
    <mergeCell ref="F70:F74"/>
    <mergeCell ref="G70:S74"/>
    <mergeCell ref="T70:T74"/>
    <mergeCell ref="V70:V74"/>
    <mergeCell ref="X70:Z74"/>
    <mergeCell ref="AE70:AF74"/>
    <mergeCell ref="D55:E55"/>
    <mergeCell ref="AE55:AF55"/>
    <mergeCell ref="AE57:AF57"/>
    <mergeCell ref="AI57:AM59"/>
    <mergeCell ref="AC58:AD58"/>
    <mergeCell ref="B50:C50"/>
    <mergeCell ref="D50:E50"/>
    <mergeCell ref="M50:O50"/>
    <mergeCell ref="P50:S50"/>
    <mergeCell ref="AC50:AD50"/>
    <mergeCell ref="AE50:AF50"/>
    <mergeCell ref="AN46:AP46"/>
    <mergeCell ref="AQ46:AT46"/>
    <mergeCell ref="D47:E47"/>
    <mergeCell ref="AE47:AF47"/>
    <mergeCell ref="D49:E49"/>
    <mergeCell ref="H49:L51"/>
    <mergeCell ref="AE49:AF49"/>
    <mergeCell ref="AI49:AM51"/>
    <mergeCell ref="AN50:AP50"/>
    <mergeCell ref="AQ50:AT50"/>
    <mergeCell ref="B46:C46"/>
    <mergeCell ref="D46:E46"/>
    <mergeCell ref="M46:O46"/>
    <mergeCell ref="P46:S46"/>
    <mergeCell ref="AC46:AD46"/>
    <mergeCell ref="AE46:AF46"/>
    <mergeCell ref="D45:E45"/>
    <mergeCell ref="H45:L47"/>
    <mergeCell ref="AA45:AA46"/>
    <mergeCell ref="AE45:AF45"/>
    <mergeCell ref="AI45:AM47"/>
    <mergeCell ref="B42:C42"/>
    <mergeCell ref="D42:E42"/>
    <mergeCell ref="M42:O42"/>
    <mergeCell ref="P42:S42"/>
    <mergeCell ref="AA42:AA43"/>
    <mergeCell ref="AC42:AD42"/>
    <mergeCell ref="D43:E43"/>
    <mergeCell ref="D39:E39"/>
    <mergeCell ref="AE39:AF39"/>
    <mergeCell ref="D41:E41"/>
    <mergeCell ref="H41:L43"/>
    <mergeCell ref="AE41:AF41"/>
    <mergeCell ref="AI41:AM43"/>
    <mergeCell ref="AE42:AF42"/>
    <mergeCell ref="AN42:AP42"/>
    <mergeCell ref="AQ42:AT42"/>
    <mergeCell ref="AE43:AF43"/>
    <mergeCell ref="B38:C38"/>
    <mergeCell ref="D38:E38"/>
    <mergeCell ref="M38:O38"/>
    <mergeCell ref="P38:S38"/>
    <mergeCell ref="AC38:AD38"/>
    <mergeCell ref="AE38:AF38"/>
    <mergeCell ref="AN34:AP34"/>
    <mergeCell ref="AQ34:AT34"/>
    <mergeCell ref="D35:E35"/>
    <mergeCell ref="AA35:AA36"/>
    <mergeCell ref="AE35:AF35"/>
    <mergeCell ref="D37:E37"/>
    <mergeCell ref="H37:L39"/>
    <mergeCell ref="AE37:AF37"/>
    <mergeCell ref="AI37:AM39"/>
    <mergeCell ref="AN38:AP38"/>
    <mergeCell ref="AI33:AM35"/>
    <mergeCell ref="B34:C34"/>
    <mergeCell ref="D34:E34"/>
    <mergeCell ref="M34:O34"/>
    <mergeCell ref="P34:S34"/>
    <mergeCell ref="AC34:AD34"/>
    <mergeCell ref="AE34:AF34"/>
    <mergeCell ref="AQ38:AT38"/>
    <mergeCell ref="AA32:AA33"/>
    <mergeCell ref="AE32:AF32"/>
    <mergeCell ref="D33:E33"/>
    <mergeCell ref="H33:L35"/>
    <mergeCell ref="AE33:AF33"/>
    <mergeCell ref="B30:C30"/>
    <mergeCell ref="D30:E30"/>
    <mergeCell ref="M30:O30"/>
    <mergeCell ref="P30:S30"/>
    <mergeCell ref="AC30:AD30"/>
    <mergeCell ref="AE30:AF30"/>
    <mergeCell ref="AE27:AF27"/>
    <mergeCell ref="D29:E29"/>
    <mergeCell ref="H29:L31"/>
    <mergeCell ref="AE29:AF29"/>
    <mergeCell ref="AI29:AM31"/>
    <mergeCell ref="AN30:AP30"/>
    <mergeCell ref="AQ30:AT30"/>
    <mergeCell ref="D31:E31"/>
    <mergeCell ref="AE31:AF31"/>
    <mergeCell ref="B26:C26"/>
    <mergeCell ref="D26:E26"/>
    <mergeCell ref="M26:O26"/>
    <mergeCell ref="P26:S26"/>
    <mergeCell ref="AC26:AD26"/>
    <mergeCell ref="AE26:AF26"/>
    <mergeCell ref="AY19:BA23"/>
    <mergeCell ref="U20:U22"/>
    <mergeCell ref="W20:W22"/>
    <mergeCell ref="AV20:AV22"/>
    <mergeCell ref="AX20:AX22"/>
    <mergeCell ref="D25:E25"/>
    <mergeCell ref="H25:L27"/>
    <mergeCell ref="AE25:AF25"/>
    <mergeCell ref="AI25:AM27"/>
    <mergeCell ref="AN26:AP26"/>
    <mergeCell ref="X19:Z23"/>
    <mergeCell ref="AE19:AF23"/>
    <mergeCell ref="AG19:AG23"/>
    <mergeCell ref="AH19:AT23"/>
    <mergeCell ref="AU19:AU23"/>
    <mergeCell ref="AW19:AW23"/>
    <mergeCell ref="AQ26:AT26"/>
    <mergeCell ref="D27:E27"/>
    <mergeCell ref="O5:T6"/>
    <mergeCell ref="W5:AA8"/>
    <mergeCell ref="AC5:AS6"/>
    <mergeCell ref="G6:H6"/>
    <mergeCell ref="B9:E9"/>
    <mergeCell ref="D19:E23"/>
    <mergeCell ref="F19:F23"/>
    <mergeCell ref="G19:S23"/>
    <mergeCell ref="T19:T23"/>
    <mergeCell ref="V19:V23"/>
    <mergeCell ref="G5:H5"/>
    <mergeCell ref="I5:I6"/>
    <mergeCell ref="J5:J6"/>
    <mergeCell ref="K5:K6"/>
    <mergeCell ref="L5:M6"/>
    <mergeCell ref="N5:N6"/>
  </mergeCells>
  <conditionalFormatting sqref="T26">
    <cfRule type="iconSet" priority="3301">
      <iconSet showValue="0">
        <cfvo type="percent" val="0"/>
        <cfvo type="num" val="5"/>
        <cfvo type="num" val="10"/>
      </iconSet>
    </cfRule>
  </conditionalFormatting>
  <conditionalFormatting sqref="T30">
    <cfRule type="iconSet" priority="3300">
      <iconSet showValue="0">
        <cfvo type="percent" val="0"/>
        <cfvo type="num" val="5"/>
        <cfvo type="num" val="10"/>
      </iconSet>
    </cfRule>
  </conditionalFormatting>
  <conditionalFormatting sqref="T34">
    <cfRule type="iconSet" priority="3299">
      <iconSet showValue="0">
        <cfvo type="percent" val="0"/>
        <cfvo type="num" val="5"/>
        <cfvo type="num" val="10"/>
      </iconSet>
    </cfRule>
  </conditionalFormatting>
  <conditionalFormatting sqref="T38">
    <cfRule type="iconSet" priority="3298">
      <iconSet showValue="0">
        <cfvo type="percent" val="0"/>
        <cfvo type="num" val="5"/>
        <cfvo type="num" val="10"/>
      </iconSet>
    </cfRule>
  </conditionalFormatting>
  <conditionalFormatting sqref="T42">
    <cfRule type="iconSet" priority="3297">
      <iconSet showValue="0">
        <cfvo type="percent" val="0"/>
        <cfvo type="num" val="5"/>
        <cfvo type="num" val="10"/>
      </iconSet>
    </cfRule>
  </conditionalFormatting>
  <conditionalFormatting sqref="AU26">
    <cfRule type="iconSet" priority="3262">
      <iconSet showValue="0">
        <cfvo type="percent" val="0"/>
        <cfvo type="num" val="5"/>
        <cfvo type="num" val="10"/>
      </iconSet>
    </cfRule>
  </conditionalFormatting>
  <conditionalFormatting sqref="AU30">
    <cfRule type="iconSet" priority="3261">
      <iconSet showValue="0">
        <cfvo type="percent" val="0"/>
        <cfvo type="num" val="5"/>
        <cfvo type="num" val="10"/>
      </iconSet>
    </cfRule>
  </conditionalFormatting>
  <conditionalFormatting sqref="AU34">
    <cfRule type="iconSet" priority="3260">
      <iconSet showValue="0">
        <cfvo type="percent" val="0"/>
        <cfvo type="num" val="5"/>
        <cfvo type="num" val="10"/>
      </iconSet>
    </cfRule>
  </conditionalFormatting>
  <conditionalFormatting sqref="AU38">
    <cfRule type="iconSet" priority="3259">
      <iconSet showValue="0">
        <cfvo type="percent" val="0"/>
        <cfvo type="num" val="5"/>
        <cfvo type="num" val="10"/>
      </iconSet>
    </cfRule>
  </conditionalFormatting>
  <conditionalFormatting sqref="AU42">
    <cfRule type="iconSet" priority="3258">
      <iconSet showValue="0">
        <cfvo type="percent" val="0"/>
        <cfvo type="num" val="5"/>
        <cfvo type="num" val="10"/>
      </iconSet>
    </cfRule>
  </conditionalFormatting>
  <conditionalFormatting sqref="AU46">
    <cfRule type="iconSet" priority="3257">
      <iconSet showValue="0">
        <cfvo type="percent" val="0"/>
        <cfvo type="num" val="5"/>
        <cfvo type="num" val="10"/>
      </iconSet>
    </cfRule>
  </conditionalFormatting>
  <conditionalFormatting sqref="AU50">
    <cfRule type="iconSet" priority="3256">
      <iconSet showValue="0">
        <cfvo type="percent" val="0"/>
        <cfvo type="num" val="5"/>
        <cfvo type="num" val="10"/>
      </iconSet>
    </cfRule>
  </conditionalFormatting>
  <conditionalFormatting sqref="T77">
    <cfRule type="iconSet" priority="3219">
      <iconSet showValue="0">
        <cfvo type="percent" val="0"/>
        <cfvo type="num" val="5"/>
        <cfvo type="num" val="10"/>
      </iconSet>
    </cfRule>
  </conditionalFormatting>
  <conditionalFormatting sqref="T81">
    <cfRule type="iconSet" priority="3218">
      <iconSet showValue="0">
        <cfvo type="percent" val="0"/>
        <cfvo type="num" val="5"/>
        <cfvo type="num" val="10"/>
      </iconSet>
    </cfRule>
  </conditionalFormatting>
  <conditionalFormatting sqref="T85">
    <cfRule type="iconSet" priority="3217">
      <iconSet showValue="0">
        <cfvo type="percent" val="0"/>
        <cfvo type="num" val="5"/>
        <cfvo type="num" val="10"/>
      </iconSet>
    </cfRule>
  </conditionalFormatting>
  <conditionalFormatting sqref="T46">
    <cfRule type="iconSet" priority="2531">
      <iconSet showValue="0">
        <cfvo type="percent" val="0"/>
        <cfvo type="num" val="5"/>
        <cfvo type="num" val="10"/>
      </iconSet>
    </cfRule>
  </conditionalFormatting>
  <conditionalFormatting sqref="T50">
    <cfRule type="iconSet" priority="2523">
      <iconSet showValue="0">
        <cfvo type="percent" val="0"/>
        <cfvo type="num" val="5"/>
        <cfvo type="num" val="10"/>
      </iconSet>
    </cfRule>
  </conditionalFormatting>
  <conditionalFormatting sqref="AU77">
    <cfRule type="iconSet" priority="2507">
      <iconSet showValue="0">
        <cfvo type="percent" val="0"/>
        <cfvo type="num" val="5"/>
        <cfvo type="num" val="10"/>
      </iconSet>
    </cfRule>
  </conditionalFormatting>
  <conditionalFormatting sqref="AU81">
    <cfRule type="iconSet" priority="2506">
      <iconSet showValue="0">
        <cfvo type="percent" val="0"/>
        <cfvo type="num" val="5"/>
        <cfvo type="num" val="10"/>
      </iconSet>
    </cfRule>
  </conditionalFormatting>
  <conditionalFormatting sqref="AU85">
    <cfRule type="iconSet" priority="2493">
      <iconSet showValue="0">
        <cfvo type="percent" val="0"/>
        <cfvo type="num" val="5"/>
        <cfvo type="num" val="10"/>
      </iconSet>
    </cfRule>
  </conditionalFormatting>
  <conditionalFormatting sqref="AU54">
    <cfRule type="iconSet" priority="1956">
      <iconSet showValue="0">
        <cfvo type="percent" val="0"/>
        <cfvo type="num" val="5"/>
        <cfvo type="num" val="10"/>
      </iconSet>
    </cfRule>
  </conditionalFormatting>
  <conditionalFormatting sqref="T54">
    <cfRule type="iconSet" priority="1948">
      <iconSet showValue="0">
        <cfvo type="percent" val="0"/>
        <cfvo type="num" val="5"/>
        <cfvo type="num" val="10"/>
      </iconSet>
    </cfRule>
  </conditionalFormatting>
  <conditionalFormatting sqref="AU58">
    <cfRule type="iconSet" priority="1920">
      <iconSet showValue="0">
        <cfvo type="percent" val="0"/>
        <cfvo type="num" val="5"/>
        <cfvo type="num" val="10"/>
      </iconSet>
    </cfRule>
  </conditionalFormatting>
  <conditionalFormatting sqref="AU62">
    <cfRule type="iconSet" priority="1884">
      <iconSet showValue="0">
        <cfvo type="percent" val="0"/>
        <cfvo type="num" val="5"/>
        <cfvo type="num" val="10"/>
      </iconSet>
    </cfRule>
  </conditionalFormatting>
  <conditionalFormatting sqref="AU66">
    <cfRule type="iconSet" priority="1848">
      <iconSet showValue="0">
        <cfvo type="percent" val="0"/>
        <cfvo type="num" val="5"/>
        <cfvo type="num" val="10"/>
      </iconSet>
    </cfRule>
  </conditionalFormatting>
  <conditionalFormatting sqref="T113">
    <cfRule type="iconSet" priority="1804">
      <iconSet showValue="0">
        <cfvo type="percent" val="0"/>
        <cfvo type="num" val="5"/>
        <cfvo type="num" val="10"/>
      </iconSet>
    </cfRule>
  </conditionalFormatting>
  <conditionalFormatting sqref="AU93">
    <cfRule type="iconSet" priority="1796">
      <iconSet showValue="0">
        <cfvo type="percent" val="0"/>
        <cfvo type="num" val="5"/>
        <cfvo type="num" val="10"/>
      </iconSet>
    </cfRule>
  </conditionalFormatting>
  <conditionalFormatting sqref="AU89">
    <cfRule type="iconSet" priority="1758">
      <iconSet showValue="0">
        <cfvo type="percent" val="0"/>
        <cfvo type="num" val="5"/>
        <cfvo type="num" val="10"/>
      </iconSet>
    </cfRule>
  </conditionalFormatting>
  <conditionalFormatting sqref="AU101">
    <cfRule type="iconSet" priority="1714">
      <iconSet showValue="0">
        <cfvo type="percent" val="0"/>
        <cfvo type="num" val="5"/>
        <cfvo type="num" val="10"/>
      </iconSet>
    </cfRule>
  </conditionalFormatting>
  <conditionalFormatting sqref="AU97">
    <cfRule type="iconSet" priority="1686">
      <iconSet showValue="0">
        <cfvo type="percent" val="0"/>
        <cfvo type="num" val="5"/>
        <cfvo type="num" val="10"/>
      </iconSet>
    </cfRule>
  </conditionalFormatting>
  <conditionalFormatting sqref="AU109">
    <cfRule type="iconSet" priority="1642">
      <iconSet showValue="0">
        <cfvo type="percent" val="0"/>
        <cfvo type="num" val="5"/>
        <cfvo type="num" val="10"/>
      </iconSet>
    </cfRule>
  </conditionalFormatting>
  <conditionalFormatting sqref="AU105">
    <cfRule type="iconSet" priority="1614">
      <iconSet showValue="0">
        <cfvo type="percent" val="0"/>
        <cfvo type="num" val="5"/>
        <cfvo type="num" val="10"/>
      </iconSet>
    </cfRule>
  </conditionalFormatting>
  <conditionalFormatting sqref="AU113">
    <cfRule type="iconSet" priority="1596">
      <iconSet showValue="0">
        <cfvo type="percent" val="0"/>
        <cfvo type="num" val="5"/>
        <cfvo type="num" val="10"/>
      </iconSet>
    </cfRule>
  </conditionalFormatting>
  <conditionalFormatting sqref="T178">
    <cfRule type="iconSet" priority="1380">
      <iconSet showValue="0">
        <cfvo type="percent" val="0"/>
        <cfvo type="num" val="5"/>
        <cfvo type="num" val="10"/>
      </iconSet>
    </cfRule>
  </conditionalFormatting>
  <conditionalFormatting sqref="T182">
    <cfRule type="iconSet" priority="1379">
      <iconSet showValue="0">
        <cfvo type="percent" val="0"/>
        <cfvo type="num" val="5"/>
        <cfvo type="num" val="10"/>
      </iconSet>
    </cfRule>
  </conditionalFormatting>
  <conditionalFormatting sqref="T186">
    <cfRule type="iconSet" priority="1378">
      <iconSet showValue="0">
        <cfvo type="percent" val="0"/>
        <cfvo type="num" val="5"/>
        <cfvo type="num" val="10"/>
      </iconSet>
    </cfRule>
  </conditionalFormatting>
  <conditionalFormatting sqref="T229">
    <cfRule type="iconSet" priority="1200">
      <iconSet showValue="0">
        <cfvo type="percent" val="0"/>
        <cfvo type="num" val="5"/>
        <cfvo type="num" val="10"/>
      </iconSet>
    </cfRule>
  </conditionalFormatting>
  <conditionalFormatting sqref="T233">
    <cfRule type="iconSet" priority="1199">
      <iconSet showValue="0">
        <cfvo type="percent" val="0"/>
        <cfvo type="num" val="5"/>
        <cfvo type="num" val="10"/>
      </iconSet>
    </cfRule>
  </conditionalFormatting>
  <conditionalFormatting sqref="T237">
    <cfRule type="iconSet" priority="1164">
      <iconSet showValue="0">
        <cfvo type="percent" val="0"/>
        <cfvo type="num" val="5"/>
        <cfvo type="num" val="10"/>
      </iconSet>
    </cfRule>
  </conditionalFormatting>
  <conditionalFormatting sqref="T124">
    <cfRule type="iconSet" priority="1136">
      <iconSet showValue="0">
        <cfvo type="percent" val="0"/>
        <cfvo type="num" val="5"/>
        <cfvo type="num" val="10"/>
      </iconSet>
    </cfRule>
  </conditionalFormatting>
  <conditionalFormatting sqref="T128">
    <cfRule type="iconSet" priority="1135">
      <iconSet showValue="0">
        <cfvo type="percent" val="0"/>
        <cfvo type="num" val="5"/>
        <cfvo type="num" val="10"/>
      </iconSet>
    </cfRule>
  </conditionalFormatting>
  <conditionalFormatting sqref="T132">
    <cfRule type="iconSet" priority="1102">
      <iconSet showValue="0">
        <cfvo type="percent" val="0"/>
        <cfvo type="num" val="5"/>
        <cfvo type="num" val="10"/>
      </iconSet>
    </cfRule>
  </conditionalFormatting>
  <conditionalFormatting sqref="T136">
    <cfRule type="iconSet" priority="1101">
      <iconSet showValue="0">
        <cfvo type="percent" val="0"/>
        <cfvo type="num" val="5"/>
        <cfvo type="num" val="10"/>
      </iconSet>
    </cfRule>
  </conditionalFormatting>
  <conditionalFormatting sqref="AU132">
    <cfRule type="iconSet" priority="1068">
      <iconSet showValue="0">
        <cfvo type="percent" val="0"/>
        <cfvo type="num" val="5"/>
        <cfvo type="num" val="10"/>
      </iconSet>
    </cfRule>
  </conditionalFormatting>
  <conditionalFormatting sqref="AU124">
    <cfRule type="iconSet" priority="1051">
      <iconSet showValue="0">
        <cfvo type="percent" val="0"/>
        <cfvo type="num" val="5"/>
        <cfvo type="num" val="10"/>
      </iconSet>
    </cfRule>
  </conditionalFormatting>
  <conditionalFormatting sqref="AU128">
    <cfRule type="iconSet" priority="1050">
      <iconSet showValue="0">
        <cfvo type="percent" val="0"/>
        <cfvo type="num" val="5"/>
        <cfvo type="num" val="10"/>
      </iconSet>
    </cfRule>
  </conditionalFormatting>
  <conditionalFormatting sqref="AU136">
    <cfRule type="iconSet" priority="1031">
      <iconSet showValue="0">
        <cfvo type="percent" val="0"/>
        <cfvo type="num" val="5"/>
        <cfvo type="num" val="10"/>
      </iconSet>
    </cfRule>
  </conditionalFormatting>
  <conditionalFormatting sqref="T147">
    <cfRule type="iconSet" priority="980">
      <iconSet showValue="0">
        <cfvo type="percent" val="0"/>
        <cfvo type="num" val="5"/>
        <cfvo type="num" val="10"/>
      </iconSet>
    </cfRule>
  </conditionalFormatting>
  <conditionalFormatting sqref="T151">
    <cfRule type="iconSet" priority="979">
      <iconSet showValue="0">
        <cfvo type="percent" val="0"/>
        <cfvo type="num" val="5"/>
        <cfvo type="num" val="10"/>
      </iconSet>
    </cfRule>
  </conditionalFormatting>
  <conditionalFormatting sqref="T155">
    <cfRule type="iconSet" priority="958">
      <iconSet showValue="0">
        <cfvo type="percent" val="0"/>
        <cfvo type="num" val="5"/>
        <cfvo type="num" val="10"/>
      </iconSet>
    </cfRule>
  </conditionalFormatting>
  <conditionalFormatting sqref="T159">
    <cfRule type="iconSet" priority="929">
      <iconSet showValue="0">
        <cfvo type="percent" val="0"/>
        <cfvo type="num" val="5"/>
        <cfvo type="num" val="10"/>
      </iconSet>
    </cfRule>
  </conditionalFormatting>
  <conditionalFormatting sqref="T163">
    <cfRule type="iconSet" priority="928">
      <iconSet showValue="0">
        <cfvo type="percent" val="0"/>
        <cfvo type="num" val="5"/>
        <cfvo type="num" val="10"/>
      </iconSet>
    </cfRule>
  </conditionalFormatting>
  <conditionalFormatting sqref="T167">
    <cfRule type="iconSet" priority="859">
      <iconSet showValue="0">
        <cfvo type="percent" val="0"/>
        <cfvo type="num" val="5"/>
        <cfvo type="num" val="10"/>
      </iconSet>
    </cfRule>
  </conditionalFormatting>
  <conditionalFormatting sqref="AU147">
    <cfRule type="iconSet" priority="841">
      <iconSet showValue="0">
        <cfvo type="percent" val="0"/>
        <cfvo type="num" val="5"/>
        <cfvo type="num" val="10"/>
      </iconSet>
    </cfRule>
  </conditionalFormatting>
  <conditionalFormatting sqref="AU151">
    <cfRule type="iconSet" priority="840">
      <iconSet showValue="0">
        <cfvo type="percent" val="0"/>
        <cfvo type="num" val="5"/>
        <cfvo type="num" val="10"/>
      </iconSet>
    </cfRule>
  </conditionalFormatting>
  <conditionalFormatting sqref="AU155">
    <cfRule type="iconSet" priority="839">
      <iconSet showValue="0">
        <cfvo type="percent" val="0"/>
        <cfvo type="num" val="5"/>
        <cfvo type="num" val="10"/>
      </iconSet>
    </cfRule>
  </conditionalFormatting>
  <conditionalFormatting sqref="AU159">
    <cfRule type="iconSet" priority="838">
      <iconSet showValue="0">
        <cfvo type="percent" val="0"/>
        <cfvo type="num" val="5"/>
        <cfvo type="num" val="10"/>
      </iconSet>
    </cfRule>
  </conditionalFormatting>
  <conditionalFormatting sqref="AU163">
    <cfRule type="iconSet" priority="763">
      <iconSet showValue="0">
        <cfvo type="percent" val="0"/>
        <cfvo type="num" val="5"/>
        <cfvo type="num" val="10"/>
      </iconSet>
    </cfRule>
  </conditionalFormatting>
  <conditionalFormatting sqref="AU167">
    <cfRule type="iconSet" priority="762">
      <iconSet showValue="0">
        <cfvo type="percent" val="0"/>
        <cfvo type="num" val="5"/>
        <cfvo type="num" val="10"/>
      </iconSet>
    </cfRule>
  </conditionalFormatting>
  <conditionalFormatting sqref="AU178">
    <cfRule type="iconSet" priority="237">
      <iconSet showValue="0">
        <cfvo type="percent" val="0"/>
        <cfvo type="num" val="5"/>
        <cfvo type="num" val="10"/>
      </iconSet>
    </cfRule>
  </conditionalFormatting>
  <conditionalFormatting sqref="AU182">
    <cfRule type="iconSet" priority="236">
      <iconSet showValue="0">
        <cfvo type="percent" val="0"/>
        <cfvo type="num" val="5"/>
        <cfvo type="num" val="10"/>
      </iconSet>
    </cfRule>
  </conditionalFormatting>
  <conditionalFormatting sqref="AU186">
    <cfRule type="iconSet" priority="235">
      <iconSet showValue="0">
        <cfvo type="percent" val="0"/>
        <cfvo type="num" val="5"/>
        <cfvo type="num" val="10"/>
      </iconSet>
    </cfRule>
  </conditionalFormatting>
  <conditionalFormatting sqref="AU190">
    <cfRule type="iconSet" priority="234">
      <iconSet showValue="0">
        <cfvo type="percent" val="0"/>
        <cfvo type="num" val="5"/>
        <cfvo type="num" val="10"/>
      </iconSet>
    </cfRule>
  </conditionalFormatting>
  <conditionalFormatting sqref="AU194">
    <cfRule type="iconSet" priority="189">
      <iconSet showValue="0">
        <cfvo type="percent" val="0"/>
        <cfvo type="num" val="5"/>
        <cfvo type="num" val="10"/>
      </iconSet>
    </cfRule>
  </conditionalFormatting>
  <conditionalFormatting sqref="AU198">
    <cfRule type="iconSet" priority="188">
      <iconSet showValue="0">
        <cfvo type="percent" val="0"/>
        <cfvo type="num" val="5"/>
        <cfvo type="num" val="10"/>
      </iconSet>
    </cfRule>
  </conditionalFormatting>
  <conditionalFormatting sqref="AU202">
    <cfRule type="iconSet" priority="175">
      <iconSet showValue="0">
        <cfvo type="percent" val="0"/>
        <cfvo type="num" val="5"/>
        <cfvo type="num" val="10"/>
      </iconSet>
    </cfRule>
  </conditionalFormatting>
  <conditionalFormatting sqref="T213">
    <cfRule type="iconSet" priority="78">
      <iconSet showValue="0">
        <cfvo type="percent" val="0"/>
        <cfvo type="num" val="5"/>
        <cfvo type="num" val="10"/>
      </iconSet>
    </cfRule>
  </conditionalFormatting>
  <conditionalFormatting sqref="T217">
    <cfRule type="iconSet" priority="77">
      <iconSet showValue="0">
        <cfvo type="percent" val="0"/>
        <cfvo type="num" val="5"/>
        <cfvo type="num" val="10"/>
      </iconSet>
    </cfRule>
  </conditionalFormatting>
  <conditionalFormatting sqref="T221">
    <cfRule type="iconSet" priority="76">
      <iconSet showValue="0">
        <cfvo type="percent" val="0"/>
        <cfvo type="num" val="5"/>
        <cfvo type="num" val="10"/>
      </iconSet>
    </cfRule>
  </conditionalFormatting>
  <conditionalFormatting sqref="T225">
    <cfRule type="iconSet" priority="75">
      <iconSet showValue="0">
        <cfvo type="percent" val="0"/>
        <cfvo type="num" val="5"/>
        <cfvo type="num" val="10"/>
      </iconSet>
    </cfRule>
  </conditionalFormatting>
  <conditionalFormatting sqref="P26:S26">
    <cfRule type="containsText" dxfId="4166" priority="3293" operator="containsText" text="ggggggggggggggg">
      <formula>NOT(ISERROR(SEARCH("ggggggggggggggg",P26)))</formula>
    </cfRule>
  </conditionalFormatting>
  <conditionalFormatting sqref="P26:S26">
    <cfRule type="containsText" dxfId="4165" priority="3294" operator="containsText" text="gggggggggg">
      <formula>NOT(ISERROR(SEARCH("gggggggggg",P26)))</formula>
    </cfRule>
  </conditionalFormatting>
  <conditionalFormatting sqref="P26:S26">
    <cfRule type="containsText" dxfId="4164" priority="3295" operator="containsText" text="ggggg">
      <formula>NOT(ISERROR(SEARCH("ggggg",P26)))</formula>
    </cfRule>
  </conditionalFormatting>
  <conditionalFormatting sqref="P26:S26">
    <cfRule type="containsText" dxfId="4163" priority="3296" operator="containsText" text="g">
      <formula>NOT(ISERROR(SEARCH("g",P26)))</formula>
    </cfRule>
  </conditionalFormatting>
  <conditionalFormatting sqref="P30:S30">
    <cfRule type="containsText" dxfId="4162" priority="3289" operator="containsText" text="ggggggggggggggg">
      <formula>NOT(ISERROR(SEARCH("ggggggggggggggg",P30)))</formula>
    </cfRule>
  </conditionalFormatting>
  <conditionalFormatting sqref="P30:S30">
    <cfRule type="containsText" dxfId="4161" priority="3290" operator="containsText" text="gggggggggg">
      <formula>NOT(ISERROR(SEARCH("gggggggggg",P30)))</formula>
    </cfRule>
  </conditionalFormatting>
  <conditionalFormatting sqref="P30:S30">
    <cfRule type="containsText" dxfId="4160" priority="3291" operator="containsText" text="ggggg">
      <formula>NOT(ISERROR(SEARCH("ggggg",P30)))</formula>
    </cfRule>
  </conditionalFormatting>
  <conditionalFormatting sqref="P30:S30">
    <cfRule type="containsText" dxfId="4159" priority="3292" operator="containsText" text="g">
      <formula>NOT(ISERROR(SEARCH("g",P30)))</formula>
    </cfRule>
  </conditionalFormatting>
  <conditionalFormatting sqref="P34:S34">
    <cfRule type="containsText" dxfId="4158" priority="3285" operator="containsText" text="ggggggggggggggg">
      <formula>NOT(ISERROR(SEARCH("ggggggggggggggg",P34)))</formula>
    </cfRule>
  </conditionalFormatting>
  <conditionalFormatting sqref="P34:S34">
    <cfRule type="containsText" dxfId="4157" priority="3286" operator="containsText" text="gggggggggg">
      <formula>NOT(ISERROR(SEARCH("gggggggggg",P34)))</formula>
    </cfRule>
  </conditionalFormatting>
  <conditionalFormatting sqref="P34:S34">
    <cfRule type="containsText" dxfId="4156" priority="3287" operator="containsText" text="ggggg">
      <formula>NOT(ISERROR(SEARCH("ggggg",P34)))</formula>
    </cfRule>
  </conditionalFormatting>
  <conditionalFormatting sqref="P34:S34">
    <cfRule type="containsText" dxfId="4155" priority="3288" operator="containsText" text="g">
      <formula>NOT(ISERROR(SEARCH("g",P34)))</formula>
    </cfRule>
  </conditionalFormatting>
  <conditionalFormatting sqref="P38:S38">
    <cfRule type="containsText" dxfId="4154" priority="3281" operator="containsText" text="ggggggggggggggg">
      <formula>NOT(ISERROR(SEARCH("ggggggggggggggg",P38)))</formula>
    </cfRule>
  </conditionalFormatting>
  <conditionalFormatting sqref="P38:S38">
    <cfRule type="containsText" dxfId="4153" priority="3282" operator="containsText" text="gggggggggg">
      <formula>NOT(ISERROR(SEARCH("gggggggggg",P38)))</formula>
    </cfRule>
  </conditionalFormatting>
  <conditionalFormatting sqref="P38:S38">
    <cfRule type="containsText" dxfId="4152" priority="3283" operator="containsText" text="ggggg">
      <formula>NOT(ISERROR(SEARCH("ggggg",P38)))</formula>
    </cfRule>
  </conditionalFormatting>
  <conditionalFormatting sqref="P38:S38">
    <cfRule type="containsText" dxfId="4151" priority="3284" operator="containsText" text="g">
      <formula>NOT(ISERROR(SEARCH("g",P38)))</formula>
    </cfRule>
  </conditionalFormatting>
  <conditionalFormatting sqref="P42:S42">
    <cfRule type="containsText" dxfId="4150" priority="3277" operator="containsText" text="ggggggggggggggg">
      <formula>NOT(ISERROR(SEARCH("ggggggggggggggg",P42)))</formula>
    </cfRule>
  </conditionalFormatting>
  <conditionalFormatting sqref="P42:S42">
    <cfRule type="containsText" dxfId="4149" priority="3278" operator="containsText" text="gggggggggg">
      <formula>NOT(ISERROR(SEARCH("gggggggggg",P42)))</formula>
    </cfRule>
  </conditionalFormatting>
  <conditionalFormatting sqref="P42:S42">
    <cfRule type="containsText" dxfId="4148" priority="3279" operator="containsText" text="ggggg">
      <formula>NOT(ISERROR(SEARCH("ggggg",P42)))</formula>
    </cfRule>
  </conditionalFormatting>
  <conditionalFormatting sqref="P42:S42">
    <cfRule type="containsText" dxfId="4147" priority="3280" operator="containsText" text="g">
      <formula>NOT(ISERROR(SEARCH("g",P42)))</formula>
    </cfRule>
  </conditionalFormatting>
  <conditionalFormatting sqref="U26">
    <cfRule type="cellIs" dxfId="4146" priority="3273" operator="between">
      <formula>15</formula>
      <formula>20</formula>
    </cfRule>
  </conditionalFormatting>
  <conditionalFormatting sqref="U26">
    <cfRule type="cellIs" dxfId="4145" priority="3274" operator="between">
      <formula>10</formula>
      <formula>14.999</formula>
    </cfRule>
  </conditionalFormatting>
  <conditionalFormatting sqref="U26">
    <cfRule type="cellIs" dxfId="4144" priority="3275" operator="between">
      <formula>5</formula>
      <formula>9.999</formula>
    </cfRule>
  </conditionalFormatting>
  <conditionalFormatting sqref="U26">
    <cfRule type="cellIs" dxfId="4143" priority="3276" operator="between">
      <formula>0.001</formula>
      <formula>4.999</formula>
    </cfRule>
  </conditionalFormatting>
  <conditionalFormatting sqref="W26">
    <cfRule type="cellIs" dxfId="4142" priority="3271" operator="equal">
      <formula>2</formula>
    </cfRule>
  </conditionalFormatting>
  <conditionalFormatting sqref="W26">
    <cfRule type="cellIs" dxfId="4141" priority="3272" operator="equal">
      <formula>1</formula>
    </cfRule>
  </conditionalFormatting>
  <conditionalFormatting sqref="W26">
    <cfRule type="cellIs" dxfId="4140" priority="3267" operator="equal">
      <formula>6</formula>
    </cfRule>
  </conditionalFormatting>
  <conditionalFormatting sqref="W26">
    <cfRule type="cellIs" dxfId="4139" priority="3268" operator="equal">
      <formula>5</formula>
    </cfRule>
  </conditionalFormatting>
  <conditionalFormatting sqref="W26">
    <cfRule type="cellIs" dxfId="4138" priority="3269" operator="equal">
      <formula>4</formula>
    </cfRule>
  </conditionalFormatting>
  <conditionalFormatting sqref="W26">
    <cfRule type="cellIs" dxfId="4137" priority="3270" operator="equal">
      <formula>3</formula>
    </cfRule>
  </conditionalFormatting>
  <conditionalFormatting sqref="G5:H5">
    <cfRule type="beginsWith" dxfId="4136" priority="3266" operator="beginsWith" text="?">
      <formula>LEFT(G5,LEN("?"))="?"</formula>
    </cfRule>
  </conditionalFormatting>
  <conditionalFormatting sqref="J5 L5">
    <cfRule type="beginsWith" dxfId="4135" priority="3265" operator="beginsWith" text="?">
      <formula>LEFT(J5,LEN("?"))="?"</formula>
    </cfRule>
  </conditionalFormatting>
  <conditionalFormatting sqref="G6:H6">
    <cfRule type="beginsWith" dxfId="4134" priority="3264" operator="beginsWith" text="?">
      <formula>LEFT(G6,LEN("?"))="?"</formula>
    </cfRule>
  </conditionalFormatting>
  <conditionalFormatting sqref="O5:T6">
    <cfRule type="beginsWith" dxfId="4133" priority="3263" operator="beginsWith" text="?">
      <formula>LEFT(O5,LEN("?"))="?"</formula>
    </cfRule>
  </conditionalFormatting>
  <conditionalFormatting sqref="AQ26:AT26">
    <cfRule type="containsText" dxfId="4132" priority="3252" operator="containsText" text="ggggggggggggggg">
      <formula>NOT(ISERROR(SEARCH("ggggggggggggggg",AQ26)))</formula>
    </cfRule>
  </conditionalFormatting>
  <conditionalFormatting sqref="AQ26:AT26">
    <cfRule type="containsText" dxfId="4131" priority="3253" operator="containsText" text="gggggggggg">
      <formula>NOT(ISERROR(SEARCH("gggggggggg",AQ26)))</formula>
    </cfRule>
  </conditionalFormatting>
  <conditionalFormatting sqref="AQ26:AT26">
    <cfRule type="containsText" dxfId="4130" priority="3254" operator="containsText" text="ggggg">
      <formula>NOT(ISERROR(SEARCH("ggggg",AQ26)))</formula>
    </cfRule>
  </conditionalFormatting>
  <conditionalFormatting sqref="AQ26:AT26">
    <cfRule type="containsText" dxfId="4129" priority="3255" operator="containsText" text="g">
      <formula>NOT(ISERROR(SEARCH("g",AQ26)))</formula>
    </cfRule>
  </conditionalFormatting>
  <conditionalFormatting sqref="AQ30:AT30">
    <cfRule type="containsText" dxfId="4128" priority="3248" operator="containsText" text="ggggggggggggggg">
      <formula>NOT(ISERROR(SEARCH("ggggggggggggggg",AQ30)))</formula>
    </cfRule>
  </conditionalFormatting>
  <conditionalFormatting sqref="AQ30:AT30">
    <cfRule type="containsText" dxfId="4127" priority="3249" operator="containsText" text="gggggggggg">
      <formula>NOT(ISERROR(SEARCH("gggggggggg",AQ30)))</formula>
    </cfRule>
  </conditionalFormatting>
  <conditionalFormatting sqref="AQ30:AT30">
    <cfRule type="containsText" dxfId="4126" priority="3250" operator="containsText" text="ggggg">
      <formula>NOT(ISERROR(SEARCH("ggggg",AQ30)))</formula>
    </cfRule>
  </conditionalFormatting>
  <conditionalFormatting sqref="AQ30:AT30">
    <cfRule type="containsText" dxfId="4125" priority="3251" operator="containsText" text="g">
      <formula>NOT(ISERROR(SEARCH("g",AQ30)))</formula>
    </cfRule>
  </conditionalFormatting>
  <conditionalFormatting sqref="AQ34:AT34">
    <cfRule type="containsText" dxfId="4124" priority="3244" operator="containsText" text="ggggggggggggggg">
      <formula>NOT(ISERROR(SEARCH("ggggggggggggggg",AQ34)))</formula>
    </cfRule>
  </conditionalFormatting>
  <conditionalFormatting sqref="AQ34:AT34">
    <cfRule type="containsText" dxfId="4123" priority="3245" operator="containsText" text="gggggggggg">
      <formula>NOT(ISERROR(SEARCH("gggggggggg",AQ34)))</formula>
    </cfRule>
  </conditionalFormatting>
  <conditionalFormatting sqref="AQ34:AT34">
    <cfRule type="containsText" dxfId="4122" priority="3246" operator="containsText" text="ggggg">
      <formula>NOT(ISERROR(SEARCH("ggggg",AQ34)))</formula>
    </cfRule>
  </conditionalFormatting>
  <conditionalFormatting sqref="AQ34:AT34">
    <cfRule type="containsText" dxfId="4121" priority="3247" operator="containsText" text="g">
      <formula>NOT(ISERROR(SEARCH("g",AQ34)))</formula>
    </cfRule>
  </conditionalFormatting>
  <conditionalFormatting sqref="AQ38:AT38">
    <cfRule type="containsText" dxfId="4120" priority="3240" operator="containsText" text="ggggggggggggggg">
      <formula>NOT(ISERROR(SEARCH("ggggggggggggggg",AQ38)))</formula>
    </cfRule>
  </conditionalFormatting>
  <conditionalFormatting sqref="AQ38:AT38">
    <cfRule type="containsText" dxfId="4119" priority="3241" operator="containsText" text="gggggggggg">
      <formula>NOT(ISERROR(SEARCH("gggggggggg",AQ38)))</formula>
    </cfRule>
  </conditionalFormatting>
  <conditionalFormatting sqref="AQ38:AT38">
    <cfRule type="containsText" dxfId="4118" priority="3242" operator="containsText" text="ggggg">
      <formula>NOT(ISERROR(SEARCH("ggggg",AQ38)))</formula>
    </cfRule>
  </conditionalFormatting>
  <conditionalFormatting sqref="AQ38:AT38">
    <cfRule type="containsText" dxfId="4117" priority="3243" operator="containsText" text="g">
      <formula>NOT(ISERROR(SEARCH("g",AQ38)))</formula>
    </cfRule>
  </conditionalFormatting>
  <conditionalFormatting sqref="AQ42:AT42">
    <cfRule type="containsText" dxfId="4116" priority="3236" operator="containsText" text="ggggggggggggggg">
      <formula>NOT(ISERROR(SEARCH("ggggggggggggggg",AQ42)))</formula>
    </cfRule>
  </conditionalFormatting>
  <conditionalFormatting sqref="AQ42:AT42">
    <cfRule type="containsText" dxfId="4115" priority="3237" operator="containsText" text="gggggggggg">
      <formula>NOT(ISERROR(SEARCH("gggggggggg",AQ42)))</formula>
    </cfRule>
  </conditionalFormatting>
  <conditionalFormatting sqref="AQ42:AT42">
    <cfRule type="containsText" dxfId="4114" priority="3238" operator="containsText" text="ggggg">
      <formula>NOT(ISERROR(SEARCH("ggggg",AQ42)))</formula>
    </cfRule>
  </conditionalFormatting>
  <conditionalFormatting sqref="AQ42:AT42">
    <cfRule type="containsText" dxfId="4113" priority="3239" operator="containsText" text="g">
      <formula>NOT(ISERROR(SEARCH("g",AQ42)))</formula>
    </cfRule>
  </conditionalFormatting>
  <conditionalFormatting sqref="AQ46:AT46">
    <cfRule type="containsText" dxfId="4112" priority="3232" operator="containsText" text="ggggggggggggggg">
      <formula>NOT(ISERROR(SEARCH("ggggggggggggggg",AQ46)))</formula>
    </cfRule>
  </conditionalFormatting>
  <conditionalFormatting sqref="AQ46:AT46">
    <cfRule type="containsText" dxfId="4111" priority="3233" operator="containsText" text="gggggggggg">
      <formula>NOT(ISERROR(SEARCH("gggggggggg",AQ46)))</formula>
    </cfRule>
  </conditionalFormatting>
  <conditionalFormatting sqref="AQ46:AT46">
    <cfRule type="containsText" dxfId="4110" priority="3234" operator="containsText" text="ggggg">
      <formula>NOT(ISERROR(SEARCH("ggggg",AQ46)))</formula>
    </cfRule>
  </conditionalFormatting>
  <conditionalFormatting sqref="AQ46:AT46">
    <cfRule type="containsText" dxfId="4109" priority="3235" operator="containsText" text="g">
      <formula>NOT(ISERROR(SEARCH("g",AQ46)))</formula>
    </cfRule>
  </conditionalFormatting>
  <conditionalFormatting sqref="AQ50:AT50">
    <cfRule type="containsText" dxfId="4108" priority="3228" operator="containsText" text="ggggggggggggggg">
      <formula>NOT(ISERROR(SEARCH("ggggggggggggggg",AQ50)))</formula>
    </cfRule>
  </conditionalFormatting>
  <conditionalFormatting sqref="AQ50:AT50">
    <cfRule type="containsText" dxfId="4107" priority="3229" operator="containsText" text="gggggggggg">
      <formula>NOT(ISERROR(SEARCH("gggggggggg",AQ50)))</formula>
    </cfRule>
  </conditionalFormatting>
  <conditionalFormatting sqref="AQ50:AT50">
    <cfRule type="containsText" dxfId="4106" priority="3230" operator="containsText" text="ggggg">
      <formula>NOT(ISERROR(SEARCH("ggggg",AQ50)))</formula>
    </cfRule>
  </conditionalFormatting>
  <conditionalFormatting sqref="AQ50:AT50">
    <cfRule type="containsText" dxfId="4105" priority="3231" operator="containsText" text="g">
      <formula>NOT(ISERROR(SEARCH("g",AQ50)))</formula>
    </cfRule>
  </conditionalFormatting>
  <conditionalFormatting sqref="AV26">
    <cfRule type="cellIs" dxfId="4104" priority="3224" operator="between">
      <formula>15</formula>
      <formula>20</formula>
    </cfRule>
  </conditionalFormatting>
  <conditionalFormatting sqref="AV26">
    <cfRule type="cellIs" dxfId="4103" priority="3225" operator="between">
      <formula>10</formula>
      <formula>14.999</formula>
    </cfRule>
  </conditionalFormatting>
  <conditionalFormatting sqref="AV26">
    <cfRule type="cellIs" dxfId="4102" priority="3226" operator="between">
      <formula>5</formula>
      <formula>9.999</formula>
    </cfRule>
  </conditionalFormatting>
  <conditionalFormatting sqref="AV26">
    <cfRule type="cellIs" dxfId="4101" priority="3227" operator="between">
      <formula>0.001</formula>
      <formula>4.999</formula>
    </cfRule>
  </conditionalFormatting>
  <conditionalFormatting sqref="U20">
    <cfRule type="cellIs" dxfId="4100" priority="3220" operator="between">
      <formula>15</formula>
      <formula>20</formula>
    </cfRule>
  </conditionalFormatting>
  <conditionalFormatting sqref="U20">
    <cfRule type="cellIs" dxfId="4099" priority="3221" operator="between">
      <formula>10</formula>
      <formula>14.999</formula>
    </cfRule>
  </conditionalFormatting>
  <conditionalFormatting sqref="U20">
    <cfRule type="cellIs" dxfId="4098" priority="3222" operator="between">
      <formula>5</formula>
      <formula>9.999</formula>
    </cfRule>
  </conditionalFormatting>
  <conditionalFormatting sqref="U20">
    <cfRule type="cellIs" dxfId="4097" priority="3223" operator="between">
      <formula>0.001</formula>
      <formula>4.999</formula>
    </cfRule>
  </conditionalFormatting>
  <conditionalFormatting sqref="P77:S77">
    <cfRule type="containsText" dxfId="4096" priority="3213" operator="containsText" text="ggggggggggggggg">
      <formula>NOT(ISERROR(SEARCH("ggggggggggggggg",P77)))</formula>
    </cfRule>
  </conditionalFormatting>
  <conditionalFormatting sqref="P77:S77">
    <cfRule type="containsText" dxfId="4095" priority="3214" operator="containsText" text="gggggggggg">
      <formula>NOT(ISERROR(SEARCH("gggggggggg",P77)))</formula>
    </cfRule>
  </conditionalFormatting>
  <conditionalFormatting sqref="P77:S77">
    <cfRule type="containsText" dxfId="4094" priority="3215" operator="containsText" text="ggggg">
      <formula>NOT(ISERROR(SEARCH("ggggg",P77)))</formula>
    </cfRule>
  </conditionalFormatting>
  <conditionalFormatting sqref="P77:S77">
    <cfRule type="containsText" dxfId="4093" priority="3216" operator="containsText" text="g">
      <formula>NOT(ISERROR(SEARCH("g",P77)))</formula>
    </cfRule>
  </conditionalFormatting>
  <conditionalFormatting sqref="P81:S81">
    <cfRule type="containsText" dxfId="4092" priority="3209" operator="containsText" text="ggggggggggggggg">
      <formula>NOT(ISERROR(SEARCH("ggggggggggggggg",P81)))</formula>
    </cfRule>
  </conditionalFormatting>
  <conditionalFormatting sqref="P81:S81">
    <cfRule type="containsText" dxfId="4091" priority="3210" operator="containsText" text="gggggggggg">
      <formula>NOT(ISERROR(SEARCH("gggggggggg",P81)))</formula>
    </cfRule>
  </conditionalFormatting>
  <conditionalFormatting sqref="P81:S81">
    <cfRule type="containsText" dxfId="4090" priority="3211" operator="containsText" text="ggggg">
      <formula>NOT(ISERROR(SEARCH("ggggg",P81)))</formula>
    </cfRule>
  </conditionalFormatting>
  <conditionalFormatting sqref="P81:S81">
    <cfRule type="containsText" dxfId="4089" priority="3212" operator="containsText" text="g">
      <formula>NOT(ISERROR(SEARCH("g",P81)))</formula>
    </cfRule>
  </conditionalFormatting>
  <conditionalFormatting sqref="P85:S85">
    <cfRule type="containsText" dxfId="4088" priority="3205" operator="containsText" text="ggggggggggggggg">
      <formula>NOT(ISERROR(SEARCH("ggggggggggggggg",P85)))</formula>
    </cfRule>
  </conditionalFormatting>
  <conditionalFormatting sqref="P85:S85">
    <cfRule type="containsText" dxfId="4087" priority="3206" operator="containsText" text="gggggggggg">
      <formula>NOT(ISERROR(SEARCH("gggggggggg",P85)))</formula>
    </cfRule>
  </conditionalFormatting>
  <conditionalFormatting sqref="P85:S85">
    <cfRule type="containsText" dxfId="4086" priority="3207" operator="containsText" text="ggggg">
      <formula>NOT(ISERROR(SEARCH("ggggg",P85)))</formula>
    </cfRule>
  </conditionalFormatting>
  <conditionalFormatting sqref="P85:S85">
    <cfRule type="containsText" dxfId="4085" priority="3208" operator="containsText" text="g">
      <formula>NOT(ISERROR(SEARCH("g",P85)))</formula>
    </cfRule>
  </conditionalFormatting>
  <conditionalFormatting sqref="U77">
    <cfRule type="cellIs" dxfId="4084" priority="3201" operator="between">
      <formula>15</formula>
      <formula>20</formula>
    </cfRule>
  </conditionalFormatting>
  <conditionalFormatting sqref="U77">
    <cfRule type="cellIs" dxfId="4083" priority="3202" operator="between">
      <formula>10</formula>
      <formula>14.999</formula>
    </cfRule>
  </conditionalFormatting>
  <conditionalFormatting sqref="U77">
    <cfRule type="cellIs" dxfId="4082" priority="3203" operator="between">
      <formula>5</formula>
      <formula>9.999</formula>
    </cfRule>
  </conditionalFormatting>
  <conditionalFormatting sqref="U77">
    <cfRule type="cellIs" dxfId="4081" priority="3204" operator="between">
      <formula>0.001</formula>
      <formula>4.999</formula>
    </cfRule>
  </conditionalFormatting>
  <conditionalFormatting sqref="B34">
    <cfRule type="beginsWith" dxfId="4080" priority="2972" operator="beginsWith" text="?">
      <formula>LEFT(B34,LEN("?"))="?"</formula>
    </cfRule>
  </conditionalFormatting>
  <conditionalFormatting sqref="B26">
    <cfRule type="beginsWith" dxfId="4079" priority="2970" operator="beginsWith" text="?">
      <formula>LEFT(B26,LEN("?"))="?"</formula>
    </cfRule>
  </conditionalFormatting>
  <conditionalFormatting sqref="B30">
    <cfRule type="beginsWith" dxfId="4078" priority="2971" operator="beginsWith" text="?">
      <formula>LEFT(B30,LEN("?"))="?"</formula>
    </cfRule>
  </conditionalFormatting>
  <conditionalFormatting sqref="B38">
    <cfRule type="beginsWith" dxfId="4077" priority="2969" operator="beginsWith" text="?">
      <formula>LEFT(B38,LEN("?"))="?"</formula>
    </cfRule>
  </conditionalFormatting>
  <conditionalFormatting sqref="B42">
    <cfRule type="beginsWith" dxfId="4076" priority="2968" operator="beginsWith" text="?">
      <formula>LEFT(B42,LEN("?"))="?"</formula>
    </cfRule>
  </conditionalFormatting>
  <conditionalFormatting sqref="AE50">
    <cfRule type="beginsWith" dxfId="4075" priority="2933" operator="beginsWith" text="?">
      <formula>LEFT(AE50,LEN("?"))="?"</formula>
    </cfRule>
  </conditionalFormatting>
  <conditionalFormatting sqref="AE26">
    <cfRule type="beginsWith" dxfId="4074" priority="2939" operator="beginsWith" text="?">
      <formula>LEFT(AE26,LEN("?"))="?"</formula>
    </cfRule>
  </conditionalFormatting>
  <conditionalFormatting sqref="D30">
    <cfRule type="beginsWith" dxfId="4073" priority="2962" operator="beginsWith" text="?">
      <formula>LEFT(D30,LEN("?"))="?"</formula>
    </cfRule>
  </conditionalFormatting>
  <conditionalFormatting sqref="D34">
    <cfRule type="beginsWith" dxfId="4072" priority="2961" operator="beginsWith" text="?">
      <formula>LEFT(D34,LEN("?"))="?"</formula>
    </cfRule>
  </conditionalFormatting>
  <conditionalFormatting sqref="D85">
    <cfRule type="beginsWith" dxfId="4071" priority="2924" operator="beginsWith" text="?">
      <formula>LEFT(D85,LEN("?"))="?"</formula>
    </cfRule>
  </conditionalFormatting>
  <conditionalFormatting sqref="D38">
    <cfRule type="beginsWith" dxfId="4070" priority="2960" operator="beginsWith" text="?">
      <formula>LEFT(D38,LEN("?"))="?"</formula>
    </cfRule>
  </conditionalFormatting>
  <conditionalFormatting sqref="D42">
    <cfRule type="beginsWith" dxfId="4069" priority="2959" operator="beginsWith" text="?">
      <formula>LEFT(D42,LEN("?"))="?"</formula>
    </cfRule>
  </conditionalFormatting>
  <conditionalFormatting sqref="AE30">
    <cfRule type="beginsWith" dxfId="4068" priority="2938" operator="beginsWith" text="?">
      <formula>LEFT(AE30,LEN("?"))="?"</formula>
    </cfRule>
  </conditionalFormatting>
  <conditionalFormatting sqref="AE34">
    <cfRule type="beginsWith" dxfId="4067" priority="2937" operator="beginsWith" text="?">
      <formula>LEFT(AE34,LEN("?"))="?"</formula>
    </cfRule>
  </conditionalFormatting>
  <conditionalFormatting sqref="AE38">
    <cfRule type="beginsWith" dxfId="4066" priority="2936" operator="beginsWith" text="?">
      <formula>LEFT(AE38,LEN("?"))="?"</formula>
    </cfRule>
  </conditionalFormatting>
  <conditionalFormatting sqref="AE42">
    <cfRule type="beginsWith" dxfId="4065" priority="2935" operator="beginsWith" text="?">
      <formula>LEFT(AE42,LEN("?"))="?"</formula>
    </cfRule>
  </conditionalFormatting>
  <conditionalFormatting sqref="AE46">
    <cfRule type="beginsWith" dxfId="4064" priority="2934" operator="beginsWith" text="?">
      <formula>LEFT(AE46,LEN("?"))="?"</formula>
    </cfRule>
  </conditionalFormatting>
  <conditionalFormatting sqref="D81">
    <cfRule type="beginsWith" dxfId="4063" priority="2925" operator="beginsWith" text="?">
      <formula>LEFT(D81,LEN("?"))="?"</formula>
    </cfRule>
  </conditionalFormatting>
  <conditionalFormatting sqref="D26">
    <cfRule type="beginsWith" dxfId="4062" priority="2963" operator="beginsWith" text="?">
      <formula>LEFT(D26,LEN("?"))="?"</formula>
    </cfRule>
  </conditionalFormatting>
  <conditionalFormatting sqref="H25:L27">
    <cfRule type="beginsWith" dxfId="4061" priority="2958" operator="beginsWith" text="?">
      <formula>LEFT(H25,LEN("?"))="?"</formula>
    </cfRule>
  </conditionalFormatting>
  <conditionalFormatting sqref="H29:L31">
    <cfRule type="beginsWith" dxfId="4060" priority="2957" operator="beginsWith" text="?">
      <formula>LEFT(H29,LEN("?"))="?"</formula>
    </cfRule>
  </conditionalFormatting>
  <conditionalFormatting sqref="H33:L35">
    <cfRule type="beginsWith" dxfId="4059" priority="2956" operator="beginsWith" text="?">
      <formula>LEFT(H33,LEN("?"))="?"</formula>
    </cfRule>
  </conditionalFormatting>
  <conditionalFormatting sqref="H37:L39">
    <cfRule type="beginsWith" dxfId="4058" priority="2955" operator="beginsWith" text="?">
      <formula>LEFT(H37,LEN("?"))="?"</formula>
    </cfRule>
  </conditionalFormatting>
  <conditionalFormatting sqref="H41:L43">
    <cfRule type="beginsWith" dxfId="4057" priority="2954" operator="beginsWith" text="?">
      <formula>LEFT(H41,LEN("?"))="?"</formula>
    </cfRule>
  </conditionalFormatting>
  <conditionalFormatting sqref="AC34">
    <cfRule type="beginsWith" dxfId="4056" priority="2953" operator="beginsWith" text="?">
      <formula>LEFT(AC34,LEN("?"))="?"</formula>
    </cfRule>
  </conditionalFormatting>
  <conditionalFormatting sqref="AC26">
    <cfRule type="beginsWith" dxfId="4055" priority="2951" operator="beginsWith" text="?">
      <formula>LEFT(AC26,LEN("?"))="?"</formula>
    </cfRule>
  </conditionalFormatting>
  <conditionalFormatting sqref="AC30">
    <cfRule type="beginsWith" dxfId="4054" priority="2952" operator="beginsWith" text="?">
      <formula>LEFT(AC30,LEN("?"))="?"</formula>
    </cfRule>
  </conditionalFormatting>
  <conditionalFormatting sqref="AC38">
    <cfRule type="beginsWith" dxfId="4053" priority="2950" operator="beginsWith" text="?">
      <formula>LEFT(AC38,LEN("?"))="?"</formula>
    </cfRule>
  </conditionalFormatting>
  <conditionalFormatting sqref="AC42">
    <cfRule type="beginsWith" dxfId="4052" priority="2949" operator="beginsWith" text="?">
      <formula>LEFT(AC42,LEN("?"))="?"</formula>
    </cfRule>
  </conditionalFormatting>
  <conditionalFormatting sqref="AC46">
    <cfRule type="beginsWith" dxfId="4051" priority="2948" operator="beginsWith" text="?">
      <formula>LEFT(AC46,LEN("?"))="?"</formula>
    </cfRule>
  </conditionalFormatting>
  <conditionalFormatting sqref="AC50">
    <cfRule type="beginsWith" dxfId="4050" priority="2947" operator="beginsWith" text="?">
      <formula>LEFT(AC50,LEN("?"))="?"</formula>
    </cfRule>
  </conditionalFormatting>
  <conditionalFormatting sqref="AI25:AM27">
    <cfRule type="beginsWith" dxfId="4049" priority="2946" operator="beginsWith" text="?">
      <formula>LEFT(AI25,LEN("?"))="?"</formula>
    </cfRule>
  </conditionalFormatting>
  <conditionalFormatting sqref="AI29:AM31">
    <cfRule type="beginsWith" dxfId="4048" priority="2945" operator="beginsWith" text="?">
      <formula>LEFT(AI29,LEN("?"))="?"</formula>
    </cfRule>
  </conditionalFormatting>
  <conditionalFormatting sqref="AI33:AM35">
    <cfRule type="beginsWith" dxfId="4047" priority="2944" operator="beginsWith" text="?">
      <formula>LEFT(AI33,LEN("?"))="?"</formula>
    </cfRule>
  </conditionalFormatting>
  <conditionalFormatting sqref="AI37:AM39">
    <cfRule type="beginsWith" dxfId="4046" priority="2943" operator="beginsWith" text="?">
      <formula>LEFT(AI37,LEN("?"))="?"</formula>
    </cfRule>
  </conditionalFormatting>
  <conditionalFormatting sqref="AI41:AM43">
    <cfRule type="beginsWith" dxfId="4045" priority="2942" operator="beginsWith" text="?">
      <formula>LEFT(AI41,LEN("?"))="?"</formula>
    </cfRule>
  </conditionalFormatting>
  <conditionalFormatting sqref="AI45:AM47">
    <cfRule type="beginsWith" dxfId="4044" priority="2941" operator="beginsWith" text="?">
      <formula>LEFT(AI45,LEN("?"))="?"</formula>
    </cfRule>
  </conditionalFormatting>
  <conditionalFormatting sqref="AI49:AM51">
    <cfRule type="beginsWith" dxfId="4043" priority="2940" operator="beginsWith" text="?">
      <formula>LEFT(AI49,LEN("?"))="?"</formula>
    </cfRule>
  </conditionalFormatting>
  <conditionalFormatting sqref="D77">
    <cfRule type="beginsWith" dxfId="4042" priority="2926" operator="beginsWith" text="?">
      <formula>LEFT(D77,LEN("?"))="?"</formula>
    </cfRule>
  </conditionalFormatting>
  <conditionalFormatting sqref="B85">
    <cfRule type="beginsWith" dxfId="4041" priority="2932" operator="beginsWith" text="?">
      <formula>LEFT(B85,LEN("?"))="?"</formula>
    </cfRule>
  </conditionalFormatting>
  <conditionalFormatting sqref="B77">
    <cfRule type="beginsWith" dxfId="4040" priority="2930" operator="beginsWith" text="?">
      <formula>LEFT(B77,LEN("?"))="?"</formula>
    </cfRule>
  </conditionalFormatting>
  <conditionalFormatting sqref="B81">
    <cfRule type="beginsWith" dxfId="4039" priority="2931" operator="beginsWith" text="?">
      <formula>LEFT(B81,LEN("?"))="?"</formula>
    </cfRule>
  </conditionalFormatting>
  <conditionalFormatting sqref="H76:L78">
    <cfRule type="beginsWith" dxfId="4038" priority="2929" operator="beginsWith" text="?">
      <formula>LEFT(H76,LEN("?"))="?"</formula>
    </cfRule>
  </conditionalFormatting>
  <conditionalFormatting sqref="H80:L82">
    <cfRule type="beginsWith" dxfId="4037" priority="2928" operator="beginsWith" text="?">
      <formula>LEFT(H80,LEN("?"))="?"</formula>
    </cfRule>
  </conditionalFormatting>
  <conditionalFormatting sqref="H84:L86">
    <cfRule type="beginsWith" dxfId="4036" priority="2927" operator="beginsWith" text="?">
      <formula>LEFT(H84,LEN("?"))="?"</formula>
    </cfRule>
  </conditionalFormatting>
  <conditionalFormatting sqref="B124">
    <cfRule type="beginsWith" dxfId="4035" priority="2922" operator="beginsWith" text="?">
      <formula>LEFT(B124,LEN("?"))="?"</formula>
    </cfRule>
  </conditionalFormatting>
  <conditionalFormatting sqref="B128">
    <cfRule type="beginsWith" dxfId="4034" priority="2923" operator="beginsWith" text="?">
      <formula>LEFT(B128,LEN("?"))="?"</formula>
    </cfRule>
  </conditionalFormatting>
  <conditionalFormatting sqref="B155">
    <cfRule type="beginsWith" dxfId="4033" priority="2917" operator="beginsWith" text="?">
      <formula>LEFT(B155,LEN("?"))="?"</formula>
    </cfRule>
  </conditionalFormatting>
  <conditionalFormatting sqref="B221">
    <cfRule type="beginsWith" dxfId="4032" priority="2873" operator="beginsWith" text="?">
      <formula>LEFT(B221,LEN("?"))="?"</formula>
    </cfRule>
  </conditionalFormatting>
  <conditionalFormatting sqref="B217">
    <cfRule type="beginsWith" dxfId="4031" priority="2872" operator="beginsWith" text="?">
      <formula>LEFT(B217,LEN("?"))="?"</formula>
    </cfRule>
  </conditionalFormatting>
  <conditionalFormatting sqref="B213">
    <cfRule type="beginsWith" dxfId="4030" priority="2871" operator="beginsWith" text="?">
      <formula>LEFT(B213,LEN("?"))="?"</formula>
    </cfRule>
  </conditionalFormatting>
  <conditionalFormatting sqref="B225">
    <cfRule type="beginsWith" dxfId="4029" priority="2870" operator="beginsWith" text="?">
      <formula>LEFT(B225,LEN("?"))="?"</formula>
    </cfRule>
  </conditionalFormatting>
  <conditionalFormatting sqref="U30">
    <cfRule type="cellIs" dxfId="4028" priority="2866" operator="between">
      <formula>15</formula>
      <formula>20</formula>
    </cfRule>
  </conditionalFormatting>
  <conditionalFormatting sqref="U30">
    <cfRule type="cellIs" dxfId="4027" priority="2867" operator="between">
      <formula>10</formula>
      <formula>14.999</formula>
    </cfRule>
  </conditionalFormatting>
  <conditionalFormatting sqref="U30">
    <cfRule type="cellIs" dxfId="4026" priority="2868" operator="between">
      <formula>5</formula>
      <formula>9.999</formula>
    </cfRule>
  </conditionalFormatting>
  <conditionalFormatting sqref="U30">
    <cfRule type="cellIs" dxfId="4025" priority="2869" operator="between">
      <formula>0.001</formula>
      <formula>4.999</formula>
    </cfRule>
  </conditionalFormatting>
  <conditionalFormatting sqref="U34">
    <cfRule type="cellIs" dxfId="4024" priority="2862" operator="between">
      <formula>15</formula>
      <formula>20</formula>
    </cfRule>
  </conditionalFormatting>
  <conditionalFormatting sqref="U34">
    <cfRule type="cellIs" dxfId="4023" priority="2863" operator="between">
      <formula>10</formula>
      <formula>14.999</formula>
    </cfRule>
  </conditionalFormatting>
  <conditionalFormatting sqref="U34">
    <cfRule type="cellIs" dxfId="4022" priority="2864" operator="between">
      <formula>5</formula>
      <formula>9.999</formula>
    </cfRule>
  </conditionalFormatting>
  <conditionalFormatting sqref="U34">
    <cfRule type="cellIs" dxfId="4021" priority="2865" operator="between">
      <formula>0.001</formula>
      <formula>4.999</formula>
    </cfRule>
  </conditionalFormatting>
  <conditionalFormatting sqref="U38">
    <cfRule type="cellIs" dxfId="4020" priority="2858" operator="between">
      <formula>15</formula>
      <formula>20</formula>
    </cfRule>
  </conditionalFormatting>
  <conditionalFormatting sqref="U38">
    <cfRule type="cellIs" dxfId="4019" priority="2859" operator="between">
      <formula>10</formula>
      <formula>14.999</formula>
    </cfRule>
  </conditionalFormatting>
  <conditionalFormatting sqref="U38">
    <cfRule type="cellIs" dxfId="4018" priority="2860" operator="between">
      <formula>5</formula>
      <formula>9.999</formula>
    </cfRule>
  </conditionalFormatting>
  <conditionalFormatting sqref="U38">
    <cfRule type="cellIs" dxfId="4017" priority="2861" operator="between">
      <formula>0.001</formula>
      <formula>4.999</formula>
    </cfRule>
  </conditionalFormatting>
  <conditionalFormatting sqref="U42">
    <cfRule type="cellIs" dxfId="4016" priority="2854" operator="between">
      <formula>15</formula>
      <formula>20</formula>
    </cfRule>
  </conditionalFormatting>
  <conditionalFormatting sqref="U42">
    <cfRule type="cellIs" dxfId="4015" priority="2855" operator="between">
      <formula>10</formula>
      <formula>14.999</formula>
    </cfRule>
  </conditionalFormatting>
  <conditionalFormatting sqref="U42">
    <cfRule type="cellIs" dxfId="4014" priority="2856" operator="between">
      <formula>5</formula>
      <formula>9.999</formula>
    </cfRule>
  </conditionalFormatting>
  <conditionalFormatting sqref="U42">
    <cfRule type="cellIs" dxfId="4013" priority="2857" operator="between">
      <formula>0.001</formula>
      <formula>4.999</formula>
    </cfRule>
  </conditionalFormatting>
  <conditionalFormatting sqref="W38">
    <cfRule type="cellIs" dxfId="4012" priority="2840" operator="equal">
      <formula>2</formula>
    </cfRule>
  </conditionalFormatting>
  <conditionalFormatting sqref="W38">
    <cfRule type="cellIs" dxfId="4011" priority="2841" operator="equal">
      <formula>1</formula>
    </cfRule>
  </conditionalFormatting>
  <conditionalFormatting sqref="W38">
    <cfRule type="cellIs" dxfId="4010" priority="2836" operator="equal">
      <formula>6</formula>
    </cfRule>
  </conditionalFormatting>
  <conditionalFormatting sqref="W38">
    <cfRule type="cellIs" dxfId="4009" priority="2837" operator="equal">
      <formula>5</formula>
    </cfRule>
  </conditionalFormatting>
  <conditionalFormatting sqref="W38">
    <cfRule type="cellIs" dxfId="4008" priority="2838" operator="equal">
      <formula>4</formula>
    </cfRule>
  </conditionalFormatting>
  <conditionalFormatting sqref="W38">
    <cfRule type="cellIs" dxfId="4007" priority="2839" operator="equal">
      <formula>3</formula>
    </cfRule>
  </conditionalFormatting>
  <conditionalFormatting sqref="W42">
    <cfRule type="cellIs" dxfId="4006" priority="2834" operator="equal">
      <formula>2</formula>
    </cfRule>
  </conditionalFormatting>
  <conditionalFormatting sqref="W42">
    <cfRule type="cellIs" dxfId="4005" priority="2835" operator="equal">
      <formula>1</formula>
    </cfRule>
  </conditionalFormatting>
  <conditionalFormatting sqref="W42">
    <cfRule type="cellIs" dxfId="4004" priority="2830" operator="equal">
      <formula>6</formula>
    </cfRule>
  </conditionalFormatting>
  <conditionalFormatting sqref="W42">
    <cfRule type="cellIs" dxfId="4003" priority="2831" operator="equal">
      <formula>5</formula>
    </cfRule>
  </conditionalFormatting>
  <conditionalFormatting sqref="W42">
    <cfRule type="cellIs" dxfId="4002" priority="2832" operator="equal">
      <formula>4</formula>
    </cfRule>
  </conditionalFormatting>
  <conditionalFormatting sqref="W42">
    <cfRule type="cellIs" dxfId="4001" priority="2833" operator="equal">
      <formula>3</formula>
    </cfRule>
  </conditionalFormatting>
  <conditionalFormatting sqref="AX26">
    <cfRule type="cellIs" dxfId="4000" priority="2828" operator="equal">
      <formula>2</formula>
    </cfRule>
  </conditionalFormatting>
  <conditionalFormatting sqref="AX26">
    <cfRule type="cellIs" dxfId="3999" priority="2829" operator="equal">
      <formula>1</formula>
    </cfRule>
  </conditionalFormatting>
  <conditionalFormatting sqref="AX26">
    <cfRule type="cellIs" dxfId="3998" priority="2824" operator="equal">
      <formula>6</formula>
    </cfRule>
  </conditionalFormatting>
  <conditionalFormatting sqref="AX26">
    <cfRule type="cellIs" dxfId="3997" priority="2825" operator="equal">
      <formula>5</formula>
    </cfRule>
  </conditionalFormatting>
  <conditionalFormatting sqref="AX26">
    <cfRule type="cellIs" dxfId="3996" priority="2826" operator="equal">
      <formula>4</formula>
    </cfRule>
  </conditionalFormatting>
  <conditionalFormatting sqref="AX26">
    <cfRule type="cellIs" dxfId="3995" priority="2827" operator="equal">
      <formula>3</formula>
    </cfRule>
  </conditionalFormatting>
  <conditionalFormatting sqref="W20">
    <cfRule type="cellIs" dxfId="3994" priority="2822" operator="equal">
      <formula>2</formula>
    </cfRule>
  </conditionalFormatting>
  <conditionalFormatting sqref="W20">
    <cfRule type="cellIs" dxfId="3993" priority="2823" operator="equal">
      <formula>1</formula>
    </cfRule>
  </conditionalFormatting>
  <conditionalFormatting sqref="W20">
    <cfRule type="cellIs" dxfId="3992" priority="2818" operator="equal">
      <formula>6</formula>
    </cfRule>
  </conditionalFormatting>
  <conditionalFormatting sqref="W20">
    <cfRule type="cellIs" dxfId="3991" priority="2819" operator="equal">
      <formula>5</formula>
    </cfRule>
  </conditionalFormatting>
  <conditionalFormatting sqref="W20">
    <cfRule type="cellIs" dxfId="3990" priority="2820" operator="equal">
      <formula>4</formula>
    </cfRule>
  </conditionalFormatting>
  <conditionalFormatting sqref="W20">
    <cfRule type="cellIs" dxfId="3989" priority="2821" operator="equal">
      <formula>3</formula>
    </cfRule>
  </conditionalFormatting>
  <conditionalFormatting sqref="AV20">
    <cfRule type="cellIs" dxfId="3988" priority="2814" operator="between">
      <formula>15</formula>
      <formula>20</formula>
    </cfRule>
  </conditionalFormatting>
  <conditionalFormatting sqref="AV20">
    <cfRule type="cellIs" dxfId="3987" priority="2815" operator="between">
      <formula>10</formula>
      <formula>14.999</formula>
    </cfRule>
  </conditionalFormatting>
  <conditionalFormatting sqref="AV20">
    <cfRule type="cellIs" dxfId="3986" priority="2816" operator="between">
      <formula>5</formula>
      <formula>9.999</formula>
    </cfRule>
  </conditionalFormatting>
  <conditionalFormatting sqref="AV20">
    <cfRule type="cellIs" dxfId="3985" priority="2817" operator="between">
      <formula>0.001</formula>
      <formula>4.999</formula>
    </cfRule>
  </conditionalFormatting>
  <conditionalFormatting sqref="AX20">
    <cfRule type="cellIs" dxfId="3984" priority="2812" operator="equal">
      <formula>2</formula>
    </cfRule>
  </conditionalFormatting>
  <conditionalFormatting sqref="AX20">
    <cfRule type="cellIs" dxfId="3983" priority="2813" operator="equal">
      <formula>1</formula>
    </cfRule>
  </conditionalFormatting>
  <conditionalFormatting sqref="AX20">
    <cfRule type="cellIs" dxfId="3982" priority="2808" operator="equal">
      <formula>6</formula>
    </cfRule>
  </conditionalFormatting>
  <conditionalFormatting sqref="AX20">
    <cfRule type="cellIs" dxfId="3981" priority="2809" operator="equal">
      <formula>5</formula>
    </cfRule>
  </conditionalFormatting>
  <conditionalFormatting sqref="AX20">
    <cfRule type="cellIs" dxfId="3980" priority="2810" operator="equal">
      <formula>4</formula>
    </cfRule>
  </conditionalFormatting>
  <conditionalFormatting sqref="AX20">
    <cfRule type="cellIs" dxfId="3979" priority="2811" operator="equal">
      <formula>3</formula>
    </cfRule>
  </conditionalFormatting>
  <conditionalFormatting sqref="W77">
    <cfRule type="cellIs" dxfId="3978" priority="2806" operator="equal">
      <formula>2</formula>
    </cfRule>
  </conditionalFormatting>
  <conditionalFormatting sqref="W77">
    <cfRule type="cellIs" dxfId="3977" priority="2807" operator="equal">
      <formula>1</formula>
    </cfRule>
  </conditionalFormatting>
  <conditionalFormatting sqref="W77">
    <cfRule type="cellIs" dxfId="3976" priority="2802" operator="equal">
      <formula>6</formula>
    </cfRule>
  </conditionalFormatting>
  <conditionalFormatting sqref="W77">
    <cfRule type="cellIs" dxfId="3975" priority="2803" operator="equal">
      <formula>5</formula>
    </cfRule>
  </conditionalFormatting>
  <conditionalFormatting sqref="W77">
    <cfRule type="cellIs" dxfId="3974" priority="2804" operator="equal">
      <formula>4</formula>
    </cfRule>
  </conditionalFormatting>
  <conditionalFormatting sqref="W77">
    <cfRule type="cellIs" dxfId="3973" priority="2805" operator="equal">
      <formula>3</formula>
    </cfRule>
  </conditionalFormatting>
  <conditionalFormatting sqref="U71">
    <cfRule type="cellIs" dxfId="3972" priority="2798" operator="between">
      <formula>15</formula>
      <formula>20</formula>
    </cfRule>
  </conditionalFormatting>
  <conditionalFormatting sqref="U71">
    <cfRule type="cellIs" dxfId="3971" priority="2799" operator="between">
      <formula>10</formula>
      <formula>14.999</formula>
    </cfRule>
  </conditionalFormatting>
  <conditionalFormatting sqref="U71">
    <cfRule type="cellIs" dxfId="3970" priority="2800" operator="between">
      <formula>5</formula>
      <formula>9.999</formula>
    </cfRule>
  </conditionalFormatting>
  <conditionalFormatting sqref="U71">
    <cfRule type="cellIs" dxfId="3969" priority="2801" operator="between">
      <formula>0.001</formula>
      <formula>4.999</formula>
    </cfRule>
  </conditionalFormatting>
  <conditionalFormatting sqref="W71">
    <cfRule type="cellIs" dxfId="3968" priority="2796" operator="equal">
      <formula>2</formula>
    </cfRule>
  </conditionalFormatting>
  <conditionalFormatting sqref="W71">
    <cfRule type="cellIs" dxfId="3967" priority="2797" operator="equal">
      <formula>1</formula>
    </cfRule>
  </conditionalFormatting>
  <conditionalFormatting sqref="W71">
    <cfRule type="cellIs" dxfId="3966" priority="2792" operator="equal">
      <formula>6</formula>
    </cfRule>
  </conditionalFormatting>
  <conditionalFormatting sqref="W71">
    <cfRule type="cellIs" dxfId="3965" priority="2793" operator="equal">
      <formula>5</formula>
    </cfRule>
  </conditionalFormatting>
  <conditionalFormatting sqref="W71">
    <cfRule type="cellIs" dxfId="3964" priority="2794" operator="equal">
      <formula>4</formula>
    </cfRule>
  </conditionalFormatting>
  <conditionalFormatting sqref="W71">
    <cfRule type="cellIs" dxfId="3963" priority="2795" operator="equal">
      <formula>3</formula>
    </cfRule>
  </conditionalFormatting>
  <conditionalFormatting sqref="AV71">
    <cfRule type="cellIs" dxfId="3962" priority="2768" operator="between">
      <formula>15</formula>
      <formula>20</formula>
    </cfRule>
  </conditionalFormatting>
  <conditionalFormatting sqref="AV71">
    <cfRule type="cellIs" dxfId="3961" priority="2769" operator="between">
      <formula>10</formula>
      <formula>14.999</formula>
    </cfRule>
  </conditionalFormatting>
  <conditionalFormatting sqref="AV71">
    <cfRule type="cellIs" dxfId="3960" priority="2770" operator="between">
      <formula>5</formula>
      <formula>9.999</formula>
    </cfRule>
  </conditionalFormatting>
  <conditionalFormatting sqref="AV71">
    <cfRule type="cellIs" dxfId="3959" priority="2771" operator="between">
      <formula>0.001</formula>
      <formula>4.999</formula>
    </cfRule>
  </conditionalFormatting>
  <conditionalFormatting sqref="AX71">
    <cfRule type="cellIs" dxfId="3958" priority="2766" operator="equal">
      <formula>2</formula>
    </cfRule>
  </conditionalFormatting>
  <conditionalFormatting sqref="AX71">
    <cfRule type="cellIs" dxfId="3957" priority="2767" operator="equal">
      <formula>1</formula>
    </cfRule>
  </conditionalFormatting>
  <conditionalFormatting sqref="AX71">
    <cfRule type="cellIs" dxfId="3956" priority="2762" operator="equal">
      <formula>6</formula>
    </cfRule>
  </conditionalFormatting>
  <conditionalFormatting sqref="AX71">
    <cfRule type="cellIs" dxfId="3955" priority="2763" operator="equal">
      <formula>5</formula>
    </cfRule>
  </conditionalFormatting>
  <conditionalFormatting sqref="AX71">
    <cfRule type="cellIs" dxfId="3954" priority="2764" operator="equal">
      <formula>4</formula>
    </cfRule>
  </conditionalFormatting>
  <conditionalFormatting sqref="AX71">
    <cfRule type="cellIs" dxfId="3953" priority="2765" operator="equal">
      <formula>3</formula>
    </cfRule>
  </conditionalFormatting>
  <conditionalFormatting sqref="U172">
    <cfRule type="cellIs" dxfId="3952" priority="2678" operator="between">
      <formula>15</formula>
      <formula>20</formula>
    </cfRule>
  </conditionalFormatting>
  <conditionalFormatting sqref="U172">
    <cfRule type="cellIs" dxfId="3951" priority="2679" operator="between">
      <formula>10</formula>
      <formula>14.999</formula>
    </cfRule>
  </conditionalFormatting>
  <conditionalFormatting sqref="U172">
    <cfRule type="cellIs" dxfId="3950" priority="2680" operator="between">
      <formula>5</formula>
      <formula>9.999</formula>
    </cfRule>
  </conditionalFormatting>
  <conditionalFormatting sqref="U172">
    <cfRule type="cellIs" dxfId="3949" priority="2681" operator="between">
      <formula>0.001</formula>
      <formula>4.999</formula>
    </cfRule>
  </conditionalFormatting>
  <conditionalFormatting sqref="W172">
    <cfRule type="cellIs" dxfId="3948" priority="2676" operator="equal">
      <formula>2</formula>
    </cfRule>
  </conditionalFormatting>
  <conditionalFormatting sqref="W172">
    <cfRule type="cellIs" dxfId="3947" priority="2677" operator="equal">
      <formula>1</formula>
    </cfRule>
  </conditionalFormatting>
  <conditionalFormatting sqref="W172">
    <cfRule type="cellIs" dxfId="3946" priority="2672" operator="equal">
      <formula>6</formula>
    </cfRule>
  </conditionalFormatting>
  <conditionalFormatting sqref="W172">
    <cfRule type="cellIs" dxfId="3945" priority="2673" operator="equal">
      <formula>5</formula>
    </cfRule>
  </conditionalFormatting>
  <conditionalFormatting sqref="W172">
    <cfRule type="cellIs" dxfId="3944" priority="2674" operator="equal">
      <formula>4</formula>
    </cfRule>
  </conditionalFormatting>
  <conditionalFormatting sqref="W172">
    <cfRule type="cellIs" dxfId="3943" priority="2675" operator="equal">
      <formula>3</formula>
    </cfRule>
  </conditionalFormatting>
  <conditionalFormatting sqref="AX172">
    <cfRule type="cellIs" dxfId="3942" priority="2666" operator="equal">
      <formula>2</formula>
    </cfRule>
  </conditionalFormatting>
  <conditionalFormatting sqref="AX172">
    <cfRule type="cellIs" dxfId="3941" priority="2667" operator="equal">
      <formula>1</formula>
    </cfRule>
  </conditionalFormatting>
  <conditionalFormatting sqref="AX172">
    <cfRule type="cellIs" dxfId="3940" priority="2662" operator="equal">
      <formula>6</formula>
    </cfRule>
  </conditionalFormatting>
  <conditionalFormatting sqref="AX172">
    <cfRule type="cellIs" dxfId="3939" priority="2663" operator="equal">
      <formula>5</formula>
    </cfRule>
  </conditionalFormatting>
  <conditionalFormatting sqref="AX172">
    <cfRule type="cellIs" dxfId="3938" priority="2664" operator="equal">
      <formula>4</formula>
    </cfRule>
  </conditionalFormatting>
  <conditionalFormatting sqref="AX172">
    <cfRule type="cellIs" dxfId="3937" priority="2665" operator="equal">
      <formula>3</formula>
    </cfRule>
  </conditionalFormatting>
  <conditionalFormatting sqref="P46:S46">
    <cfRule type="containsText" dxfId="3936" priority="2527" operator="containsText" text="ggggggggggggggg">
      <formula>NOT(ISERROR(SEARCH("ggggggggggggggg",P46)))</formula>
    </cfRule>
  </conditionalFormatting>
  <conditionalFormatting sqref="P46:S46">
    <cfRule type="containsText" dxfId="3935" priority="2528" operator="containsText" text="gggggggggg">
      <formula>NOT(ISERROR(SEARCH("gggggggggg",P46)))</formula>
    </cfRule>
  </conditionalFormatting>
  <conditionalFormatting sqref="P46:S46">
    <cfRule type="containsText" dxfId="3934" priority="2529" operator="containsText" text="ggggg">
      <formula>NOT(ISERROR(SEARCH("ggggg",P46)))</formula>
    </cfRule>
  </conditionalFormatting>
  <conditionalFormatting sqref="P46:S46">
    <cfRule type="containsText" dxfId="3933" priority="2530" operator="containsText" text="g">
      <formula>NOT(ISERROR(SEARCH("g",P46)))</formula>
    </cfRule>
  </conditionalFormatting>
  <conditionalFormatting sqref="D46">
    <cfRule type="beginsWith" dxfId="3932" priority="2524" operator="beginsWith" text="?">
      <formula>LEFT(D46,LEN("?"))="?"</formula>
    </cfRule>
  </conditionalFormatting>
  <conditionalFormatting sqref="B46">
    <cfRule type="beginsWith" dxfId="3931" priority="2526" operator="beginsWith" text="?">
      <formula>LEFT(B46,LEN("?"))="?"</formula>
    </cfRule>
  </conditionalFormatting>
  <conditionalFormatting sqref="H45:L47">
    <cfRule type="beginsWith" dxfId="3930" priority="2525" operator="beginsWith" text="?">
      <formula>LEFT(H45,LEN("?"))="?"</formula>
    </cfRule>
  </conditionalFormatting>
  <conditionalFormatting sqref="P50:S50">
    <cfRule type="containsText" dxfId="3929" priority="2519" operator="containsText" text="ggggggggggggggg">
      <formula>NOT(ISERROR(SEARCH("ggggggggggggggg",P50)))</formula>
    </cfRule>
  </conditionalFormatting>
  <conditionalFormatting sqref="P50:S50">
    <cfRule type="containsText" dxfId="3928" priority="2520" operator="containsText" text="gggggggggg">
      <formula>NOT(ISERROR(SEARCH("gggggggggg",P50)))</formula>
    </cfRule>
  </conditionalFormatting>
  <conditionalFormatting sqref="P50:S50">
    <cfRule type="containsText" dxfId="3927" priority="2521" operator="containsText" text="ggggg">
      <formula>NOT(ISERROR(SEARCH("ggggg",P50)))</formula>
    </cfRule>
  </conditionalFormatting>
  <conditionalFormatting sqref="P50:S50">
    <cfRule type="containsText" dxfId="3926" priority="2522" operator="containsText" text="g">
      <formula>NOT(ISERROR(SEARCH("g",P50)))</formula>
    </cfRule>
  </conditionalFormatting>
  <conditionalFormatting sqref="D50">
    <cfRule type="beginsWith" dxfId="3925" priority="2516" operator="beginsWith" text="?">
      <formula>LEFT(D50,LEN("?"))="?"</formula>
    </cfRule>
  </conditionalFormatting>
  <conditionalFormatting sqref="B50">
    <cfRule type="beginsWith" dxfId="3924" priority="2518" operator="beginsWith" text="?">
      <formula>LEFT(B50,LEN("?"))="?"</formula>
    </cfRule>
  </conditionalFormatting>
  <conditionalFormatting sqref="H49:L51">
    <cfRule type="beginsWith" dxfId="3923" priority="2517" operator="beginsWith" text="?">
      <formula>LEFT(H49,LEN("?"))="?"</formula>
    </cfRule>
  </conditionalFormatting>
  <conditionalFormatting sqref="AQ85:AT85">
    <cfRule type="containsText" dxfId="3922" priority="2489" operator="containsText" text="ggggggggggggggg">
      <formula>NOT(ISERROR(SEARCH("ggggggggggggggg",AQ85)))</formula>
    </cfRule>
  </conditionalFormatting>
  <conditionalFormatting sqref="AQ85:AT85">
    <cfRule type="containsText" dxfId="3921" priority="2490" operator="containsText" text="gggggggggg">
      <formula>NOT(ISERROR(SEARCH("gggggggggg",AQ85)))</formula>
    </cfRule>
  </conditionalFormatting>
  <conditionalFormatting sqref="AQ85:AT85">
    <cfRule type="containsText" dxfId="3920" priority="2491" operator="containsText" text="ggggg">
      <formula>NOT(ISERROR(SEARCH("ggggg",AQ85)))</formula>
    </cfRule>
  </conditionalFormatting>
  <conditionalFormatting sqref="AQ85:AT85">
    <cfRule type="containsText" dxfId="3919" priority="2492" operator="containsText" text="g">
      <formula>NOT(ISERROR(SEARCH("g",AQ85)))</formula>
    </cfRule>
  </conditionalFormatting>
  <conditionalFormatting sqref="AQ77:AT77">
    <cfRule type="containsText" dxfId="3918" priority="2502" operator="containsText" text="ggggggggggggggg">
      <formula>NOT(ISERROR(SEARCH("ggggggggggggggg",AQ77)))</formula>
    </cfRule>
  </conditionalFormatting>
  <conditionalFormatting sqref="AQ77:AT77">
    <cfRule type="containsText" dxfId="3917" priority="2503" operator="containsText" text="gggggggggg">
      <formula>NOT(ISERROR(SEARCH("gggggggggg",AQ77)))</formula>
    </cfRule>
  </conditionalFormatting>
  <conditionalFormatting sqref="AQ77:AT77">
    <cfRule type="containsText" dxfId="3916" priority="2504" operator="containsText" text="ggggg">
      <formula>NOT(ISERROR(SEARCH("ggggg",AQ77)))</formula>
    </cfRule>
  </conditionalFormatting>
  <conditionalFormatting sqref="AQ77:AT77">
    <cfRule type="containsText" dxfId="3915" priority="2505" operator="containsText" text="g">
      <formula>NOT(ISERROR(SEARCH("g",AQ77)))</formula>
    </cfRule>
  </conditionalFormatting>
  <conditionalFormatting sqref="AQ81:AT81">
    <cfRule type="containsText" dxfId="3914" priority="2498" operator="containsText" text="ggggggggggggggg">
      <formula>NOT(ISERROR(SEARCH("ggggggggggggggg",AQ81)))</formula>
    </cfRule>
  </conditionalFormatting>
  <conditionalFormatting sqref="AQ81:AT81">
    <cfRule type="containsText" dxfId="3913" priority="2499" operator="containsText" text="gggggggggg">
      <formula>NOT(ISERROR(SEARCH("gggggggggg",AQ81)))</formula>
    </cfRule>
  </conditionalFormatting>
  <conditionalFormatting sqref="AQ81:AT81">
    <cfRule type="containsText" dxfId="3912" priority="2500" operator="containsText" text="ggggg">
      <formula>NOT(ISERROR(SEARCH("ggggg",AQ81)))</formula>
    </cfRule>
  </conditionalFormatting>
  <conditionalFormatting sqref="AQ81:AT81">
    <cfRule type="containsText" dxfId="3911" priority="2501" operator="containsText" text="g">
      <formula>NOT(ISERROR(SEARCH("g",AQ81)))</formula>
    </cfRule>
  </conditionalFormatting>
  <conditionalFormatting sqref="AC77">
    <cfRule type="beginsWith" dxfId="3910" priority="2496" operator="beginsWith" text="?">
      <formula>LEFT(AC77,LEN("?"))="?"</formula>
    </cfRule>
  </conditionalFormatting>
  <conditionalFormatting sqref="AC81">
    <cfRule type="beginsWith" dxfId="3909" priority="2497" operator="beginsWith" text="?">
      <formula>LEFT(AC81,LEN("?"))="?"</formula>
    </cfRule>
  </conditionalFormatting>
  <conditionalFormatting sqref="AI76:AM78">
    <cfRule type="beginsWith" dxfId="3908" priority="2495" operator="beginsWith" text="?">
      <formula>LEFT(AI76,LEN("?"))="?"</formula>
    </cfRule>
  </conditionalFormatting>
  <conditionalFormatting sqref="AI80:AM82">
    <cfRule type="beginsWith" dxfId="3907" priority="2494" operator="beginsWith" text="?">
      <formula>LEFT(AI80,LEN("?"))="?"</formula>
    </cfRule>
  </conditionalFormatting>
  <conditionalFormatting sqref="AC85">
    <cfRule type="beginsWith" dxfId="3906" priority="2488" operator="beginsWith" text="?">
      <formula>LEFT(AC85,LEN("?"))="?"</formula>
    </cfRule>
  </conditionalFormatting>
  <conditionalFormatting sqref="AI84:AM86">
    <cfRule type="beginsWith" dxfId="3905" priority="2487" operator="beginsWith" text="?">
      <formula>LEFT(AI84,LEN("?"))="?"</formula>
    </cfRule>
  </conditionalFormatting>
  <conditionalFormatting sqref="AC124">
    <cfRule type="beginsWith" dxfId="3904" priority="2465" operator="beginsWith" text="?">
      <formula>LEFT(AC124,LEN("?"))="?"</formula>
    </cfRule>
  </conditionalFormatting>
  <conditionalFormatting sqref="AC128">
    <cfRule type="beginsWith" dxfId="3903" priority="2466" operator="beginsWith" text="?">
      <formula>LEFT(AC128,LEN("?"))="?"</formula>
    </cfRule>
  </conditionalFormatting>
  <conditionalFormatting sqref="B147">
    <cfRule type="beginsWith" dxfId="3902" priority="2450" operator="beginsWith" text="?">
      <formula>LEFT(B147,LEN("?"))="?"</formula>
    </cfRule>
  </conditionalFormatting>
  <conditionalFormatting sqref="B151">
    <cfRule type="beginsWith" dxfId="3901" priority="2449" operator="beginsWith" text="?">
      <formula>LEFT(B151,LEN("?"))="?"</formula>
    </cfRule>
  </conditionalFormatting>
  <conditionalFormatting sqref="AC155">
    <cfRule type="beginsWith" dxfId="3900" priority="2399" operator="beginsWith" text="?">
      <formula>LEFT(AC155,LEN("?"))="?"</formula>
    </cfRule>
  </conditionalFormatting>
  <conditionalFormatting sqref="B159">
    <cfRule type="beginsWith" dxfId="3899" priority="2396" operator="beginsWith" text="?">
      <formula>LEFT(B159,LEN("?"))="?"</formula>
    </cfRule>
  </conditionalFormatting>
  <conditionalFormatting sqref="AC147">
    <cfRule type="beginsWith" dxfId="3898" priority="2394" operator="beginsWith" text="?">
      <formula>LEFT(AC147,LEN("?"))="?"</formula>
    </cfRule>
  </conditionalFormatting>
  <conditionalFormatting sqref="AC151">
    <cfRule type="beginsWith" dxfId="3897" priority="2393" operator="beginsWith" text="?">
      <formula>LEFT(AC151,LEN("?"))="?"</formula>
    </cfRule>
  </conditionalFormatting>
  <conditionalFormatting sqref="AC89">
    <cfRule type="beginsWith" dxfId="3896" priority="1753" operator="beginsWith" text="?">
      <formula>LEFT(AC89,LEN("?"))="?"</formula>
    </cfRule>
  </conditionalFormatting>
  <conditionalFormatting sqref="AI88:AM90">
    <cfRule type="beginsWith" dxfId="3895" priority="1752" operator="beginsWith" text="?">
      <formula>LEFT(AI88,LEN("?"))="?"</formula>
    </cfRule>
  </conditionalFormatting>
  <conditionalFormatting sqref="H112:L114">
    <cfRule type="beginsWith" dxfId="3894" priority="1798" operator="beginsWith" text="?">
      <formula>LEFT(H112,LEN("?"))="?"</formula>
    </cfRule>
  </conditionalFormatting>
  <conditionalFormatting sqref="AE77">
    <cfRule type="beginsWith" dxfId="3893" priority="2203" operator="beginsWith" text="?">
      <formula>LEFT(AE77,LEN("?"))="?"</formula>
    </cfRule>
  </conditionalFormatting>
  <conditionalFormatting sqref="AE81">
    <cfRule type="beginsWith" dxfId="3892" priority="2202" operator="beginsWith" text="?">
      <formula>LEFT(AE81,LEN("?"))="?"</formula>
    </cfRule>
  </conditionalFormatting>
  <conditionalFormatting sqref="AE85">
    <cfRule type="beginsWith" dxfId="3891" priority="2201" operator="beginsWith" text="?">
      <formula>LEFT(AE85,LEN("?"))="?"</formula>
    </cfRule>
  </conditionalFormatting>
  <conditionalFormatting sqref="U46">
    <cfRule type="cellIs" dxfId="3890" priority="2197" operator="between">
      <formula>15</formula>
      <formula>20</formula>
    </cfRule>
  </conditionalFormatting>
  <conditionalFormatting sqref="U46">
    <cfRule type="cellIs" dxfId="3889" priority="2198" operator="between">
      <formula>10</formula>
      <formula>14.999</formula>
    </cfRule>
  </conditionalFormatting>
  <conditionalFormatting sqref="U46">
    <cfRule type="cellIs" dxfId="3888" priority="2199" operator="between">
      <formula>5</formula>
      <formula>9.999</formula>
    </cfRule>
  </conditionalFormatting>
  <conditionalFormatting sqref="U46">
    <cfRule type="cellIs" dxfId="3887" priority="2200" operator="between">
      <formula>0.001</formula>
      <formula>4.999</formula>
    </cfRule>
  </conditionalFormatting>
  <conditionalFormatting sqref="W46">
    <cfRule type="cellIs" dxfId="3886" priority="2195" operator="equal">
      <formula>2</formula>
    </cfRule>
  </conditionalFormatting>
  <conditionalFormatting sqref="W46">
    <cfRule type="cellIs" dxfId="3885" priority="2196" operator="equal">
      <formula>1</formula>
    </cfRule>
  </conditionalFormatting>
  <conditionalFormatting sqref="W46">
    <cfRule type="cellIs" dxfId="3884" priority="2191" operator="equal">
      <formula>6</formula>
    </cfRule>
  </conditionalFormatting>
  <conditionalFormatting sqref="W46">
    <cfRule type="cellIs" dxfId="3883" priority="2192" operator="equal">
      <formula>5</formula>
    </cfRule>
  </conditionalFormatting>
  <conditionalFormatting sqref="W46">
    <cfRule type="cellIs" dxfId="3882" priority="2193" operator="equal">
      <formula>4</formula>
    </cfRule>
  </conditionalFormatting>
  <conditionalFormatting sqref="W46">
    <cfRule type="cellIs" dxfId="3881" priority="2194" operator="equal">
      <formula>3</formula>
    </cfRule>
  </conditionalFormatting>
  <conditionalFormatting sqref="U50">
    <cfRule type="cellIs" dxfId="3880" priority="2187" operator="between">
      <formula>15</formula>
      <formula>20</formula>
    </cfRule>
  </conditionalFormatting>
  <conditionalFormatting sqref="U50">
    <cfRule type="cellIs" dxfId="3879" priority="2188" operator="between">
      <formula>10</formula>
      <formula>14.999</formula>
    </cfRule>
  </conditionalFormatting>
  <conditionalFormatting sqref="U50">
    <cfRule type="cellIs" dxfId="3878" priority="2189" operator="between">
      <formula>5</formula>
      <formula>9.999</formula>
    </cfRule>
  </conditionalFormatting>
  <conditionalFormatting sqref="U50">
    <cfRule type="cellIs" dxfId="3877" priority="2190" operator="between">
      <formula>0.001</formula>
      <formula>4.999</formula>
    </cfRule>
  </conditionalFormatting>
  <conditionalFormatting sqref="W50">
    <cfRule type="cellIs" dxfId="3876" priority="2185" operator="equal">
      <formula>2</formula>
    </cfRule>
  </conditionalFormatting>
  <conditionalFormatting sqref="W50">
    <cfRule type="cellIs" dxfId="3875" priority="2186" operator="equal">
      <formula>1</formula>
    </cfRule>
  </conditionalFormatting>
  <conditionalFormatting sqref="W50">
    <cfRule type="cellIs" dxfId="3874" priority="2181" operator="equal">
      <formula>6</formula>
    </cfRule>
  </conditionalFormatting>
  <conditionalFormatting sqref="W50">
    <cfRule type="cellIs" dxfId="3873" priority="2182" operator="equal">
      <formula>5</formula>
    </cfRule>
  </conditionalFormatting>
  <conditionalFormatting sqref="W50">
    <cfRule type="cellIs" dxfId="3872" priority="2183" operator="equal">
      <formula>4</formula>
    </cfRule>
  </conditionalFormatting>
  <conditionalFormatting sqref="W50">
    <cfRule type="cellIs" dxfId="3871" priority="2184" operator="equal">
      <formula>3</formula>
    </cfRule>
  </conditionalFormatting>
  <conditionalFormatting sqref="AV77">
    <cfRule type="cellIs" dxfId="3870" priority="2087" operator="between">
      <formula>15</formula>
      <formula>20</formula>
    </cfRule>
  </conditionalFormatting>
  <conditionalFormatting sqref="AV77">
    <cfRule type="cellIs" dxfId="3869" priority="2088" operator="between">
      <formula>10</formula>
      <formula>14.999</formula>
    </cfRule>
  </conditionalFormatting>
  <conditionalFormatting sqref="AV77">
    <cfRule type="cellIs" dxfId="3868" priority="2089" operator="between">
      <formula>5</formula>
      <formula>9.999</formula>
    </cfRule>
  </conditionalFormatting>
  <conditionalFormatting sqref="AV77">
    <cfRule type="cellIs" dxfId="3867" priority="2090" operator="between">
      <formula>0.001</formula>
      <formula>4.999</formula>
    </cfRule>
  </conditionalFormatting>
  <conditionalFormatting sqref="AX77">
    <cfRule type="cellIs" dxfId="3866" priority="2085" operator="equal">
      <formula>2</formula>
    </cfRule>
  </conditionalFormatting>
  <conditionalFormatting sqref="AX77">
    <cfRule type="cellIs" dxfId="3865" priority="2086" operator="equal">
      <formula>1</formula>
    </cfRule>
  </conditionalFormatting>
  <conditionalFormatting sqref="AX77">
    <cfRule type="cellIs" dxfId="3864" priority="2081" operator="equal">
      <formula>6</formula>
    </cfRule>
  </conditionalFormatting>
  <conditionalFormatting sqref="AX77">
    <cfRule type="cellIs" dxfId="3863" priority="2082" operator="equal">
      <formula>5</formula>
    </cfRule>
  </conditionalFormatting>
  <conditionalFormatting sqref="AX77">
    <cfRule type="cellIs" dxfId="3862" priority="2083" operator="equal">
      <formula>4</formula>
    </cfRule>
  </conditionalFormatting>
  <conditionalFormatting sqref="AX77">
    <cfRule type="cellIs" dxfId="3861" priority="2084" operator="equal">
      <formula>3</formula>
    </cfRule>
  </conditionalFormatting>
  <conditionalFormatting sqref="AQ54:AT54">
    <cfRule type="containsText" dxfId="3860" priority="1952" operator="containsText" text="ggggggggggggggg">
      <formula>NOT(ISERROR(SEARCH("ggggggggggggggg",AQ54)))</formula>
    </cfRule>
  </conditionalFormatting>
  <conditionalFormatting sqref="AQ54:AT54">
    <cfRule type="containsText" dxfId="3859" priority="1953" operator="containsText" text="gggggggggg">
      <formula>NOT(ISERROR(SEARCH("gggggggggg",AQ54)))</formula>
    </cfRule>
  </conditionalFormatting>
  <conditionalFormatting sqref="AQ54:AT54">
    <cfRule type="containsText" dxfId="3858" priority="1954" operator="containsText" text="ggggg">
      <formula>NOT(ISERROR(SEARCH("ggggg",AQ54)))</formula>
    </cfRule>
  </conditionalFormatting>
  <conditionalFormatting sqref="AQ54:AT54">
    <cfRule type="containsText" dxfId="3857" priority="1955" operator="containsText" text="g">
      <formula>NOT(ISERROR(SEARCH("g",AQ54)))</formula>
    </cfRule>
  </conditionalFormatting>
  <conditionalFormatting sqref="AE54">
    <cfRule type="beginsWith" dxfId="3856" priority="1949" operator="beginsWith" text="?">
      <formula>LEFT(AE54,LEN("?"))="?"</formula>
    </cfRule>
  </conditionalFormatting>
  <conditionalFormatting sqref="AC54">
    <cfRule type="beginsWith" dxfId="3855" priority="1951" operator="beginsWith" text="?">
      <formula>LEFT(AC54,LEN("?"))="?"</formula>
    </cfRule>
  </conditionalFormatting>
  <conditionalFormatting sqref="AI53:AM55">
    <cfRule type="beginsWith" dxfId="3854" priority="1950" operator="beginsWith" text="?">
      <formula>LEFT(AI53,LEN("?"))="?"</formula>
    </cfRule>
  </conditionalFormatting>
  <conditionalFormatting sqref="P54:S54">
    <cfRule type="containsText" dxfId="3853" priority="1944" operator="containsText" text="ggggggggggggggg">
      <formula>NOT(ISERROR(SEARCH("ggggggggggggggg",P54)))</formula>
    </cfRule>
  </conditionalFormatting>
  <conditionalFormatting sqref="P54:S54">
    <cfRule type="containsText" dxfId="3852" priority="1945" operator="containsText" text="gggggggggg">
      <formula>NOT(ISERROR(SEARCH("gggggggggg",P54)))</formula>
    </cfRule>
  </conditionalFormatting>
  <conditionalFormatting sqref="P54:S54">
    <cfRule type="containsText" dxfId="3851" priority="1946" operator="containsText" text="ggggg">
      <formula>NOT(ISERROR(SEARCH("ggggg",P54)))</formula>
    </cfRule>
  </conditionalFormatting>
  <conditionalFormatting sqref="P54:S54">
    <cfRule type="containsText" dxfId="3850" priority="1947" operator="containsText" text="g">
      <formula>NOT(ISERROR(SEARCH("g",P54)))</formula>
    </cfRule>
  </conditionalFormatting>
  <conditionalFormatting sqref="D54">
    <cfRule type="beginsWith" dxfId="3849" priority="1941" operator="beginsWith" text="?">
      <formula>LEFT(D54,LEN("?"))="?"</formula>
    </cfRule>
  </conditionalFormatting>
  <conditionalFormatting sqref="B54">
    <cfRule type="beginsWith" dxfId="3848" priority="1943" operator="beginsWith" text="?">
      <formula>LEFT(B54,LEN("?"))="?"</formula>
    </cfRule>
  </conditionalFormatting>
  <conditionalFormatting sqref="H53:L55">
    <cfRule type="beginsWith" dxfId="3847" priority="1942" operator="beginsWith" text="?">
      <formula>LEFT(H53,LEN("?"))="?"</formula>
    </cfRule>
  </conditionalFormatting>
  <conditionalFormatting sqref="U54">
    <cfRule type="cellIs" dxfId="3846" priority="1937" operator="between">
      <formula>15</formula>
      <formula>20</formula>
    </cfRule>
  </conditionalFormatting>
  <conditionalFormatting sqref="U54">
    <cfRule type="cellIs" dxfId="3845" priority="1938" operator="between">
      <formula>10</formula>
      <formula>14.999</formula>
    </cfRule>
  </conditionalFormatting>
  <conditionalFormatting sqref="U54">
    <cfRule type="cellIs" dxfId="3844" priority="1939" operator="between">
      <formula>5</formula>
      <formula>9.999</formula>
    </cfRule>
  </conditionalFormatting>
  <conditionalFormatting sqref="U54">
    <cfRule type="cellIs" dxfId="3843" priority="1940" operator="between">
      <formula>0.001</formula>
      <formula>4.999</formula>
    </cfRule>
  </conditionalFormatting>
  <conditionalFormatting sqref="W54">
    <cfRule type="cellIs" dxfId="3842" priority="1935" operator="equal">
      <formula>2</formula>
    </cfRule>
  </conditionalFormatting>
  <conditionalFormatting sqref="W54">
    <cfRule type="cellIs" dxfId="3841" priority="1936" operator="equal">
      <formula>1</formula>
    </cfRule>
  </conditionalFormatting>
  <conditionalFormatting sqref="W54">
    <cfRule type="cellIs" dxfId="3840" priority="1931" operator="equal">
      <formula>6</formula>
    </cfRule>
  </conditionalFormatting>
  <conditionalFormatting sqref="W54">
    <cfRule type="cellIs" dxfId="3839" priority="1932" operator="equal">
      <formula>5</formula>
    </cfRule>
  </conditionalFormatting>
  <conditionalFormatting sqref="W54">
    <cfRule type="cellIs" dxfId="3838" priority="1933" operator="equal">
      <formula>4</formula>
    </cfRule>
  </conditionalFormatting>
  <conditionalFormatting sqref="W54">
    <cfRule type="cellIs" dxfId="3837" priority="1934" operator="equal">
      <formula>3</formula>
    </cfRule>
  </conditionalFormatting>
  <conditionalFormatting sqref="AQ58:AT58">
    <cfRule type="containsText" dxfId="3836" priority="1916" operator="containsText" text="ggggggggggggggg">
      <formula>NOT(ISERROR(SEARCH("ggggggggggggggg",AQ58)))</formula>
    </cfRule>
  </conditionalFormatting>
  <conditionalFormatting sqref="AQ58:AT58">
    <cfRule type="containsText" dxfId="3835" priority="1917" operator="containsText" text="gggggggggg">
      <formula>NOT(ISERROR(SEARCH("gggggggggg",AQ58)))</formula>
    </cfRule>
  </conditionalFormatting>
  <conditionalFormatting sqref="AQ58:AT58">
    <cfRule type="containsText" dxfId="3834" priority="1918" operator="containsText" text="ggggg">
      <formula>NOT(ISERROR(SEARCH("ggggg",AQ58)))</formula>
    </cfRule>
  </conditionalFormatting>
  <conditionalFormatting sqref="AQ58:AT58">
    <cfRule type="containsText" dxfId="3833" priority="1919" operator="containsText" text="g">
      <formula>NOT(ISERROR(SEARCH("g",AQ58)))</formula>
    </cfRule>
  </conditionalFormatting>
  <conditionalFormatting sqref="AE58">
    <cfRule type="beginsWith" dxfId="3832" priority="1913" operator="beginsWith" text="?">
      <formula>LEFT(AE58,LEN("?"))="?"</formula>
    </cfRule>
  </conditionalFormatting>
  <conditionalFormatting sqref="AC58">
    <cfRule type="beginsWith" dxfId="3831" priority="1915" operator="beginsWith" text="?">
      <formula>LEFT(AC58,LEN("?"))="?"</formula>
    </cfRule>
  </conditionalFormatting>
  <conditionalFormatting sqref="AI57:AM59">
    <cfRule type="beginsWith" dxfId="3830" priority="1914" operator="beginsWith" text="?">
      <formula>LEFT(AI57,LEN("?"))="?"</formula>
    </cfRule>
  </conditionalFormatting>
  <conditionalFormatting sqref="AQ62:AT62">
    <cfRule type="containsText" dxfId="3829" priority="1880" operator="containsText" text="ggggggggggggggg">
      <formula>NOT(ISERROR(SEARCH("ggggggggggggggg",AQ62)))</formula>
    </cfRule>
  </conditionalFormatting>
  <conditionalFormatting sqref="AQ62:AT62">
    <cfRule type="containsText" dxfId="3828" priority="1881" operator="containsText" text="gggggggggg">
      <formula>NOT(ISERROR(SEARCH("gggggggggg",AQ62)))</formula>
    </cfRule>
  </conditionalFormatting>
  <conditionalFormatting sqref="AQ62:AT62">
    <cfRule type="containsText" dxfId="3827" priority="1882" operator="containsText" text="ggggg">
      <formula>NOT(ISERROR(SEARCH("ggggg",AQ62)))</formula>
    </cfRule>
  </conditionalFormatting>
  <conditionalFormatting sqref="AQ62:AT62">
    <cfRule type="containsText" dxfId="3826" priority="1883" operator="containsText" text="g">
      <formula>NOT(ISERROR(SEARCH("g",AQ62)))</formula>
    </cfRule>
  </conditionalFormatting>
  <conditionalFormatting sqref="AE62">
    <cfRule type="beginsWith" dxfId="3825" priority="1877" operator="beginsWith" text="?">
      <formula>LEFT(AE62,LEN("?"))="?"</formula>
    </cfRule>
  </conditionalFormatting>
  <conditionalFormatting sqref="AC62">
    <cfRule type="beginsWith" dxfId="3824" priority="1879" operator="beginsWith" text="?">
      <formula>LEFT(AC62,LEN("?"))="?"</formula>
    </cfRule>
  </conditionalFormatting>
  <conditionalFormatting sqref="AI61:AM63">
    <cfRule type="beginsWith" dxfId="3823" priority="1878" operator="beginsWith" text="?">
      <formula>LEFT(AI61,LEN("?"))="?"</formula>
    </cfRule>
  </conditionalFormatting>
  <conditionalFormatting sqref="P113:S113">
    <cfRule type="containsText" dxfId="3822" priority="1800" operator="containsText" text="ggggggggggggggg">
      <formula>NOT(ISERROR(SEARCH("ggggggggggggggg",P113)))</formula>
    </cfRule>
  </conditionalFormatting>
  <conditionalFormatting sqref="P113:S113">
    <cfRule type="containsText" dxfId="3821" priority="1801" operator="containsText" text="gggggggggg">
      <formula>NOT(ISERROR(SEARCH("gggggggggg",P113)))</formula>
    </cfRule>
  </conditionalFormatting>
  <conditionalFormatting sqref="P113:S113">
    <cfRule type="containsText" dxfId="3820" priority="1802" operator="containsText" text="ggggg">
      <formula>NOT(ISERROR(SEARCH("ggggg",P113)))</formula>
    </cfRule>
  </conditionalFormatting>
  <conditionalFormatting sqref="P113:S113">
    <cfRule type="containsText" dxfId="3819" priority="1803" operator="containsText" text="g">
      <formula>NOT(ISERROR(SEARCH("g",P113)))</formula>
    </cfRule>
  </conditionalFormatting>
  <conditionalFormatting sqref="D113">
    <cfRule type="beginsWith" dxfId="3818" priority="1797" operator="beginsWith" text="?">
      <formula>LEFT(D113,LEN("?"))="?"</formula>
    </cfRule>
  </conditionalFormatting>
  <conditionalFormatting sqref="B113">
    <cfRule type="beginsWith" dxfId="3817" priority="1799" operator="beginsWith" text="?">
      <formula>LEFT(B113,LEN("?"))="?"</formula>
    </cfRule>
  </conditionalFormatting>
  <conditionalFormatting sqref="AQ66:AT66">
    <cfRule type="containsText" dxfId="3816" priority="1844" operator="containsText" text="ggggggggggggggg">
      <formula>NOT(ISERROR(SEARCH("ggggggggggggggg",AQ66)))</formula>
    </cfRule>
  </conditionalFormatting>
  <conditionalFormatting sqref="AQ66:AT66">
    <cfRule type="containsText" dxfId="3815" priority="1845" operator="containsText" text="gggggggggg">
      <formula>NOT(ISERROR(SEARCH("gggggggggg",AQ66)))</formula>
    </cfRule>
  </conditionalFormatting>
  <conditionalFormatting sqref="AQ66:AT66">
    <cfRule type="containsText" dxfId="3814" priority="1846" operator="containsText" text="ggggg">
      <formula>NOT(ISERROR(SEARCH("ggggg",AQ66)))</formula>
    </cfRule>
  </conditionalFormatting>
  <conditionalFormatting sqref="AQ66:AT66">
    <cfRule type="containsText" dxfId="3813" priority="1847" operator="containsText" text="g">
      <formula>NOT(ISERROR(SEARCH("g",AQ66)))</formula>
    </cfRule>
  </conditionalFormatting>
  <conditionalFormatting sqref="AE66">
    <cfRule type="beginsWith" dxfId="3812" priority="1841" operator="beginsWith" text="?">
      <formula>LEFT(AE66,LEN("?"))="?"</formula>
    </cfRule>
  </conditionalFormatting>
  <conditionalFormatting sqref="AC66">
    <cfRule type="beginsWith" dxfId="3811" priority="1843" operator="beginsWith" text="?">
      <formula>LEFT(AC66,LEN("?"))="?"</formula>
    </cfRule>
  </conditionalFormatting>
  <conditionalFormatting sqref="AI65:AM67">
    <cfRule type="beginsWith" dxfId="3810" priority="1842" operator="beginsWith" text="?">
      <formula>LEFT(AI65,LEN("?"))="?"</formula>
    </cfRule>
  </conditionalFormatting>
  <conditionalFormatting sqref="D233">
    <cfRule type="beginsWith" dxfId="3809" priority="1185" operator="beginsWith" text="?">
      <formula>LEFT(D233,LEN("?"))="?"</formula>
    </cfRule>
  </conditionalFormatting>
  <conditionalFormatting sqref="W229">
    <cfRule type="cellIs" dxfId="3808" priority="1179" operator="equal">
      <formula>2</formula>
    </cfRule>
  </conditionalFormatting>
  <conditionalFormatting sqref="W229">
    <cfRule type="cellIs" dxfId="3807" priority="1180" operator="equal">
      <formula>1</formula>
    </cfRule>
  </conditionalFormatting>
  <conditionalFormatting sqref="W229">
    <cfRule type="cellIs" dxfId="3806" priority="1175" operator="equal">
      <formula>6</formula>
    </cfRule>
  </conditionalFormatting>
  <conditionalFormatting sqref="W229">
    <cfRule type="cellIs" dxfId="3805" priority="1176" operator="equal">
      <formula>5</formula>
    </cfRule>
  </conditionalFormatting>
  <conditionalFormatting sqref="W229">
    <cfRule type="cellIs" dxfId="3804" priority="1177" operator="equal">
      <formula>4</formula>
    </cfRule>
  </conditionalFormatting>
  <conditionalFormatting sqref="W229">
    <cfRule type="cellIs" dxfId="3803" priority="1178" operator="equal">
      <formula>3</formula>
    </cfRule>
  </conditionalFormatting>
  <conditionalFormatting sqref="AQ105:AT105">
    <cfRule type="containsText" dxfId="3802" priority="1610" operator="containsText" text="ggggggggggggggg">
      <formula>NOT(ISERROR(SEARCH("ggggggggggggggg",AQ105)))</formula>
    </cfRule>
  </conditionalFormatting>
  <conditionalFormatting sqref="AQ105:AT105">
    <cfRule type="containsText" dxfId="3801" priority="1611" operator="containsText" text="gggggggggg">
      <formula>NOT(ISERROR(SEARCH("gggggggggg",AQ105)))</formula>
    </cfRule>
  </conditionalFormatting>
  <conditionalFormatting sqref="AQ105:AT105">
    <cfRule type="containsText" dxfId="3800" priority="1612" operator="containsText" text="ggggg">
      <formula>NOT(ISERROR(SEARCH("ggggg",AQ105)))</formula>
    </cfRule>
  </conditionalFormatting>
  <conditionalFormatting sqref="AQ105:AT105">
    <cfRule type="containsText" dxfId="3799" priority="1613" operator="containsText" text="g">
      <formula>NOT(ISERROR(SEARCH("g",AQ105)))</formula>
    </cfRule>
  </conditionalFormatting>
  <conditionalFormatting sqref="AE105">
    <cfRule type="beginsWith" dxfId="3798" priority="1607" operator="beginsWith" text="?">
      <formula>LEFT(AE105,LEN("?"))="?"</formula>
    </cfRule>
  </conditionalFormatting>
  <conditionalFormatting sqref="AC105">
    <cfRule type="beginsWith" dxfId="3797" priority="1609" operator="beginsWith" text="?">
      <formula>LEFT(AC105,LEN("?"))="?"</formula>
    </cfRule>
  </conditionalFormatting>
  <conditionalFormatting sqref="AI104:AM106">
    <cfRule type="beginsWith" dxfId="3796" priority="1608" operator="beginsWith" text="?">
      <formula>LEFT(AI104,LEN("?"))="?"</formula>
    </cfRule>
  </conditionalFormatting>
  <conditionalFormatting sqref="AQ93:AT93">
    <cfRule type="containsText" dxfId="3795" priority="1792" operator="containsText" text="ggggggggggggggg">
      <formula>NOT(ISERROR(SEARCH("ggggggggggggggg",AQ93)))</formula>
    </cfRule>
  </conditionalFormatting>
  <conditionalFormatting sqref="AQ93:AT93">
    <cfRule type="containsText" dxfId="3794" priority="1793" operator="containsText" text="gggggggggg">
      <formula>NOT(ISERROR(SEARCH("gggggggggg",AQ93)))</formula>
    </cfRule>
  </conditionalFormatting>
  <conditionalFormatting sqref="AQ93:AT93">
    <cfRule type="containsText" dxfId="3793" priority="1794" operator="containsText" text="ggggg">
      <formula>NOT(ISERROR(SEARCH("ggggg",AQ93)))</formula>
    </cfRule>
  </conditionalFormatting>
  <conditionalFormatting sqref="AQ93:AT93">
    <cfRule type="containsText" dxfId="3792" priority="1795" operator="containsText" text="g">
      <formula>NOT(ISERROR(SEARCH("g",AQ93)))</formula>
    </cfRule>
  </conditionalFormatting>
  <conditionalFormatting sqref="D155">
    <cfRule type="beginsWith" dxfId="3791" priority="952" operator="beginsWith" text="?">
      <formula>LEFT(D155,LEN("?"))="?"</formula>
    </cfRule>
  </conditionalFormatting>
  <conditionalFormatting sqref="H154:L156">
    <cfRule type="beginsWith" dxfId="3790" priority="953" operator="beginsWith" text="?">
      <formula>LEFT(H154,LEN("?"))="?"</formula>
    </cfRule>
  </conditionalFormatting>
  <conditionalFormatting sqref="AC93">
    <cfRule type="beginsWith" dxfId="3789" priority="1791" operator="beginsWith" text="?">
      <formula>LEFT(AC93,LEN("?"))="?"</formula>
    </cfRule>
  </conditionalFormatting>
  <conditionalFormatting sqref="AI92:AM94">
    <cfRule type="beginsWith" dxfId="3788" priority="1790" operator="beginsWith" text="?">
      <formula>LEFT(AI92,LEN("?"))="?"</formula>
    </cfRule>
  </conditionalFormatting>
  <conditionalFormatting sqref="AE93">
    <cfRule type="beginsWith" dxfId="3787" priority="1789" operator="beginsWith" text="?">
      <formula>LEFT(AE93,LEN("?"))="?"</formula>
    </cfRule>
  </conditionalFormatting>
  <conditionalFormatting sqref="U113">
    <cfRule type="cellIs" dxfId="3786" priority="1775" operator="between">
      <formula>15</formula>
      <formula>20</formula>
    </cfRule>
  </conditionalFormatting>
  <conditionalFormatting sqref="U113">
    <cfRule type="cellIs" dxfId="3785" priority="1776" operator="between">
      <formula>10</formula>
      <formula>14.999</formula>
    </cfRule>
  </conditionalFormatting>
  <conditionalFormatting sqref="U113">
    <cfRule type="cellIs" dxfId="3784" priority="1777" operator="between">
      <formula>5</formula>
      <formula>9.999</formula>
    </cfRule>
  </conditionalFormatting>
  <conditionalFormatting sqref="U113">
    <cfRule type="cellIs" dxfId="3783" priority="1778" operator="between">
      <formula>0.001</formula>
      <formula>4.999</formula>
    </cfRule>
  </conditionalFormatting>
  <conditionalFormatting sqref="W113">
    <cfRule type="cellIs" dxfId="3782" priority="1773" operator="equal">
      <formula>2</formula>
    </cfRule>
  </conditionalFormatting>
  <conditionalFormatting sqref="W113">
    <cfRule type="cellIs" dxfId="3781" priority="1774" operator="equal">
      <formula>1</formula>
    </cfRule>
  </conditionalFormatting>
  <conditionalFormatting sqref="W113">
    <cfRule type="cellIs" dxfId="3780" priority="1769" operator="equal">
      <formula>6</formula>
    </cfRule>
  </conditionalFormatting>
  <conditionalFormatting sqref="W113">
    <cfRule type="cellIs" dxfId="3779" priority="1770" operator="equal">
      <formula>5</formula>
    </cfRule>
  </conditionalFormatting>
  <conditionalFormatting sqref="W113">
    <cfRule type="cellIs" dxfId="3778" priority="1771" operator="equal">
      <formula>4</formula>
    </cfRule>
  </conditionalFormatting>
  <conditionalFormatting sqref="W113">
    <cfRule type="cellIs" dxfId="3777" priority="1772" operator="equal">
      <formula>3</formula>
    </cfRule>
  </conditionalFormatting>
  <conditionalFormatting sqref="AQ89:AT89">
    <cfRule type="containsText" dxfId="3776" priority="1754" operator="containsText" text="ggggggggggggggg">
      <formula>NOT(ISERROR(SEARCH("ggggggggggggggg",AQ89)))</formula>
    </cfRule>
  </conditionalFormatting>
  <conditionalFormatting sqref="AQ89:AT89">
    <cfRule type="containsText" dxfId="3775" priority="1755" operator="containsText" text="gggggggggg">
      <formula>NOT(ISERROR(SEARCH("gggggggggg",AQ89)))</formula>
    </cfRule>
  </conditionalFormatting>
  <conditionalFormatting sqref="AQ89:AT89">
    <cfRule type="containsText" dxfId="3774" priority="1756" operator="containsText" text="ggggg">
      <formula>NOT(ISERROR(SEARCH("ggggg",AQ89)))</formula>
    </cfRule>
  </conditionalFormatting>
  <conditionalFormatting sqref="AQ89:AT89">
    <cfRule type="containsText" dxfId="3773" priority="1757" operator="containsText" text="g">
      <formula>NOT(ISERROR(SEARCH("g",AQ89)))</formula>
    </cfRule>
  </conditionalFormatting>
  <conditionalFormatting sqref="AE89">
    <cfRule type="beginsWith" dxfId="3772" priority="1751" operator="beginsWith" text="?">
      <formula>LEFT(AE89,LEN("?"))="?"</formula>
    </cfRule>
  </conditionalFormatting>
  <conditionalFormatting sqref="D178">
    <cfRule type="beginsWith" dxfId="3771" priority="1355" operator="beginsWith" text="?">
      <formula>LEFT(D178,LEN("?"))="?"</formula>
    </cfRule>
  </conditionalFormatting>
  <conditionalFormatting sqref="H185:L187">
    <cfRule type="beginsWith" dxfId="3770" priority="1356" operator="beginsWith" text="?">
      <formula>LEFT(H185,LEN("?"))="?"</formula>
    </cfRule>
  </conditionalFormatting>
  <conditionalFormatting sqref="AQ101:AT101">
    <cfRule type="containsText" dxfId="3769" priority="1710" operator="containsText" text="ggggggggggggggg">
      <formula>NOT(ISERROR(SEARCH("ggggggggggggggg",AQ101)))</formula>
    </cfRule>
  </conditionalFormatting>
  <conditionalFormatting sqref="AQ101:AT101">
    <cfRule type="containsText" dxfId="3768" priority="1711" operator="containsText" text="gggggggggg">
      <formula>NOT(ISERROR(SEARCH("gggggggggg",AQ101)))</formula>
    </cfRule>
  </conditionalFormatting>
  <conditionalFormatting sqref="AQ101:AT101">
    <cfRule type="containsText" dxfId="3767" priority="1712" operator="containsText" text="ggggg">
      <formula>NOT(ISERROR(SEARCH("ggggg",AQ101)))</formula>
    </cfRule>
  </conditionalFormatting>
  <conditionalFormatting sqref="AQ101:AT101">
    <cfRule type="containsText" dxfId="3766" priority="1713" operator="containsText" text="g">
      <formula>NOT(ISERROR(SEARCH("g",AQ101)))</formula>
    </cfRule>
  </conditionalFormatting>
  <conditionalFormatting sqref="AC101">
    <cfRule type="beginsWith" dxfId="3765" priority="1709" operator="beginsWith" text="?">
      <formula>LEFT(AC101,LEN("?"))="?"</formula>
    </cfRule>
  </conditionalFormatting>
  <conditionalFormatting sqref="AI100:AM102">
    <cfRule type="beginsWith" dxfId="3764" priority="1708" operator="beginsWith" text="?">
      <formula>LEFT(AI100,LEN("?"))="?"</formula>
    </cfRule>
  </conditionalFormatting>
  <conditionalFormatting sqref="AE101">
    <cfRule type="beginsWith" dxfId="3763" priority="1707" operator="beginsWith" text="?">
      <formula>LEFT(AE101,LEN("?"))="?"</formula>
    </cfRule>
  </conditionalFormatting>
  <conditionalFormatting sqref="AQ97:AT97">
    <cfRule type="containsText" dxfId="3762" priority="1682" operator="containsText" text="ggggggggggggggg">
      <formula>NOT(ISERROR(SEARCH("ggggggggggggggg",AQ97)))</formula>
    </cfRule>
  </conditionalFormatting>
  <conditionalFormatting sqref="AQ97:AT97">
    <cfRule type="containsText" dxfId="3761" priority="1683" operator="containsText" text="gggggggggg">
      <formula>NOT(ISERROR(SEARCH("gggggggggg",AQ97)))</formula>
    </cfRule>
  </conditionalFormatting>
  <conditionalFormatting sqref="AQ97:AT97">
    <cfRule type="containsText" dxfId="3760" priority="1684" operator="containsText" text="ggggg">
      <formula>NOT(ISERROR(SEARCH("ggggg",AQ97)))</formula>
    </cfRule>
  </conditionalFormatting>
  <conditionalFormatting sqref="AQ97:AT97">
    <cfRule type="containsText" dxfId="3759" priority="1685" operator="containsText" text="g">
      <formula>NOT(ISERROR(SEARCH("g",AQ97)))</formula>
    </cfRule>
  </conditionalFormatting>
  <conditionalFormatting sqref="AC97">
    <cfRule type="beginsWith" dxfId="3758" priority="1681" operator="beginsWith" text="?">
      <formula>LEFT(AC97,LEN("?"))="?"</formula>
    </cfRule>
  </conditionalFormatting>
  <conditionalFormatting sqref="AI96:AM98">
    <cfRule type="beginsWith" dxfId="3757" priority="1680" operator="beginsWith" text="?">
      <formula>LEFT(AI96,LEN("?"))="?"</formula>
    </cfRule>
  </conditionalFormatting>
  <conditionalFormatting sqref="AE97">
    <cfRule type="beginsWith" dxfId="3756" priority="1679" operator="beginsWith" text="?">
      <formula>LEFT(AE97,LEN("?"))="?"</formula>
    </cfRule>
  </conditionalFormatting>
  <conditionalFormatting sqref="AQ113:AT113">
    <cfRule type="containsText" dxfId="3755" priority="1592" operator="containsText" text="ggggggggggggggg">
      <formula>NOT(ISERROR(SEARCH("ggggggggggggggg",AQ113)))</formula>
    </cfRule>
  </conditionalFormatting>
  <conditionalFormatting sqref="AQ113:AT113">
    <cfRule type="containsText" dxfId="3754" priority="1593" operator="containsText" text="gggggggggg">
      <formula>NOT(ISERROR(SEARCH("gggggggggg",AQ113)))</formula>
    </cfRule>
  </conditionalFormatting>
  <conditionalFormatting sqref="AQ113:AT113">
    <cfRule type="containsText" dxfId="3753" priority="1594" operator="containsText" text="ggggg">
      <formula>NOT(ISERROR(SEARCH("ggggg",AQ113)))</formula>
    </cfRule>
  </conditionalFormatting>
  <conditionalFormatting sqref="AQ113:AT113">
    <cfRule type="containsText" dxfId="3752" priority="1595" operator="containsText" text="g">
      <formula>NOT(ISERROR(SEARCH("g",AQ113)))</formula>
    </cfRule>
  </conditionalFormatting>
  <conditionalFormatting sqref="AE113">
    <cfRule type="beginsWith" dxfId="3751" priority="1589" operator="beginsWith" text="?">
      <formula>LEFT(AE113,LEN("?"))="?"</formula>
    </cfRule>
  </conditionalFormatting>
  <conditionalFormatting sqref="AC113">
    <cfRule type="beginsWith" dxfId="3750" priority="1591" operator="beginsWith" text="?">
      <formula>LEFT(AC113,LEN("?"))="?"</formula>
    </cfRule>
  </conditionalFormatting>
  <conditionalFormatting sqref="AI112:AM114">
    <cfRule type="beginsWith" dxfId="3749" priority="1590" operator="beginsWith" text="?">
      <formula>LEFT(AI112,LEN("?"))="?"</formula>
    </cfRule>
  </conditionalFormatting>
  <conditionalFormatting sqref="AC194">
    <cfRule type="beginsWith" dxfId="3748" priority="1267" operator="beginsWith" text="?">
      <formula>LEFT(AC194,LEN("?"))="?"</formula>
    </cfRule>
  </conditionalFormatting>
  <conditionalFormatting sqref="AQ109:AT109">
    <cfRule type="containsText" dxfId="3747" priority="1638" operator="containsText" text="ggggggggggggggg">
      <formula>NOT(ISERROR(SEARCH("ggggggggggggggg",AQ109)))</formula>
    </cfRule>
  </conditionalFormatting>
  <conditionalFormatting sqref="AQ109:AT109">
    <cfRule type="containsText" dxfId="3746" priority="1639" operator="containsText" text="gggggggggg">
      <formula>NOT(ISERROR(SEARCH("gggggggggg",AQ109)))</formula>
    </cfRule>
  </conditionalFormatting>
  <conditionalFormatting sqref="AQ109:AT109">
    <cfRule type="containsText" dxfId="3745" priority="1640" operator="containsText" text="ggggg">
      <formula>NOT(ISERROR(SEARCH("ggggg",AQ109)))</formula>
    </cfRule>
  </conditionalFormatting>
  <conditionalFormatting sqref="AQ109:AT109">
    <cfRule type="containsText" dxfId="3744" priority="1641" operator="containsText" text="g">
      <formula>NOT(ISERROR(SEARCH("g",AQ109)))</formula>
    </cfRule>
  </conditionalFormatting>
  <conditionalFormatting sqref="AC109">
    <cfRule type="beginsWith" dxfId="3743" priority="1637" operator="beginsWith" text="?">
      <formula>LEFT(AC109,LEN("?"))="?"</formula>
    </cfRule>
  </conditionalFormatting>
  <conditionalFormatting sqref="AI108:AM110">
    <cfRule type="beginsWith" dxfId="3742" priority="1636" operator="beginsWith" text="?">
      <formula>LEFT(AI108,LEN("?"))="?"</formula>
    </cfRule>
  </conditionalFormatting>
  <conditionalFormatting sqref="AE109">
    <cfRule type="beginsWith" dxfId="3741" priority="1635" operator="beginsWith" text="?">
      <formula>LEFT(AE109,LEN("?"))="?"</formula>
    </cfRule>
  </conditionalFormatting>
  <conditionalFormatting sqref="B162">
    <cfRule type="beginsWith" dxfId="3740" priority="1393" operator="beginsWith" text="?">
      <formula>LEFT(B162,LEN("?"))="?"</formula>
    </cfRule>
  </conditionalFormatting>
  <conditionalFormatting sqref="AC190">
    <cfRule type="beginsWith" dxfId="3739" priority="1249" operator="beginsWith" text="?">
      <formula>LEFT(AC190,LEN("?"))="?"</formula>
    </cfRule>
  </conditionalFormatting>
  <conditionalFormatting sqref="AV50">
    <cfRule type="cellIs" dxfId="3738" priority="694" operator="between">
      <formula>15</formula>
      <formula>20</formula>
    </cfRule>
  </conditionalFormatting>
  <conditionalFormatting sqref="AV50">
    <cfRule type="cellIs" dxfId="3737" priority="695" operator="between">
      <formula>10</formula>
      <formula>14.999</formula>
    </cfRule>
  </conditionalFormatting>
  <conditionalFormatting sqref="AV50">
    <cfRule type="cellIs" dxfId="3736" priority="696" operator="between">
      <formula>5</formula>
      <formula>9.999</formula>
    </cfRule>
  </conditionalFormatting>
  <conditionalFormatting sqref="AV50">
    <cfRule type="cellIs" dxfId="3735" priority="697" operator="between">
      <formula>0.001</formula>
      <formula>4.999</formula>
    </cfRule>
  </conditionalFormatting>
  <conditionalFormatting sqref="AV136">
    <cfRule type="cellIs" dxfId="3734" priority="991" operator="between">
      <formula>15</formula>
      <formula>20</formula>
    </cfRule>
  </conditionalFormatting>
  <conditionalFormatting sqref="AV136">
    <cfRule type="cellIs" dxfId="3733" priority="992" operator="between">
      <formula>10</formula>
      <formula>14.999</formula>
    </cfRule>
  </conditionalFormatting>
  <conditionalFormatting sqref="AV136">
    <cfRule type="cellIs" dxfId="3732" priority="993" operator="between">
      <formula>5</formula>
      <formula>9.999</formula>
    </cfRule>
  </conditionalFormatting>
  <conditionalFormatting sqref="AV136">
    <cfRule type="cellIs" dxfId="3731" priority="994" operator="between">
      <formula>0.001</formula>
      <formula>4.999</formula>
    </cfRule>
  </conditionalFormatting>
  <conditionalFormatting sqref="W233">
    <cfRule type="cellIs" dxfId="3730" priority="1165" operator="equal">
      <formula>6</formula>
    </cfRule>
  </conditionalFormatting>
  <conditionalFormatting sqref="W233">
    <cfRule type="cellIs" dxfId="3729" priority="1166" operator="equal">
      <formula>5</formula>
    </cfRule>
  </conditionalFormatting>
  <conditionalFormatting sqref="W233">
    <cfRule type="cellIs" dxfId="3728" priority="1167" operator="equal">
      <formula>4</formula>
    </cfRule>
  </conditionalFormatting>
  <conditionalFormatting sqref="W233">
    <cfRule type="cellIs" dxfId="3727" priority="1168" operator="equal">
      <formula>3</formula>
    </cfRule>
  </conditionalFormatting>
  <conditionalFormatting sqref="B132">
    <cfRule type="beginsWith" dxfId="3726" priority="1547" operator="beginsWith" text="?">
      <formula>LEFT(B132,LEN("?"))="?"</formula>
    </cfRule>
  </conditionalFormatting>
  <conditionalFormatting sqref="B136">
    <cfRule type="beginsWith" dxfId="3725" priority="1548" operator="beginsWith" text="?">
      <formula>LEFT(B136,LEN("?"))="?"</formula>
    </cfRule>
  </conditionalFormatting>
  <conditionalFormatting sqref="AC132">
    <cfRule type="beginsWith" dxfId="3724" priority="1521" operator="beginsWith" text="?">
      <formula>LEFT(AC132,LEN("?"))="?"</formula>
    </cfRule>
  </conditionalFormatting>
  <conditionalFormatting sqref="AC136">
    <cfRule type="beginsWith" dxfId="3723" priority="1522" operator="beginsWith" text="?">
      <formula>LEFT(AC136,LEN("?"))="?"</formula>
    </cfRule>
  </conditionalFormatting>
  <conditionalFormatting sqref="P229:S229">
    <cfRule type="containsText" dxfId="3722" priority="1195" operator="containsText" text="ggggggggggggggg">
      <formula>NOT(ISERROR(SEARCH("ggggggggggggggg",P229)))</formula>
    </cfRule>
  </conditionalFormatting>
  <conditionalFormatting sqref="P229:S229">
    <cfRule type="containsText" dxfId="3721" priority="1196" operator="containsText" text="gggggggggg">
      <formula>NOT(ISERROR(SEARCH("gggggggggg",P229)))</formula>
    </cfRule>
  </conditionalFormatting>
  <conditionalFormatting sqref="P229:S229">
    <cfRule type="containsText" dxfId="3720" priority="1197" operator="containsText" text="ggggg">
      <formula>NOT(ISERROR(SEARCH("ggggg",P229)))</formula>
    </cfRule>
  </conditionalFormatting>
  <conditionalFormatting sqref="P229:S229">
    <cfRule type="containsText" dxfId="3719" priority="1198" operator="containsText" text="g">
      <formula>NOT(ISERROR(SEARCH("g",P229)))</formula>
    </cfRule>
  </conditionalFormatting>
  <conditionalFormatting sqref="P233:S233">
    <cfRule type="containsText" dxfId="3718" priority="1191" operator="containsText" text="ggggggggggggggg">
      <formula>NOT(ISERROR(SEARCH("ggggggggggggggg",P233)))</formula>
    </cfRule>
  </conditionalFormatting>
  <conditionalFormatting sqref="P233:S233">
    <cfRule type="containsText" dxfId="3717" priority="1192" operator="containsText" text="gggggggggg">
      <formula>NOT(ISERROR(SEARCH("gggggggggg",P233)))</formula>
    </cfRule>
  </conditionalFormatting>
  <conditionalFormatting sqref="P233:S233">
    <cfRule type="containsText" dxfId="3716" priority="1193" operator="containsText" text="ggggg">
      <formula>NOT(ISERROR(SEARCH("ggggg",P233)))</formula>
    </cfRule>
  </conditionalFormatting>
  <conditionalFormatting sqref="P233:S233">
    <cfRule type="containsText" dxfId="3715" priority="1194" operator="containsText" text="g">
      <formula>NOT(ISERROR(SEARCH("g",P233)))</formula>
    </cfRule>
  </conditionalFormatting>
  <conditionalFormatting sqref="AC159">
    <cfRule type="beginsWith" dxfId="3714" priority="1422" operator="beginsWith" text="?">
      <formula>LEFT(AC159,LEN("?"))="?"</formula>
    </cfRule>
  </conditionalFormatting>
  <conditionalFormatting sqref="AC163">
    <cfRule type="beginsWith" dxfId="3713" priority="1421" operator="beginsWith" text="?">
      <formula>LEFT(AC163,LEN("?"))="?"</formula>
    </cfRule>
  </conditionalFormatting>
  <conditionalFormatting sqref="AV109">
    <cfRule type="cellIs" dxfId="3712" priority="634" operator="between">
      <formula>15</formula>
      <formula>20</formula>
    </cfRule>
  </conditionalFormatting>
  <conditionalFormatting sqref="AV109">
    <cfRule type="cellIs" dxfId="3711" priority="635" operator="between">
      <formula>10</formula>
      <formula>14.999</formula>
    </cfRule>
  </conditionalFormatting>
  <conditionalFormatting sqref="AV109">
    <cfRule type="cellIs" dxfId="3710" priority="636" operator="between">
      <formula>5</formula>
      <formula>9.999</formula>
    </cfRule>
  </conditionalFormatting>
  <conditionalFormatting sqref="AV109">
    <cfRule type="cellIs" dxfId="3709" priority="637" operator="between">
      <formula>0.001</formula>
      <formula>4.999</formula>
    </cfRule>
  </conditionalFormatting>
  <conditionalFormatting sqref="P178:S178">
    <cfRule type="containsText" dxfId="3708" priority="1374" operator="containsText" text="ggggggggggggggg">
      <formula>NOT(ISERROR(SEARCH("ggggggggggggggg",P178)))</formula>
    </cfRule>
  </conditionalFormatting>
  <conditionalFormatting sqref="P178:S178">
    <cfRule type="containsText" dxfId="3707" priority="1375" operator="containsText" text="gggggggggg">
      <formula>NOT(ISERROR(SEARCH("gggggggggg",P178)))</formula>
    </cfRule>
  </conditionalFormatting>
  <conditionalFormatting sqref="P178:S178">
    <cfRule type="containsText" dxfId="3706" priority="1376" operator="containsText" text="ggggg">
      <formula>NOT(ISERROR(SEARCH("ggggg",P178)))</formula>
    </cfRule>
  </conditionalFormatting>
  <conditionalFormatting sqref="P178:S178">
    <cfRule type="containsText" dxfId="3705" priority="1377" operator="containsText" text="g">
      <formula>NOT(ISERROR(SEARCH("g",P178)))</formula>
    </cfRule>
  </conditionalFormatting>
  <conditionalFormatting sqref="P182:S182">
    <cfRule type="containsText" dxfId="3704" priority="1370" operator="containsText" text="ggggggggggggggg">
      <formula>NOT(ISERROR(SEARCH("ggggggggggggggg",P182)))</formula>
    </cfRule>
  </conditionalFormatting>
  <conditionalFormatting sqref="P182:S182">
    <cfRule type="containsText" dxfId="3703" priority="1371" operator="containsText" text="gggggggggg">
      <formula>NOT(ISERROR(SEARCH("gggggggggg",P182)))</formula>
    </cfRule>
  </conditionalFormatting>
  <conditionalFormatting sqref="P182:S182">
    <cfRule type="containsText" dxfId="3702" priority="1372" operator="containsText" text="ggggg">
      <formula>NOT(ISERROR(SEARCH("ggggg",P182)))</formula>
    </cfRule>
  </conditionalFormatting>
  <conditionalFormatting sqref="P182:S182">
    <cfRule type="containsText" dxfId="3701" priority="1373" operator="containsText" text="g">
      <formula>NOT(ISERROR(SEARCH("g",P182)))</formula>
    </cfRule>
  </conditionalFormatting>
  <conditionalFormatting sqref="P186:S186">
    <cfRule type="containsText" dxfId="3700" priority="1366" operator="containsText" text="ggggggggggggggg">
      <formula>NOT(ISERROR(SEARCH("ggggggggggggggg",P186)))</formula>
    </cfRule>
  </conditionalFormatting>
  <conditionalFormatting sqref="P186:S186">
    <cfRule type="containsText" dxfId="3699" priority="1367" operator="containsText" text="gggggggggg">
      <formula>NOT(ISERROR(SEARCH("gggggggggg",P186)))</formula>
    </cfRule>
  </conditionalFormatting>
  <conditionalFormatting sqref="P186:S186">
    <cfRule type="containsText" dxfId="3698" priority="1368" operator="containsText" text="ggggg">
      <formula>NOT(ISERROR(SEARCH("ggggg",P186)))</formula>
    </cfRule>
  </conditionalFormatting>
  <conditionalFormatting sqref="P186:S186">
    <cfRule type="containsText" dxfId="3697" priority="1369" operator="containsText" text="g">
      <formula>NOT(ISERROR(SEARCH("g",P186)))</formula>
    </cfRule>
  </conditionalFormatting>
  <conditionalFormatting sqref="U178">
    <cfRule type="cellIs" dxfId="3696" priority="1362" operator="between">
      <formula>15</formula>
      <formula>20</formula>
    </cfRule>
  </conditionalFormatting>
  <conditionalFormatting sqref="U178">
    <cfRule type="cellIs" dxfId="3695" priority="1363" operator="between">
      <formula>10</formula>
      <formula>14.999</formula>
    </cfRule>
  </conditionalFormatting>
  <conditionalFormatting sqref="U178">
    <cfRule type="cellIs" dxfId="3694" priority="1364" operator="between">
      <formula>5</formula>
      <formula>9.999</formula>
    </cfRule>
  </conditionalFormatting>
  <conditionalFormatting sqref="U178">
    <cfRule type="cellIs" dxfId="3693" priority="1365" operator="between">
      <formula>0.001</formula>
      <formula>4.999</formula>
    </cfRule>
  </conditionalFormatting>
  <conditionalFormatting sqref="D186">
    <cfRule type="beginsWith" dxfId="3692" priority="1353" operator="beginsWith" text="?">
      <formula>LEFT(D186,LEN("?"))="?"</formula>
    </cfRule>
  </conditionalFormatting>
  <conditionalFormatting sqref="D182">
    <cfRule type="beginsWith" dxfId="3691" priority="1354" operator="beginsWith" text="?">
      <formula>LEFT(D182,LEN("?"))="?"</formula>
    </cfRule>
  </conditionalFormatting>
  <conditionalFormatting sqref="B186">
    <cfRule type="beginsWith" dxfId="3690" priority="1361" operator="beginsWith" text="?">
      <formula>LEFT(B186,LEN("?"))="?"</formula>
    </cfRule>
  </conditionalFormatting>
  <conditionalFormatting sqref="B178">
    <cfRule type="beginsWith" dxfId="3689" priority="1359" operator="beginsWith" text="?">
      <formula>LEFT(B178,LEN("?"))="?"</formula>
    </cfRule>
  </conditionalFormatting>
  <conditionalFormatting sqref="B182">
    <cfRule type="beginsWith" dxfId="3688" priority="1360" operator="beginsWith" text="?">
      <formula>LEFT(B182,LEN("?"))="?"</formula>
    </cfRule>
  </conditionalFormatting>
  <conditionalFormatting sqref="H177:L179">
    <cfRule type="beginsWith" dxfId="3687" priority="1358" operator="beginsWith" text="?">
      <formula>LEFT(H177,LEN("?"))="?"</formula>
    </cfRule>
  </conditionalFormatting>
  <conditionalFormatting sqref="H181:L183">
    <cfRule type="beginsWith" dxfId="3686" priority="1357" operator="beginsWith" text="?">
      <formula>LEFT(H181,LEN("?"))="?"</formula>
    </cfRule>
  </conditionalFormatting>
  <conditionalFormatting sqref="W178">
    <cfRule type="cellIs" dxfId="3685" priority="1351" operator="equal">
      <formula>2</formula>
    </cfRule>
  </conditionalFormatting>
  <conditionalFormatting sqref="W178">
    <cfRule type="cellIs" dxfId="3684" priority="1352" operator="equal">
      <formula>1</formula>
    </cfRule>
  </conditionalFormatting>
  <conditionalFormatting sqref="W178">
    <cfRule type="cellIs" dxfId="3683" priority="1347" operator="equal">
      <formula>6</formula>
    </cfRule>
  </conditionalFormatting>
  <conditionalFormatting sqref="W178">
    <cfRule type="cellIs" dxfId="3682" priority="1348" operator="equal">
      <formula>5</formula>
    </cfRule>
  </conditionalFormatting>
  <conditionalFormatting sqref="W178">
    <cfRule type="cellIs" dxfId="3681" priority="1349" operator="equal">
      <formula>4</formula>
    </cfRule>
  </conditionalFormatting>
  <conditionalFormatting sqref="W178">
    <cfRule type="cellIs" dxfId="3680" priority="1350" operator="equal">
      <formula>3</formula>
    </cfRule>
  </conditionalFormatting>
  <conditionalFormatting sqref="AC178">
    <cfRule type="beginsWith" dxfId="3679" priority="1335" operator="beginsWith" text="?">
      <formula>LEFT(AC178,LEN("?"))="?"</formula>
    </cfRule>
  </conditionalFormatting>
  <conditionalFormatting sqref="AC182">
    <cfRule type="beginsWith" dxfId="3678" priority="1336" operator="beginsWith" text="?">
      <formula>LEFT(AC182,LEN("?"))="?"</formula>
    </cfRule>
  </conditionalFormatting>
  <conditionalFormatting sqref="AC186">
    <cfRule type="beginsWith" dxfId="3677" priority="1327" operator="beginsWith" text="?">
      <formula>LEFT(AC186,LEN("?"))="?"</formula>
    </cfRule>
  </conditionalFormatting>
  <conditionalFormatting sqref="U233">
    <cfRule type="cellIs" dxfId="3676" priority="722" operator="between">
      <formula>15</formula>
      <formula>20</formula>
    </cfRule>
  </conditionalFormatting>
  <conditionalFormatting sqref="U233">
    <cfRule type="cellIs" dxfId="3675" priority="723" operator="between">
      <formula>10</formula>
      <formula>14.999</formula>
    </cfRule>
  </conditionalFormatting>
  <conditionalFormatting sqref="U233">
    <cfRule type="cellIs" dxfId="3674" priority="724" operator="between">
      <formula>5</formula>
      <formula>9.999</formula>
    </cfRule>
  </conditionalFormatting>
  <conditionalFormatting sqref="U233">
    <cfRule type="cellIs" dxfId="3673" priority="725" operator="between">
      <formula>0.001</formula>
      <formula>4.999</formula>
    </cfRule>
  </conditionalFormatting>
  <conditionalFormatting sqref="AX178">
    <cfRule type="cellIs" dxfId="3672" priority="1297" operator="equal">
      <formula>2</formula>
    </cfRule>
  </conditionalFormatting>
  <conditionalFormatting sqref="AX178">
    <cfRule type="cellIs" dxfId="3671" priority="1298" operator="equal">
      <formula>1</formula>
    </cfRule>
  </conditionalFormatting>
  <conditionalFormatting sqref="AX178">
    <cfRule type="cellIs" dxfId="3670" priority="1293" operator="equal">
      <formula>6</formula>
    </cfRule>
  </conditionalFormatting>
  <conditionalFormatting sqref="AX178">
    <cfRule type="cellIs" dxfId="3669" priority="1294" operator="equal">
      <formula>5</formula>
    </cfRule>
  </conditionalFormatting>
  <conditionalFormatting sqref="AX178">
    <cfRule type="cellIs" dxfId="3668" priority="1295" operator="equal">
      <formula>4</formula>
    </cfRule>
  </conditionalFormatting>
  <conditionalFormatting sqref="AX178">
    <cfRule type="cellIs" dxfId="3667" priority="1296" operator="equal">
      <formula>3</formula>
    </cfRule>
  </conditionalFormatting>
  <conditionalFormatting sqref="AV147">
    <cfRule type="cellIs" dxfId="3666" priority="818" operator="between">
      <formula>15</formula>
      <formula>20</formula>
    </cfRule>
  </conditionalFormatting>
  <conditionalFormatting sqref="AV147">
    <cfRule type="cellIs" dxfId="3665" priority="819" operator="between">
      <formula>10</formula>
      <formula>14.999</formula>
    </cfRule>
  </conditionalFormatting>
  <conditionalFormatting sqref="AV147">
    <cfRule type="cellIs" dxfId="3664" priority="820" operator="between">
      <formula>5</formula>
      <formula>9.999</formula>
    </cfRule>
  </conditionalFormatting>
  <conditionalFormatting sqref="AV147">
    <cfRule type="cellIs" dxfId="3663" priority="821" operator="between">
      <formula>0.001</formula>
      <formula>4.999</formula>
    </cfRule>
  </conditionalFormatting>
  <conditionalFormatting sqref="AV81">
    <cfRule type="cellIs" dxfId="3662" priority="662" operator="between">
      <formula>15</formula>
      <formula>20</formula>
    </cfRule>
  </conditionalFormatting>
  <conditionalFormatting sqref="AV81">
    <cfRule type="cellIs" dxfId="3661" priority="663" operator="between">
      <formula>10</formula>
      <formula>14.999</formula>
    </cfRule>
  </conditionalFormatting>
  <conditionalFormatting sqref="AV81">
    <cfRule type="cellIs" dxfId="3660" priority="664" operator="between">
      <formula>5</formula>
      <formula>9.999</formula>
    </cfRule>
  </conditionalFormatting>
  <conditionalFormatting sqref="AV81">
    <cfRule type="cellIs" dxfId="3659" priority="665" operator="between">
      <formula>0.001</formula>
      <formula>4.999</formula>
    </cfRule>
  </conditionalFormatting>
  <conditionalFormatting sqref="AC202">
    <cfRule type="beginsWith" dxfId="3658" priority="1231" operator="beginsWith" text="?">
      <formula>LEFT(AC202,LEN("?"))="?"</formula>
    </cfRule>
  </conditionalFormatting>
  <conditionalFormatting sqref="AC198">
    <cfRule type="beginsWith" dxfId="3657" priority="1213" operator="beginsWith" text="?">
      <formula>LEFT(AC198,LEN("?"))="?"</formula>
    </cfRule>
  </conditionalFormatting>
  <conditionalFormatting sqref="W233">
    <cfRule type="cellIs" dxfId="3656" priority="1169" operator="equal">
      <formula>2</formula>
    </cfRule>
  </conditionalFormatting>
  <conditionalFormatting sqref="W233">
    <cfRule type="cellIs" dxfId="3655" priority="1170" operator="equal">
      <formula>1</formula>
    </cfRule>
  </conditionalFormatting>
  <conditionalFormatting sqref="B229">
    <cfRule type="beginsWith" dxfId="3654" priority="1189" operator="beginsWith" text="?">
      <formula>LEFT(B229,LEN("?"))="?"</formula>
    </cfRule>
  </conditionalFormatting>
  <conditionalFormatting sqref="B233">
    <cfRule type="beginsWith" dxfId="3653" priority="1190" operator="beginsWith" text="?">
      <formula>LEFT(B233,LEN("?"))="?"</formula>
    </cfRule>
  </conditionalFormatting>
  <conditionalFormatting sqref="H232:L234">
    <cfRule type="beginsWith" dxfId="3652" priority="1187" operator="beginsWith" text="?">
      <formula>LEFT(H232,LEN("?"))="?"</formula>
    </cfRule>
  </conditionalFormatting>
  <conditionalFormatting sqref="H228:L230">
    <cfRule type="beginsWith" dxfId="3651" priority="1188" operator="beginsWith" text="?">
      <formula>LEFT(H228,LEN("?"))="?"</formula>
    </cfRule>
  </conditionalFormatting>
  <conditionalFormatting sqref="D229">
    <cfRule type="beginsWith" dxfId="3650" priority="1186" operator="beginsWith" text="?">
      <formula>LEFT(D229,LEN("?"))="?"</formula>
    </cfRule>
  </conditionalFormatting>
  <conditionalFormatting sqref="D163">
    <cfRule type="beginsWith" dxfId="3649" priority="916" operator="beginsWith" text="?">
      <formula>LEFT(D163,LEN("?"))="?"</formula>
    </cfRule>
  </conditionalFormatting>
  <conditionalFormatting sqref="AV163">
    <cfRule type="cellIs" dxfId="3648" priority="746" operator="between">
      <formula>15</formula>
      <formula>20</formula>
    </cfRule>
  </conditionalFormatting>
  <conditionalFormatting sqref="AV163">
    <cfRule type="cellIs" dxfId="3647" priority="747" operator="between">
      <formula>10</formula>
      <formula>14.999</formula>
    </cfRule>
  </conditionalFormatting>
  <conditionalFormatting sqref="AV163">
    <cfRule type="cellIs" dxfId="3646" priority="748" operator="between">
      <formula>5</formula>
      <formula>9.999</formula>
    </cfRule>
  </conditionalFormatting>
  <conditionalFormatting sqref="AV163">
    <cfRule type="cellIs" dxfId="3645" priority="749" operator="between">
      <formula>0.001</formula>
      <formula>4.999</formula>
    </cfRule>
  </conditionalFormatting>
  <conditionalFormatting sqref="AV167">
    <cfRule type="cellIs" dxfId="3644" priority="736" operator="between">
      <formula>15</formula>
      <formula>20</formula>
    </cfRule>
  </conditionalFormatting>
  <conditionalFormatting sqref="AV167">
    <cfRule type="cellIs" dxfId="3643" priority="737" operator="between">
      <formula>10</formula>
      <formula>14.999</formula>
    </cfRule>
  </conditionalFormatting>
  <conditionalFormatting sqref="AV167">
    <cfRule type="cellIs" dxfId="3642" priority="738" operator="between">
      <formula>5</formula>
      <formula>9.999</formula>
    </cfRule>
  </conditionalFormatting>
  <conditionalFormatting sqref="AV167">
    <cfRule type="cellIs" dxfId="3641" priority="739" operator="between">
      <formula>0.001</formula>
      <formula>4.999</formula>
    </cfRule>
  </conditionalFormatting>
  <conditionalFormatting sqref="D237">
    <cfRule type="beginsWith" dxfId="3640" priority="1157" operator="beginsWith" text="?">
      <formula>LEFT(D237,LEN("?"))="?"</formula>
    </cfRule>
  </conditionalFormatting>
  <conditionalFormatting sqref="W237">
    <cfRule type="cellIs" dxfId="3639" priority="1147" operator="equal">
      <formula>6</formula>
    </cfRule>
  </conditionalFormatting>
  <conditionalFormatting sqref="W237">
    <cfRule type="cellIs" dxfId="3638" priority="1148" operator="equal">
      <formula>5</formula>
    </cfRule>
  </conditionalFormatting>
  <conditionalFormatting sqref="W237">
    <cfRule type="cellIs" dxfId="3637" priority="1149" operator="equal">
      <formula>4</formula>
    </cfRule>
  </conditionalFormatting>
  <conditionalFormatting sqref="W237">
    <cfRule type="cellIs" dxfId="3636" priority="1150" operator="equal">
      <formula>3</formula>
    </cfRule>
  </conditionalFormatting>
  <conditionalFormatting sqref="P237:S237">
    <cfRule type="containsText" dxfId="3635" priority="1160" operator="containsText" text="ggggggggggggggg">
      <formula>NOT(ISERROR(SEARCH("ggggggggggggggg",P237)))</formula>
    </cfRule>
  </conditionalFormatting>
  <conditionalFormatting sqref="P237:S237">
    <cfRule type="containsText" dxfId="3634" priority="1161" operator="containsText" text="gggggggggg">
      <formula>NOT(ISERROR(SEARCH("gggggggggg",P237)))</formula>
    </cfRule>
  </conditionalFormatting>
  <conditionalFormatting sqref="P237:S237">
    <cfRule type="containsText" dxfId="3633" priority="1162" operator="containsText" text="ggggg">
      <formula>NOT(ISERROR(SEARCH("ggggg",P237)))</formula>
    </cfRule>
  </conditionalFormatting>
  <conditionalFormatting sqref="P237:S237">
    <cfRule type="containsText" dxfId="3632" priority="1163" operator="containsText" text="g">
      <formula>NOT(ISERROR(SEARCH("g",P237)))</formula>
    </cfRule>
  </conditionalFormatting>
  <conditionalFormatting sqref="W237">
    <cfRule type="cellIs" dxfId="3631" priority="1151" operator="equal">
      <formula>2</formula>
    </cfRule>
  </conditionalFormatting>
  <conditionalFormatting sqref="W237">
    <cfRule type="cellIs" dxfId="3630" priority="1152" operator="equal">
      <formula>1</formula>
    </cfRule>
  </conditionalFormatting>
  <conditionalFormatting sqref="B237">
    <cfRule type="beginsWith" dxfId="3629" priority="1159" operator="beginsWith" text="?">
      <formula>LEFT(B237,LEN("?"))="?"</formula>
    </cfRule>
  </conditionalFormatting>
  <conditionalFormatting sqref="H236:L238">
    <cfRule type="beginsWith" dxfId="3628" priority="1158" operator="beginsWith" text="?">
      <formula>LEFT(H236,LEN("?"))="?"</formula>
    </cfRule>
  </conditionalFormatting>
  <conditionalFormatting sqref="U118">
    <cfRule type="cellIs" dxfId="3627" priority="1143" operator="between">
      <formula>15</formula>
      <formula>20</formula>
    </cfRule>
  </conditionalFormatting>
  <conditionalFormatting sqref="U118">
    <cfRule type="cellIs" dxfId="3626" priority="1144" operator="between">
      <formula>10</formula>
      <formula>14.999</formula>
    </cfRule>
  </conditionalFormatting>
  <conditionalFormatting sqref="U118">
    <cfRule type="cellIs" dxfId="3625" priority="1145" operator="between">
      <formula>5</formula>
      <formula>9.999</formula>
    </cfRule>
  </conditionalFormatting>
  <conditionalFormatting sqref="U118">
    <cfRule type="cellIs" dxfId="3624" priority="1146" operator="between">
      <formula>0.001</formula>
      <formula>4.999</formula>
    </cfRule>
  </conditionalFormatting>
  <conditionalFormatting sqref="W118">
    <cfRule type="cellIs" dxfId="3623" priority="1141" operator="equal">
      <formula>2</formula>
    </cfRule>
  </conditionalFormatting>
  <conditionalFormatting sqref="W118">
    <cfRule type="cellIs" dxfId="3622" priority="1142" operator="equal">
      <formula>1</formula>
    </cfRule>
  </conditionalFormatting>
  <conditionalFormatting sqref="W118">
    <cfRule type="cellIs" dxfId="3621" priority="1137" operator="equal">
      <formula>6</formula>
    </cfRule>
  </conditionalFormatting>
  <conditionalFormatting sqref="W118">
    <cfRule type="cellIs" dxfId="3620" priority="1138" operator="equal">
      <formula>5</formula>
    </cfRule>
  </conditionalFormatting>
  <conditionalFormatting sqref="W118">
    <cfRule type="cellIs" dxfId="3619" priority="1139" operator="equal">
      <formula>4</formula>
    </cfRule>
  </conditionalFormatting>
  <conditionalFormatting sqref="W118">
    <cfRule type="cellIs" dxfId="3618" priority="1140" operator="equal">
      <formula>3</formula>
    </cfRule>
  </conditionalFormatting>
  <conditionalFormatting sqref="P124:S124">
    <cfRule type="containsText" dxfId="3617" priority="1131" operator="containsText" text="ggggggggggggggg">
      <formula>NOT(ISERROR(SEARCH("ggggggggggggggg",P124)))</formula>
    </cfRule>
  </conditionalFormatting>
  <conditionalFormatting sqref="P124:S124">
    <cfRule type="containsText" dxfId="3616" priority="1132" operator="containsText" text="gggggggggg">
      <formula>NOT(ISERROR(SEARCH("gggggggggg",P124)))</formula>
    </cfRule>
  </conditionalFormatting>
  <conditionalFormatting sqref="P124:S124">
    <cfRule type="containsText" dxfId="3615" priority="1133" operator="containsText" text="ggggg">
      <formula>NOT(ISERROR(SEARCH("ggggg",P124)))</formula>
    </cfRule>
  </conditionalFormatting>
  <conditionalFormatting sqref="P124:S124">
    <cfRule type="containsText" dxfId="3614" priority="1134" operator="containsText" text="g">
      <formula>NOT(ISERROR(SEARCH("g",P124)))</formula>
    </cfRule>
  </conditionalFormatting>
  <conditionalFormatting sqref="P128:S128">
    <cfRule type="containsText" dxfId="3613" priority="1127" operator="containsText" text="ggggggggggggggg">
      <formula>NOT(ISERROR(SEARCH("ggggggggggggggg",P128)))</formula>
    </cfRule>
  </conditionalFormatting>
  <conditionalFormatting sqref="P128:S128">
    <cfRule type="containsText" dxfId="3612" priority="1128" operator="containsText" text="gggggggggg">
      <formula>NOT(ISERROR(SEARCH("gggggggggg",P128)))</formula>
    </cfRule>
  </conditionalFormatting>
  <conditionalFormatting sqref="P128:S128">
    <cfRule type="containsText" dxfId="3611" priority="1129" operator="containsText" text="ggggg">
      <formula>NOT(ISERROR(SEARCH("ggggg",P128)))</formula>
    </cfRule>
  </conditionalFormatting>
  <conditionalFormatting sqref="P128:S128">
    <cfRule type="containsText" dxfId="3610" priority="1130" operator="containsText" text="g">
      <formula>NOT(ISERROR(SEARCH("g",P128)))</formula>
    </cfRule>
  </conditionalFormatting>
  <conditionalFormatting sqref="U124">
    <cfRule type="cellIs" dxfId="3609" priority="1123" operator="between">
      <formula>15</formula>
      <formula>20</formula>
    </cfRule>
  </conditionalFormatting>
  <conditionalFormatting sqref="U124">
    <cfRule type="cellIs" dxfId="3608" priority="1124" operator="between">
      <formula>10</formula>
      <formula>14.999</formula>
    </cfRule>
  </conditionalFormatting>
  <conditionalFormatting sqref="U124">
    <cfRule type="cellIs" dxfId="3607" priority="1125" operator="between">
      <formula>5</formula>
      <formula>9.999</formula>
    </cfRule>
  </conditionalFormatting>
  <conditionalFormatting sqref="U124">
    <cfRule type="cellIs" dxfId="3606" priority="1126" operator="between">
      <formula>0.001</formula>
      <formula>4.999</formula>
    </cfRule>
  </conditionalFormatting>
  <conditionalFormatting sqref="W124">
    <cfRule type="cellIs" dxfId="3605" priority="1121" operator="equal">
      <formula>2</formula>
    </cfRule>
  </conditionalFormatting>
  <conditionalFormatting sqref="W124">
    <cfRule type="cellIs" dxfId="3604" priority="1122" operator="equal">
      <formula>1</formula>
    </cfRule>
  </conditionalFormatting>
  <conditionalFormatting sqref="W124">
    <cfRule type="cellIs" dxfId="3603" priority="1117" operator="equal">
      <formula>6</formula>
    </cfRule>
  </conditionalFormatting>
  <conditionalFormatting sqref="W124">
    <cfRule type="cellIs" dxfId="3602" priority="1118" operator="equal">
      <formula>5</formula>
    </cfRule>
  </conditionalFormatting>
  <conditionalFormatting sqref="W124">
    <cfRule type="cellIs" dxfId="3601" priority="1119" operator="equal">
      <formula>4</formula>
    </cfRule>
  </conditionalFormatting>
  <conditionalFormatting sqref="W124">
    <cfRule type="cellIs" dxfId="3600" priority="1120" operator="equal">
      <formula>3</formula>
    </cfRule>
  </conditionalFormatting>
  <conditionalFormatting sqref="H123:L125">
    <cfRule type="beginsWith" dxfId="3599" priority="1116" operator="beginsWith" text="?">
      <formula>LEFT(H123,LEN("?"))="?"</formula>
    </cfRule>
  </conditionalFormatting>
  <conditionalFormatting sqref="H127:L129">
    <cfRule type="beginsWith" dxfId="3598" priority="1115" operator="beginsWith" text="?">
      <formula>LEFT(H127,LEN("?"))="?"</formula>
    </cfRule>
  </conditionalFormatting>
  <conditionalFormatting sqref="D124">
    <cfRule type="beginsWith" dxfId="3597" priority="1114" operator="beginsWith" text="?">
      <formula>LEFT(D124,LEN("?"))="?"</formula>
    </cfRule>
  </conditionalFormatting>
  <conditionalFormatting sqref="D128">
    <cfRule type="beginsWith" dxfId="3596" priority="1113" operator="beginsWith" text="?">
      <formula>LEFT(D128,LEN("?"))="?"</formula>
    </cfRule>
  </conditionalFormatting>
  <conditionalFormatting sqref="D136">
    <cfRule type="beginsWith" dxfId="3595" priority="1079" operator="beginsWith" text="?">
      <formula>LEFT(D136,LEN("?"))="?"</formula>
    </cfRule>
  </conditionalFormatting>
  <conditionalFormatting sqref="P132:S132">
    <cfRule type="containsText" dxfId="3594" priority="1097" operator="containsText" text="ggggggggggggggg">
      <formula>NOT(ISERROR(SEARCH("ggggggggggggggg",P132)))</formula>
    </cfRule>
  </conditionalFormatting>
  <conditionalFormatting sqref="P132:S132">
    <cfRule type="containsText" dxfId="3593" priority="1098" operator="containsText" text="gggggggggg">
      <formula>NOT(ISERROR(SEARCH("gggggggggg",P132)))</formula>
    </cfRule>
  </conditionalFormatting>
  <conditionalFormatting sqref="P132:S132">
    <cfRule type="containsText" dxfId="3592" priority="1099" operator="containsText" text="ggggg">
      <formula>NOT(ISERROR(SEARCH("ggggg",P132)))</formula>
    </cfRule>
  </conditionalFormatting>
  <conditionalFormatting sqref="P132:S132">
    <cfRule type="containsText" dxfId="3591" priority="1100" operator="containsText" text="g">
      <formula>NOT(ISERROR(SEARCH("g",P132)))</formula>
    </cfRule>
  </conditionalFormatting>
  <conditionalFormatting sqref="P136:S136">
    <cfRule type="containsText" dxfId="3590" priority="1093" operator="containsText" text="ggggggggggggggg">
      <formula>NOT(ISERROR(SEARCH("ggggggggggggggg",P136)))</formula>
    </cfRule>
  </conditionalFormatting>
  <conditionalFormatting sqref="P136:S136">
    <cfRule type="containsText" dxfId="3589" priority="1094" operator="containsText" text="gggggggggg">
      <formula>NOT(ISERROR(SEARCH("gggggggggg",P136)))</formula>
    </cfRule>
  </conditionalFormatting>
  <conditionalFormatting sqref="P136:S136">
    <cfRule type="containsText" dxfId="3588" priority="1095" operator="containsText" text="ggggg">
      <formula>NOT(ISERROR(SEARCH("ggggg",P136)))</formula>
    </cfRule>
  </conditionalFormatting>
  <conditionalFormatting sqref="P136:S136">
    <cfRule type="containsText" dxfId="3587" priority="1096" operator="containsText" text="g">
      <formula>NOT(ISERROR(SEARCH("g",P136)))</formula>
    </cfRule>
  </conditionalFormatting>
  <conditionalFormatting sqref="H131:L133">
    <cfRule type="beginsWith" dxfId="3586" priority="1082" operator="beginsWith" text="?">
      <formula>LEFT(H131,LEN("?"))="?"</formula>
    </cfRule>
  </conditionalFormatting>
  <conditionalFormatting sqref="H135:L137">
    <cfRule type="beginsWith" dxfId="3585" priority="1081" operator="beginsWith" text="?">
      <formula>LEFT(H135,LEN("?"))="?"</formula>
    </cfRule>
  </conditionalFormatting>
  <conditionalFormatting sqref="D132">
    <cfRule type="beginsWith" dxfId="3584" priority="1080" operator="beginsWith" text="?">
      <formula>LEFT(D132,LEN("?"))="?"</formula>
    </cfRule>
  </conditionalFormatting>
  <conditionalFormatting sqref="AQ132:AT132">
    <cfRule type="containsText" dxfId="3583" priority="1064" operator="containsText" text="ggggggggggggggg">
      <formula>NOT(ISERROR(SEARCH("ggggggggggggggg",AQ132)))</formula>
    </cfRule>
  </conditionalFormatting>
  <conditionalFormatting sqref="AQ132:AT132">
    <cfRule type="containsText" dxfId="3582" priority="1065" operator="containsText" text="gggggggggg">
      <formula>NOT(ISERROR(SEARCH("gggggggggg",AQ132)))</formula>
    </cfRule>
  </conditionalFormatting>
  <conditionalFormatting sqref="AQ132:AT132">
    <cfRule type="containsText" dxfId="3581" priority="1066" operator="containsText" text="ggggg">
      <formula>NOT(ISERROR(SEARCH("ggggg",AQ132)))</formula>
    </cfRule>
  </conditionalFormatting>
  <conditionalFormatting sqref="AQ132:AT132">
    <cfRule type="containsText" dxfId="3580" priority="1067" operator="containsText" text="g">
      <formula>NOT(ISERROR(SEARCH("g",AQ132)))</formula>
    </cfRule>
  </conditionalFormatting>
  <conditionalFormatting sqref="AI131:AM133">
    <cfRule type="beginsWith" dxfId="3579" priority="1063" operator="beginsWith" text="?">
      <formula>LEFT(AI131,LEN("?"))="?"</formula>
    </cfRule>
  </conditionalFormatting>
  <conditionalFormatting sqref="AE132">
    <cfRule type="beginsWith" dxfId="3578" priority="1062" operator="beginsWith" text="?">
      <formula>LEFT(AE132,LEN("?"))="?"</formula>
    </cfRule>
  </conditionalFormatting>
  <conditionalFormatting sqref="AV118">
    <cfRule type="cellIs" dxfId="3577" priority="1058" operator="between">
      <formula>15</formula>
      <formula>20</formula>
    </cfRule>
  </conditionalFormatting>
  <conditionalFormatting sqref="AV118">
    <cfRule type="cellIs" dxfId="3576" priority="1059" operator="between">
      <formula>10</formula>
      <formula>14.999</formula>
    </cfRule>
  </conditionalFormatting>
  <conditionalFormatting sqref="AV118">
    <cfRule type="cellIs" dxfId="3575" priority="1060" operator="between">
      <formula>5</formula>
      <formula>9.999</formula>
    </cfRule>
  </conditionalFormatting>
  <conditionalFormatting sqref="AV118">
    <cfRule type="cellIs" dxfId="3574" priority="1061" operator="between">
      <formula>0.001</formula>
      <formula>4.999</formula>
    </cfRule>
  </conditionalFormatting>
  <conditionalFormatting sqref="AX118">
    <cfRule type="cellIs" dxfId="3573" priority="1056" operator="equal">
      <formula>2</formula>
    </cfRule>
  </conditionalFormatting>
  <conditionalFormatting sqref="AX118">
    <cfRule type="cellIs" dxfId="3572" priority="1057" operator="equal">
      <formula>1</formula>
    </cfRule>
  </conditionalFormatting>
  <conditionalFormatting sqref="AX118">
    <cfRule type="cellIs" dxfId="3571" priority="1052" operator="equal">
      <formula>6</formula>
    </cfRule>
  </conditionalFormatting>
  <conditionalFormatting sqref="AX118">
    <cfRule type="cellIs" dxfId="3570" priority="1053" operator="equal">
      <formula>5</formula>
    </cfRule>
  </conditionalFormatting>
  <conditionalFormatting sqref="AX118">
    <cfRule type="cellIs" dxfId="3569" priority="1054" operator="equal">
      <formula>4</formula>
    </cfRule>
  </conditionalFormatting>
  <conditionalFormatting sqref="AX118">
    <cfRule type="cellIs" dxfId="3568" priority="1055" operator="equal">
      <formula>3</formula>
    </cfRule>
  </conditionalFormatting>
  <conditionalFormatting sqref="AQ124:AT124">
    <cfRule type="containsText" dxfId="3567" priority="1046" operator="containsText" text="ggggggggggggggg">
      <formula>NOT(ISERROR(SEARCH("ggggggggggggggg",AQ124)))</formula>
    </cfRule>
  </conditionalFormatting>
  <conditionalFormatting sqref="AQ124:AT124">
    <cfRule type="containsText" dxfId="3566" priority="1047" operator="containsText" text="gggggggggg">
      <formula>NOT(ISERROR(SEARCH("gggggggggg",AQ124)))</formula>
    </cfRule>
  </conditionalFormatting>
  <conditionalFormatting sqref="AQ124:AT124">
    <cfRule type="containsText" dxfId="3565" priority="1048" operator="containsText" text="ggggg">
      <formula>NOT(ISERROR(SEARCH("ggggg",AQ124)))</formula>
    </cfRule>
  </conditionalFormatting>
  <conditionalFormatting sqref="AQ124:AT124">
    <cfRule type="containsText" dxfId="3564" priority="1049" operator="containsText" text="g">
      <formula>NOT(ISERROR(SEARCH("g",AQ124)))</formula>
    </cfRule>
  </conditionalFormatting>
  <conditionalFormatting sqref="AQ128:AT128">
    <cfRule type="containsText" dxfId="3563" priority="1042" operator="containsText" text="ggggggggggggggg">
      <formula>NOT(ISERROR(SEARCH("ggggggggggggggg",AQ128)))</formula>
    </cfRule>
  </conditionalFormatting>
  <conditionalFormatting sqref="AQ128:AT128">
    <cfRule type="containsText" dxfId="3562" priority="1043" operator="containsText" text="gggggggggg">
      <formula>NOT(ISERROR(SEARCH("gggggggggg",AQ128)))</formula>
    </cfRule>
  </conditionalFormatting>
  <conditionalFormatting sqref="AQ128:AT128">
    <cfRule type="containsText" dxfId="3561" priority="1044" operator="containsText" text="ggggg">
      <formula>NOT(ISERROR(SEARCH("ggggg",AQ128)))</formula>
    </cfRule>
  </conditionalFormatting>
  <conditionalFormatting sqref="AQ128:AT128">
    <cfRule type="containsText" dxfId="3560" priority="1045" operator="containsText" text="g">
      <formula>NOT(ISERROR(SEARCH("g",AQ128)))</formula>
    </cfRule>
  </conditionalFormatting>
  <conditionalFormatting sqref="AI123:AM125">
    <cfRule type="beginsWith" dxfId="3559" priority="1041" operator="beginsWith" text="?">
      <formula>LEFT(AI123,LEN("?"))="?"</formula>
    </cfRule>
  </conditionalFormatting>
  <conditionalFormatting sqref="AI127:AM129">
    <cfRule type="beginsWith" dxfId="3558" priority="1040" operator="beginsWith" text="?">
      <formula>LEFT(AI127,LEN("?"))="?"</formula>
    </cfRule>
  </conditionalFormatting>
  <conditionalFormatting sqref="AE124">
    <cfRule type="beginsWith" dxfId="3557" priority="1039" operator="beginsWith" text="?">
      <formula>LEFT(AE124,LEN("?"))="?"</formula>
    </cfRule>
  </conditionalFormatting>
  <conditionalFormatting sqref="AE128">
    <cfRule type="beginsWith" dxfId="3556" priority="1038" operator="beginsWith" text="?">
      <formula>LEFT(AE128,LEN("?"))="?"</formula>
    </cfRule>
  </conditionalFormatting>
  <conditionalFormatting sqref="AX124">
    <cfRule type="cellIs" dxfId="3555" priority="1036" operator="equal">
      <formula>2</formula>
    </cfRule>
  </conditionalFormatting>
  <conditionalFormatting sqref="AX124">
    <cfRule type="cellIs" dxfId="3554" priority="1037" operator="equal">
      <formula>1</formula>
    </cfRule>
  </conditionalFormatting>
  <conditionalFormatting sqref="AX124">
    <cfRule type="cellIs" dxfId="3553" priority="1032" operator="equal">
      <formula>6</formula>
    </cfRule>
  </conditionalFormatting>
  <conditionalFormatting sqref="AX124">
    <cfRule type="cellIs" dxfId="3552" priority="1033" operator="equal">
      <formula>5</formula>
    </cfRule>
  </conditionalFormatting>
  <conditionalFormatting sqref="AX124">
    <cfRule type="cellIs" dxfId="3551" priority="1034" operator="equal">
      <formula>4</formula>
    </cfRule>
  </conditionalFormatting>
  <conditionalFormatting sqref="AX124">
    <cfRule type="cellIs" dxfId="3550" priority="1035" operator="equal">
      <formula>3</formula>
    </cfRule>
  </conditionalFormatting>
  <conditionalFormatting sqref="AQ136:AT136">
    <cfRule type="containsText" dxfId="3549" priority="1027" operator="containsText" text="ggggggggggggggg">
      <formula>NOT(ISERROR(SEARCH("ggggggggggggggg",AQ136)))</formula>
    </cfRule>
  </conditionalFormatting>
  <conditionalFormatting sqref="AQ136:AT136">
    <cfRule type="containsText" dxfId="3548" priority="1028" operator="containsText" text="gggggggggg">
      <formula>NOT(ISERROR(SEARCH("gggggggggg",AQ136)))</formula>
    </cfRule>
  </conditionalFormatting>
  <conditionalFormatting sqref="AQ136:AT136">
    <cfRule type="containsText" dxfId="3547" priority="1029" operator="containsText" text="ggggg">
      <formula>NOT(ISERROR(SEARCH("ggggg",AQ136)))</formula>
    </cfRule>
  </conditionalFormatting>
  <conditionalFormatting sqref="AQ136:AT136">
    <cfRule type="containsText" dxfId="3546" priority="1030" operator="containsText" text="g">
      <formula>NOT(ISERROR(SEARCH("g",AQ136)))</formula>
    </cfRule>
  </conditionalFormatting>
  <conditionalFormatting sqref="AI135:AM137">
    <cfRule type="beginsWith" dxfId="3545" priority="1026" operator="beginsWith" text="?">
      <formula>LEFT(AI135,LEN("?"))="?"</formula>
    </cfRule>
  </conditionalFormatting>
  <conditionalFormatting sqref="AE136">
    <cfRule type="beginsWith" dxfId="3544" priority="1025" operator="beginsWith" text="?">
      <formula>LEFT(AE136,LEN("?"))="?"</formula>
    </cfRule>
  </conditionalFormatting>
  <conditionalFormatting sqref="AV124">
    <cfRule type="cellIs" dxfId="3543" priority="1021" operator="between">
      <formula>15</formula>
      <formula>20</formula>
    </cfRule>
  </conditionalFormatting>
  <conditionalFormatting sqref="AV124">
    <cfRule type="cellIs" dxfId="3542" priority="1022" operator="between">
      <formula>10</formula>
      <formula>14.999</formula>
    </cfRule>
  </conditionalFormatting>
  <conditionalFormatting sqref="AV124">
    <cfRule type="cellIs" dxfId="3541" priority="1023" operator="between">
      <formula>5</formula>
      <formula>9.999</formula>
    </cfRule>
  </conditionalFormatting>
  <conditionalFormatting sqref="AV124">
    <cfRule type="cellIs" dxfId="3540" priority="1024" operator="between">
      <formula>0.001</formula>
      <formula>4.999</formula>
    </cfRule>
  </conditionalFormatting>
  <conditionalFormatting sqref="AX128">
    <cfRule type="cellIs" dxfId="3539" priority="1019" operator="equal">
      <formula>2</formula>
    </cfRule>
  </conditionalFormatting>
  <conditionalFormatting sqref="AX128">
    <cfRule type="cellIs" dxfId="3538" priority="1020" operator="equal">
      <formula>1</formula>
    </cfRule>
  </conditionalFormatting>
  <conditionalFormatting sqref="AX128">
    <cfRule type="cellIs" dxfId="3537" priority="1015" operator="equal">
      <formula>6</formula>
    </cfRule>
  </conditionalFormatting>
  <conditionalFormatting sqref="AX128">
    <cfRule type="cellIs" dxfId="3536" priority="1016" operator="equal">
      <formula>5</formula>
    </cfRule>
  </conditionalFormatting>
  <conditionalFormatting sqref="AX128">
    <cfRule type="cellIs" dxfId="3535" priority="1017" operator="equal">
      <formula>4</formula>
    </cfRule>
  </conditionalFormatting>
  <conditionalFormatting sqref="AX128">
    <cfRule type="cellIs" dxfId="3534" priority="1018" operator="equal">
      <formula>3</formula>
    </cfRule>
  </conditionalFormatting>
  <conditionalFormatting sqref="AV128">
    <cfRule type="cellIs" dxfId="3533" priority="1011" operator="between">
      <formula>15</formula>
      <formula>20</formula>
    </cfRule>
  </conditionalFormatting>
  <conditionalFormatting sqref="AV128">
    <cfRule type="cellIs" dxfId="3532" priority="1012" operator="between">
      <formula>10</formula>
      <formula>14.999</formula>
    </cfRule>
  </conditionalFormatting>
  <conditionalFormatting sqref="AV128">
    <cfRule type="cellIs" dxfId="3531" priority="1013" operator="between">
      <formula>5</formula>
      <formula>9.999</formula>
    </cfRule>
  </conditionalFormatting>
  <conditionalFormatting sqref="AV128">
    <cfRule type="cellIs" dxfId="3530" priority="1014" operator="between">
      <formula>0.001</formula>
      <formula>4.999</formula>
    </cfRule>
  </conditionalFormatting>
  <conditionalFormatting sqref="AX132">
    <cfRule type="cellIs" dxfId="3529" priority="1009" operator="equal">
      <formula>2</formula>
    </cfRule>
  </conditionalFormatting>
  <conditionalFormatting sqref="AX132">
    <cfRule type="cellIs" dxfId="3528" priority="1010" operator="equal">
      <formula>1</formula>
    </cfRule>
  </conditionalFormatting>
  <conditionalFormatting sqref="AX132">
    <cfRule type="cellIs" dxfId="3527" priority="1005" operator="equal">
      <formula>6</formula>
    </cfRule>
  </conditionalFormatting>
  <conditionalFormatting sqref="AX132">
    <cfRule type="cellIs" dxfId="3526" priority="1006" operator="equal">
      <formula>5</formula>
    </cfRule>
  </conditionalFormatting>
  <conditionalFormatting sqref="AX132">
    <cfRule type="cellIs" dxfId="3525" priority="1007" operator="equal">
      <formula>4</formula>
    </cfRule>
  </conditionalFormatting>
  <conditionalFormatting sqref="AX132">
    <cfRule type="cellIs" dxfId="3524" priority="1008" operator="equal">
      <formula>3</formula>
    </cfRule>
  </conditionalFormatting>
  <conditionalFormatting sqref="AV132">
    <cfRule type="cellIs" dxfId="3523" priority="1001" operator="between">
      <formula>15</formula>
      <formula>20</formula>
    </cfRule>
  </conditionalFormatting>
  <conditionalFormatting sqref="AV132">
    <cfRule type="cellIs" dxfId="3522" priority="1002" operator="between">
      <formula>10</formula>
      <formula>14.999</formula>
    </cfRule>
  </conditionalFormatting>
  <conditionalFormatting sqref="AV132">
    <cfRule type="cellIs" dxfId="3521" priority="1003" operator="between">
      <formula>5</formula>
      <formula>9.999</formula>
    </cfRule>
  </conditionalFormatting>
  <conditionalFormatting sqref="AV132">
    <cfRule type="cellIs" dxfId="3520" priority="1004" operator="between">
      <formula>0.001</formula>
      <formula>4.999</formula>
    </cfRule>
  </conditionalFormatting>
  <conditionalFormatting sqref="AX136">
    <cfRule type="cellIs" dxfId="3519" priority="999" operator="equal">
      <formula>2</formula>
    </cfRule>
  </conditionalFormatting>
  <conditionalFormatting sqref="AX136">
    <cfRule type="cellIs" dxfId="3518" priority="1000" operator="equal">
      <formula>1</formula>
    </cfRule>
  </conditionalFormatting>
  <conditionalFormatting sqref="AX136">
    <cfRule type="cellIs" dxfId="3517" priority="995" operator="equal">
      <formula>6</formula>
    </cfRule>
  </conditionalFormatting>
  <conditionalFormatting sqref="AX136">
    <cfRule type="cellIs" dxfId="3516" priority="996" operator="equal">
      <formula>5</formula>
    </cfRule>
  </conditionalFormatting>
  <conditionalFormatting sqref="AX136">
    <cfRule type="cellIs" dxfId="3515" priority="997" operator="equal">
      <formula>4</formula>
    </cfRule>
  </conditionalFormatting>
  <conditionalFormatting sqref="AX136">
    <cfRule type="cellIs" dxfId="3514" priority="998" operator="equal">
      <formula>3</formula>
    </cfRule>
  </conditionalFormatting>
  <conditionalFormatting sqref="U141">
    <cfRule type="cellIs" dxfId="3513" priority="987" operator="between">
      <formula>15</formula>
      <formula>20</formula>
    </cfRule>
  </conditionalFormatting>
  <conditionalFormatting sqref="U141">
    <cfRule type="cellIs" dxfId="3512" priority="988" operator="between">
      <formula>10</formula>
      <formula>14.999</formula>
    </cfRule>
  </conditionalFormatting>
  <conditionalFormatting sqref="U141">
    <cfRule type="cellIs" dxfId="3511" priority="989" operator="between">
      <formula>5</formula>
      <formula>9.999</formula>
    </cfRule>
  </conditionalFormatting>
  <conditionalFormatting sqref="U141">
    <cfRule type="cellIs" dxfId="3510" priority="990" operator="between">
      <formula>0.001</formula>
      <formula>4.999</formula>
    </cfRule>
  </conditionalFormatting>
  <conditionalFormatting sqref="W141">
    <cfRule type="cellIs" dxfId="3509" priority="985" operator="equal">
      <formula>2</formula>
    </cfRule>
  </conditionalFormatting>
  <conditionalFormatting sqref="W141">
    <cfRule type="cellIs" dxfId="3508" priority="986" operator="equal">
      <formula>1</formula>
    </cfRule>
  </conditionalFormatting>
  <conditionalFormatting sqref="W141">
    <cfRule type="cellIs" dxfId="3507" priority="981" operator="equal">
      <formula>6</formula>
    </cfRule>
  </conditionalFormatting>
  <conditionalFormatting sqref="W141">
    <cfRule type="cellIs" dxfId="3506" priority="982" operator="equal">
      <formula>5</formula>
    </cfRule>
  </conditionalFormatting>
  <conditionalFormatting sqref="W141">
    <cfRule type="cellIs" dxfId="3505" priority="983" operator="equal">
      <formula>4</formula>
    </cfRule>
  </conditionalFormatting>
  <conditionalFormatting sqref="W141">
    <cfRule type="cellIs" dxfId="3504" priority="984" operator="equal">
      <formula>3</formula>
    </cfRule>
  </conditionalFormatting>
  <conditionalFormatting sqref="P147:S147">
    <cfRule type="containsText" dxfId="3503" priority="975" operator="containsText" text="ggggggggggggggg">
      <formula>NOT(ISERROR(SEARCH("ggggggggggggggg",P147)))</formula>
    </cfRule>
  </conditionalFormatting>
  <conditionalFormatting sqref="P147:S147">
    <cfRule type="containsText" dxfId="3502" priority="976" operator="containsText" text="gggggggggg">
      <formula>NOT(ISERROR(SEARCH("gggggggggg",P147)))</formula>
    </cfRule>
  </conditionalFormatting>
  <conditionalFormatting sqref="P147:S147">
    <cfRule type="containsText" dxfId="3501" priority="977" operator="containsText" text="ggggg">
      <formula>NOT(ISERROR(SEARCH("ggggg",P147)))</formula>
    </cfRule>
  </conditionalFormatting>
  <conditionalFormatting sqref="P147:S147">
    <cfRule type="containsText" dxfId="3500" priority="978" operator="containsText" text="g">
      <formula>NOT(ISERROR(SEARCH("g",P147)))</formula>
    </cfRule>
  </conditionalFormatting>
  <conditionalFormatting sqref="P151:S151">
    <cfRule type="containsText" dxfId="3499" priority="971" operator="containsText" text="ggggggggggggggg">
      <formula>NOT(ISERROR(SEARCH("ggggggggggggggg",P151)))</formula>
    </cfRule>
  </conditionalFormatting>
  <conditionalFormatting sqref="P151:S151">
    <cfRule type="containsText" dxfId="3498" priority="972" operator="containsText" text="gggggggggg">
      <formula>NOT(ISERROR(SEARCH("gggggggggg",P151)))</formula>
    </cfRule>
  </conditionalFormatting>
  <conditionalFormatting sqref="P151:S151">
    <cfRule type="containsText" dxfId="3497" priority="973" operator="containsText" text="ggggg">
      <formula>NOT(ISERROR(SEARCH("ggggg",P151)))</formula>
    </cfRule>
  </conditionalFormatting>
  <conditionalFormatting sqref="P151:S151">
    <cfRule type="containsText" dxfId="3496" priority="974" operator="containsText" text="g">
      <formula>NOT(ISERROR(SEARCH("g",P151)))</formula>
    </cfRule>
  </conditionalFormatting>
  <conditionalFormatting sqref="H146:L148">
    <cfRule type="beginsWith" dxfId="3495" priority="970" operator="beginsWith" text="?">
      <formula>LEFT(H146,LEN("?"))="?"</formula>
    </cfRule>
  </conditionalFormatting>
  <conditionalFormatting sqref="H150:L152">
    <cfRule type="beginsWith" dxfId="3494" priority="969" operator="beginsWith" text="?">
      <formula>LEFT(H150,LEN("?"))="?"</formula>
    </cfRule>
  </conditionalFormatting>
  <conditionalFormatting sqref="U147">
    <cfRule type="cellIs" dxfId="3493" priority="965" operator="between">
      <formula>15</formula>
      <formula>20</formula>
    </cfRule>
  </conditionalFormatting>
  <conditionalFormatting sqref="U147">
    <cfRule type="cellIs" dxfId="3492" priority="966" operator="between">
      <formula>10</formula>
      <formula>14.999</formula>
    </cfRule>
  </conditionalFormatting>
  <conditionalFormatting sqref="U147">
    <cfRule type="cellIs" dxfId="3491" priority="967" operator="between">
      <formula>5</formula>
      <formula>9.999</formula>
    </cfRule>
  </conditionalFormatting>
  <conditionalFormatting sqref="U147">
    <cfRule type="cellIs" dxfId="3490" priority="968" operator="between">
      <formula>0.001</formula>
      <formula>4.999</formula>
    </cfRule>
  </conditionalFormatting>
  <conditionalFormatting sqref="W147">
    <cfRule type="cellIs" dxfId="3489" priority="963" operator="equal">
      <formula>2</formula>
    </cfRule>
  </conditionalFormatting>
  <conditionalFormatting sqref="W147">
    <cfRule type="cellIs" dxfId="3488" priority="964" operator="equal">
      <formula>1</formula>
    </cfRule>
  </conditionalFormatting>
  <conditionalFormatting sqref="W147">
    <cfRule type="cellIs" dxfId="3487" priority="959" operator="equal">
      <formula>6</formula>
    </cfRule>
  </conditionalFormatting>
  <conditionalFormatting sqref="W147">
    <cfRule type="cellIs" dxfId="3486" priority="960" operator="equal">
      <formula>5</formula>
    </cfRule>
  </conditionalFormatting>
  <conditionalFormatting sqref="W147">
    <cfRule type="cellIs" dxfId="3485" priority="961" operator="equal">
      <formula>4</formula>
    </cfRule>
  </conditionalFormatting>
  <conditionalFormatting sqref="W147">
    <cfRule type="cellIs" dxfId="3484" priority="962" operator="equal">
      <formula>3</formula>
    </cfRule>
  </conditionalFormatting>
  <conditionalFormatting sqref="P155:S155">
    <cfRule type="containsText" dxfId="3483" priority="954" operator="containsText" text="ggggggggggggggg">
      <formula>NOT(ISERROR(SEARCH("ggggggggggggggg",P155)))</formula>
    </cfRule>
  </conditionalFormatting>
  <conditionalFormatting sqref="P155:S155">
    <cfRule type="containsText" dxfId="3482" priority="955" operator="containsText" text="gggggggggg">
      <formula>NOT(ISERROR(SEARCH("gggggggggg",P155)))</formula>
    </cfRule>
  </conditionalFormatting>
  <conditionalFormatting sqref="P155:S155">
    <cfRule type="containsText" dxfId="3481" priority="956" operator="containsText" text="ggggg">
      <formula>NOT(ISERROR(SEARCH("ggggg",P155)))</formula>
    </cfRule>
  </conditionalFormatting>
  <conditionalFormatting sqref="P155:S155">
    <cfRule type="containsText" dxfId="3480" priority="957" operator="containsText" text="g">
      <formula>NOT(ISERROR(SEARCH("g",P155)))</formula>
    </cfRule>
  </conditionalFormatting>
  <conditionalFormatting sqref="D147">
    <cfRule type="beginsWith" dxfId="3479" priority="951" operator="beginsWith" text="?">
      <formula>LEFT(D147,LEN("?"))="?"</formula>
    </cfRule>
  </conditionalFormatting>
  <conditionalFormatting sqref="D151">
    <cfRule type="beginsWith" dxfId="3478" priority="950" operator="beginsWith" text="?">
      <formula>LEFT(D151,LEN("?"))="?"</formula>
    </cfRule>
  </conditionalFormatting>
  <conditionalFormatting sqref="P159:S159">
    <cfRule type="containsText" dxfId="3477" priority="924" operator="containsText" text="ggggggggggggggg">
      <formula>NOT(ISERROR(SEARCH("ggggggggggggggg",P159)))</formula>
    </cfRule>
  </conditionalFormatting>
  <conditionalFormatting sqref="P159:S159">
    <cfRule type="containsText" dxfId="3476" priority="925" operator="containsText" text="gggggggggg">
      <formula>NOT(ISERROR(SEARCH("gggggggggg",P159)))</formula>
    </cfRule>
  </conditionalFormatting>
  <conditionalFormatting sqref="P159:S159">
    <cfRule type="containsText" dxfId="3475" priority="926" operator="containsText" text="ggggg">
      <formula>NOT(ISERROR(SEARCH("ggggg",P159)))</formula>
    </cfRule>
  </conditionalFormatting>
  <conditionalFormatting sqref="P159:S159">
    <cfRule type="containsText" dxfId="3474" priority="927" operator="containsText" text="g">
      <formula>NOT(ISERROR(SEARCH("g",P159)))</formula>
    </cfRule>
  </conditionalFormatting>
  <conditionalFormatting sqref="P163:S163">
    <cfRule type="containsText" dxfId="3473" priority="920" operator="containsText" text="ggggggggggggggg">
      <formula>NOT(ISERROR(SEARCH("ggggggggggggggg",P163)))</formula>
    </cfRule>
  </conditionalFormatting>
  <conditionalFormatting sqref="P163:S163">
    <cfRule type="containsText" dxfId="3472" priority="921" operator="containsText" text="gggggggggg">
      <formula>NOT(ISERROR(SEARCH("gggggggggg",P163)))</formula>
    </cfRule>
  </conditionalFormatting>
  <conditionalFormatting sqref="P163:S163">
    <cfRule type="containsText" dxfId="3471" priority="922" operator="containsText" text="ggggg">
      <formula>NOT(ISERROR(SEARCH("ggggg",P163)))</formula>
    </cfRule>
  </conditionalFormatting>
  <conditionalFormatting sqref="P163:S163">
    <cfRule type="containsText" dxfId="3470" priority="923" operator="containsText" text="g">
      <formula>NOT(ISERROR(SEARCH("g",P163)))</formula>
    </cfRule>
  </conditionalFormatting>
  <conditionalFormatting sqref="H158:L160">
    <cfRule type="beginsWith" dxfId="3469" priority="919" operator="beginsWith" text="?">
      <formula>LEFT(H158,LEN("?"))="?"</formula>
    </cfRule>
  </conditionalFormatting>
  <conditionalFormatting sqref="H162:L164">
    <cfRule type="beginsWith" dxfId="3468" priority="918" operator="beginsWith" text="?">
      <formula>LEFT(H162,LEN("?"))="?"</formula>
    </cfRule>
  </conditionalFormatting>
  <conditionalFormatting sqref="D159">
    <cfRule type="beginsWith" dxfId="3467" priority="917" operator="beginsWith" text="?">
      <formula>LEFT(D159,LEN("?"))="?"</formula>
    </cfRule>
  </conditionalFormatting>
  <conditionalFormatting sqref="AE167">
    <cfRule type="beginsWith" dxfId="3466" priority="750" operator="beginsWith" text="?">
      <formula>LEFT(AE167,LEN("?"))="?"</formula>
    </cfRule>
  </conditionalFormatting>
  <conditionalFormatting sqref="AC167">
    <cfRule type="beginsWith" dxfId="3465" priority="889" operator="beginsWith" text="?">
      <formula>LEFT(AC167,LEN("?"))="?"</formula>
    </cfRule>
  </conditionalFormatting>
  <conditionalFormatting sqref="H166:L168">
    <cfRule type="beginsWith" dxfId="3464" priority="853" operator="beginsWith" text="?">
      <formula>LEFT(H166,LEN("?"))="?"</formula>
    </cfRule>
  </conditionalFormatting>
  <conditionalFormatting sqref="P167:S167">
    <cfRule type="containsText" dxfId="3463" priority="855" operator="containsText" text="ggggggggggggggg">
      <formula>NOT(ISERROR(SEARCH("ggggggggggggggg",P167)))</formula>
    </cfRule>
  </conditionalFormatting>
  <conditionalFormatting sqref="P167:S167">
    <cfRule type="containsText" dxfId="3462" priority="856" operator="containsText" text="gggggggggg">
      <formula>NOT(ISERROR(SEARCH("gggggggggg",P167)))</formula>
    </cfRule>
  </conditionalFormatting>
  <conditionalFormatting sqref="P167:S167">
    <cfRule type="containsText" dxfId="3461" priority="857" operator="containsText" text="ggggg">
      <formula>NOT(ISERROR(SEARCH("ggggg",P167)))</formula>
    </cfRule>
  </conditionalFormatting>
  <conditionalFormatting sqref="P167:S167">
    <cfRule type="containsText" dxfId="3460" priority="858" operator="containsText" text="g">
      <formula>NOT(ISERROR(SEARCH("g",P167)))</formula>
    </cfRule>
  </conditionalFormatting>
  <conditionalFormatting sqref="D167">
    <cfRule type="beginsWith" dxfId="3459" priority="852" operator="beginsWith" text="?">
      <formula>LEFT(D167,LEN("?"))="?"</formula>
    </cfRule>
  </conditionalFormatting>
  <conditionalFormatting sqref="B167">
    <cfRule type="beginsWith" dxfId="3458" priority="854" operator="beginsWith" text="?">
      <formula>LEFT(B167,LEN("?"))="?"</formula>
    </cfRule>
  </conditionalFormatting>
  <conditionalFormatting sqref="U167">
    <cfRule type="cellIs" dxfId="3457" priority="848" operator="between">
      <formula>15</formula>
      <formula>20</formula>
    </cfRule>
  </conditionalFormatting>
  <conditionalFormatting sqref="U167">
    <cfRule type="cellIs" dxfId="3456" priority="849" operator="between">
      <formula>10</formula>
      <formula>14.999</formula>
    </cfRule>
  </conditionalFormatting>
  <conditionalFormatting sqref="U167">
    <cfRule type="cellIs" dxfId="3455" priority="850" operator="between">
      <formula>5</formula>
      <formula>9.999</formula>
    </cfRule>
  </conditionalFormatting>
  <conditionalFormatting sqref="U167">
    <cfRule type="cellIs" dxfId="3454" priority="851" operator="between">
      <formula>0.001</formula>
      <formula>4.999</formula>
    </cfRule>
  </conditionalFormatting>
  <conditionalFormatting sqref="W167">
    <cfRule type="cellIs" dxfId="3453" priority="846" operator="equal">
      <formula>2</formula>
    </cfRule>
  </conditionalFormatting>
  <conditionalFormatting sqref="W167">
    <cfRule type="cellIs" dxfId="3452" priority="847" operator="equal">
      <formula>1</formula>
    </cfRule>
  </conditionalFormatting>
  <conditionalFormatting sqref="W167">
    <cfRule type="cellIs" dxfId="3451" priority="842" operator="equal">
      <formula>6</formula>
    </cfRule>
  </conditionalFormatting>
  <conditionalFormatting sqref="W167">
    <cfRule type="cellIs" dxfId="3450" priority="843" operator="equal">
      <formula>5</formula>
    </cfRule>
  </conditionalFormatting>
  <conditionalFormatting sqref="W167">
    <cfRule type="cellIs" dxfId="3449" priority="844" operator="equal">
      <formula>4</formula>
    </cfRule>
  </conditionalFormatting>
  <conditionalFormatting sqref="W167">
    <cfRule type="cellIs" dxfId="3448" priority="845" operator="equal">
      <formula>3</formula>
    </cfRule>
  </conditionalFormatting>
  <conditionalFormatting sqref="AQ147:AT147">
    <cfRule type="containsText" dxfId="3447" priority="834" operator="containsText" text="ggggggggggggggg">
      <formula>NOT(ISERROR(SEARCH("ggggggggggggggg",AQ147)))</formula>
    </cfRule>
  </conditionalFormatting>
  <conditionalFormatting sqref="AQ147:AT147">
    <cfRule type="containsText" dxfId="3446" priority="835" operator="containsText" text="gggggggggg">
      <formula>NOT(ISERROR(SEARCH("gggggggggg",AQ147)))</formula>
    </cfRule>
  </conditionalFormatting>
  <conditionalFormatting sqref="AQ147:AT147">
    <cfRule type="containsText" dxfId="3445" priority="836" operator="containsText" text="ggggg">
      <formula>NOT(ISERROR(SEARCH("ggggg",AQ147)))</formula>
    </cfRule>
  </conditionalFormatting>
  <conditionalFormatting sqref="AQ147:AT147">
    <cfRule type="containsText" dxfId="3444" priority="837" operator="containsText" text="g">
      <formula>NOT(ISERROR(SEARCH("g",AQ147)))</formula>
    </cfRule>
  </conditionalFormatting>
  <conditionalFormatting sqref="AQ151:AT151">
    <cfRule type="containsText" dxfId="3443" priority="830" operator="containsText" text="ggggggggggggggg">
      <formula>NOT(ISERROR(SEARCH("ggggggggggggggg",AQ151)))</formula>
    </cfRule>
  </conditionalFormatting>
  <conditionalFormatting sqref="AQ151:AT151">
    <cfRule type="containsText" dxfId="3442" priority="831" operator="containsText" text="gggggggggg">
      <formula>NOT(ISERROR(SEARCH("gggggggggg",AQ151)))</formula>
    </cfRule>
  </conditionalFormatting>
  <conditionalFormatting sqref="AQ151:AT151">
    <cfRule type="containsText" dxfId="3441" priority="832" operator="containsText" text="ggggg">
      <formula>NOT(ISERROR(SEARCH("ggggg",AQ151)))</formula>
    </cfRule>
  </conditionalFormatting>
  <conditionalFormatting sqref="AQ151:AT151">
    <cfRule type="containsText" dxfId="3440" priority="833" operator="containsText" text="g">
      <formula>NOT(ISERROR(SEARCH("g",AQ151)))</formula>
    </cfRule>
  </conditionalFormatting>
  <conditionalFormatting sqref="AQ155:AT155">
    <cfRule type="containsText" dxfId="3439" priority="826" operator="containsText" text="ggggggggggggggg">
      <formula>NOT(ISERROR(SEARCH("ggggggggggggggg",AQ155)))</formula>
    </cfRule>
  </conditionalFormatting>
  <conditionalFormatting sqref="AQ155:AT155">
    <cfRule type="containsText" dxfId="3438" priority="827" operator="containsText" text="gggggggggg">
      <formula>NOT(ISERROR(SEARCH("gggggggggg",AQ155)))</formula>
    </cfRule>
  </conditionalFormatting>
  <conditionalFormatting sqref="AQ155:AT155">
    <cfRule type="containsText" dxfId="3437" priority="828" operator="containsText" text="ggggg">
      <formula>NOT(ISERROR(SEARCH("ggggg",AQ155)))</formula>
    </cfRule>
  </conditionalFormatting>
  <conditionalFormatting sqref="AQ155:AT155">
    <cfRule type="containsText" dxfId="3436" priority="829" operator="containsText" text="g">
      <formula>NOT(ISERROR(SEARCH("g",AQ155)))</formula>
    </cfRule>
  </conditionalFormatting>
  <conditionalFormatting sqref="AQ159:AT159">
    <cfRule type="containsText" dxfId="3435" priority="822" operator="containsText" text="ggggggggggggggg">
      <formula>NOT(ISERROR(SEARCH("ggggggggggggggg",AQ159)))</formula>
    </cfRule>
  </conditionalFormatting>
  <conditionalFormatting sqref="AQ159:AT159">
    <cfRule type="containsText" dxfId="3434" priority="823" operator="containsText" text="gggggggggg">
      <formula>NOT(ISERROR(SEARCH("gggggggggg",AQ159)))</formula>
    </cfRule>
  </conditionalFormatting>
  <conditionalFormatting sqref="AQ159:AT159">
    <cfRule type="containsText" dxfId="3433" priority="824" operator="containsText" text="ggggg">
      <formula>NOT(ISERROR(SEARCH("ggggg",AQ159)))</formula>
    </cfRule>
  </conditionalFormatting>
  <conditionalFormatting sqref="AQ159:AT159">
    <cfRule type="containsText" dxfId="3432" priority="825" operator="containsText" text="g">
      <formula>NOT(ISERROR(SEARCH("g",AQ159)))</formula>
    </cfRule>
  </conditionalFormatting>
  <conditionalFormatting sqref="AI146:AM148">
    <cfRule type="beginsWith" dxfId="3431" priority="811" operator="beginsWith" text="?">
      <formula>LEFT(AI146,LEN("?"))="?"</formula>
    </cfRule>
  </conditionalFormatting>
  <conditionalFormatting sqref="AI154:AM156">
    <cfRule type="beginsWith" dxfId="3430" priority="809" operator="beginsWith" text="?">
      <formula>LEFT(AI154,LEN("?"))="?"</formula>
    </cfRule>
  </conditionalFormatting>
  <conditionalFormatting sqref="AI158:AM160">
    <cfRule type="beginsWith" dxfId="3429" priority="808" operator="beginsWith" text="?">
      <formula>LEFT(AI158,LEN("?"))="?"</formula>
    </cfRule>
  </conditionalFormatting>
  <conditionalFormatting sqref="AE155">
    <cfRule type="beginsWith" dxfId="3428" priority="805" operator="beginsWith" text="?">
      <formula>LEFT(AE155,LEN("?"))="?"</formula>
    </cfRule>
  </conditionalFormatting>
  <conditionalFormatting sqref="AI150:AM152">
    <cfRule type="beginsWith" dxfId="3427" priority="810" operator="beginsWith" text="?">
      <formula>LEFT(AI150,LEN("?"))="?"</formula>
    </cfRule>
  </conditionalFormatting>
  <conditionalFormatting sqref="AE147">
    <cfRule type="beginsWith" dxfId="3426" priority="807" operator="beginsWith" text="?">
      <formula>LEFT(AE147,LEN("?"))="?"</formula>
    </cfRule>
  </conditionalFormatting>
  <conditionalFormatting sqref="AE151">
    <cfRule type="beginsWith" dxfId="3425" priority="806" operator="beginsWith" text="?">
      <formula>LEFT(AE151,LEN("?"))="?"</formula>
    </cfRule>
  </conditionalFormatting>
  <conditionalFormatting sqref="AE159">
    <cfRule type="beginsWith" dxfId="3424" priority="804" operator="beginsWith" text="?">
      <formula>LEFT(AE159,LEN("?"))="?"</formula>
    </cfRule>
  </conditionalFormatting>
  <conditionalFormatting sqref="AV141">
    <cfRule type="cellIs" dxfId="3423" priority="800" operator="between">
      <formula>15</formula>
      <formula>20</formula>
    </cfRule>
  </conditionalFormatting>
  <conditionalFormatting sqref="AV141">
    <cfRule type="cellIs" dxfId="3422" priority="801" operator="between">
      <formula>10</formula>
      <formula>14.999</formula>
    </cfRule>
  </conditionalFormatting>
  <conditionalFormatting sqref="AV141">
    <cfRule type="cellIs" dxfId="3421" priority="802" operator="between">
      <formula>5</formula>
      <formula>9.999</formula>
    </cfRule>
  </conditionalFormatting>
  <conditionalFormatting sqref="AV141">
    <cfRule type="cellIs" dxfId="3420" priority="803" operator="between">
      <formula>0.001</formula>
      <formula>4.999</formula>
    </cfRule>
  </conditionalFormatting>
  <conditionalFormatting sqref="AX141">
    <cfRule type="cellIs" dxfId="3419" priority="798" operator="equal">
      <formula>2</formula>
    </cfRule>
  </conditionalFormatting>
  <conditionalFormatting sqref="AX141">
    <cfRule type="cellIs" dxfId="3418" priority="799" operator="equal">
      <formula>1</formula>
    </cfRule>
  </conditionalFormatting>
  <conditionalFormatting sqref="AX141">
    <cfRule type="cellIs" dxfId="3417" priority="794" operator="equal">
      <formula>6</formula>
    </cfRule>
  </conditionalFormatting>
  <conditionalFormatting sqref="AX141">
    <cfRule type="cellIs" dxfId="3416" priority="795" operator="equal">
      <formula>5</formula>
    </cfRule>
  </conditionalFormatting>
  <conditionalFormatting sqref="AX141">
    <cfRule type="cellIs" dxfId="3415" priority="796" operator="equal">
      <formula>4</formula>
    </cfRule>
  </conditionalFormatting>
  <conditionalFormatting sqref="AX141">
    <cfRule type="cellIs" dxfId="3414" priority="797" operator="equal">
      <formula>3</formula>
    </cfRule>
  </conditionalFormatting>
  <conditionalFormatting sqref="AV151">
    <cfRule type="cellIs" dxfId="3413" priority="790" operator="between">
      <formula>15</formula>
      <formula>20</formula>
    </cfRule>
  </conditionalFormatting>
  <conditionalFormatting sqref="AV151">
    <cfRule type="cellIs" dxfId="3412" priority="791" operator="between">
      <formula>10</formula>
      <formula>14.999</formula>
    </cfRule>
  </conditionalFormatting>
  <conditionalFormatting sqref="AV151">
    <cfRule type="cellIs" dxfId="3411" priority="792" operator="between">
      <formula>5</formula>
      <formula>9.999</formula>
    </cfRule>
  </conditionalFormatting>
  <conditionalFormatting sqref="AV151">
    <cfRule type="cellIs" dxfId="3410" priority="793" operator="between">
      <formula>0.001</formula>
      <formula>4.999</formula>
    </cfRule>
  </conditionalFormatting>
  <conditionalFormatting sqref="AV155">
    <cfRule type="cellIs" dxfId="3409" priority="780" operator="between">
      <formula>15</formula>
      <formula>20</formula>
    </cfRule>
  </conditionalFormatting>
  <conditionalFormatting sqref="AV155">
    <cfRule type="cellIs" dxfId="3408" priority="781" operator="between">
      <formula>10</formula>
      <formula>14.999</formula>
    </cfRule>
  </conditionalFormatting>
  <conditionalFormatting sqref="AV155">
    <cfRule type="cellIs" dxfId="3407" priority="782" operator="between">
      <formula>5</formula>
      <formula>9.999</formula>
    </cfRule>
  </conditionalFormatting>
  <conditionalFormatting sqref="AV155">
    <cfRule type="cellIs" dxfId="3406" priority="783" operator="between">
      <formula>0.001</formula>
      <formula>4.999</formula>
    </cfRule>
  </conditionalFormatting>
  <conditionalFormatting sqref="AV159">
    <cfRule type="cellIs" dxfId="3405" priority="770" operator="between">
      <formula>15</formula>
      <formula>20</formula>
    </cfRule>
  </conditionalFormatting>
  <conditionalFormatting sqref="AV159">
    <cfRule type="cellIs" dxfId="3404" priority="771" operator="between">
      <formula>10</formula>
      <formula>14.999</formula>
    </cfRule>
  </conditionalFormatting>
  <conditionalFormatting sqref="AV159">
    <cfRule type="cellIs" dxfId="3403" priority="772" operator="between">
      <formula>5</formula>
      <formula>9.999</formula>
    </cfRule>
  </conditionalFormatting>
  <conditionalFormatting sqref="AV159">
    <cfRule type="cellIs" dxfId="3402" priority="773" operator="between">
      <formula>0.001</formula>
      <formula>4.999</formula>
    </cfRule>
  </conditionalFormatting>
  <conditionalFormatting sqref="AQ163:AT163">
    <cfRule type="containsText" dxfId="3401" priority="758" operator="containsText" text="ggggggggggggggg">
      <formula>NOT(ISERROR(SEARCH("ggggggggggggggg",AQ163)))</formula>
    </cfRule>
  </conditionalFormatting>
  <conditionalFormatting sqref="AQ163:AT163">
    <cfRule type="containsText" dxfId="3400" priority="759" operator="containsText" text="gggggggggg">
      <formula>NOT(ISERROR(SEARCH("gggggggggg",AQ163)))</formula>
    </cfRule>
  </conditionalFormatting>
  <conditionalFormatting sqref="AQ163:AT163">
    <cfRule type="containsText" dxfId="3399" priority="760" operator="containsText" text="ggggg">
      <formula>NOT(ISERROR(SEARCH("ggggg",AQ163)))</formula>
    </cfRule>
  </conditionalFormatting>
  <conditionalFormatting sqref="AQ163:AT163">
    <cfRule type="containsText" dxfId="3398" priority="761" operator="containsText" text="g">
      <formula>NOT(ISERROR(SEARCH("g",AQ163)))</formula>
    </cfRule>
  </conditionalFormatting>
  <conditionalFormatting sqref="AQ167:AT167">
    <cfRule type="containsText" dxfId="3397" priority="754" operator="containsText" text="ggggggggggggggg">
      <formula>NOT(ISERROR(SEARCH("ggggggggggggggg",AQ167)))</formula>
    </cfRule>
  </conditionalFormatting>
  <conditionalFormatting sqref="AQ167:AT167">
    <cfRule type="containsText" dxfId="3396" priority="755" operator="containsText" text="gggggggggg">
      <formula>NOT(ISERROR(SEARCH("gggggggggg",AQ167)))</formula>
    </cfRule>
  </conditionalFormatting>
  <conditionalFormatting sqref="AQ167:AT167">
    <cfRule type="containsText" dxfId="3395" priority="756" operator="containsText" text="ggggg">
      <formula>NOT(ISERROR(SEARCH("ggggg",AQ167)))</formula>
    </cfRule>
  </conditionalFormatting>
  <conditionalFormatting sqref="AQ167:AT167">
    <cfRule type="containsText" dxfId="3394" priority="757" operator="containsText" text="g">
      <formula>NOT(ISERROR(SEARCH("g",AQ167)))</formula>
    </cfRule>
  </conditionalFormatting>
  <conditionalFormatting sqref="AI166:AM168">
    <cfRule type="beginsWith" dxfId="3393" priority="752" operator="beginsWith" text="?">
      <formula>LEFT(AI166,LEN("?"))="?"</formula>
    </cfRule>
  </conditionalFormatting>
  <conditionalFormatting sqref="AI162:AM164">
    <cfRule type="beginsWith" dxfId="3392" priority="753" operator="beginsWith" text="?">
      <formula>LEFT(AI162,LEN("?"))="?"</formula>
    </cfRule>
  </conditionalFormatting>
  <conditionalFormatting sqref="AE163">
    <cfRule type="beginsWith" dxfId="3391" priority="751" operator="beginsWith" text="?">
      <formula>LEFT(AE163,LEN("?"))="?"</formula>
    </cfRule>
  </conditionalFormatting>
  <conditionalFormatting sqref="U229">
    <cfRule type="cellIs" dxfId="3390" priority="726" operator="between">
      <formula>15</formula>
      <formula>20</formula>
    </cfRule>
  </conditionalFormatting>
  <conditionalFormatting sqref="U229">
    <cfRule type="cellIs" dxfId="3389" priority="727" operator="between">
      <formula>10</formula>
      <formula>14.999</formula>
    </cfRule>
  </conditionalFormatting>
  <conditionalFormatting sqref="U229">
    <cfRule type="cellIs" dxfId="3388" priority="728" operator="between">
      <formula>5</formula>
      <formula>9.999</formula>
    </cfRule>
  </conditionalFormatting>
  <conditionalFormatting sqref="U229">
    <cfRule type="cellIs" dxfId="3387" priority="729" operator="between">
      <formula>0.001</formula>
      <formula>4.999</formula>
    </cfRule>
  </conditionalFormatting>
  <conditionalFormatting sqref="U237">
    <cfRule type="cellIs" dxfId="3386" priority="718" operator="between">
      <formula>15</formula>
      <formula>20</formula>
    </cfRule>
  </conditionalFormatting>
  <conditionalFormatting sqref="U237">
    <cfRule type="cellIs" dxfId="3385" priority="719" operator="between">
      <formula>10</formula>
      <formula>14.999</formula>
    </cfRule>
  </conditionalFormatting>
  <conditionalFormatting sqref="U237">
    <cfRule type="cellIs" dxfId="3384" priority="720" operator="between">
      <formula>5</formula>
      <formula>9.999</formula>
    </cfRule>
  </conditionalFormatting>
  <conditionalFormatting sqref="U237">
    <cfRule type="cellIs" dxfId="3383" priority="721" operator="between">
      <formula>0.001</formula>
      <formula>4.999</formula>
    </cfRule>
  </conditionalFormatting>
  <conditionalFormatting sqref="AV30">
    <cfRule type="cellIs" dxfId="3382" priority="714" operator="between">
      <formula>15</formula>
      <formula>20</formula>
    </cfRule>
  </conditionalFormatting>
  <conditionalFormatting sqref="AV30">
    <cfRule type="cellIs" dxfId="3381" priority="715" operator="between">
      <formula>10</formula>
      <formula>14.999</formula>
    </cfRule>
  </conditionalFormatting>
  <conditionalFormatting sqref="AV30">
    <cfRule type="cellIs" dxfId="3380" priority="716" operator="between">
      <formula>5</formula>
      <formula>9.999</formula>
    </cfRule>
  </conditionalFormatting>
  <conditionalFormatting sqref="AV30">
    <cfRule type="cellIs" dxfId="3379" priority="717" operator="between">
      <formula>0.001</formula>
      <formula>4.999</formula>
    </cfRule>
  </conditionalFormatting>
  <conditionalFormatting sqref="AV34">
    <cfRule type="cellIs" dxfId="3378" priority="710" operator="between">
      <formula>15</formula>
      <formula>20</formula>
    </cfRule>
  </conditionalFormatting>
  <conditionalFormatting sqref="AV34">
    <cfRule type="cellIs" dxfId="3377" priority="711" operator="between">
      <formula>10</formula>
      <formula>14.999</formula>
    </cfRule>
  </conditionalFormatting>
  <conditionalFormatting sqref="AV34">
    <cfRule type="cellIs" dxfId="3376" priority="712" operator="between">
      <formula>5</formula>
      <formula>9.999</formula>
    </cfRule>
  </conditionalFormatting>
  <conditionalFormatting sqref="AV34">
    <cfRule type="cellIs" dxfId="3375" priority="713" operator="between">
      <formula>0.001</formula>
      <formula>4.999</formula>
    </cfRule>
  </conditionalFormatting>
  <conditionalFormatting sqref="AV38">
    <cfRule type="cellIs" dxfId="3374" priority="706" operator="between">
      <formula>15</formula>
      <formula>20</formula>
    </cfRule>
  </conditionalFormatting>
  <conditionalFormatting sqref="AV38">
    <cfRule type="cellIs" dxfId="3373" priority="707" operator="between">
      <formula>10</formula>
      <formula>14.999</formula>
    </cfRule>
  </conditionalFormatting>
  <conditionalFormatting sqref="AV38">
    <cfRule type="cellIs" dxfId="3372" priority="708" operator="between">
      <formula>5</formula>
      <formula>9.999</formula>
    </cfRule>
  </conditionalFormatting>
  <conditionalFormatting sqref="AV38">
    <cfRule type="cellIs" dxfId="3371" priority="709" operator="between">
      <formula>0.001</formula>
      <formula>4.999</formula>
    </cfRule>
  </conditionalFormatting>
  <conditionalFormatting sqref="AV42">
    <cfRule type="cellIs" dxfId="3370" priority="702" operator="between">
      <formula>15</formula>
      <formula>20</formula>
    </cfRule>
  </conditionalFormatting>
  <conditionalFormatting sqref="AV42">
    <cfRule type="cellIs" dxfId="3369" priority="703" operator="between">
      <formula>10</formula>
      <formula>14.999</formula>
    </cfRule>
  </conditionalFormatting>
  <conditionalFormatting sqref="AV42">
    <cfRule type="cellIs" dxfId="3368" priority="704" operator="between">
      <formula>5</formula>
      <formula>9.999</formula>
    </cfRule>
  </conditionalFormatting>
  <conditionalFormatting sqref="AV42">
    <cfRule type="cellIs" dxfId="3367" priority="705" operator="between">
      <formula>0.001</formula>
      <formula>4.999</formula>
    </cfRule>
  </conditionalFormatting>
  <conditionalFormatting sqref="AV46">
    <cfRule type="cellIs" dxfId="3366" priority="698" operator="between">
      <formula>15</formula>
      <formula>20</formula>
    </cfRule>
  </conditionalFormatting>
  <conditionalFormatting sqref="AV46">
    <cfRule type="cellIs" dxfId="3365" priority="699" operator="between">
      <formula>10</formula>
      <formula>14.999</formula>
    </cfRule>
  </conditionalFormatting>
  <conditionalFormatting sqref="AV46">
    <cfRule type="cellIs" dxfId="3364" priority="700" operator="between">
      <formula>5</formula>
      <formula>9.999</formula>
    </cfRule>
  </conditionalFormatting>
  <conditionalFormatting sqref="AV46">
    <cfRule type="cellIs" dxfId="3363" priority="701" operator="between">
      <formula>0.001</formula>
      <formula>4.999</formula>
    </cfRule>
  </conditionalFormatting>
  <conditionalFormatting sqref="AV54">
    <cfRule type="cellIs" dxfId="3362" priority="690" operator="between">
      <formula>15</formula>
      <formula>20</formula>
    </cfRule>
  </conditionalFormatting>
  <conditionalFormatting sqref="AV54">
    <cfRule type="cellIs" dxfId="3361" priority="691" operator="between">
      <formula>10</formula>
      <formula>14.999</formula>
    </cfRule>
  </conditionalFormatting>
  <conditionalFormatting sqref="AV54">
    <cfRule type="cellIs" dxfId="3360" priority="692" operator="between">
      <formula>5</formula>
      <formula>9.999</formula>
    </cfRule>
  </conditionalFormatting>
  <conditionalFormatting sqref="AV54">
    <cfRule type="cellIs" dxfId="3359" priority="693" operator="between">
      <formula>0.001</formula>
      <formula>4.999</formula>
    </cfRule>
  </conditionalFormatting>
  <conditionalFormatting sqref="AV58">
    <cfRule type="cellIs" dxfId="3358" priority="686" operator="between">
      <formula>15</formula>
      <formula>20</formula>
    </cfRule>
  </conditionalFormatting>
  <conditionalFormatting sqref="AV58">
    <cfRule type="cellIs" dxfId="3357" priority="687" operator="between">
      <formula>10</formula>
      <formula>14.999</formula>
    </cfRule>
  </conditionalFormatting>
  <conditionalFormatting sqref="AV58">
    <cfRule type="cellIs" dxfId="3356" priority="688" operator="between">
      <formula>5</formula>
      <formula>9.999</formula>
    </cfRule>
  </conditionalFormatting>
  <conditionalFormatting sqref="AV58">
    <cfRule type="cellIs" dxfId="3355" priority="689" operator="between">
      <formula>0.001</formula>
      <formula>4.999</formula>
    </cfRule>
  </conditionalFormatting>
  <conditionalFormatting sqref="AV62">
    <cfRule type="cellIs" dxfId="3354" priority="682" operator="between">
      <formula>15</formula>
      <formula>20</formula>
    </cfRule>
  </conditionalFormatting>
  <conditionalFormatting sqref="AV62">
    <cfRule type="cellIs" dxfId="3353" priority="683" operator="between">
      <formula>10</formula>
      <formula>14.999</formula>
    </cfRule>
  </conditionalFormatting>
  <conditionalFormatting sqref="AV62">
    <cfRule type="cellIs" dxfId="3352" priority="684" operator="between">
      <formula>5</formula>
      <formula>9.999</formula>
    </cfRule>
  </conditionalFormatting>
  <conditionalFormatting sqref="AV62">
    <cfRule type="cellIs" dxfId="3351" priority="685" operator="between">
      <formula>0.001</formula>
      <formula>4.999</formula>
    </cfRule>
  </conditionalFormatting>
  <conditionalFormatting sqref="AV66">
    <cfRule type="cellIs" dxfId="3350" priority="678" operator="between">
      <formula>15</formula>
      <formula>20</formula>
    </cfRule>
  </conditionalFormatting>
  <conditionalFormatting sqref="AV66">
    <cfRule type="cellIs" dxfId="3349" priority="679" operator="between">
      <formula>10</formula>
      <formula>14.999</formula>
    </cfRule>
  </conditionalFormatting>
  <conditionalFormatting sqref="AV66">
    <cfRule type="cellIs" dxfId="3348" priority="680" operator="between">
      <formula>5</formula>
      <formula>9.999</formula>
    </cfRule>
  </conditionalFormatting>
  <conditionalFormatting sqref="AV66">
    <cfRule type="cellIs" dxfId="3347" priority="681" operator="between">
      <formula>0.001</formula>
      <formula>4.999</formula>
    </cfRule>
  </conditionalFormatting>
  <conditionalFormatting sqref="U81">
    <cfRule type="cellIs" dxfId="3346" priority="674" operator="between">
      <formula>15</formula>
      <formula>20</formula>
    </cfRule>
  </conditionalFormatting>
  <conditionalFormatting sqref="U81">
    <cfRule type="cellIs" dxfId="3345" priority="675" operator="between">
      <formula>10</formula>
      <formula>14.999</formula>
    </cfRule>
  </conditionalFormatting>
  <conditionalFormatting sqref="U81">
    <cfRule type="cellIs" dxfId="3344" priority="676" operator="between">
      <formula>5</formula>
      <formula>9.999</formula>
    </cfRule>
  </conditionalFormatting>
  <conditionalFormatting sqref="U81">
    <cfRule type="cellIs" dxfId="3343" priority="677" operator="between">
      <formula>0.001</formula>
      <formula>4.999</formula>
    </cfRule>
  </conditionalFormatting>
  <conditionalFormatting sqref="U85">
    <cfRule type="cellIs" dxfId="3342" priority="666" operator="between">
      <formula>15</formula>
      <formula>20</formula>
    </cfRule>
  </conditionalFormatting>
  <conditionalFormatting sqref="U85">
    <cfRule type="cellIs" dxfId="3341" priority="667" operator="between">
      <formula>10</formula>
      <formula>14.999</formula>
    </cfRule>
  </conditionalFormatting>
  <conditionalFormatting sqref="U85">
    <cfRule type="cellIs" dxfId="3340" priority="668" operator="between">
      <formula>5</formula>
      <formula>9.999</formula>
    </cfRule>
  </conditionalFormatting>
  <conditionalFormatting sqref="U85">
    <cfRule type="cellIs" dxfId="3339" priority="669" operator="between">
      <formula>0.001</formula>
      <formula>4.999</formula>
    </cfRule>
  </conditionalFormatting>
  <conditionalFormatting sqref="AV85">
    <cfRule type="cellIs" dxfId="3338" priority="658" operator="between">
      <formula>15</formula>
      <formula>20</formula>
    </cfRule>
  </conditionalFormatting>
  <conditionalFormatting sqref="AV85">
    <cfRule type="cellIs" dxfId="3337" priority="659" operator="between">
      <formula>10</formula>
      <formula>14.999</formula>
    </cfRule>
  </conditionalFormatting>
  <conditionalFormatting sqref="AV85">
    <cfRule type="cellIs" dxfId="3336" priority="660" operator="between">
      <formula>5</formula>
      <formula>9.999</formula>
    </cfRule>
  </conditionalFormatting>
  <conditionalFormatting sqref="AV85">
    <cfRule type="cellIs" dxfId="3335" priority="661" operator="between">
      <formula>0.001</formula>
      <formula>4.999</formula>
    </cfRule>
  </conditionalFormatting>
  <conditionalFormatting sqref="AV89">
    <cfRule type="cellIs" dxfId="3334" priority="654" operator="between">
      <formula>15</formula>
      <formula>20</formula>
    </cfRule>
  </conditionalFormatting>
  <conditionalFormatting sqref="AV89">
    <cfRule type="cellIs" dxfId="3333" priority="655" operator="between">
      <formula>10</formula>
      <formula>14.999</formula>
    </cfRule>
  </conditionalFormatting>
  <conditionalFormatting sqref="AV89">
    <cfRule type="cellIs" dxfId="3332" priority="656" operator="between">
      <formula>5</formula>
      <formula>9.999</formula>
    </cfRule>
  </conditionalFormatting>
  <conditionalFormatting sqref="AV89">
    <cfRule type="cellIs" dxfId="3331" priority="657" operator="between">
      <formula>0.001</formula>
      <formula>4.999</formula>
    </cfRule>
  </conditionalFormatting>
  <conditionalFormatting sqref="AV93">
    <cfRule type="cellIs" dxfId="3330" priority="650" operator="between">
      <formula>15</formula>
      <formula>20</formula>
    </cfRule>
  </conditionalFormatting>
  <conditionalFormatting sqref="AV93">
    <cfRule type="cellIs" dxfId="3329" priority="651" operator="between">
      <formula>10</formula>
      <formula>14.999</formula>
    </cfRule>
  </conditionalFormatting>
  <conditionalFormatting sqref="AV93">
    <cfRule type="cellIs" dxfId="3328" priority="652" operator="between">
      <formula>5</formula>
      <formula>9.999</formula>
    </cfRule>
  </conditionalFormatting>
  <conditionalFormatting sqref="AV93">
    <cfRule type="cellIs" dxfId="3327" priority="653" operator="between">
      <formula>0.001</formula>
      <formula>4.999</formula>
    </cfRule>
  </conditionalFormatting>
  <conditionalFormatting sqref="AV97">
    <cfRule type="cellIs" dxfId="3326" priority="646" operator="between">
      <formula>15</formula>
      <formula>20</formula>
    </cfRule>
  </conditionalFormatting>
  <conditionalFormatting sqref="AV97">
    <cfRule type="cellIs" dxfId="3325" priority="647" operator="between">
      <formula>10</formula>
      <formula>14.999</formula>
    </cfRule>
  </conditionalFormatting>
  <conditionalFormatting sqref="AV97">
    <cfRule type="cellIs" dxfId="3324" priority="648" operator="between">
      <formula>5</formula>
      <formula>9.999</formula>
    </cfRule>
  </conditionalFormatting>
  <conditionalFormatting sqref="AV97">
    <cfRule type="cellIs" dxfId="3323" priority="649" operator="between">
      <formula>0.001</formula>
      <formula>4.999</formula>
    </cfRule>
  </conditionalFormatting>
  <conditionalFormatting sqref="AV101">
    <cfRule type="cellIs" dxfId="3322" priority="642" operator="between">
      <formula>15</formula>
      <formula>20</formula>
    </cfRule>
  </conditionalFormatting>
  <conditionalFormatting sqref="AV101">
    <cfRule type="cellIs" dxfId="3321" priority="643" operator="between">
      <formula>10</formula>
      <formula>14.999</formula>
    </cfRule>
  </conditionalFormatting>
  <conditionalFormatting sqref="AV101">
    <cfRule type="cellIs" dxfId="3320" priority="644" operator="between">
      <formula>5</formula>
      <formula>9.999</formula>
    </cfRule>
  </conditionalFormatting>
  <conditionalFormatting sqref="AV101">
    <cfRule type="cellIs" dxfId="3319" priority="645" operator="between">
      <formula>0.001</formula>
      <formula>4.999</formula>
    </cfRule>
  </conditionalFormatting>
  <conditionalFormatting sqref="AV105">
    <cfRule type="cellIs" dxfId="3318" priority="638" operator="between">
      <formula>15</formula>
      <formula>20</formula>
    </cfRule>
  </conditionalFormatting>
  <conditionalFormatting sqref="AV105">
    <cfRule type="cellIs" dxfId="3317" priority="639" operator="between">
      <formula>10</formula>
      <formula>14.999</formula>
    </cfRule>
  </conditionalFormatting>
  <conditionalFormatting sqref="AV105">
    <cfRule type="cellIs" dxfId="3316" priority="640" operator="between">
      <formula>5</formula>
      <formula>9.999</formula>
    </cfRule>
  </conditionalFormatting>
  <conditionalFormatting sqref="AV105">
    <cfRule type="cellIs" dxfId="3315" priority="641" operator="between">
      <formula>0.001</formula>
      <formula>4.999</formula>
    </cfRule>
  </conditionalFormatting>
  <conditionalFormatting sqref="AV113">
    <cfRule type="cellIs" dxfId="3314" priority="630" operator="between">
      <formula>15</formula>
      <formula>20</formula>
    </cfRule>
  </conditionalFormatting>
  <conditionalFormatting sqref="AV113">
    <cfRule type="cellIs" dxfId="3313" priority="631" operator="between">
      <formula>10</formula>
      <formula>14.999</formula>
    </cfRule>
  </conditionalFormatting>
  <conditionalFormatting sqref="AV113">
    <cfRule type="cellIs" dxfId="3312" priority="632" operator="between">
      <formula>5</formula>
      <formula>9.999</formula>
    </cfRule>
  </conditionalFormatting>
  <conditionalFormatting sqref="AV113">
    <cfRule type="cellIs" dxfId="3311" priority="633" operator="between">
      <formula>0.001</formula>
      <formula>4.999</formula>
    </cfRule>
  </conditionalFormatting>
  <conditionalFormatting sqref="U128">
    <cfRule type="cellIs" dxfId="3310" priority="626" operator="between">
      <formula>15</formula>
      <formula>20</formula>
    </cfRule>
  </conditionalFormatting>
  <conditionalFormatting sqref="U128">
    <cfRule type="cellIs" dxfId="3309" priority="627" operator="between">
      <formula>10</formula>
      <formula>14.999</formula>
    </cfRule>
  </conditionalFormatting>
  <conditionalFormatting sqref="U128">
    <cfRule type="cellIs" dxfId="3308" priority="628" operator="between">
      <formula>5</formula>
      <formula>9.999</formula>
    </cfRule>
  </conditionalFormatting>
  <conditionalFormatting sqref="U128">
    <cfRule type="cellIs" dxfId="3307" priority="629" operator="between">
      <formula>0.001</formula>
      <formula>4.999</formula>
    </cfRule>
  </conditionalFormatting>
  <conditionalFormatting sqref="U132">
    <cfRule type="cellIs" dxfId="3306" priority="622" operator="between">
      <formula>15</formula>
      <formula>20</formula>
    </cfRule>
  </conditionalFormatting>
  <conditionalFormatting sqref="U132">
    <cfRule type="cellIs" dxfId="3305" priority="623" operator="between">
      <formula>10</formula>
      <formula>14.999</formula>
    </cfRule>
  </conditionalFormatting>
  <conditionalFormatting sqref="U132">
    <cfRule type="cellIs" dxfId="3304" priority="624" operator="between">
      <formula>5</formula>
      <formula>9.999</formula>
    </cfRule>
  </conditionalFormatting>
  <conditionalFormatting sqref="U132">
    <cfRule type="cellIs" dxfId="3303" priority="625" operator="between">
      <formula>0.001</formula>
      <formula>4.999</formula>
    </cfRule>
  </conditionalFormatting>
  <conditionalFormatting sqref="U136">
    <cfRule type="cellIs" dxfId="3302" priority="614" operator="between">
      <formula>15</formula>
      <formula>20</formula>
    </cfRule>
  </conditionalFormatting>
  <conditionalFormatting sqref="U136">
    <cfRule type="cellIs" dxfId="3301" priority="615" operator="between">
      <formula>10</formula>
      <formula>14.999</formula>
    </cfRule>
  </conditionalFormatting>
  <conditionalFormatting sqref="U136">
    <cfRule type="cellIs" dxfId="3300" priority="616" operator="between">
      <formula>5</formula>
      <formula>9.999</formula>
    </cfRule>
  </conditionalFormatting>
  <conditionalFormatting sqref="U136">
    <cfRule type="cellIs" dxfId="3299" priority="617" operator="between">
      <formula>0.001</formula>
      <formula>4.999</formula>
    </cfRule>
  </conditionalFormatting>
  <conditionalFormatting sqref="U151">
    <cfRule type="cellIs" dxfId="3298" priority="610" operator="between">
      <formula>15</formula>
      <formula>20</formula>
    </cfRule>
  </conditionalFormatting>
  <conditionalFormatting sqref="U151">
    <cfRule type="cellIs" dxfId="3297" priority="611" operator="between">
      <formula>10</formula>
      <formula>14.999</formula>
    </cfRule>
  </conditionalFormatting>
  <conditionalFormatting sqref="U151">
    <cfRule type="cellIs" dxfId="3296" priority="612" operator="between">
      <formula>5</formula>
      <formula>9.999</formula>
    </cfRule>
  </conditionalFormatting>
  <conditionalFormatting sqref="U151">
    <cfRule type="cellIs" dxfId="3295" priority="613" operator="between">
      <formula>0.001</formula>
      <formula>4.999</formula>
    </cfRule>
  </conditionalFormatting>
  <conditionalFormatting sqref="U155">
    <cfRule type="cellIs" dxfId="3294" priority="606" operator="between">
      <formula>15</formula>
      <formula>20</formula>
    </cfRule>
  </conditionalFormatting>
  <conditionalFormatting sqref="U155">
    <cfRule type="cellIs" dxfId="3293" priority="607" operator="between">
      <formula>10</formula>
      <formula>14.999</formula>
    </cfRule>
  </conditionalFormatting>
  <conditionalFormatting sqref="U155">
    <cfRule type="cellIs" dxfId="3292" priority="608" operator="between">
      <formula>5</formula>
      <formula>9.999</formula>
    </cfRule>
  </conditionalFormatting>
  <conditionalFormatting sqref="U155">
    <cfRule type="cellIs" dxfId="3291" priority="609" operator="between">
      <formula>0.001</formula>
      <formula>4.999</formula>
    </cfRule>
  </conditionalFormatting>
  <conditionalFormatting sqref="U159">
    <cfRule type="cellIs" dxfId="3290" priority="602" operator="between">
      <formula>15</formula>
      <formula>20</formula>
    </cfRule>
  </conditionalFormatting>
  <conditionalFormatting sqref="U159">
    <cfRule type="cellIs" dxfId="3289" priority="603" operator="between">
      <formula>10</formula>
      <formula>14.999</formula>
    </cfRule>
  </conditionalFormatting>
  <conditionalFormatting sqref="U159">
    <cfRule type="cellIs" dxfId="3288" priority="604" operator="between">
      <formula>5</formula>
      <formula>9.999</formula>
    </cfRule>
  </conditionalFormatting>
  <conditionalFormatting sqref="U159">
    <cfRule type="cellIs" dxfId="3287" priority="605" operator="between">
      <formula>0.001</formula>
      <formula>4.999</formula>
    </cfRule>
  </conditionalFormatting>
  <conditionalFormatting sqref="U163">
    <cfRule type="cellIs" dxfId="3286" priority="598" operator="between">
      <formula>15</formula>
      <formula>20</formula>
    </cfRule>
  </conditionalFormatting>
  <conditionalFormatting sqref="U163">
    <cfRule type="cellIs" dxfId="3285" priority="599" operator="between">
      <formula>10</formula>
      <formula>14.999</formula>
    </cfRule>
  </conditionalFormatting>
  <conditionalFormatting sqref="U163">
    <cfRule type="cellIs" dxfId="3284" priority="600" operator="between">
      <formula>5</formula>
      <formula>9.999</formula>
    </cfRule>
  </conditionalFormatting>
  <conditionalFormatting sqref="U163">
    <cfRule type="cellIs" dxfId="3283" priority="601" operator="between">
      <formula>0.001</formula>
      <formula>4.999</formula>
    </cfRule>
  </conditionalFormatting>
  <conditionalFormatting sqref="U182">
    <cfRule type="cellIs" dxfId="3282" priority="594" operator="between">
      <formula>15</formula>
      <formula>20</formula>
    </cfRule>
  </conditionalFormatting>
  <conditionalFormatting sqref="U182">
    <cfRule type="cellIs" dxfId="3281" priority="595" operator="between">
      <formula>10</formula>
      <formula>14.999</formula>
    </cfRule>
  </conditionalFormatting>
  <conditionalFormatting sqref="U182">
    <cfRule type="cellIs" dxfId="3280" priority="596" operator="between">
      <formula>5</formula>
      <formula>9.999</formula>
    </cfRule>
  </conditionalFormatting>
  <conditionalFormatting sqref="U182">
    <cfRule type="cellIs" dxfId="3279" priority="597" operator="between">
      <formula>0.001</formula>
      <formula>4.999</formula>
    </cfRule>
  </conditionalFormatting>
  <conditionalFormatting sqref="U186">
    <cfRule type="cellIs" dxfId="3278" priority="590" operator="between">
      <formula>15</formula>
      <formula>20</formula>
    </cfRule>
  </conditionalFormatting>
  <conditionalFormatting sqref="U186">
    <cfRule type="cellIs" dxfId="3277" priority="591" operator="between">
      <formula>10</formula>
      <formula>14.999</formula>
    </cfRule>
  </conditionalFormatting>
  <conditionalFormatting sqref="U186">
    <cfRule type="cellIs" dxfId="3276" priority="592" operator="between">
      <formula>5</formula>
      <formula>9.999</formula>
    </cfRule>
  </conditionalFormatting>
  <conditionalFormatting sqref="U186">
    <cfRule type="cellIs" dxfId="3275" priority="593" operator="between">
      <formula>0.001</formula>
      <formula>4.999</formula>
    </cfRule>
  </conditionalFormatting>
  <conditionalFormatting sqref="AX30">
    <cfRule type="cellIs" dxfId="3274" priority="560" operator="equal">
      <formula>2</formula>
    </cfRule>
  </conditionalFormatting>
  <conditionalFormatting sqref="AX30">
    <cfRule type="cellIs" dxfId="3273" priority="561" operator="equal">
      <formula>1</formula>
    </cfRule>
  </conditionalFormatting>
  <conditionalFormatting sqref="AX30">
    <cfRule type="cellIs" dxfId="3272" priority="556" operator="equal">
      <formula>6</formula>
    </cfRule>
  </conditionalFormatting>
  <conditionalFormatting sqref="AX30">
    <cfRule type="cellIs" dxfId="3271" priority="557" operator="equal">
      <formula>5</formula>
    </cfRule>
  </conditionalFormatting>
  <conditionalFormatting sqref="AX30">
    <cfRule type="cellIs" dxfId="3270" priority="558" operator="equal">
      <formula>4</formula>
    </cfRule>
  </conditionalFormatting>
  <conditionalFormatting sqref="AX30">
    <cfRule type="cellIs" dxfId="3269" priority="559" operator="equal">
      <formula>3</formula>
    </cfRule>
  </conditionalFormatting>
  <conditionalFormatting sqref="AX34">
    <cfRule type="cellIs" dxfId="3268" priority="554" operator="equal">
      <formula>2</formula>
    </cfRule>
  </conditionalFormatting>
  <conditionalFormatting sqref="AX34">
    <cfRule type="cellIs" dxfId="3267" priority="555" operator="equal">
      <formula>1</formula>
    </cfRule>
  </conditionalFormatting>
  <conditionalFormatting sqref="AX34">
    <cfRule type="cellIs" dxfId="3266" priority="550" operator="equal">
      <formula>6</formula>
    </cfRule>
  </conditionalFormatting>
  <conditionalFormatting sqref="AX34">
    <cfRule type="cellIs" dxfId="3265" priority="551" operator="equal">
      <formula>5</formula>
    </cfRule>
  </conditionalFormatting>
  <conditionalFormatting sqref="AX34">
    <cfRule type="cellIs" dxfId="3264" priority="552" operator="equal">
      <formula>4</formula>
    </cfRule>
  </conditionalFormatting>
  <conditionalFormatting sqref="AX34">
    <cfRule type="cellIs" dxfId="3263" priority="553" operator="equal">
      <formula>3</formula>
    </cfRule>
  </conditionalFormatting>
  <conditionalFormatting sqref="AX38">
    <cfRule type="cellIs" dxfId="3262" priority="548" operator="equal">
      <formula>2</formula>
    </cfRule>
  </conditionalFormatting>
  <conditionalFormatting sqref="AX38">
    <cfRule type="cellIs" dxfId="3261" priority="549" operator="equal">
      <formula>1</formula>
    </cfRule>
  </conditionalFormatting>
  <conditionalFormatting sqref="AX38">
    <cfRule type="cellIs" dxfId="3260" priority="544" operator="equal">
      <formula>6</formula>
    </cfRule>
  </conditionalFormatting>
  <conditionalFormatting sqref="AX38">
    <cfRule type="cellIs" dxfId="3259" priority="545" operator="equal">
      <formula>5</formula>
    </cfRule>
  </conditionalFormatting>
  <conditionalFormatting sqref="AX38">
    <cfRule type="cellIs" dxfId="3258" priority="546" operator="equal">
      <formula>4</formula>
    </cfRule>
  </conditionalFormatting>
  <conditionalFormatting sqref="AX38">
    <cfRule type="cellIs" dxfId="3257" priority="547" operator="equal">
      <formula>3</formula>
    </cfRule>
  </conditionalFormatting>
  <conditionalFormatting sqref="AX42">
    <cfRule type="cellIs" dxfId="3256" priority="542" operator="equal">
      <formula>2</formula>
    </cfRule>
  </conditionalFormatting>
  <conditionalFormatting sqref="AX42">
    <cfRule type="cellIs" dxfId="3255" priority="543" operator="equal">
      <formula>1</formula>
    </cfRule>
  </conditionalFormatting>
  <conditionalFormatting sqref="AX42">
    <cfRule type="cellIs" dxfId="3254" priority="538" operator="equal">
      <formula>6</formula>
    </cfRule>
  </conditionalFormatting>
  <conditionalFormatting sqref="AX42">
    <cfRule type="cellIs" dxfId="3253" priority="539" operator="equal">
      <formula>5</formula>
    </cfRule>
  </conditionalFormatting>
  <conditionalFormatting sqref="AX42">
    <cfRule type="cellIs" dxfId="3252" priority="540" operator="equal">
      <formula>4</formula>
    </cfRule>
  </conditionalFormatting>
  <conditionalFormatting sqref="AX42">
    <cfRule type="cellIs" dxfId="3251" priority="541" operator="equal">
      <formula>3</formula>
    </cfRule>
  </conditionalFormatting>
  <conditionalFormatting sqref="AX46">
    <cfRule type="cellIs" dxfId="3250" priority="536" operator="equal">
      <formula>2</formula>
    </cfRule>
  </conditionalFormatting>
  <conditionalFormatting sqref="AX46">
    <cfRule type="cellIs" dxfId="3249" priority="537" operator="equal">
      <formula>1</formula>
    </cfRule>
  </conditionalFormatting>
  <conditionalFormatting sqref="AX46">
    <cfRule type="cellIs" dxfId="3248" priority="532" operator="equal">
      <formula>6</formula>
    </cfRule>
  </conditionalFormatting>
  <conditionalFormatting sqref="AX46">
    <cfRule type="cellIs" dxfId="3247" priority="533" operator="equal">
      <formula>5</formula>
    </cfRule>
  </conditionalFormatting>
  <conditionalFormatting sqref="AX46">
    <cfRule type="cellIs" dxfId="3246" priority="534" operator="equal">
      <formula>4</formula>
    </cfRule>
  </conditionalFormatting>
  <conditionalFormatting sqref="AX46">
    <cfRule type="cellIs" dxfId="3245" priority="535" operator="equal">
      <formula>3</formula>
    </cfRule>
  </conditionalFormatting>
  <conditionalFormatting sqref="AX50">
    <cfRule type="cellIs" dxfId="3244" priority="530" operator="equal">
      <formula>2</formula>
    </cfRule>
  </conditionalFormatting>
  <conditionalFormatting sqref="AX50">
    <cfRule type="cellIs" dxfId="3243" priority="531" operator="equal">
      <formula>1</formula>
    </cfRule>
  </conditionalFormatting>
  <conditionalFormatting sqref="AX50">
    <cfRule type="cellIs" dxfId="3242" priority="526" operator="equal">
      <formula>6</formula>
    </cfRule>
  </conditionalFormatting>
  <conditionalFormatting sqref="AX50">
    <cfRule type="cellIs" dxfId="3241" priority="527" operator="equal">
      <formula>5</formula>
    </cfRule>
  </conditionalFormatting>
  <conditionalFormatting sqref="AX50">
    <cfRule type="cellIs" dxfId="3240" priority="528" operator="equal">
      <formula>4</formula>
    </cfRule>
  </conditionalFormatting>
  <conditionalFormatting sqref="AX50">
    <cfRule type="cellIs" dxfId="3239" priority="529" operator="equal">
      <formula>3</formula>
    </cfRule>
  </conditionalFormatting>
  <conditionalFormatting sqref="AX54">
    <cfRule type="cellIs" dxfId="3238" priority="524" operator="equal">
      <formula>2</formula>
    </cfRule>
  </conditionalFormatting>
  <conditionalFormatting sqref="AX54">
    <cfRule type="cellIs" dxfId="3237" priority="525" operator="equal">
      <formula>1</formula>
    </cfRule>
  </conditionalFormatting>
  <conditionalFormatting sqref="AX54">
    <cfRule type="cellIs" dxfId="3236" priority="520" operator="equal">
      <formula>6</formula>
    </cfRule>
  </conditionalFormatting>
  <conditionalFormatting sqref="AX54">
    <cfRule type="cellIs" dxfId="3235" priority="521" operator="equal">
      <formula>5</formula>
    </cfRule>
  </conditionalFormatting>
  <conditionalFormatting sqref="AX54">
    <cfRule type="cellIs" dxfId="3234" priority="522" operator="equal">
      <formula>4</formula>
    </cfRule>
  </conditionalFormatting>
  <conditionalFormatting sqref="AX54">
    <cfRule type="cellIs" dxfId="3233" priority="523" operator="equal">
      <formula>3</formula>
    </cfRule>
  </conditionalFormatting>
  <conditionalFormatting sqref="AX58">
    <cfRule type="cellIs" dxfId="3232" priority="518" operator="equal">
      <formula>2</formula>
    </cfRule>
  </conditionalFormatting>
  <conditionalFormatting sqref="AX58">
    <cfRule type="cellIs" dxfId="3231" priority="519" operator="equal">
      <formula>1</formula>
    </cfRule>
  </conditionalFormatting>
  <conditionalFormatting sqref="AX58">
    <cfRule type="cellIs" dxfId="3230" priority="514" operator="equal">
      <formula>6</formula>
    </cfRule>
  </conditionalFormatting>
  <conditionalFormatting sqref="AX58">
    <cfRule type="cellIs" dxfId="3229" priority="515" operator="equal">
      <formula>5</formula>
    </cfRule>
  </conditionalFormatting>
  <conditionalFormatting sqref="AX58">
    <cfRule type="cellIs" dxfId="3228" priority="516" operator="equal">
      <formula>4</formula>
    </cfRule>
  </conditionalFormatting>
  <conditionalFormatting sqref="AX58">
    <cfRule type="cellIs" dxfId="3227" priority="517" operator="equal">
      <formula>3</formula>
    </cfRule>
  </conditionalFormatting>
  <conditionalFormatting sqref="AX62">
    <cfRule type="cellIs" dxfId="3226" priority="512" operator="equal">
      <formula>2</formula>
    </cfRule>
  </conditionalFormatting>
  <conditionalFormatting sqref="AX62">
    <cfRule type="cellIs" dxfId="3225" priority="513" operator="equal">
      <formula>1</formula>
    </cfRule>
  </conditionalFormatting>
  <conditionalFormatting sqref="AX62">
    <cfRule type="cellIs" dxfId="3224" priority="508" operator="equal">
      <formula>6</formula>
    </cfRule>
  </conditionalFormatting>
  <conditionalFormatting sqref="AX62">
    <cfRule type="cellIs" dxfId="3223" priority="509" operator="equal">
      <formula>5</formula>
    </cfRule>
  </conditionalFormatting>
  <conditionalFormatting sqref="AX62">
    <cfRule type="cellIs" dxfId="3222" priority="510" operator="equal">
      <formula>4</formula>
    </cfRule>
  </conditionalFormatting>
  <conditionalFormatting sqref="AX62">
    <cfRule type="cellIs" dxfId="3221" priority="511" operator="equal">
      <formula>3</formula>
    </cfRule>
  </conditionalFormatting>
  <conditionalFormatting sqref="AX66">
    <cfRule type="cellIs" dxfId="3220" priority="506" operator="equal">
      <formula>2</formula>
    </cfRule>
  </conditionalFormatting>
  <conditionalFormatting sqref="AX66">
    <cfRule type="cellIs" dxfId="3219" priority="507" operator="equal">
      <formula>1</formula>
    </cfRule>
  </conditionalFormatting>
  <conditionalFormatting sqref="AX66">
    <cfRule type="cellIs" dxfId="3218" priority="502" operator="equal">
      <formula>6</formula>
    </cfRule>
  </conditionalFormatting>
  <conditionalFormatting sqref="AX66">
    <cfRule type="cellIs" dxfId="3217" priority="503" operator="equal">
      <formula>5</formula>
    </cfRule>
  </conditionalFormatting>
  <conditionalFormatting sqref="AX66">
    <cfRule type="cellIs" dxfId="3216" priority="504" operator="equal">
      <formula>4</formula>
    </cfRule>
  </conditionalFormatting>
  <conditionalFormatting sqref="AX66">
    <cfRule type="cellIs" dxfId="3215" priority="505" operator="equal">
      <formula>3</formula>
    </cfRule>
  </conditionalFormatting>
  <conditionalFormatting sqref="W30">
    <cfRule type="cellIs" dxfId="3214" priority="500" operator="equal">
      <formula>2</formula>
    </cfRule>
  </conditionalFormatting>
  <conditionalFormatting sqref="W30">
    <cfRule type="cellIs" dxfId="3213" priority="501" operator="equal">
      <formula>1</formula>
    </cfRule>
  </conditionalFormatting>
  <conditionalFormatting sqref="W30">
    <cfRule type="cellIs" dxfId="3212" priority="496" operator="equal">
      <formula>6</formula>
    </cfRule>
  </conditionalFormatting>
  <conditionalFormatting sqref="W30">
    <cfRule type="cellIs" dxfId="3211" priority="497" operator="equal">
      <formula>5</formula>
    </cfRule>
  </conditionalFormatting>
  <conditionalFormatting sqref="W30">
    <cfRule type="cellIs" dxfId="3210" priority="498" operator="equal">
      <formula>4</formula>
    </cfRule>
  </conditionalFormatting>
  <conditionalFormatting sqref="W30">
    <cfRule type="cellIs" dxfId="3209" priority="499" operator="equal">
      <formula>3</formula>
    </cfRule>
  </conditionalFormatting>
  <conditionalFormatting sqref="W34">
    <cfRule type="cellIs" dxfId="3208" priority="494" operator="equal">
      <formula>2</formula>
    </cfRule>
  </conditionalFormatting>
  <conditionalFormatting sqref="W34">
    <cfRule type="cellIs" dxfId="3207" priority="495" operator="equal">
      <formula>1</formula>
    </cfRule>
  </conditionalFormatting>
  <conditionalFormatting sqref="W34">
    <cfRule type="cellIs" dxfId="3206" priority="490" operator="equal">
      <formula>6</formula>
    </cfRule>
  </conditionalFormatting>
  <conditionalFormatting sqref="W34">
    <cfRule type="cellIs" dxfId="3205" priority="491" operator="equal">
      <formula>5</formula>
    </cfRule>
  </conditionalFormatting>
  <conditionalFormatting sqref="W34">
    <cfRule type="cellIs" dxfId="3204" priority="492" operator="equal">
      <formula>4</formula>
    </cfRule>
  </conditionalFormatting>
  <conditionalFormatting sqref="W34">
    <cfRule type="cellIs" dxfId="3203" priority="493" operator="equal">
      <formula>3</formula>
    </cfRule>
  </conditionalFormatting>
  <conditionalFormatting sqref="W207">
    <cfRule type="cellIs" dxfId="3202" priority="5" operator="equal">
      <formula>2</formula>
    </cfRule>
  </conditionalFormatting>
  <conditionalFormatting sqref="W207">
    <cfRule type="cellIs" dxfId="3201" priority="6" operator="equal">
      <formula>1</formula>
    </cfRule>
  </conditionalFormatting>
  <conditionalFormatting sqref="W207">
    <cfRule type="cellIs" dxfId="3200" priority="1" operator="equal">
      <formula>6</formula>
    </cfRule>
  </conditionalFormatting>
  <conditionalFormatting sqref="W207">
    <cfRule type="cellIs" dxfId="3199" priority="2" operator="equal">
      <formula>5</formula>
    </cfRule>
  </conditionalFormatting>
  <conditionalFormatting sqref="W207">
    <cfRule type="cellIs" dxfId="3198" priority="3" operator="equal">
      <formula>4</formula>
    </cfRule>
  </conditionalFormatting>
  <conditionalFormatting sqref="W207">
    <cfRule type="cellIs" dxfId="3197" priority="4" operator="equal">
      <formula>3</formula>
    </cfRule>
  </conditionalFormatting>
  <conditionalFormatting sqref="W81">
    <cfRule type="cellIs" dxfId="3196" priority="428" operator="equal">
      <formula>2</formula>
    </cfRule>
  </conditionalFormatting>
  <conditionalFormatting sqref="W81">
    <cfRule type="cellIs" dxfId="3195" priority="429" operator="equal">
      <formula>1</formula>
    </cfRule>
  </conditionalFormatting>
  <conditionalFormatting sqref="W81">
    <cfRule type="cellIs" dxfId="3194" priority="424" operator="equal">
      <formula>6</formula>
    </cfRule>
  </conditionalFormatting>
  <conditionalFormatting sqref="W81">
    <cfRule type="cellIs" dxfId="3193" priority="425" operator="equal">
      <formula>5</formula>
    </cfRule>
  </conditionalFormatting>
  <conditionalFormatting sqref="W81">
    <cfRule type="cellIs" dxfId="3192" priority="426" operator="equal">
      <formula>4</formula>
    </cfRule>
  </conditionalFormatting>
  <conditionalFormatting sqref="W81">
    <cfRule type="cellIs" dxfId="3191" priority="427" operator="equal">
      <formula>3</formula>
    </cfRule>
  </conditionalFormatting>
  <conditionalFormatting sqref="W85">
    <cfRule type="cellIs" dxfId="3190" priority="422" operator="equal">
      <formula>2</formula>
    </cfRule>
  </conditionalFormatting>
  <conditionalFormatting sqref="W85">
    <cfRule type="cellIs" dxfId="3189" priority="423" operator="equal">
      <formula>1</formula>
    </cfRule>
  </conditionalFormatting>
  <conditionalFormatting sqref="W85">
    <cfRule type="cellIs" dxfId="3188" priority="418" operator="equal">
      <formula>6</formula>
    </cfRule>
  </conditionalFormatting>
  <conditionalFormatting sqref="W85">
    <cfRule type="cellIs" dxfId="3187" priority="419" operator="equal">
      <formula>5</formula>
    </cfRule>
  </conditionalFormatting>
  <conditionalFormatting sqref="W85">
    <cfRule type="cellIs" dxfId="3186" priority="420" operator="equal">
      <formula>4</formula>
    </cfRule>
  </conditionalFormatting>
  <conditionalFormatting sqref="W85">
    <cfRule type="cellIs" dxfId="3185" priority="421" operator="equal">
      <formula>3</formula>
    </cfRule>
  </conditionalFormatting>
  <conditionalFormatting sqref="AX81">
    <cfRule type="cellIs" dxfId="3184" priority="416" operator="equal">
      <formula>2</formula>
    </cfRule>
  </conditionalFormatting>
  <conditionalFormatting sqref="AX81">
    <cfRule type="cellIs" dxfId="3183" priority="417" operator="equal">
      <formula>1</formula>
    </cfRule>
  </conditionalFormatting>
  <conditionalFormatting sqref="AX81">
    <cfRule type="cellIs" dxfId="3182" priority="412" operator="equal">
      <formula>6</formula>
    </cfRule>
  </conditionalFormatting>
  <conditionalFormatting sqref="AX81">
    <cfRule type="cellIs" dxfId="3181" priority="413" operator="equal">
      <formula>5</formula>
    </cfRule>
  </conditionalFormatting>
  <conditionalFormatting sqref="AX81">
    <cfRule type="cellIs" dxfId="3180" priority="414" operator="equal">
      <formula>4</formula>
    </cfRule>
  </conditionalFormatting>
  <conditionalFormatting sqref="AX81">
    <cfRule type="cellIs" dxfId="3179" priority="415" operator="equal">
      <formula>3</formula>
    </cfRule>
  </conditionalFormatting>
  <conditionalFormatting sqref="AX85">
    <cfRule type="cellIs" dxfId="3178" priority="410" operator="equal">
      <formula>2</formula>
    </cfRule>
  </conditionalFormatting>
  <conditionalFormatting sqref="AX85">
    <cfRule type="cellIs" dxfId="3177" priority="411" operator="equal">
      <formula>1</formula>
    </cfRule>
  </conditionalFormatting>
  <conditionalFormatting sqref="AX85">
    <cfRule type="cellIs" dxfId="3176" priority="406" operator="equal">
      <formula>6</formula>
    </cfRule>
  </conditionalFormatting>
  <conditionalFormatting sqref="AX85">
    <cfRule type="cellIs" dxfId="3175" priority="407" operator="equal">
      <formula>5</formula>
    </cfRule>
  </conditionalFormatting>
  <conditionalFormatting sqref="AX85">
    <cfRule type="cellIs" dxfId="3174" priority="408" operator="equal">
      <formula>4</formula>
    </cfRule>
  </conditionalFormatting>
  <conditionalFormatting sqref="AX85">
    <cfRule type="cellIs" dxfId="3173" priority="409" operator="equal">
      <formula>3</formula>
    </cfRule>
  </conditionalFormatting>
  <conditionalFormatting sqref="AX89">
    <cfRule type="cellIs" dxfId="3172" priority="404" operator="equal">
      <formula>2</formula>
    </cfRule>
  </conditionalFormatting>
  <conditionalFormatting sqref="AX89">
    <cfRule type="cellIs" dxfId="3171" priority="405" operator="equal">
      <formula>1</formula>
    </cfRule>
  </conditionalFormatting>
  <conditionalFormatting sqref="AX89">
    <cfRule type="cellIs" dxfId="3170" priority="400" operator="equal">
      <formula>6</formula>
    </cfRule>
  </conditionalFormatting>
  <conditionalFormatting sqref="AX89">
    <cfRule type="cellIs" dxfId="3169" priority="401" operator="equal">
      <formula>5</formula>
    </cfRule>
  </conditionalFormatting>
  <conditionalFormatting sqref="AX89">
    <cfRule type="cellIs" dxfId="3168" priority="402" operator="equal">
      <formula>4</formula>
    </cfRule>
  </conditionalFormatting>
  <conditionalFormatting sqref="AX89">
    <cfRule type="cellIs" dxfId="3167" priority="403" operator="equal">
      <formula>3</formula>
    </cfRule>
  </conditionalFormatting>
  <conditionalFormatting sqref="AX93">
    <cfRule type="cellIs" dxfId="3166" priority="398" operator="equal">
      <formula>2</formula>
    </cfRule>
  </conditionalFormatting>
  <conditionalFormatting sqref="AX93">
    <cfRule type="cellIs" dxfId="3165" priority="399" operator="equal">
      <formula>1</formula>
    </cfRule>
  </conditionalFormatting>
  <conditionalFormatting sqref="AX93">
    <cfRule type="cellIs" dxfId="3164" priority="394" operator="equal">
      <formula>6</formula>
    </cfRule>
  </conditionalFormatting>
  <conditionalFormatting sqref="AX93">
    <cfRule type="cellIs" dxfId="3163" priority="395" operator="equal">
      <formula>5</formula>
    </cfRule>
  </conditionalFormatting>
  <conditionalFormatting sqref="AX93">
    <cfRule type="cellIs" dxfId="3162" priority="396" operator="equal">
      <formula>4</formula>
    </cfRule>
  </conditionalFormatting>
  <conditionalFormatting sqref="AX93">
    <cfRule type="cellIs" dxfId="3161" priority="397" operator="equal">
      <formula>3</formula>
    </cfRule>
  </conditionalFormatting>
  <conditionalFormatting sqref="AX97">
    <cfRule type="cellIs" dxfId="3160" priority="392" operator="equal">
      <formula>2</formula>
    </cfRule>
  </conditionalFormatting>
  <conditionalFormatting sqref="AX97">
    <cfRule type="cellIs" dxfId="3159" priority="393" operator="equal">
      <formula>1</formula>
    </cfRule>
  </conditionalFormatting>
  <conditionalFormatting sqref="AX97">
    <cfRule type="cellIs" dxfId="3158" priority="388" operator="equal">
      <formula>6</formula>
    </cfRule>
  </conditionalFormatting>
  <conditionalFormatting sqref="AX97">
    <cfRule type="cellIs" dxfId="3157" priority="389" operator="equal">
      <formula>5</formula>
    </cfRule>
  </conditionalFormatting>
  <conditionalFormatting sqref="AX97">
    <cfRule type="cellIs" dxfId="3156" priority="390" operator="equal">
      <formula>4</formula>
    </cfRule>
  </conditionalFormatting>
  <conditionalFormatting sqref="AX97">
    <cfRule type="cellIs" dxfId="3155" priority="391" operator="equal">
      <formula>3</formula>
    </cfRule>
  </conditionalFormatting>
  <conditionalFormatting sqref="AX101">
    <cfRule type="cellIs" dxfId="3154" priority="386" operator="equal">
      <formula>2</formula>
    </cfRule>
  </conditionalFormatting>
  <conditionalFormatting sqref="AX101">
    <cfRule type="cellIs" dxfId="3153" priority="387" operator="equal">
      <formula>1</formula>
    </cfRule>
  </conditionalFormatting>
  <conditionalFormatting sqref="AX101">
    <cfRule type="cellIs" dxfId="3152" priority="382" operator="equal">
      <formula>6</formula>
    </cfRule>
  </conditionalFormatting>
  <conditionalFormatting sqref="AX101">
    <cfRule type="cellIs" dxfId="3151" priority="383" operator="equal">
      <formula>5</formula>
    </cfRule>
  </conditionalFormatting>
  <conditionalFormatting sqref="AX101">
    <cfRule type="cellIs" dxfId="3150" priority="384" operator="equal">
      <formula>4</formula>
    </cfRule>
  </conditionalFormatting>
  <conditionalFormatting sqref="AX101">
    <cfRule type="cellIs" dxfId="3149" priority="385" operator="equal">
      <formula>3</formula>
    </cfRule>
  </conditionalFormatting>
  <conditionalFormatting sqref="AX105">
    <cfRule type="cellIs" dxfId="3148" priority="380" operator="equal">
      <formula>2</formula>
    </cfRule>
  </conditionalFormatting>
  <conditionalFormatting sqref="AX105">
    <cfRule type="cellIs" dxfId="3147" priority="381" operator="equal">
      <formula>1</formula>
    </cfRule>
  </conditionalFormatting>
  <conditionalFormatting sqref="AX105">
    <cfRule type="cellIs" dxfId="3146" priority="376" operator="equal">
      <formula>6</formula>
    </cfRule>
  </conditionalFormatting>
  <conditionalFormatting sqref="AX105">
    <cfRule type="cellIs" dxfId="3145" priority="377" operator="equal">
      <formula>5</formula>
    </cfRule>
  </conditionalFormatting>
  <conditionalFormatting sqref="AX105">
    <cfRule type="cellIs" dxfId="3144" priority="378" operator="equal">
      <formula>4</formula>
    </cfRule>
  </conditionalFormatting>
  <conditionalFormatting sqref="AX105">
    <cfRule type="cellIs" dxfId="3143" priority="379" operator="equal">
      <formula>3</formula>
    </cfRule>
  </conditionalFormatting>
  <conditionalFormatting sqref="AX109">
    <cfRule type="cellIs" dxfId="3142" priority="374" operator="equal">
      <formula>2</formula>
    </cfRule>
  </conditionalFormatting>
  <conditionalFormatting sqref="AX109">
    <cfRule type="cellIs" dxfId="3141" priority="375" operator="equal">
      <formula>1</formula>
    </cfRule>
  </conditionalFormatting>
  <conditionalFormatting sqref="AX109">
    <cfRule type="cellIs" dxfId="3140" priority="370" operator="equal">
      <formula>6</formula>
    </cfRule>
  </conditionalFormatting>
  <conditionalFormatting sqref="AX109">
    <cfRule type="cellIs" dxfId="3139" priority="371" operator="equal">
      <formula>5</formula>
    </cfRule>
  </conditionalFormatting>
  <conditionalFormatting sqref="AX109">
    <cfRule type="cellIs" dxfId="3138" priority="372" operator="equal">
      <formula>4</formula>
    </cfRule>
  </conditionalFormatting>
  <conditionalFormatting sqref="AX109">
    <cfRule type="cellIs" dxfId="3137" priority="373" operator="equal">
      <formula>3</formula>
    </cfRule>
  </conditionalFormatting>
  <conditionalFormatting sqref="AX113">
    <cfRule type="cellIs" dxfId="3136" priority="368" operator="equal">
      <formula>2</formula>
    </cfRule>
  </conditionalFormatting>
  <conditionalFormatting sqref="AX113">
    <cfRule type="cellIs" dxfId="3135" priority="369" operator="equal">
      <formula>1</formula>
    </cfRule>
  </conditionalFormatting>
  <conditionalFormatting sqref="AX113">
    <cfRule type="cellIs" dxfId="3134" priority="364" operator="equal">
      <formula>6</formula>
    </cfRule>
  </conditionalFormatting>
  <conditionalFormatting sqref="AX113">
    <cfRule type="cellIs" dxfId="3133" priority="365" operator="equal">
      <formula>5</formula>
    </cfRule>
  </conditionalFormatting>
  <conditionalFormatting sqref="AX113">
    <cfRule type="cellIs" dxfId="3132" priority="366" operator="equal">
      <formula>4</formula>
    </cfRule>
  </conditionalFormatting>
  <conditionalFormatting sqref="AX113">
    <cfRule type="cellIs" dxfId="3131" priority="367" operator="equal">
      <formula>3</formula>
    </cfRule>
  </conditionalFormatting>
  <conditionalFormatting sqref="W128">
    <cfRule type="cellIs" dxfId="3130" priority="362" operator="equal">
      <formula>2</formula>
    </cfRule>
  </conditionalFormatting>
  <conditionalFormatting sqref="W128">
    <cfRule type="cellIs" dxfId="3129" priority="363" operator="equal">
      <formula>1</formula>
    </cfRule>
  </conditionalFormatting>
  <conditionalFormatting sqref="W128">
    <cfRule type="cellIs" dxfId="3128" priority="358" operator="equal">
      <formula>6</formula>
    </cfRule>
  </conditionalFormatting>
  <conditionalFormatting sqref="W128">
    <cfRule type="cellIs" dxfId="3127" priority="359" operator="equal">
      <formula>5</formula>
    </cfRule>
  </conditionalFormatting>
  <conditionalFormatting sqref="W128">
    <cfRule type="cellIs" dxfId="3126" priority="360" operator="equal">
      <formula>4</formula>
    </cfRule>
  </conditionalFormatting>
  <conditionalFormatting sqref="W128">
    <cfRule type="cellIs" dxfId="3125" priority="361" operator="equal">
      <formula>3</formula>
    </cfRule>
  </conditionalFormatting>
  <conditionalFormatting sqref="W132">
    <cfRule type="cellIs" dxfId="3124" priority="356" operator="equal">
      <formula>2</formula>
    </cfRule>
  </conditionalFormatting>
  <conditionalFormatting sqref="W132">
    <cfRule type="cellIs" dxfId="3123" priority="357" operator="equal">
      <formula>1</formula>
    </cfRule>
  </conditionalFormatting>
  <conditionalFormatting sqref="W132">
    <cfRule type="cellIs" dxfId="3122" priority="352" operator="equal">
      <formula>6</formula>
    </cfRule>
  </conditionalFormatting>
  <conditionalFormatting sqref="W132">
    <cfRule type="cellIs" dxfId="3121" priority="353" operator="equal">
      <formula>5</formula>
    </cfRule>
  </conditionalFormatting>
  <conditionalFormatting sqref="W132">
    <cfRule type="cellIs" dxfId="3120" priority="354" operator="equal">
      <formula>4</formula>
    </cfRule>
  </conditionalFormatting>
  <conditionalFormatting sqref="W132">
    <cfRule type="cellIs" dxfId="3119" priority="355" operator="equal">
      <formula>3</formula>
    </cfRule>
  </conditionalFormatting>
  <conditionalFormatting sqref="W136">
    <cfRule type="cellIs" dxfId="3118" priority="350" operator="equal">
      <formula>2</formula>
    </cfRule>
  </conditionalFormatting>
  <conditionalFormatting sqref="W136">
    <cfRule type="cellIs" dxfId="3117" priority="351" operator="equal">
      <formula>1</formula>
    </cfRule>
  </conditionalFormatting>
  <conditionalFormatting sqref="W136">
    <cfRule type="cellIs" dxfId="3116" priority="346" operator="equal">
      <formula>6</formula>
    </cfRule>
  </conditionalFormatting>
  <conditionalFormatting sqref="W136">
    <cfRule type="cellIs" dxfId="3115" priority="347" operator="equal">
      <formula>5</formula>
    </cfRule>
  </conditionalFormatting>
  <conditionalFormatting sqref="W136">
    <cfRule type="cellIs" dxfId="3114" priority="348" operator="equal">
      <formula>4</formula>
    </cfRule>
  </conditionalFormatting>
  <conditionalFormatting sqref="W136">
    <cfRule type="cellIs" dxfId="3113" priority="349" operator="equal">
      <formula>3</formula>
    </cfRule>
  </conditionalFormatting>
  <conditionalFormatting sqref="W151">
    <cfRule type="cellIs" dxfId="3112" priority="344" operator="equal">
      <formula>2</formula>
    </cfRule>
  </conditionalFormatting>
  <conditionalFormatting sqref="W151">
    <cfRule type="cellIs" dxfId="3111" priority="345" operator="equal">
      <formula>1</formula>
    </cfRule>
  </conditionalFormatting>
  <conditionalFormatting sqref="W151">
    <cfRule type="cellIs" dxfId="3110" priority="340" operator="equal">
      <formula>6</formula>
    </cfRule>
  </conditionalFormatting>
  <conditionalFormatting sqref="W151">
    <cfRule type="cellIs" dxfId="3109" priority="341" operator="equal">
      <formula>5</formula>
    </cfRule>
  </conditionalFormatting>
  <conditionalFormatting sqref="W151">
    <cfRule type="cellIs" dxfId="3108" priority="342" operator="equal">
      <formula>4</formula>
    </cfRule>
  </conditionalFormatting>
  <conditionalFormatting sqref="W151">
    <cfRule type="cellIs" dxfId="3107" priority="343" operator="equal">
      <formula>3</formula>
    </cfRule>
  </conditionalFormatting>
  <conditionalFormatting sqref="W155">
    <cfRule type="cellIs" dxfId="3106" priority="338" operator="equal">
      <formula>2</formula>
    </cfRule>
  </conditionalFormatting>
  <conditionalFormatting sqref="W155">
    <cfRule type="cellIs" dxfId="3105" priority="339" operator="equal">
      <formula>1</formula>
    </cfRule>
  </conditionalFormatting>
  <conditionalFormatting sqref="W155">
    <cfRule type="cellIs" dxfId="3104" priority="334" operator="equal">
      <formula>6</formula>
    </cfRule>
  </conditionalFormatting>
  <conditionalFormatting sqref="W155">
    <cfRule type="cellIs" dxfId="3103" priority="335" operator="equal">
      <formula>5</formula>
    </cfRule>
  </conditionalFormatting>
  <conditionalFormatting sqref="W155">
    <cfRule type="cellIs" dxfId="3102" priority="336" operator="equal">
      <formula>4</formula>
    </cfRule>
  </conditionalFormatting>
  <conditionalFormatting sqref="W155">
    <cfRule type="cellIs" dxfId="3101" priority="337" operator="equal">
      <formula>3</formula>
    </cfRule>
  </conditionalFormatting>
  <conditionalFormatting sqref="W159">
    <cfRule type="cellIs" dxfId="3100" priority="332" operator="equal">
      <formula>2</formula>
    </cfRule>
  </conditionalFormatting>
  <conditionalFormatting sqref="W159">
    <cfRule type="cellIs" dxfId="3099" priority="333" operator="equal">
      <formula>1</formula>
    </cfRule>
  </conditionalFormatting>
  <conditionalFormatting sqref="W159">
    <cfRule type="cellIs" dxfId="3098" priority="328" operator="equal">
      <formula>6</formula>
    </cfRule>
  </conditionalFormatting>
  <conditionalFormatting sqref="W159">
    <cfRule type="cellIs" dxfId="3097" priority="329" operator="equal">
      <formula>5</formula>
    </cfRule>
  </conditionalFormatting>
  <conditionalFormatting sqref="W159">
    <cfRule type="cellIs" dxfId="3096" priority="330" operator="equal">
      <formula>4</formula>
    </cfRule>
  </conditionalFormatting>
  <conditionalFormatting sqref="W159">
    <cfRule type="cellIs" dxfId="3095" priority="331" operator="equal">
      <formula>3</formula>
    </cfRule>
  </conditionalFormatting>
  <conditionalFormatting sqref="W163">
    <cfRule type="cellIs" dxfId="3094" priority="326" operator="equal">
      <formula>2</formula>
    </cfRule>
  </conditionalFormatting>
  <conditionalFormatting sqref="W163">
    <cfRule type="cellIs" dxfId="3093" priority="327" operator="equal">
      <formula>1</formula>
    </cfRule>
  </conditionalFormatting>
  <conditionalFormatting sqref="W163">
    <cfRule type="cellIs" dxfId="3092" priority="322" operator="equal">
      <formula>6</formula>
    </cfRule>
  </conditionalFormatting>
  <conditionalFormatting sqref="W163">
    <cfRule type="cellIs" dxfId="3091" priority="323" operator="equal">
      <formula>5</formula>
    </cfRule>
  </conditionalFormatting>
  <conditionalFormatting sqref="W163">
    <cfRule type="cellIs" dxfId="3090" priority="324" operator="equal">
      <formula>4</formula>
    </cfRule>
  </conditionalFormatting>
  <conditionalFormatting sqref="W163">
    <cfRule type="cellIs" dxfId="3089" priority="325" operator="equal">
      <formula>3</formula>
    </cfRule>
  </conditionalFormatting>
  <conditionalFormatting sqref="AX147">
    <cfRule type="cellIs" dxfId="3088" priority="320" operator="equal">
      <formula>2</formula>
    </cfRule>
  </conditionalFormatting>
  <conditionalFormatting sqref="AX147">
    <cfRule type="cellIs" dxfId="3087" priority="321" operator="equal">
      <formula>1</formula>
    </cfRule>
  </conditionalFormatting>
  <conditionalFormatting sqref="AX147">
    <cfRule type="cellIs" dxfId="3086" priority="316" operator="equal">
      <formula>6</formula>
    </cfRule>
  </conditionalFormatting>
  <conditionalFormatting sqref="AX147">
    <cfRule type="cellIs" dxfId="3085" priority="317" operator="equal">
      <formula>5</formula>
    </cfRule>
  </conditionalFormatting>
  <conditionalFormatting sqref="AX147">
    <cfRule type="cellIs" dxfId="3084" priority="318" operator="equal">
      <formula>4</formula>
    </cfRule>
  </conditionalFormatting>
  <conditionalFormatting sqref="AX147">
    <cfRule type="cellIs" dxfId="3083" priority="319" operator="equal">
      <formula>3</formula>
    </cfRule>
  </conditionalFormatting>
  <conditionalFormatting sqref="AX151">
    <cfRule type="cellIs" dxfId="3082" priority="314" operator="equal">
      <formula>2</formula>
    </cfRule>
  </conditionalFormatting>
  <conditionalFormatting sqref="AX151">
    <cfRule type="cellIs" dxfId="3081" priority="315" operator="equal">
      <formula>1</formula>
    </cfRule>
  </conditionalFormatting>
  <conditionalFormatting sqref="AX151">
    <cfRule type="cellIs" dxfId="3080" priority="310" operator="equal">
      <formula>6</formula>
    </cfRule>
  </conditionalFormatting>
  <conditionalFormatting sqref="AX151">
    <cfRule type="cellIs" dxfId="3079" priority="311" operator="equal">
      <formula>5</formula>
    </cfRule>
  </conditionalFormatting>
  <conditionalFormatting sqref="AX151">
    <cfRule type="cellIs" dxfId="3078" priority="312" operator="equal">
      <formula>4</formula>
    </cfRule>
  </conditionalFormatting>
  <conditionalFormatting sqref="AX151">
    <cfRule type="cellIs" dxfId="3077" priority="313" operator="equal">
      <formula>3</formula>
    </cfRule>
  </conditionalFormatting>
  <conditionalFormatting sqref="AX155">
    <cfRule type="cellIs" dxfId="3076" priority="308" operator="equal">
      <formula>2</formula>
    </cfRule>
  </conditionalFormatting>
  <conditionalFormatting sqref="AX155">
    <cfRule type="cellIs" dxfId="3075" priority="309" operator="equal">
      <formula>1</formula>
    </cfRule>
  </conditionalFormatting>
  <conditionalFormatting sqref="AX155">
    <cfRule type="cellIs" dxfId="3074" priority="304" operator="equal">
      <formula>6</formula>
    </cfRule>
  </conditionalFormatting>
  <conditionalFormatting sqref="AX155">
    <cfRule type="cellIs" dxfId="3073" priority="305" operator="equal">
      <formula>5</formula>
    </cfRule>
  </conditionalFormatting>
  <conditionalFormatting sqref="AX155">
    <cfRule type="cellIs" dxfId="3072" priority="306" operator="equal">
      <formula>4</formula>
    </cfRule>
  </conditionalFormatting>
  <conditionalFormatting sqref="AX155">
    <cfRule type="cellIs" dxfId="3071" priority="307" operator="equal">
      <formula>3</formula>
    </cfRule>
  </conditionalFormatting>
  <conditionalFormatting sqref="AX159">
    <cfRule type="cellIs" dxfId="3070" priority="302" operator="equal">
      <formula>2</formula>
    </cfRule>
  </conditionalFormatting>
  <conditionalFormatting sqref="AX159">
    <cfRule type="cellIs" dxfId="3069" priority="303" operator="equal">
      <formula>1</formula>
    </cfRule>
  </conditionalFormatting>
  <conditionalFormatting sqref="AX159">
    <cfRule type="cellIs" dxfId="3068" priority="298" operator="equal">
      <formula>6</formula>
    </cfRule>
  </conditionalFormatting>
  <conditionalFormatting sqref="AX159">
    <cfRule type="cellIs" dxfId="3067" priority="299" operator="equal">
      <formula>5</formula>
    </cfRule>
  </conditionalFormatting>
  <conditionalFormatting sqref="AX159">
    <cfRule type="cellIs" dxfId="3066" priority="300" operator="equal">
      <formula>4</formula>
    </cfRule>
  </conditionalFormatting>
  <conditionalFormatting sqref="AX159">
    <cfRule type="cellIs" dxfId="3065" priority="301" operator="equal">
      <formula>3</formula>
    </cfRule>
  </conditionalFormatting>
  <conditionalFormatting sqref="AX163">
    <cfRule type="cellIs" dxfId="3064" priority="296" operator="equal">
      <formula>2</formula>
    </cfRule>
  </conditionalFormatting>
  <conditionalFormatting sqref="AX163">
    <cfRule type="cellIs" dxfId="3063" priority="297" operator="equal">
      <formula>1</formula>
    </cfRule>
  </conditionalFormatting>
  <conditionalFormatting sqref="AX163">
    <cfRule type="cellIs" dxfId="3062" priority="292" operator="equal">
      <formula>6</formula>
    </cfRule>
  </conditionalFormatting>
  <conditionalFormatting sqref="AX163">
    <cfRule type="cellIs" dxfId="3061" priority="293" operator="equal">
      <formula>5</formula>
    </cfRule>
  </conditionalFormatting>
  <conditionalFormatting sqref="AX163">
    <cfRule type="cellIs" dxfId="3060" priority="294" operator="equal">
      <formula>4</formula>
    </cfRule>
  </conditionalFormatting>
  <conditionalFormatting sqref="AX163">
    <cfRule type="cellIs" dxfId="3059" priority="295" operator="equal">
      <formula>3</formula>
    </cfRule>
  </conditionalFormatting>
  <conditionalFormatting sqref="AX167">
    <cfRule type="cellIs" dxfId="3058" priority="290" operator="equal">
      <formula>2</formula>
    </cfRule>
  </conditionalFormatting>
  <conditionalFormatting sqref="AX167">
    <cfRule type="cellIs" dxfId="3057" priority="291" operator="equal">
      <formula>1</formula>
    </cfRule>
  </conditionalFormatting>
  <conditionalFormatting sqref="AX167">
    <cfRule type="cellIs" dxfId="3056" priority="286" operator="equal">
      <formula>6</formula>
    </cfRule>
  </conditionalFormatting>
  <conditionalFormatting sqref="AX167">
    <cfRule type="cellIs" dxfId="3055" priority="287" operator="equal">
      <formula>5</formula>
    </cfRule>
  </conditionalFormatting>
  <conditionalFormatting sqref="AX167">
    <cfRule type="cellIs" dxfId="3054" priority="288" operator="equal">
      <formula>4</formula>
    </cfRule>
  </conditionalFormatting>
  <conditionalFormatting sqref="AX167">
    <cfRule type="cellIs" dxfId="3053" priority="289" operator="equal">
      <formula>3</formula>
    </cfRule>
  </conditionalFormatting>
  <conditionalFormatting sqref="W182">
    <cfRule type="cellIs" dxfId="3052" priority="284" operator="equal">
      <formula>2</formula>
    </cfRule>
  </conditionalFormatting>
  <conditionalFormatting sqref="W182">
    <cfRule type="cellIs" dxfId="3051" priority="285" operator="equal">
      <formula>1</formula>
    </cfRule>
  </conditionalFormatting>
  <conditionalFormatting sqref="W182">
    <cfRule type="cellIs" dxfId="3050" priority="280" operator="equal">
      <formula>6</formula>
    </cfRule>
  </conditionalFormatting>
  <conditionalFormatting sqref="W182">
    <cfRule type="cellIs" dxfId="3049" priority="281" operator="equal">
      <formula>5</formula>
    </cfRule>
  </conditionalFormatting>
  <conditionalFormatting sqref="W182">
    <cfRule type="cellIs" dxfId="3048" priority="282" operator="equal">
      <formula>4</formula>
    </cfRule>
  </conditionalFormatting>
  <conditionalFormatting sqref="W182">
    <cfRule type="cellIs" dxfId="3047" priority="283" operator="equal">
      <formula>3</formula>
    </cfRule>
  </conditionalFormatting>
  <conditionalFormatting sqref="W186">
    <cfRule type="cellIs" dxfId="3046" priority="278" operator="equal">
      <formula>2</formula>
    </cfRule>
  </conditionalFormatting>
  <conditionalFormatting sqref="W186">
    <cfRule type="cellIs" dxfId="3045" priority="279" operator="equal">
      <formula>1</formula>
    </cfRule>
  </conditionalFormatting>
  <conditionalFormatting sqref="W186">
    <cfRule type="cellIs" dxfId="3044" priority="274" operator="equal">
      <formula>6</formula>
    </cfRule>
  </conditionalFormatting>
  <conditionalFormatting sqref="W186">
    <cfRule type="cellIs" dxfId="3043" priority="275" operator="equal">
      <formula>5</formula>
    </cfRule>
  </conditionalFormatting>
  <conditionalFormatting sqref="W186">
    <cfRule type="cellIs" dxfId="3042" priority="276" operator="equal">
      <formula>4</formula>
    </cfRule>
  </conditionalFormatting>
  <conditionalFormatting sqref="W186">
    <cfRule type="cellIs" dxfId="3041" priority="277" operator="equal">
      <formula>3</formula>
    </cfRule>
  </conditionalFormatting>
  <conditionalFormatting sqref="AX182">
    <cfRule type="cellIs" dxfId="3040" priority="272" operator="equal">
      <formula>2</formula>
    </cfRule>
  </conditionalFormatting>
  <conditionalFormatting sqref="AX182">
    <cfRule type="cellIs" dxfId="3039" priority="273" operator="equal">
      <formula>1</formula>
    </cfRule>
  </conditionalFormatting>
  <conditionalFormatting sqref="AX182">
    <cfRule type="cellIs" dxfId="3038" priority="268" operator="equal">
      <formula>6</formula>
    </cfRule>
  </conditionalFormatting>
  <conditionalFormatting sqref="AX182">
    <cfRule type="cellIs" dxfId="3037" priority="269" operator="equal">
      <formula>5</formula>
    </cfRule>
  </conditionalFormatting>
  <conditionalFormatting sqref="AX182">
    <cfRule type="cellIs" dxfId="3036" priority="270" operator="equal">
      <formula>4</formula>
    </cfRule>
  </conditionalFormatting>
  <conditionalFormatting sqref="AX182">
    <cfRule type="cellIs" dxfId="3035" priority="271" operator="equal">
      <formula>3</formula>
    </cfRule>
  </conditionalFormatting>
  <conditionalFormatting sqref="AX186">
    <cfRule type="cellIs" dxfId="3034" priority="266" operator="equal">
      <formula>2</formula>
    </cfRule>
  </conditionalFormatting>
  <conditionalFormatting sqref="AX186">
    <cfRule type="cellIs" dxfId="3033" priority="267" operator="equal">
      <formula>1</formula>
    </cfRule>
  </conditionalFormatting>
  <conditionalFormatting sqref="AX186">
    <cfRule type="cellIs" dxfId="3032" priority="262" operator="equal">
      <formula>6</formula>
    </cfRule>
  </conditionalFormatting>
  <conditionalFormatting sqref="AX186">
    <cfRule type="cellIs" dxfId="3031" priority="263" operator="equal">
      <formula>5</formula>
    </cfRule>
  </conditionalFormatting>
  <conditionalFormatting sqref="AX186">
    <cfRule type="cellIs" dxfId="3030" priority="264" operator="equal">
      <formula>4</formula>
    </cfRule>
  </conditionalFormatting>
  <conditionalFormatting sqref="AX186">
    <cfRule type="cellIs" dxfId="3029" priority="265" operator="equal">
      <formula>3</formula>
    </cfRule>
  </conditionalFormatting>
  <conditionalFormatting sqref="AX190">
    <cfRule type="cellIs" dxfId="3028" priority="260" operator="equal">
      <formula>2</formula>
    </cfRule>
  </conditionalFormatting>
  <conditionalFormatting sqref="AX190">
    <cfRule type="cellIs" dxfId="3027" priority="261" operator="equal">
      <formula>1</formula>
    </cfRule>
  </conditionalFormatting>
  <conditionalFormatting sqref="AX190">
    <cfRule type="cellIs" dxfId="3026" priority="256" operator="equal">
      <formula>6</formula>
    </cfRule>
  </conditionalFormatting>
  <conditionalFormatting sqref="AX190">
    <cfRule type="cellIs" dxfId="3025" priority="257" operator="equal">
      <formula>5</formula>
    </cfRule>
  </conditionalFormatting>
  <conditionalFormatting sqref="AX190">
    <cfRule type="cellIs" dxfId="3024" priority="258" operator="equal">
      <formula>4</formula>
    </cfRule>
  </conditionalFormatting>
  <conditionalFormatting sqref="AX190">
    <cfRule type="cellIs" dxfId="3023" priority="259" operator="equal">
      <formula>3</formula>
    </cfRule>
  </conditionalFormatting>
  <conditionalFormatting sqref="AX194">
    <cfRule type="cellIs" dxfId="3022" priority="254" operator="equal">
      <formula>2</formula>
    </cfRule>
  </conditionalFormatting>
  <conditionalFormatting sqref="AX194">
    <cfRule type="cellIs" dxfId="3021" priority="255" operator="equal">
      <formula>1</formula>
    </cfRule>
  </conditionalFormatting>
  <conditionalFormatting sqref="AX194">
    <cfRule type="cellIs" dxfId="3020" priority="250" operator="equal">
      <formula>6</formula>
    </cfRule>
  </conditionalFormatting>
  <conditionalFormatting sqref="AX194">
    <cfRule type="cellIs" dxfId="3019" priority="251" operator="equal">
      <formula>5</formula>
    </cfRule>
  </conditionalFormatting>
  <conditionalFormatting sqref="AX194">
    <cfRule type="cellIs" dxfId="3018" priority="252" operator="equal">
      <formula>4</formula>
    </cfRule>
  </conditionalFormatting>
  <conditionalFormatting sqref="AX194">
    <cfRule type="cellIs" dxfId="3017" priority="253" operator="equal">
      <formula>3</formula>
    </cfRule>
  </conditionalFormatting>
  <conditionalFormatting sqref="AX198">
    <cfRule type="cellIs" dxfId="3016" priority="248" operator="equal">
      <formula>2</formula>
    </cfRule>
  </conditionalFormatting>
  <conditionalFormatting sqref="AX198">
    <cfRule type="cellIs" dxfId="3015" priority="249" operator="equal">
      <formula>1</formula>
    </cfRule>
  </conditionalFormatting>
  <conditionalFormatting sqref="AX198">
    <cfRule type="cellIs" dxfId="3014" priority="244" operator="equal">
      <formula>6</formula>
    </cfRule>
  </conditionalFormatting>
  <conditionalFormatting sqref="AX198">
    <cfRule type="cellIs" dxfId="3013" priority="245" operator="equal">
      <formula>5</formula>
    </cfRule>
  </conditionalFormatting>
  <conditionalFormatting sqref="AX198">
    <cfRule type="cellIs" dxfId="3012" priority="246" operator="equal">
      <formula>4</formula>
    </cfRule>
  </conditionalFormatting>
  <conditionalFormatting sqref="AX198">
    <cfRule type="cellIs" dxfId="3011" priority="247" operator="equal">
      <formula>3</formula>
    </cfRule>
  </conditionalFormatting>
  <conditionalFormatting sqref="AX202">
    <cfRule type="cellIs" dxfId="3010" priority="242" operator="equal">
      <formula>2</formula>
    </cfRule>
  </conditionalFormatting>
  <conditionalFormatting sqref="AX202">
    <cfRule type="cellIs" dxfId="3009" priority="243" operator="equal">
      <formula>1</formula>
    </cfRule>
  </conditionalFormatting>
  <conditionalFormatting sqref="AX202">
    <cfRule type="cellIs" dxfId="3008" priority="238" operator="equal">
      <formula>6</formula>
    </cfRule>
  </conditionalFormatting>
  <conditionalFormatting sqref="AX202">
    <cfRule type="cellIs" dxfId="3007" priority="239" operator="equal">
      <formula>5</formula>
    </cfRule>
  </conditionalFormatting>
  <conditionalFormatting sqref="AX202">
    <cfRule type="cellIs" dxfId="3006" priority="240" operator="equal">
      <formula>4</formula>
    </cfRule>
  </conditionalFormatting>
  <conditionalFormatting sqref="AX202">
    <cfRule type="cellIs" dxfId="3005" priority="241" operator="equal">
      <formula>3</formula>
    </cfRule>
  </conditionalFormatting>
  <conditionalFormatting sqref="AQ182:AT182">
    <cfRule type="containsText" dxfId="3004" priority="226" operator="containsText" text="ggggggggggggggg">
      <formula>NOT(ISERROR(SEARCH("ggggggggggggggg",AQ182)))</formula>
    </cfRule>
  </conditionalFormatting>
  <conditionalFormatting sqref="AQ182:AT182">
    <cfRule type="containsText" dxfId="3003" priority="227" operator="containsText" text="gggggggggg">
      <formula>NOT(ISERROR(SEARCH("gggggggggg",AQ182)))</formula>
    </cfRule>
  </conditionalFormatting>
  <conditionalFormatting sqref="AQ182:AT182">
    <cfRule type="containsText" dxfId="3002" priority="228" operator="containsText" text="ggggg">
      <formula>NOT(ISERROR(SEARCH("ggggg",AQ182)))</formula>
    </cfRule>
  </conditionalFormatting>
  <conditionalFormatting sqref="AQ182:AT182">
    <cfRule type="containsText" dxfId="3001" priority="229" operator="containsText" text="g">
      <formula>NOT(ISERROR(SEARCH("g",AQ182)))</formula>
    </cfRule>
  </conditionalFormatting>
  <conditionalFormatting sqref="AQ186:AT186">
    <cfRule type="containsText" dxfId="3000" priority="222" operator="containsText" text="ggggggggggggggg">
      <formula>NOT(ISERROR(SEARCH("ggggggggggggggg",AQ186)))</formula>
    </cfRule>
  </conditionalFormatting>
  <conditionalFormatting sqref="AQ186:AT186">
    <cfRule type="containsText" dxfId="2999" priority="223" operator="containsText" text="gggggggggg">
      <formula>NOT(ISERROR(SEARCH("gggggggggg",AQ186)))</formula>
    </cfRule>
  </conditionalFormatting>
  <conditionalFormatting sqref="AQ186:AT186">
    <cfRule type="containsText" dxfId="2998" priority="224" operator="containsText" text="ggggg">
      <formula>NOT(ISERROR(SEARCH("ggggg",AQ186)))</formula>
    </cfRule>
  </conditionalFormatting>
  <conditionalFormatting sqref="AQ186:AT186">
    <cfRule type="containsText" dxfId="2997" priority="225" operator="containsText" text="g">
      <formula>NOT(ISERROR(SEARCH("g",AQ186)))</formula>
    </cfRule>
  </conditionalFormatting>
  <conditionalFormatting sqref="AQ178:AT178">
    <cfRule type="containsText" dxfId="2996" priority="230" operator="containsText" text="ggggggggggggggg">
      <formula>NOT(ISERROR(SEARCH("ggggggggggggggg",AQ178)))</formula>
    </cfRule>
  </conditionalFormatting>
  <conditionalFormatting sqref="AQ178:AT178">
    <cfRule type="containsText" dxfId="2995" priority="231" operator="containsText" text="gggggggggg">
      <formula>NOT(ISERROR(SEARCH("gggggggggg",AQ178)))</formula>
    </cfRule>
  </conditionalFormatting>
  <conditionalFormatting sqref="AQ178:AT178">
    <cfRule type="containsText" dxfId="2994" priority="232" operator="containsText" text="ggggg">
      <formula>NOT(ISERROR(SEARCH("ggggg",AQ178)))</formula>
    </cfRule>
  </conditionalFormatting>
  <conditionalFormatting sqref="AQ178:AT178">
    <cfRule type="containsText" dxfId="2993" priority="233" operator="containsText" text="g">
      <formula>NOT(ISERROR(SEARCH("g",AQ178)))</formula>
    </cfRule>
  </conditionalFormatting>
  <conditionalFormatting sqref="AQ190:AT190">
    <cfRule type="containsText" dxfId="2992" priority="218" operator="containsText" text="ggggggggggggggg">
      <formula>NOT(ISERROR(SEARCH("ggggggggggggggg",AQ190)))</formula>
    </cfRule>
  </conditionalFormatting>
  <conditionalFormatting sqref="AQ190:AT190">
    <cfRule type="containsText" dxfId="2991" priority="219" operator="containsText" text="gggggggggg">
      <formula>NOT(ISERROR(SEARCH("gggggggggg",AQ190)))</formula>
    </cfRule>
  </conditionalFormatting>
  <conditionalFormatting sqref="AQ190:AT190">
    <cfRule type="containsText" dxfId="2990" priority="220" operator="containsText" text="ggggg">
      <formula>NOT(ISERROR(SEARCH("ggggg",AQ190)))</formula>
    </cfRule>
  </conditionalFormatting>
  <conditionalFormatting sqref="AQ190:AT190">
    <cfRule type="containsText" dxfId="2989" priority="221" operator="containsText" text="g">
      <formula>NOT(ISERROR(SEARCH("g",AQ190)))</formula>
    </cfRule>
  </conditionalFormatting>
  <conditionalFormatting sqref="AV178">
    <cfRule type="cellIs" dxfId="2988" priority="214" operator="between">
      <formula>15</formula>
      <formula>20</formula>
    </cfRule>
  </conditionalFormatting>
  <conditionalFormatting sqref="AV178">
    <cfRule type="cellIs" dxfId="2987" priority="215" operator="between">
      <formula>10</formula>
      <formula>14.999</formula>
    </cfRule>
  </conditionalFormatting>
  <conditionalFormatting sqref="AV178">
    <cfRule type="cellIs" dxfId="2986" priority="216" operator="between">
      <formula>5</formula>
      <formula>9.999</formula>
    </cfRule>
  </conditionalFormatting>
  <conditionalFormatting sqref="AV178">
    <cfRule type="cellIs" dxfId="2985" priority="217" operator="between">
      <formula>0.001</formula>
      <formula>4.999</formula>
    </cfRule>
  </conditionalFormatting>
  <conditionalFormatting sqref="AV182">
    <cfRule type="cellIs" dxfId="2984" priority="210" operator="between">
      <formula>15</formula>
      <formula>20</formula>
    </cfRule>
  </conditionalFormatting>
  <conditionalFormatting sqref="AV182">
    <cfRule type="cellIs" dxfId="2983" priority="211" operator="between">
      <formula>10</formula>
      <formula>14.999</formula>
    </cfRule>
  </conditionalFormatting>
  <conditionalFormatting sqref="AV182">
    <cfRule type="cellIs" dxfId="2982" priority="212" operator="between">
      <formula>5</formula>
      <formula>9.999</formula>
    </cfRule>
  </conditionalFormatting>
  <conditionalFormatting sqref="AV182">
    <cfRule type="cellIs" dxfId="2981" priority="213" operator="between">
      <formula>0.001</formula>
      <formula>4.999</formula>
    </cfRule>
  </conditionalFormatting>
  <conditionalFormatting sqref="AV186">
    <cfRule type="cellIs" dxfId="2980" priority="206" operator="between">
      <formula>15</formula>
      <formula>20</formula>
    </cfRule>
  </conditionalFormatting>
  <conditionalFormatting sqref="AV186">
    <cfRule type="cellIs" dxfId="2979" priority="207" operator="between">
      <formula>10</formula>
      <formula>14.999</formula>
    </cfRule>
  </conditionalFormatting>
  <conditionalFormatting sqref="AV186">
    <cfRule type="cellIs" dxfId="2978" priority="208" operator="between">
      <formula>5</formula>
      <formula>9.999</formula>
    </cfRule>
  </conditionalFormatting>
  <conditionalFormatting sqref="AV186">
    <cfRule type="cellIs" dxfId="2977" priority="209" operator="between">
      <formula>0.001</formula>
      <formula>4.999</formula>
    </cfRule>
  </conditionalFormatting>
  <conditionalFormatting sqref="AV190">
    <cfRule type="cellIs" dxfId="2976" priority="202" operator="between">
      <formula>15</formula>
      <formula>20</formula>
    </cfRule>
  </conditionalFormatting>
  <conditionalFormatting sqref="AV190">
    <cfRule type="cellIs" dxfId="2975" priority="203" operator="between">
      <formula>10</formula>
      <formula>14.999</formula>
    </cfRule>
  </conditionalFormatting>
  <conditionalFormatting sqref="AV190">
    <cfRule type="cellIs" dxfId="2974" priority="204" operator="between">
      <formula>5</formula>
      <formula>9.999</formula>
    </cfRule>
  </conditionalFormatting>
  <conditionalFormatting sqref="AV190">
    <cfRule type="cellIs" dxfId="2973" priority="205" operator="between">
      <formula>0.001</formula>
      <formula>4.999</formula>
    </cfRule>
  </conditionalFormatting>
  <conditionalFormatting sqref="AV172">
    <cfRule type="cellIs" dxfId="2972" priority="198" operator="between">
      <formula>15</formula>
      <formula>20</formula>
    </cfRule>
  </conditionalFormatting>
  <conditionalFormatting sqref="AV172">
    <cfRule type="cellIs" dxfId="2971" priority="199" operator="between">
      <formula>10</formula>
      <formula>14.999</formula>
    </cfRule>
  </conditionalFormatting>
  <conditionalFormatting sqref="AV172">
    <cfRule type="cellIs" dxfId="2970" priority="200" operator="between">
      <formula>5</formula>
      <formula>9.999</formula>
    </cfRule>
  </conditionalFormatting>
  <conditionalFormatting sqref="AV172">
    <cfRule type="cellIs" dxfId="2969" priority="201" operator="between">
      <formula>0.001</formula>
      <formula>4.999</formula>
    </cfRule>
  </conditionalFormatting>
  <conditionalFormatting sqref="AE178">
    <cfRule type="beginsWith" dxfId="2968" priority="197" operator="beginsWith" text="?">
      <formula>LEFT(AE178,LEN("?"))="?"</formula>
    </cfRule>
  </conditionalFormatting>
  <conditionalFormatting sqref="AE182">
    <cfRule type="beginsWith" dxfId="2967" priority="196" operator="beginsWith" text="?">
      <formula>LEFT(AE182,LEN("?"))="?"</formula>
    </cfRule>
  </conditionalFormatting>
  <conditionalFormatting sqref="AE186">
    <cfRule type="beginsWith" dxfId="2966" priority="195" operator="beginsWith" text="?">
      <formula>LEFT(AE186,LEN("?"))="?"</formula>
    </cfRule>
  </conditionalFormatting>
  <conditionalFormatting sqref="AE190">
    <cfRule type="beginsWith" dxfId="2965" priority="194" operator="beginsWith" text="?">
      <formula>LEFT(AE190,LEN("?"))="?"</formula>
    </cfRule>
  </conditionalFormatting>
  <conditionalFormatting sqref="AI177:AM179">
    <cfRule type="beginsWith" dxfId="2964" priority="193" operator="beginsWith" text="?">
      <formula>LEFT(AI177,LEN("?"))="?"</formula>
    </cfRule>
  </conditionalFormatting>
  <conditionalFormatting sqref="AI181:AM183">
    <cfRule type="beginsWith" dxfId="2963" priority="192" operator="beginsWith" text="?">
      <formula>LEFT(AI181,LEN("?"))="?"</formula>
    </cfRule>
  </conditionalFormatting>
  <conditionalFormatting sqref="AI185:AM187">
    <cfRule type="beginsWith" dxfId="2962" priority="191" operator="beginsWith" text="?">
      <formula>LEFT(AI185,LEN("?"))="?"</formula>
    </cfRule>
  </conditionalFormatting>
  <conditionalFormatting sqref="AI189:AM191">
    <cfRule type="beginsWith" dxfId="2961" priority="190" operator="beginsWith" text="?">
      <formula>LEFT(AI189,LEN("?"))="?"</formula>
    </cfRule>
  </conditionalFormatting>
  <conditionalFormatting sqref="AE198">
    <cfRule type="beginsWith" dxfId="2960" priority="176" operator="beginsWith" text="?">
      <formula>LEFT(AE198,LEN("?"))="?"</formula>
    </cfRule>
  </conditionalFormatting>
  <conditionalFormatting sqref="AQ194:AT194">
    <cfRule type="containsText" dxfId="2959" priority="184" operator="containsText" text="ggggggggggggggg">
      <formula>NOT(ISERROR(SEARCH("ggggggggggggggg",AQ194)))</formula>
    </cfRule>
  </conditionalFormatting>
  <conditionalFormatting sqref="AQ194:AT194">
    <cfRule type="containsText" dxfId="2958" priority="185" operator="containsText" text="gggggggggg">
      <formula>NOT(ISERROR(SEARCH("gggggggggg",AQ194)))</formula>
    </cfRule>
  </conditionalFormatting>
  <conditionalFormatting sqref="AQ194:AT194">
    <cfRule type="containsText" dxfId="2957" priority="186" operator="containsText" text="ggggg">
      <formula>NOT(ISERROR(SEARCH("ggggg",AQ194)))</formula>
    </cfRule>
  </conditionalFormatting>
  <conditionalFormatting sqref="AQ194:AT194">
    <cfRule type="containsText" dxfId="2956" priority="187" operator="containsText" text="g">
      <formula>NOT(ISERROR(SEARCH("g",AQ194)))</formula>
    </cfRule>
  </conditionalFormatting>
  <conditionalFormatting sqref="AQ198:AT198">
    <cfRule type="containsText" dxfId="2955" priority="180" operator="containsText" text="ggggggggggggggg">
      <formula>NOT(ISERROR(SEARCH("ggggggggggggggg",AQ198)))</formula>
    </cfRule>
  </conditionalFormatting>
  <conditionalFormatting sqref="AQ198:AT198">
    <cfRule type="containsText" dxfId="2954" priority="181" operator="containsText" text="gggggggggg">
      <formula>NOT(ISERROR(SEARCH("gggggggggg",AQ198)))</formula>
    </cfRule>
  </conditionalFormatting>
  <conditionalFormatting sqref="AQ198:AT198">
    <cfRule type="containsText" dxfId="2953" priority="182" operator="containsText" text="ggggg">
      <formula>NOT(ISERROR(SEARCH("ggggg",AQ198)))</formula>
    </cfRule>
  </conditionalFormatting>
  <conditionalFormatting sqref="AQ198:AT198">
    <cfRule type="containsText" dxfId="2952" priority="183" operator="containsText" text="g">
      <formula>NOT(ISERROR(SEARCH("g",AQ198)))</formula>
    </cfRule>
  </conditionalFormatting>
  <conditionalFormatting sqref="AI197:AM199">
    <cfRule type="beginsWith" dxfId="2951" priority="178" operator="beginsWith" text="?">
      <formula>LEFT(AI197,LEN("?"))="?"</formula>
    </cfRule>
  </conditionalFormatting>
  <conditionalFormatting sqref="AI193:AM195">
    <cfRule type="beginsWith" dxfId="2950" priority="179" operator="beginsWith" text="?">
      <formula>LEFT(AI193,LEN("?"))="?"</formula>
    </cfRule>
  </conditionalFormatting>
  <conditionalFormatting sqref="AE194">
    <cfRule type="beginsWith" dxfId="2949" priority="177" operator="beginsWith" text="?">
      <formula>LEFT(AE194,LEN("?"))="?"</formula>
    </cfRule>
  </conditionalFormatting>
  <conditionalFormatting sqref="AE202">
    <cfRule type="beginsWith" dxfId="2948" priority="169" operator="beginsWith" text="?">
      <formula>LEFT(AE202,LEN("?"))="?"</formula>
    </cfRule>
  </conditionalFormatting>
  <conditionalFormatting sqref="AQ202:AT202">
    <cfRule type="containsText" dxfId="2947" priority="171" operator="containsText" text="ggggggggggggggg">
      <formula>NOT(ISERROR(SEARCH("ggggggggggggggg",AQ202)))</formula>
    </cfRule>
  </conditionalFormatting>
  <conditionalFormatting sqref="AQ202:AT202">
    <cfRule type="containsText" dxfId="2946" priority="172" operator="containsText" text="gggggggggg">
      <formula>NOT(ISERROR(SEARCH("gggggggggg",AQ202)))</formula>
    </cfRule>
  </conditionalFormatting>
  <conditionalFormatting sqref="AQ202:AT202">
    <cfRule type="containsText" dxfId="2945" priority="173" operator="containsText" text="ggggg">
      <formula>NOT(ISERROR(SEARCH("ggggg",AQ202)))</formula>
    </cfRule>
  </conditionalFormatting>
  <conditionalFormatting sqref="AQ202:AT202">
    <cfRule type="containsText" dxfId="2944" priority="174" operator="containsText" text="g">
      <formula>NOT(ISERROR(SEARCH("g",AQ202)))</formula>
    </cfRule>
  </conditionalFormatting>
  <conditionalFormatting sqref="AI201:AM203">
    <cfRule type="beginsWith" dxfId="2943" priority="170" operator="beginsWith" text="?">
      <formula>LEFT(AI201,LEN("?"))="?"</formula>
    </cfRule>
  </conditionalFormatting>
  <conditionalFormatting sqref="AV194">
    <cfRule type="cellIs" dxfId="2942" priority="165" operator="between">
      <formula>15</formula>
      <formula>20</formula>
    </cfRule>
  </conditionalFormatting>
  <conditionalFormatting sqref="AV194">
    <cfRule type="cellIs" dxfId="2941" priority="166" operator="between">
      <formula>10</formula>
      <formula>14.999</formula>
    </cfRule>
  </conditionalFormatting>
  <conditionalFormatting sqref="AV194">
    <cfRule type="cellIs" dxfId="2940" priority="167" operator="between">
      <formula>5</formula>
      <formula>9.999</formula>
    </cfRule>
  </conditionalFormatting>
  <conditionalFormatting sqref="AV194">
    <cfRule type="cellIs" dxfId="2939" priority="168" operator="between">
      <formula>0.001</formula>
      <formula>4.999</formula>
    </cfRule>
  </conditionalFormatting>
  <conditionalFormatting sqref="AV198">
    <cfRule type="cellIs" dxfId="2938" priority="161" operator="between">
      <formula>15</formula>
      <formula>20</formula>
    </cfRule>
  </conditionalFormatting>
  <conditionalFormatting sqref="AV198">
    <cfRule type="cellIs" dxfId="2937" priority="162" operator="between">
      <formula>10</formula>
      <formula>14.999</formula>
    </cfRule>
  </conditionalFormatting>
  <conditionalFormatting sqref="AV198">
    <cfRule type="cellIs" dxfId="2936" priority="163" operator="between">
      <formula>5</formula>
      <formula>9.999</formula>
    </cfRule>
  </conditionalFormatting>
  <conditionalFormatting sqref="AV198">
    <cfRule type="cellIs" dxfId="2935" priority="164" operator="between">
      <formula>0.001</formula>
      <formula>4.999</formula>
    </cfRule>
  </conditionalFormatting>
  <conditionalFormatting sqref="AV202">
    <cfRule type="cellIs" dxfId="2934" priority="157" operator="between">
      <formula>15</formula>
      <formula>20</formula>
    </cfRule>
  </conditionalFormatting>
  <conditionalFormatting sqref="AV202">
    <cfRule type="cellIs" dxfId="2933" priority="158" operator="between">
      <formula>10</formula>
      <formula>14.999</formula>
    </cfRule>
  </conditionalFormatting>
  <conditionalFormatting sqref="AV202">
    <cfRule type="cellIs" dxfId="2932" priority="159" operator="between">
      <formula>5</formula>
      <formula>9.999</formula>
    </cfRule>
  </conditionalFormatting>
  <conditionalFormatting sqref="AV202">
    <cfRule type="cellIs" dxfId="2931" priority="160" operator="between">
      <formula>0.001</formula>
      <formula>4.999</formula>
    </cfRule>
  </conditionalFormatting>
  <conditionalFormatting sqref="P213:S213">
    <cfRule type="containsText" dxfId="2930" priority="71" operator="containsText" text="ggggggggggggggg">
      <formula>NOT(ISERROR(SEARCH("ggggggggggggggg",P213)))</formula>
    </cfRule>
  </conditionalFormatting>
  <conditionalFormatting sqref="P213:S213">
    <cfRule type="containsText" dxfId="2929" priority="72" operator="containsText" text="gggggggggg">
      <formula>NOT(ISERROR(SEARCH("gggggggggg",P213)))</formula>
    </cfRule>
  </conditionalFormatting>
  <conditionalFormatting sqref="P213:S213">
    <cfRule type="containsText" dxfId="2928" priority="73" operator="containsText" text="ggggg">
      <formula>NOT(ISERROR(SEARCH("ggggg",P213)))</formula>
    </cfRule>
  </conditionalFormatting>
  <conditionalFormatting sqref="P213:S213">
    <cfRule type="containsText" dxfId="2927" priority="74" operator="containsText" text="g">
      <formula>NOT(ISERROR(SEARCH("g",P213)))</formula>
    </cfRule>
  </conditionalFormatting>
  <conditionalFormatting sqref="P217:S217">
    <cfRule type="containsText" dxfId="2926" priority="67" operator="containsText" text="ggggggggggggggg">
      <formula>NOT(ISERROR(SEARCH("ggggggggggggggg",P217)))</formula>
    </cfRule>
  </conditionalFormatting>
  <conditionalFormatting sqref="P217:S217">
    <cfRule type="containsText" dxfId="2925" priority="68" operator="containsText" text="gggggggggg">
      <formula>NOT(ISERROR(SEARCH("gggggggggg",P217)))</formula>
    </cfRule>
  </conditionalFormatting>
  <conditionalFormatting sqref="P217:S217">
    <cfRule type="containsText" dxfId="2924" priority="69" operator="containsText" text="ggggg">
      <formula>NOT(ISERROR(SEARCH("ggggg",P217)))</formula>
    </cfRule>
  </conditionalFormatting>
  <conditionalFormatting sqref="P217:S217">
    <cfRule type="containsText" dxfId="2923" priority="70" operator="containsText" text="g">
      <formula>NOT(ISERROR(SEARCH("g",P217)))</formula>
    </cfRule>
  </conditionalFormatting>
  <conditionalFormatting sqref="P221:S221">
    <cfRule type="containsText" dxfId="2922" priority="63" operator="containsText" text="ggggggggggggggg">
      <formula>NOT(ISERROR(SEARCH("ggggggggggggggg",P221)))</formula>
    </cfRule>
  </conditionalFormatting>
  <conditionalFormatting sqref="P221:S221">
    <cfRule type="containsText" dxfId="2921" priority="64" operator="containsText" text="gggggggggg">
      <formula>NOT(ISERROR(SEARCH("gggggggggg",P221)))</formula>
    </cfRule>
  </conditionalFormatting>
  <conditionalFormatting sqref="P221:S221">
    <cfRule type="containsText" dxfId="2920" priority="65" operator="containsText" text="ggggg">
      <formula>NOT(ISERROR(SEARCH("ggggg",P221)))</formula>
    </cfRule>
  </conditionalFormatting>
  <conditionalFormatting sqref="P221:S221">
    <cfRule type="containsText" dxfId="2919" priority="66" operator="containsText" text="g">
      <formula>NOT(ISERROR(SEARCH("g",P221)))</formula>
    </cfRule>
  </conditionalFormatting>
  <conditionalFormatting sqref="P225:S225">
    <cfRule type="containsText" dxfId="2918" priority="59" operator="containsText" text="ggggggggggggggg">
      <formula>NOT(ISERROR(SEARCH("ggggggggggggggg",P225)))</formula>
    </cfRule>
  </conditionalFormatting>
  <conditionalFormatting sqref="P225:S225">
    <cfRule type="containsText" dxfId="2917" priority="60" operator="containsText" text="gggggggggg">
      <formula>NOT(ISERROR(SEARCH("gggggggggg",P225)))</formula>
    </cfRule>
  </conditionalFormatting>
  <conditionalFormatting sqref="P225:S225">
    <cfRule type="containsText" dxfId="2916" priority="61" operator="containsText" text="ggggg">
      <formula>NOT(ISERROR(SEARCH("ggggg",P225)))</formula>
    </cfRule>
  </conditionalFormatting>
  <conditionalFormatting sqref="P225:S225">
    <cfRule type="containsText" dxfId="2915" priority="62" operator="containsText" text="g">
      <formula>NOT(ISERROR(SEARCH("g",P225)))</formula>
    </cfRule>
  </conditionalFormatting>
  <conditionalFormatting sqref="U213">
    <cfRule type="cellIs" dxfId="2914" priority="55" operator="between">
      <formula>15</formula>
      <formula>20</formula>
    </cfRule>
  </conditionalFormatting>
  <conditionalFormatting sqref="U213">
    <cfRule type="cellIs" dxfId="2913" priority="56" operator="between">
      <formula>10</formula>
      <formula>14.999</formula>
    </cfRule>
  </conditionalFormatting>
  <conditionalFormatting sqref="U213">
    <cfRule type="cellIs" dxfId="2912" priority="57" operator="between">
      <formula>5</formula>
      <formula>9.999</formula>
    </cfRule>
  </conditionalFormatting>
  <conditionalFormatting sqref="U213">
    <cfRule type="cellIs" dxfId="2911" priority="58" operator="between">
      <formula>0.001</formula>
      <formula>4.999</formula>
    </cfRule>
  </conditionalFormatting>
  <conditionalFormatting sqref="U217">
    <cfRule type="cellIs" dxfId="2910" priority="51" operator="between">
      <formula>15</formula>
      <formula>20</formula>
    </cfRule>
  </conditionalFormatting>
  <conditionalFormatting sqref="U217">
    <cfRule type="cellIs" dxfId="2909" priority="52" operator="between">
      <formula>10</formula>
      <formula>14.999</formula>
    </cfRule>
  </conditionalFormatting>
  <conditionalFormatting sqref="U217">
    <cfRule type="cellIs" dxfId="2908" priority="53" operator="between">
      <formula>5</formula>
      <formula>9.999</formula>
    </cfRule>
  </conditionalFormatting>
  <conditionalFormatting sqref="U217">
    <cfRule type="cellIs" dxfId="2907" priority="54" operator="between">
      <formula>0.001</formula>
      <formula>4.999</formula>
    </cfRule>
  </conditionalFormatting>
  <conditionalFormatting sqref="U221">
    <cfRule type="cellIs" dxfId="2906" priority="47" operator="between">
      <formula>15</formula>
      <formula>20</formula>
    </cfRule>
  </conditionalFormatting>
  <conditionalFormatting sqref="U221">
    <cfRule type="cellIs" dxfId="2905" priority="48" operator="between">
      <formula>10</formula>
      <formula>14.999</formula>
    </cfRule>
  </conditionalFormatting>
  <conditionalFormatting sqref="U221">
    <cfRule type="cellIs" dxfId="2904" priority="49" operator="between">
      <formula>5</formula>
      <formula>9.999</formula>
    </cfRule>
  </conditionalFormatting>
  <conditionalFormatting sqref="U221">
    <cfRule type="cellIs" dxfId="2903" priority="50" operator="between">
      <formula>0.001</formula>
      <formula>4.999</formula>
    </cfRule>
  </conditionalFormatting>
  <conditionalFormatting sqref="U225">
    <cfRule type="cellIs" dxfId="2902" priority="43" operator="between">
      <formula>15</formula>
      <formula>20</formula>
    </cfRule>
  </conditionalFormatting>
  <conditionalFormatting sqref="U225">
    <cfRule type="cellIs" dxfId="2901" priority="44" operator="between">
      <formula>10</formula>
      <formula>14.999</formula>
    </cfRule>
  </conditionalFormatting>
  <conditionalFormatting sqref="U225">
    <cfRule type="cellIs" dxfId="2900" priority="45" operator="between">
      <formula>5</formula>
      <formula>9.999</formula>
    </cfRule>
  </conditionalFormatting>
  <conditionalFormatting sqref="U225">
    <cfRule type="cellIs" dxfId="2899" priority="46" operator="between">
      <formula>0.001</formula>
      <formula>4.999</formula>
    </cfRule>
  </conditionalFormatting>
  <conditionalFormatting sqref="H212:L214">
    <cfRule type="beginsWith" dxfId="2898" priority="42" operator="beginsWith" text="?">
      <formula>LEFT(H212,LEN("?"))="?"</formula>
    </cfRule>
  </conditionalFormatting>
  <conditionalFormatting sqref="H220:L222">
    <cfRule type="beginsWith" dxfId="2897" priority="40" operator="beginsWith" text="?">
      <formula>LEFT(H220,LEN("?"))="?"</formula>
    </cfRule>
  </conditionalFormatting>
  <conditionalFormatting sqref="H216:L218">
    <cfRule type="beginsWith" dxfId="2896" priority="41" operator="beginsWith" text="?">
      <formula>LEFT(H216,LEN("?"))="?"</formula>
    </cfRule>
  </conditionalFormatting>
  <conditionalFormatting sqref="H224:L226">
    <cfRule type="beginsWith" dxfId="2895" priority="39" operator="beginsWith" text="?">
      <formula>LEFT(H224,LEN("?"))="?"</formula>
    </cfRule>
  </conditionalFormatting>
  <conditionalFormatting sqref="W213">
    <cfRule type="cellIs" dxfId="2894" priority="37" operator="equal">
      <formula>2</formula>
    </cfRule>
  </conditionalFormatting>
  <conditionalFormatting sqref="W213">
    <cfRule type="cellIs" dxfId="2893" priority="38" operator="equal">
      <formula>1</formula>
    </cfRule>
  </conditionalFormatting>
  <conditionalFormatting sqref="W213">
    <cfRule type="cellIs" dxfId="2892" priority="33" operator="equal">
      <formula>6</formula>
    </cfRule>
  </conditionalFormatting>
  <conditionalFormatting sqref="W213">
    <cfRule type="cellIs" dxfId="2891" priority="34" operator="equal">
      <formula>5</formula>
    </cfRule>
  </conditionalFormatting>
  <conditionalFormatting sqref="W213">
    <cfRule type="cellIs" dxfId="2890" priority="35" operator="equal">
      <formula>4</formula>
    </cfRule>
  </conditionalFormatting>
  <conditionalFormatting sqref="W213">
    <cfRule type="cellIs" dxfId="2889" priority="36" operator="equal">
      <formula>3</formula>
    </cfRule>
  </conditionalFormatting>
  <conditionalFormatting sqref="W217">
    <cfRule type="cellIs" dxfId="2888" priority="31" operator="equal">
      <formula>2</formula>
    </cfRule>
  </conditionalFormatting>
  <conditionalFormatting sqref="W217">
    <cfRule type="cellIs" dxfId="2887" priority="32" operator="equal">
      <formula>1</formula>
    </cfRule>
  </conditionalFormatting>
  <conditionalFormatting sqref="W217">
    <cfRule type="cellIs" dxfId="2886" priority="27" operator="equal">
      <formula>6</formula>
    </cfRule>
  </conditionalFormatting>
  <conditionalFormatting sqref="W217">
    <cfRule type="cellIs" dxfId="2885" priority="28" operator="equal">
      <formula>5</formula>
    </cfRule>
  </conditionalFormatting>
  <conditionalFormatting sqref="W217">
    <cfRule type="cellIs" dxfId="2884" priority="29" operator="equal">
      <formula>4</formula>
    </cfRule>
  </conditionalFormatting>
  <conditionalFormatting sqref="W217">
    <cfRule type="cellIs" dxfId="2883" priority="30" operator="equal">
      <formula>3</formula>
    </cfRule>
  </conditionalFormatting>
  <conditionalFormatting sqref="W221">
    <cfRule type="cellIs" dxfId="2882" priority="25" operator="equal">
      <formula>2</formula>
    </cfRule>
  </conditionalFormatting>
  <conditionalFormatting sqref="W221">
    <cfRule type="cellIs" dxfId="2881" priority="26" operator="equal">
      <formula>1</formula>
    </cfRule>
  </conditionalFormatting>
  <conditionalFormatting sqref="W221">
    <cfRule type="cellIs" dxfId="2880" priority="21" operator="equal">
      <formula>6</formula>
    </cfRule>
  </conditionalFormatting>
  <conditionalFormatting sqref="W221">
    <cfRule type="cellIs" dxfId="2879" priority="22" operator="equal">
      <formula>5</formula>
    </cfRule>
  </conditionalFormatting>
  <conditionalFormatting sqref="W221">
    <cfRule type="cellIs" dxfId="2878" priority="23" operator="equal">
      <formula>4</formula>
    </cfRule>
  </conditionalFormatting>
  <conditionalFormatting sqref="W221">
    <cfRule type="cellIs" dxfId="2877" priority="24" operator="equal">
      <formula>3</formula>
    </cfRule>
  </conditionalFormatting>
  <conditionalFormatting sqref="W225">
    <cfRule type="cellIs" dxfId="2876" priority="19" operator="equal">
      <formula>2</formula>
    </cfRule>
  </conditionalFormatting>
  <conditionalFormatting sqref="W225">
    <cfRule type="cellIs" dxfId="2875" priority="20" operator="equal">
      <formula>1</formula>
    </cfRule>
  </conditionalFormatting>
  <conditionalFormatting sqref="W225">
    <cfRule type="cellIs" dxfId="2874" priority="15" operator="equal">
      <formula>6</formula>
    </cfRule>
  </conditionalFormatting>
  <conditionalFormatting sqref="W225">
    <cfRule type="cellIs" dxfId="2873" priority="16" operator="equal">
      <formula>5</formula>
    </cfRule>
  </conditionalFormatting>
  <conditionalFormatting sqref="W225">
    <cfRule type="cellIs" dxfId="2872" priority="17" operator="equal">
      <formula>4</formula>
    </cfRule>
  </conditionalFormatting>
  <conditionalFormatting sqref="W225">
    <cfRule type="cellIs" dxfId="2871" priority="18" operator="equal">
      <formula>3</formula>
    </cfRule>
  </conditionalFormatting>
  <conditionalFormatting sqref="D225">
    <cfRule type="beginsWith" dxfId="2870" priority="11" operator="beginsWith" text="?">
      <formula>LEFT(D225,LEN("?"))="?"</formula>
    </cfRule>
  </conditionalFormatting>
  <conditionalFormatting sqref="D213">
    <cfRule type="beginsWith" dxfId="2869" priority="14" operator="beginsWith" text="?">
      <formula>LEFT(D213,LEN("?"))="?"</formula>
    </cfRule>
  </conditionalFormatting>
  <conditionalFormatting sqref="D217">
    <cfRule type="beginsWith" dxfId="2868" priority="13" operator="beginsWith" text="?">
      <formula>LEFT(D217,LEN("?"))="?"</formula>
    </cfRule>
  </conditionalFormatting>
  <conditionalFormatting sqref="D221">
    <cfRule type="beginsWith" dxfId="2867" priority="12" operator="beginsWith" text="?">
      <formula>LEFT(D221,LEN("?"))="?"</formula>
    </cfRule>
  </conditionalFormatting>
  <conditionalFormatting sqref="U207">
    <cfRule type="cellIs" dxfId="2866" priority="7" operator="between">
      <formula>15</formula>
      <formula>20</formula>
    </cfRule>
  </conditionalFormatting>
  <conditionalFormatting sqref="U207">
    <cfRule type="cellIs" dxfId="2865" priority="8" operator="between">
      <formula>10</formula>
      <formula>14.999</formula>
    </cfRule>
  </conditionalFormatting>
  <conditionalFormatting sqref="U207">
    <cfRule type="cellIs" dxfId="2864" priority="9" operator="between">
      <formula>5</formula>
      <formula>9.999</formula>
    </cfRule>
  </conditionalFormatting>
  <conditionalFormatting sqref="U207">
    <cfRule type="cellIs" dxfId="2863" priority="10" operator="between">
      <formula>0.001</formula>
      <formula>4.999</formula>
    </cfRule>
  </conditionalFormatting>
  <pageMargins left="0.23622047244094491" right="0.23622047244094491" top="0.74803149606299213" bottom="0.74803149606299213" header="0.31496062992125984" footer="0.31496062992125984"/>
  <pageSetup paperSize="9" scale="20" orientation="portrait" horizontalDpi="0" verticalDpi="0"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5">
    <tabColor theme="4" tint="-0.249977111117893"/>
    <pageSetUpPr fitToPage="1"/>
  </sheetPr>
  <dimension ref="A1:BE172"/>
  <sheetViews>
    <sheetView topLeftCell="A60" zoomScale="40" zoomScaleNormal="40" workbookViewId="0">
      <selection activeCell="S77" sqref="S77"/>
    </sheetView>
  </sheetViews>
  <sheetFormatPr baseColWidth="10" defaultColWidth="10.85546875" defaultRowHeight="15"/>
  <cols>
    <col min="1" max="1" width="1.7109375" style="746" customWidth="1"/>
    <col min="2" max="2" width="2.42578125" style="746" customWidth="1"/>
    <col min="3" max="3" width="1.7109375" style="746" customWidth="1"/>
    <col min="4" max="4" width="10.85546875" style="746"/>
    <col min="5" max="5" width="14.140625" style="746" customWidth="1"/>
    <col min="6" max="6" width="1.7109375" style="746" customWidth="1"/>
    <col min="7" max="7" width="5" style="746" customWidth="1"/>
    <col min="8" max="8" width="36.7109375" style="746" customWidth="1"/>
    <col min="9" max="9" width="1.7109375" style="746" customWidth="1"/>
    <col min="10" max="10" width="21.7109375" style="746" customWidth="1"/>
    <col min="11" max="11" width="1.7109375" style="746" customWidth="1"/>
    <col min="12" max="12" width="12.42578125" style="746" customWidth="1"/>
    <col min="13" max="14" width="4.140625" style="746" customWidth="1"/>
    <col min="15" max="15" width="1.7109375" style="746" customWidth="1"/>
    <col min="16" max="16" width="8.85546875" style="746" customWidth="1"/>
    <col min="17" max="17" width="8.28515625" style="746" customWidth="1"/>
    <col min="18" max="18" width="8.42578125" style="746" customWidth="1"/>
    <col min="19" max="19" width="8.85546875" style="746" customWidth="1"/>
    <col min="20" max="20" width="7.42578125" style="746" customWidth="1"/>
    <col min="21" max="21" width="11.7109375" style="746" customWidth="1"/>
    <col min="22" max="22" width="3.28515625" style="746" customWidth="1"/>
    <col min="23" max="23" width="8.28515625" style="746" customWidth="1"/>
    <col min="24" max="24" width="16.7109375" style="746" customWidth="1"/>
    <col min="25" max="25" width="4.140625" style="746" customWidth="1"/>
    <col min="26" max="26" width="1.7109375" style="746" customWidth="1"/>
    <col min="27" max="27" width="3.28515625" style="746" customWidth="1"/>
    <col min="28" max="28" width="20" style="746" customWidth="1"/>
    <col min="29" max="29" width="6.7109375" style="746" customWidth="1"/>
    <col min="30" max="30" width="74.140625" style="746" customWidth="1"/>
    <col min="31" max="31" width="10.140625" style="746" customWidth="1"/>
    <col min="32" max="32" width="8.85546875" style="746" customWidth="1"/>
    <col min="33" max="33" width="8.28515625" style="746" customWidth="1"/>
    <col min="34" max="35" width="8.85546875" style="746" customWidth="1"/>
    <col min="36" max="36" width="7.42578125" style="746" customWidth="1"/>
    <col min="37" max="37" width="11.7109375" style="746" customWidth="1"/>
    <col min="38" max="38" width="3.28515625" style="746" customWidth="1"/>
    <col min="39" max="39" width="8.28515625" style="746" customWidth="1"/>
    <col min="40" max="40" width="6.28515625" style="746" customWidth="1"/>
    <col min="41" max="44" width="30.85546875" style="746" hidden="1" customWidth="1"/>
    <col min="45" max="45" width="13.28515625" style="746" hidden="1" customWidth="1"/>
    <col min="46" max="52" width="30.85546875" style="746" hidden="1" customWidth="1"/>
    <col min="53" max="53" width="2.42578125" style="746" hidden="1" customWidth="1"/>
    <col min="54" max="56" width="26.28515625" style="746" hidden="1" customWidth="1"/>
    <col min="57" max="82" width="0" style="746" hidden="1" customWidth="1"/>
    <col min="83" max="16384" width="10.85546875" style="746"/>
  </cols>
  <sheetData>
    <row r="1" spans="2:57" ht="9.9499999999999993" customHeight="1">
      <c r="AN1" s="747"/>
      <c r="AO1" s="748"/>
      <c r="AP1" s="748"/>
      <c r="AQ1" s="748"/>
      <c r="AR1" s="748"/>
      <c r="AS1" s="748"/>
      <c r="AT1" s="748"/>
      <c r="AU1" s="748"/>
      <c r="AV1" s="748"/>
      <c r="AW1" s="748"/>
      <c r="AX1" s="748"/>
      <c r="AY1" s="748"/>
      <c r="AZ1" s="748"/>
      <c r="BA1" s="748"/>
      <c r="BB1" s="748"/>
      <c r="BC1" s="748"/>
      <c r="BD1" s="748"/>
      <c r="BE1" s="749"/>
    </row>
    <row r="2" spans="2:57" ht="15" customHeight="1">
      <c r="B2" s="750"/>
      <c r="C2" s="751"/>
      <c r="D2" s="751"/>
      <c r="E2" s="751"/>
      <c r="F2" s="751"/>
      <c r="G2" s="751"/>
      <c r="H2" s="751"/>
      <c r="I2" s="751"/>
      <c r="J2" s="751"/>
      <c r="K2" s="751"/>
      <c r="L2" s="751"/>
      <c r="M2" s="751"/>
      <c r="N2" s="751"/>
      <c r="O2" s="751"/>
      <c r="P2" s="751"/>
      <c r="Q2" s="751"/>
      <c r="R2" s="751"/>
      <c r="S2" s="751"/>
      <c r="T2" s="751"/>
      <c r="U2" s="751"/>
      <c r="V2" s="751"/>
      <c r="W2" s="751"/>
      <c r="X2" s="751"/>
      <c r="Y2" s="751"/>
      <c r="Z2" s="751"/>
      <c r="AA2" s="751"/>
      <c r="AB2" s="751"/>
      <c r="AC2" s="751"/>
      <c r="AD2" s="751"/>
      <c r="AE2" s="751"/>
      <c r="AF2" s="751"/>
      <c r="AG2" s="751"/>
      <c r="AH2" s="751"/>
      <c r="AI2" s="751"/>
      <c r="AJ2" s="751"/>
      <c r="AK2" s="751"/>
      <c r="AL2" s="751"/>
      <c r="AM2" s="752"/>
    </row>
    <row r="3" spans="2:57" ht="9.9499999999999993" customHeight="1">
      <c r="B3" s="753"/>
      <c r="F3" s="754"/>
      <c r="G3" s="754"/>
      <c r="H3" s="755"/>
      <c r="I3" s="754"/>
      <c r="J3" s="754"/>
      <c r="K3" s="755"/>
      <c r="L3" s="755"/>
      <c r="M3" s="755"/>
      <c r="N3" s="755"/>
      <c r="O3" s="755"/>
      <c r="P3" s="755"/>
      <c r="Q3" s="755"/>
      <c r="AE3" s="755"/>
      <c r="AF3" s="755"/>
      <c r="AM3" s="756"/>
    </row>
    <row r="4" spans="2:57" ht="9.9499999999999993" customHeight="1">
      <c r="B4" s="753"/>
      <c r="F4" s="754"/>
      <c r="G4" s="754"/>
      <c r="H4" s="755"/>
      <c r="I4" s="754"/>
      <c r="J4" s="754"/>
      <c r="K4" s="755"/>
      <c r="L4" s="755"/>
      <c r="M4" s="755"/>
      <c r="N4" s="755"/>
      <c r="O4" s="755"/>
      <c r="P4" s="755"/>
      <c r="Q4" s="755"/>
      <c r="AE4" s="755"/>
      <c r="AF4" s="755"/>
      <c r="AM4" s="756"/>
    </row>
    <row r="5" spans="2:57" s="353" customFormat="1" ht="27.95" customHeight="1">
      <c r="B5" s="12"/>
      <c r="C5" s="11"/>
      <c r="D5" s="11"/>
      <c r="E5" s="11"/>
      <c r="F5" s="13"/>
      <c r="G5" s="1051" t="str">
        <f>IF('Suivi des évaluations'!K5=0,"?",'Suivi des évaluations'!K5)</f>
        <v>?</v>
      </c>
      <c r="H5" s="1051"/>
      <c r="I5" s="1071"/>
      <c r="J5" s="1568" t="str">
        <f>IF('Suivi des évaluations'!K15=0,"?",'Suivi des évaluations'!K15)</f>
        <v>Seconde</v>
      </c>
      <c r="K5" s="1569"/>
      <c r="L5" s="1372" t="str">
        <f>IF('Suivi des évaluations'!S15=0,"?",'Suivi des évaluations'!S15)</f>
        <v>BCP</v>
      </c>
      <c r="M5" s="1372"/>
      <c r="N5" s="1570"/>
      <c r="O5" s="1326" t="str">
        <f>IF('Suivi des évaluations'!AB15=0,"?",'Suivi des évaluations'!AB15)</f>
        <v>Maintenance et efficacité énergétique (MEE)</v>
      </c>
      <c r="P5" s="1326"/>
      <c r="Q5" s="1326"/>
      <c r="R5" s="1326"/>
      <c r="S5" s="1326"/>
      <c r="T5" s="1326"/>
      <c r="U5" s="356"/>
      <c r="V5" s="11"/>
      <c r="W5" s="1361" t="s">
        <v>126</v>
      </c>
      <c r="X5" s="1361"/>
      <c r="Y5" s="1361"/>
      <c r="Z5" s="1361"/>
      <c r="AA5" s="1361"/>
      <c r="AB5" s="1361"/>
      <c r="AC5" s="1459"/>
      <c r="AD5" s="1571" t="s">
        <v>406</v>
      </c>
      <c r="AE5" s="1571"/>
      <c r="AF5" s="1571"/>
      <c r="AG5" s="1571"/>
      <c r="AH5" s="1571"/>
      <c r="AI5" s="1571"/>
      <c r="AJ5" s="1571"/>
      <c r="AK5" s="1571"/>
      <c r="AL5" s="1571"/>
      <c r="AM5" s="894"/>
    </row>
    <row r="6" spans="2:57" s="353" customFormat="1" ht="27.95" customHeight="1">
      <c r="B6" s="12"/>
      <c r="C6" s="11"/>
      <c r="D6" s="11"/>
      <c r="E6" s="11"/>
      <c r="F6" s="13"/>
      <c r="G6" s="1051" t="str">
        <f>IF('Suivi des évaluations'!K7=0,"?",'Suivi des évaluations'!K7)</f>
        <v>?</v>
      </c>
      <c r="H6" s="1051"/>
      <c r="I6" s="1071"/>
      <c r="J6" s="1568"/>
      <c r="K6" s="1569"/>
      <c r="L6" s="1372"/>
      <c r="M6" s="1372"/>
      <c r="N6" s="1570"/>
      <c r="O6" s="1326"/>
      <c r="P6" s="1326"/>
      <c r="Q6" s="1326"/>
      <c r="R6" s="1326"/>
      <c r="S6" s="1326"/>
      <c r="T6" s="1326"/>
      <c r="U6" s="356"/>
      <c r="V6" s="11"/>
      <c r="W6" s="1361"/>
      <c r="X6" s="1361"/>
      <c r="Y6" s="1361"/>
      <c r="Z6" s="1361"/>
      <c r="AA6" s="1361"/>
      <c r="AB6" s="1361"/>
      <c r="AC6" s="1459"/>
      <c r="AD6" s="1571"/>
      <c r="AE6" s="1571"/>
      <c r="AF6" s="1571"/>
      <c r="AG6" s="1571"/>
      <c r="AH6" s="1571"/>
      <c r="AI6" s="1571"/>
      <c r="AJ6" s="1571"/>
      <c r="AK6" s="1571"/>
      <c r="AL6" s="1571"/>
      <c r="AM6" s="894"/>
    </row>
    <row r="7" spans="2:57" s="362" customFormat="1" ht="9.9499999999999993" customHeight="1">
      <c r="B7" s="22"/>
      <c r="C7" s="21"/>
      <c r="D7" s="21"/>
      <c r="E7" s="21"/>
      <c r="F7" s="21"/>
      <c r="G7" s="23"/>
      <c r="H7" s="23"/>
      <c r="I7" s="23"/>
      <c r="J7" s="24"/>
      <c r="K7" s="24"/>
      <c r="L7" s="24"/>
      <c r="M7" s="24"/>
      <c r="N7" s="24"/>
      <c r="O7" s="24"/>
      <c r="P7" s="24"/>
      <c r="Q7" s="8"/>
      <c r="R7" s="1"/>
      <c r="S7" s="1"/>
      <c r="T7" s="1"/>
      <c r="U7" s="1"/>
      <c r="V7" s="1"/>
      <c r="W7" s="1361"/>
      <c r="X7" s="1361"/>
      <c r="Y7" s="1361"/>
      <c r="Z7" s="1361"/>
      <c r="AA7" s="1361"/>
      <c r="AB7" s="1361"/>
      <c r="AC7" s="1459"/>
      <c r="AD7" s="1571"/>
      <c r="AE7" s="1571"/>
      <c r="AF7" s="1571"/>
      <c r="AG7" s="1571"/>
      <c r="AH7" s="1571"/>
      <c r="AI7" s="1571"/>
      <c r="AJ7" s="1571"/>
      <c r="AK7" s="1571"/>
      <c r="AL7" s="1571"/>
      <c r="AM7" s="895"/>
    </row>
    <row r="8" spans="2:57" ht="9.9499999999999993" customHeight="1">
      <c r="B8" s="5"/>
      <c r="C8" s="1"/>
      <c r="D8" s="27"/>
      <c r="E8" s="27"/>
      <c r="F8" s="1"/>
      <c r="G8" s="1"/>
      <c r="H8" s="1"/>
      <c r="I8" s="1"/>
      <c r="J8" s="1"/>
      <c r="K8" s="1"/>
      <c r="L8" s="1"/>
      <c r="M8" s="1"/>
      <c r="N8" s="1"/>
      <c r="O8" s="1"/>
      <c r="P8" s="1"/>
      <c r="Q8" s="1"/>
      <c r="R8" s="1"/>
      <c r="S8" s="1"/>
      <c r="T8" s="1"/>
      <c r="U8" s="1"/>
      <c r="V8" s="1"/>
      <c r="W8" s="1361"/>
      <c r="X8" s="1361"/>
      <c r="Y8" s="1361"/>
      <c r="Z8" s="1361"/>
      <c r="AA8" s="1361"/>
      <c r="AB8" s="1361"/>
      <c r="AC8" s="1459"/>
      <c r="AD8" s="1571"/>
      <c r="AE8" s="1571"/>
      <c r="AF8" s="1571"/>
      <c r="AG8" s="1571"/>
      <c r="AH8" s="1571"/>
      <c r="AI8" s="1571"/>
      <c r="AJ8" s="1571"/>
      <c r="AK8" s="1571"/>
      <c r="AL8" s="1571"/>
      <c r="AM8" s="895"/>
      <c r="AN8" s="757"/>
      <c r="AO8" s="757"/>
      <c r="AP8" s="757"/>
      <c r="AQ8" s="757"/>
      <c r="AR8" s="757"/>
      <c r="AS8" s="757"/>
      <c r="AT8" s="757"/>
      <c r="AU8" s="757"/>
      <c r="AV8" s="757"/>
      <c r="AW8" s="757"/>
      <c r="AX8" s="757"/>
      <c r="AY8" s="757"/>
    </row>
    <row r="9" spans="2:57" s="362" customFormat="1" ht="60" customHeight="1">
      <c r="B9" s="1564" t="s">
        <v>0</v>
      </c>
      <c r="C9" s="1565"/>
      <c r="D9" s="1565"/>
      <c r="E9" s="1565"/>
      <c r="F9" s="29"/>
      <c r="G9" s="30"/>
      <c r="H9" s="131" t="s">
        <v>388</v>
      </c>
      <c r="I9" s="132"/>
      <c r="J9" s="132"/>
      <c r="K9" s="506"/>
      <c r="L9" s="506"/>
      <c r="M9" s="506"/>
      <c r="N9" s="506"/>
      <c r="O9" s="133"/>
      <c r="P9" s="133"/>
      <c r="Q9" s="133"/>
      <c r="R9" s="133"/>
      <c r="S9" s="133"/>
      <c r="T9" s="133"/>
      <c r="U9" s="133"/>
      <c r="V9" s="133"/>
      <c r="W9" s="133"/>
      <c r="X9" s="133"/>
      <c r="Y9" s="29"/>
      <c r="Z9" s="29"/>
      <c r="AA9" s="29"/>
      <c r="AB9" s="29"/>
      <c r="AC9" s="29"/>
      <c r="AD9" s="1571"/>
      <c r="AE9" s="1571"/>
      <c r="AF9" s="1571"/>
      <c r="AG9" s="1571"/>
      <c r="AH9" s="1571"/>
      <c r="AI9" s="1571"/>
      <c r="AJ9" s="1571"/>
      <c r="AK9" s="1571"/>
      <c r="AL9" s="1571"/>
      <c r="AM9" s="896"/>
    </row>
    <row r="10" spans="2:57" ht="30" customHeight="1">
      <c r="B10" s="758"/>
      <c r="C10" s="759"/>
      <c r="D10" s="759"/>
      <c r="E10" s="759"/>
      <c r="F10" s="759"/>
      <c r="G10" s="760"/>
      <c r="H10" s="761" t="s">
        <v>92</v>
      </c>
      <c r="I10" s="1566">
        <f ca="1">TODAY()</f>
        <v>44544</v>
      </c>
      <c r="J10" s="1566"/>
      <c r="K10" s="1566"/>
      <c r="L10" s="1566"/>
      <c r="M10" s="1566"/>
      <c r="N10" s="1566"/>
      <c r="O10" s="1566"/>
      <c r="P10" s="1566"/>
      <c r="Q10" s="1566"/>
      <c r="R10" s="1566"/>
      <c r="S10" s="1566"/>
      <c r="T10" s="1566"/>
      <c r="U10" s="1566"/>
      <c r="V10" s="1566"/>
      <c r="W10" s="1566"/>
      <c r="X10" s="1566"/>
      <c r="Y10" s="1566"/>
      <c r="Z10" s="1566"/>
      <c r="AA10" s="1566"/>
      <c r="AB10" s="1566"/>
      <c r="AC10" s="1566"/>
      <c r="AD10" s="1566"/>
      <c r="AE10" s="1566"/>
      <c r="AF10" s="1566"/>
      <c r="AG10" s="1566"/>
      <c r="AH10" s="1566"/>
      <c r="AI10" s="1566"/>
      <c r="AJ10" s="1566"/>
      <c r="AK10" s="1566"/>
      <c r="AL10" s="1566"/>
      <c r="AM10" s="1567"/>
      <c r="AO10" s="1561"/>
      <c r="AP10" s="1561"/>
      <c r="AQ10" s="1561"/>
      <c r="AR10" s="1561"/>
      <c r="AS10" s="1561"/>
      <c r="AT10" s="1561"/>
      <c r="AU10" s="1561"/>
      <c r="AV10" s="1561"/>
      <c r="AW10" s="1561"/>
      <c r="AX10" s="1561"/>
    </row>
    <row r="11" spans="2:57" ht="5.0999999999999996" customHeight="1">
      <c r="B11" s="753"/>
      <c r="G11" s="366"/>
      <c r="H11" s="762"/>
      <c r="I11" s="762"/>
      <c r="J11" s="762"/>
      <c r="K11" s="762"/>
      <c r="L11" s="762"/>
      <c r="M11" s="762"/>
      <c r="N11" s="762"/>
      <c r="O11" s="762"/>
      <c r="P11" s="762"/>
      <c r="Q11" s="762"/>
      <c r="R11" s="762"/>
      <c r="S11" s="762"/>
      <c r="T11" s="762"/>
      <c r="U11" s="762"/>
      <c r="V11" s="762"/>
      <c r="W11" s="762"/>
      <c r="X11" s="762"/>
      <c r="Y11" s="762"/>
      <c r="Z11" s="762"/>
      <c r="AA11" s="762"/>
      <c r="AB11" s="762"/>
      <c r="AC11" s="762"/>
      <c r="AD11" s="762"/>
      <c r="AE11" s="762"/>
      <c r="AF11" s="762"/>
      <c r="AG11" s="762"/>
      <c r="AH11" s="762"/>
      <c r="AI11" s="762"/>
      <c r="AJ11" s="762"/>
      <c r="AK11" s="762"/>
      <c r="AL11" s="762"/>
      <c r="AM11" s="763"/>
    </row>
    <row r="12" spans="2:57" ht="15" customHeight="1">
      <c r="B12" s="753"/>
      <c r="G12" s="366"/>
      <c r="H12" s="762"/>
      <c r="I12" s="762"/>
      <c r="J12" s="762"/>
      <c r="K12" s="762"/>
      <c r="L12" s="762"/>
      <c r="M12" s="762"/>
      <c r="N12" s="762"/>
      <c r="O12" s="762"/>
      <c r="P12" s="762"/>
      <c r="Q12" s="762"/>
      <c r="R12" s="762"/>
      <c r="S12" s="762"/>
      <c r="T12" s="762"/>
      <c r="U12" s="384"/>
      <c r="V12" s="384"/>
      <c r="W12" s="384"/>
      <c r="X12" s="384"/>
      <c r="Y12" s="366"/>
      <c r="Z12" s="366"/>
      <c r="AA12" s="764"/>
      <c r="AB12" s="762"/>
      <c r="AC12" s="762"/>
      <c r="AD12" s="762"/>
      <c r="AE12" s="762"/>
      <c r="AF12" s="762"/>
      <c r="AG12" s="762"/>
      <c r="AH12" s="762"/>
      <c r="AI12" s="762"/>
      <c r="AJ12" s="384"/>
      <c r="AK12" s="384"/>
      <c r="AL12" s="384"/>
      <c r="AM12" s="765"/>
    </row>
    <row r="13" spans="2:57" ht="9.9499999999999993" customHeight="1">
      <c r="B13" s="753"/>
      <c r="G13" s="366"/>
      <c r="H13" s="762"/>
      <c r="I13" s="762"/>
      <c r="J13" s="762"/>
      <c r="K13" s="762"/>
      <c r="L13" s="762"/>
      <c r="M13" s="762"/>
      <c r="N13" s="762"/>
      <c r="O13" s="762"/>
      <c r="P13" s="762"/>
      <c r="Q13" s="762"/>
      <c r="R13" s="762"/>
      <c r="S13" s="762"/>
      <c r="T13" s="762"/>
      <c r="U13" s="762"/>
      <c r="V13" s="762"/>
      <c r="W13" s="762"/>
      <c r="X13" s="762"/>
      <c r="Y13" s="762"/>
      <c r="Z13" s="762"/>
      <c r="AA13" s="762"/>
      <c r="AB13" s="762"/>
      <c r="AC13" s="762"/>
      <c r="AD13" s="762"/>
      <c r="AE13" s="762"/>
      <c r="AF13" s="762"/>
      <c r="AG13" s="762"/>
      <c r="AH13" s="762"/>
      <c r="AI13" s="762"/>
      <c r="AJ13" s="762"/>
      <c r="AK13" s="762"/>
      <c r="AL13" s="762"/>
      <c r="AM13" s="763"/>
    </row>
    <row r="14" spans="2:57" ht="15" customHeight="1">
      <c r="B14" s="753"/>
      <c r="D14" s="1562"/>
      <c r="E14" s="1562"/>
      <c r="G14" s="366"/>
      <c r="H14" s="366"/>
      <c r="I14" s="366"/>
      <c r="J14" s="366"/>
      <c r="K14" s="366"/>
      <c r="L14" s="764"/>
      <c r="M14" s="764"/>
      <c r="N14" s="764"/>
      <c r="O14" s="764"/>
      <c r="P14" s="379" t="s">
        <v>66</v>
      </c>
      <c r="Q14" s="380" t="s">
        <v>62</v>
      </c>
      <c r="R14" s="381" t="s">
        <v>57</v>
      </c>
      <c r="S14" s="382" t="s">
        <v>52</v>
      </c>
      <c r="T14" s="366"/>
      <c r="U14" s="767"/>
      <c r="V14" s="366"/>
      <c r="W14" s="768"/>
      <c r="X14" s="366"/>
      <c r="AA14" s="766"/>
      <c r="AB14" s="766"/>
      <c r="AD14" s="366"/>
      <c r="AE14" s="366"/>
      <c r="AF14" s="379" t="s">
        <v>66</v>
      </c>
      <c r="AG14" s="380" t="s">
        <v>62</v>
      </c>
      <c r="AH14" s="381" t="s">
        <v>57</v>
      </c>
      <c r="AI14" s="382" t="s">
        <v>52</v>
      </c>
      <c r="AJ14" s="764"/>
      <c r="AK14" s="764"/>
      <c r="AL14" s="764"/>
      <c r="AM14" s="769"/>
      <c r="AO14" s="770"/>
      <c r="AP14" s="770"/>
      <c r="AQ14" s="770"/>
      <c r="AR14" s="770"/>
      <c r="AS14" s="770"/>
      <c r="AT14" s="770"/>
      <c r="AU14" s="770"/>
      <c r="AV14" s="770"/>
      <c r="AW14" s="770"/>
      <c r="AX14" s="770"/>
    </row>
    <row r="15" spans="2:57" ht="5.0999999999999996" customHeight="1">
      <c r="B15" s="753"/>
      <c r="G15" s="366"/>
      <c r="H15" s="366"/>
      <c r="I15" s="366"/>
      <c r="J15" s="366"/>
      <c r="K15" s="366"/>
      <c r="L15" s="771"/>
      <c r="M15" s="764"/>
      <c r="N15" s="764"/>
      <c r="O15" s="764"/>
      <c r="P15" s="772"/>
      <c r="Q15" s="384"/>
      <c r="R15" s="384"/>
      <c r="S15" s="772"/>
      <c r="T15" s="366"/>
      <c r="U15" s="764"/>
      <c r="V15" s="366"/>
      <c r="W15" s="764"/>
      <c r="X15" s="366"/>
      <c r="Y15" s="366"/>
      <c r="Z15" s="366"/>
      <c r="AA15" s="366"/>
      <c r="AE15" s="772"/>
      <c r="AF15" s="384"/>
      <c r="AG15" s="384"/>
      <c r="AH15" s="772"/>
      <c r="AI15" s="366"/>
      <c r="AJ15" s="764"/>
      <c r="AK15" s="366"/>
      <c r="AL15" s="764"/>
      <c r="AM15" s="769"/>
      <c r="AO15" s="770"/>
      <c r="AP15" s="770"/>
      <c r="AQ15" s="770"/>
      <c r="AR15" s="770"/>
      <c r="AS15" s="770"/>
      <c r="AT15" s="770"/>
      <c r="AU15" s="770"/>
      <c r="AW15" s="770"/>
    </row>
    <row r="16" spans="2:57" ht="35.1" customHeight="1">
      <c r="B16" s="753"/>
      <c r="G16" s="366"/>
      <c r="H16" s="366"/>
      <c r="I16" s="366"/>
      <c r="J16" s="366"/>
      <c r="K16" s="366"/>
      <c r="L16" s="366"/>
      <c r="M16" s="366"/>
      <c r="N16" s="366"/>
      <c r="O16" s="366"/>
      <c r="P16" s="366"/>
      <c r="Q16" s="366"/>
      <c r="R16" s="366"/>
      <c r="S16" s="366"/>
      <c r="T16" s="366"/>
      <c r="U16" s="366"/>
      <c r="V16" s="366"/>
      <c r="W16" s="366"/>
      <c r="X16" s="366"/>
      <c r="Y16" s="366"/>
      <c r="Z16" s="366"/>
      <c r="AA16" s="366"/>
      <c r="AB16" s="366"/>
      <c r="AE16" s="366"/>
      <c r="AF16" s="366"/>
      <c r="AG16" s="366"/>
      <c r="AH16" s="366"/>
      <c r="AI16" s="366"/>
      <c r="AJ16" s="366"/>
      <c r="AK16" s="366"/>
      <c r="AL16" s="366"/>
      <c r="AM16" s="773"/>
    </row>
    <row r="17" spans="2:50" ht="30" customHeight="1">
      <c r="B17" s="774"/>
      <c r="C17" s="775"/>
      <c r="D17" s="775"/>
      <c r="E17" s="775"/>
      <c r="F17" s="775"/>
      <c r="G17" s="776"/>
      <c r="H17" s="776"/>
      <c r="I17" s="776"/>
      <c r="J17" s="776"/>
      <c r="K17" s="776"/>
      <c r="L17" s="776"/>
      <c r="M17" s="776"/>
      <c r="N17" s="776"/>
      <c r="O17" s="776"/>
      <c r="P17" s="776"/>
      <c r="Q17" s="776"/>
      <c r="R17" s="776"/>
      <c r="S17" s="776"/>
      <c r="T17" s="776"/>
      <c r="U17" s="776"/>
      <c r="V17" s="776"/>
      <c r="W17" s="776"/>
      <c r="X17" s="776"/>
      <c r="Y17" s="776"/>
      <c r="Z17" s="776"/>
      <c r="AA17" s="776"/>
      <c r="AB17" s="775"/>
      <c r="AC17" s="775"/>
      <c r="AD17" s="776"/>
      <c r="AE17" s="776"/>
      <c r="AF17" s="776"/>
      <c r="AG17" s="776"/>
      <c r="AH17" s="776"/>
      <c r="AI17" s="776"/>
      <c r="AJ17" s="776"/>
      <c r="AK17" s="776"/>
      <c r="AL17" s="776"/>
      <c r="AM17" s="777"/>
    </row>
    <row r="18" spans="2:50" ht="20.100000000000001" customHeight="1">
      <c r="B18" s="778"/>
      <c r="C18" s="779"/>
      <c r="D18" s="779"/>
      <c r="E18" s="779"/>
      <c r="F18" s="779"/>
      <c r="G18" s="780"/>
      <c r="H18" s="780"/>
      <c r="I18" s="780"/>
      <c r="J18" s="780"/>
      <c r="K18" s="780"/>
      <c r="L18" s="780"/>
      <c r="M18" s="780"/>
      <c r="N18" s="780"/>
      <c r="O18" s="780"/>
      <c r="P18" s="780"/>
      <c r="Q18" s="780"/>
      <c r="R18" s="780"/>
      <c r="S18" s="780"/>
      <c r="T18" s="780"/>
      <c r="U18" s="780"/>
      <c r="V18" s="780"/>
      <c r="W18" s="781"/>
      <c r="X18" s="782"/>
      <c r="Y18" s="783"/>
      <c r="Z18" s="784"/>
      <c r="AA18" s="784"/>
      <c r="AB18" s="784"/>
      <c r="AC18" s="785"/>
      <c r="AD18" s="785"/>
      <c r="AE18" s="784"/>
      <c r="AF18" s="784"/>
      <c r="AG18" s="784"/>
      <c r="AH18" s="784"/>
      <c r="AI18" s="784"/>
      <c r="AJ18" s="784"/>
      <c r="AK18" s="784"/>
      <c r="AL18" s="784"/>
      <c r="AM18" s="786"/>
      <c r="AQ18" s="787"/>
      <c r="AR18" s="787"/>
      <c r="AS18" s="787"/>
      <c r="AT18" s="787"/>
      <c r="AU18" s="787"/>
      <c r="AW18" s="787"/>
    </row>
    <row r="19" spans="2:50" ht="39.950000000000003" customHeight="1">
      <c r="B19" s="788"/>
      <c r="C19" s="789"/>
      <c r="D19" s="789"/>
      <c r="E19" s="789"/>
      <c r="F19" s="789"/>
      <c r="G19" s="790"/>
      <c r="H19" s="1516"/>
      <c r="I19" s="1517"/>
      <c r="J19" s="1517"/>
      <c r="K19" s="1517"/>
      <c r="L19" s="1518"/>
      <c r="M19" s="790"/>
      <c r="N19" s="790"/>
      <c r="O19" s="790"/>
      <c r="P19" s="791"/>
      <c r="Q19" s="791"/>
      <c r="R19" s="791"/>
      <c r="S19" s="791"/>
      <c r="T19" s="791"/>
      <c r="U19" s="791"/>
      <c r="V19" s="791"/>
      <c r="W19" s="792"/>
      <c r="X19" s="782"/>
      <c r="Y19" s="793"/>
      <c r="Z19" s="790"/>
      <c r="AA19" s="790"/>
      <c r="AB19" s="790"/>
      <c r="AC19" s="789"/>
      <c r="AD19" s="1525"/>
      <c r="AE19" s="789"/>
      <c r="AF19" s="789"/>
      <c r="AG19" s="789"/>
      <c r="AH19" s="789"/>
      <c r="AI19" s="789"/>
      <c r="AJ19" s="789"/>
      <c r="AK19" s="789"/>
      <c r="AL19" s="794"/>
      <c r="AM19" s="795"/>
      <c r="AN19" s="796"/>
      <c r="AQ19" s="787"/>
      <c r="AR19" s="787"/>
      <c r="AS19" s="797"/>
      <c r="AT19" s="797"/>
      <c r="AU19" s="797"/>
      <c r="AV19" s="797"/>
      <c r="AW19" s="787"/>
    </row>
    <row r="20" spans="2:50" ht="60" customHeight="1">
      <c r="B20" s="788"/>
      <c r="C20" s="789"/>
      <c r="D20" s="789"/>
      <c r="E20" s="789"/>
      <c r="F20" s="789"/>
      <c r="G20" s="790"/>
      <c r="H20" s="1519"/>
      <c r="I20" s="1520"/>
      <c r="J20" s="1520"/>
      <c r="K20" s="1520"/>
      <c r="L20" s="1521"/>
      <c r="M20" s="790"/>
      <c r="N20" s="790"/>
      <c r="O20" s="790"/>
      <c r="P20" s="1528" t="str">
        <f>'Donnees MELEC'!E88</f>
        <v>Préparation d'une opération</v>
      </c>
      <c r="Q20" s="1529"/>
      <c r="R20" s="1529"/>
      <c r="S20" s="1529"/>
      <c r="T20" s="1529"/>
      <c r="U20" s="1529"/>
      <c r="V20" s="1530"/>
      <c r="W20" s="798"/>
      <c r="X20" s="782"/>
      <c r="Y20" s="793"/>
      <c r="Z20" s="790"/>
      <c r="AA20" s="790"/>
      <c r="AB20" s="790"/>
      <c r="AC20" s="789"/>
      <c r="AD20" s="1526"/>
      <c r="AE20" s="789"/>
      <c r="AF20" s="1528" t="str">
        <f>'Donnees MELEC'!E88</f>
        <v>Préparation d'une opération</v>
      </c>
      <c r="AG20" s="1529"/>
      <c r="AH20" s="1529"/>
      <c r="AI20" s="1529"/>
      <c r="AJ20" s="1529"/>
      <c r="AK20" s="1529"/>
      <c r="AL20" s="1530"/>
      <c r="AM20" s="799"/>
      <c r="AN20" s="796"/>
      <c r="AQ20" s="787"/>
      <c r="AR20" s="787"/>
      <c r="AS20" s="797"/>
      <c r="AT20" s="797"/>
      <c r="AU20" s="797"/>
      <c r="AV20" s="797"/>
      <c r="AW20" s="787"/>
    </row>
    <row r="21" spans="2:50" ht="30" customHeight="1">
      <c r="B21" s="788"/>
      <c r="C21" s="789"/>
      <c r="D21" s="1543" t="s">
        <v>325</v>
      </c>
      <c r="E21" s="1543"/>
      <c r="F21" s="789"/>
      <c r="G21" s="790"/>
      <c r="H21" s="1519"/>
      <c r="I21" s="1520"/>
      <c r="J21" s="1520"/>
      <c r="K21" s="1520"/>
      <c r="L21" s="1521"/>
      <c r="M21" s="790"/>
      <c r="N21" s="790"/>
      <c r="O21" s="790"/>
      <c r="P21" s="800"/>
      <c r="Q21" s="800"/>
      <c r="R21" s="800"/>
      <c r="S21" s="800"/>
      <c r="T21" s="800"/>
      <c r="U21" s="800"/>
      <c r="V21" s="800"/>
      <c r="W21" s="798"/>
      <c r="X21" s="782"/>
      <c r="Y21" s="793"/>
      <c r="Z21" s="1543" t="s">
        <v>325</v>
      </c>
      <c r="AA21" s="1543"/>
      <c r="AB21" s="1543"/>
      <c r="AC21" s="789"/>
      <c r="AD21" s="1526"/>
      <c r="AE21" s="789"/>
      <c r="AF21" s="800"/>
      <c r="AG21" s="800"/>
      <c r="AH21" s="800"/>
      <c r="AI21" s="800"/>
      <c r="AJ21" s="800"/>
      <c r="AK21" s="800"/>
      <c r="AL21" s="800"/>
      <c r="AM21" s="799"/>
      <c r="AN21" s="796"/>
      <c r="AQ21" s="787"/>
      <c r="AR21" s="787"/>
      <c r="AS21" s="797"/>
      <c r="AT21" s="797"/>
      <c r="AU21" s="797"/>
      <c r="AV21" s="797"/>
      <c r="AW21" s="787"/>
    </row>
    <row r="22" spans="2:50" ht="30" customHeight="1">
      <c r="B22" s="788"/>
      <c r="C22" s="789"/>
      <c r="D22" s="1544"/>
      <c r="E22" s="1544"/>
      <c r="F22" s="789"/>
      <c r="G22" s="790"/>
      <c r="H22" s="1519"/>
      <c r="I22" s="1520"/>
      <c r="J22" s="1520"/>
      <c r="K22" s="1520"/>
      <c r="L22" s="1521"/>
      <c r="M22" s="790"/>
      <c r="N22" s="790"/>
      <c r="O22" s="790"/>
      <c r="P22" s="1547" t="s">
        <v>326</v>
      </c>
      <c r="Q22" s="1547"/>
      <c r="R22" s="1547"/>
      <c r="S22" s="1547"/>
      <c r="T22" s="1548" t="s">
        <v>120</v>
      </c>
      <c r="U22" s="1548"/>
      <c r="V22" s="1548"/>
      <c r="W22" s="1549"/>
      <c r="X22" s="782"/>
      <c r="Y22" s="793"/>
      <c r="Z22" s="1544"/>
      <c r="AA22" s="1544"/>
      <c r="AB22" s="1544"/>
      <c r="AC22" s="789"/>
      <c r="AD22" s="1526"/>
      <c r="AE22" s="789"/>
      <c r="AF22" s="791"/>
      <c r="AG22" s="791"/>
      <c r="AH22" s="791"/>
      <c r="AI22" s="791"/>
      <c r="AJ22" s="791"/>
      <c r="AK22" s="791"/>
      <c r="AL22" s="791"/>
      <c r="AM22" s="799"/>
      <c r="AN22" s="796"/>
      <c r="AQ22" s="787"/>
      <c r="AR22" s="787"/>
      <c r="AS22" s="797"/>
      <c r="AT22" s="797"/>
      <c r="AU22" s="797"/>
      <c r="AV22" s="797"/>
      <c r="AW22" s="787"/>
    </row>
    <row r="23" spans="2:50" ht="20.100000000000001" customHeight="1">
      <c r="B23" s="788"/>
      <c r="C23" s="789"/>
      <c r="D23" s="1550">
        <v>1</v>
      </c>
      <c r="E23" s="1551"/>
      <c r="F23" s="789"/>
      <c r="G23" s="790"/>
      <c r="H23" s="1519"/>
      <c r="I23" s="1520"/>
      <c r="J23" s="1520"/>
      <c r="K23" s="1520"/>
      <c r="L23" s="1521"/>
      <c r="M23" s="801"/>
      <c r="N23" s="801"/>
      <c r="O23" s="790"/>
      <c r="P23" s="790"/>
      <c r="Q23" s="802"/>
      <c r="R23" s="790"/>
      <c r="S23" s="790"/>
      <c r="T23" s="790"/>
      <c r="U23" s="1556">
        <f>AVERAGE(AQ85:AQ98)</f>
        <v>0</v>
      </c>
      <c r="V23" s="1557"/>
      <c r="W23" s="803"/>
      <c r="X23" s="782"/>
      <c r="Y23" s="793"/>
      <c r="Z23" s="1550">
        <v>1</v>
      </c>
      <c r="AA23" s="1558"/>
      <c r="AB23" s="1551"/>
      <c r="AC23" s="789"/>
      <c r="AD23" s="1526"/>
      <c r="AE23" s="789"/>
      <c r="AF23" s="791"/>
      <c r="AG23" s="791"/>
      <c r="AH23" s="791"/>
      <c r="AI23" s="791"/>
      <c r="AJ23" s="791"/>
      <c r="AK23" s="791"/>
      <c r="AL23" s="791"/>
      <c r="AM23" s="804"/>
      <c r="AO23" s="787"/>
      <c r="AP23" s="787"/>
      <c r="AQ23" s="787"/>
      <c r="AR23" s="787"/>
      <c r="AS23" s="797"/>
      <c r="AT23" s="797"/>
      <c r="AU23" s="797"/>
      <c r="AV23" s="797"/>
      <c r="AW23" s="787"/>
      <c r="AX23" s="787"/>
    </row>
    <row r="24" spans="2:50" s="362" customFormat="1" ht="30" customHeight="1">
      <c r="B24" s="1534"/>
      <c r="C24" s="1535"/>
      <c r="D24" s="1552"/>
      <c r="E24" s="1553"/>
      <c r="F24" s="789"/>
      <c r="G24" s="805"/>
      <c r="H24" s="1519"/>
      <c r="I24" s="1520"/>
      <c r="J24" s="1520"/>
      <c r="K24" s="1520"/>
      <c r="L24" s="1521"/>
      <c r="M24" s="1536"/>
      <c r="N24" s="1536"/>
      <c r="O24" s="1537"/>
      <c r="P24" s="1430" t="str">
        <f>REPT("g",(U23))</f>
        <v/>
      </c>
      <c r="Q24" s="1431"/>
      <c r="R24" s="1431"/>
      <c r="S24" s="1432"/>
      <c r="T24" s="806"/>
      <c r="U24" s="1505"/>
      <c r="V24" s="1507"/>
      <c r="W24" s="807"/>
      <c r="X24" s="782"/>
      <c r="Y24" s="793"/>
      <c r="Z24" s="1552"/>
      <c r="AA24" s="1559"/>
      <c r="AB24" s="1553"/>
      <c r="AC24" s="789"/>
      <c r="AD24" s="1526"/>
      <c r="AE24" s="789"/>
      <c r="AF24" s="791"/>
      <c r="AG24" s="791"/>
      <c r="AH24" s="791"/>
      <c r="AI24" s="791"/>
      <c r="AJ24" s="791"/>
      <c r="AK24" s="791"/>
      <c r="AL24" s="791"/>
      <c r="AM24" s="808"/>
      <c r="AO24" s="787"/>
      <c r="AP24" s="787"/>
      <c r="AQ24" s="787"/>
      <c r="AR24" s="787"/>
      <c r="AS24" s="797"/>
      <c r="AT24" s="797"/>
      <c r="AU24" s="797"/>
      <c r="AV24" s="797"/>
      <c r="AW24" s="787"/>
      <c r="AX24" s="787"/>
    </row>
    <row r="25" spans="2:50" ht="20.100000000000001" customHeight="1">
      <c r="B25" s="788"/>
      <c r="C25" s="789"/>
      <c r="D25" s="1554"/>
      <c r="E25" s="1555"/>
      <c r="F25" s="789"/>
      <c r="G25" s="790"/>
      <c r="H25" s="1519"/>
      <c r="I25" s="1520"/>
      <c r="J25" s="1520"/>
      <c r="K25" s="1520"/>
      <c r="L25" s="1521"/>
      <c r="M25" s="801"/>
      <c r="N25" s="801"/>
      <c r="O25" s="790"/>
      <c r="P25" s="790"/>
      <c r="Q25" s="790"/>
      <c r="R25" s="790"/>
      <c r="S25" s="790"/>
      <c r="T25" s="790"/>
      <c r="U25" s="1508"/>
      <c r="V25" s="1510"/>
      <c r="W25" s="803"/>
      <c r="X25" s="782"/>
      <c r="Y25" s="793"/>
      <c r="Z25" s="1554"/>
      <c r="AA25" s="1560"/>
      <c r="AB25" s="1555"/>
      <c r="AC25" s="789"/>
      <c r="AD25" s="1526"/>
      <c r="AE25" s="789"/>
      <c r="AF25" s="790"/>
      <c r="AG25" s="790"/>
      <c r="AH25" s="790"/>
      <c r="AI25" s="790"/>
      <c r="AJ25" s="790"/>
      <c r="AK25" s="790"/>
      <c r="AL25" s="790"/>
      <c r="AM25" s="804"/>
      <c r="AO25" s="787"/>
      <c r="AP25" s="787"/>
      <c r="AQ25" s="787"/>
      <c r="AR25" s="787"/>
      <c r="AS25" s="797"/>
      <c r="AT25" s="797"/>
      <c r="AU25" s="797"/>
      <c r="AV25" s="797"/>
      <c r="AW25" s="787"/>
      <c r="AX25" s="787"/>
    </row>
    <row r="26" spans="2:50" ht="30" customHeight="1">
      <c r="B26" s="809"/>
      <c r="C26" s="810"/>
      <c r="D26" s="811"/>
      <c r="E26" s="790"/>
      <c r="F26" s="812"/>
      <c r="G26" s="790"/>
      <c r="H26" s="1519"/>
      <c r="I26" s="1520"/>
      <c r="J26" s="1520"/>
      <c r="K26" s="1520"/>
      <c r="L26" s="1521"/>
      <c r="M26" s="813"/>
      <c r="N26" s="813"/>
      <c r="O26" s="813"/>
      <c r="P26" s="790"/>
      <c r="Q26" s="790"/>
      <c r="R26" s="790"/>
      <c r="S26" s="790"/>
      <c r="T26" s="1538" t="s">
        <v>327</v>
      </c>
      <c r="U26" s="1538"/>
      <c r="V26" s="1538"/>
      <c r="W26" s="1539"/>
      <c r="X26" s="814"/>
      <c r="Y26" s="815"/>
      <c r="Z26" s="813"/>
      <c r="AA26" s="790"/>
      <c r="AB26" s="790"/>
      <c r="AC26" s="789"/>
      <c r="AD26" s="1526"/>
      <c r="AE26" s="789"/>
      <c r="AF26" s="791"/>
      <c r="AG26" s="791"/>
      <c r="AH26" s="791"/>
      <c r="AI26" s="790"/>
      <c r="AJ26" s="791"/>
      <c r="AK26" s="791"/>
      <c r="AL26" s="791"/>
      <c r="AM26" s="816"/>
      <c r="AO26" s="787"/>
      <c r="AP26" s="787"/>
      <c r="AQ26" s="787"/>
      <c r="AR26" s="787"/>
      <c r="AS26" s="797"/>
      <c r="AT26" s="797"/>
      <c r="AU26" s="797"/>
      <c r="AV26" s="797"/>
      <c r="AW26" s="787"/>
      <c r="AX26" s="787"/>
    </row>
    <row r="27" spans="2:50" ht="30" customHeight="1">
      <c r="B27" s="809"/>
      <c r="C27" s="810"/>
      <c r="D27" s="811"/>
      <c r="E27" s="790"/>
      <c r="F27" s="812"/>
      <c r="G27" s="790"/>
      <c r="H27" s="1519"/>
      <c r="I27" s="1520"/>
      <c r="J27" s="1520"/>
      <c r="K27" s="1520"/>
      <c r="L27" s="1521"/>
      <c r="M27" s="813"/>
      <c r="N27" s="813"/>
      <c r="O27" s="813"/>
      <c r="P27" s="1540" t="s">
        <v>328</v>
      </c>
      <c r="Q27" s="1540"/>
      <c r="R27" s="897">
        <f>'Donnees MELEC'!B88</f>
        <v>3</v>
      </c>
      <c r="S27" s="818" t="s">
        <v>326</v>
      </c>
      <c r="T27" s="819"/>
      <c r="U27" s="1541" t="e">
        <f>AVERAGE(AR85:AR98)</f>
        <v>#DIV/0!</v>
      </c>
      <c r="V27" s="1542"/>
      <c r="W27" s="820"/>
      <c r="X27" s="814"/>
      <c r="Y27" s="815"/>
      <c r="Z27" s="813"/>
      <c r="AA27" s="790"/>
      <c r="AB27" s="790"/>
      <c r="AC27" s="789"/>
      <c r="AD27" s="1526"/>
      <c r="AE27" s="789"/>
      <c r="AF27" s="791"/>
      <c r="AG27" s="791"/>
      <c r="AH27" s="791"/>
      <c r="AI27" s="818"/>
      <c r="AJ27" s="791"/>
      <c r="AK27" s="791"/>
      <c r="AL27" s="791"/>
      <c r="AM27" s="816"/>
      <c r="AO27" s="787"/>
      <c r="AP27" s="787"/>
      <c r="AQ27" s="787"/>
      <c r="AR27" s="787"/>
      <c r="AS27" s="821"/>
      <c r="AT27" s="821"/>
      <c r="AU27" s="821"/>
      <c r="AV27" s="821"/>
      <c r="AW27" s="787"/>
      <c r="AX27" s="787"/>
    </row>
    <row r="28" spans="2:50" ht="60" customHeight="1">
      <c r="B28" s="809"/>
      <c r="C28" s="810"/>
      <c r="D28" s="811"/>
      <c r="E28" s="790"/>
      <c r="F28" s="812"/>
      <c r="G28" s="790"/>
      <c r="H28" s="1519"/>
      <c r="I28" s="1520"/>
      <c r="J28" s="1520"/>
      <c r="K28" s="1520"/>
      <c r="L28" s="1521"/>
      <c r="M28" s="813"/>
      <c r="N28" s="813"/>
      <c r="O28" s="813"/>
      <c r="P28" s="813"/>
      <c r="Q28" s="813"/>
      <c r="R28" s="813"/>
      <c r="S28" s="813"/>
      <c r="T28" s="813"/>
      <c r="U28" s="813"/>
      <c r="V28" s="813"/>
      <c r="W28" s="820"/>
      <c r="X28" s="814"/>
      <c r="Y28" s="815"/>
      <c r="Z28" s="813"/>
      <c r="AA28" s="790"/>
      <c r="AB28" s="790"/>
      <c r="AC28" s="789"/>
      <c r="AD28" s="1526"/>
      <c r="AE28" s="789"/>
      <c r="AF28" s="791"/>
      <c r="AG28" s="791"/>
      <c r="AH28" s="791"/>
      <c r="AI28" s="789"/>
      <c r="AJ28" s="791"/>
      <c r="AK28" s="791"/>
      <c r="AL28" s="791"/>
      <c r="AM28" s="816"/>
      <c r="AO28" s="787"/>
      <c r="AP28" s="787"/>
      <c r="AQ28" s="787"/>
      <c r="AR28" s="787"/>
      <c r="AS28" s="821"/>
      <c r="AT28" s="821"/>
      <c r="AU28" s="821"/>
      <c r="AV28" s="821"/>
      <c r="AW28" s="787"/>
      <c r="AX28" s="787"/>
    </row>
    <row r="29" spans="2:50" ht="39.950000000000003" customHeight="1">
      <c r="B29" s="809"/>
      <c r="C29" s="810"/>
      <c r="D29" s="811"/>
      <c r="E29" s="790"/>
      <c r="F29" s="812"/>
      <c r="G29" s="790"/>
      <c r="H29" s="1522"/>
      <c r="I29" s="1523"/>
      <c r="J29" s="1523"/>
      <c r="K29" s="1523"/>
      <c r="L29" s="1524"/>
      <c r="M29" s="813"/>
      <c r="N29" s="813"/>
      <c r="O29" s="813"/>
      <c r="P29" s="1528" t="s">
        <v>329</v>
      </c>
      <c r="Q29" s="1529"/>
      <c r="R29" s="1529"/>
      <c r="S29" s="1529"/>
      <c r="T29" s="1529"/>
      <c r="U29" s="1529"/>
      <c r="V29" s="1530"/>
      <c r="W29" s="820"/>
      <c r="X29" s="814"/>
      <c r="Y29" s="815"/>
      <c r="Z29" s="813"/>
      <c r="AA29" s="790"/>
      <c r="AB29" s="790"/>
      <c r="AC29" s="789"/>
      <c r="AD29" s="1527"/>
      <c r="AE29" s="789"/>
      <c r="AF29" s="1528" t="s">
        <v>330</v>
      </c>
      <c r="AG29" s="1529"/>
      <c r="AH29" s="1529"/>
      <c r="AI29" s="1529"/>
      <c r="AJ29" s="1529"/>
      <c r="AK29" s="1529"/>
      <c r="AL29" s="1530"/>
      <c r="AM29" s="816"/>
      <c r="AO29" s="787"/>
      <c r="AP29" s="787"/>
      <c r="AQ29" s="787"/>
      <c r="AR29" s="787"/>
      <c r="AS29" s="821"/>
      <c r="AT29" s="821"/>
      <c r="AU29" s="821"/>
      <c r="AV29" s="821"/>
      <c r="AW29" s="787"/>
      <c r="AX29" s="787"/>
    </row>
    <row r="30" spans="2:50" ht="20.100000000000001" customHeight="1">
      <c r="B30" s="822"/>
      <c r="C30" s="823"/>
      <c r="D30" s="824"/>
      <c r="E30" s="825"/>
      <c r="F30" s="826"/>
      <c r="G30" s="825"/>
      <c r="H30" s="827"/>
      <c r="I30" s="827"/>
      <c r="J30" s="827"/>
      <c r="K30" s="827"/>
      <c r="L30" s="827"/>
      <c r="M30" s="828"/>
      <c r="N30" s="828"/>
      <c r="O30" s="828"/>
      <c r="P30" s="828"/>
      <c r="Q30" s="828"/>
      <c r="R30" s="828"/>
      <c r="S30" s="828"/>
      <c r="T30" s="828"/>
      <c r="U30" s="828"/>
      <c r="V30" s="828"/>
      <c r="W30" s="829"/>
      <c r="X30" s="814"/>
      <c r="Y30" s="830"/>
      <c r="Z30" s="828"/>
      <c r="AA30" s="825"/>
      <c r="AB30" s="825"/>
      <c r="AC30" s="831"/>
      <c r="AD30" s="831"/>
      <c r="AE30" s="831"/>
      <c r="AF30" s="831"/>
      <c r="AG30" s="831"/>
      <c r="AH30" s="831"/>
      <c r="AI30" s="831"/>
      <c r="AJ30" s="831"/>
      <c r="AK30" s="831"/>
      <c r="AL30" s="831"/>
      <c r="AM30" s="832"/>
      <c r="AO30" s="787"/>
      <c r="AP30" s="787"/>
      <c r="AQ30" s="787"/>
      <c r="AR30" s="787"/>
      <c r="AS30" s="821"/>
      <c r="AT30" s="821"/>
      <c r="AU30" s="821"/>
      <c r="AV30" s="821"/>
      <c r="AW30" s="787"/>
      <c r="AX30" s="787"/>
    </row>
    <row r="31" spans="2:50" ht="50.1" customHeight="1">
      <c r="B31" s="833"/>
      <c r="C31" s="834"/>
      <c r="D31" s="835"/>
      <c r="E31" s="776"/>
      <c r="F31" s="836"/>
      <c r="G31" s="776"/>
      <c r="H31" s="837"/>
      <c r="I31" s="837"/>
      <c r="J31" s="837"/>
      <c r="K31" s="837"/>
      <c r="L31" s="837"/>
      <c r="M31" s="838"/>
      <c r="N31" s="838"/>
      <c r="O31" s="838"/>
      <c r="P31" s="838"/>
      <c r="Q31" s="838"/>
      <c r="R31" s="838"/>
      <c r="S31" s="838"/>
      <c r="T31" s="838"/>
      <c r="U31" s="838"/>
      <c r="V31" s="838"/>
      <c r="W31" s="838"/>
      <c r="X31" s="839"/>
      <c r="Y31" s="839"/>
      <c r="Z31" s="839"/>
      <c r="AA31" s="840"/>
      <c r="AB31" s="840"/>
      <c r="AC31" s="841"/>
      <c r="AD31" s="841"/>
      <c r="AE31" s="841"/>
      <c r="AF31" s="841"/>
      <c r="AG31" s="841"/>
      <c r="AH31" s="841"/>
      <c r="AI31" s="841"/>
      <c r="AJ31" s="841"/>
      <c r="AK31" s="841"/>
      <c r="AL31" s="841"/>
      <c r="AM31" s="842"/>
      <c r="AO31" s="787"/>
      <c r="AP31" s="787"/>
      <c r="AQ31" s="787"/>
      <c r="AR31" s="787"/>
      <c r="AS31" s="821"/>
      <c r="AT31" s="821"/>
      <c r="AU31" s="821"/>
      <c r="AV31" s="821"/>
      <c r="AW31" s="787"/>
      <c r="AX31" s="787"/>
    </row>
    <row r="32" spans="2:50" ht="20.100000000000001" customHeight="1">
      <c r="B32" s="778"/>
      <c r="C32" s="779"/>
      <c r="D32" s="779"/>
      <c r="E32" s="779"/>
      <c r="F32" s="779"/>
      <c r="G32" s="780"/>
      <c r="H32" s="780"/>
      <c r="I32" s="780"/>
      <c r="J32" s="780"/>
      <c r="K32" s="780"/>
      <c r="L32" s="780"/>
      <c r="M32" s="780"/>
      <c r="N32" s="780"/>
      <c r="O32" s="780"/>
      <c r="P32" s="780"/>
      <c r="Q32" s="780"/>
      <c r="R32" s="780"/>
      <c r="S32" s="780"/>
      <c r="T32" s="780"/>
      <c r="U32" s="780"/>
      <c r="V32" s="780"/>
      <c r="W32" s="781"/>
      <c r="X32" s="782"/>
      <c r="Y32" s="783"/>
      <c r="Z32" s="784"/>
      <c r="AA32" s="784"/>
      <c r="AB32" s="784"/>
      <c r="AC32" s="785"/>
      <c r="AD32" s="785"/>
      <c r="AE32" s="784"/>
      <c r="AF32" s="784"/>
      <c r="AG32" s="784"/>
      <c r="AH32" s="784"/>
      <c r="AI32" s="784"/>
      <c r="AJ32" s="784"/>
      <c r="AK32" s="784"/>
      <c r="AL32" s="784"/>
      <c r="AM32" s="786"/>
      <c r="AQ32" s="787"/>
      <c r="AR32" s="787"/>
      <c r="AS32" s="787"/>
      <c r="AT32" s="787"/>
      <c r="AU32" s="787"/>
      <c r="AW32" s="787"/>
    </row>
    <row r="33" spans="2:50" ht="39.950000000000003" customHeight="1">
      <c r="B33" s="788"/>
      <c r="C33" s="789"/>
      <c r="D33" s="789"/>
      <c r="E33" s="789"/>
      <c r="F33" s="789"/>
      <c r="G33" s="790"/>
      <c r="H33" s="1516"/>
      <c r="I33" s="1517"/>
      <c r="J33" s="1517"/>
      <c r="K33" s="1517"/>
      <c r="L33" s="1518"/>
      <c r="M33" s="790"/>
      <c r="N33" s="790"/>
      <c r="O33" s="790"/>
      <c r="P33" s="791"/>
      <c r="Q33" s="791"/>
      <c r="R33" s="791"/>
      <c r="S33" s="791"/>
      <c r="T33" s="791"/>
      <c r="U33" s="791"/>
      <c r="V33" s="791"/>
      <c r="W33" s="792"/>
      <c r="X33" s="782"/>
      <c r="Y33" s="793"/>
      <c r="Z33" s="790"/>
      <c r="AA33" s="790"/>
      <c r="AB33" s="790"/>
      <c r="AC33" s="789"/>
      <c r="AD33" s="1525"/>
      <c r="AE33" s="789"/>
      <c r="AF33" s="789"/>
      <c r="AG33" s="789"/>
      <c r="AH33" s="789"/>
      <c r="AI33" s="789"/>
      <c r="AJ33" s="789"/>
      <c r="AK33" s="789"/>
      <c r="AL33" s="794"/>
      <c r="AM33" s="795"/>
      <c r="AN33" s="796"/>
      <c r="AQ33" s="787"/>
      <c r="AR33" s="787"/>
      <c r="AS33" s="797"/>
      <c r="AT33" s="797"/>
      <c r="AU33" s="797"/>
      <c r="AV33" s="797"/>
      <c r="AW33" s="787"/>
    </row>
    <row r="34" spans="2:50" ht="60" customHeight="1">
      <c r="B34" s="788"/>
      <c r="C34" s="789"/>
      <c r="D34" s="789"/>
      <c r="E34" s="789"/>
      <c r="F34" s="789"/>
      <c r="G34" s="790"/>
      <c r="H34" s="1519"/>
      <c r="I34" s="1520"/>
      <c r="J34" s="1520"/>
      <c r="K34" s="1520"/>
      <c r="L34" s="1521"/>
      <c r="M34" s="790"/>
      <c r="N34" s="790"/>
      <c r="O34" s="790"/>
      <c r="P34" s="1607" t="str">
        <f>'Donnees MELEC'!E89</f>
        <v>Réalisation d’une installation</v>
      </c>
      <c r="Q34" s="1608"/>
      <c r="R34" s="1608"/>
      <c r="S34" s="1608"/>
      <c r="T34" s="1608"/>
      <c r="U34" s="1608"/>
      <c r="V34" s="1609"/>
      <c r="W34" s="798"/>
      <c r="X34" s="782"/>
      <c r="Y34" s="793"/>
      <c r="Z34" s="790"/>
      <c r="AA34" s="790"/>
      <c r="AB34" s="790"/>
      <c r="AC34" s="789"/>
      <c r="AD34" s="1526"/>
      <c r="AE34" s="789"/>
      <c r="AF34" s="1607" t="str">
        <f>'Donnees MELEC'!E89</f>
        <v>Réalisation d’une installation</v>
      </c>
      <c r="AG34" s="1608"/>
      <c r="AH34" s="1608"/>
      <c r="AI34" s="1608"/>
      <c r="AJ34" s="1608"/>
      <c r="AK34" s="1608"/>
      <c r="AL34" s="1609"/>
      <c r="AM34" s="799"/>
      <c r="AN34" s="796"/>
      <c r="AQ34" s="787"/>
      <c r="AR34" s="787"/>
      <c r="AS34" s="797"/>
      <c r="AT34" s="797"/>
      <c r="AU34" s="797"/>
      <c r="AV34" s="797"/>
      <c r="AW34" s="787"/>
    </row>
    <row r="35" spans="2:50" ht="30" customHeight="1">
      <c r="B35" s="788"/>
      <c r="C35" s="789"/>
      <c r="D35" s="1543" t="s">
        <v>325</v>
      </c>
      <c r="E35" s="1543"/>
      <c r="F35" s="789"/>
      <c r="G35" s="790"/>
      <c r="H35" s="1519"/>
      <c r="I35" s="1520"/>
      <c r="J35" s="1520"/>
      <c r="K35" s="1520"/>
      <c r="L35" s="1521"/>
      <c r="M35" s="790"/>
      <c r="N35" s="790"/>
      <c r="O35" s="790"/>
      <c r="P35" s="800"/>
      <c r="Q35" s="800"/>
      <c r="R35" s="800"/>
      <c r="S35" s="800"/>
      <c r="T35" s="800"/>
      <c r="U35" s="800"/>
      <c r="V35" s="800"/>
      <c r="W35" s="798"/>
      <c r="X35" s="782"/>
      <c r="Y35" s="793"/>
      <c r="Z35" s="1543" t="s">
        <v>325</v>
      </c>
      <c r="AA35" s="1543"/>
      <c r="AB35" s="1543"/>
      <c r="AC35" s="789"/>
      <c r="AD35" s="1526"/>
      <c r="AE35" s="789"/>
      <c r="AF35" s="800"/>
      <c r="AG35" s="800"/>
      <c r="AH35" s="800"/>
      <c r="AI35" s="800"/>
      <c r="AJ35" s="800"/>
      <c r="AK35" s="800"/>
      <c r="AL35" s="800"/>
      <c r="AM35" s="799"/>
      <c r="AN35" s="796"/>
      <c r="AQ35" s="787"/>
      <c r="AR35" s="787"/>
      <c r="AS35" s="797"/>
      <c r="AT35" s="797"/>
      <c r="AU35" s="797"/>
      <c r="AV35" s="797"/>
      <c r="AW35" s="787"/>
    </row>
    <row r="36" spans="2:50" ht="30" customHeight="1">
      <c r="B36" s="788"/>
      <c r="C36" s="789"/>
      <c r="D36" s="1544"/>
      <c r="E36" s="1544"/>
      <c r="F36" s="789"/>
      <c r="G36" s="790"/>
      <c r="H36" s="1519"/>
      <c r="I36" s="1520"/>
      <c r="J36" s="1520"/>
      <c r="K36" s="1520"/>
      <c r="L36" s="1521"/>
      <c r="M36" s="790"/>
      <c r="N36" s="790"/>
      <c r="O36" s="790"/>
      <c r="P36" s="1547" t="s">
        <v>326</v>
      </c>
      <c r="Q36" s="1547"/>
      <c r="R36" s="1547"/>
      <c r="S36" s="1547"/>
      <c r="T36" s="1548" t="s">
        <v>120</v>
      </c>
      <c r="U36" s="1548"/>
      <c r="V36" s="1548"/>
      <c r="W36" s="1549"/>
      <c r="X36" s="782"/>
      <c r="Y36" s="793"/>
      <c r="Z36" s="1544"/>
      <c r="AA36" s="1544"/>
      <c r="AB36" s="1544"/>
      <c r="AC36" s="789"/>
      <c r="AD36" s="1526"/>
      <c r="AE36" s="789"/>
      <c r="AF36" s="791"/>
      <c r="AG36" s="791"/>
      <c r="AH36" s="791"/>
      <c r="AI36" s="791"/>
      <c r="AJ36" s="791"/>
      <c r="AK36" s="791"/>
      <c r="AL36" s="791"/>
      <c r="AM36" s="799"/>
      <c r="AN36" s="796"/>
      <c r="AQ36" s="787"/>
      <c r="AR36" s="787"/>
      <c r="AS36" s="797"/>
      <c r="AT36" s="797"/>
      <c r="AU36" s="797"/>
      <c r="AV36" s="797"/>
      <c r="AW36" s="787"/>
    </row>
    <row r="37" spans="2:50" ht="20.100000000000001" customHeight="1">
      <c r="B37" s="788"/>
      <c r="C37" s="789"/>
      <c r="D37" s="1550">
        <v>2</v>
      </c>
      <c r="E37" s="1551"/>
      <c r="F37" s="789"/>
      <c r="G37" s="790"/>
      <c r="H37" s="1519"/>
      <c r="I37" s="1520"/>
      <c r="J37" s="1520"/>
      <c r="K37" s="1520"/>
      <c r="L37" s="1521"/>
      <c r="M37" s="801"/>
      <c r="N37" s="801"/>
      <c r="O37" s="790"/>
      <c r="P37" s="790"/>
      <c r="Q37" s="802"/>
      <c r="R37" s="790"/>
      <c r="S37" s="790"/>
      <c r="T37" s="790"/>
      <c r="U37" s="1556">
        <f>AVERAGE(AV85:AV105)</f>
        <v>0</v>
      </c>
      <c r="V37" s="1557"/>
      <c r="W37" s="803"/>
      <c r="X37" s="782"/>
      <c r="Y37" s="793"/>
      <c r="Z37" s="1550">
        <v>2</v>
      </c>
      <c r="AA37" s="1558"/>
      <c r="AB37" s="1551"/>
      <c r="AC37" s="789"/>
      <c r="AD37" s="1526"/>
      <c r="AE37" s="789"/>
      <c r="AF37" s="791"/>
      <c r="AG37" s="791"/>
      <c r="AH37" s="791"/>
      <c r="AI37" s="791"/>
      <c r="AJ37" s="791"/>
      <c r="AK37" s="791"/>
      <c r="AL37" s="791"/>
      <c r="AM37" s="804"/>
      <c r="AO37" s="787"/>
      <c r="AP37" s="787"/>
      <c r="AQ37" s="787"/>
      <c r="AR37" s="787"/>
      <c r="AS37" s="797"/>
      <c r="AT37" s="797"/>
      <c r="AU37" s="797"/>
      <c r="AV37" s="797"/>
      <c r="AW37" s="787"/>
      <c r="AX37" s="787"/>
    </row>
    <row r="38" spans="2:50" s="362" customFormat="1" ht="30" customHeight="1">
      <c r="B38" s="1534"/>
      <c r="C38" s="1535"/>
      <c r="D38" s="1552"/>
      <c r="E38" s="1553"/>
      <c r="F38" s="789"/>
      <c r="G38" s="805"/>
      <c r="H38" s="1519"/>
      <c r="I38" s="1520"/>
      <c r="J38" s="1520"/>
      <c r="K38" s="1520"/>
      <c r="L38" s="1521"/>
      <c r="M38" s="1536"/>
      <c r="N38" s="1536"/>
      <c r="O38" s="1537"/>
      <c r="P38" s="1430" t="str">
        <f>REPT("g",(U37))</f>
        <v/>
      </c>
      <c r="Q38" s="1431"/>
      <c r="R38" s="1431"/>
      <c r="S38" s="1432"/>
      <c r="T38" s="806"/>
      <c r="U38" s="1505"/>
      <c r="V38" s="1507"/>
      <c r="W38" s="807"/>
      <c r="X38" s="782"/>
      <c r="Y38" s="793"/>
      <c r="Z38" s="1552"/>
      <c r="AA38" s="1559"/>
      <c r="AB38" s="1553"/>
      <c r="AC38" s="789"/>
      <c r="AD38" s="1526"/>
      <c r="AE38" s="789"/>
      <c r="AF38" s="791"/>
      <c r="AG38" s="791"/>
      <c r="AH38" s="791"/>
      <c r="AI38" s="791"/>
      <c r="AJ38" s="791"/>
      <c r="AK38" s="791"/>
      <c r="AL38" s="791"/>
      <c r="AM38" s="808"/>
      <c r="AO38" s="787"/>
      <c r="AP38" s="787"/>
      <c r="AQ38" s="787"/>
      <c r="AR38" s="787"/>
      <c r="AS38" s="797"/>
      <c r="AT38" s="797"/>
      <c r="AU38" s="797"/>
      <c r="AV38" s="797"/>
      <c r="AW38" s="787"/>
      <c r="AX38" s="787"/>
    </row>
    <row r="39" spans="2:50" ht="20.100000000000001" customHeight="1">
      <c r="B39" s="788"/>
      <c r="C39" s="789"/>
      <c r="D39" s="1554"/>
      <c r="E39" s="1555"/>
      <c r="F39" s="789"/>
      <c r="G39" s="790"/>
      <c r="H39" s="1519"/>
      <c r="I39" s="1520"/>
      <c r="J39" s="1520"/>
      <c r="K39" s="1520"/>
      <c r="L39" s="1521"/>
      <c r="M39" s="801"/>
      <c r="N39" s="801"/>
      <c r="O39" s="790"/>
      <c r="P39" s="790"/>
      <c r="Q39" s="790"/>
      <c r="R39" s="790"/>
      <c r="S39" s="790"/>
      <c r="T39" s="790"/>
      <c r="U39" s="1508"/>
      <c r="V39" s="1510"/>
      <c r="W39" s="803"/>
      <c r="X39" s="782"/>
      <c r="Y39" s="793"/>
      <c r="Z39" s="1554"/>
      <c r="AA39" s="1560"/>
      <c r="AB39" s="1555"/>
      <c r="AC39" s="789"/>
      <c r="AD39" s="1526"/>
      <c r="AE39" s="789"/>
      <c r="AF39" s="790"/>
      <c r="AG39" s="790"/>
      <c r="AH39" s="790"/>
      <c r="AI39" s="790"/>
      <c r="AJ39" s="790"/>
      <c r="AK39" s="790"/>
      <c r="AL39" s="790"/>
      <c r="AM39" s="804"/>
      <c r="AO39" s="787"/>
      <c r="AP39" s="787"/>
      <c r="AQ39" s="787"/>
      <c r="AR39" s="787"/>
      <c r="AS39" s="797"/>
      <c r="AT39" s="797"/>
      <c r="AU39" s="797"/>
      <c r="AV39" s="797"/>
      <c r="AW39" s="787"/>
      <c r="AX39" s="787"/>
    </row>
    <row r="40" spans="2:50" ht="35.1" customHeight="1">
      <c r="B40" s="809"/>
      <c r="C40" s="810"/>
      <c r="D40" s="811"/>
      <c r="E40" s="790"/>
      <c r="F40" s="812"/>
      <c r="G40" s="790"/>
      <c r="H40" s="1519"/>
      <c r="I40" s="1520"/>
      <c r="J40" s="1520"/>
      <c r="K40" s="1520"/>
      <c r="L40" s="1521"/>
      <c r="M40" s="813"/>
      <c r="N40" s="813"/>
      <c r="O40" s="813"/>
      <c r="P40" s="790"/>
      <c r="Q40" s="790"/>
      <c r="R40" s="790"/>
      <c r="S40" s="790"/>
      <c r="T40" s="1538" t="s">
        <v>327</v>
      </c>
      <c r="U40" s="1538"/>
      <c r="V40" s="1538"/>
      <c r="W40" s="1539"/>
      <c r="X40" s="814"/>
      <c r="Y40" s="815"/>
      <c r="Z40" s="813"/>
      <c r="AA40" s="790"/>
      <c r="AB40" s="790"/>
      <c r="AC40" s="789"/>
      <c r="AD40" s="1526"/>
      <c r="AE40" s="789"/>
      <c r="AF40" s="791"/>
      <c r="AG40" s="791"/>
      <c r="AH40" s="791"/>
      <c r="AI40" s="790"/>
      <c r="AJ40" s="791"/>
      <c r="AK40" s="791"/>
      <c r="AL40" s="791"/>
      <c r="AM40" s="816"/>
      <c r="AO40" s="787"/>
      <c r="AP40" s="787"/>
      <c r="AQ40" s="787"/>
      <c r="AR40" s="787"/>
      <c r="AS40" s="797"/>
      <c r="AT40" s="797"/>
      <c r="AU40" s="797"/>
      <c r="AV40" s="797"/>
      <c r="AW40" s="787"/>
      <c r="AX40" s="787"/>
    </row>
    <row r="41" spans="2:50" ht="30" customHeight="1">
      <c r="B41" s="809"/>
      <c r="C41" s="810"/>
      <c r="D41" s="811"/>
      <c r="E41" s="790"/>
      <c r="F41" s="812"/>
      <c r="G41" s="790"/>
      <c r="H41" s="1519"/>
      <c r="I41" s="1520"/>
      <c r="J41" s="1520"/>
      <c r="K41" s="1520"/>
      <c r="L41" s="1521"/>
      <c r="M41" s="813"/>
      <c r="N41" s="813"/>
      <c r="O41" s="813"/>
      <c r="P41" s="1540" t="s">
        <v>328</v>
      </c>
      <c r="Q41" s="1540"/>
      <c r="R41" s="897">
        <f>'Donnees MELEC'!B89</f>
        <v>4</v>
      </c>
      <c r="S41" s="818" t="s">
        <v>326</v>
      </c>
      <c r="T41" s="819"/>
      <c r="U41" s="1541" t="e">
        <f>AVERAGE(AW85:AW105)</f>
        <v>#DIV/0!</v>
      </c>
      <c r="V41" s="1542"/>
      <c r="W41" s="820"/>
      <c r="X41" s="814"/>
      <c r="Y41" s="815"/>
      <c r="Z41" s="813"/>
      <c r="AA41" s="790"/>
      <c r="AB41" s="790"/>
      <c r="AC41" s="789"/>
      <c r="AD41" s="1526"/>
      <c r="AE41" s="789"/>
      <c r="AF41" s="791"/>
      <c r="AG41" s="791"/>
      <c r="AH41" s="791"/>
      <c r="AI41" s="818"/>
      <c r="AJ41" s="791"/>
      <c r="AK41" s="791"/>
      <c r="AL41" s="791"/>
      <c r="AM41" s="816"/>
      <c r="AO41" s="787"/>
      <c r="AP41" s="787"/>
      <c r="AQ41" s="787"/>
      <c r="AR41" s="787"/>
      <c r="AS41" s="821"/>
      <c r="AT41" s="821"/>
      <c r="AU41" s="821"/>
      <c r="AV41" s="821"/>
      <c r="AW41" s="787"/>
      <c r="AX41" s="787"/>
    </row>
    <row r="42" spans="2:50" ht="60" customHeight="1">
      <c r="B42" s="809"/>
      <c r="C42" s="810"/>
      <c r="D42" s="811"/>
      <c r="E42" s="790"/>
      <c r="F42" s="812"/>
      <c r="G42" s="790"/>
      <c r="H42" s="1519"/>
      <c r="I42" s="1520"/>
      <c r="J42" s="1520"/>
      <c r="K42" s="1520"/>
      <c r="L42" s="1521"/>
      <c r="M42" s="813"/>
      <c r="N42" s="813"/>
      <c r="O42" s="813"/>
      <c r="P42" s="813"/>
      <c r="Q42" s="813"/>
      <c r="R42" s="813"/>
      <c r="S42" s="813"/>
      <c r="T42" s="813"/>
      <c r="U42" s="813"/>
      <c r="V42" s="813"/>
      <c r="W42" s="820"/>
      <c r="X42" s="814"/>
      <c r="Y42" s="815"/>
      <c r="Z42" s="813"/>
      <c r="AA42" s="790"/>
      <c r="AB42" s="790"/>
      <c r="AC42" s="789"/>
      <c r="AD42" s="1526"/>
      <c r="AE42" s="789"/>
      <c r="AF42" s="791"/>
      <c r="AG42" s="791"/>
      <c r="AH42" s="791"/>
      <c r="AI42" s="789"/>
      <c r="AJ42" s="791"/>
      <c r="AK42" s="791"/>
      <c r="AL42" s="791"/>
      <c r="AM42" s="816"/>
      <c r="AO42" s="787"/>
      <c r="AP42" s="787"/>
      <c r="AQ42" s="787"/>
      <c r="AR42" s="787"/>
      <c r="AS42" s="821"/>
      <c r="AT42" s="821"/>
      <c r="AU42" s="821"/>
      <c r="AV42" s="821"/>
      <c r="AW42" s="787"/>
      <c r="AX42" s="787"/>
    </row>
    <row r="43" spans="2:50" ht="39.950000000000003" customHeight="1">
      <c r="B43" s="809"/>
      <c r="C43" s="810"/>
      <c r="D43" s="811"/>
      <c r="E43" s="790"/>
      <c r="F43" s="812"/>
      <c r="G43" s="790"/>
      <c r="H43" s="1522"/>
      <c r="I43" s="1523"/>
      <c r="J43" s="1523"/>
      <c r="K43" s="1523"/>
      <c r="L43" s="1524"/>
      <c r="M43" s="813"/>
      <c r="N43" s="813"/>
      <c r="O43" s="813"/>
      <c r="P43" s="1528" t="s">
        <v>407</v>
      </c>
      <c r="Q43" s="1529"/>
      <c r="R43" s="1529"/>
      <c r="S43" s="1529"/>
      <c r="T43" s="1529"/>
      <c r="U43" s="1529"/>
      <c r="V43" s="1530"/>
      <c r="W43" s="820"/>
      <c r="X43" s="814"/>
      <c r="Y43" s="815"/>
      <c r="Z43" s="813"/>
      <c r="AA43" s="790"/>
      <c r="AB43" s="790"/>
      <c r="AC43" s="789"/>
      <c r="AD43" s="1527"/>
      <c r="AE43" s="789"/>
      <c r="AF43" s="1531" t="s">
        <v>408</v>
      </c>
      <c r="AG43" s="1532"/>
      <c r="AH43" s="1532"/>
      <c r="AI43" s="1532"/>
      <c r="AJ43" s="1532"/>
      <c r="AK43" s="1532"/>
      <c r="AL43" s="1533"/>
      <c r="AM43" s="816"/>
      <c r="AO43" s="787"/>
      <c r="AP43" s="787"/>
      <c r="AQ43" s="787"/>
      <c r="AR43" s="787"/>
      <c r="AS43" s="821"/>
      <c r="AT43" s="821"/>
      <c r="AU43" s="821"/>
      <c r="AV43" s="821"/>
      <c r="AW43" s="787"/>
      <c r="AX43" s="787"/>
    </row>
    <row r="44" spans="2:50" ht="20.100000000000001" customHeight="1">
      <c r="B44" s="822"/>
      <c r="C44" s="823"/>
      <c r="D44" s="824"/>
      <c r="E44" s="825"/>
      <c r="F44" s="826"/>
      <c r="G44" s="825"/>
      <c r="H44" s="827"/>
      <c r="I44" s="827"/>
      <c r="J44" s="827"/>
      <c r="K44" s="827"/>
      <c r="L44" s="827"/>
      <c r="M44" s="828"/>
      <c r="N44" s="828"/>
      <c r="O44" s="828"/>
      <c r="P44" s="828"/>
      <c r="Q44" s="828"/>
      <c r="R44" s="828"/>
      <c r="S44" s="828"/>
      <c r="T44" s="828"/>
      <c r="U44" s="828"/>
      <c r="V44" s="828"/>
      <c r="W44" s="829"/>
      <c r="X44" s="814"/>
      <c r="Y44" s="830"/>
      <c r="Z44" s="828"/>
      <c r="AA44" s="825"/>
      <c r="AB44" s="825"/>
      <c r="AC44" s="831"/>
      <c r="AD44" s="831"/>
      <c r="AE44" s="831"/>
      <c r="AF44" s="831"/>
      <c r="AG44" s="831"/>
      <c r="AH44" s="831"/>
      <c r="AI44" s="831"/>
      <c r="AJ44" s="831"/>
      <c r="AK44" s="831"/>
      <c r="AL44" s="831"/>
      <c r="AM44" s="832"/>
      <c r="AO44" s="787"/>
      <c r="AP44" s="787"/>
      <c r="AQ44" s="787"/>
      <c r="AR44" s="787"/>
      <c r="AS44" s="821"/>
      <c r="AT44" s="821"/>
      <c r="AU44" s="821"/>
      <c r="AV44" s="821"/>
      <c r="AW44" s="787"/>
      <c r="AX44" s="787"/>
    </row>
    <row r="45" spans="2:50" ht="50.1" customHeight="1">
      <c r="B45" s="833"/>
      <c r="C45" s="834"/>
      <c r="D45" s="835"/>
      <c r="E45" s="776"/>
      <c r="F45" s="836"/>
      <c r="G45" s="776"/>
      <c r="H45" s="837"/>
      <c r="I45" s="837"/>
      <c r="J45" s="837"/>
      <c r="K45" s="837"/>
      <c r="L45" s="837"/>
      <c r="M45" s="838"/>
      <c r="N45" s="838"/>
      <c r="O45" s="838"/>
      <c r="P45" s="838"/>
      <c r="Q45" s="838"/>
      <c r="R45" s="838"/>
      <c r="S45" s="838"/>
      <c r="T45" s="838"/>
      <c r="U45" s="838"/>
      <c r="V45" s="838"/>
      <c r="W45" s="838"/>
      <c r="X45" s="839"/>
      <c r="Y45" s="839"/>
      <c r="Z45" s="839"/>
      <c r="AA45" s="840"/>
      <c r="AB45" s="840"/>
      <c r="AC45" s="841"/>
      <c r="AD45" s="841"/>
      <c r="AE45" s="841"/>
      <c r="AF45" s="841"/>
      <c r="AG45" s="841"/>
      <c r="AH45" s="841"/>
      <c r="AI45" s="841"/>
      <c r="AJ45" s="841"/>
      <c r="AK45" s="841"/>
      <c r="AL45" s="841"/>
      <c r="AM45" s="842"/>
      <c r="AO45" s="787"/>
      <c r="AP45" s="787"/>
      <c r="AQ45" s="787"/>
      <c r="AR45" s="787"/>
      <c r="AS45" s="821"/>
      <c r="AT45" s="821"/>
      <c r="AU45" s="821"/>
      <c r="AV45" s="821"/>
      <c r="AW45" s="787"/>
      <c r="AX45" s="787"/>
    </row>
    <row r="46" spans="2:50" ht="20.100000000000001" customHeight="1">
      <c r="B46" s="778"/>
      <c r="C46" s="779"/>
      <c r="D46" s="779"/>
      <c r="E46" s="779"/>
      <c r="F46" s="779"/>
      <c r="G46" s="780"/>
      <c r="H46" s="780"/>
      <c r="I46" s="780"/>
      <c r="J46" s="780"/>
      <c r="K46" s="780"/>
      <c r="L46" s="780"/>
      <c r="M46" s="780"/>
      <c r="N46" s="780"/>
      <c r="O46" s="780"/>
      <c r="P46" s="780"/>
      <c r="Q46" s="780"/>
      <c r="R46" s="780"/>
      <c r="S46" s="780"/>
      <c r="T46" s="780"/>
      <c r="U46" s="780"/>
      <c r="V46" s="780"/>
      <c r="W46" s="781"/>
      <c r="X46" s="782"/>
      <c r="Y46" s="783"/>
      <c r="Z46" s="784"/>
      <c r="AA46" s="784"/>
      <c r="AB46" s="784"/>
      <c r="AC46" s="785"/>
      <c r="AD46" s="785"/>
      <c r="AE46" s="784"/>
      <c r="AF46" s="784"/>
      <c r="AG46" s="784"/>
      <c r="AH46" s="784"/>
      <c r="AI46" s="784"/>
      <c r="AJ46" s="784"/>
      <c r="AK46" s="784"/>
      <c r="AL46" s="784"/>
      <c r="AM46" s="786"/>
      <c r="AQ46" s="787"/>
      <c r="AR46" s="787"/>
      <c r="AS46" s="787"/>
      <c r="AT46" s="787"/>
      <c r="AU46" s="787"/>
      <c r="AW46" s="787"/>
    </row>
    <row r="47" spans="2:50" ht="39.950000000000003" customHeight="1">
      <c r="B47" s="788"/>
      <c r="C47" s="789"/>
      <c r="D47" s="789"/>
      <c r="E47" s="789"/>
      <c r="F47" s="789"/>
      <c r="G47" s="790"/>
      <c r="H47" s="1516"/>
      <c r="I47" s="1517"/>
      <c r="J47" s="1517"/>
      <c r="K47" s="1517"/>
      <c r="L47" s="1518"/>
      <c r="M47" s="790"/>
      <c r="N47" s="790"/>
      <c r="O47" s="790"/>
      <c r="P47" s="791"/>
      <c r="Q47" s="791"/>
      <c r="R47" s="791"/>
      <c r="S47" s="791"/>
      <c r="T47" s="791"/>
      <c r="U47" s="791"/>
      <c r="V47" s="791"/>
      <c r="W47" s="792"/>
      <c r="X47" s="782"/>
      <c r="Y47" s="793"/>
      <c r="Z47" s="790"/>
      <c r="AA47" s="790"/>
      <c r="AB47" s="790"/>
      <c r="AC47" s="789"/>
      <c r="AD47" s="1525"/>
      <c r="AE47" s="789"/>
      <c r="AF47" s="789"/>
      <c r="AG47" s="789"/>
      <c r="AH47" s="789"/>
      <c r="AI47" s="789"/>
      <c r="AJ47" s="789"/>
      <c r="AK47" s="789"/>
      <c r="AL47" s="794"/>
      <c r="AM47" s="795"/>
      <c r="AN47" s="796"/>
      <c r="AQ47" s="787"/>
      <c r="AR47" s="787"/>
      <c r="AS47" s="797"/>
      <c r="AT47" s="797"/>
      <c r="AU47" s="797"/>
      <c r="AV47" s="797"/>
      <c r="AW47" s="787"/>
    </row>
    <row r="48" spans="2:50" ht="60" customHeight="1">
      <c r="B48" s="788"/>
      <c r="C48" s="789"/>
      <c r="D48" s="789"/>
      <c r="E48" s="789"/>
      <c r="F48" s="789"/>
      <c r="G48" s="790"/>
      <c r="H48" s="1519"/>
      <c r="I48" s="1520"/>
      <c r="J48" s="1520"/>
      <c r="K48" s="1520"/>
      <c r="L48" s="1521"/>
      <c r="M48" s="790"/>
      <c r="N48" s="790"/>
      <c r="O48" s="790"/>
      <c r="P48" s="1528" t="str">
        <f>'Donnees MELEC'!E90</f>
        <v>Livraison d’une l’installation</v>
      </c>
      <c r="Q48" s="1529"/>
      <c r="R48" s="1529"/>
      <c r="S48" s="1529"/>
      <c r="T48" s="1529"/>
      <c r="U48" s="1529"/>
      <c r="V48" s="1530"/>
      <c r="W48" s="798"/>
      <c r="X48" s="782"/>
      <c r="Y48" s="793"/>
      <c r="Z48" s="790"/>
      <c r="AA48" s="790"/>
      <c r="AB48" s="790"/>
      <c r="AC48" s="789"/>
      <c r="AD48" s="1526"/>
      <c r="AE48" s="789"/>
      <c r="AF48" s="1528" t="str">
        <f>'Donnees MELEC'!E90</f>
        <v>Livraison d’une l’installation</v>
      </c>
      <c r="AG48" s="1529"/>
      <c r="AH48" s="1529"/>
      <c r="AI48" s="1529"/>
      <c r="AJ48" s="1529"/>
      <c r="AK48" s="1529"/>
      <c r="AL48" s="1530"/>
      <c r="AM48" s="799"/>
      <c r="AN48" s="796"/>
      <c r="AQ48" s="787"/>
      <c r="AR48" s="787"/>
      <c r="AS48" s="797"/>
      <c r="AT48" s="797"/>
      <c r="AU48" s="797"/>
      <c r="AV48" s="797"/>
      <c r="AW48" s="787"/>
    </row>
    <row r="49" spans="2:50" ht="30" customHeight="1">
      <c r="B49" s="788"/>
      <c r="C49" s="789"/>
      <c r="D49" s="1543" t="s">
        <v>325</v>
      </c>
      <c r="E49" s="1543"/>
      <c r="F49" s="789"/>
      <c r="G49" s="790"/>
      <c r="H49" s="1519"/>
      <c r="I49" s="1520"/>
      <c r="J49" s="1520"/>
      <c r="K49" s="1520"/>
      <c r="L49" s="1521"/>
      <c r="M49" s="790"/>
      <c r="N49" s="790"/>
      <c r="O49" s="790"/>
      <c r="P49" s="800"/>
      <c r="Q49" s="800"/>
      <c r="R49" s="800"/>
      <c r="S49" s="800"/>
      <c r="T49" s="800"/>
      <c r="U49" s="800"/>
      <c r="V49" s="800"/>
      <c r="W49" s="798"/>
      <c r="X49" s="782"/>
      <c r="Y49" s="793"/>
      <c r="Z49" s="1543" t="s">
        <v>325</v>
      </c>
      <c r="AA49" s="1543"/>
      <c r="AB49" s="1543"/>
      <c r="AC49" s="789"/>
      <c r="AD49" s="1526"/>
      <c r="AE49" s="789"/>
      <c r="AF49" s="800"/>
      <c r="AG49" s="800"/>
      <c r="AH49" s="800"/>
      <c r="AI49" s="800"/>
      <c r="AJ49" s="800"/>
      <c r="AK49" s="800"/>
      <c r="AL49" s="800"/>
      <c r="AM49" s="799"/>
      <c r="AN49" s="796"/>
      <c r="AQ49" s="787"/>
      <c r="AR49" s="787"/>
      <c r="AS49" s="797"/>
      <c r="AT49" s="797"/>
      <c r="AU49" s="797"/>
      <c r="AV49" s="797"/>
      <c r="AW49" s="787"/>
    </row>
    <row r="50" spans="2:50" ht="30" customHeight="1">
      <c r="B50" s="788"/>
      <c r="C50" s="789"/>
      <c r="D50" s="1544"/>
      <c r="E50" s="1544"/>
      <c r="F50" s="789"/>
      <c r="G50" s="790"/>
      <c r="H50" s="1519"/>
      <c r="I50" s="1520"/>
      <c r="J50" s="1520"/>
      <c r="K50" s="1520"/>
      <c r="L50" s="1521"/>
      <c r="M50" s="790"/>
      <c r="N50" s="790"/>
      <c r="O50" s="790"/>
      <c r="P50" s="1547" t="s">
        <v>326</v>
      </c>
      <c r="Q50" s="1547"/>
      <c r="R50" s="1547"/>
      <c r="S50" s="1547"/>
      <c r="T50" s="1548" t="s">
        <v>120</v>
      </c>
      <c r="U50" s="1548"/>
      <c r="V50" s="1548"/>
      <c r="W50" s="1549"/>
      <c r="X50" s="782"/>
      <c r="Y50" s="793"/>
      <c r="Z50" s="1544"/>
      <c r="AA50" s="1544"/>
      <c r="AB50" s="1544"/>
      <c r="AC50" s="789"/>
      <c r="AD50" s="1526"/>
      <c r="AE50" s="789"/>
      <c r="AF50" s="791"/>
      <c r="AG50" s="791"/>
      <c r="AH50" s="791"/>
      <c r="AI50" s="791"/>
      <c r="AJ50" s="791"/>
      <c r="AK50" s="791"/>
      <c r="AL50" s="791"/>
      <c r="AM50" s="799"/>
      <c r="AN50" s="796"/>
      <c r="AQ50" s="787"/>
      <c r="AR50" s="787"/>
      <c r="AS50" s="797"/>
      <c r="AT50" s="797"/>
      <c r="AU50" s="797"/>
      <c r="AV50" s="797"/>
      <c r="AW50" s="787"/>
    </row>
    <row r="51" spans="2:50" ht="20.100000000000001" customHeight="1">
      <c r="B51" s="788"/>
      <c r="C51" s="789"/>
      <c r="D51" s="1550">
        <v>3</v>
      </c>
      <c r="E51" s="1551"/>
      <c r="F51" s="789"/>
      <c r="G51" s="790"/>
      <c r="H51" s="1519"/>
      <c r="I51" s="1520"/>
      <c r="J51" s="1520"/>
      <c r="K51" s="1520"/>
      <c r="L51" s="1521"/>
      <c r="M51" s="801"/>
      <c r="N51" s="801"/>
      <c r="O51" s="790"/>
      <c r="P51" s="790"/>
      <c r="Q51" s="802"/>
      <c r="R51" s="790"/>
      <c r="S51" s="790"/>
      <c r="T51" s="790"/>
      <c r="U51" s="1556">
        <f>AVERAGE(AQ110:AQ124)</f>
        <v>0</v>
      </c>
      <c r="V51" s="1557"/>
      <c r="W51" s="803"/>
      <c r="X51" s="782"/>
      <c r="Y51" s="793"/>
      <c r="Z51" s="1550">
        <v>3</v>
      </c>
      <c r="AA51" s="1558"/>
      <c r="AB51" s="1551"/>
      <c r="AC51" s="789"/>
      <c r="AD51" s="1526"/>
      <c r="AE51" s="789"/>
      <c r="AF51" s="791"/>
      <c r="AG51" s="791"/>
      <c r="AH51" s="791"/>
      <c r="AI51" s="791"/>
      <c r="AJ51" s="791"/>
      <c r="AK51" s="791"/>
      <c r="AL51" s="791"/>
      <c r="AM51" s="804"/>
      <c r="AO51" s="787"/>
      <c r="AP51" s="787"/>
      <c r="AQ51" s="787"/>
      <c r="AR51" s="787"/>
      <c r="AS51" s="797"/>
      <c r="AT51" s="797"/>
      <c r="AU51" s="797"/>
      <c r="AV51" s="797"/>
      <c r="AW51" s="787"/>
      <c r="AX51" s="787"/>
    </row>
    <row r="52" spans="2:50" s="362" customFormat="1" ht="30" customHeight="1">
      <c r="B52" s="1534"/>
      <c r="C52" s="1610"/>
      <c r="D52" s="1552"/>
      <c r="E52" s="1553"/>
      <c r="F52" s="789"/>
      <c r="G52" s="805"/>
      <c r="H52" s="1519"/>
      <c r="I52" s="1520"/>
      <c r="J52" s="1520"/>
      <c r="K52" s="1520"/>
      <c r="L52" s="1521"/>
      <c r="M52" s="1611"/>
      <c r="N52" s="1536"/>
      <c r="O52" s="1612"/>
      <c r="P52" s="1430" t="str">
        <f>REPT("g",(U51))</f>
        <v/>
      </c>
      <c r="Q52" s="1431"/>
      <c r="R52" s="1431"/>
      <c r="S52" s="1432"/>
      <c r="T52" s="806"/>
      <c r="U52" s="1505"/>
      <c r="V52" s="1507"/>
      <c r="W52" s="807"/>
      <c r="X52" s="782"/>
      <c r="Y52" s="793"/>
      <c r="Z52" s="1552"/>
      <c r="AA52" s="1559"/>
      <c r="AB52" s="1553"/>
      <c r="AC52" s="789"/>
      <c r="AD52" s="1526"/>
      <c r="AE52" s="789"/>
      <c r="AF52" s="791"/>
      <c r="AG52" s="791"/>
      <c r="AH52" s="791"/>
      <c r="AI52" s="791"/>
      <c r="AJ52" s="791"/>
      <c r="AK52" s="791"/>
      <c r="AL52" s="791"/>
      <c r="AM52" s="808"/>
      <c r="AO52" s="787"/>
      <c r="AP52" s="787"/>
      <c r="AQ52" s="787"/>
      <c r="AR52" s="787"/>
      <c r="AS52" s="797"/>
      <c r="AT52" s="797"/>
      <c r="AU52" s="797"/>
      <c r="AV52" s="797"/>
      <c r="AW52" s="787"/>
      <c r="AX52" s="787"/>
    </row>
    <row r="53" spans="2:50" ht="20.100000000000001" customHeight="1">
      <c r="B53" s="788"/>
      <c r="C53" s="789"/>
      <c r="D53" s="1554"/>
      <c r="E53" s="1555"/>
      <c r="F53" s="789"/>
      <c r="G53" s="790"/>
      <c r="H53" s="1519"/>
      <c r="I53" s="1520"/>
      <c r="J53" s="1520"/>
      <c r="K53" s="1520"/>
      <c r="L53" s="1521"/>
      <c r="M53" s="801"/>
      <c r="N53" s="801"/>
      <c r="O53" s="790"/>
      <c r="P53" s="790"/>
      <c r="Q53" s="790"/>
      <c r="R53" s="790"/>
      <c r="S53" s="790"/>
      <c r="T53" s="790"/>
      <c r="U53" s="1508"/>
      <c r="V53" s="1510"/>
      <c r="W53" s="803"/>
      <c r="X53" s="782"/>
      <c r="Y53" s="793"/>
      <c r="Z53" s="1554"/>
      <c r="AA53" s="1560"/>
      <c r="AB53" s="1555"/>
      <c r="AC53" s="789"/>
      <c r="AD53" s="1526"/>
      <c r="AE53" s="789"/>
      <c r="AF53" s="790"/>
      <c r="AG53" s="790"/>
      <c r="AH53" s="790"/>
      <c r="AI53" s="790"/>
      <c r="AJ53" s="790"/>
      <c r="AK53" s="790"/>
      <c r="AL53" s="790"/>
      <c r="AM53" s="804"/>
      <c r="AO53" s="787"/>
      <c r="AP53" s="787"/>
      <c r="AQ53" s="787"/>
      <c r="AR53" s="787"/>
      <c r="AS53" s="797"/>
      <c r="AT53" s="797"/>
      <c r="AU53" s="797"/>
      <c r="AV53" s="797"/>
      <c r="AW53" s="787"/>
      <c r="AX53" s="787"/>
    </row>
    <row r="54" spans="2:50" ht="35.1" customHeight="1">
      <c r="B54" s="809"/>
      <c r="C54" s="810"/>
      <c r="D54" s="811"/>
      <c r="E54" s="790"/>
      <c r="F54" s="812"/>
      <c r="G54" s="790"/>
      <c r="H54" s="1519"/>
      <c r="I54" s="1520"/>
      <c r="J54" s="1520"/>
      <c r="K54" s="1520"/>
      <c r="L54" s="1521"/>
      <c r="M54" s="813"/>
      <c r="N54" s="813"/>
      <c r="O54" s="813"/>
      <c r="P54" s="790"/>
      <c r="Q54" s="790"/>
      <c r="R54" s="790"/>
      <c r="S54" s="790"/>
      <c r="T54" s="1538" t="s">
        <v>327</v>
      </c>
      <c r="U54" s="1538"/>
      <c r="V54" s="1538"/>
      <c r="W54" s="1539"/>
      <c r="X54" s="814"/>
      <c r="Y54" s="815"/>
      <c r="Z54" s="813"/>
      <c r="AA54" s="790"/>
      <c r="AB54" s="790"/>
      <c r="AC54" s="789"/>
      <c r="AD54" s="1526"/>
      <c r="AE54" s="789"/>
      <c r="AF54" s="791"/>
      <c r="AG54" s="791"/>
      <c r="AH54" s="791"/>
      <c r="AI54" s="790"/>
      <c r="AJ54" s="791"/>
      <c r="AK54" s="791"/>
      <c r="AL54" s="791"/>
      <c r="AM54" s="816"/>
      <c r="AO54" s="787"/>
      <c r="AP54" s="787"/>
      <c r="AQ54" s="787"/>
      <c r="AR54" s="787"/>
      <c r="AS54" s="797"/>
      <c r="AT54" s="797"/>
      <c r="AU54" s="797"/>
      <c r="AV54" s="797"/>
      <c r="AW54" s="787"/>
      <c r="AX54" s="787"/>
    </row>
    <row r="55" spans="2:50" ht="30" customHeight="1">
      <c r="B55" s="809"/>
      <c r="C55" s="810"/>
      <c r="D55" s="811"/>
      <c r="E55" s="790"/>
      <c r="F55" s="812"/>
      <c r="G55" s="790"/>
      <c r="H55" s="1519"/>
      <c r="I55" s="1520"/>
      <c r="J55" s="1520"/>
      <c r="K55" s="1520"/>
      <c r="L55" s="1521"/>
      <c r="M55" s="813"/>
      <c r="N55" s="813"/>
      <c r="O55" s="813"/>
      <c r="P55" s="1613" t="s">
        <v>328</v>
      </c>
      <c r="Q55" s="1614"/>
      <c r="R55" s="897">
        <f>'Donnees MELEC'!B90</f>
        <v>3</v>
      </c>
      <c r="S55" s="818" t="s">
        <v>326</v>
      </c>
      <c r="T55" s="819"/>
      <c r="U55" s="1541" t="e">
        <f>AVERAGE(AR110:AR124)</f>
        <v>#DIV/0!</v>
      </c>
      <c r="V55" s="1542"/>
      <c r="W55" s="820"/>
      <c r="X55" s="814"/>
      <c r="Y55" s="815"/>
      <c r="Z55" s="813"/>
      <c r="AA55" s="790"/>
      <c r="AB55" s="790"/>
      <c r="AC55" s="789"/>
      <c r="AD55" s="1526"/>
      <c r="AE55" s="789"/>
      <c r="AF55" s="791"/>
      <c r="AG55" s="791"/>
      <c r="AH55" s="791"/>
      <c r="AI55" s="818"/>
      <c r="AJ55" s="791"/>
      <c r="AK55" s="791"/>
      <c r="AL55" s="791"/>
      <c r="AM55" s="816"/>
      <c r="AO55" s="787"/>
      <c r="AP55" s="787"/>
      <c r="AQ55" s="787"/>
      <c r="AR55" s="787"/>
      <c r="AS55" s="821"/>
      <c r="AT55" s="821"/>
      <c r="AU55" s="821"/>
      <c r="AV55" s="821"/>
      <c r="AW55" s="787"/>
      <c r="AX55" s="787"/>
    </row>
    <row r="56" spans="2:50" ht="60" customHeight="1">
      <c r="B56" s="809"/>
      <c r="C56" s="810"/>
      <c r="D56" s="811"/>
      <c r="E56" s="790"/>
      <c r="F56" s="812"/>
      <c r="G56" s="790"/>
      <c r="H56" s="1519"/>
      <c r="I56" s="1520"/>
      <c r="J56" s="1520"/>
      <c r="K56" s="1520"/>
      <c r="L56" s="1521"/>
      <c r="M56" s="813"/>
      <c r="N56" s="813"/>
      <c r="O56" s="813"/>
      <c r="P56" s="813"/>
      <c r="Q56" s="813"/>
      <c r="R56" s="813"/>
      <c r="S56" s="813"/>
      <c r="T56" s="813"/>
      <c r="U56" s="813"/>
      <c r="V56" s="813"/>
      <c r="W56" s="820"/>
      <c r="X56" s="814"/>
      <c r="Y56" s="815"/>
      <c r="Z56" s="813"/>
      <c r="AA56" s="790"/>
      <c r="AB56" s="790"/>
      <c r="AC56" s="789"/>
      <c r="AD56" s="1526"/>
      <c r="AE56" s="789"/>
      <c r="AF56" s="791"/>
      <c r="AG56" s="791"/>
      <c r="AH56" s="791"/>
      <c r="AI56" s="789"/>
      <c r="AJ56" s="791"/>
      <c r="AK56" s="791"/>
      <c r="AL56" s="791"/>
      <c r="AM56" s="816"/>
      <c r="AO56" s="787"/>
      <c r="AP56" s="787"/>
      <c r="AQ56" s="787"/>
      <c r="AR56" s="787"/>
      <c r="AS56" s="821"/>
      <c r="AT56" s="821"/>
      <c r="AU56" s="821"/>
      <c r="AV56" s="821"/>
      <c r="AW56" s="787"/>
      <c r="AX56" s="787"/>
    </row>
    <row r="57" spans="2:50" ht="39.950000000000003" customHeight="1">
      <c r="B57" s="809"/>
      <c r="C57" s="810"/>
      <c r="D57" s="811"/>
      <c r="E57" s="790"/>
      <c r="F57" s="812"/>
      <c r="G57" s="790"/>
      <c r="H57" s="1522"/>
      <c r="I57" s="1523"/>
      <c r="J57" s="1523"/>
      <c r="K57" s="1523"/>
      <c r="L57" s="1524"/>
      <c r="M57" s="813"/>
      <c r="N57" s="813"/>
      <c r="O57" s="813"/>
      <c r="P57" s="1528" t="s">
        <v>409</v>
      </c>
      <c r="Q57" s="1529"/>
      <c r="R57" s="1529"/>
      <c r="S57" s="1529"/>
      <c r="T57" s="1529"/>
      <c r="U57" s="1529"/>
      <c r="V57" s="1530"/>
      <c r="W57" s="820"/>
      <c r="X57" s="814"/>
      <c r="Y57" s="815"/>
      <c r="Z57" s="813"/>
      <c r="AA57" s="790"/>
      <c r="AB57" s="790"/>
      <c r="AC57" s="789"/>
      <c r="AD57" s="1527"/>
      <c r="AE57" s="789"/>
      <c r="AF57" s="1531" t="s">
        <v>410</v>
      </c>
      <c r="AG57" s="1532"/>
      <c r="AH57" s="1532"/>
      <c r="AI57" s="1532"/>
      <c r="AJ57" s="1532"/>
      <c r="AK57" s="1532"/>
      <c r="AL57" s="1533"/>
      <c r="AM57" s="816"/>
      <c r="AO57" s="787"/>
      <c r="AP57" s="787"/>
      <c r="AQ57" s="787"/>
      <c r="AR57" s="787"/>
      <c r="AS57" s="821"/>
      <c r="AT57" s="821"/>
      <c r="AU57" s="821"/>
      <c r="AV57" s="821"/>
      <c r="AW57" s="787"/>
      <c r="AX57" s="787"/>
    </row>
    <row r="58" spans="2:50" ht="20.100000000000001" customHeight="1">
      <c r="B58" s="822"/>
      <c r="C58" s="823"/>
      <c r="D58" s="824"/>
      <c r="E58" s="825"/>
      <c r="F58" s="826"/>
      <c r="G58" s="825"/>
      <c r="H58" s="827"/>
      <c r="I58" s="827"/>
      <c r="J58" s="827"/>
      <c r="K58" s="827"/>
      <c r="L58" s="827"/>
      <c r="M58" s="828"/>
      <c r="N58" s="828"/>
      <c r="O58" s="828"/>
      <c r="P58" s="828"/>
      <c r="Q58" s="828"/>
      <c r="R58" s="828"/>
      <c r="S58" s="828"/>
      <c r="T58" s="828"/>
      <c r="U58" s="828"/>
      <c r="V58" s="828"/>
      <c r="W58" s="829"/>
      <c r="X58" s="814"/>
      <c r="Y58" s="830"/>
      <c r="Z58" s="828"/>
      <c r="AA58" s="825"/>
      <c r="AB58" s="825"/>
      <c r="AC58" s="831"/>
      <c r="AD58" s="831"/>
      <c r="AE58" s="831"/>
      <c r="AF58" s="831"/>
      <c r="AG58" s="831"/>
      <c r="AH58" s="831"/>
      <c r="AI58" s="831"/>
      <c r="AJ58" s="831"/>
      <c r="AK58" s="831"/>
      <c r="AL58" s="831"/>
      <c r="AM58" s="832"/>
      <c r="AO58" s="787"/>
      <c r="AP58" s="787"/>
      <c r="AQ58" s="787"/>
      <c r="AR58" s="787"/>
      <c r="AS58" s="821"/>
      <c r="AT58" s="821"/>
      <c r="AU58" s="821"/>
      <c r="AV58" s="821"/>
      <c r="AW58" s="787"/>
      <c r="AX58" s="787"/>
    </row>
    <row r="59" spans="2:50" ht="50.1" customHeight="1">
      <c r="B59" s="833"/>
      <c r="C59" s="834"/>
      <c r="D59" s="835"/>
      <c r="E59" s="776"/>
      <c r="F59" s="836"/>
      <c r="G59" s="776"/>
      <c r="H59" s="837"/>
      <c r="I59" s="837"/>
      <c r="J59" s="837"/>
      <c r="K59" s="837"/>
      <c r="L59" s="837"/>
      <c r="M59" s="838"/>
      <c r="N59" s="838"/>
      <c r="O59" s="838"/>
      <c r="P59" s="838"/>
      <c r="Q59" s="838"/>
      <c r="R59" s="838"/>
      <c r="S59" s="838"/>
      <c r="T59" s="838"/>
      <c r="U59" s="838"/>
      <c r="V59" s="838"/>
      <c r="W59" s="838"/>
      <c r="X59" s="839"/>
      <c r="Y59" s="839"/>
      <c r="Z59" s="839"/>
      <c r="AA59" s="840"/>
      <c r="AB59" s="840"/>
      <c r="AC59" s="841"/>
      <c r="AD59" s="841"/>
      <c r="AE59" s="841"/>
      <c r="AF59" s="841"/>
      <c r="AG59" s="841"/>
      <c r="AH59" s="841"/>
      <c r="AI59" s="841"/>
      <c r="AJ59" s="841"/>
      <c r="AK59" s="841"/>
      <c r="AL59" s="841"/>
      <c r="AM59" s="842"/>
      <c r="AO59" s="787"/>
      <c r="AP59" s="787"/>
      <c r="AQ59" s="787"/>
      <c r="AR59" s="787"/>
      <c r="AS59" s="821"/>
      <c r="AT59" s="821"/>
      <c r="AU59" s="821"/>
      <c r="AV59" s="821"/>
      <c r="AW59" s="787"/>
      <c r="AX59" s="787"/>
    </row>
    <row r="60" spans="2:50" ht="20.100000000000001" customHeight="1">
      <c r="B60" s="778"/>
      <c r="C60" s="779"/>
      <c r="D60" s="779"/>
      <c r="E60" s="779"/>
      <c r="F60" s="779"/>
      <c r="G60" s="780"/>
      <c r="H60" s="780"/>
      <c r="I60" s="780"/>
      <c r="J60" s="780"/>
      <c r="K60" s="780"/>
      <c r="L60" s="780"/>
      <c r="M60" s="780"/>
      <c r="N60" s="780"/>
      <c r="O60" s="780"/>
      <c r="P60" s="780"/>
      <c r="Q60" s="780"/>
      <c r="R60" s="780"/>
      <c r="S60" s="780"/>
      <c r="T60" s="780"/>
      <c r="U60" s="780"/>
      <c r="V60" s="780"/>
      <c r="W60" s="781"/>
      <c r="X60" s="782"/>
      <c r="Y60" s="783"/>
      <c r="Z60" s="784"/>
      <c r="AA60" s="784"/>
      <c r="AB60" s="784"/>
      <c r="AC60" s="785"/>
      <c r="AD60" s="785"/>
      <c r="AE60" s="784"/>
      <c r="AF60" s="784"/>
      <c r="AG60" s="784"/>
      <c r="AH60" s="784"/>
      <c r="AI60" s="784"/>
      <c r="AJ60" s="784"/>
      <c r="AK60" s="784"/>
      <c r="AL60" s="784"/>
      <c r="AM60" s="786"/>
      <c r="AQ60" s="787"/>
      <c r="AR60" s="787"/>
      <c r="AS60" s="787"/>
      <c r="AT60" s="787"/>
      <c r="AU60" s="787"/>
      <c r="AW60" s="787"/>
    </row>
    <row r="61" spans="2:50" ht="39.950000000000003" customHeight="1">
      <c r="B61" s="788"/>
      <c r="C61" s="789"/>
      <c r="D61" s="789"/>
      <c r="E61" s="789"/>
      <c r="F61" s="789"/>
      <c r="G61" s="790"/>
      <c r="H61" s="1516"/>
      <c r="I61" s="1517"/>
      <c r="J61" s="1517"/>
      <c r="K61" s="1517"/>
      <c r="L61" s="1518"/>
      <c r="M61" s="790"/>
      <c r="N61" s="790"/>
      <c r="O61" s="790"/>
      <c r="P61" s="791"/>
      <c r="Q61" s="791"/>
      <c r="R61" s="791"/>
      <c r="S61" s="791"/>
      <c r="T61" s="791"/>
      <c r="U61" s="791"/>
      <c r="V61" s="791"/>
      <c r="W61" s="792"/>
      <c r="X61" s="782"/>
      <c r="Y61" s="793"/>
      <c r="Z61" s="790"/>
      <c r="AA61" s="790"/>
      <c r="AB61" s="790"/>
      <c r="AC61" s="789"/>
      <c r="AD61" s="1525"/>
      <c r="AE61" s="789"/>
      <c r="AF61" s="789"/>
      <c r="AG61" s="789"/>
      <c r="AH61" s="789"/>
      <c r="AI61" s="789"/>
      <c r="AJ61" s="789"/>
      <c r="AK61" s="789"/>
      <c r="AL61" s="794"/>
      <c r="AM61" s="795"/>
      <c r="AN61" s="796"/>
      <c r="AQ61" s="787"/>
      <c r="AR61" s="787"/>
      <c r="AS61" s="797"/>
      <c r="AT61" s="797"/>
      <c r="AU61" s="797"/>
      <c r="AV61" s="797"/>
      <c r="AW61" s="787"/>
    </row>
    <row r="62" spans="2:50" ht="60" customHeight="1">
      <c r="B62" s="788"/>
      <c r="C62" s="789"/>
      <c r="D62" s="789"/>
      <c r="E62" s="789"/>
      <c r="F62" s="789"/>
      <c r="G62" s="790"/>
      <c r="H62" s="1519"/>
      <c r="I62" s="1520"/>
      <c r="J62" s="1520"/>
      <c r="K62" s="1520"/>
      <c r="L62" s="1521"/>
      <c r="M62" s="790"/>
      <c r="N62" s="790"/>
      <c r="O62" s="790"/>
      <c r="P62" s="1528" t="str">
        <f>'Donnees MELEC'!E91</f>
        <v>Dépannage d'une installation</v>
      </c>
      <c r="Q62" s="1529"/>
      <c r="R62" s="1529"/>
      <c r="S62" s="1529"/>
      <c r="T62" s="1529"/>
      <c r="U62" s="1529"/>
      <c r="V62" s="1530"/>
      <c r="W62" s="798"/>
      <c r="X62" s="782"/>
      <c r="Y62" s="793"/>
      <c r="Z62" s="790"/>
      <c r="AA62" s="790"/>
      <c r="AB62" s="790"/>
      <c r="AC62" s="789"/>
      <c r="AD62" s="1526"/>
      <c r="AE62" s="789"/>
      <c r="AF62" s="1528" t="str">
        <f>'Donnees MELEC'!E91</f>
        <v>Dépannage d'une installation</v>
      </c>
      <c r="AG62" s="1529"/>
      <c r="AH62" s="1529"/>
      <c r="AI62" s="1529"/>
      <c r="AJ62" s="1529"/>
      <c r="AK62" s="1529"/>
      <c r="AL62" s="1530"/>
      <c r="AM62" s="799"/>
      <c r="AN62" s="796"/>
      <c r="AQ62" s="787"/>
      <c r="AR62" s="787"/>
      <c r="AS62" s="797"/>
      <c r="AT62" s="797"/>
      <c r="AU62" s="797"/>
      <c r="AV62" s="797"/>
      <c r="AW62" s="787"/>
    </row>
    <row r="63" spans="2:50" ht="30" customHeight="1">
      <c r="B63" s="788"/>
      <c r="C63" s="789"/>
      <c r="D63" s="1543" t="s">
        <v>325</v>
      </c>
      <c r="E63" s="1543"/>
      <c r="F63" s="789"/>
      <c r="G63" s="790"/>
      <c r="H63" s="1519"/>
      <c r="I63" s="1520"/>
      <c r="J63" s="1520"/>
      <c r="K63" s="1520"/>
      <c r="L63" s="1521"/>
      <c r="M63" s="790"/>
      <c r="N63" s="790"/>
      <c r="O63" s="790"/>
      <c r="P63" s="800"/>
      <c r="Q63" s="800"/>
      <c r="R63" s="800"/>
      <c r="S63" s="800"/>
      <c r="T63" s="800"/>
      <c r="U63" s="800"/>
      <c r="V63" s="800"/>
      <c r="W63" s="798"/>
      <c r="X63" s="782"/>
      <c r="Y63" s="793"/>
      <c r="Z63" s="1543" t="s">
        <v>325</v>
      </c>
      <c r="AA63" s="1543"/>
      <c r="AB63" s="1543"/>
      <c r="AC63" s="789"/>
      <c r="AD63" s="1526"/>
      <c r="AE63" s="789"/>
      <c r="AF63" s="800"/>
      <c r="AG63" s="800"/>
      <c r="AH63" s="800"/>
      <c r="AI63" s="800"/>
      <c r="AJ63" s="800"/>
      <c r="AK63" s="800"/>
      <c r="AL63" s="800"/>
      <c r="AM63" s="799"/>
      <c r="AN63" s="796"/>
      <c r="AQ63" s="787"/>
      <c r="AR63" s="787"/>
      <c r="AS63" s="797"/>
      <c r="AT63" s="797"/>
      <c r="AU63" s="797"/>
      <c r="AV63" s="797"/>
      <c r="AW63" s="787"/>
    </row>
    <row r="64" spans="2:50" ht="30" customHeight="1">
      <c r="B64" s="788"/>
      <c r="C64" s="789"/>
      <c r="D64" s="1544"/>
      <c r="E64" s="1544"/>
      <c r="F64" s="789"/>
      <c r="G64" s="790"/>
      <c r="H64" s="1519"/>
      <c r="I64" s="1520"/>
      <c r="J64" s="1520"/>
      <c r="K64" s="1520"/>
      <c r="L64" s="1521"/>
      <c r="M64" s="790"/>
      <c r="N64" s="790"/>
      <c r="O64" s="790"/>
      <c r="P64" s="1547" t="s">
        <v>326</v>
      </c>
      <c r="Q64" s="1547"/>
      <c r="R64" s="1547"/>
      <c r="S64" s="1547"/>
      <c r="T64" s="1548" t="s">
        <v>120</v>
      </c>
      <c r="U64" s="1548"/>
      <c r="V64" s="1548"/>
      <c r="W64" s="1549"/>
      <c r="X64" s="782"/>
      <c r="Y64" s="793"/>
      <c r="Z64" s="1544"/>
      <c r="AA64" s="1544"/>
      <c r="AB64" s="1544"/>
      <c r="AC64" s="789"/>
      <c r="AD64" s="1526"/>
      <c r="AE64" s="789"/>
      <c r="AF64" s="791"/>
      <c r="AG64" s="791"/>
      <c r="AH64" s="791"/>
      <c r="AI64" s="791"/>
      <c r="AJ64" s="791"/>
      <c r="AK64" s="791"/>
      <c r="AL64" s="791"/>
      <c r="AM64" s="799"/>
      <c r="AN64" s="796"/>
      <c r="AQ64" s="787"/>
      <c r="AR64" s="787"/>
      <c r="AS64" s="797"/>
      <c r="AT64" s="797"/>
      <c r="AU64" s="797"/>
      <c r="AV64" s="797"/>
      <c r="AW64" s="787"/>
    </row>
    <row r="65" spans="1:50" ht="20.100000000000001" customHeight="1">
      <c r="B65" s="788"/>
      <c r="C65" s="789"/>
      <c r="D65" s="1550">
        <v>4</v>
      </c>
      <c r="E65" s="1551"/>
      <c r="F65" s="789"/>
      <c r="G65" s="790"/>
      <c r="H65" s="1519"/>
      <c r="I65" s="1520"/>
      <c r="J65" s="1520"/>
      <c r="K65" s="1520"/>
      <c r="L65" s="1521"/>
      <c r="M65" s="801"/>
      <c r="N65" s="801"/>
      <c r="O65" s="790"/>
      <c r="P65" s="790"/>
      <c r="Q65" s="802"/>
      <c r="R65" s="790"/>
      <c r="S65" s="790"/>
      <c r="T65" s="790"/>
      <c r="U65" s="1556">
        <f>AVERAGE(AV110:AV120)</f>
        <v>0</v>
      </c>
      <c r="V65" s="1557"/>
      <c r="W65" s="803"/>
      <c r="X65" s="782"/>
      <c r="Y65" s="793"/>
      <c r="Z65" s="1550">
        <v>4</v>
      </c>
      <c r="AA65" s="1558"/>
      <c r="AB65" s="1551"/>
      <c r="AC65" s="789"/>
      <c r="AD65" s="1526"/>
      <c r="AE65" s="789"/>
      <c r="AF65" s="791"/>
      <c r="AG65" s="791"/>
      <c r="AH65" s="791"/>
      <c r="AI65" s="791"/>
      <c r="AJ65" s="791"/>
      <c r="AK65" s="791"/>
      <c r="AL65" s="791"/>
      <c r="AM65" s="804"/>
      <c r="AO65" s="787"/>
      <c r="AP65" s="787"/>
      <c r="AQ65" s="787"/>
      <c r="AR65" s="787"/>
      <c r="AS65" s="797"/>
      <c r="AT65" s="797"/>
      <c r="AU65" s="797"/>
      <c r="AV65" s="797"/>
      <c r="AW65" s="787"/>
      <c r="AX65" s="787"/>
    </row>
    <row r="66" spans="1:50" s="362" customFormat="1" ht="30" customHeight="1">
      <c r="B66" s="1534"/>
      <c r="C66" s="1610"/>
      <c r="D66" s="1552"/>
      <c r="E66" s="1553"/>
      <c r="F66" s="789"/>
      <c r="G66" s="805"/>
      <c r="H66" s="1519"/>
      <c r="I66" s="1520"/>
      <c r="J66" s="1520"/>
      <c r="K66" s="1520"/>
      <c r="L66" s="1521"/>
      <c r="M66" s="1611"/>
      <c r="N66" s="1536"/>
      <c r="O66" s="1612"/>
      <c r="P66" s="1430" t="str">
        <f>REPT("g",(U65))</f>
        <v/>
      </c>
      <c r="Q66" s="1431"/>
      <c r="R66" s="1431"/>
      <c r="S66" s="1432"/>
      <c r="T66" s="806"/>
      <c r="U66" s="1505"/>
      <c r="V66" s="1507"/>
      <c r="W66" s="807"/>
      <c r="X66" s="782"/>
      <c r="Y66" s="793"/>
      <c r="Z66" s="1552"/>
      <c r="AA66" s="1559"/>
      <c r="AB66" s="1553"/>
      <c r="AC66" s="789"/>
      <c r="AD66" s="1526"/>
      <c r="AE66" s="789"/>
      <c r="AF66" s="791"/>
      <c r="AG66" s="791"/>
      <c r="AH66" s="791"/>
      <c r="AI66" s="791"/>
      <c r="AJ66" s="791"/>
      <c r="AK66" s="791"/>
      <c r="AL66" s="791"/>
      <c r="AM66" s="808"/>
      <c r="AO66" s="787"/>
      <c r="AP66" s="787"/>
      <c r="AQ66" s="787"/>
      <c r="AR66" s="787"/>
      <c r="AS66" s="797"/>
      <c r="AT66" s="797"/>
      <c r="AU66" s="797"/>
      <c r="AV66" s="797"/>
      <c r="AW66" s="787"/>
      <c r="AX66" s="787"/>
    </row>
    <row r="67" spans="1:50" ht="20.100000000000001" customHeight="1">
      <c r="B67" s="788"/>
      <c r="C67" s="789"/>
      <c r="D67" s="1554"/>
      <c r="E67" s="1555"/>
      <c r="F67" s="789"/>
      <c r="G67" s="790"/>
      <c r="H67" s="1519"/>
      <c r="I67" s="1520"/>
      <c r="J67" s="1520"/>
      <c r="K67" s="1520"/>
      <c r="L67" s="1521"/>
      <c r="M67" s="801"/>
      <c r="N67" s="801"/>
      <c r="O67" s="790"/>
      <c r="P67" s="790"/>
      <c r="Q67" s="790"/>
      <c r="R67" s="790"/>
      <c r="S67" s="790"/>
      <c r="T67" s="790"/>
      <c r="U67" s="1508"/>
      <c r="V67" s="1510"/>
      <c r="W67" s="803"/>
      <c r="X67" s="782"/>
      <c r="Y67" s="793"/>
      <c r="Z67" s="1554"/>
      <c r="AA67" s="1560"/>
      <c r="AB67" s="1555"/>
      <c r="AC67" s="789"/>
      <c r="AD67" s="1526"/>
      <c r="AE67" s="789"/>
      <c r="AF67" s="790"/>
      <c r="AG67" s="790"/>
      <c r="AH67" s="790"/>
      <c r="AI67" s="790"/>
      <c r="AJ67" s="790"/>
      <c r="AK67" s="790"/>
      <c r="AL67" s="790"/>
      <c r="AM67" s="804"/>
      <c r="AO67" s="787"/>
      <c r="AP67" s="787"/>
      <c r="AQ67" s="787"/>
      <c r="AR67" s="787"/>
      <c r="AS67" s="797"/>
      <c r="AT67" s="797"/>
      <c r="AU67" s="797"/>
      <c r="AV67" s="797"/>
      <c r="AW67" s="787"/>
      <c r="AX67" s="787"/>
    </row>
    <row r="68" spans="1:50" ht="30" customHeight="1">
      <c r="B68" s="809"/>
      <c r="C68" s="810"/>
      <c r="D68" s="811"/>
      <c r="E68" s="790"/>
      <c r="F68" s="812"/>
      <c r="G68" s="790"/>
      <c r="H68" s="1519"/>
      <c r="I68" s="1520"/>
      <c r="J68" s="1520"/>
      <c r="K68" s="1520"/>
      <c r="L68" s="1521"/>
      <c r="M68" s="813"/>
      <c r="N68" s="813"/>
      <c r="O68" s="813"/>
      <c r="P68" s="790"/>
      <c r="Q68" s="790"/>
      <c r="R68" s="790"/>
      <c r="S68" s="790"/>
      <c r="T68" s="1538" t="s">
        <v>327</v>
      </c>
      <c r="U68" s="1538"/>
      <c r="V68" s="1538"/>
      <c r="W68" s="1539"/>
      <c r="X68" s="814"/>
      <c r="Y68" s="815"/>
      <c r="Z68" s="813"/>
      <c r="AA68" s="790"/>
      <c r="AB68" s="790"/>
      <c r="AC68" s="789"/>
      <c r="AD68" s="1526"/>
      <c r="AE68" s="789"/>
      <c r="AF68" s="791"/>
      <c r="AG68" s="791"/>
      <c r="AH68" s="791"/>
      <c r="AI68" s="790"/>
      <c r="AJ68" s="791"/>
      <c r="AK68" s="791"/>
      <c r="AL68" s="791"/>
      <c r="AM68" s="816"/>
      <c r="AO68" s="787"/>
      <c r="AP68" s="787"/>
      <c r="AQ68" s="787"/>
      <c r="AR68" s="787"/>
      <c r="AS68" s="797"/>
      <c r="AT68" s="797"/>
      <c r="AU68" s="797"/>
      <c r="AV68" s="797"/>
      <c r="AW68" s="787"/>
      <c r="AX68" s="787"/>
    </row>
    <row r="69" spans="1:50" ht="30" customHeight="1">
      <c r="B69" s="809"/>
      <c r="C69" s="810"/>
      <c r="D69" s="811"/>
      <c r="E69" s="790"/>
      <c r="F69" s="812"/>
      <c r="G69" s="790"/>
      <c r="H69" s="1519"/>
      <c r="I69" s="1520"/>
      <c r="J69" s="1520"/>
      <c r="K69" s="1520"/>
      <c r="L69" s="1521"/>
      <c r="M69" s="813"/>
      <c r="N69" s="813"/>
      <c r="O69" s="813"/>
      <c r="P69" s="1613" t="s">
        <v>328</v>
      </c>
      <c r="Q69" s="1614"/>
      <c r="R69" s="897">
        <f>'Donnees MELEC'!B91</f>
        <v>2</v>
      </c>
      <c r="S69" s="818" t="s">
        <v>326</v>
      </c>
      <c r="T69" s="819"/>
      <c r="U69" s="1541" t="e">
        <f>AVERAGE(AW110:AW120)</f>
        <v>#DIV/0!</v>
      </c>
      <c r="V69" s="1542"/>
      <c r="W69" s="820"/>
      <c r="X69" s="814"/>
      <c r="Y69" s="815"/>
      <c r="Z69" s="813"/>
      <c r="AA69" s="790"/>
      <c r="AB69" s="790"/>
      <c r="AC69" s="789"/>
      <c r="AD69" s="1526"/>
      <c r="AE69" s="789"/>
      <c r="AF69" s="791"/>
      <c r="AG69" s="791"/>
      <c r="AH69" s="791"/>
      <c r="AI69" s="818"/>
      <c r="AJ69" s="791"/>
      <c r="AK69" s="791"/>
      <c r="AL69" s="791"/>
      <c r="AM69" s="816"/>
      <c r="AO69" s="787"/>
      <c r="AP69" s="787"/>
      <c r="AQ69" s="787"/>
      <c r="AR69" s="787"/>
      <c r="AS69" s="821"/>
      <c r="AT69" s="821"/>
      <c r="AU69" s="821"/>
      <c r="AV69" s="821"/>
      <c r="AW69" s="787"/>
      <c r="AX69" s="787"/>
    </row>
    <row r="70" spans="1:50" ht="60" customHeight="1">
      <c r="B70" s="809"/>
      <c r="C70" s="810"/>
      <c r="D70" s="811"/>
      <c r="E70" s="790"/>
      <c r="F70" s="812"/>
      <c r="G70" s="790"/>
      <c r="H70" s="1519"/>
      <c r="I70" s="1520"/>
      <c r="J70" s="1520"/>
      <c r="K70" s="1520"/>
      <c r="L70" s="1521"/>
      <c r="M70" s="813"/>
      <c r="N70" s="813"/>
      <c r="O70" s="813"/>
      <c r="P70" s="813"/>
      <c r="Q70" s="813"/>
      <c r="R70" s="813"/>
      <c r="S70" s="813"/>
      <c r="T70" s="813"/>
      <c r="U70" s="813"/>
      <c r="V70" s="813"/>
      <c r="W70" s="820"/>
      <c r="X70" s="814"/>
      <c r="Y70" s="815"/>
      <c r="Z70" s="813"/>
      <c r="AA70" s="790"/>
      <c r="AB70" s="790"/>
      <c r="AC70" s="789"/>
      <c r="AD70" s="1526"/>
      <c r="AE70" s="789"/>
      <c r="AF70" s="791"/>
      <c r="AG70" s="791"/>
      <c r="AH70" s="791"/>
      <c r="AI70" s="789"/>
      <c r="AJ70" s="791"/>
      <c r="AK70" s="791"/>
      <c r="AL70" s="791"/>
      <c r="AM70" s="816"/>
      <c r="AO70" s="787"/>
      <c r="AP70" s="787"/>
      <c r="AQ70" s="787"/>
      <c r="AR70" s="787"/>
      <c r="AS70" s="821"/>
      <c r="AT70" s="821"/>
      <c r="AU70" s="821"/>
      <c r="AV70" s="821"/>
      <c r="AW70" s="787"/>
      <c r="AX70" s="787"/>
    </row>
    <row r="71" spans="1:50" ht="39.950000000000003" customHeight="1">
      <c r="B71" s="809"/>
      <c r="C71" s="810"/>
      <c r="D71" s="811"/>
      <c r="E71" s="790"/>
      <c r="F71" s="812"/>
      <c r="G71" s="790"/>
      <c r="H71" s="1522"/>
      <c r="I71" s="1523"/>
      <c r="J71" s="1523"/>
      <c r="K71" s="1523"/>
      <c r="L71" s="1524"/>
      <c r="M71" s="813"/>
      <c r="N71" s="813"/>
      <c r="O71" s="813"/>
      <c r="P71" s="1528" t="s">
        <v>411</v>
      </c>
      <c r="Q71" s="1529"/>
      <c r="R71" s="1529"/>
      <c r="S71" s="1529"/>
      <c r="T71" s="1529"/>
      <c r="U71" s="1529"/>
      <c r="V71" s="1530"/>
      <c r="W71" s="820"/>
      <c r="X71" s="814"/>
      <c r="Y71" s="815"/>
      <c r="Z71" s="813"/>
      <c r="AA71" s="790"/>
      <c r="AB71" s="790"/>
      <c r="AC71" s="789"/>
      <c r="AD71" s="1527"/>
      <c r="AE71" s="789"/>
      <c r="AF71" s="1531" t="s">
        <v>412</v>
      </c>
      <c r="AG71" s="1532"/>
      <c r="AH71" s="1532"/>
      <c r="AI71" s="1532"/>
      <c r="AJ71" s="1532"/>
      <c r="AK71" s="1532"/>
      <c r="AL71" s="1533"/>
      <c r="AM71" s="816"/>
      <c r="AO71" s="787"/>
      <c r="AP71" s="787"/>
      <c r="AQ71" s="787"/>
      <c r="AR71" s="787"/>
      <c r="AS71" s="821"/>
      <c r="AT71" s="821"/>
      <c r="AU71" s="821"/>
      <c r="AV71" s="821"/>
      <c r="AW71" s="787"/>
      <c r="AX71" s="787"/>
    </row>
    <row r="72" spans="1:50" ht="20.100000000000001" customHeight="1">
      <c r="B72" s="822"/>
      <c r="C72" s="823"/>
      <c r="D72" s="824"/>
      <c r="E72" s="825"/>
      <c r="F72" s="826"/>
      <c r="G72" s="825"/>
      <c r="H72" s="827"/>
      <c r="I72" s="827"/>
      <c r="J72" s="827"/>
      <c r="K72" s="827"/>
      <c r="L72" s="827"/>
      <c r="M72" s="828"/>
      <c r="N72" s="828"/>
      <c r="O72" s="828"/>
      <c r="P72" s="828"/>
      <c r="Q72" s="828"/>
      <c r="R72" s="828"/>
      <c r="S72" s="828"/>
      <c r="T72" s="828"/>
      <c r="U72" s="828"/>
      <c r="V72" s="828"/>
      <c r="W72" s="829"/>
      <c r="X72" s="814"/>
      <c r="Y72" s="830"/>
      <c r="Z72" s="828"/>
      <c r="AA72" s="825"/>
      <c r="AB72" s="825"/>
      <c r="AC72" s="831"/>
      <c r="AD72" s="831"/>
      <c r="AE72" s="831"/>
      <c r="AF72" s="831"/>
      <c r="AG72" s="831"/>
      <c r="AH72" s="831"/>
      <c r="AI72" s="831"/>
      <c r="AJ72" s="831"/>
      <c r="AK72" s="831"/>
      <c r="AL72" s="831"/>
      <c r="AM72" s="832"/>
      <c r="AO72" s="787"/>
      <c r="AP72" s="787"/>
      <c r="AQ72" s="787"/>
      <c r="AR72" s="787"/>
      <c r="AS72" s="821"/>
      <c r="AT72" s="821"/>
      <c r="AU72" s="821"/>
      <c r="AV72" s="821"/>
      <c r="AW72" s="787"/>
      <c r="AX72" s="787"/>
    </row>
    <row r="73" spans="1:50" s="362" customFormat="1" ht="65.099999999999994" customHeight="1">
      <c r="B73" s="843"/>
      <c r="C73" s="844"/>
      <c r="D73" s="844"/>
      <c r="E73" s="844"/>
      <c r="F73" s="845"/>
      <c r="G73" s="846"/>
      <c r="H73" s="846"/>
      <c r="I73" s="846"/>
      <c r="J73" s="846"/>
      <c r="K73" s="846"/>
      <c r="L73" s="846"/>
      <c r="M73" s="846"/>
      <c r="N73" s="846"/>
      <c r="O73" s="846"/>
      <c r="P73" s="846"/>
      <c r="Q73" s="846"/>
      <c r="R73" s="846"/>
      <c r="S73" s="846"/>
      <c r="T73" s="846"/>
      <c r="U73" s="846"/>
      <c r="V73" s="846"/>
      <c r="W73" s="847"/>
      <c r="X73" s="846"/>
      <c r="Y73" s="848"/>
      <c r="Z73" s="848"/>
      <c r="AA73" s="848"/>
      <c r="AB73" s="848"/>
      <c r="AC73" s="845"/>
      <c r="AD73" s="845"/>
      <c r="AE73" s="846"/>
      <c r="AF73" s="846"/>
      <c r="AG73" s="846"/>
      <c r="AH73" s="846"/>
      <c r="AI73" s="846"/>
      <c r="AJ73" s="846"/>
      <c r="AK73" s="846"/>
      <c r="AL73" s="847"/>
      <c r="AM73" s="849"/>
      <c r="AO73" s="850"/>
      <c r="AP73" s="850"/>
      <c r="AQ73" s="850"/>
      <c r="AR73" s="850"/>
      <c r="AS73" s="850"/>
      <c r="AT73" s="850"/>
      <c r="AU73" s="850"/>
      <c r="AW73" s="850"/>
    </row>
    <row r="74" spans="1:50" s="362" customFormat="1" ht="50.1" customHeight="1">
      <c r="B74" s="851"/>
      <c r="F74" s="852"/>
      <c r="G74" s="366"/>
      <c r="H74" s="366"/>
      <c r="I74" s="366"/>
      <c r="J74" s="366"/>
      <c r="K74" s="366"/>
      <c r="L74" s="366"/>
      <c r="M74" s="366"/>
      <c r="N74" s="366"/>
      <c r="O74" s="366"/>
      <c r="P74" s="366"/>
      <c r="Q74" s="366"/>
      <c r="R74" s="366"/>
      <c r="S74" s="366"/>
      <c r="T74" s="366"/>
      <c r="U74" s="366"/>
      <c r="V74" s="366"/>
      <c r="W74" s="1563" t="s">
        <v>120</v>
      </c>
      <c r="X74" s="1563"/>
      <c r="Y74" s="1563"/>
      <c r="Z74" s="1563"/>
      <c r="AA74" s="764"/>
      <c r="AB74" s="853" t="s">
        <v>327</v>
      </c>
      <c r="AC74" s="852"/>
      <c r="AD74" s="852"/>
      <c r="AE74" s="366"/>
      <c r="AF74" s="366"/>
      <c r="AG74" s="366"/>
      <c r="AH74" s="366"/>
      <c r="AI74" s="366"/>
      <c r="AJ74" s="366"/>
      <c r="AK74" s="366"/>
      <c r="AL74" s="854"/>
      <c r="AM74" s="855"/>
      <c r="AO74" s="850"/>
      <c r="AP74" s="850"/>
      <c r="AQ74" s="850"/>
      <c r="AR74" s="850"/>
      <c r="AS74" s="850"/>
      <c r="AT74" s="850"/>
      <c r="AU74" s="850"/>
      <c r="AW74" s="850"/>
    </row>
    <row r="75" spans="1:50" s="856" customFormat="1" ht="35.1" customHeight="1">
      <c r="A75" s="746"/>
      <c r="B75" s="753"/>
      <c r="C75" s="746"/>
      <c r="D75" s="746"/>
      <c r="E75" s="746"/>
      <c r="F75" s="746"/>
      <c r="G75" s="746"/>
      <c r="H75" s="857"/>
      <c r="I75" s="858"/>
      <c r="J75" s="859"/>
      <c r="K75" s="1500"/>
      <c r="L75" s="1500"/>
      <c r="M75" s="861"/>
      <c r="N75" s="861"/>
      <c r="O75" s="861"/>
      <c r="P75" s="1501"/>
      <c r="Q75" s="1501"/>
      <c r="R75" s="1501"/>
      <c r="S75" s="1501"/>
      <c r="T75" s="1501"/>
      <c r="U75" s="862"/>
      <c r="V75" s="863"/>
      <c r="W75" s="1502">
        <f>(U23*R27+U37*R41+U51*R55+U65*R69)/SUM(R41,R55,R69,R27)</f>
        <v>0</v>
      </c>
      <c r="X75" s="1503"/>
      <c r="Y75" s="1503"/>
      <c r="Z75" s="1504"/>
      <c r="AA75" s="864"/>
      <c r="AB75" s="1511" t="e">
        <f>AVERAGE(U27,U41,U55,U69)</f>
        <v>#DIV/0!</v>
      </c>
      <c r="AC75" s="898"/>
      <c r="AD75" s="746"/>
      <c r="AE75" s="1501"/>
      <c r="AF75" s="1501"/>
      <c r="AG75" s="1501"/>
      <c r="AH75" s="1501"/>
      <c r="AI75" s="1501"/>
      <c r="AJ75" s="862"/>
      <c r="AK75" s="863"/>
      <c r="AL75" s="860"/>
      <c r="AM75" s="865"/>
    </row>
    <row r="76" spans="1:50" s="856" customFormat="1" ht="35.1" customHeight="1">
      <c r="A76" s="746"/>
      <c r="B76" s="753"/>
      <c r="C76" s="746"/>
      <c r="D76" s="746"/>
      <c r="E76" s="746"/>
      <c r="F76" s="746"/>
      <c r="G76" s="746"/>
      <c r="H76" s="866"/>
      <c r="I76" s="746"/>
      <c r="J76" s="867" t="e">
        <f>SUM(#REF!)</f>
        <v>#REF!</v>
      </c>
      <c r="K76" s="746"/>
      <c r="L76" s="746"/>
      <c r="M76" s="746"/>
      <c r="N76" s="746"/>
      <c r="O76" s="746"/>
      <c r="P76" s="746"/>
      <c r="Q76" s="746"/>
      <c r="R76" s="746"/>
      <c r="S76" s="746"/>
      <c r="T76" s="746"/>
      <c r="U76" s="746"/>
      <c r="V76" s="746"/>
      <c r="W76" s="1505"/>
      <c r="X76" s="1506"/>
      <c r="Y76" s="1506"/>
      <c r="Z76" s="1507"/>
      <c r="AA76" s="746"/>
      <c r="AB76" s="1512"/>
      <c r="AC76" s="746"/>
      <c r="AD76" s="746"/>
      <c r="AE76" s="746"/>
      <c r="AF76" s="746"/>
      <c r="AG76" s="746"/>
      <c r="AH76" s="746"/>
      <c r="AI76" s="746"/>
      <c r="AJ76" s="746"/>
      <c r="AK76" s="746"/>
      <c r="AL76" s="746"/>
      <c r="AM76" s="756"/>
    </row>
    <row r="77" spans="1:50" s="856" customFormat="1" ht="36.950000000000003" customHeight="1">
      <c r="A77" s="746"/>
      <c r="B77" s="753"/>
      <c r="C77" s="746"/>
      <c r="D77" s="746"/>
      <c r="E77" s="746"/>
      <c r="F77" s="746"/>
      <c r="G77" s="746"/>
      <c r="H77" s="746"/>
      <c r="I77" s="746"/>
      <c r="J77" s="746"/>
      <c r="K77" s="746"/>
      <c r="L77" s="868"/>
      <c r="M77" s="868"/>
      <c r="N77" s="868"/>
      <c r="O77" s="868"/>
      <c r="P77" s="868"/>
      <c r="Q77" s="868"/>
      <c r="R77" s="868"/>
      <c r="S77" s="868" t="s">
        <v>129</v>
      </c>
      <c r="T77" s="868"/>
      <c r="U77" s="869"/>
      <c r="V77" s="869"/>
      <c r="W77" s="1508"/>
      <c r="X77" s="1509"/>
      <c r="Y77" s="1509"/>
      <c r="Z77" s="1510"/>
      <c r="AA77" s="746"/>
      <c r="AB77" s="1513"/>
      <c r="AC77" s="746"/>
      <c r="AD77" s="746"/>
      <c r="AE77" s="868"/>
      <c r="AF77" s="868"/>
      <c r="AG77" s="868"/>
      <c r="AH77" s="868"/>
      <c r="AI77" s="868"/>
      <c r="AJ77" s="870"/>
      <c r="AK77" s="871"/>
      <c r="AL77" s="871"/>
      <c r="AM77" s="872"/>
    </row>
    <row r="78" spans="1:50" s="856" customFormat="1" ht="9" customHeight="1">
      <c r="A78" s="746"/>
      <c r="B78" s="753"/>
      <c r="C78" s="873"/>
      <c r="D78" s="746"/>
      <c r="E78" s="746"/>
      <c r="F78" s="869"/>
      <c r="G78" s="366"/>
      <c r="H78" s="366"/>
      <c r="I78" s="366"/>
      <c r="J78" s="366"/>
      <c r="K78" s="366"/>
      <c r="L78" s="366"/>
      <c r="M78" s="366"/>
      <c r="N78" s="366"/>
      <c r="O78" s="366"/>
      <c r="P78" s="366"/>
      <c r="Q78" s="366"/>
      <c r="R78" s="366"/>
      <c r="S78" s="366"/>
      <c r="T78" s="366"/>
      <c r="U78" s="869"/>
      <c r="V78" s="869"/>
      <c r="W78" s="899"/>
      <c r="X78" s="899"/>
      <c r="Y78" s="899"/>
      <c r="Z78" s="366"/>
      <c r="AA78" s="366"/>
      <c r="AB78" s="869"/>
      <c r="AC78" s="869"/>
      <c r="AD78" s="869"/>
      <c r="AE78" s="366"/>
      <c r="AF78" s="366"/>
      <c r="AG78" s="366"/>
      <c r="AH78" s="366"/>
      <c r="AI78" s="366"/>
      <c r="AJ78" s="366"/>
      <c r="AK78" s="366"/>
      <c r="AL78" s="366"/>
      <c r="AM78" s="773"/>
    </row>
    <row r="79" spans="1:50" s="856" customFormat="1" ht="9" customHeight="1">
      <c r="A79" s="746"/>
      <c r="B79" s="753"/>
      <c r="C79" s="873"/>
      <c r="D79" s="873"/>
      <c r="E79" s="873"/>
      <c r="F79" s="869"/>
      <c r="G79" s="869"/>
      <c r="H79" s="869"/>
      <c r="I79" s="869"/>
      <c r="J79" s="869"/>
      <c r="K79" s="869"/>
      <c r="L79" s="874"/>
      <c r="M79" s="874"/>
      <c r="N79" s="874"/>
      <c r="O79" s="874"/>
      <c r="P79" s="874"/>
      <c r="Q79" s="869"/>
      <c r="R79" s="869"/>
      <c r="S79" s="869"/>
      <c r="T79" s="869"/>
      <c r="U79" s="869"/>
      <c r="V79" s="869"/>
      <c r="W79" s="875"/>
      <c r="X79" s="875"/>
      <c r="Y79" s="869"/>
      <c r="Z79" s="869"/>
      <c r="AA79" s="869"/>
      <c r="AB79" s="869"/>
      <c r="AC79" s="869"/>
      <c r="AD79" s="869"/>
      <c r="AE79" s="874"/>
      <c r="AF79" s="869"/>
      <c r="AG79" s="869"/>
      <c r="AH79" s="869"/>
      <c r="AI79" s="869"/>
      <c r="AJ79" s="869"/>
      <c r="AK79" s="869"/>
      <c r="AL79" s="875"/>
      <c r="AM79" s="876"/>
    </row>
    <row r="80" spans="1:50" s="856" customFormat="1" ht="24.95" customHeight="1">
      <c r="A80" s="746"/>
      <c r="B80" s="753"/>
      <c r="C80" s="746"/>
      <c r="D80" s="746"/>
      <c r="E80" s="746"/>
      <c r="F80" s="869"/>
      <c r="G80" s="877"/>
      <c r="H80" s="877"/>
      <c r="I80" s="877"/>
      <c r="J80" s="877"/>
      <c r="K80" s="877"/>
      <c r="L80" s="877"/>
      <c r="M80" s="877"/>
      <c r="N80" s="877"/>
      <c r="O80" s="877"/>
      <c r="P80" s="877"/>
      <c r="Q80" s="877"/>
      <c r="R80" s="877"/>
      <c r="S80" s="877"/>
      <c r="T80" s="877"/>
      <c r="U80" s="869"/>
      <c r="V80" s="869"/>
      <c r="W80" s="869"/>
      <c r="X80" s="869"/>
      <c r="Y80" s="869"/>
      <c r="Z80" s="869"/>
      <c r="AA80" s="869"/>
      <c r="AB80" s="869"/>
      <c r="AC80" s="869"/>
      <c r="AD80" s="869"/>
      <c r="AE80" s="877"/>
      <c r="AF80" s="877"/>
      <c r="AG80" s="877"/>
      <c r="AH80" s="877"/>
      <c r="AI80" s="877"/>
      <c r="AJ80" s="869"/>
      <c r="AK80" s="869"/>
      <c r="AL80" s="869"/>
      <c r="AM80" s="878"/>
    </row>
    <row r="81" spans="1:49" s="856" customFormat="1" ht="15" customHeight="1">
      <c r="A81" s="746"/>
      <c r="B81" s="879"/>
      <c r="C81" s="880"/>
      <c r="D81" s="880"/>
      <c r="E81" s="880"/>
      <c r="F81" s="880"/>
      <c r="G81" s="880"/>
      <c r="H81" s="880"/>
      <c r="I81" s="880"/>
      <c r="J81" s="880"/>
      <c r="K81" s="880"/>
      <c r="L81" s="880"/>
      <c r="M81" s="880"/>
      <c r="N81" s="880"/>
      <c r="O81" s="880"/>
      <c r="P81" s="880"/>
      <c r="Q81" s="880"/>
      <c r="R81" s="880"/>
      <c r="S81" s="880"/>
      <c r="T81" s="880"/>
      <c r="U81" s="1514" t="str">
        <f>Données!AF3</f>
        <v xml:space="preserve">Conception et réalisation : Thierry GÉRARD IEN-ET STI Design &amp; Métiers d'art - Version 5.2 • Septembre 2020    
Adaptation Equipe Académique Rennes [ 07 83 77 09 55 ] - Version 5.2 • Mars 2021 </v>
      </c>
      <c r="V81" s="1514"/>
      <c r="W81" s="1514"/>
      <c r="X81" s="1514"/>
      <c r="Y81" s="1514"/>
      <c r="Z81" s="1514"/>
      <c r="AA81" s="1514"/>
      <c r="AB81" s="1514"/>
      <c r="AC81" s="1514"/>
      <c r="AD81" s="1514"/>
      <c r="AE81" s="1514"/>
      <c r="AF81" s="1514"/>
      <c r="AG81" s="1514"/>
      <c r="AH81" s="1514"/>
      <c r="AI81" s="1514"/>
      <c r="AJ81" s="1514"/>
      <c r="AK81" s="1514"/>
      <c r="AL81" s="1514"/>
      <c r="AM81" s="1515"/>
    </row>
    <row r="82" spans="1:49" s="856" customFormat="1" ht="35.1" customHeight="1"/>
    <row r="83" spans="1:49" s="856" customFormat="1" ht="35.1" customHeight="1">
      <c r="AO83" s="1498" t="s">
        <v>413</v>
      </c>
      <c r="AP83" s="1499"/>
      <c r="AQ83" s="1499"/>
      <c r="AR83" s="1499"/>
      <c r="AT83" s="1498" t="s">
        <v>414</v>
      </c>
      <c r="AU83" s="1499"/>
      <c r="AV83" s="1499"/>
      <c r="AW83" s="1499"/>
    </row>
    <row r="84" spans="1:49" ht="35.1" customHeight="1">
      <c r="AO84" s="599" t="s">
        <v>16</v>
      </c>
      <c r="AP84" s="600" t="s">
        <v>17</v>
      </c>
      <c r="AQ84" s="600" t="s">
        <v>18</v>
      </c>
      <c r="AR84" s="600" t="s">
        <v>341</v>
      </c>
      <c r="AT84" s="599" t="s">
        <v>16</v>
      </c>
      <c r="AU84" s="600" t="s">
        <v>17</v>
      </c>
      <c r="AV84" s="600" t="s">
        <v>18</v>
      </c>
      <c r="AW84" s="600" t="s">
        <v>341</v>
      </c>
    </row>
    <row r="85" spans="1:49" ht="35.1" customHeight="1">
      <c r="AO85" s="906" t="s">
        <v>19</v>
      </c>
      <c r="AP85" s="599">
        <v>10</v>
      </c>
      <c r="AQ85" s="900">
        <f>'Profil MELEC'!U26</f>
        <v>0</v>
      </c>
      <c r="AR85" s="900" t="str">
        <f>'Profil MELEC'!W26</f>
        <v xml:space="preserve"> </v>
      </c>
      <c r="AT85" s="907" t="s">
        <v>24</v>
      </c>
      <c r="AU85" s="599">
        <v>10</v>
      </c>
      <c r="AV85" s="882">
        <f>'Profil MELEC'!AV26</f>
        <v>0</v>
      </c>
      <c r="AW85" s="900" t="str">
        <f>'Profil MELEC'!AX26</f>
        <v xml:space="preserve"> </v>
      </c>
    </row>
    <row r="86" spans="1:49" ht="35.1" customHeight="1">
      <c r="AO86" s="906" t="s">
        <v>27</v>
      </c>
      <c r="AP86" s="599">
        <v>10</v>
      </c>
      <c r="AQ86" s="900">
        <f>'Profil MELEC'!U30</f>
        <v>0</v>
      </c>
      <c r="AR86" s="900" t="str">
        <f>'Profil MELEC'!W30</f>
        <v xml:space="preserve"> </v>
      </c>
      <c r="AT86" s="907" t="s">
        <v>25</v>
      </c>
      <c r="AU86" s="599">
        <v>10</v>
      </c>
      <c r="AV86" s="882">
        <f>'Profil MELEC'!AV30</f>
        <v>0</v>
      </c>
      <c r="AW86" s="900" t="str">
        <f>'Profil MELEC'!AX30</f>
        <v xml:space="preserve"> </v>
      </c>
    </row>
    <row r="87" spans="1:49" ht="35.1" customHeight="1">
      <c r="AO87" s="906" t="s">
        <v>20</v>
      </c>
      <c r="AP87" s="599">
        <v>10</v>
      </c>
      <c r="AQ87" s="900">
        <f>'Profil MELEC'!U34</f>
        <v>0</v>
      </c>
      <c r="AR87" s="900" t="str">
        <f>'Profil MELEC'!W34</f>
        <v xml:space="preserve"> </v>
      </c>
      <c r="AT87" s="907" t="s">
        <v>28</v>
      </c>
      <c r="AU87" s="599">
        <v>10</v>
      </c>
      <c r="AV87" s="882">
        <f>'Profil MELEC'!AV34</f>
        <v>0</v>
      </c>
      <c r="AW87" s="900" t="str">
        <f>'Profil MELEC'!AX34</f>
        <v xml:space="preserve"> </v>
      </c>
    </row>
    <row r="88" spans="1:49" ht="35.1" customHeight="1">
      <c r="AO88" s="906" t="s">
        <v>21</v>
      </c>
      <c r="AP88" s="599">
        <v>10</v>
      </c>
      <c r="AQ88" s="900">
        <f>'Profil MELEC'!U38</f>
        <v>0</v>
      </c>
      <c r="AR88" s="900" t="str">
        <f>'Profil MELEC'!W38</f>
        <v xml:space="preserve"> </v>
      </c>
      <c r="AT88" s="907" t="s">
        <v>29</v>
      </c>
      <c r="AU88" s="599">
        <v>10</v>
      </c>
      <c r="AV88" s="882">
        <f>'Profil MELEC'!AV38</f>
        <v>0</v>
      </c>
      <c r="AW88" s="900" t="str">
        <f>'Profil MELEC'!AX38</f>
        <v xml:space="preserve"> </v>
      </c>
    </row>
    <row r="89" spans="1:49" ht="35.1" customHeight="1">
      <c r="AO89" s="906" t="s">
        <v>22</v>
      </c>
      <c r="AP89" s="599">
        <v>10</v>
      </c>
      <c r="AQ89" s="900">
        <f>'Profil MELEC'!U42</f>
        <v>0</v>
      </c>
      <c r="AR89" s="900" t="str">
        <f>'Profil MELEC'!W42</f>
        <v xml:space="preserve"> </v>
      </c>
      <c r="AT89" s="907" t="s">
        <v>30</v>
      </c>
      <c r="AU89" s="599">
        <v>10</v>
      </c>
      <c r="AV89" s="882">
        <f>'Profil MELEC'!AV42</f>
        <v>0</v>
      </c>
      <c r="AW89" s="900" t="str">
        <f>'Profil MELEC'!AX42</f>
        <v xml:space="preserve"> </v>
      </c>
    </row>
    <row r="90" spans="1:49" ht="35.1" customHeight="1">
      <c r="AO90" s="906" t="s">
        <v>23</v>
      </c>
      <c r="AP90" s="599">
        <v>10</v>
      </c>
      <c r="AQ90" s="900">
        <f>'Profil MELEC'!U46</f>
        <v>0</v>
      </c>
      <c r="AR90" s="900" t="str">
        <f>'Profil MELEC'!W46</f>
        <v xml:space="preserve"> </v>
      </c>
      <c r="AT90" s="907" t="s">
        <v>346</v>
      </c>
      <c r="AU90" s="599">
        <v>10</v>
      </c>
      <c r="AV90" s="882">
        <f>'Profil MELEC'!AV46</f>
        <v>0</v>
      </c>
      <c r="AW90" s="900" t="str">
        <f>'Profil MELEC'!AX46</f>
        <v xml:space="preserve"> </v>
      </c>
    </row>
    <row r="91" spans="1:49" ht="35.1" customHeight="1">
      <c r="AO91" s="906" t="s">
        <v>393</v>
      </c>
      <c r="AP91" s="599">
        <v>10</v>
      </c>
      <c r="AQ91" s="900">
        <f>'Profil MELEC'!U50</f>
        <v>0</v>
      </c>
      <c r="AR91" s="900" t="str">
        <f>'Profil MELEC'!W50</f>
        <v xml:space="preserve"> </v>
      </c>
      <c r="AT91" s="907" t="s">
        <v>347</v>
      </c>
      <c r="AU91" s="599">
        <v>10</v>
      </c>
      <c r="AV91" s="882">
        <f>'Profil MELEC'!AV50</f>
        <v>0</v>
      </c>
      <c r="AW91" s="900" t="str">
        <f>'Profil MELEC'!AX50</f>
        <v xml:space="preserve"> </v>
      </c>
    </row>
    <row r="92" spans="1:49" ht="35.1" customHeight="1">
      <c r="AO92" s="906" t="s">
        <v>415</v>
      </c>
      <c r="AP92" s="599">
        <v>10</v>
      </c>
      <c r="AQ92" s="900">
        <f>'Profil MELEC'!U54</f>
        <v>0</v>
      </c>
      <c r="AR92" s="900" t="str">
        <f>'Profil MELEC'!W54</f>
        <v xml:space="preserve"> </v>
      </c>
      <c r="AT92" s="907" t="s">
        <v>416</v>
      </c>
      <c r="AU92" s="599">
        <v>10</v>
      </c>
      <c r="AV92" s="882">
        <f>'Profil MELEC'!AV54</f>
        <v>0</v>
      </c>
      <c r="AW92" s="900" t="str">
        <f>'Profil MELEC'!AX54</f>
        <v xml:space="preserve"> </v>
      </c>
    </row>
    <row r="93" spans="1:49" ht="35.1" customHeight="1">
      <c r="AO93" s="908" t="s">
        <v>32</v>
      </c>
      <c r="AP93" s="599">
        <v>10</v>
      </c>
      <c r="AQ93" s="882">
        <f>'Profil MELEC'!U77</f>
        <v>0</v>
      </c>
      <c r="AR93" s="900" t="str">
        <f>'Profil MELEC'!W77</f>
        <v xml:space="preserve"> </v>
      </c>
      <c r="AT93" s="907" t="s">
        <v>417</v>
      </c>
      <c r="AU93" s="599">
        <v>10</v>
      </c>
      <c r="AV93" s="882">
        <f>'Profil MELEC'!AV58</f>
        <v>0</v>
      </c>
      <c r="AW93" s="900" t="str">
        <f>'Profil MELEC'!AX58</f>
        <v xml:space="preserve"> </v>
      </c>
    </row>
    <row r="94" spans="1:49" ht="35.1" customHeight="1">
      <c r="AO94" s="908" t="s">
        <v>33</v>
      </c>
      <c r="AP94" s="599">
        <v>10</v>
      </c>
      <c r="AQ94" s="882">
        <f>'Profil MELEC'!U81</f>
        <v>0</v>
      </c>
      <c r="AR94" s="900" t="str">
        <f>'Profil MELEC'!W81</f>
        <v xml:space="preserve"> </v>
      </c>
      <c r="AT94" s="907" t="s">
        <v>418</v>
      </c>
      <c r="AU94" s="599">
        <v>10</v>
      </c>
      <c r="AV94" s="882">
        <f>'Profil MELEC'!AV62</f>
        <v>0</v>
      </c>
      <c r="AW94" s="900" t="str">
        <f>'Profil MELEC'!AX62</f>
        <v xml:space="preserve"> </v>
      </c>
    </row>
    <row r="95" spans="1:49" ht="35.1" customHeight="1">
      <c r="AO95" s="908" t="s">
        <v>34</v>
      </c>
      <c r="AP95" s="599">
        <v>10</v>
      </c>
      <c r="AQ95" s="882">
        <f>'Profil MELEC'!U85</f>
        <v>0</v>
      </c>
      <c r="AR95" s="900" t="str">
        <f>'Profil MELEC'!W85</f>
        <v xml:space="preserve"> </v>
      </c>
      <c r="AT95" s="907" t="s">
        <v>419</v>
      </c>
      <c r="AU95" s="599">
        <v>10</v>
      </c>
      <c r="AV95" s="882">
        <f>'Profil MELEC'!AV66</f>
        <v>0</v>
      </c>
      <c r="AW95" s="900" t="str">
        <f>'Profil MELEC'!AX66</f>
        <v xml:space="preserve"> </v>
      </c>
    </row>
    <row r="96" spans="1:49" ht="35.1" customHeight="1">
      <c r="AO96" s="909" t="s">
        <v>352</v>
      </c>
      <c r="AP96" s="599">
        <v>10</v>
      </c>
      <c r="AQ96" s="882">
        <f>'Profil MELEC'!U178</f>
        <v>0</v>
      </c>
      <c r="AR96" s="900" t="str">
        <f>'Profil MELEC'!W178</f>
        <v xml:space="preserve"> </v>
      </c>
      <c r="AT96" s="910" t="s">
        <v>40</v>
      </c>
      <c r="AU96" s="599">
        <v>10</v>
      </c>
      <c r="AV96" s="882">
        <f>'Profil MELEC'!AV77</f>
        <v>0</v>
      </c>
      <c r="AW96" s="900" t="str">
        <f>'Profil MELEC'!AX77</f>
        <v xml:space="preserve"> </v>
      </c>
    </row>
    <row r="97" spans="41:49" ht="35.1" customHeight="1">
      <c r="AO97" s="909" t="s">
        <v>354</v>
      </c>
      <c r="AP97" s="599">
        <v>10</v>
      </c>
      <c r="AQ97" s="882">
        <f>'Profil MELEC'!U182</f>
        <v>0</v>
      </c>
      <c r="AR97" s="900" t="str">
        <f>'Profil MELEC'!W182</f>
        <v xml:space="preserve"> </v>
      </c>
      <c r="AT97" s="910" t="s">
        <v>391</v>
      </c>
      <c r="AU97" s="599">
        <v>10</v>
      </c>
      <c r="AV97" s="882">
        <f>'Profil MELEC'!AV81</f>
        <v>0</v>
      </c>
      <c r="AW97" s="900" t="str">
        <f>'Profil MELEC'!AX81</f>
        <v xml:space="preserve"> </v>
      </c>
    </row>
    <row r="98" spans="41:49" ht="35.1" customHeight="1">
      <c r="AO98" s="909" t="s">
        <v>356</v>
      </c>
      <c r="AP98" s="599">
        <v>10</v>
      </c>
      <c r="AQ98" s="882">
        <f>'Profil MELEC'!U186</f>
        <v>0</v>
      </c>
      <c r="AR98" s="900" t="str">
        <f>'Profil MELEC'!W186</f>
        <v xml:space="preserve"> </v>
      </c>
      <c r="AT98" s="910" t="s">
        <v>392</v>
      </c>
      <c r="AU98" s="599">
        <v>10</v>
      </c>
      <c r="AV98" s="882">
        <f>'Profil MELEC'!AV85</f>
        <v>0</v>
      </c>
      <c r="AW98" s="900" t="str">
        <f>'Profil MELEC'!AX85</f>
        <v xml:space="preserve"> </v>
      </c>
    </row>
    <row r="99" spans="41:49" ht="35.1" customHeight="1">
      <c r="AO99" s="599"/>
      <c r="AP99" s="599"/>
      <c r="AQ99" s="882"/>
      <c r="AR99" s="900"/>
      <c r="AT99" s="910" t="s">
        <v>420</v>
      </c>
      <c r="AU99" s="599">
        <v>10</v>
      </c>
      <c r="AV99" s="882">
        <f>'Profil MELEC'!AV89</f>
        <v>0</v>
      </c>
      <c r="AW99" s="900" t="str">
        <f>'Profil MELEC'!AX89</f>
        <v xml:space="preserve"> </v>
      </c>
    </row>
    <row r="100" spans="41:49" ht="35.1" customHeight="1">
      <c r="AO100" s="599"/>
      <c r="AP100" s="599"/>
      <c r="AQ100" s="882"/>
      <c r="AR100" s="900"/>
      <c r="AT100" s="910" t="s">
        <v>421</v>
      </c>
      <c r="AU100" s="599">
        <v>10</v>
      </c>
      <c r="AV100" s="882">
        <f>'Profil MELEC'!AV93</f>
        <v>0</v>
      </c>
      <c r="AW100" s="900" t="str">
        <f>'Profil MELEC'!AX93</f>
        <v xml:space="preserve"> </v>
      </c>
    </row>
    <row r="101" spans="41:49" ht="35.1" customHeight="1">
      <c r="AO101" s="599"/>
      <c r="AP101" s="599"/>
      <c r="AQ101" s="882"/>
      <c r="AR101" s="900"/>
      <c r="AT101" s="910" t="s">
        <v>422</v>
      </c>
      <c r="AU101" s="599">
        <v>10</v>
      </c>
      <c r="AV101" s="882">
        <f>'Profil MELEC'!AV97</f>
        <v>0</v>
      </c>
      <c r="AW101" s="900" t="str">
        <f>'Profil MELEC'!AX97</f>
        <v xml:space="preserve"> </v>
      </c>
    </row>
    <row r="102" spans="41:49" ht="35.1" customHeight="1">
      <c r="AO102" s="599"/>
      <c r="AP102" s="599"/>
      <c r="AQ102" s="882"/>
      <c r="AR102" s="900"/>
      <c r="AT102" s="910" t="s">
        <v>423</v>
      </c>
      <c r="AU102" s="599">
        <v>10</v>
      </c>
      <c r="AV102" s="882">
        <f>'Profil MELEC'!AV101</f>
        <v>0</v>
      </c>
      <c r="AW102" s="900" t="str">
        <f>'Profil MELEC'!AX101</f>
        <v xml:space="preserve"> </v>
      </c>
    </row>
    <row r="103" spans="41:49" ht="35.1" customHeight="1">
      <c r="AO103" s="599"/>
      <c r="AP103" s="599"/>
      <c r="AQ103" s="882"/>
      <c r="AR103" s="900"/>
      <c r="AT103" s="910" t="s">
        <v>424</v>
      </c>
      <c r="AU103" s="599">
        <v>10</v>
      </c>
      <c r="AV103" s="882">
        <f>'Profil MELEC'!AV105</f>
        <v>0</v>
      </c>
      <c r="AW103" s="900" t="str">
        <f>'Profil MELEC'!AX105</f>
        <v xml:space="preserve"> </v>
      </c>
    </row>
    <row r="104" spans="41:49" ht="35.1" customHeight="1">
      <c r="AO104" s="599"/>
      <c r="AP104" s="599"/>
      <c r="AQ104" s="882"/>
      <c r="AR104" s="900"/>
      <c r="AT104" s="910" t="s">
        <v>425</v>
      </c>
      <c r="AU104" s="599">
        <v>10</v>
      </c>
      <c r="AV104" s="882">
        <f>'Profil MELEC'!AV109</f>
        <v>0</v>
      </c>
      <c r="AW104" s="900" t="str">
        <f>'Profil MELEC'!AX109</f>
        <v xml:space="preserve"> </v>
      </c>
    </row>
    <row r="105" spans="41:49" ht="35.1" customHeight="1">
      <c r="AO105" s="599"/>
      <c r="AP105" s="599"/>
      <c r="AQ105" s="882"/>
      <c r="AR105" s="900"/>
      <c r="AT105" s="910" t="s">
        <v>426</v>
      </c>
      <c r="AU105" s="599">
        <v>10</v>
      </c>
      <c r="AV105" s="882">
        <f>'Profil MELEC'!AV113</f>
        <v>0</v>
      </c>
      <c r="AW105" s="900" t="str">
        <f>'Profil MELEC'!AX113</f>
        <v xml:space="preserve"> </v>
      </c>
    </row>
    <row r="106" spans="41:49" ht="35.1" customHeight="1">
      <c r="AO106" s="883"/>
      <c r="AP106" s="883"/>
      <c r="AQ106" s="884"/>
      <c r="AR106" s="883"/>
      <c r="AT106" s="883"/>
      <c r="AU106" s="883"/>
      <c r="AV106" s="884"/>
      <c r="AW106" s="883"/>
    </row>
    <row r="107" spans="41:49" ht="35.1" customHeight="1"/>
    <row r="108" spans="41:49" ht="47.25" customHeight="1">
      <c r="AO108" s="1498" t="s">
        <v>427</v>
      </c>
      <c r="AP108" s="1499"/>
      <c r="AQ108" s="1499"/>
      <c r="AR108" s="1499"/>
      <c r="AS108" s="856"/>
      <c r="AT108" s="1498" t="s">
        <v>428</v>
      </c>
      <c r="AU108" s="1499"/>
      <c r="AV108" s="1499"/>
      <c r="AW108" s="1499"/>
    </row>
    <row r="109" spans="41:49" ht="35.1" customHeight="1">
      <c r="AO109" s="599" t="s">
        <v>16</v>
      </c>
      <c r="AP109" s="600" t="s">
        <v>17</v>
      </c>
      <c r="AQ109" s="600" t="s">
        <v>18</v>
      </c>
      <c r="AR109" s="600" t="s">
        <v>341</v>
      </c>
      <c r="AT109" s="599" t="s">
        <v>16</v>
      </c>
      <c r="AU109" s="600" t="s">
        <v>17</v>
      </c>
      <c r="AV109" s="600" t="s">
        <v>18</v>
      </c>
      <c r="AW109" s="600" t="s">
        <v>341</v>
      </c>
    </row>
    <row r="110" spans="41:49" ht="35.1" customHeight="1">
      <c r="AO110" s="911" t="s">
        <v>343</v>
      </c>
      <c r="AP110" s="599">
        <v>10</v>
      </c>
      <c r="AQ110" s="882">
        <f>'Profil MELEC'!U124</f>
        <v>0</v>
      </c>
      <c r="AR110" s="900" t="str">
        <f>'Profil MELEC'!W124</f>
        <v xml:space="preserve"> </v>
      </c>
      <c r="AT110" s="912" t="s">
        <v>363</v>
      </c>
      <c r="AU110" s="599">
        <v>10</v>
      </c>
      <c r="AV110" s="882">
        <f>'Profil MELEC'!U147</f>
        <v>0</v>
      </c>
      <c r="AW110" s="900" t="str">
        <f>'Profil MELEC'!W147</f>
        <v xml:space="preserve"> </v>
      </c>
    </row>
    <row r="111" spans="41:49" ht="35.1" customHeight="1">
      <c r="AO111" s="911" t="s">
        <v>344</v>
      </c>
      <c r="AP111" s="599">
        <v>10</v>
      </c>
      <c r="AQ111" s="882">
        <f>'Profil MELEC'!U128</f>
        <v>0</v>
      </c>
      <c r="AR111" s="900" t="str">
        <f>'Profil MELEC'!W128</f>
        <v xml:space="preserve"> </v>
      </c>
      <c r="AT111" s="912" t="s">
        <v>365</v>
      </c>
      <c r="AU111" s="599">
        <v>10</v>
      </c>
      <c r="AV111" s="882">
        <f>'Profil MELEC'!U151</f>
        <v>0</v>
      </c>
      <c r="AW111" s="900" t="str">
        <f>'Profil MELEC'!W151</f>
        <v xml:space="preserve"> </v>
      </c>
    </row>
    <row r="112" spans="41:49" ht="35.1" customHeight="1">
      <c r="AO112" s="911" t="s">
        <v>345</v>
      </c>
      <c r="AP112" s="599">
        <v>10</v>
      </c>
      <c r="AQ112" s="882">
        <f>'Profil MELEC'!U132</f>
        <v>0</v>
      </c>
      <c r="AR112" s="900" t="str">
        <f>'Profil MELEC'!W132</f>
        <v xml:space="preserve"> </v>
      </c>
      <c r="AT112" s="912" t="s">
        <v>367</v>
      </c>
      <c r="AU112" s="599">
        <v>10</v>
      </c>
      <c r="AV112" s="882">
        <f>'Profil MELEC'!U155</f>
        <v>0</v>
      </c>
      <c r="AW112" s="900" t="str">
        <f>'Profil MELEC'!W155</f>
        <v xml:space="preserve"> </v>
      </c>
    </row>
    <row r="113" spans="41:49" ht="35.1" customHeight="1">
      <c r="AO113" s="911" t="s">
        <v>394</v>
      </c>
      <c r="AP113" s="599">
        <v>10</v>
      </c>
      <c r="AQ113" s="882">
        <f>'Profil MELEC'!U136</f>
        <v>0</v>
      </c>
      <c r="AR113" s="900" t="str">
        <f>'Profil MELEC'!W136</f>
        <v xml:space="preserve"> </v>
      </c>
      <c r="AT113" s="912" t="s">
        <v>369</v>
      </c>
      <c r="AU113" s="599">
        <v>10</v>
      </c>
      <c r="AV113" s="882">
        <f>'Profil MELEC'!U159</f>
        <v>0</v>
      </c>
      <c r="AW113" s="900" t="str">
        <f>'Profil MELEC'!W159</f>
        <v xml:space="preserve"> </v>
      </c>
    </row>
    <row r="114" spans="41:49" ht="35.1" customHeight="1">
      <c r="AO114" s="913" t="s">
        <v>351</v>
      </c>
      <c r="AP114" s="599">
        <v>10</v>
      </c>
      <c r="AQ114" s="882">
        <f>'Profil MELEC'!AV124</f>
        <v>0</v>
      </c>
      <c r="AR114" s="900" t="str">
        <f>'Profil MELEC'!AX124</f>
        <v xml:space="preserve"> </v>
      </c>
      <c r="AT114" s="912" t="s">
        <v>371</v>
      </c>
      <c r="AU114" s="599">
        <v>10</v>
      </c>
      <c r="AV114" s="882">
        <f>'Profil MELEC'!U163</f>
        <v>0</v>
      </c>
      <c r="AW114" s="900" t="str">
        <f>'Profil MELEC'!W163</f>
        <v xml:space="preserve"> </v>
      </c>
    </row>
    <row r="115" spans="41:49" ht="35.1" customHeight="1">
      <c r="AO115" s="913" t="s">
        <v>353</v>
      </c>
      <c r="AP115" s="599">
        <v>10</v>
      </c>
      <c r="AQ115" s="882">
        <f>'Profil MELEC'!AV128</f>
        <v>0</v>
      </c>
      <c r="AR115" s="900" t="str">
        <f>'Profil MELEC'!AX128</f>
        <v xml:space="preserve"> </v>
      </c>
      <c r="AT115" s="914" t="s">
        <v>373</v>
      </c>
      <c r="AU115" s="599">
        <v>10</v>
      </c>
      <c r="AV115" s="882">
        <f>'Profil MELEC'!AV147</f>
        <v>0</v>
      </c>
      <c r="AW115" s="900" t="str">
        <f>'Profil MELEC'!AX147</f>
        <v xml:space="preserve"> </v>
      </c>
    </row>
    <row r="116" spans="41:49" ht="35.1" customHeight="1">
      <c r="AO116" s="913" t="s">
        <v>355</v>
      </c>
      <c r="AP116" s="599">
        <v>10</v>
      </c>
      <c r="AQ116" s="882">
        <f>'Profil MELEC'!AV132</f>
        <v>0</v>
      </c>
      <c r="AR116" s="900" t="str">
        <f>'Profil MELEC'!AX132</f>
        <v xml:space="preserve"> </v>
      </c>
      <c r="AT116" s="914" t="s">
        <v>375</v>
      </c>
      <c r="AU116" s="599">
        <v>10</v>
      </c>
      <c r="AV116" s="882">
        <f>'Profil MELEC'!AV151</f>
        <v>0</v>
      </c>
      <c r="AW116" s="900" t="str">
        <f>'Profil MELEC'!AX151</f>
        <v xml:space="preserve"> </v>
      </c>
    </row>
    <row r="117" spans="41:49" ht="35.1" customHeight="1">
      <c r="AO117" s="913" t="s">
        <v>357</v>
      </c>
      <c r="AP117" s="599">
        <v>10</v>
      </c>
      <c r="AQ117" s="882">
        <f>'Profil MELEC'!AV136</f>
        <v>0</v>
      </c>
      <c r="AR117" s="900" t="str">
        <f>'Profil MELEC'!AX136</f>
        <v xml:space="preserve"> </v>
      </c>
      <c r="AT117" s="914" t="s">
        <v>376</v>
      </c>
      <c r="AU117" s="599">
        <v>10</v>
      </c>
      <c r="AV117" s="882">
        <f>'Profil MELEC'!AV155</f>
        <v>0</v>
      </c>
      <c r="AW117" s="900" t="str">
        <f>'Profil MELEC'!AX155</f>
        <v xml:space="preserve"> </v>
      </c>
    </row>
    <row r="118" spans="41:49" ht="35.1" customHeight="1">
      <c r="AO118" s="915" t="s">
        <v>314</v>
      </c>
      <c r="AP118" s="599">
        <v>10</v>
      </c>
      <c r="AQ118" s="882">
        <f>'Profil MELEC'!AV178</f>
        <v>0</v>
      </c>
      <c r="AR118" s="900" t="str">
        <f>'Profil MELEC'!AX178</f>
        <v xml:space="preserve"> </v>
      </c>
      <c r="AT118" s="914" t="s">
        <v>377</v>
      </c>
      <c r="AU118" s="599">
        <v>10</v>
      </c>
      <c r="AV118" s="882">
        <f>'Profil MELEC'!AV159</f>
        <v>0</v>
      </c>
      <c r="AW118" s="900" t="str">
        <f>'Profil MELEC'!AX159</f>
        <v xml:space="preserve"> </v>
      </c>
    </row>
    <row r="119" spans="41:49" ht="35.1" customHeight="1">
      <c r="AO119" s="915" t="s">
        <v>316</v>
      </c>
      <c r="AP119" s="599">
        <v>10</v>
      </c>
      <c r="AQ119" s="882">
        <f>'Profil MELEC'!AV182</f>
        <v>0</v>
      </c>
      <c r="AR119" s="900" t="str">
        <f>'Profil MELEC'!AX182</f>
        <v xml:space="preserve"> </v>
      </c>
      <c r="AT119" s="914" t="s">
        <v>397</v>
      </c>
      <c r="AU119" s="599">
        <v>10</v>
      </c>
      <c r="AV119" s="882">
        <f>'Profil MELEC'!AV163</f>
        <v>0</v>
      </c>
      <c r="AW119" s="900" t="str">
        <f>'Profil MELEC'!AX163</f>
        <v xml:space="preserve"> </v>
      </c>
    </row>
    <row r="120" spans="41:49" ht="35.1" customHeight="1">
      <c r="AO120" s="915" t="s">
        <v>318</v>
      </c>
      <c r="AP120" s="599">
        <v>10</v>
      </c>
      <c r="AQ120" s="882">
        <f>'Profil MELEC'!AV186</f>
        <v>0</v>
      </c>
      <c r="AR120" s="900" t="str">
        <f>'Profil MELEC'!AX186</f>
        <v xml:space="preserve"> </v>
      </c>
      <c r="AT120" s="914" t="s">
        <v>429</v>
      </c>
      <c r="AU120" s="599">
        <v>10</v>
      </c>
      <c r="AV120" s="882">
        <f>'Profil MELEC'!AV167</f>
        <v>0</v>
      </c>
      <c r="AW120" s="900" t="str">
        <f>'Profil MELEC'!AX167</f>
        <v xml:space="preserve"> </v>
      </c>
    </row>
    <row r="121" spans="41:49" ht="35.1" customHeight="1">
      <c r="AO121" s="915" t="s">
        <v>320</v>
      </c>
      <c r="AP121" s="599">
        <v>10</v>
      </c>
      <c r="AQ121" s="882">
        <f>'Profil MELEC'!AV190</f>
        <v>0</v>
      </c>
      <c r="AR121" s="900" t="str">
        <f>'Profil MELEC'!AX190</f>
        <v xml:space="preserve"> </v>
      </c>
      <c r="AT121" s="599"/>
      <c r="AU121" s="599"/>
      <c r="AV121" s="882"/>
      <c r="AW121" s="900"/>
    </row>
    <row r="122" spans="41:49" ht="35.1" customHeight="1">
      <c r="AO122" s="915" t="s">
        <v>322</v>
      </c>
      <c r="AP122" s="599">
        <v>10</v>
      </c>
      <c r="AQ122" s="882">
        <f>'Profil MELEC'!AV194</f>
        <v>0</v>
      </c>
      <c r="AR122" s="900" t="str">
        <f>'Profil MELEC'!AX194</f>
        <v xml:space="preserve"> </v>
      </c>
      <c r="AT122" s="599"/>
      <c r="AU122" s="599"/>
      <c r="AV122" s="882"/>
      <c r="AW122" s="900"/>
    </row>
    <row r="123" spans="41:49" ht="35.1" customHeight="1">
      <c r="AO123" s="915" t="s">
        <v>430</v>
      </c>
      <c r="AP123" s="599">
        <v>10</v>
      </c>
      <c r="AQ123" s="882">
        <f>'Profil MELEC'!AV198</f>
        <v>0</v>
      </c>
      <c r="AR123" s="900" t="str">
        <f>'Profil MELEC'!AX198</f>
        <v xml:space="preserve"> </v>
      </c>
      <c r="AT123" s="599"/>
      <c r="AU123" s="599"/>
      <c r="AV123" s="882"/>
      <c r="AW123" s="900"/>
    </row>
    <row r="124" spans="41:49" ht="35.1" customHeight="1">
      <c r="AO124" s="915" t="s">
        <v>431</v>
      </c>
      <c r="AP124" s="599">
        <v>10</v>
      </c>
      <c r="AQ124" s="882">
        <f>'Profil MELEC'!AV202</f>
        <v>0</v>
      </c>
      <c r="AR124" s="900" t="str">
        <f>'Profil MELEC'!AX202</f>
        <v xml:space="preserve"> </v>
      </c>
      <c r="AT124" s="599"/>
      <c r="AU124" s="599"/>
      <c r="AV124" s="882"/>
      <c r="AW124" s="900"/>
    </row>
    <row r="125" spans="41:49" ht="35.1" customHeight="1">
      <c r="AO125" s="599"/>
      <c r="AP125" s="599"/>
      <c r="AQ125" s="882"/>
      <c r="AR125" s="900"/>
      <c r="AT125" s="599"/>
      <c r="AU125" s="599"/>
      <c r="AV125" s="882"/>
      <c r="AW125" s="900"/>
    </row>
    <row r="126" spans="41:49" ht="35.1" customHeight="1">
      <c r="AO126" s="599"/>
      <c r="AP126" s="599"/>
      <c r="AQ126" s="882"/>
      <c r="AR126" s="900"/>
      <c r="AT126" s="599"/>
      <c r="AU126" s="599"/>
      <c r="AV126" s="882"/>
      <c r="AW126" s="900"/>
    </row>
    <row r="127" spans="41:49" ht="35.1" customHeight="1">
      <c r="AO127" s="599"/>
      <c r="AP127" s="599"/>
      <c r="AQ127" s="882"/>
      <c r="AR127" s="900"/>
      <c r="AT127" s="599"/>
      <c r="AU127" s="599"/>
      <c r="AV127" s="882"/>
      <c r="AW127" s="900"/>
    </row>
    <row r="128" spans="41:49" ht="35.1" customHeight="1">
      <c r="AO128" s="599"/>
      <c r="AP128" s="599"/>
      <c r="AQ128" s="882"/>
      <c r="AR128" s="900"/>
      <c r="AT128" s="599"/>
      <c r="AU128" s="599"/>
      <c r="AV128" s="882"/>
      <c r="AW128" s="900"/>
    </row>
    <row r="129" spans="41:49" ht="35.1" customHeight="1">
      <c r="AO129" s="599"/>
      <c r="AP129" s="599"/>
      <c r="AQ129" s="882"/>
      <c r="AR129" s="900"/>
      <c r="AT129" s="599"/>
      <c r="AU129" s="599"/>
      <c r="AV129" s="882"/>
      <c r="AW129" s="900"/>
    </row>
    <row r="130" spans="41:49" ht="35.1" customHeight="1">
      <c r="AO130" s="599"/>
      <c r="AP130" s="599"/>
      <c r="AQ130" s="882"/>
      <c r="AR130" s="900"/>
      <c r="AT130" s="599"/>
      <c r="AU130" s="599"/>
      <c r="AV130" s="882"/>
      <c r="AW130" s="900"/>
    </row>
    <row r="131" spans="41:49" ht="35.1" customHeight="1">
      <c r="AO131" s="599"/>
      <c r="AP131" s="599"/>
      <c r="AQ131" s="882"/>
      <c r="AR131" s="599"/>
      <c r="AT131" s="599"/>
      <c r="AU131" s="599"/>
      <c r="AV131" s="882"/>
      <c r="AW131" s="900"/>
    </row>
    <row r="132" spans="41:49" ht="35.1" customHeight="1">
      <c r="AO132" s="883"/>
      <c r="AP132" s="883"/>
      <c r="AQ132" s="884"/>
      <c r="AR132" s="883"/>
      <c r="AT132" s="883"/>
      <c r="AU132" s="883"/>
      <c r="AV132" s="884"/>
      <c r="AW132" s="883"/>
    </row>
    <row r="133" spans="41:49" ht="35.1" customHeight="1"/>
    <row r="134" spans="41:49" ht="35.1" customHeight="1">
      <c r="AO134" s="1498"/>
      <c r="AP134" s="1499"/>
      <c r="AQ134" s="1499"/>
      <c r="AR134" s="1499"/>
      <c r="AS134" s="856"/>
      <c r="AT134" s="1498"/>
      <c r="AU134" s="1499"/>
      <c r="AV134" s="1499"/>
      <c r="AW134" s="1499"/>
    </row>
    <row r="135" spans="41:49" ht="35.1" customHeight="1">
      <c r="AO135" s="599" t="s">
        <v>16</v>
      </c>
      <c r="AP135" s="600" t="s">
        <v>17</v>
      </c>
      <c r="AQ135" s="600" t="s">
        <v>18</v>
      </c>
      <c r="AR135" s="600" t="s">
        <v>341</v>
      </c>
      <c r="AT135" s="599" t="s">
        <v>16</v>
      </c>
      <c r="AU135" s="600" t="s">
        <v>17</v>
      </c>
      <c r="AV135" s="600" t="s">
        <v>18</v>
      </c>
      <c r="AW135" s="600" t="s">
        <v>341</v>
      </c>
    </row>
    <row r="136" spans="41:49" ht="35.1" customHeight="1">
      <c r="AO136" s="599"/>
      <c r="AP136" s="599"/>
      <c r="AQ136" s="882"/>
      <c r="AR136" s="900"/>
      <c r="AT136" s="599"/>
      <c r="AU136" s="599"/>
      <c r="AV136" s="882"/>
      <c r="AW136" s="882"/>
    </row>
    <row r="137" spans="41:49" ht="35.1" customHeight="1">
      <c r="AO137" s="599"/>
      <c r="AP137" s="599"/>
      <c r="AQ137" s="882"/>
      <c r="AR137" s="900"/>
      <c r="AT137" s="599"/>
      <c r="AU137" s="599"/>
      <c r="AV137" s="882"/>
      <c r="AW137" s="882"/>
    </row>
    <row r="138" spans="41:49" ht="35.1" customHeight="1">
      <c r="AO138" s="599"/>
      <c r="AP138" s="599"/>
      <c r="AQ138" s="882"/>
      <c r="AR138" s="900"/>
      <c r="AT138" s="599"/>
      <c r="AU138" s="599"/>
      <c r="AV138" s="882"/>
      <c r="AW138" s="882"/>
    </row>
    <row r="139" spans="41:49" ht="35.1" customHeight="1">
      <c r="AO139" s="599"/>
      <c r="AP139" s="599"/>
      <c r="AQ139" s="882"/>
      <c r="AR139" s="900"/>
      <c r="AT139" s="599"/>
      <c r="AU139" s="599"/>
      <c r="AV139" s="882"/>
      <c r="AW139" s="882"/>
    </row>
    <row r="140" spans="41:49" ht="35.1" customHeight="1">
      <c r="AO140" s="599"/>
      <c r="AP140" s="599"/>
      <c r="AQ140" s="882"/>
      <c r="AR140" s="900"/>
      <c r="AT140" s="599"/>
      <c r="AU140" s="599"/>
      <c r="AV140" s="882"/>
      <c r="AW140" s="882"/>
    </row>
    <row r="141" spans="41:49" ht="35.1" customHeight="1">
      <c r="AO141" s="599"/>
      <c r="AP141" s="599"/>
      <c r="AQ141" s="882"/>
      <c r="AR141" s="900"/>
      <c r="AT141" s="599"/>
      <c r="AU141" s="599"/>
      <c r="AV141" s="882"/>
      <c r="AW141" s="599"/>
    </row>
    <row r="142" spans="41:49" ht="35.1" customHeight="1">
      <c r="AO142" s="599"/>
      <c r="AP142" s="599"/>
      <c r="AQ142" s="882"/>
      <c r="AR142" s="900"/>
      <c r="AT142" s="599"/>
      <c r="AU142" s="599"/>
      <c r="AV142" s="882"/>
      <c r="AW142" s="599"/>
    </row>
    <row r="143" spans="41:49" ht="35.1" customHeight="1">
      <c r="AO143" s="599"/>
      <c r="AP143" s="599"/>
      <c r="AQ143" s="882"/>
      <c r="AR143" s="900"/>
      <c r="AT143" s="599"/>
      <c r="AU143" s="599"/>
      <c r="AV143" s="882"/>
      <c r="AW143" s="599"/>
    </row>
    <row r="144" spans="41:49" ht="35.1" customHeight="1">
      <c r="AO144" s="599"/>
      <c r="AP144" s="599"/>
      <c r="AQ144" s="882"/>
      <c r="AR144" s="900"/>
      <c r="AT144" s="599"/>
      <c r="AU144" s="599"/>
      <c r="AV144" s="882"/>
      <c r="AW144" s="599"/>
    </row>
    <row r="145" spans="41:49" ht="35.1" customHeight="1">
      <c r="AO145" s="599"/>
      <c r="AP145" s="599"/>
      <c r="AQ145" s="882"/>
      <c r="AR145" s="900"/>
      <c r="AT145" s="599"/>
      <c r="AU145" s="599"/>
      <c r="AV145" s="882"/>
      <c r="AW145" s="599"/>
    </row>
    <row r="146" spans="41:49" ht="35.1" customHeight="1">
      <c r="AO146" s="599"/>
      <c r="AP146" s="599"/>
      <c r="AQ146" s="882"/>
      <c r="AR146" s="900"/>
      <c r="AT146" s="599"/>
      <c r="AU146" s="599"/>
      <c r="AV146" s="882"/>
      <c r="AW146" s="599"/>
    </row>
    <row r="147" spans="41:49" ht="35.1" customHeight="1">
      <c r="AO147" s="599"/>
      <c r="AP147" s="599"/>
      <c r="AQ147" s="882"/>
      <c r="AR147" s="900"/>
      <c r="AT147" s="599"/>
      <c r="AU147" s="599"/>
      <c r="AV147" s="882"/>
      <c r="AW147" s="599"/>
    </row>
    <row r="148" spans="41:49" ht="35.1" customHeight="1">
      <c r="AO148" s="599"/>
      <c r="AP148" s="599"/>
      <c r="AQ148" s="882"/>
      <c r="AR148" s="900"/>
      <c r="AT148" s="599"/>
      <c r="AU148" s="599"/>
      <c r="AV148" s="882"/>
      <c r="AW148" s="599"/>
    </row>
    <row r="149" spans="41:49" ht="35.1" customHeight="1">
      <c r="AO149" s="599"/>
      <c r="AP149" s="599"/>
      <c r="AQ149" s="882"/>
      <c r="AR149" s="900"/>
      <c r="AT149" s="599"/>
      <c r="AU149" s="599"/>
      <c r="AV149" s="882"/>
      <c r="AW149" s="599"/>
    </row>
    <row r="150" spans="41:49" ht="35.1" customHeight="1">
      <c r="AO150" s="599"/>
      <c r="AP150" s="599"/>
      <c r="AQ150" s="882"/>
      <c r="AR150" s="900"/>
      <c r="AT150" s="599"/>
      <c r="AU150" s="599"/>
      <c r="AV150" s="882"/>
      <c r="AW150" s="599"/>
    </row>
    <row r="151" spans="41:49" ht="35.1" customHeight="1">
      <c r="AO151" s="599"/>
      <c r="AP151" s="599"/>
      <c r="AQ151" s="882"/>
      <c r="AR151" s="900"/>
      <c r="AT151" s="599"/>
      <c r="AU151" s="599"/>
      <c r="AV151" s="882"/>
      <c r="AW151" s="599"/>
    </row>
    <row r="152" spans="41:49" ht="35.1" customHeight="1">
      <c r="AO152" s="599"/>
      <c r="AP152" s="599"/>
      <c r="AQ152" s="882"/>
      <c r="AR152" s="900"/>
      <c r="AT152" s="599"/>
      <c r="AU152" s="599"/>
      <c r="AV152" s="882"/>
      <c r="AW152" s="599"/>
    </row>
    <row r="153" spans="41:49" ht="35.1" customHeight="1">
      <c r="AO153" s="599"/>
      <c r="AP153" s="599"/>
      <c r="AQ153" s="882"/>
      <c r="AR153" s="900"/>
      <c r="AT153" s="599"/>
      <c r="AU153" s="599"/>
      <c r="AV153" s="882"/>
      <c r="AW153" s="599"/>
    </row>
    <row r="154" spans="41:49" ht="35.1" customHeight="1">
      <c r="AO154" s="599"/>
      <c r="AP154" s="599"/>
      <c r="AQ154" s="882"/>
      <c r="AR154" s="900"/>
      <c r="AT154" s="599"/>
      <c r="AU154" s="599"/>
      <c r="AV154" s="882"/>
      <c r="AW154" s="599"/>
    </row>
    <row r="155" spans="41:49" ht="35.1" customHeight="1">
      <c r="AO155" s="599"/>
      <c r="AP155" s="599"/>
      <c r="AQ155" s="882"/>
      <c r="AR155" s="900"/>
      <c r="AT155" s="599"/>
      <c r="AU155" s="599"/>
      <c r="AV155" s="882"/>
      <c r="AW155" s="599"/>
    </row>
    <row r="156" spans="41:49" ht="35.1" customHeight="1">
      <c r="AO156" s="599"/>
      <c r="AP156" s="599"/>
      <c r="AQ156" s="882"/>
      <c r="AR156" s="900"/>
      <c r="AT156" s="599"/>
      <c r="AU156" s="599"/>
      <c r="AV156" s="882"/>
      <c r="AW156" s="599"/>
    </row>
    <row r="157" spans="41:49" ht="35.1" customHeight="1">
      <c r="AO157" s="599"/>
      <c r="AP157" s="599"/>
      <c r="AQ157" s="882"/>
      <c r="AR157" s="900"/>
      <c r="AT157" s="599"/>
      <c r="AU157" s="599"/>
      <c r="AV157" s="882"/>
      <c r="AW157" s="599"/>
    </row>
    <row r="158" spans="41:49" ht="35.1" customHeight="1">
      <c r="AO158" s="883"/>
      <c r="AP158" s="883"/>
      <c r="AQ158" s="884"/>
      <c r="AR158" s="883"/>
      <c r="AT158" s="883"/>
      <c r="AU158" s="883"/>
      <c r="AV158" s="884"/>
      <c r="AW158" s="883"/>
    </row>
    <row r="159" spans="41:49" ht="35.1" customHeight="1"/>
    <row r="160" spans="41:49" ht="35.1" customHeight="1"/>
    <row r="161" ht="35.1" customHeight="1"/>
    <row r="162" ht="35.1" customHeight="1"/>
    <row r="163" ht="35.1" customHeight="1"/>
    <row r="164" ht="35.1" customHeight="1"/>
    <row r="165" ht="35.1" customHeight="1"/>
    <row r="166" ht="35.1" customHeight="1"/>
    <row r="167" ht="35.1" customHeight="1"/>
    <row r="168" ht="35.1" customHeight="1"/>
    <row r="169" ht="35.1" customHeight="1"/>
    <row r="170" ht="35.1" customHeight="1"/>
    <row r="171" ht="35.1" customHeight="1"/>
    <row r="172" ht="35.1" customHeight="1"/>
  </sheetData>
  <sheetProtection sheet="1"/>
  <mergeCells count="104">
    <mergeCell ref="U51:V53"/>
    <mergeCell ref="Z51:AB53"/>
    <mergeCell ref="AT83:AW83"/>
    <mergeCell ref="AO108:AR108"/>
    <mergeCell ref="AT108:AW108"/>
    <mergeCell ref="AO134:AR134"/>
    <mergeCell ref="AT134:AW134"/>
    <mergeCell ref="W74:Z74"/>
    <mergeCell ref="K75:L75"/>
    <mergeCell ref="P75:T75"/>
    <mergeCell ref="W75:Z77"/>
    <mergeCell ref="AB75:AB77"/>
    <mergeCell ref="AE75:AI75"/>
    <mergeCell ref="AO83:AR83"/>
    <mergeCell ref="U81:AM81"/>
    <mergeCell ref="B66:C66"/>
    <mergeCell ref="M66:O66"/>
    <mergeCell ref="P66:S66"/>
    <mergeCell ref="T68:W68"/>
    <mergeCell ref="P69:Q69"/>
    <mergeCell ref="U69:V69"/>
    <mergeCell ref="AD61:AD71"/>
    <mergeCell ref="AF62:AL62"/>
    <mergeCell ref="AF71:AL71"/>
    <mergeCell ref="D63:E64"/>
    <mergeCell ref="Z63:AB64"/>
    <mergeCell ref="P64:S64"/>
    <mergeCell ref="T64:W64"/>
    <mergeCell ref="D65:E67"/>
    <mergeCell ref="U65:V67"/>
    <mergeCell ref="Z65:AB67"/>
    <mergeCell ref="H61:L71"/>
    <mergeCell ref="P62:V62"/>
    <mergeCell ref="P71:V71"/>
    <mergeCell ref="B52:C52"/>
    <mergeCell ref="M52:O52"/>
    <mergeCell ref="P52:S52"/>
    <mergeCell ref="T54:W54"/>
    <mergeCell ref="AF43:AL43"/>
    <mergeCell ref="B38:C38"/>
    <mergeCell ref="M38:O38"/>
    <mergeCell ref="P38:S38"/>
    <mergeCell ref="T40:W40"/>
    <mergeCell ref="P41:Q41"/>
    <mergeCell ref="U41:V41"/>
    <mergeCell ref="Z49:AB50"/>
    <mergeCell ref="D51:E53"/>
    <mergeCell ref="D49:E50"/>
    <mergeCell ref="AF48:AL48"/>
    <mergeCell ref="P48:V48"/>
    <mergeCell ref="AD47:AD57"/>
    <mergeCell ref="H47:L57"/>
    <mergeCell ref="T50:W50"/>
    <mergeCell ref="P50:S50"/>
    <mergeCell ref="P55:Q55"/>
    <mergeCell ref="U55:V55"/>
    <mergeCell ref="P57:V57"/>
    <mergeCell ref="AF57:AL57"/>
    <mergeCell ref="H33:L43"/>
    <mergeCell ref="AD33:AD43"/>
    <mergeCell ref="P34:V34"/>
    <mergeCell ref="AF34:AL34"/>
    <mergeCell ref="P43:V43"/>
    <mergeCell ref="T22:W22"/>
    <mergeCell ref="D23:E25"/>
    <mergeCell ref="U23:V25"/>
    <mergeCell ref="Z23:AB25"/>
    <mergeCell ref="D35:E36"/>
    <mergeCell ref="Z35:AB36"/>
    <mergeCell ref="P36:S36"/>
    <mergeCell ref="T36:W36"/>
    <mergeCell ref="D37:E39"/>
    <mergeCell ref="U37:V39"/>
    <mergeCell ref="Z37:AB39"/>
    <mergeCell ref="T26:W26"/>
    <mergeCell ref="P27:Q27"/>
    <mergeCell ref="U27:V27"/>
    <mergeCell ref="P29:V29"/>
    <mergeCell ref="B24:C24"/>
    <mergeCell ref="M24:O24"/>
    <mergeCell ref="P24:S24"/>
    <mergeCell ref="I10:AM10"/>
    <mergeCell ref="AO10:AX10"/>
    <mergeCell ref="D14:E14"/>
    <mergeCell ref="H19:L29"/>
    <mergeCell ref="AD19:AD29"/>
    <mergeCell ref="P20:V20"/>
    <mergeCell ref="AF20:AL20"/>
    <mergeCell ref="D21:E22"/>
    <mergeCell ref="Z21:AB22"/>
    <mergeCell ref="P22:S22"/>
    <mergeCell ref="AF29:AL29"/>
    <mergeCell ref="O5:T6"/>
    <mergeCell ref="W5:AB8"/>
    <mergeCell ref="AC5:AC8"/>
    <mergeCell ref="AD5:AL9"/>
    <mergeCell ref="G6:H6"/>
    <mergeCell ref="B9:E9"/>
    <mergeCell ref="G5:H5"/>
    <mergeCell ref="I5:I6"/>
    <mergeCell ref="J5:J6"/>
    <mergeCell ref="K5:K6"/>
    <mergeCell ref="L5:M6"/>
    <mergeCell ref="N5:N6"/>
  </mergeCells>
  <conditionalFormatting sqref="T24">
    <cfRule type="iconSet" priority="104">
      <iconSet showValue="0">
        <cfvo type="percent" val="0"/>
        <cfvo type="num" val="5"/>
        <cfvo type="num" val="10"/>
      </iconSet>
    </cfRule>
  </conditionalFormatting>
  <conditionalFormatting sqref="T38">
    <cfRule type="iconSet" priority="48">
      <iconSet showValue="0">
        <cfvo type="percent" val="0"/>
        <cfvo type="num" val="5"/>
        <cfvo type="num" val="10"/>
      </iconSet>
    </cfRule>
  </conditionalFormatting>
  <conditionalFormatting sqref="T52">
    <cfRule type="iconSet" priority="37">
      <iconSet showValue="0">
        <cfvo type="percent" val="0"/>
        <cfvo type="num" val="5"/>
        <cfvo type="num" val="10"/>
      </iconSet>
    </cfRule>
  </conditionalFormatting>
  <conditionalFormatting sqref="T66">
    <cfRule type="iconSet" priority="26">
      <iconSet showValue="0">
        <cfvo type="percent" val="0"/>
        <cfvo type="num" val="5"/>
        <cfvo type="num" val="10"/>
      </iconSet>
    </cfRule>
  </conditionalFormatting>
  <conditionalFormatting sqref="AS19:AS22">
    <cfRule type="beginsWith" dxfId="2862" priority="105" operator="beginsWith" text="?">
      <formula>LEFT(AS19,LEN("?"))="?"</formula>
    </cfRule>
  </conditionalFormatting>
  <conditionalFormatting sqref="AS33:AS36">
    <cfRule type="beginsWith" dxfId="2861" priority="94" operator="beginsWith" text="?">
      <formula>LEFT(AS33,LEN("?"))="?"</formula>
    </cfRule>
  </conditionalFormatting>
  <conditionalFormatting sqref="B24">
    <cfRule type="beginsWith" dxfId="2860" priority="103" operator="beginsWith" text="?">
      <formula>LEFT(B24,LEN("?"))="?"</formula>
    </cfRule>
  </conditionalFormatting>
  <conditionalFormatting sqref="D23">
    <cfRule type="beginsWith" dxfId="2859" priority="102" operator="beginsWith" text="?">
      <formula>LEFT(D23,LEN("?"))="?"</formula>
    </cfRule>
  </conditionalFormatting>
  <conditionalFormatting sqref="U27">
    <cfRule type="cellIs" dxfId="2858" priority="100" operator="equal">
      <formula>2</formula>
    </cfRule>
  </conditionalFormatting>
  <conditionalFormatting sqref="U27">
    <cfRule type="cellIs" dxfId="2857" priority="101" operator="equal">
      <formula>1</formula>
    </cfRule>
  </conditionalFormatting>
  <conditionalFormatting sqref="U27">
    <cfRule type="cellIs" dxfId="2856" priority="96" operator="equal">
      <formula>6</formula>
    </cfRule>
  </conditionalFormatting>
  <conditionalFormatting sqref="U27">
    <cfRule type="cellIs" dxfId="2855" priority="97" operator="equal">
      <formula>5</formula>
    </cfRule>
  </conditionalFormatting>
  <conditionalFormatting sqref="U27">
    <cfRule type="cellIs" dxfId="2854" priority="98" operator="equal">
      <formula>4</formula>
    </cfRule>
  </conditionalFormatting>
  <conditionalFormatting sqref="U27">
    <cfRule type="cellIs" dxfId="2853" priority="99" operator="equal">
      <formula>3</formula>
    </cfRule>
  </conditionalFormatting>
  <conditionalFormatting sqref="Z23">
    <cfRule type="beginsWith" dxfId="2852" priority="95" operator="beginsWith" text="?">
      <formula>LEFT(Z23,LEN("?"))="?"</formula>
    </cfRule>
  </conditionalFormatting>
  <conditionalFormatting sqref="B38">
    <cfRule type="beginsWith" dxfId="2851" priority="93" operator="beginsWith" text="?">
      <formula>LEFT(B38,LEN("?"))="?"</formula>
    </cfRule>
  </conditionalFormatting>
  <conditionalFormatting sqref="AS61:AS64">
    <cfRule type="beginsWith" dxfId="2850" priority="92" operator="beginsWith" text="?">
      <formula>LEFT(AS61,LEN("?"))="?"</formula>
    </cfRule>
  </conditionalFormatting>
  <conditionalFormatting sqref="B66">
    <cfRule type="beginsWith" dxfId="2849" priority="91" operator="beginsWith" text="?">
      <formula>LEFT(B66,LEN("?"))="?"</formula>
    </cfRule>
  </conditionalFormatting>
  <conditionalFormatting sqref="L5">
    <cfRule type="beginsWith" dxfId="2848" priority="86" operator="beginsWith" text="?">
      <formula>LEFT(L5,LEN("?"))="?"</formula>
    </cfRule>
  </conditionalFormatting>
  <conditionalFormatting sqref="G5:H5">
    <cfRule type="beginsWith" dxfId="2847" priority="88" operator="beginsWith" text="?">
      <formula>LEFT(G5,LEN("?"))="?"</formula>
    </cfRule>
  </conditionalFormatting>
  <conditionalFormatting sqref="G6:H6">
    <cfRule type="beginsWith" dxfId="2846" priority="87" operator="beginsWith" text="?">
      <formula>LEFT(G6,LEN("?"))="?"</formula>
    </cfRule>
  </conditionalFormatting>
  <conditionalFormatting sqref="J5">
    <cfRule type="beginsWith" dxfId="2845" priority="85" operator="beginsWith" text="?">
      <formula>LEFT(J5,LEN("?"))="?"</formula>
    </cfRule>
  </conditionalFormatting>
  <conditionalFormatting sqref="O5:T6">
    <cfRule type="beginsWith" dxfId="2844" priority="84" operator="beginsWith" text="?">
      <formula>LEFT(O5,LEN("?"))="?"</formula>
    </cfRule>
  </conditionalFormatting>
  <conditionalFormatting sqref="AD5">
    <cfRule type="beginsWith" dxfId="2843" priority="83" operator="beginsWith" text="?">
      <formula>LEFT(AD5,LEN("?"))="?"</formula>
    </cfRule>
  </conditionalFormatting>
  <conditionalFormatting sqref="P24:S24">
    <cfRule type="containsText" dxfId="2842" priority="79" operator="containsText" text="ggggggggggggggg">
      <formula>NOT(ISERROR(SEARCH("ggggggggggggggg",P24)))</formula>
    </cfRule>
  </conditionalFormatting>
  <conditionalFormatting sqref="P24:S24">
    <cfRule type="containsText" dxfId="2841" priority="80" operator="containsText" text="gggggggggg">
      <formula>NOT(ISERROR(SEARCH("gggggggggg",P24)))</formula>
    </cfRule>
  </conditionalFormatting>
  <conditionalFormatting sqref="P24:S24">
    <cfRule type="containsText" dxfId="2840" priority="81" operator="containsText" text="ggggg">
      <formula>NOT(ISERROR(SEARCH("ggggg",P24)))</formula>
    </cfRule>
  </conditionalFormatting>
  <conditionalFormatting sqref="P24:S24">
    <cfRule type="containsText" dxfId="2839" priority="82" operator="containsText" text="g">
      <formula>NOT(ISERROR(SEARCH("g",P24)))</formula>
    </cfRule>
  </conditionalFormatting>
  <conditionalFormatting sqref="U23">
    <cfRule type="cellIs" dxfId="2838" priority="75" operator="between">
      <formula>15</formula>
      <formula>20</formula>
    </cfRule>
  </conditionalFormatting>
  <conditionalFormatting sqref="U23">
    <cfRule type="cellIs" dxfId="2837" priority="76" operator="between">
      <formula>10</formula>
      <formula>14.999</formula>
    </cfRule>
  </conditionalFormatting>
  <conditionalFormatting sqref="U23">
    <cfRule type="cellIs" dxfId="2836" priority="77" operator="between">
      <formula>5</formula>
      <formula>9.999</formula>
    </cfRule>
  </conditionalFormatting>
  <conditionalFormatting sqref="U23">
    <cfRule type="cellIs" dxfId="2835" priority="78" operator="between">
      <formula>0.001</formula>
      <formula>4.999</formula>
    </cfRule>
  </conditionalFormatting>
  <conditionalFormatting sqref="P38:S38">
    <cfRule type="containsText" dxfId="2834" priority="71" operator="containsText" text="ggggggggggggggg">
      <formula>NOT(ISERROR(SEARCH("ggggggggggggggg",P38)))</formula>
    </cfRule>
  </conditionalFormatting>
  <conditionalFormatting sqref="P38:S38">
    <cfRule type="containsText" dxfId="2833" priority="72" operator="containsText" text="gggggggggg">
      <formula>NOT(ISERROR(SEARCH("gggggggggg",P38)))</formula>
    </cfRule>
  </conditionalFormatting>
  <conditionalFormatting sqref="P38:S38">
    <cfRule type="containsText" dxfId="2832" priority="73" operator="containsText" text="ggggg">
      <formula>NOT(ISERROR(SEARCH("ggggg",P38)))</formula>
    </cfRule>
  </conditionalFormatting>
  <conditionalFormatting sqref="P38:S38">
    <cfRule type="containsText" dxfId="2831" priority="74" operator="containsText" text="g">
      <formula>NOT(ISERROR(SEARCH("g",P38)))</formula>
    </cfRule>
  </conditionalFormatting>
  <conditionalFormatting sqref="P66:S66">
    <cfRule type="containsText" dxfId="2830" priority="67" operator="containsText" text="ggggggggggggggg">
      <formula>NOT(ISERROR(SEARCH("ggggggggggggggg",P66)))</formula>
    </cfRule>
  </conditionalFormatting>
  <conditionalFormatting sqref="P66:S66">
    <cfRule type="containsText" dxfId="2829" priority="68" operator="containsText" text="gggggggggg">
      <formula>NOT(ISERROR(SEARCH("gggggggggg",P66)))</formula>
    </cfRule>
  </conditionalFormatting>
  <conditionalFormatting sqref="P66:S66">
    <cfRule type="containsText" dxfId="2828" priority="69" operator="containsText" text="ggggg">
      <formula>NOT(ISERROR(SEARCH("ggggg",P66)))</formula>
    </cfRule>
  </conditionalFormatting>
  <conditionalFormatting sqref="P66:S66">
    <cfRule type="containsText" dxfId="2827" priority="70" operator="containsText" text="g">
      <formula>NOT(ISERROR(SEARCH("g",P66)))</formula>
    </cfRule>
  </conditionalFormatting>
  <conditionalFormatting sqref="D37">
    <cfRule type="beginsWith" dxfId="2826" priority="62" operator="beginsWith" text="?">
      <formula>LEFT(D37,LEN("?"))="?"</formula>
    </cfRule>
  </conditionalFormatting>
  <conditionalFormatting sqref="D65">
    <cfRule type="beginsWith" dxfId="2825" priority="61" operator="beginsWith" text="?">
      <formula>LEFT(D65,LEN("?"))="?"</formula>
    </cfRule>
  </conditionalFormatting>
  <conditionalFormatting sqref="Z37">
    <cfRule type="beginsWith" dxfId="2824" priority="59" operator="beginsWith" text="?">
      <formula>LEFT(Z37,LEN("?"))="?"</formula>
    </cfRule>
  </conditionalFormatting>
  <conditionalFormatting sqref="Z65">
    <cfRule type="beginsWith" dxfId="2823" priority="58" operator="beginsWith" text="?">
      <formula>LEFT(Z65,LEN("?"))="?"</formula>
    </cfRule>
  </conditionalFormatting>
  <conditionalFormatting sqref="AS47:AS50">
    <cfRule type="beginsWith" dxfId="2822" priority="56" operator="beginsWith" text="?">
      <formula>LEFT(AS47,LEN("?"))="?"</formula>
    </cfRule>
  </conditionalFormatting>
  <conditionalFormatting sqref="B52">
    <cfRule type="beginsWith" dxfId="2821" priority="55" operator="beginsWith" text="?">
      <formula>LEFT(B52,LEN("?"))="?"</formula>
    </cfRule>
  </conditionalFormatting>
  <conditionalFormatting sqref="P52:S52">
    <cfRule type="containsText" dxfId="2820" priority="51" operator="containsText" text="ggggggggggggggg">
      <formula>NOT(ISERROR(SEARCH("ggggggggggggggg",P52)))</formula>
    </cfRule>
  </conditionalFormatting>
  <conditionalFormatting sqref="P52:S52">
    <cfRule type="containsText" dxfId="2819" priority="52" operator="containsText" text="gggggggggg">
      <formula>NOT(ISERROR(SEARCH("gggggggggg",P52)))</formula>
    </cfRule>
  </conditionalFormatting>
  <conditionalFormatting sqref="P52:S52">
    <cfRule type="containsText" dxfId="2818" priority="53" operator="containsText" text="ggggg">
      <formula>NOT(ISERROR(SEARCH("ggggg",P52)))</formula>
    </cfRule>
  </conditionalFormatting>
  <conditionalFormatting sqref="P52:S52">
    <cfRule type="containsText" dxfId="2817" priority="54" operator="containsText" text="g">
      <formula>NOT(ISERROR(SEARCH("g",P52)))</formula>
    </cfRule>
  </conditionalFormatting>
  <conditionalFormatting sqref="D51">
    <cfRule type="beginsWith" dxfId="2816" priority="50" operator="beginsWith" text="?">
      <formula>LEFT(D51,LEN("?"))="?"</formula>
    </cfRule>
  </conditionalFormatting>
  <conditionalFormatting sqref="Z51">
    <cfRule type="beginsWith" dxfId="2815" priority="49" operator="beginsWith" text="?">
      <formula>LEFT(Z51,LEN("?"))="?"</formula>
    </cfRule>
  </conditionalFormatting>
  <conditionalFormatting sqref="U41">
    <cfRule type="cellIs" dxfId="2814" priority="46" operator="equal">
      <formula>2</formula>
    </cfRule>
  </conditionalFormatting>
  <conditionalFormatting sqref="U41">
    <cfRule type="cellIs" dxfId="2813" priority="47" operator="equal">
      <formula>1</formula>
    </cfRule>
  </conditionalFormatting>
  <conditionalFormatting sqref="U41">
    <cfRule type="cellIs" dxfId="2812" priority="42" operator="equal">
      <formula>6</formula>
    </cfRule>
  </conditionalFormatting>
  <conditionalFormatting sqref="U41">
    <cfRule type="cellIs" dxfId="2811" priority="43" operator="equal">
      <formula>5</formula>
    </cfRule>
  </conditionalFormatting>
  <conditionalFormatting sqref="U41">
    <cfRule type="cellIs" dxfId="2810" priority="44" operator="equal">
      <formula>4</formula>
    </cfRule>
  </conditionalFormatting>
  <conditionalFormatting sqref="U41">
    <cfRule type="cellIs" dxfId="2809" priority="45" operator="equal">
      <formula>3</formula>
    </cfRule>
  </conditionalFormatting>
  <conditionalFormatting sqref="U37">
    <cfRule type="cellIs" dxfId="2808" priority="38" operator="between">
      <formula>15</formula>
      <formula>20</formula>
    </cfRule>
  </conditionalFormatting>
  <conditionalFormatting sqref="U37">
    <cfRule type="cellIs" dxfId="2807" priority="39" operator="between">
      <formula>10</formula>
      <formula>14.999</formula>
    </cfRule>
  </conditionalFormatting>
  <conditionalFormatting sqref="U37">
    <cfRule type="cellIs" dxfId="2806" priority="40" operator="between">
      <formula>5</formula>
      <formula>9.999</formula>
    </cfRule>
  </conditionalFormatting>
  <conditionalFormatting sqref="U37">
    <cfRule type="cellIs" dxfId="2805" priority="41" operator="between">
      <formula>0.001</formula>
      <formula>4.999</formula>
    </cfRule>
  </conditionalFormatting>
  <conditionalFormatting sqref="U55">
    <cfRule type="cellIs" dxfId="2804" priority="35" operator="equal">
      <formula>2</formula>
    </cfRule>
  </conditionalFormatting>
  <conditionalFormatting sqref="U55">
    <cfRule type="cellIs" dxfId="2803" priority="36" operator="equal">
      <formula>1</formula>
    </cfRule>
  </conditionalFormatting>
  <conditionalFormatting sqref="U55">
    <cfRule type="cellIs" dxfId="2802" priority="31" operator="equal">
      <formula>6</formula>
    </cfRule>
  </conditionalFormatting>
  <conditionalFormatting sqref="U55">
    <cfRule type="cellIs" dxfId="2801" priority="32" operator="equal">
      <formula>5</formula>
    </cfRule>
  </conditionalFormatting>
  <conditionalFormatting sqref="U55">
    <cfRule type="cellIs" dxfId="2800" priority="33" operator="equal">
      <formula>4</formula>
    </cfRule>
  </conditionalFormatting>
  <conditionalFormatting sqref="U55">
    <cfRule type="cellIs" dxfId="2799" priority="34" operator="equal">
      <formula>3</formula>
    </cfRule>
  </conditionalFormatting>
  <conditionalFormatting sqref="U51">
    <cfRule type="cellIs" dxfId="2798" priority="27" operator="between">
      <formula>15</formula>
      <formula>20</formula>
    </cfRule>
  </conditionalFormatting>
  <conditionalFormatting sqref="U51">
    <cfRule type="cellIs" dxfId="2797" priority="28" operator="between">
      <formula>10</formula>
      <formula>14.999</formula>
    </cfRule>
  </conditionalFormatting>
  <conditionalFormatting sqref="U51">
    <cfRule type="cellIs" dxfId="2796" priority="29" operator="between">
      <formula>5</formula>
      <formula>9.999</formula>
    </cfRule>
  </conditionalFormatting>
  <conditionalFormatting sqref="U51">
    <cfRule type="cellIs" dxfId="2795" priority="30" operator="between">
      <formula>0.001</formula>
      <formula>4.999</formula>
    </cfRule>
  </conditionalFormatting>
  <conditionalFormatting sqref="U69">
    <cfRule type="cellIs" dxfId="2794" priority="24" operator="equal">
      <formula>2</formula>
    </cfRule>
  </conditionalFormatting>
  <conditionalFormatting sqref="U69">
    <cfRule type="cellIs" dxfId="2793" priority="25" operator="equal">
      <formula>1</formula>
    </cfRule>
  </conditionalFormatting>
  <conditionalFormatting sqref="U69">
    <cfRule type="cellIs" dxfId="2792" priority="20" operator="equal">
      <formula>6</formula>
    </cfRule>
  </conditionalFormatting>
  <conditionalFormatting sqref="U69">
    <cfRule type="cellIs" dxfId="2791" priority="21" operator="equal">
      <formula>5</formula>
    </cfRule>
  </conditionalFormatting>
  <conditionalFormatting sqref="U69">
    <cfRule type="cellIs" dxfId="2790" priority="22" operator="equal">
      <formula>4</formula>
    </cfRule>
  </conditionalFormatting>
  <conditionalFormatting sqref="U69">
    <cfRule type="cellIs" dxfId="2789" priority="23" operator="equal">
      <formula>3</formula>
    </cfRule>
  </conditionalFormatting>
  <conditionalFormatting sqref="U65">
    <cfRule type="cellIs" dxfId="2788" priority="16" operator="between">
      <formula>15</formula>
      <formula>20</formula>
    </cfRule>
  </conditionalFormatting>
  <conditionalFormatting sqref="U65">
    <cfRule type="cellIs" dxfId="2787" priority="17" operator="between">
      <formula>10</formula>
      <formula>14.999</formula>
    </cfRule>
  </conditionalFormatting>
  <conditionalFormatting sqref="U65">
    <cfRule type="cellIs" dxfId="2786" priority="18" operator="between">
      <formula>5</formula>
      <formula>9.999</formula>
    </cfRule>
  </conditionalFormatting>
  <conditionalFormatting sqref="U65">
    <cfRule type="cellIs" dxfId="2785" priority="19" operator="between">
      <formula>0.001</formula>
      <formula>4.999</formula>
    </cfRule>
  </conditionalFormatting>
  <conditionalFormatting sqref="W75">
    <cfRule type="cellIs" dxfId="2784" priority="1" operator="between">
      <formula>15</formula>
      <formula>20</formula>
    </cfRule>
  </conditionalFormatting>
  <conditionalFormatting sqref="W75">
    <cfRule type="cellIs" dxfId="2783" priority="2" operator="between">
      <formula>10</formula>
      <formula>14.999</formula>
    </cfRule>
  </conditionalFormatting>
  <conditionalFormatting sqref="W75">
    <cfRule type="cellIs" dxfId="2782" priority="3" operator="between">
      <formula>5</formula>
      <formula>9.999</formula>
    </cfRule>
  </conditionalFormatting>
  <conditionalFormatting sqref="W75">
    <cfRule type="cellIs" dxfId="2781" priority="4" operator="between">
      <formula>0.001</formula>
      <formula>4.999</formula>
    </cfRule>
  </conditionalFormatting>
  <printOptions horizontalCentered="1"/>
  <pageMargins left="0.70866141732283472" right="0.70866141732283472" top="0.74803149606299213" bottom="0.74803149606299213" header="0.31496062992125984" footer="0.31496062992125984"/>
  <pageSetup paperSize="9" scale="22"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6">
    <tabColor theme="2" tint="-0.249977111117893"/>
  </sheetPr>
  <dimension ref="A1:XEO252"/>
  <sheetViews>
    <sheetView topLeftCell="H89" zoomScale="25" zoomScaleNormal="25" workbookViewId="0">
      <selection activeCell="AX155" activeCellId="41" sqref="U26 W26 AV26 AV30 AX26 AX30 U77 W77 U81 W81 U85 W85 AV77 AX77 AV81 AX81 AV85 AX85 AV89 AX89 U124 W124 U128 W128 U132 W132 U136 W136 U140 W140 U144 W144 AV124 AX124 AV128 AX128 AV132 AX132 U155 W155 AV155 AX155"/>
    </sheetView>
  </sheetViews>
  <sheetFormatPr baseColWidth="10" defaultColWidth="10.85546875" defaultRowHeight="15"/>
  <cols>
    <col min="1" max="1" width="1.7109375" style="1" customWidth="1"/>
    <col min="2" max="2" width="2.42578125" style="1" customWidth="1"/>
    <col min="3" max="3" width="1.7109375" style="1" customWidth="1"/>
    <col min="4" max="4" width="10.85546875" style="1"/>
    <col min="5" max="5" width="14.140625" style="1" customWidth="1"/>
    <col min="6" max="6" width="1.7109375" style="1" customWidth="1"/>
    <col min="7" max="7" width="5" style="1" customWidth="1"/>
    <col min="8" max="8" width="36.7109375" style="1" customWidth="1"/>
    <col min="9" max="9" width="1.7109375" style="1" customWidth="1"/>
    <col min="10" max="10" width="21.7109375" style="1" customWidth="1"/>
    <col min="11" max="11" width="1.7109375" style="1" customWidth="1"/>
    <col min="12" max="12" width="12.42578125" style="1" customWidth="1"/>
    <col min="13" max="14" width="4.140625" style="1" customWidth="1"/>
    <col min="15" max="15" width="1.7109375" style="1" customWidth="1"/>
    <col min="16" max="16" width="8.85546875" style="1" customWidth="1"/>
    <col min="17" max="17" width="8.28515625" style="1" customWidth="1"/>
    <col min="18" max="18" width="8.42578125" style="1" customWidth="1"/>
    <col min="19" max="19" width="8.85546875" style="1" customWidth="1"/>
    <col min="20" max="20" width="7.42578125" style="1" customWidth="1"/>
    <col min="21" max="21" width="11.7109375" style="1" customWidth="1"/>
    <col min="22" max="22" width="3.28515625" style="1" customWidth="1"/>
    <col min="23" max="23" width="8.28515625" style="1" customWidth="1"/>
    <col min="24" max="24" width="3.28515625" style="1" customWidth="1"/>
    <col min="25" max="25" width="1.7109375" style="1" customWidth="1"/>
    <col min="26" max="26" width="2.42578125" style="1" customWidth="1"/>
    <col min="27" max="27" width="10" style="1" customWidth="1"/>
    <col min="28" max="28" width="1.7109375" style="1" customWidth="1"/>
    <col min="29" max="29" width="3.28515625" style="1" customWidth="1"/>
    <col min="30" max="30" width="1.7109375" style="1" customWidth="1"/>
    <col min="31" max="31" width="10.85546875" style="1" customWidth="1"/>
    <col min="32" max="32" width="14.140625" style="1" customWidth="1"/>
    <col min="33" max="33" width="1.7109375" style="1" customWidth="1"/>
    <col min="34" max="34" width="5" style="1" customWidth="1"/>
    <col min="35" max="35" width="37" style="1" customWidth="1"/>
    <col min="36" max="36" width="1.7109375" style="1" customWidth="1"/>
    <col min="37" max="37" width="21.85546875" style="1" customWidth="1"/>
    <col min="38" max="38" width="1.7109375" style="1" customWidth="1"/>
    <col min="39" max="39" width="11.85546875" style="1" customWidth="1"/>
    <col min="40" max="40" width="8.28515625" style="1" customWidth="1"/>
    <col min="41" max="41" width="3.28515625" style="1" customWidth="1"/>
    <col min="42" max="42" width="1.7109375" style="1" customWidth="1"/>
    <col min="43" max="46" width="8.85546875" style="1" customWidth="1"/>
    <col min="47" max="47" width="7.42578125" style="1" customWidth="1"/>
    <col min="48" max="48" width="11.7109375" style="1" customWidth="1"/>
    <col min="49" max="49" width="3.42578125" style="1" customWidth="1"/>
    <col min="50" max="50" width="8.28515625" style="1" customWidth="1"/>
    <col min="51" max="53" width="3.42578125" style="1" customWidth="1"/>
    <col min="54" max="54" width="4.7109375" style="1" customWidth="1"/>
    <col min="55" max="58" width="13.28515625" style="1" customWidth="1"/>
    <col min="59" max="60" width="10.85546875" style="1" customWidth="1"/>
    <col min="61" max="61" width="2.42578125" style="1" customWidth="1"/>
    <col min="62" max="64" width="26.28515625" style="1" customWidth="1"/>
    <col min="65" max="16384" width="10.85546875" style="1"/>
  </cols>
  <sheetData>
    <row r="1" spans="2:54" ht="9.9499999999999993" customHeight="1">
      <c r="AR1" s="107"/>
      <c r="AS1" s="107"/>
      <c r="AT1" s="107"/>
    </row>
    <row r="2" spans="2:54" ht="15" customHeight="1">
      <c r="B2" s="2"/>
      <c r="C2" s="3"/>
      <c r="D2" s="3"/>
      <c r="E2" s="3"/>
      <c r="F2" s="3"/>
      <c r="G2" s="3"/>
      <c r="H2" s="3"/>
      <c r="I2" s="3"/>
      <c r="J2" s="3"/>
      <c r="K2" s="3"/>
      <c r="L2" s="3"/>
      <c r="M2" s="3"/>
      <c r="N2" s="3"/>
      <c r="O2" s="3"/>
      <c r="P2" s="3"/>
      <c r="Q2" s="3"/>
      <c r="R2" s="3"/>
      <c r="S2" s="3"/>
      <c r="T2" s="3"/>
      <c r="U2" s="3"/>
      <c r="V2" s="3"/>
      <c r="W2" s="3"/>
      <c r="X2" s="3"/>
      <c r="Y2" s="3"/>
      <c r="Z2" s="3"/>
      <c r="AA2" s="3"/>
      <c r="AB2" s="526"/>
      <c r="AC2" s="526"/>
      <c r="AD2" s="526"/>
      <c r="AE2" s="526"/>
      <c r="AF2" s="526"/>
      <c r="AG2" s="3"/>
      <c r="AH2" s="3"/>
      <c r="AI2" s="3"/>
      <c r="AJ2" s="3"/>
      <c r="AK2" s="3"/>
      <c r="AL2" s="3"/>
      <c r="AM2" s="3"/>
      <c r="AN2" s="3"/>
      <c r="AO2" s="3"/>
      <c r="AP2" s="3"/>
      <c r="AQ2" s="3"/>
      <c r="AR2" s="3"/>
      <c r="AS2" s="3"/>
      <c r="AT2" s="3"/>
      <c r="AU2" s="3"/>
      <c r="AV2" s="3"/>
      <c r="AW2" s="3"/>
      <c r="AX2" s="3"/>
      <c r="AY2" s="3"/>
      <c r="AZ2" s="3"/>
      <c r="BA2" s="4"/>
    </row>
    <row r="3" spans="2:54" ht="9.9499999999999993" customHeight="1">
      <c r="B3" s="5"/>
      <c r="F3" s="6"/>
      <c r="G3" s="6"/>
      <c r="H3" s="7"/>
      <c r="I3" s="6"/>
      <c r="J3" s="6"/>
      <c r="K3" s="8"/>
      <c r="L3" s="8"/>
      <c r="M3" s="8"/>
      <c r="N3" s="8"/>
      <c r="O3" s="8"/>
      <c r="P3" s="8"/>
      <c r="Q3" s="8"/>
      <c r="AK3" s="19"/>
      <c r="AL3" s="19"/>
      <c r="AM3" s="19"/>
      <c r="AP3" s="19"/>
      <c r="AQ3" s="19"/>
      <c r="AT3" s="19"/>
      <c r="AU3" s="19"/>
      <c r="AV3" s="19"/>
      <c r="AX3" s="9"/>
      <c r="AY3" s="9"/>
      <c r="AZ3" s="9"/>
      <c r="BA3" s="10"/>
    </row>
    <row r="4" spans="2:54" ht="9.9499999999999993" customHeight="1">
      <c r="B4" s="5"/>
      <c r="F4" s="6"/>
      <c r="G4" s="6"/>
      <c r="H4" s="7"/>
      <c r="I4" s="6"/>
      <c r="J4" s="6"/>
      <c r="K4" s="8"/>
      <c r="L4" s="8"/>
      <c r="M4" s="8"/>
      <c r="N4" s="8"/>
      <c r="O4" s="8"/>
      <c r="P4" s="8"/>
      <c r="Q4" s="8"/>
      <c r="AK4" s="19"/>
      <c r="AL4" s="19"/>
      <c r="AM4" s="19"/>
      <c r="AP4" s="19"/>
      <c r="AQ4" s="19"/>
      <c r="AT4" s="19"/>
      <c r="AU4" s="19"/>
      <c r="AV4" s="19"/>
      <c r="AZ4" s="9"/>
      <c r="BA4" s="10"/>
    </row>
    <row r="5" spans="2:54" s="11" customFormat="1" ht="27.95" customHeight="1">
      <c r="B5" s="12"/>
      <c r="F5" s="13"/>
      <c r="G5" s="1051" t="str">
        <f>IF('Suivi des évaluations'!K5=0,"?",'Suivi des évaluations'!K5)</f>
        <v>?</v>
      </c>
      <c r="H5" s="1051"/>
      <c r="I5" s="1071"/>
      <c r="J5" s="1067" t="str">
        <f>IF('Suivi des évaluations'!K15=0,"?",'Suivi des évaluations'!K15)</f>
        <v>Seconde</v>
      </c>
      <c r="K5" s="1072"/>
      <c r="L5" s="1067" t="str">
        <f>IF('Suivi des évaluations'!S15=0,"?",'Suivi des évaluations'!S15)</f>
        <v>BCP</v>
      </c>
      <c r="M5" s="1067"/>
      <c r="N5" s="1075"/>
      <c r="O5" s="1068" t="str">
        <f>IF('Suivi des évaluations'!AB15=0,"?",'Suivi des évaluations'!AB15)</f>
        <v>Maintenance et efficacité énergétique (MEE)</v>
      </c>
      <c r="P5" s="1068"/>
      <c r="Q5" s="1068"/>
      <c r="R5" s="1068"/>
      <c r="S5" s="1068"/>
      <c r="T5" s="1068"/>
      <c r="U5" s="356"/>
      <c r="W5" s="1361" t="s">
        <v>126</v>
      </c>
      <c r="X5" s="1361"/>
      <c r="Y5" s="1361"/>
      <c r="Z5" s="1361"/>
      <c r="AA5" s="1361"/>
      <c r="AB5" s="455"/>
      <c r="AC5" s="1497" t="s">
        <v>432</v>
      </c>
      <c r="AD5" s="1497"/>
      <c r="AE5" s="1497"/>
      <c r="AF5" s="1497"/>
      <c r="AG5" s="1497"/>
      <c r="AH5" s="1497"/>
      <c r="AI5" s="1497"/>
      <c r="AJ5" s="1497"/>
      <c r="AK5" s="1497"/>
      <c r="AL5" s="1497"/>
      <c r="AM5" s="1497"/>
      <c r="AN5" s="1497"/>
      <c r="AO5" s="1497"/>
      <c r="AP5" s="1497"/>
      <c r="AQ5" s="1497"/>
      <c r="AR5" s="1497"/>
      <c r="AS5" s="1497"/>
      <c r="AT5" s="19"/>
      <c r="AW5" s="19"/>
      <c r="BA5" s="20"/>
    </row>
    <row r="6" spans="2:54" s="11" customFormat="1" ht="27.95" customHeight="1">
      <c r="B6" s="12"/>
      <c r="F6" s="13"/>
      <c r="G6" s="1051" t="str">
        <f>IF('Suivi des évaluations'!K7=0,"?",'Suivi des évaluations'!K7)</f>
        <v>?</v>
      </c>
      <c r="H6" s="1051"/>
      <c r="I6" s="1071"/>
      <c r="J6" s="1067"/>
      <c r="K6" s="1072"/>
      <c r="L6" s="1067"/>
      <c r="M6" s="1067"/>
      <c r="N6" s="1075"/>
      <c r="O6" s="1068"/>
      <c r="P6" s="1068"/>
      <c r="Q6" s="1068"/>
      <c r="R6" s="1068"/>
      <c r="S6" s="1068"/>
      <c r="T6" s="1068"/>
      <c r="U6" s="356"/>
      <c r="W6" s="1361"/>
      <c r="X6" s="1361"/>
      <c r="Y6" s="1361"/>
      <c r="Z6" s="1361"/>
      <c r="AA6" s="1361"/>
      <c r="AB6" s="455"/>
      <c r="AC6" s="1497"/>
      <c r="AD6" s="1497"/>
      <c r="AE6" s="1497"/>
      <c r="AF6" s="1497"/>
      <c r="AG6" s="1497"/>
      <c r="AH6" s="1497"/>
      <c r="AI6" s="1497"/>
      <c r="AJ6" s="1497"/>
      <c r="AK6" s="1497"/>
      <c r="AL6" s="1497"/>
      <c r="AM6" s="1497"/>
      <c r="AN6" s="1497"/>
      <c r="AO6" s="1497"/>
      <c r="AP6" s="1497"/>
      <c r="AQ6" s="1497"/>
      <c r="AR6" s="1497"/>
      <c r="AS6" s="1497"/>
      <c r="AT6" s="19"/>
      <c r="AW6" s="19"/>
      <c r="BA6" s="20"/>
    </row>
    <row r="7" spans="2:54" s="21" customFormat="1" ht="9.9499999999999993" customHeight="1">
      <c r="B7" s="22"/>
      <c r="G7" s="23"/>
      <c r="H7" s="23"/>
      <c r="I7" s="23"/>
      <c r="J7" s="24"/>
      <c r="K7" s="24"/>
      <c r="L7" s="24"/>
      <c r="M7" s="24"/>
      <c r="N7" s="24"/>
      <c r="O7" s="601"/>
      <c r="P7" s="601"/>
      <c r="Q7" s="601"/>
      <c r="R7" s="601"/>
      <c r="S7" s="601"/>
      <c r="T7" s="601"/>
      <c r="U7" s="1"/>
      <c r="V7" s="1"/>
      <c r="W7" s="1361"/>
      <c r="X7" s="1361"/>
      <c r="Y7" s="1361"/>
      <c r="Z7" s="1361"/>
      <c r="AA7" s="1361"/>
      <c r="AF7" s="1"/>
      <c r="AG7" s="1"/>
      <c r="AH7" s="1"/>
      <c r="AI7" s="25"/>
      <c r="AJ7" s="25"/>
      <c r="AK7" s="25"/>
      <c r="AN7" s="25"/>
      <c r="AO7" s="25"/>
      <c r="AP7" s="25"/>
      <c r="AR7" s="25"/>
      <c r="AS7" s="25"/>
      <c r="AT7" s="25"/>
      <c r="AW7" s="25"/>
      <c r="BA7" s="26"/>
    </row>
    <row r="8" spans="2:54" ht="9.9499999999999993" customHeight="1">
      <c r="B8" s="5"/>
      <c r="D8" s="27"/>
      <c r="E8" s="27"/>
      <c r="O8" s="601"/>
      <c r="P8" s="601"/>
      <c r="Q8" s="601"/>
      <c r="R8" s="601"/>
      <c r="S8" s="601"/>
      <c r="T8" s="601"/>
      <c r="W8" s="1361"/>
      <c r="X8" s="1361"/>
      <c r="Y8" s="1361"/>
      <c r="Z8" s="1361"/>
      <c r="AA8" s="1361"/>
      <c r="AE8" s="27"/>
      <c r="AI8" s="28"/>
      <c r="AJ8" s="28"/>
      <c r="AK8" s="28"/>
      <c r="AN8" s="28"/>
      <c r="AO8" s="28"/>
      <c r="AP8" s="28"/>
      <c r="AR8" s="28"/>
      <c r="AS8" s="28"/>
      <c r="AT8" s="28"/>
      <c r="AW8" s="28"/>
      <c r="BA8" s="10"/>
    </row>
    <row r="9" spans="2:54" s="21" customFormat="1" ht="60" customHeight="1">
      <c r="B9" s="1069" t="s">
        <v>0</v>
      </c>
      <c r="C9" s="1070"/>
      <c r="D9" s="1070"/>
      <c r="E9" s="1070"/>
      <c r="F9" s="29"/>
      <c r="G9" s="30"/>
      <c r="H9" s="131" t="s">
        <v>234</v>
      </c>
      <c r="I9" s="132"/>
      <c r="J9" s="132"/>
      <c r="K9" s="133"/>
      <c r="L9" s="133"/>
      <c r="M9" s="133"/>
      <c r="N9" s="133"/>
      <c r="O9" s="133"/>
      <c r="P9" s="133"/>
      <c r="Q9" s="133"/>
      <c r="R9" s="133"/>
      <c r="S9" s="133"/>
      <c r="T9" s="133"/>
      <c r="U9" s="133"/>
      <c r="V9" s="133"/>
      <c r="W9" s="133"/>
      <c r="X9" s="133"/>
      <c r="Y9" s="29"/>
      <c r="Z9" s="29"/>
      <c r="AA9" s="29"/>
      <c r="AB9" s="29"/>
      <c r="AC9" s="29"/>
      <c r="AD9" s="29"/>
      <c r="AF9" s="133"/>
      <c r="AG9" s="133"/>
      <c r="AH9" s="133"/>
      <c r="AI9" s="133"/>
      <c r="AJ9" s="29"/>
      <c r="AK9" s="29"/>
      <c r="AL9" s="29"/>
      <c r="AM9" s="29"/>
      <c r="AN9" s="133"/>
      <c r="AO9" s="29"/>
      <c r="AP9" s="29"/>
      <c r="AQ9" s="29"/>
      <c r="AR9" s="133"/>
      <c r="AS9" s="29"/>
      <c r="AT9" s="29"/>
      <c r="AU9" s="29"/>
      <c r="AV9" s="29"/>
      <c r="AW9" s="29"/>
      <c r="AX9" s="29"/>
      <c r="AY9" s="29"/>
      <c r="AZ9" s="29"/>
      <c r="BA9" s="29"/>
      <c r="BB9" s="629"/>
    </row>
    <row r="10" spans="2:54" ht="30" customHeight="1">
      <c r="B10" s="507"/>
      <c r="C10" s="508"/>
      <c r="D10" s="508"/>
      <c r="E10" s="508"/>
      <c r="F10" s="508"/>
      <c r="G10" s="509"/>
      <c r="H10" s="510" t="s">
        <v>92</v>
      </c>
      <c r="I10" s="370">
        <f ca="1">TODAY()</f>
        <v>44544</v>
      </c>
      <c r="J10" s="370"/>
      <c r="K10" s="370"/>
      <c r="L10" s="370"/>
      <c r="M10" s="370"/>
      <c r="N10" s="370"/>
      <c r="O10" s="370"/>
      <c r="P10" s="370"/>
      <c r="Q10" s="370"/>
      <c r="R10" s="370"/>
      <c r="S10" s="370"/>
      <c r="T10" s="370"/>
      <c r="U10" s="370"/>
      <c r="V10" s="370"/>
      <c r="W10" s="370"/>
      <c r="X10" s="370"/>
      <c r="Y10" s="370"/>
      <c r="Z10" s="370"/>
      <c r="AA10" s="370"/>
      <c r="AB10" s="370"/>
      <c r="AC10" s="370"/>
      <c r="AD10" s="370"/>
      <c r="AE10" s="370"/>
      <c r="AF10" s="370"/>
      <c r="AG10" s="370"/>
      <c r="AH10" s="370"/>
      <c r="AI10" s="370"/>
      <c r="AJ10" s="370"/>
      <c r="AK10" s="370"/>
      <c r="AL10" s="370"/>
      <c r="AM10" s="370"/>
      <c r="AN10" s="370"/>
      <c r="AO10" s="370"/>
      <c r="AP10" s="370"/>
      <c r="AQ10" s="370"/>
      <c r="AR10" s="370"/>
      <c r="AS10" s="370"/>
      <c r="AT10" s="370"/>
      <c r="AU10" s="370"/>
      <c r="AV10" s="370"/>
      <c r="AW10" s="370"/>
      <c r="AX10" s="370"/>
      <c r="AY10" s="370"/>
      <c r="AZ10" s="370"/>
      <c r="BA10" s="370"/>
      <c r="BB10" s="629"/>
    </row>
    <row r="11" spans="2:54" ht="5.0999999999999996" customHeight="1">
      <c r="B11" s="5"/>
      <c r="G11" s="37"/>
      <c r="H11" s="242"/>
      <c r="I11" s="242"/>
      <c r="J11" s="242"/>
      <c r="K11" s="242"/>
      <c r="L11" s="242"/>
      <c r="M11" s="242"/>
      <c r="N11" s="242"/>
      <c r="O11" s="242"/>
      <c r="P11" s="242"/>
      <c r="Q11" s="242"/>
      <c r="R11" s="242"/>
      <c r="S11" s="242"/>
      <c r="T11" s="242"/>
      <c r="U11" s="242"/>
      <c r="V11" s="242"/>
      <c r="W11" s="242"/>
      <c r="X11" s="242"/>
      <c r="Y11" s="242"/>
      <c r="Z11" s="242"/>
      <c r="AA11" s="242"/>
      <c r="AB11" s="242"/>
      <c r="AC11" s="242"/>
      <c r="AD11" s="242"/>
      <c r="AE11" s="242"/>
      <c r="AF11" s="242"/>
      <c r="AG11" s="242"/>
      <c r="AH11" s="242"/>
      <c r="AI11" s="242"/>
      <c r="AJ11" s="242"/>
      <c r="AK11" s="242"/>
      <c r="AL11" s="242"/>
      <c r="AM11" s="242"/>
      <c r="AN11" s="242"/>
      <c r="AO11" s="242"/>
      <c r="AP11" s="242"/>
      <c r="AQ11" s="242"/>
      <c r="AR11" s="242"/>
      <c r="AS11" s="242"/>
      <c r="AT11" s="242"/>
      <c r="AU11" s="242"/>
      <c r="AV11" s="242"/>
      <c r="AW11" s="242"/>
      <c r="AX11" s="242"/>
      <c r="AY11" s="242"/>
      <c r="AZ11" s="242"/>
      <c r="BA11" s="242"/>
      <c r="BB11" s="630"/>
    </row>
    <row r="12" spans="2:54" ht="15" customHeight="1">
      <c r="B12" s="5"/>
      <c r="G12" s="37"/>
      <c r="H12" s="242"/>
      <c r="I12" s="242"/>
      <c r="J12" s="242"/>
      <c r="K12" s="242"/>
      <c r="L12" s="242"/>
      <c r="M12" s="242"/>
      <c r="N12" s="242"/>
      <c r="O12" s="242"/>
      <c r="P12" s="242"/>
      <c r="Q12" s="242"/>
      <c r="R12" s="242"/>
      <c r="S12" s="242"/>
      <c r="T12" s="242"/>
      <c r="U12" s="41"/>
      <c r="V12" s="41"/>
      <c r="W12" s="41"/>
      <c r="X12" s="41"/>
      <c r="Y12" s="37"/>
      <c r="Z12" s="40"/>
      <c r="AA12" s="37"/>
      <c r="AB12" s="37"/>
      <c r="AC12" s="40"/>
      <c r="AD12" s="242"/>
      <c r="AE12" s="242"/>
      <c r="AF12" s="242"/>
      <c r="AG12" s="242"/>
      <c r="AH12" s="242"/>
      <c r="AI12" s="242"/>
      <c r="AJ12" s="242"/>
      <c r="AK12" s="242"/>
      <c r="AL12" s="41"/>
      <c r="AM12" s="41"/>
      <c r="AN12" s="41"/>
      <c r="AO12" s="41"/>
      <c r="AP12" s="37"/>
      <c r="AQ12" s="40"/>
      <c r="AR12" s="42"/>
      <c r="AS12" s="43"/>
      <c r="AT12" s="44"/>
      <c r="AU12" s="45"/>
      <c r="AV12" s="46"/>
      <c r="AW12" s="47"/>
      <c r="AX12" s="46"/>
      <c r="AY12" s="48"/>
      <c r="AZ12" s="242"/>
      <c r="BA12" s="242"/>
      <c r="BB12" s="631"/>
    </row>
    <row r="13" spans="2:54" ht="9.9499999999999993" customHeight="1">
      <c r="B13" s="5"/>
      <c r="G13" s="37"/>
      <c r="H13" s="242"/>
      <c r="I13" s="242"/>
      <c r="J13" s="242"/>
      <c r="K13" s="242"/>
      <c r="L13" s="242"/>
      <c r="M13" s="242"/>
      <c r="N13" s="242"/>
      <c r="O13" s="242"/>
      <c r="P13" s="242"/>
      <c r="Q13" s="242"/>
      <c r="R13" s="242"/>
      <c r="S13" s="242"/>
      <c r="T13" s="242"/>
      <c r="U13" s="242"/>
      <c r="V13" s="242"/>
      <c r="W13" s="242"/>
      <c r="X13" s="242"/>
      <c r="Y13" s="242"/>
      <c r="Z13" s="242"/>
      <c r="AA13" s="242"/>
      <c r="AB13" s="242"/>
      <c r="AC13" s="242"/>
      <c r="AD13" s="242"/>
      <c r="AE13" s="242"/>
      <c r="AF13" s="242"/>
      <c r="AG13" s="242"/>
      <c r="AH13" s="242"/>
      <c r="AI13" s="242"/>
      <c r="AJ13" s="242"/>
      <c r="AK13" s="242"/>
      <c r="AL13" s="242"/>
      <c r="AM13" s="242"/>
      <c r="AN13" s="242"/>
      <c r="AO13" s="242"/>
      <c r="AP13" s="242"/>
      <c r="AQ13" s="242"/>
      <c r="AR13" s="242"/>
      <c r="AS13" s="242"/>
      <c r="AT13" s="242"/>
      <c r="AU13" s="242"/>
      <c r="AV13" s="242"/>
      <c r="AW13" s="242"/>
      <c r="AX13" s="242"/>
      <c r="AY13" s="242"/>
      <c r="AZ13" s="242"/>
      <c r="BA13" s="242"/>
      <c r="BB13" s="631"/>
    </row>
    <row r="14" spans="2:54" ht="15" customHeight="1">
      <c r="B14" s="5"/>
      <c r="G14" s="37"/>
      <c r="H14" s="37"/>
      <c r="I14" s="37"/>
      <c r="J14" s="37"/>
      <c r="K14" s="37"/>
      <c r="L14" s="138"/>
      <c r="M14" s="40"/>
      <c r="N14" s="40"/>
      <c r="O14" s="40"/>
      <c r="P14" s="458" t="s">
        <v>66</v>
      </c>
      <c r="Q14" s="459" t="s">
        <v>62</v>
      </c>
      <c r="R14" s="460" t="s">
        <v>57</v>
      </c>
      <c r="S14" s="461" t="s">
        <v>52</v>
      </c>
      <c r="T14" s="37"/>
      <c r="U14" s="462" t="s">
        <v>120</v>
      </c>
      <c r="V14" s="37"/>
      <c r="W14" s="463" t="s">
        <v>121</v>
      </c>
      <c r="X14" s="37"/>
      <c r="Y14" s="37"/>
      <c r="Z14" s="37"/>
      <c r="AA14" s="37"/>
      <c r="AB14" s="37"/>
      <c r="AC14" s="37"/>
      <c r="AG14" s="41"/>
      <c r="AH14" s="41"/>
      <c r="AI14" s="41"/>
      <c r="AJ14" s="41"/>
      <c r="AK14" s="37"/>
      <c r="AL14" s="464"/>
      <c r="AM14" s="37"/>
      <c r="AN14" s="195"/>
      <c r="AO14" s="37"/>
      <c r="AP14" s="37"/>
      <c r="AQ14" s="458" t="s">
        <v>66</v>
      </c>
      <c r="AR14" s="459" t="s">
        <v>62</v>
      </c>
      <c r="AS14" s="460" t="s">
        <v>57</v>
      </c>
      <c r="AT14" s="461" t="s">
        <v>52</v>
      </c>
      <c r="AU14" s="37"/>
      <c r="AV14" s="462" t="s">
        <v>120</v>
      </c>
      <c r="AW14" s="37"/>
      <c r="AX14" s="463" t="s">
        <v>121</v>
      </c>
      <c r="AY14" s="195"/>
      <c r="AZ14" s="37"/>
      <c r="BA14" s="37"/>
      <c r="BB14" s="629"/>
    </row>
    <row r="15" spans="2:54" ht="5.0999999999999996" customHeight="1">
      <c r="B15" s="5"/>
      <c r="G15" s="37"/>
      <c r="H15" s="37"/>
      <c r="I15" s="37"/>
      <c r="J15" s="37"/>
      <c r="K15" s="37"/>
      <c r="L15" s="138"/>
      <c r="M15" s="40"/>
      <c r="N15" s="40"/>
      <c r="O15" s="40"/>
      <c r="P15" s="511"/>
      <c r="Q15" s="41"/>
      <c r="R15" s="41"/>
      <c r="S15" s="511"/>
      <c r="T15" s="37"/>
      <c r="U15" s="40"/>
      <c r="V15" s="37"/>
      <c r="W15" s="40"/>
      <c r="X15" s="37"/>
      <c r="Y15" s="37"/>
      <c r="Z15" s="37"/>
      <c r="AA15" s="37"/>
      <c r="AB15" s="37"/>
      <c r="AC15" s="37"/>
      <c r="AG15" s="511"/>
      <c r="AH15" s="41"/>
      <c r="AI15" s="41"/>
      <c r="AJ15" s="511"/>
      <c r="AK15" s="37"/>
      <c r="AL15" s="40"/>
      <c r="AM15" s="37"/>
      <c r="AN15" s="40"/>
      <c r="AO15" s="37"/>
      <c r="AP15" s="37"/>
      <c r="AQ15" s="37"/>
      <c r="AR15" s="37"/>
      <c r="AS15" s="37"/>
      <c r="AT15" s="37"/>
      <c r="AW15" s="40"/>
      <c r="AX15" s="37"/>
      <c r="AY15" s="40"/>
      <c r="AZ15" s="37"/>
      <c r="BA15" s="37"/>
      <c r="BB15" s="629"/>
    </row>
    <row r="16" spans="2:54" ht="35.1" customHeight="1">
      <c r="B16" s="5"/>
      <c r="G16" s="37"/>
      <c r="H16" s="37"/>
      <c r="I16" s="37"/>
      <c r="J16" s="37"/>
      <c r="K16" s="37"/>
      <c r="L16" s="37"/>
      <c r="M16" s="37"/>
      <c r="N16" s="37"/>
      <c r="O16" s="37"/>
      <c r="P16" s="37"/>
      <c r="Q16" s="37"/>
      <c r="R16" s="37"/>
      <c r="S16" s="37"/>
      <c r="T16" s="37"/>
      <c r="U16" s="37"/>
      <c r="V16" s="37"/>
      <c r="W16" s="37"/>
      <c r="X16" s="37"/>
      <c r="Y16" s="37"/>
      <c r="Z16" s="37"/>
      <c r="AA16" s="37"/>
      <c r="AB16" s="37"/>
      <c r="AC16" s="37"/>
      <c r="AD16" s="37"/>
      <c r="AG16" s="37"/>
      <c r="AH16" s="37"/>
      <c r="AI16" s="37"/>
      <c r="AJ16" s="37"/>
      <c r="AK16" s="37"/>
      <c r="AL16" s="37"/>
      <c r="AM16" s="37"/>
      <c r="AN16" s="37"/>
      <c r="AO16" s="37"/>
      <c r="AP16" s="37"/>
      <c r="AQ16" s="37"/>
      <c r="AR16" s="37"/>
      <c r="AS16" s="37"/>
      <c r="AT16" s="37"/>
      <c r="AU16" s="37"/>
      <c r="AW16" s="37"/>
      <c r="AX16" s="37"/>
      <c r="AY16" s="37"/>
      <c r="AZ16" s="37"/>
      <c r="BA16" s="37"/>
      <c r="BB16" s="630"/>
    </row>
    <row r="17" spans="2:55" ht="22.5" customHeight="1">
      <c r="B17" s="632"/>
      <c r="C17" s="633"/>
      <c r="D17" s="634"/>
      <c r="E17" s="634"/>
      <c r="F17" s="634"/>
      <c r="G17" s="634"/>
      <c r="H17" s="634"/>
      <c r="I17" s="634"/>
      <c r="J17" s="634"/>
      <c r="K17" s="634"/>
      <c r="L17" s="634"/>
      <c r="M17" s="635"/>
      <c r="N17" s="635"/>
      <c r="O17" s="635"/>
      <c r="P17" s="635"/>
      <c r="Q17" s="635"/>
      <c r="R17" s="635"/>
      <c r="S17" s="635"/>
      <c r="T17" s="635"/>
      <c r="U17" s="635"/>
      <c r="V17" s="635"/>
      <c r="W17" s="635"/>
      <c r="X17" s="635"/>
      <c r="Y17" s="635"/>
      <c r="Z17" s="635"/>
      <c r="AA17" s="635"/>
      <c r="AB17" s="635"/>
      <c r="AC17" s="634"/>
      <c r="AD17" s="634"/>
      <c r="AE17" s="634"/>
      <c r="AF17" s="634"/>
      <c r="AG17" s="634"/>
      <c r="AH17" s="635"/>
      <c r="AI17" s="635"/>
      <c r="AJ17" s="635"/>
      <c r="AK17" s="635"/>
      <c r="AL17" s="635"/>
      <c r="AM17" s="635"/>
      <c r="AN17" s="635"/>
      <c r="AO17" s="635"/>
      <c r="AP17" s="635"/>
      <c r="AQ17" s="635"/>
      <c r="AR17" s="635"/>
      <c r="AS17" s="635"/>
      <c r="AT17" s="635"/>
      <c r="AU17" s="635"/>
      <c r="AV17" s="635"/>
      <c r="AW17" s="635"/>
      <c r="AX17" s="635"/>
      <c r="AY17" s="635"/>
      <c r="AZ17" s="635"/>
      <c r="BA17" s="885"/>
      <c r="BB17" s="631"/>
    </row>
    <row r="18" spans="2:55" ht="27" customHeight="1">
      <c r="B18" s="636"/>
      <c r="C18" s="587"/>
      <c r="D18" s="587"/>
      <c r="E18" s="587"/>
      <c r="F18" s="587"/>
      <c r="G18" s="587"/>
      <c r="H18" s="587"/>
      <c r="I18" s="587"/>
      <c r="J18" s="587"/>
      <c r="K18" s="587"/>
      <c r="L18" s="587"/>
      <c r="M18" s="584"/>
      <c r="N18" s="584"/>
      <c r="O18" s="584"/>
      <c r="P18" s="584"/>
      <c r="Q18" s="584"/>
      <c r="R18" s="584"/>
      <c r="S18" s="584"/>
      <c r="T18" s="584"/>
      <c r="U18" s="584"/>
      <c r="V18" s="584"/>
      <c r="W18" s="584"/>
      <c r="X18" s="584"/>
      <c r="Y18" s="584"/>
      <c r="Z18" s="584"/>
      <c r="AA18" s="584"/>
      <c r="AB18" s="584"/>
      <c r="AC18" s="587"/>
      <c r="AD18" s="587"/>
      <c r="AE18" s="587"/>
      <c r="AF18" s="587"/>
      <c r="AG18" s="587"/>
      <c r="AH18" s="584"/>
      <c r="AI18" s="584"/>
      <c r="AJ18" s="584"/>
      <c r="AK18" s="584"/>
      <c r="AL18" s="584"/>
      <c r="AM18" s="584"/>
      <c r="AN18" s="584"/>
      <c r="AO18" s="584"/>
      <c r="AP18" s="584"/>
      <c r="AQ18" s="584"/>
      <c r="AR18" s="584"/>
      <c r="AS18" s="584"/>
      <c r="AT18" s="584"/>
      <c r="AU18" s="584"/>
      <c r="AV18" s="584"/>
      <c r="AW18" s="584"/>
      <c r="AX18" s="584"/>
      <c r="AY18" s="584"/>
      <c r="AZ18" s="584"/>
      <c r="BA18" s="637"/>
    </row>
    <row r="19" spans="2:55" ht="19.5" customHeight="1">
      <c r="B19" s="638"/>
      <c r="C19" s="639"/>
      <c r="D19" s="1455" t="s">
        <v>126</v>
      </c>
      <c r="E19" s="1455"/>
      <c r="F19" s="1458"/>
      <c r="G19" s="1576" t="str">
        <f>'Donnees SN'!$E$42</f>
        <v>C1 : RECHERCHER ET EXPLOITER DES DOCUMENTS ET INFORMATIONS, AFIN DE CONTRIBUER À L’ÉLABORATION
D’UN PROJET D’ÉQUIPEMENT OU D’INSTALLATION D’UN SYSTÈME</v>
      </c>
      <c r="H19" s="1576"/>
      <c r="I19" s="1576"/>
      <c r="J19" s="1576"/>
      <c r="K19" s="1576"/>
      <c r="L19" s="1576"/>
      <c r="M19" s="1576"/>
      <c r="N19" s="1576"/>
      <c r="O19" s="1576"/>
      <c r="P19" s="1576"/>
      <c r="Q19" s="1576"/>
      <c r="R19" s="1576"/>
      <c r="S19" s="1576"/>
      <c r="T19" s="1421"/>
      <c r="U19" s="640"/>
      <c r="V19" s="1421"/>
      <c r="W19" s="640"/>
      <c r="X19" s="1421"/>
      <c r="Y19" s="1421"/>
      <c r="Z19" s="1451"/>
      <c r="AA19" s="584"/>
      <c r="AB19" s="584"/>
      <c r="AC19" s="641"/>
      <c r="AD19" s="639"/>
      <c r="AE19" s="1455" t="s">
        <v>126</v>
      </c>
      <c r="AF19" s="1455"/>
      <c r="AG19" s="1458"/>
      <c r="AH19" s="1576" t="str">
        <f>'Donnees SN'!$E$43</f>
        <v>C2 : S’APPROPRIER LES CARACTÉRISTIQUES FONCTIONNELLES D’UN SYSTÈME, EN VUE D’INTERVENIR DANS LE
CADRE D’UNE ÉVOLUTION OU D’UNE OPÉRATION DE MAINTENANCE</v>
      </c>
      <c r="AI19" s="1576"/>
      <c r="AJ19" s="1576"/>
      <c r="AK19" s="1576"/>
      <c r="AL19" s="1576"/>
      <c r="AM19" s="1576"/>
      <c r="AN19" s="1576"/>
      <c r="AO19" s="1576"/>
      <c r="AP19" s="1576"/>
      <c r="AQ19" s="1576"/>
      <c r="AR19" s="1576"/>
      <c r="AS19" s="1576"/>
      <c r="AT19" s="1576"/>
      <c r="AU19" s="1421"/>
      <c r="AV19" s="640"/>
      <c r="AW19" s="1421"/>
      <c r="AX19" s="640"/>
      <c r="AY19" s="1421"/>
      <c r="AZ19" s="1421"/>
      <c r="BA19" s="1424"/>
    </row>
    <row r="20" spans="2:55" ht="19.5" customHeight="1">
      <c r="B20" s="642"/>
      <c r="C20" s="643"/>
      <c r="D20" s="1456"/>
      <c r="E20" s="1456"/>
      <c r="F20" s="1459"/>
      <c r="G20" s="1577"/>
      <c r="H20" s="1577"/>
      <c r="I20" s="1577"/>
      <c r="J20" s="1577"/>
      <c r="K20" s="1577"/>
      <c r="L20" s="1577"/>
      <c r="M20" s="1577"/>
      <c r="N20" s="1577"/>
      <c r="O20" s="1577"/>
      <c r="P20" s="1577"/>
      <c r="Q20" s="1577"/>
      <c r="R20" s="1577"/>
      <c r="S20" s="1577"/>
      <c r="T20" s="1422"/>
      <c r="U20" s="1442">
        <f>AVERAGE(U26:U54)</f>
        <v>0</v>
      </c>
      <c r="V20" s="1422"/>
      <c r="W20" s="1427" t="e">
        <f>AVERAGE(W26:W54)</f>
        <v>#DIV/0!</v>
      </c>
      <c r="X20" s="1422"/>
      <c r="Y20" s="1422"/>
      <c r="Z20" s="1452"/>
      <c r="AA20" s="584"/>
      <c r="AB20" s="584"/>
      <c r="AC20" s="644"/>
      <c r="AD20" s="643"/>
      <c r="AE20" s="1456"/>
      <c r="AF20" s="1456"/>
      <c r="AG20" s="1459"/>
      <c r="AH20" s="1577"/>
      <c r="AI20" s="1577"/>
      <c r="AJ20" s="1577"/>
      <c r="AK20" s="1577"/>
      <c r="AL20" s="1577"/>
      <c r="AM20" s="1577"/>
      <c r="AN20" s="1577"/>
      <c r="AO20" s="1577"/>
      <c r="AP20" s="1577"/>
      <c r="AQ20" s="1577"/>
      <c r="AR20" s="1577"/>
      <c r="AS20" s="1577"/>
      <c r="AT20" s="1577"/>
      <c r="AU20" s="1422"/>
      <c r="AV20" s="1442">
        <f>AVERAGE(AV26:AV66)</f>
        <v>0</v>
      </c>
      <c r="AW20" s="1422"/>
      <c r="AX20" s="1427" t="str">
        <f>IFERROR(AVERAGE(AX26:AX66),"")</f>
        <v/>
      </c>
      <c r="AY20" s="1422"/>
      <c r="AZ20" s="1422"/>
      <c r="BA20" s="1425"/>
    </row>
    <row r="21" spans="2:55" ht="19.5" customHeight="1">
      <c r="B21" s="642"/>
      <c r="C21" s="643"/>
      <c r="D21" s="1456"/>
      <c r="E21" s="1456"/>
      <c r="F21" s="1459"/>
      <c r="G21" s="1577"/>
      <c r="H21" s="1577"/>
      <c r="I21" s="1577"/>
      <c r="J21" s="1577"/>
      <c r="K21" s="1577"/>
      <c r="L21" s="1577"/>
      <c r="M21" s="1577"/>
      <c r="N21" s="1577"/>
      <c r="O21" s="1577"/>
      <c r="P21" s="1577"/>
      <c r="Q21" s="1577"/>
      <c r="R21" s="1577"/>
      <c r="S21" s="1577"/>
      <c r="T21" s="1422"/>
      <c r="U21" s="1443"/>
      <c r="V21" s="1422"/>
      <c r="W21" s="1428"/>
      <c r="X21" s="1422"/>
      <c r="Y21" s="1422"/>
      <c r="Z21" s="1452"/>
      <c r="AA21" s="584"/>
      <c r="AB21" s="584"/>
      <c r="AC21" s="644"/>
      <c r="AD21" s="643"/>
      <c r="AE21" s="1456"/>
      <c r="AF21" s="1456"/>
      <c r="AG21" s="1459"/>
      <c r="AH21" s="1577"/>
      <c r="AI21" s="1577"/>
      <c r="AJ21" s="1577"/>
      <c r="AK21" s="1577"/>
      <c r="AL21" s="1577"/>
      <c r="AM21" s="1577"/>
      <c r="AN21" s="1577"/>
      <c r="AO21" s="1577"/>
      <c r="AP21" s="1577"/>
      <c r="AQ21" s="1577"/>
      <c r="AR21" s="1577"/>
      <c r="AS21" s="1577"/>
      <c r="AT21" s="1577"/>
      <c r="AU21" s="1422"/>
      <c r="AV21" s="1443"/>
      <c r="AW21" s="1422"/>
      <c r="AX21" s="1428"/>
      <c r="AY21" s="1422"/>
      <c r="AZ21" s="1422"/>
      <c r="BA21" s="1425"/>
    </row>
    <row r="22" spans="2:55" ht="10.5" customHeight="1">
      <c r="B22" s="642"/>
      <c r="C22" s="643"/>
      <c r="D22" s="1456"/>
      <c r="E22" s="1456"/>
      <c r="F22" s="1459"/>
      <c r="G22" s="1577"/>
      <c r="H22" s="1577"/>
      <c r="I22" s="1577"/>
      <c r="J22" s="1577"/>
      <c r="K22" s="1577"/>
      <c r="L22" s="1577"/>
      <c r="M22" s="1577"/>
      <c r="N22" s="1577"/>
      <c r="O22" s="1577"/>
      <c r="P22" s="1577"/>
      <c r="Q22" s="1577"/>
      <c r="R22" s="1577"/>
      <c r="S22" s="1577"/>
      <c r="T22" s="1422"/>
      <c r="U22" s="1444"/>
      <c r="V22" s="1422"/>
      <c r="W22" s="1429"/>
      <c r="X22" s="1422"/>
      <c r="Y22" s="1422"/>
      <c r="Z22" s="1452"/>
      <c r="AA22" s="584"/>
      <c r="AB22" s="584"/>
      <c r="AC22" s="644"/>
      <c r="AD22" s="643"/>
      <c r="AE22" s="1456"/>
      <c r="AF22" s="1456"/>
      <c r="AG22" s="1459"/>
      <c r="AH22" s="1577"/>
      <c r="AI22" s="1577"/>
      <c r="AJ22" s="1577"/>
      <c r="AK22" s="1577"/>
      <c r="AL22" s="1577"/>
      <c r="AM22" s="1577"/>
      <c r="AN22" s="1577"/>
      <c r="AO22" s="1577"/>
      <c r="AP22" s="1577"/>
      <c r="AQ22" s="1577"/>
      <c r="AR22" s="1577"/>
      <c r="AS22" s="1577"/>
      <c r="AT22" s="1577"/>
      <c r="AU22" s="1422"/>
      <c r="AV22" s="1444"/>
      <c r="AW22" s="1422"/>
      <c r="AX22" s="1429"/>
      <c r="AY22" s="1422"/>
      <c r="AZ22" s="1422"/>
      <c r="BA22" s="1425"/>
    </row>
    <row r="23" spans="2:55" ht="19.5" customHeight="1">
      <c r="B23" s="645"/>
      <c r="C23" s="646"/>
      <c r="D23" s="1457"/>
      <c r="E23" s="1457"/>
      <c r="F23" s="1460"/>
      <c r="G23" s="1578"/>
      <c r="H23" s="1578"/>
      <c r="I23" s="1578"/>
      <c r="J23" s="1578"/>
      <c r="K23" s="1578"/>
      <c r="L23" s="1578"/>
      <c r="M23" s="1578"/>
      <c r="N23" s="1578"/>
      <c r="O23" s="1578"/>
      <c r="P23" s="1578"/>
      <c r="Q23" s="1578"/>
      <c r="R23" s="1578"/>
      <c r="S23" s="1578"/>
      <c r="T23" s="1423"/>
      <c r="U23" s="647"/>
      <c r="V23" s="1423"/>
      <c r="W23" s="647"/>
      <c r="X23" s="1423"/>
      <c r="Y23" s="1423"/>
      <c r="Z23" s="1453"/>
      <c r="AA23" s="584"/>
      <c r="AB23" s="584"/>
      <c r="AC23" s="648"/>
      <c r="AD23" s="646"/>
      <c r="AE23" s="1457"/>
      <c r="AF23" s="1457"/>
      <c r="AG23" s="1460"/>
      <c r="AH23" s="1578"/>
      <c r="AI23" s="1578"/>
      <c r="AJ23" s="1578"/>
      <c r="AK23" s="1578"/>
      <c r="AL23" s="1578"/>
      <c r="AM23" s="1578"/>
      <c r="AN23" s="1578"/>
      <c r="AO23" s="1578"/>
      <c r="AP23" s="1578"/>
      <c r="AQ23" s="1578"/>
      <c r="AR23" s="1578"/>
      <c r="AS23" s="1578"/>
      <c r="AT23" s="1578"/>
      <c r="AU23" s="1423"/>
      <c r="AV23" s="647"/>
      <c r="AW23" s="1423"/>
      <c r="AX23" s="647"/>
      <c r="AY23" s="1423"/>
      <c r="AZ23" s="1423"/>
      <c r="BA23" s="1426"/>
    </row>
    <row r="24" spans="2:55" ht="30" customHeight="1">
      <c r="B24" s="638"/>
      <c r="C24" s="639"/>
      <c r="D24" s="639"/>
      <c r="E24" s="639"/>
      <c r="F24" s="639"/>
      <c r="G24" s="640"/>
      <c r="H24" s="640"/>
      <c r="I24" s="640"/>
      <c r="J24" s="640"/>
      <c r="K24" s="640"/>
      <c r="L24" s="640"/>
      <c r="M24" s="640"/>
      <c r="N24" s="640"/>
      <c r="O24" s="640"/>
      <c r="P24" s="640"/>
      <c r="Q24" s="640"/>
      <c r="R24" s="640"/>
      <c r="S24" s="640"/>
      <c r="T24" s="640"/>
      <c r="U24" s="640"/>
      <c r="V24" s="640"/>
      <c r="W24" s="640"/>
      <c r="X24" s="640"/>
      <c r="Y24" s="640"/>
      <c r="Z24" s="649"/>
      <c r="AA24" s="650"/>
      <c r="AB24" s="584"/>
      <c r="AC24" s="641"/>
      <c r="AD24" s="639"/>
      <c r="AE24" s="639"/>
      <c r="AF24" s="639"/>
      <c r="AG24" s="639"/>
      <c r="AH24" s="640"/>
      <c r="AI24" s="640"/>
      <c r="AJ24" s="640"/>
      <c r="AK24" s="640"/>
      <c r="AL24" s="640"/>
      <c r="AM24" s="640"/>
      <c r="AN24" s="640"/>
      <c r="AO24" s="640"/>
      <c r="AP24" s="640"/>
      <c r="AQ24" s="640"/>
      <c r="AR24" s="640"/>
      <c r="AS24" s="640"/>
      <c r="AT24" s="640"/>
      <c r="AU24" s="640"/>
      <c r="AV24" s="640"/>
      <c r="AW24" s="640"/>
      <c r="AX24" s="640"/>
      <c r="AY24" s="640"/>
      <c r="AZ24" s="640"/>
      <c r="BA24" s="651"/>
    </row>
    <row r="25" spans="2:55" ht="20.100000000000001" customHeight="1">
      <c r="B25" s="642"/>
      <c r="C25" s="652"/>
      <c r="D25" s="1418"/>
      <c r="E25" s="1418"/>
      <c r="F25" s="652"/>
      <c r="G25" s="654"/>
      <c r="H25" s="1433" t="str">
        <f>'Donnees SN'!$E$4</f>
        <v>C1.1: Appréhender la mise en œuvre d'un projet simulé ou réel d'installation d'un système</v>
      </c>
      <c r="I25" s="1434"/>
      <c r="J25" s="1434"/>
      <c r="K25" s="1434"/>
      <c r="L25" s="1435"/>
      <c r="M25" s="643"/>
      <c r="N25" s="643"/>
      <c r="O25" s="654"/>
      <c r="P25" s="654"/>
      <c r="Q25" s="655"/>
      <c r="R25" s="654"/>
      <c r="S25" s="654"/>
      <c r="T25" s="654"/>
      <c r="U25" s="654"/>
      <c r="V25" s="654"/>
      <c r="W25" s="654"/>
      <c r="X25" s="654"/>
      <c r="Y25" s="654"/>
      <c r="Z25" s="656"/>
      <c r="AA25" s="650"/>
      <c r="AB25" s="584"/>
      <c r="AC25" s="644"/>
      <c r="AD25" s="652"/>
      <c r="AE25" s="1575"/>
      <c r="AF25" s="1575"/>
      <c r="AG25" s="652"/>
      <c r="AH25" s="654"/>
      <c r="AI25" s="1477" t="str">
        <f>'Donnees SN'!$E$5</f>
        <v>C2.1: Faire un bilan de l'existant et recueillir les informations relatives à l'explotation et aux caractéristiques des matériels de l'installation</v>
      </c>
      <c r="AJ25" s="1478"/>
      <c r="AK25" s="1478"/>
      <c r="AL25" s="1478"/>
      <c r="AM25" s="1479"/>
      <c r="AN25" s="643"/>
      <c r="AO25" s="643"/>
      <c r="AP25" s="654"/>
      <c r="AQ25" s="654"/>
      <c r="AR25" s="655"/>
      <c r="AS25" s="654"/>
      <c r="AT25" s="654"/>
      <c r="AU25" s="654"/>
      <c r="AV25" s="654"/>
      <c r="AW25" s="654"/>
      <c r="AX25" s="654"/>
      <c r="AY25" s="654"/>
      <c r="AZ25" s="654"/>
      <c r="BA25" s="657"/>
    </row>
    <row r="26" spans="2:55" s="21" customFormat="1" ht="30" customHeight="1">
      <c r="B26" s="1416">
        <f>'Donnees MELEC'!$B$4</f>
        <v>1</v>
      </c>
      <c r="C26" s="1461"/>
      <c r="D26" s="1419" t="str">
        <f>'Donnees MELEC'!$C$4</f>
        <v>C1.1</v>
      </c>
      <c r="E26" s="1420"/>
      <c r="F26" s="652"/>
      <c r="G26" s="659" t="s">
        <v>211</v>
      </c>
      <c r="H26" s="1436"/>
      <c r="I26" s="1353"/>
      <c r="J26" s="1353"/>
      <c r="K26" s="1353"/>
      <c r="L26" s="1437"/>
      <c r="M26" s="1446" t="s">
        <v>212</v>
      </c>
      <c r="N26" s="1446"/>
      <c r="O26" s="1447"/>
      <c r="P26" s="1430" t="str">
        <f>REPT("g",(U26))</f>
        <v/>
      </c>
      <c r="Q26" s="1431"/>
      <c r="R26" s="1431"/>
      <c r="S26" s="1432"/>
      <c r="T26" s="664"/>
      <c r="U26" s="1038">
        <f>Bilan!$AK$18</f>
        <v>0</v>
      </c>
      <c r="V26" s="654"/>
      <c r="W26" s="1039" t="str">
        <f>Bilan!$AM$18</f>
        <v xml:space="preserve"> </v>
      </c>
      <c r="X26" s="666"/>
      <c r="Y26" s="654"/>
      <c r="Z26" s="656"/>
      <c r="AA26" s="650"/>
      <c r="AB26" s="584"/>
      <c r="AC26" s="1454">
        <v>8</v>
      </c>
      <c r="AD26" s="1461"/>
      <c r="AE26" s="1419" t="str">
        <f>'Donnees MELEC'!$C$12</f>
        <v>C2.1</v>
      </c>
      <c r="AF26" s="1420"/>
      <c r="AG26" s="652"/>
      <c r="AH26" s="659" t="s">
        <v>211</v>
      </c>
      <c r="AI26" s="1480"/>
      <c r="AJ26" s="1481"/>
      <c r="AK26" s="1481"/>
      <c r="AL26" s="1481"/>
      <c r="AM26" s="1482"/>
      <c r="AN26" s="1573" t="s">
        <v>212</v>
      </c>
      <c r="AO26" s="1446"/>
      <c r="AP26" s="1574"/>
      <c r="AQ26" s="1430" t="str">
        <f>REPT("g",(AV26))</f>
        <v/>
      </c>
      <c r="AR26" s="1431"/>
      <c r="AS26" s="1431"/>
      <c r="AT26" s="1432"/>
      <c r="AU26" s="664"/>
      <c r="AV26" s="1038">
        <f>Bilan!$AK$22</f>
        <v>0</v>
      </c>
      <c r="AW26" s="654"/>
      <c r="AX26" s="1039" t="str">
        <f>Bilan!$AM$22</f>
        <v xml:space="preserve"> </v>
      </c>
      <c r="AY26" s="666"/>
      <c r="AZ26" s="654"/>
      <c r="BA26" s="657"/>
    </row>
    <row r="27" spans="2:55" ht="20.100000000000001" customHeight="1">
      <c r="B27" s="642"/>
      <c r="C27" s="652"/>
      <c r="D27" s="1418"/>
      <c r="E27" s="1418"/>
      <c r="F27" s="652"/>
      <c r="G27" s="654"/>
      <c r="H27" s="1438"/>
      <c r="I27" s="1439"/>
      <c r="J27" s="1439"/>
      <c r="K27" s="1439"/>
      <c r="L27" s="1440"/>
      <c r="M27" s="643"/>
      <c r="N27" s="643"/>
      <c r="O27" s="654"/>
      <c r="P27" s="654"/>
      <c r="Q27" s="654"/>
      <c r="R27" s="654"/>
      <c r="S27" s="654"/>
      <c r="T27" s="654"/>
      <c r="U27" s="654"/>
      <c r="V27" s="654"/>
      <c r="W27" s="654"/>
      <c r="X27" s="654"/>
      <c r="Y27" s="654"/>
      <c r="Z27" s="656"/>
      <c r="AA27" s="650"/>
      <c r="AB27" s="584"/>
      <c r="AC27" s="644"/>
      <c r="AD27" s="652"/>
      <c r="AE27" s="1476"/>
      <c r="AF27" s="1476"/>
      <c r="AG27" s="652"/>
      <c r="AH27" s="654"/>
      <c r="AI27" s="1483"/>
      <c r="AJ27" s="1484"/>
      <c r="AK27" s="1484"/>
      <c r="AL27" s="1484"/>
      <c r="AM27" s="1485"/>
      <c r="AN27" s="643"/>
      <c r="AO27" s="643"/>
      <c r="AP27" s="654"/>
      <c r="AQ27" s="654"/>
      <c r="AR27" s="654"/>
      <c r="AS27" s="654"/>
      <c r="AT27" s="654"/>
      <c r="AU27" s="654"/>
      <c r="AV27" s="654"/>
      <c r="AW27" s="654"/>
      <c r="AX27" s="654"/>
      <c r="AY27" s="654"/>
      <c r="AZ27" s="654"/>
      <c r="BA27" s="657"/>
    </row>
    <row r="28" spans="2:55" ht="15" customHeight="1">
      <c r="B28" s="667"/>
      <c r="C28" s="668"/>
      <c r="D28" s="669"/>
      <c r="E28" s="654"/>
      <c r="F28" s="670"/>
      <c r="G28" s="654"/>
      <c r="H28" s="654"/>
      <c r="I28" s="654"/>
      <c r="J28" s="654"/>
      <c r="K28" s="654"/>
      <c r="L28" s="654"/>
      <c r="M28" s="671"/>
      <c r="N28" s="671"/>
      <c r="O28" s="671"/>
      <c r="P28" s="671"/>
      <c r="Q28" s="671"/>
      <c r="R28" s="671"/>
      <c r="S28" s="671"/>
      <c r="T28" s="671"/>
      <c r="U28" s="671"/>
      <c r="V28" s="671"/>
      <c r="W28" s="671"/>
      <c r="X28" s="671"/>
      <c r="Y28" s="671"/>
      <c r="Z28" s="672"/>
      <c r="AA28" s="673"/>
      <c r="AB28" s="674"/>
      <c r="AC28" s="675"/>
      <c r="AD28" s="668"/>
      <c r="AE28" s="669"/>
      <c r="AF28" s="654"/>
      <c r="AG28" s="670"/>
      <c r="AH28" s="654"/>
      <c r="AI28" s="654"/>
      <c r="AJ28" s="654"/>
      <c r="AK28" s="654"/>
      <c r="AL28" s="654"/>
      <c r="AM28" s="654"/>
      <c r="AN28" s="671"/>
      <c r="AO28" s="671"/>
      <c r="AP28" s="671"/>
      <c r="AQ28" s="671"/>
      <c r="AR28" s="671"/>
      <c r="AS28" s="671"/>
      <c r="AT28" s="671"/>
      <c r="AU28" s="671"/>
      <c r="AV28" s="671"/>
      <c r="AW28" s="671"/>
      <c r="AX28" s="671"/>
      <c r="AY28" s="671"/>
      <c r="AZ28" s="671"/>
      <c r="BA28" s="676"/>
    </row>
    <row r="29" spans="2:55" ht="20.100000000000001" customHeight="1">
      <c r="B29" s="642"/>
      <c r="C29" s="652"/>
      <c r="D29" s="1422"/>
      <c r="E29" s="1422"/>
      <c r="F29" s="1422"/>
      <c r="G29" s="1422"/>
      <c r="H29" s="1422"/>
      <c r="I29" s="1422"/>
      <c r="J29" s="1422"/>
      <c r="K29" s="1422"/>
      <c r="L29" s="1422"/>
      <c r="M29" s="1422"/>
      <c r="N29" s="1422"/>
      <c r="O29" s="1422"/>
      <c r="P29" s="1422"/>
      <c r="Q29" s="1422"/>
      <c r="R29" s="1422"/>
      <c r="S29" s="1422"/>
      <c r="T29" s="1422"/>
      <c r="U29" s="1422"/>
      <c r="V29" s="1422"/>
      <c r="W29" s="1422"/>
      <c r="X29" s="1422"/>
      <c r="Y29" s="654"/>
      <c r="Z29" s="656"/>
      <c r="AA29" s="650"/>
      <c r="AB29" s="584"/>
      <c r="AC29" s="644"/>
      <c r="AD29" s="652"/>
      <c r="AE29" s="1575"/>
      <c r="AF29" s="1575"/>
      <c r="AG29" s="652"/>
      <c r="AH29" s="654"/>
      <c r="AI29" s="1433" t="str">
        <f>'Donnees SN'!$E$6</f>
        <v>C2.2: Analyser le fonctionnement de l’installation actuelle ou de l’équipement en vue de l’intervention</v>
      </c>
      <c r="AJ29" s="1434"/>
      <c r="AK29" s="1434"/>
      <c r="AL29" s="1434"/>
      <c r="AM29" s="1435"/>
      <c r="AN29" s="643"/>
      <c r="AO29" s="643"/>
      <c r="AP29" s="654"/>
      <c r="AQ29" s="654"/>
      <c r="AR29" s="655"/>
      <c r="AS29" s="654"/>
      <c r="AT29" s="654"/>
      <c r="AU29" s="654"/>
      <c r="AV29" s="654"/>
      <c r="AW29" s="654"/>
      <c r="AX29" s="654"/>
      <c r="AY29" s="654"/>
      <c r="AZ29" s="654"/>
      <c r="BA29" s="657"/>
    </row>
    <row r="30" spans="2:55" ht="30" customHeight="1">
      <c r="B30" s="1416"/>
      <c r="C30" s="1417"/>
      <c r="D30" s="1422"/>
      <c r="E30" s="1422"/>
      <c r="F30" s="1422"/>
      <c r="G30" s="1422"/>
      <c r="H30" s="1422"/>
      <c r="I30" s="1422"/>
      <c r="J30" s="1422"/>
      <c r="K30" s="1422"/>
      <c r="L30" s="1422"/>
      <c r="M30" s="1422"/>
      <c r="N30" s="1422"/>
      <c r="O30" s="1422"/>
      <c r="P30" s="1422"/>
      <c r="Q30" s="1422"/>
      <c r="R30" s="1422"/>
      <c r="S30" s="1422"/>
      <c r="T30" s="1422"/>
      <c r="U30" s="1422"/>
      <c r="V30" s="1422"/>
      <c r="W30" s="1422"/>
      <c r="X30" s="1422"/>
      <c r="Y30" s="654"/>
      <c r="Z30" s="656"/>
      <c r="AA30" s="650"/>
      <c r="AB30" s="584"/>
      <c r="AC30" s="1454">
        <v>9</v>
      </c>
      <c r="AD30" s="1461"/>
      <c r="AE30" s="1419" t="str">
        <f>'Donnees MELEC'!$C$13</f>
        <v>C2.2</v>
      </c>
      <c r="AF30" s="1420"/>
      <c r="AG30" s="652"/>
      <c r="AH30" s="659" t="s">
        <v>211</v>
      </c>
      <c r="AI30" s="1436"/>
      <c r="AJ30" s="1353"/>
      <c r="AK30" s="1353"/>
      <c r="AL30" s="1353"/>
      <c r="AM30" s="1437"/>
      <c r="AN30" s="1573" t="s">
        <v>212</v>
      </c>
      <c r="AO30" s="1446"/>
      <c r="AP30" s="1574"/>
      <c r="AQ30" s="1430" t="str">
        <f>REPT("g",(AV30))</f>
        <v/>
      </c>
      <c r="AR30" s="1431"/>
      <c r="AS30" s="1431"/>
      <c r="AT30" s="1432"/>
      <c r="AU30" s="664"/>
      <c r="AV30" s="1038">
        <f>Bilan!$AK$22</f>
        <v>0</v>
      </c>
      <c r="AW30" s="654"/>
      <c r="AX30" s="1039" t="str">
        <f>Bilan!$AM$22</f>
        <v xml:space="preserve"> </v>
      </c>
      <c r="AY30" s="666"/>
      <c r="AZ30" s="654"/>
      <c r="BA30" s="657"/>
    </row>
    <row r="31" spans="2:55" ht="20.100000000000001" customHeight="1">
      <c r="B31" s="642"/>
      <c r="C31" s="652"/>
      <c r="D31" s="1422"/>
      <c r="E31" s="1422"/>
      <c r="F31" s="1422"/>
      <c r="G31" s="1422"/>
      <c r="H31" s="1422"/>
      <c r="I31" s="1422"/>
      <c r="J31" s="1422"/>
      <c r="K31" s="1422"/>
      <c r="L31" s="1422"/>
      <c r="M31" s="1422"/>
      <c r="N31" s="1422"/>
      <c r="O31" s="1422"/>
      <c r="P31" s="1422"/>
      <c r="Q31" s="1422"/>
      <c r="R31" s="1422"/>
      <c r="S31" s="1422"/>
      <c r="T31" s="1422"/>
      <c r="U31" s="1422"/>
      <c r="V31" s="1422"/>
      <c r="W31" s="1422"/>
      <c r="X31" s="1422"/>
      <c r="Y31" s="654"/>
      <c r="Z31" s="656"/>
      <c r="AA31" s="650"/>
      <c r="AB31" s="584"/>
      <c r="AC31" s="644"/>
      <c r="AD31" s="652"/>
      <c r="AE31" s="1476"/>
      <c r="AF31" s="1476"/>
      <c r="AG31" s="652"/>
      <c r="AH31" s="654"/>
      <c r="AI31" s="1438"/>
      <c r="AJ31" s="1439"/>
      <c r="AK31" s="1439"/>
      <c r="AL31" s="1439"/>
      <c r="AM31" s="1440"/>
      <c r="AN31" s="643"/>
      <c r="AO31" s="643"/>
      <c r="AP31" s="654"/>
      <c r="AQ31" s="654"/>
      <c r="AR31" s="654"/>
      <c r="AS31" s="654"/>
      <c r="AT31" s="654"/>
      <c r="AU31" s="654"/>
      <c r="AV31" s="654"/>
      <c r="AW31" s="654"/>
      <c r="AX31" s="654"/>
      <c r="AY31" s="654"/>
      <c r="AZ31" s="654"/>
      <c r="BA31" s="657"/>
      <c r="BB31" s="677"/>
      <c r="BC31" s="677"/>
    </row>
    <row r="32" spans="2:55" ht="15" customHeight="1">
      <c r="B32" s="642"/>
      <c r="C32" s="652"/>
      <c r="D32" s="1422"/>
      <c r="E32" s="1422"/>
      <c r="F32" s="1422"/>
      <c r="G32" s="1422"/>
      <c r="H32" s="1422"/>
      <c r="I32" s="1422"/>
      <c r="J32" s="1422"/>
      <c r="K32" s="1422"/>
      <c r="L32" s="1422"/>
      <c r="M32" s="1422"/>
      <c r="N32" s="1422"/>
      <c r="O32" s="1422"/>
      <c r="P32" s="1422"/>
      <c r="Q32" s="1422"/>
      <c r="R32" s="1422"/>
      <c r="S32" s="1422"/>
      <c r="T32" s="1422"/>
      <c r="U32" s="1422"/>
      <c r="V32" s="1422"/>
      <c r="W32" s="1422"/>
      <c r="X32" s="1422"/>
      <c r="Y32" s="654"/>
      <c r="Z32" s="656"/>
      <c r="AA32" s="1441"/>
      <c r="AB32" s="683"/>
      <c r="AC32" s="644"/>
      <c r="AD32" s="652"/>
      <c r="AE32" s="1418"/>
      <c r="AF32" s="1418"/>
      <c r="AG32" s="652"/>
      <c r="AH32" s="654"/>
      <c r="AI32" s="710"/>
      <c r="AJ32" s="711"/>
      <c r="AK32" s="711"/>
      <c r="AL32" s="712"/>
      <c r="AM32" s="713"/>
      <c r="AN32" s="643"/>
      <c r="AO32" s="643"/>
      <c r="AP32" s="654"/>
      <c r="AQ32" s="654"/>
      <c r="AR32" s="654"/>
      <c r="AS32" s="654"/>
      <c r="AT32" s="654"/>
      <c r="AU32" s="654"/>
      <c r="AV32" s="654"/>
      <c r="AW32" s="654"/>
      <c r="AX32" s="654"/>
      <c r="AY32" s="654"/>
      <c r="AZ32" s="654"/>
      <c r="BA32" s="657"/>
      <c r="BB32" s="251"/>
      <c r="BC32" s="251"/>
    </row>
    <row r="33" spans="2:55" ht="20.100000000000001" hidden="1" customHeight="1">
      <c r="B33" s="642"/>
      <c r="C33" s="652"/>
      <c r="D33" s="1422"/>
      <c r="E33" s="1422"/>
      <c r="F33" s="1422"/>
      <c r="G33" s="1422"/>
      <c r="H33" s="1422"/>
      <c r="I33" s="1422"/>
      <c r="J33" s="1422"/>
      <c r="K33" s="1422"/>
      <c r="L33" s="1422"/>
      <c r="M33" s="1422"/>
      <c r="N33" s="1422"/>
      <c r="O33" s="1422"/>
      <c r="P33" s="1422"/>
      <c r="Q33" s="1422"/>
      <c r="R33" s="1422"/>
      <c r="S33" s="1422"/>
      <c r="T33" s="1422"/>
      <c r="U33" s="1422"/>
      <c r="V33" s="1422"/>
      <c r="W33" s="1422"/>
      <c r="X33" s="1422"/>
      <c r="Y33" s="654"/>
      <c r="Z33" s="656"/>
      <c r="AA33" s="1441"/>
      <c r="AB33" s="683"/>
      <c r="AC33" s="916"/>
      <c r="AD33" s="917"/>
      <c r="AE33" s="1616"/>
      <c r="AF33" s="1616"/>
      <c r="AG33" s="917"/>
      <c r="AH33" s="918"/>
      <c r="AI33" s="1624"/>
      <c r="AJ33" s="1624"/>
      <c r="AK33" s="1624"/>
      <c r="AL33" s="1624"/>
      <c r="AM33" s="1624"/>
      <c r="AN33" s="919"/>
      <c r="AO33" s="919"/>
      <c r="AP33" s="918"/>
      <c r="AQ33" s="918"/>
      <c r="AR33" s="918"/>
      <c r="AS33" s="918"/>
      <c r="AT33" s="918"/>
      <c r="AU33" s="918"/>
      <c r="AV33" s="918"/>
      <c r="AW33" s="918"/>
      <c r="AX33" s="918"/>
      <c r="AY33" s="918"/>
      <c r="AZ33" s="654"/>
      <c r="BA33" s="657"/>
    </row>
    <row r="34" spans="2:55" ht="30" hidden="1" customHeight="1">
      <c r="B34" s="1416"/>
      <c r="C34" s="1417"/>
      <c r="D34" s="1422"/>
      <c r="E34" s="1422"/>
      <c r="F34" s="1422"/>
      <c r="G34" s="1422"/>
      <c r="H34" s="1422"/>
      <c r="I34" s="1422"/>
      <c r="J34" s="1422"/>
      <c r="K34" s="1422"/>
      <c r="L34" s="1422"/>
      <c r="M34" s="1422"/>
      <c r="N34" s="1422"/>
      <c r="O34" s="1422"/>
      <c r="P34" s="1422"/>
      <c r="Q34" s="1422"/>
      <c r="R34" s="1422"/>
      <c r="S34" s="1422"/>
      <c r="T34" s="1422"/>
      <c r="U34" s="1422"/>
      <c r="V34" s="1422"/>
      <c r="W34" s="1422"/>
      <c r="X34" s="1422"/>
      <c r="Y34" s="654"/>
      <c r="Z34" s="656"/>
      <c r="AA34" s="650"/>
      <c r="AB34" s="584"/>
      <c r="AC34" s="1622"/>
      <c r="AD34" s="1623"/>
      <c r="AE34" s="1618"/>
      <c r="AF34" s="1618"/>
      <c r="AG34" s="917"/>
      <c r="AH34" s="920"/>
      <c r="AI34" s="1624"/>
      <c r="AJ34" s="1624"/>
      <c r="AK34" s="1624"/>
      <c r="AL34" s="1624"/>
      <c r="AM34" s="1624"/>
      <c r="AN34" s="1619"/>
      <c r="AO34" s="1619"/>
      <c r="AP34" s="1619"/>
      <c r="AQ34" s="1615"/>
      <c r="AR34" s="1615"/>
      <c r="AS34" s="1615"/>
      <c r="AT34" s="1615"/>
      <c r="AU34" s="921"/>
      <c r="AV34" s="922"/>
      <c r="AW34" s="918"/>
      <c r="AX34" s="923"/>
      <c r="AY34" s="918"/>
      <c r="AZ34" s="654"/>
      <c r="BA34" s="657"/>
    </row>
    <row r="35" spans="2:55" ht="20.100000000000001" hidden="1" customHeight="1">
      <c r="B35" s="684"/>
      <c r="C35" s="652"/>
      <c r="D35" s="1422"/>
      <c r="E35" s="1422"/>
      <c r="F35" s="1422"/>
      <c r="G35" s="1422"/>
      <c r="H35" s="1422"/>
      <c r="I35" s="1422"/>
      <c r="J35" s="1422"/>
      <c r="K35" s="1422"/>
      <c r="L35" s="1422"/>
      <c r="M35" s="1422"/>
      <c r="N35" s="1422"/>
      <c r="O35" s="1422"/>
      <c r="P35" s="1422"/>
      <c r="Q35" s="1422"/>
      <c r="R35" s="1422"/>
      <c r="S35" s="1422"/>
      <c r="T35" s="1422"/>
      <c r="U35" s="1422"/>
      <c r="V35" s="1422"/>
      <c r="W35" s="1422"/>
      <c r="X35" s="1422"/>
      <c r="Y35" s="654"/>
      <c r="Z35" s="656"/>
      <c r="AA35" s="1462"/>
      <c r="AB35" s="686"/>
      <c r="AC35" s="924"/>
      <c r="AD35" s="917"/>
      <c r="AE35" s="1616"/>
      <c r="AF35" s="1616"/>
      <c r="AG35" s="917"/>
      <c r="AH35" s="918"/>
      <c r="AI35" s="1624"/>
      <c r="AJ35" s="1624"/>
      <c r="AK35" s="1624"/>
      <c r="AL35" s="1624"/>
      <c r="AM35" s="1624"/>
      <c r="AN35" s="919"/>
      <c r="AO35" s="919"/>
      <c r="AP35" s="918"/>
      <c r="AQ35" s="918"/>
      <c r="AR35" s="918"/>
      <c r="AS35" s="918"/>
      <c r="AT35" s="918"/>
      <c r="AU35" s="918"/>
      <c r="AV35" s="918"/>
      <c r="AW35" s="918"/>
      <c r="AX35" s="918"/>
      <c r="AY35" s="918"/>
      <c r="AZ35" s="654"/>
      <c r="BA35" s="657"/>
    </row>
    <row r="36" spans="2:55" ht="15" hidden="1" customHeight="1">
      <c r="B36" s="684"/>
      <c r="C36" s="652"/>
      <c r="D36" s="1422"/>
      <c r="E36" s="1422"/>
      <c r="F36" s="1422"/>
      <c r="G36" s="1422"/>
      <c r="H36" s="1422"/>
      <c r="I36" s="1422"/>
      <c r="J36" s="1422"/>
      <c r="K36" s="1422"/>
      <c r="L36" s="1422"/>
      <c r="M36" s="1422"/>
      <c r="N36" s="1422"/>
      <c r="O36" s="1422"/>
      <c r="P36" s="1422"/>
      <c r="Q36" s="1422"/>
      <c r="R36" s="1422"/>
      <c r="S36" s="1422"/>
      <c r="T36" s="1422"/>
      <c r="U36" s="1422"/>
      <c r="V36" s="1422"/>
      <c r="W36" s="1422"/>
      <c r="X36" s="1422"/>
      <c r="Y36" s="654"/>
      <c r="Z36" s="656"/>
      <c r="AA36" s="1462"/>
      <c r="AB36" s="686"/>
      <c r="AC36" s="924"/>
      <c r="AD36" s="917"/>
      <c r="AE36" s="925"/>
      <c r="AF36" s="918"/>
      <c r="AG36" s="917"/>
      <c r="AH36" s="918"/>
      <c r="AI36" s="926"/>
      <c r="AJ36" s="927"/>
      <c r="AK36" s="927"/>
      <c r="AL36" s="928"/>
      <c r="AM36" s="929"/>
      <c r="AN36" s="919"/>
      <c r="AO36" s="919"/>
      <c r="AP36" s="918"/>
      <c r="AQ36" s="918"/>
      <c r="AR36" s="918"/>
      <c r="AS36" s="918"/>
      <c r="AT36" s="918"/>
      <c r="AU36" s="918"/>
      <c r="AV36" s="918"/>
      <c r="AW36" s="918"/>
      <c r="AX36" s="918"/>
      <c r="AY36" s="918"/>
      <c r="AZ36" s="654"/>
      <c r="BA36" s="657"/>
    </row>
    <row r="37" spans="2:55" ht="20.100000000000001" hidden="1" customHeight="1">
      <c r="B37" s="684"/>
      <c r="C37" s="652"/>
      <c r="D37" s="1422"/>
      <c r="E37" s="1422"/>
      <c r="F37" s="1422"/>
      <c r="G37" s="1422"/>
      <c r="H37" s="1422"/>
      <c r="I37" s="1422"/>
      <c r="J37" s="1422"/>
      <c r="K37" s="1422"/>
      <c r="L37" s="1422"/>
      <c r="M37" s="1422"/>
      <c r="N37" s="1422"/>
      <c r="O37" s="1422"/>
      <c r="P37" s="1422"/>
      <c r="Q37" s="1422"/>
      <c r="R37" s="1422"/>
      <c r="S37" s="1422"/>
      <c r="T37" s="1422"/>
      <c r="U37" s="1422"/>
      <c r="V37" s="1422"/>
      <c r="W37" s="1422"/>
      <c r="X37" s="1422"/>
      <c r="Y37" s="654"/>
      <c r="Z37" s="656"/>
      <c r="AA37" s="650"/>
      <c r="AB37" s="584"/>
      <c r="AC37" s="924"/>
      <c r="AD37" s="917"/>
      <c r="AE37" s="1616"/>
      <c r="AF37" s="1616"/>
      <c r="AG37" s="917"/>
      <c r="AH37" s="918"/>
      <c r="AI37" s="1617"/>
      <c r="AJ37" s="1617"/>
      <c r="AK37" s="1617"/>
      <c r="AL37" s="1617"/>
      <c r="AM37" s="1617"/>
      <c r="AN37" s="919"/>
      <c r="AO37" s="919"/>
      <c r="AP37" s="918"/>
      <c r="AQ37" s="918"/>
      <c r="AR37" s="918"/>
      <c r="AS37" s="918"/>
      <c r="AT37" s="918"/>
      <c r="AU37" s="918"/>
      <c r="AV37" s="918"/>
      <c r="AW37" s="918"/>
      <c r="AX37" s="918"/>
      <c r="AY37" s="918"/>
      <c r="AZ37" s="654"/>
      <c r="BA37" s="657"/>
    </row>
    <row r="38" spans="2:55" s="21" customFormat="1" ht="30" hidden="1" customHeight="1">
      <c r="B38" s="1416"/>
      <c r="C38" s="1417"/>
      <c r="D38" s="1422"/>
      <c r="E38" s="1422"/>
      <c r="F38" s="1422"/>
      <c r="G38" s="1422"/>
      <c r="H38" s="1422"/>
      <c r="I38" s="1422"/>
      <c r="J38" s="1422"/>
      <c r="K38" s="1422"/>
      <c r="L38" s="1422"/>
      <c r="M38" s="1422"/>
      <c r="N38" s="1422"/>
      <c r="O38" s="1422"/>
      <c r="P38" s="1422"/>
      <c r="Q38" s="1422"/>
      <c r="R38" s="1422"/>
      <c r="S38" s="1422"/>
      <c r="T38" s="1422"/>
      <c r="U38" s="1422"/>
      <c r="V38" s="1422"/>
      <c r="W38" s="1422"/>
      <c r="X38" s="1422"/>
      <c r="Y38" s="654"/>
      <c r="Z38" s="656"/>
      <c r="AA38" s="650"/>
      <c r="AB38" s="584"/>
      <c r="AC38" s="1622"/>
      <c r="AD38" s="1623"/>
      <c r="AE38" s="1618"/>
      <c r="AF38" s="1618"/>
      <c r="AG38" s="917"/>
      <c r="AH38" s="920"/>
      <c r="AI38" s="1617"/>
      <c r="AJ38" s="1617"/>
      <c r="AK38" s="1617"/>
      <c r="AL38" s="1617"/>
      <c r="AM38" s="1617"/>
      <c r="AN38" s="1619"/>
      <c r="AO38" s="1619"/>
      <c r="AP38" s="1619"/>
      <c r="AQ38" s="1615"/>
      <c r="AR38" s="1615"/>
      <c r="AS38" s="1615"/>
      <c r="AT38" s="1615"/>
      <c r="AU38" s="921"/>
      <c r="AV38" s="922"/>
      <c r="AW38" s="918"/>
      <c r="AX38" s="923"/>
      <c r="AY38" s="918"/>
      <c r="AZ38" s="654"/>
      <c r="BA38" s="657"/>
    </row>
    <row r="39" spans="2:55" ht="20.100000000000001" hidden="1" customHeight="1">
      <c r="B39" s="684"/>
      <c r="C39" s="652"/>
      <c r="D39" s="1422"/>
      <c r="E39" s="1422"/>
      <c r="F39" s="1422"/>
      <c r="G39" s="1422"/>
      <c r="H39" s="1422"/>
      <c r="I39" s="1422"/>
      <c r="J39" s="1422"/>
      <c r="K39" s="1422"/>
      <c r="L39" s="1422"/>
      <c r="M39" s="1422"/>
      <c r="N39" s="1422"/>
      <c r="O39" s="1422"/>
      <c r="P39" s="1422"/>
      <c r="Q39" s="1422"/>
      <c r="R39" s="1422"/>
      <c r="S39" s="1422"/>
      <c r="T39" s="1422"/>
      <c r="U39" s="1422"/>
      <c r="V39" s="1422"/>
      <c r="W39" s="1422"/>
      <c r="X39" s="1422"/>
      <c r="Y39" s="654"/>
      <c r="Z39" s="656"/>
      <c r="AA39" s="650"/>
      <c r="AB39" s="584"/>
      <c r="AC39" s="924"/>
      <c r="AD39" s="917"/>
      <c r="AE39" s="1616"/>
      <c r="AF39" s="1616"/>
      <c r="AG39" s="917"/>
      <c r="AH39" s="918"/>
      <c r="AI39" s="1617"/>
      <c r="AJ39" s="1617"/>
      <c r="AK39" s="1617"/>
      <c r="AL39" s="1617"/>
      <c r="AM39" s="1617"/>
      <c r="AN39" s="919"/>
      <c r="AO39" s="919"/>
      <c r="AP39" s="918"/>
      <c r="AQ39" s="918"/>
      <c r="AR39" s="918"/>
      <c r="AS39" s="918"/>
      <c r="AT39" s="918"/>
      <c r="AU39" s="918"/>
      <c r="AV39" s="918"/>
      <c r="AW39" s="918"/>
      <c r="AX39" s="918"/>
      <c r="AY39" s="918"/>
      <c r="AZ39" s="654"/>
      <c r="BA39" s="657"/>
    </row>
    <row r="40" spans="2:55" ht="17.100000000000001" hidden="1" customHeight="1">
      <c r="B40" s="684"/>
      <c r="C40" s="668"/>
      <c r="D40" s="1422"/>
      <c r="E40" s="1422"/>
      <c r="F40" s="1422"/>
      <c r="G40" s="1422"/>
      <c r="H40" s="1422"/>
      <c r="I40" s="1422"/>
      <c r="J40" s="1422"/>
      <c r="K40" s="1422"/>
      <c r="L40" s="1422"/>
      <c r="M40" s="1422"/>
      <c r="N40" s="1422"/>
      <c r="O40" s="1422"/>
      <c r="P40" s="1422"/>
      <c r="Q40" s="1422"/>
      <c r="R40" s="1422"/>
      <c r="S40" s="1422"/>
      <c r="T40" s="1422"/>
      <c r="U40" s="1422"/>
      <c r="V40" s="1422"/>
      <c r="W40" s="1422"/>
      <c r="X40" s="1422"/>
      <c r="Y40" s="654"/>
      <c r="Z40" s="656"/>
      <c r="AA40" s="689"/>
      <c r="AB40" s="690"/>
      <c r="AC40" s="924"/>
      <c r="AD40" s="931"/>
      <c r="AE40" s="925"/>
      <c r="AF40" s="918"/>
      <c r="AG40" s="932"/>
      <c r="AH40" s="918"/>
      <c r="AI40" s="918"/>
      <c r="AJ40" s="928"/>
      <c r="AK40" s="928"/>
      <c r="AL40" s="928"/>
      <c r="AM40" s="928"/>
      <c r="AN40" s="918"/>
      <c r="AO40" s="918"/>
      <c r="AP40" s="918"/>
      <c r="AQ40" s="918"/>
      <c r="AR40" s="918"/>
      <c r="AS40" s="918"/>
      <c r="AT40" s="918"/>
      <c r="AU40" s="918"/>
      <c r="AV40" s="918"/>
      <c r="AW40" s="918"/>
      <c r="AX40" s="918"/>
      <c r="AY40" s="918"/>
      <c r="AZ40" s="654"/>
      <c r="BA40" s="657"/>
    </row>
    <row r="41" spans="2:55" ht="18.95" hidden="1" customHeight="1">
      <c r="B41" s="684"/>
      <c r="C41" s="652"/>
      <c r="D41" s="1422"/>
      <c r="E41" s="1422"/>
      <c r="F41" s="1422"/>
      <c r="G41" s="1422"/>
      <c r="H41" s="1422"/>
      <c r="I41" s="1422"/>
      <c r="J41" s="1422"/>
      <c r="K41" s="1422"/>
      <c r="L41" s="1422"/>
      <c r="M41" s="1422"/>
      <c r="N41" s="1422"/>
      <c r="O41" s="1422"/>
      <c r="P41" s="1422"/>
      <c r="Q41" s="1422"/>
      <c r="R41" s="1422"/>
      <c r="S41" s="1422"/>
      <c r="T41" s="1422"/>
      <c r="U41" s="1422"/>
      <c r="V41" s="1422"/>
      <c r="W41" s="1422"/>
      <c r="X41" s="1422"/>
      <c r="Y41" s="654"/>
      <c r="Z41" s="656"/>
      <c r="AA41" s="691"/>
      <c r="AB41" s="692"/>
      <c r="AC41" s="924"/>
      <c r="AD41" s="917"/>
      <c r="AE41" s="1616"/>
      <c r="AF41" s="1616"/>
      <c r="AG41" s="917"/>
      <c r="AH41" s="918"/>
      <c r="AI41" s="1617"/>
      <c r="AJ41" s="1617"/>
      <c r="AK41" s="1617"/>
      <c r="AL41" s="1617"/>
      <c r="AM41" s="1617"/>
      <c r="AN41" s="919"/>
      <c r="AO41" s="919"/>
      <c r="AP41" s="918"/>
      <c r="AQ41" s="918"/>
      <c r="AR41" s="918"/>
      <c r="AS41" s="918"/>
      <c r="AT41" s="918"/>
      <c r="AU41" s="918"/>
      <c r="AV41" s="918"/>
      <c r="AW41" s="918"/>
      <c r="AX41" s="918"/>
      <c r="AY41" s="918"/>
      <c r="AZ41" s="654"/>
      <c r="BA41" s="657"/>
    </row>
    <row r="42" spans="2:55" ht="27.95" hidden="1" customHeight="1">
      <c r="B42" s="1416"/>
      <c r="C42" s="1417"/>
      <c r="D42" s="1422"/>
      <c r="E42" s="1422"/>
      <c r="F42" s="1422"/>
      <c r="G42" s="1422"/>
      <c r="H42" s="1422"/>
      <c r="I42" s="1422"/>
      <c r="J42" s="1422"/>
      <c r="K42" s="1422"/>
      <c r="L42" s="1422"/>
      <c r="M42" s="1422"/>
      <c r="N42" s="1422"/>
      <c r="O42" s="1422"/>
      <c r="P42" s="1422"/>
      <c r="Q42" s="1422"/>
      <c r="R42" s="1422"/>
      <c r="S42" s="1422"/>
      <c r="T42" s="1422"/>
      <c r="U42" s="1422"/>
      <c r="V42" s="1422"/>
      <c r="W42" s="1422"/>
      <c r="X42" s="1422"/>
      <c r="Y42" s="654"/>
      <c r="Z42" s="656"/>
      <c r="AA42" s="1441"/>
      <c r="AB42" s="584"/>
      <c r="AC42" s="1622"/>
      <c r="AD42" s="1623"/>
      <c r="AE42" s="1618"/>
      <c r="AF42" s="1618"/>
      <c r="AG42" s="917"/>
      <c r="AH42" s="920"/>
      <c r="AI42" s="1617"/>
      <c r="AJ42" s="1617"/>
      <c r="AK42" s="1617"/>
      <c r="AL42" s="1617"/>
      <c r="AM42" s="1617"/>
      <c r="AN42" s="1619"/>
      <c r="AO42" s="1619"/>
      <c r="AP42" s="1619"/>
      <c r="AQ42" s="1615"/>
      <c r="AR42" s="1615"/>
      <c r="AS42" s="1615"/>
      <c r="AT42" s="1615"/>
      <c r="AU42" s="921"/>
      <c r="AV42" s="922"/>
      <c r="AW42" s="918"/>
      <c r="AX42" s="923"/>
      <c r="AY42" s="918"/>
      <c r="AZ42" s="654"/>
      <c r="BA42" s="657"/>
    </row>
    <row r="43" spans="2:55" ht="20.100000000000001" hidden="1" customHeight="1">
      <c r="B43" s="684"/>
      <c r="C43" s="652"/>
      <c r="D43" s="1422"/>
      <c r="E43" s="1422"/>
      <c r="F43" s="1422"/>
      <c r="G43" s="1422"/>
      <c r="H43" s="1422"/>
      <c r="I43" s="1422"/>
      <c r="J43" s="1422"/>
      <c r="K43" s="1422"/>
      <c r="L43" s="1422"/>
      <c r="M43" s="1422"/>
      <c r="N43" s="1422"/>
      <c r="O43" s="1422"/>
      <c r="P43" s="1422"/>
      <c r="Q43" s="1422"/>
      <c r="R43" s="1422"/>
      <c r="S43" s="1422"/>
      <c r="T43" s="1422"/>
      <c r="U43" s="1422"/>
      <c r="V43" s="1422"/>
      <c r="W43" s="1422"/>
      <c r="X43" s="1422"/>
      <c r="Y43" s="654"/>
      <c r="Z43" s="656"/>
      <c r="AA43" s="1441"/>
      <c r="AB43" s="694"/>
      <c r="AC43" s="924"/>
      <c r="AD43" s="917"/>
      <c r="AE43" s="1616"/>
      <c r="AF43" s="1616"/>
      <c r="AG43" s="917"/>
      <c r="AH43" s="918"/>
      <c r="AI43" s="1617"/>
      <c r="AJ43" s="1617"/>
      <c r="AK43" s="1617"/>
      <c r="AL43" s="1617"/>
      <c r="AM43" s="1617"/>
      <c r="AN43" s="919"/>
      <c r="AO43" s="919"/>
      <c r="AP43" s="918"/>
      <c r="AQ43" s="918"/>
      <c r="AR43" s="918"/>
      <c r="AS43" s="918"/>
      <c r="AT43" s="918"/>
      <c r="AU43" s="918"/>
      <c r="AV43" s="918"/>
      <c r="AW43" s="918"/>
      <c r="AX43" s="918"/>
      <c r="AY43" s="918"/>
      <c r="AZ43" s="654"/>
      <c r="BA43" s="657"/>
    </row>
    <row r="44" spans="2:55" ht="15" hidden="1" customHeight="1">
      <c r="B44" s="684"/>
      <c r="C44" s="652"/>
      <c r="D44" s="1422"/>
      <c r="E44" s="1422"/>
      <c r="F44" s="1422"/>
      <c r="G44" s="1422"/>
      <c r="H44" s="1422"/>
      <c r="I44" s="1422"/>
      <c r="J44" s="1422"/>
      <c r="K44" s="1422"/>
      <c r="L44" s="1422"/>
      <c r="M44" s="1422"/>
      <c r="N44" s="1422"/>
      <c r="O44" s="1422"/>
      <c r="P44" s="1422"/>
      <c r="Q44" s="1422"/>
      <c r="R44" s="1422"/>
      <c r="S44" s="1422"/>
      <c r="T44" s="1422"/>
      <c r="U44" s="1422"/>
      <c r="V44" s="1422"/>
      <c r="W44" s="1422"/>
      <c r="X44" s="1422"/>
      <c r="Y44" s="654"/>
      <c r="Z44" s="656"/>
      <c r="AA44" s="650"/>
      <c r="AB44" s="683"/>
      <c r="AC44" s="924"/>
      <c r="AD44" s="917"/>
      <c r="AE44" s="933"/>
      <c r="AF44" s="917"/>
      <c r="AG44" s="917"/>
      <c r="AH44" s="917"/>
      <c r="AI44" s="917"/>
      <c r="AJ44" s="917"/>
      <c r="AK44" s="917"/>
      <c r="AL44" s="917"/>
      <c r="AM44" s="917"/>
      <c r="AN44" s="917"/>
      <c r="AO44" s="917"/>
      <c r="AP44" s="917"/>
      <c r="AQ44" s="917"/>
      <c r="AR44" s="917"/>
      <c r="AS44" s="917"/>
      <c r="AT44" s="917"/>
      <c r="AU44" s="917"/>
      <c r="AV44" s="917"/>
      <c r="AW44" s="917"/>
      <c r="AX44" s="917"/>
      <c r="AY44" s="917"/>
      <c r="AZ44" s="696"/>
      <c r="BA44" s="698"/>
    </row>
    <row r="45" spans="2:55" ht="20.100000000000001" hidden="1" customHeight="1">
      <c r="B45" s="642"/>
      <c r="C45" s="652"/>
      <c r="D45" s="1422"/>
      <c r="E45" s="1422"/>
      <c r="F45" s="1422"/>
      <c r="G45" s="1422"/>
      <c r="H45" s="1422"/>
      <c r="I45" s="1422"/>
      <c r="J45" s="1422"/>
      <c r="K45" s="1422"/>
      <c r="L45" s="1422"/>
      <c r="M45" s="1422"/>
      <c r="N45" s="1422"/>
      <c r="O45" s="1422"/>
      <c r="P45" s="1422"/>
      <c r="Q45" s="1422"/>
      <c r="R45" s="1422"/>
      <c r="S45" s="1422"/>
      <c r="T45" s="1422"/>
      <c r="U45" s="1422"/>
      <c r="V45" s="1422"/>
      <c r="W45" s="1422"/>
      <c r="X45" s="1422"/>
      <c r="Y45" s="654"/>
      <c r="Z45" s="656"/>
      <c r="AA45" s="1462"/>
      <c r="AB45" s="683"/>
      <c r="AC45" s="924"/>
      <c r="AD45" s="917"/>
      <c r="AE45" s="1616"/>
      <c r="AF45" s="1616"/>
      <c r="AG45" s="917"/>
      <c r="AH45" s="918"/>
      <c r="AI45" s="1617"/>
      <c r="AJ45" s="1617"/>
      <c r="AK45" s="1617"/>
      <c r="AL45" s="1617"/>
      <c r="AM45" s="1617"/>
      <c r="AN45" s="919"/>
      <c r="AO45" s="919"/>
      <c r="AP45" s="918"/>
      <c r="AQ45" s="918"/>
      <c r="AR45" s="918"/>
      <c r="AS45" s="918"/>
      <c r="AT45" s="918"/>
      <c r="AU45" s="918"/>
      <c r="AV45" s="918"/>
      <c r="AW45" s="918"/>
      <c r="AX45" s="918"/>
      <c r="AY45" s="918"/>
      <c r="AZ45" s="654"/>
      <c r="BA45" s="657"/>
    </row>
    <row r="46" spans="2:55" ht="30" hidden="1" customHeight="1">
      <c r="B46" s="1416"/>
      <c r="C46" s="1417"/>
      <c r="D46" s="1422"/>
      <c r="E46" s="1422"/>
      <c r="F46" s="1422"/>
      <c r="G46" s="1422"/>
      <c r="H46" s="1422"/>
      <c r="I46" s="1422"/>
      <c r="J46" s="1422"/>
      <c r="K46" s="1422"/>
      <c r="L46" s="1422"/>
      <c r="M46" s="1422"/>
      <c r="N46" s="1422"/>
      <c r="O46" s="1422"/>
      <c r="P46" s="1422"/>
      <c r="Q46" s="1422"/>
      <c r="R46" s="1422"/>
      <c r="S46" s="1422"/>
      <c r="T46" s="1422"/>
      <c r="U46" s="1422"/>
      <c r="V46" s="1422"/>
      <c r="W46" s="1422"/>
      <c r="X46" s="1422"/>
      <c r="Y46" s="654"/>
      <c r="Z46" s="656"/>
      <c r="AA46" s="1462"/>
      <c r="AB46" s="584"/>
      <c r="AC46" s="1622"/>
      <c r="AD46" s="1623"/>
      <c r="AE46" s="1618"/>
      <c r="AF46" s="1618"/>
      <c r="AG46" s="917"/>
      <c r="AH46" s="920"/>
      <c r="AI46" s="1617"/>
      <c r="AJ46" s="1617"/>
      <c r="AK46" s="1617"/>
      <c r="AL46" s="1617"/>
      <c r="AM46" s="1617"/>
      <c r="AN46" s="1619"/>
      <c r="AO46" s="1619"/>
      <c r="AP46" s="1619"/>
      <c r="AQ46" s="1615"/>
      <c r="AR46" s="1615"/>
      <c r="AS46" s="1615"/>
      <c r="AT46" s="1615"/>
      <c r="AU46" s="921"/>
      <c r="AV46" s="922"/>
      <c r="AW46" s="918"/>
      <c r="AX46" s="923"/>
      <c r="AY46" s="918"/>
      <c r="AZ46" s="654"/>
      <c r="BA46" s="657"/>
    </row>
    <row r="47" spans="2:55" ht="20.100000000000001" hidden="1" customHeight="1">
      <c r="B47" s="642"/>
      <c r="C47" s="652"/>
      <c r="D47" s="1422"/>
      <c r="E47" s="1422"/>
      <c r="F47" s="1422"/>
      <c r="G47" s="1422"/>
      <c r="H47" s="1422"/>
      <c r="I47" s="1422"/>
      <c r="J47" s="1422"/>
      <c r="K47" s="1422"/>
      <c r="L47" s="1422"/>
      <c r="M47" s="1422"/>
      <c r="N47" s="1422"/>
      <c r="O47" s="1422"/>
      <c r="P47" s="1422"/>
      <c r="Q47" s="1422"/>
      <c r="R47" s="1422"/>
      <c r="S47" s="1422"/>
      <c r="T47" s="1422"/>
      <c r="U47" s="1422"/>
      <c r="V47" s="1422"/>
      <c r="W47" s="1422"/>
      <c r="X47" s="1422"/>
      <c r="Y47" s="654"/>
      <c r="Z47" s="656"/>
      <c r="AA47" s="650"/>
      <c r="AB47" s="686"/>
      <c r="AC47" s="924"/>
      <c r="AD47" s="917"/>
      <c r="AE47" s="1616"/>
      <c r="AF47" s="1616"/>
      <c r="AG47" s="917"/>
      <c r="AH47" s="918"/>
      <c r="AI47" s="1617"/>
      <c r="AJ47" s="1617"/>
      <c r="AK47" s="1617"/>
      <c r="AL47" s="1617"/>
      <c r="AM47" s="1617"/>
      <c r="AN47" s="919"/>
      <c r="AO47" s="919"/>
      <c r="AP47" s="918"/>
      <c r="AQ47" s="918"/>
      <c r="AR47" s="918"/>
      <c r="AS47" s="918"/>
      <c r="AT47" s="918"/>
      <c r="AU47" s="918"/>
      <c r="AV47" s="918"/>
      <c r="AW47" s="918"/>
      <c r="AX47" s="918"/>
      <c r="AY47" s="918"/>
      <c r="AZ47" s="654"/>
      <c r="BA47" s="657"/>
      <c r="BB47" s="677"/>
      <c r="BC47" s="677"/>
    </row>
    <row r="48" spans="2:55" ht="15" hidden="1" customHeight="1">
      <c r="B48" s="667"/>
      <c r="C48" s="668"/>
      <c r="D48" s="1422"/>
      <c r="E48" s="1422"/>
      <c r="F48" s="1422"/>
      <c r="G48" s="1422"/>
      <c r="H48" s="1422"/>
      <c r="I48" s="1422"/>
      <c r="J48" s="1422"/>
      <c r="K48" s="1422"/>
      <c r="L48" s="1422"/>
      <c r="M48" s="1422"/>
      <c r="N48" s="1422"/>
      <c r="O48" s="1422"/>
      <c r="P48" s="1422"/>
      <c r="Q48" s="1422"/>
      <c r="R48" s="1422"/>
      <c r="S48" s="1422"/>
      <c r="T48" s="1422"/>
      <c r="U48" s="1422"/>
      <c r="V48" s="1422"/>
      <c r="W48" s="1422"/>
      <c r="X48" s="1422"/>
      <c r="Y48" s="654"/>
      <c r="Z48" s="656"/>
      <c r="AA48" s="650"/>
      <c r="AB48" s="686"/>
      <c r="AC48" s="924"/>
      <c r="AD48" s="917"/>
      <c r="AE48" s="933"/>
      <c r="AF48" s="917"/>
      <c r="AG48" s="917"/>
      <c r="AH48" s="918"/>
      <c r="AI48" s="926"/>
      <c r="AJ48" s="927"/>
      <c r="AK48" s="927"/>
      <c r="AL48" s="928"/>
      <c r="AM48" s="929"/>
      <c r="AN48" s="919"/>
      <c r="AO48" s="919"/>
      <c r="AP48" s="918"/>
      <c r="AQ48" s="918"/>
      <c r="AR48" s="918"/>
      <c r="AS48" s="918"/>
      <c r="AT48" s="918"/>
      <c r="AU48" s="918"/>
      <c r="AV48" s="918"/>
      <c r="AW48" s="918"/>
      <c r="AX48" s="918"/>
      <c r="AY48" s="918"/>
      <c r="AZ48" s="654"/>
      <c r="BA48" s="657"/>
      <c r="BB48" s="251"/>
      <c r="BC48" s="251"/>
    </row>
    <row r="49" spans="1:55" ht="20.100000000000001" hidden="1" customHeight="1">
      <c r="B49" s="642"/>
      <c r="C49" s="652"/>
      <c r="D49" s="1422"/>
      <c r="E49" s="1422"/>
      <c r="F49" s="1422"/>
      <c r="G49" s="1422"/>
      <c r="H49" s="1422"/>
      <c r="I49" s="1422"/>
      <c r="J49" s="1422"/>
      <c r="K49" s="1422"/>
      <c r="L49" s="1422"/>
      <c r="M49" s="1422"/>
      <c r="N49" s="1422"/>
      <c r="O49" s="1422"/>
      <c r="P49" s="1422"/>
      <c r="Q49" s="1422"/>
      <c r="R49" s="1422"/>
      <c r="S49" s="1422"/>
      <c r="T49" s="1422"/>
      <c r="U49" s="1422"/>
      <c r="V49" s="1422"/>
      <c r="W49" s="1422"/>
      <c r="X49" s="1422"/>
      <c r="Y49" s="654"/>
      <c r="Z49" s="656"/>
      <c r="AA49" s="650"/>
      <c r="AB49" s="692"/>
      <c r="AC49" s="924"/>
      <c r="AD49" s="917"/>
      <c r="AE49" s="1616"/>
      <c r="AF49" s="1616"/>
      <c r="AG49" s="917"/>
      <c r="AH49" s="918"/>
      <c r="AI49" s="1617"/>
      <c r="AJ49" s="1617"/>
      <c r="AK49" s="1617"/>
      <c r="AL49" s="1617"/>
      <c r="AM49" s="1617"/>
      <c r="AN49" s="919"/>
      <c r="AO49" s="919"/>
      <c r="AP49" s="918"/>
      <c r="AQ49" s="918"/>
      <c r="AR49" s="918"/>
      <c r="AS49" s="918"/>
      <c r="AT49" s="918"/>
      <c r="AU49" s="918"/>
      <c r="AV49" s="918"/>
      <c r="AW49" s="918"/>
      <c r="AX49" s="918"/>
      <c r="AY49" s="918"/>
      <c r="AZ49" s="654"/>
      <c r="BA49" s="657"/>
    </row>
    <row r="50" spans="1:55" ht="30" hidden="1" customHeight="1">
      <c r="B50" s="1416"/>
      <c r="C50" s="1417"/>
      <c r="D50" s="1422"/>
      <c r="E50" s="1422"/>
      <c r="F50" s="1422"/>
      <c r="G50" s="1422"/>
      <c r="H50" s="1422"/>
      <c r="I50" s="1422"/>
      <c r="J50" s="1422"/>
      <c r="K50" s="1422"/>
      <c r="L50" s="1422"/>
      <c r="M50" s="1422"/>
      <c r="N50" s="1422"/>
      <c r="O50" s="1422"/>
      <c r="P50" s="1422"/>
      <c r="Q50" s="1422"/>
      <c r="R50" s="1422"/>
      <c r="S50" s="1422"/>
      <c r="T50" s="1422"/>
      <c r="U50" s="1422"/>
      <c r="V50" s="1422"/>
      <c r="W50" s="1422"/>
      <c r="X50" s="1422"/>
      <c r="Y50" s="654"/>
      <c r="Z50" s="656"/>
      <c r="AA50" s="689"/>
      <c r="AB50" s="584"/>
      <c r="AC50" s="1622"/>
      <c r="AD50" s="1623"/>
      <c r="AE50" s="1618"/>
      <c r="AF50" s="1618"/>
      <c r="AG50" s="917"/>
      <c r="AH50" s="920"/>
      <c r="AI50" s="1617"/>
      <c r="AJ50" s="1617"/>
      <c r="AK50" s="1617"/>
      <c r="AL50" s="1617"/>
      <c r="AM50" s="1617"/>
      <c r="AN50" s="1619"/>
      <c r="AO50" s="1619"/>
      <c r="AP50" s="1619"/>
      <c r="AQ50" s="1615"/>
      <c r="AR50" s="1615"/>
      <c r="AS50" s="1615"/>
      <c r="AT50" s="1615"/>
      <c r="AU50" s="921"/>
      <c r="AV50" s="922"/>
      <c r="AW50" s="918"/>
      <c r="AX50" s="923"/>
      <c r="AY50" s="918"/>
      <c r="AZ50" s="654"/>
      <c r="BA50" s="657"/>
    </row>
    <row r="51" spans="1:55" ht="20.100000000000001" hidden="1" customHeight="1">
      <c r="B51" s="642"/>
      <c r="C51" s="652"/>
      <c r="D51" s="1422"/>
      <c r="E51" s="1422"/>
      <c r="F51" s="1422"/>
      <c r="G51" s="1422"/>
      <c r="H51" s="1422"/>
      <c r="I51" s="1422"/>
      <c r="J51" s="1422"/>
      <c r="K51" s="1422"/>
      <c r="L51" s="1422"/>
      <c r="M51" s="1422"/>
      <c r="N51" s="1422"/>
      <c r="O51" s="1422"/>
      <c r="P51" s="1422"/>
      <c r="Q51" s="1422"/>
      <c r="R51" s="1422"/>
      <c r="S51" s="1422"/>
      <c r="T51" s="1422"/>
      <c r="U51" s="1422"/>
      <c r="V51" s="1422"/>
      <c r="W51" s="1422"/>
      <c r="X51" s="1422"/>
      <c r="Y51" s="654"/>
      <c r="Z51" s="656"/>
      <c r="AA51" s="691"/>
      <c r="AB51" s="686"/>
      <c r="AC51" s="924"/>
      <c r="AD51" s="917"/>
      <c r="AE51" s="1616"/>
      <c r="AF51" s="1616"/>
      <c r="AG51" s="917"/>
      <c r="AH51" s="918"/>
      <c r="AI51" s="1617"/>
      <c r="AJ51" s="1617"/>
      <c r="AK51" s="1617"/>
      <c r="AL51" s="1617"/>
      <c r="AM51" s="1617"/>
      <c r="AN51" s="919"/>
      <c r="AO51" s="919"/>
      <c r="AP51" s="918"/>
      <c r="AQ51" s="918"/>
      <c r="AR51" s="918"/>
      <c r="AS51" s="918"/>
      <c r="AT51" s="918"/>
      <c r="AU51" s="918"/>
      <c r="AV51" s="918"/>
      <c r="AW51" s="918"/>
      <c r="AX51" s="918"/>
      <c r="AY51" s="918"/>
      <c r="AZ51" s="654"/>
      <c r="BA51" s="657"/>
    </row>
    <row r="52" spans="1:55" ht="15" hidden="1" customHeight="1">
      <c r="B52" s="667"/>
      <c r="C52" s="668"/>
      <c r="D52" s="1422"/>
      <c r="E52" s="1422"/>
      <c r="F52" s="1422"/>
      <c r="G52" s="1422"/>
      <c r="H52" s="1422"/>
      <c r="I52" s="1422"/>
      <c r="J52" s="1422"/>
      <c r="K52" s="1422"/>
      <c r="L52" s="1422"/>
      <c r="M52" s="1422"/>
      <c r="N52" s="1422"/>
      <c r="O52" s="1422"/>
      <c r="P52" s="1422"/>
      <c r="Q52" s="1422"/>
      <c r="R52" s="1422"/>
      <c r="S52" s="1422"/>
      <c r="T52" s="1422"/>
      <c r="U52" s="1422"/>
      <c r="V52" s="1422"/>
      <c r="W52" s="1422"/>
      <c r="X52" s="1422"/>
      <c r="Y52" s="654"/>
      <c r="Z52" s="656"/>
      <c r="AA52" s="650"/>
      <c r="AB52" s="686"/>
      <c r="AC52" s="924"/>
      <c r="AD52" s="917"/>
      <c r="AE52" s="933"/>
      <c r="AF52" s="917"/>
      <c r="AG52" s="917"/>
      <c r="AH52" s="918"/>
      <c r="AI52" s="926"/>
      <c r="AJ52" s="927"/>
      <c r="AK52" s="927"/>
      <c r="AL52" s="928"/>
      <c r="AM52" s="929"/>
      <c r="AN52" s="919"/>
      <c r="AO52" s="919"/>
      <c r="AP52" s="918"/>
      <c r="AQ52" s="918"/>
      <c r="AR52" s="918"/>
      <c r="AS52" s="918"/>
      <c r="AT52" s="918"/>
      <c r="AU52" s="918"/>
      <c r="AV52" s="918"/>
      <c r="AW52" s="918"/>
      <c r="AX52" s="918"/>
      <c r="AY52" s="918"/>
      <c r="AZ52" s="654"/>
      <c r="BA52" s="657"/>
      <c r="BB52" s="251"/>
      <c r="BC52" s="251"/>
    </row>
    <row r="53" spans="1:55" ht="20.100000000000001" hidden="1" customHeight="1">
      <c r="B53" s="642"/>
      <c r="C53" s="652"/>
      <c r="D53" s="1422"/>
      <c r="E53" s="1422"/>
      <c r="F53" s="1422"/>
      <c r="G53" s="1422"/>
      <c r="H53" s="1422"/>
      <c r="I53" s="1422"/>
      <c r="J53" s="1422"/>
      <c r="K53" s="1422"/>
      <c r="L53" s="1422"/>
      <c r="M53" s="1422"/>
      <c r="N53" s="1422"/>
      <c r="O53" s="1422"/>
      <c r="P53" s="1422"/>
      <c r="Q53" s="1422"/>
      <c r="R53" s="1422"/>
      <c r="S53" s="1422"/>
      <c r="T53" s="1422"/>
      <c r="U53" s="1422"/>
      <c r="V53" s="1422"/>
      <c r="W53" s="1422"/>
      <c r="X53" s="1422"/>
      <c r="Y53" s="654"/>
      <c r="Z53" s="656"/>
      <c r="AA53" s="650"/>
      <c r="AB53" s="692"/>
      <c r="AC53" s="924"/>
      <c r="AD53" s="917"/>
      <c r="AE53" s="1616"/>
      <c r="AF53" s="1616"/>
      <c r="AG53" s="917"/>
      <c r="AH53" s="918"/>
      <c r="AI53" s="1617"/>
      <c r="AJ53" s="1617"/>
      <c r="AK53" s="1617"/>
      <c r="AL53" s="1617"/>
      <c r="AM53" s="1617"/>
      <c r="AN53" s="919"/>
      <c r="AO53" s="919"/>
      <c r="AP53" s="918"/>
      <c r="AQ53" s="918"/>
      <c r="AR53" s="918"/>
      <c r="AS53" s="918"/>
      <c r="AT53" s="918"/>
      <c r="AU53" s="918"/>
      <c r="AV53" s="918"/>
      <c r="AW53" s="918"/>
      <c r="AX53" s="918"/>
      <c r="AY53" s="918"/>
      <c r="AZ53" s="654"/>
      <c r="BA53" s="657"/>
    </row>
    <row r="54" spans="1:55" ht="30" hidden="1" customHeight="1">
      <c r="B54" s="1416"/>
      <c r="C54" s="1417"/>
      <c r="D54" s="1422"/>
      <c r="E54" s="1422"/>
      <c r="F54" s="1422"/>
      <c r="G54" s="1422"/>
      <c r="H54" s="1422"/>
      <c r="I54" s="1422"/>
      <c r="J54" s="1422"/>
      <c r="K54" s="1422"/>
      <c r="L54" s="1422"/>
      <c r="M54" s="1422"/>
      <c r="N54" s="1422"/>
      <c r="O54" s="1422"/>
      <c r="P54" s="1422"/>
      <c r="Q54" s="1422"/>
      <c r="R54" s="1422"/>
      <c r="S54" s="1422"/>
      <c r="T54" s="1422"/>
      <c r="U54" s="1422"/>
      <c r="V54" s="1422"/>
      <c r="W54" s="1422"/>
      <c r="X54" s="1422"/>
      <c r="Y54" s="654"/>
      <c r="Z54" s="656"/>
      <c r="AA54" s="689"/>
      <c r="AB54" s="584"/>
      <c r="AC54" s="1622"/>
      <c r="AD54" s="1623"/>
      <c r="AE54" s="1618"/>
      <c r="AF54" s="1618"/>
      <c r="AG54" s="917"/>
      <c r="AH54" s="920"/>
      <c r="AI54" s="1617"/>
      <c r="AJ54" s="1617"/>
      <c r="AK54" s="1617"/>
      <c r="AL54" s="1617"/>
      <c r="AM54" s="1617"/>
      <c r="AN54" s="1619"/>
      <c r="AO54" s="1619"/>
      <c r="AP54" s="1619"/>
      <c r="AQ54" s="1615"/>
      <c r="AR54" s="1615"/>
      <c r="AS54" s="1615"/>
      <c r="AT54" s="1615"/>
      <c r="AU54" s="921"/>
      <c r="AV54" s="922"/>
      <c r="AW54" s="918"/>
      <c r="AX54" s="923"/>
      <c r="AY54" s="918"/>
      <c r="AZ54" s="654"/>
      <c r="BA54" s="657"/>
    </row>
    <row r="55" spans="1:55" ht="20.100000000000001" hidden="1" customHeight="1">
      <c r="B55" s="642"/>
      <c r="C55" s="652"/>
      <c r="D55" s="1422"/>
      <c r="E55" s="1422"/>
      <c r="F55" s="1422"/>
      <c r="G55" s="1422"/>
      <c r="H55" s="1422"/>
      <c r="I55" s="1422"/>
      <c r="J55" s="1422"/>
      <c r="K55" s="1422"/>
      <c r="L55" s="1422"/>
      <c r="M55" s="1422"/>
      <c r="N55" s="1422"/>
      <c r="O55" s="1422"/>
      <c r="P55" s="1422"/>
      <c r="Q55" s="1422"/>
      <c r="R55" s="1422"/>
      <c r="S55" s="1422"/>
      <c r="T55" s="1422"/>
      <c r="U55" s="1422"/>
      <c r="V55" s="1422"/>
      <c r="W55" s="1422"/>
      <c r="X55" s="1422"/>
      <c r="Y55" s="654"/>
      <c r="Z55" s="656"/>
      <c r="AA55" s="691"/>
      <c r="AB55" s="686"/>
      <c r="AC55" s="924"/>
      <c r="AD55" s="917"/>
      <c r="AE55" s="1616"/>
      <c r="AF55" s="1616"/>
      <c r="AG55" s="917"/>
      <c r="AH55" s="918"/>
      <c r="AI55" s="1617"/>
      <c r="AJ55" s="1617"/>
      <c r="AK55" s="1617"/>
      <c r="AL55" s="1617"/>
      <c r="AM55" s="1617"/>
      <c r="AN55" s="919"/>
      <c r="AO55" s="919"/>
      <c r="AP55" s="918"/>
      <c r="AQ55" s="918"/>
      <c r="AR55" s="918"/>
      <c r="AS55" s="918"/>
      <c r="AT55" s="918"/>
      <c r="AU55" s="918"/>
      <c r="AV55" s="918"/>
      <c r="AW55" s="918"/>
      <c r="AX55" s="918"/>
      <c r="AY55" s="918"/>
      <c r="AZ55" s="654"/>
      <c r="BA55" s="657"/>
    </row>
    <row r="56" spans="1:55" ht="15" hidden="1" customHeight="1">
      <c r="B56" s="642"/>
      <c r="C56" s="652"/>
      <c r="D56" s="1422"/>
      <c r="E56" s="1422"/>
      <c r="F56" s="1422"/>
      <c r="G56" s="1422"/>
      <c r="H56" s="1422"/>
      <c r="I56" s="1422"/>
      <c r="J56" s="1422"/>
      <c r="K56" s="1422"/>
      <c r="L56" s="1422"/>
      <c r="M56" s="1422"/>
      <c r="N56" s="1422"/>
      <c r="O56" s="1422"/>
      <c r="P56" s="1422"/>
      <c r="Q56" s="1422"/>
      <c r="R56" s="1422"/>
      <c r="S56" s="1422"/>
      <c r="T56" s="1422"/>
      <c r="U56" s="1422"/>
      <c r="V56" s="1422"/>
      <c r="W56" s="1422"/>
      <c r="X56" s="1422"/>
      <c r="Y56" s="654"/>
      <c r="Z56" s="656"/>
      <c r="AA56" s="650"/>
      <c r="AB56" s="686"/>
      <c r="AC56" s="924"/>
      <c r="AD56" s="917"/>
      <c r="AE56" s="933"/>
      <c r="AF56" s="917"/>
      <c r="AG56" s="917"/>
      <c r="AH56" s="918"/>
      <c r="AI56" s="926"/>
      <c r="AJ56" s="927"/>
      <c r="AK56" s="927"/>
      <c r="AL56" s="928"/>
      <c r="AM56" s="929"/>
      <c r="AN56" s="919"/>
      <c r="AO56" s="919"/>
      <c r="AP56" s="918"/>
      <c r="AQ56" s="918"/>
      <c r="AR56" s="918"/>
      <c r="AS56" s="918"/>
      <c r="AT56" s="918"/>
      <c r="AU56" s="918"/>
      <c r="AV56" s="918"/>
      <c r="AW56" s="918"/>
      <c r="AX56" s="918"/>
      <c r="AY56" s="918"/>
      <c r="AZ56" s="654"/>
      <c r="BA56" s="657"/>
      <c r="BB56" s="251"/>
      <c r="BC56" s="251"/>
    </row>
    <row r="57" spans="1:55" ht="20.100000000000001" hidden="1" customHeight="1">
      <c r="B57" s="642"/>
      <c r="C57" s="652"/>
      <c r="D57" s="1422"/>
      <c r="E57" s="1422"/>
      <c r="F57" s="1422"/>
      <c r="G57" s="1422"/>
      <c r="H57" s="1422"/>
      <c r="I57" s="1422"/>
      <c r="J57" s="1422"/>
      <c r="K57" s="1422"/>
      <c r="L57" s="1422"/>
      <c r="M57" s="1422"/>
      <c r="N57" s="1422"/>
      <c r="O57" s="1422"/>
      <c r="P57" s="1422"/>
      <c r="Q57" s="1422"/>
      <c r="R57" s="1422"/>
      <c r="S57" s="1422"/>
      <c r="T57" s="1422"/>
      <c r="U57" s="1422"/>
      <c r="V57" s="1422"/>
      <c r="W57" s="1422"/>
      <c r="X57" s="1422"/>
      <c r="Y57" s="652"/>
      <c r="Z57" s="656"/>
      <c r="AA57" s="650"/>
      <c r="AB57" s="692"/>
      <c r="AC57" s="924"/>
      <c r="AD57" s="917"/>
      <c r="AE57" s="1616"/>
      <c r="AF57" s="1616"/>
      <c r="AG57" s="917"/>
      <c r="AH57" s="918"/>
      <c r="AI57" s="1617"/>
      <c r="AJ57" s="1617"/>
      <c r="AK57" s="1617"/>
      <c r="AL57" s="1617"/>
      <c r="AM57" s="1617"/>
      <c r="AN57" s="919"/>
      <c r="AO57" s="919"/>
      <c r="AP57" s="918"/>
      <c r="AQ57" s="918"/>
      <c r="AR57" s="918"/>
      <c r="AS57" s="918"/>
      <c r="AT57" s="918"/>
      <c r="AU57" s="918"/>
      <c r="AV57" s="918"/>
      <c r="AW57" s="918"/>
      <c r="AX57" s="918"/>
      <c r="AY57" s="918"/>
      <c r="AZ57" s="654"/>
      <c r="BA57" s="657"/>
    </row>
    <row r="58" spans="1:55" ht="30" hidden="1" customHeight="1">
      <c r="B58" s="642"/>
      <c r="C58" s="652"/>
      <c r="D58" s="1422"/>
      <c r="E58" s="1422"/>
      <c r="F58" s="1422"/>
      <c r="G58" s="1422"/>
      <c r="H58" s="1422"/>
      <c r="I58" s="1422"/>
      <c r="J58" s="1422"/>
      <c r="K58" s="1422"/>
      <c r="L58" s="1422"/>
      <c r="M58" s="1422"/>
      <c r="N58" s="1422"/>
      <c r="O58" s="1422"/>
      <c r="P58" s="1422"/>
      <c r="Q58" s="1422"/>
      <c r="R58" s="1422"/>
      <c r="S58" s="1422"/>
      <c r="T58" s="1422"/>
      <c r="U58" s="1422"/>
      <c r="V58" s="1422"/>
      <c r="W58" s="1422"/>
      <c r="X58" s="1422"/>
      <c r="Y58" s="652"/>
      <c r="Z58" s="656"/>
      <c r="AA58" s="689"/>
      <c r="AB58" s="584"/>
      <c r="AC58" s="1622"/>
      <c r="AD58" s="1623"/>
      <c r="AE58" s="1618"/>
      <c r="AF58" s="1618"/>
      <c r="AG58" s="917"/>
      <c r="AH58" s="920"/>
      <c r="AI58" s="1617"/>
      <c r="AJ58" s="1617"/>
      <c r="AK58" s="1617"/>
      <c r="AL58" s="1617"/>
      <c r="AM58" s="1617"/>
      <c r="AN58" s="1619"/>
      <c r="AO58" s="1619"/>
      <c r="AP58" s="1619"/>
      <c r="AQ58" s="1615"/>
      <c r="AR58" s="1615"/>
      <c r="AS58" s="1615"/>
      <c r="AT58" s="1615"/>
      <c r="AU58" s="921"/>
      <c r="AV58" s="922"/>
      <c r="AW58" s="918"/>
      <c r="AX58" s="923"/>
      <c r="AY58" s="918"/>
      <c r="AZ58" s="654"/>
      <c r="BA58" s="657"/>
    </row>
    <row r="59" spans="1:55" ht="20.100000000000001" hidden="1" customHeight="1">
      <c r="B59" s="642"/>
      <c r="C59" s="652"/>
      <c r="D59" s="1422"/>
      <c r="E59" s="1422"/>
      <c r="F59" s="1422"/>
      <c r="G59" s="1422"/>
      <c r="H59" s="1422"/>
      <c r="I59" s="1422"/>
      <c r="J59" s="1422"/>
      <c r="K59" s="1422"/>
      <c r="L59" s="1422"/>
      <c r="M59" s="1422"/>
      <c r="N59" s="1422"/>
      <c r="O59" s="1422"/>
      <c r="P59" s="1422"/>
      <c r="Q59" s="1422"/>
      <c r="R59" s="1422"/>
      <c r="S59" s="1422"/>
      <c r="T59" s="1422"/>
      <c r="U59" s="1422"/>
      <c r="V59" s="1422"/>
      <c r="W59" s="1422"/>
      <c r="X59" s="1422"/>
      <c r="Y59" s="652"/>
      <c r="Z59" s="656"/>
      <c r="AA59" s="691"/>
      <c r="AB59" s="686"/>
      <c r="AC59" s="924"/>
      <c r="AD59" s="917"/>
      <c r="AE59" s="1616"/>
      <c r="AF59" s="1616"/>
      <c r="AG59" s="917"/>
      <c r="AH59" s="918"/>
      <c r="AI59" s="1617"/>
      <c r="AJ59" s="1617"/>
      <c r="AK59" s="1617"/>
      <c r="AL59" s="1617"/>
      <c r="AM59" s="1617"/>
      <c r="AN59" s="919"/>
      <c r="AO59" s="919"/>
      <c r="AP59" s="918"/>
      <c r="AQ59" s="918"/>
      <c r="AR59" s="918"/>
      <c r="AS59" s="918"/>
      <c r="AT59" s="918"/>
      <c r="AU59" s="918"/>
      <c r="AV59" s="918"/>
      <c r="AW59" s="918"/>
      <c r="AX59" s="918"/>
      <c r="AY59" s="918"/>
      <c r="AZ59" s="654"/>
      <c r="BA59" s="657"/>
    </row>
    <row r="60" spans="1:55" ht="15" hidden="1" customHeight="1">
      <c r="B60" s="642"/>
      <c r="C60" s="652"/>
      <c r="D60" s="1422"/>
      <c r="E60" s="1422"/>
      <c r="F60" s="1422"/>
      <c r="G60" s="1422"/>
      <c r="H60" s="1422"/>
      <c r="I60" s="1422"/>
      <c r="J60" s="1422"/>
      <c r="K60" s="1422"/>
      <c r="L60" s="1422"/>
      <c r="M60" s="1422"/>
      <c r="N60" s="1422"/>
      <c r="O60" s="1422"/>
      <c r="P60" s="1422"/>
      <c r="Q60" s="1422"/>
      <c r="R60" s="1422"/>
      <c r="S60" s="1422"/>
      <c r="T60" s="1422"/>
      <c r="U60" s="1422"/>
      <c r="V60" s="1422"/>
      <c r="W60" s="1422"/>
      <c r="X60" s="1422"/>
      <c r="Y60" s="652"/>
      <c r="Z60" s="656"/>
      <c r="AA60" s="650"/>
      <c r="AB60" s="686"/>
      <c r="AC60" s="924"/>
      <c r="AD60" s="917"/>
      <c r="AE60" s="933"/>
      <c r="AF60" s="917"/>
      <c r="AG60" s="917"/>
      <c r="AH60" s="918"/>
      <c r="AI60" s="926"/>
      <c r="AJ60" s="927"/>
      <c r="AK60" s="927"/>
      <c r="AL60" s="928"/>
      <c r="AM60" s="929"/>
      <c r="AN60" s="919"/>
      <c r="AO60" s="919"/>
      <c r="AP60" s="918"/>
      <c r="AQ60" s="918"/>
      <c r="AR60" s="918"/>
      <c r="AS60" s="918"/>
      <c r="AT60" s="918"/>
      <c r="AU60" s="918"/>
      <c r="AV60" s="918"/>
      <c r="AW60" s="918"/>
      <c r="AX60" s="918"/>
      <c r="AY60" s="918"/>
      <c r="AZ60" s="654"/>
      <c r="BA60" s="657"/>
      <c r="BB60" s="251"/>
      <c r="BC60" s="251"/>
    </row>
    <row r="61" spans="1:55" ht="20.100000000000001" hidden="1" customHeight="1">
      <c r="B61" s="642"/>
      <c r="C61" s="652"/>
      <c r="D61" s="1422"/>
      <c r="E61" s="1422"/>
      <c r="F61" s="1422"/>
      <c r="G61" s="1422"/>
      <c r="H61" s="1422"/>
      <c r="I61" s="1422"/>
      <c r="J61" s="1422"/>
      <c r="K61" s="1422"/>
      <c r="L61" s="1422"/>
      <c r="M61" s="1422"/>
      <c r="N61" s="1422"/>
      <c r="O61" s="1422"/>
      <c r="P61" s="1422"/>
      <c r="Q61" s="1422"/>
      <c r="R61" s="1422"/>
      <c r="S61" s="1422"/>
      <c r="T61" s="1422"/>
      <c r="U61" s="1422"/>
      <c r="V61" s="1422"/>
      <c r="W61" s="1422"/>
      <c r="X61" s="1422"/>
      <c r="Y61" s="652"/>
      <c r="Z61" s="656"/>
      <c r="AA61" s="650"/>
      <c r="AB61" s="692"/>
      <c r="AC61" s="924"/>
      <c r="AD61" s="917"/>
      <c r="AE61" s="1616"/>
      <c r="AF61" s="1616"/>
      <c r="AG61" s="917"/>
      <c r="AH61" s="918"/>
      <c r="AI61" s="1617"/>
      <c r="AJ61" s="1617"/>
      <c r="AK61" s="1617"/>
      <c r="AL61" s="1617"/>
      <c r="AM61" s="1617"/>
      <c r="AN61" s="919"/>
      <c r="AO61" s="919"/>
      <c r="AP61" s="918"/>
      <c r="AQ61" s="918"/>
      <c r="AR61" s="918"/>
      <c r="AS61" s="918"/>
      <c r="AT61" s="918"/>
      <c r="AU61" s="918"/>
      <c r="AV61" s="918"/>
      <c r="AW61" s="918"/>
      <c r="AX61" s="918"/>
      <c r="AY61" s="918"/>
      <c r="AZ61" s="654"/>
      <c r="BA61" s="657"/>
    </row>
    <row r="62" spans="1:55" ht="30" hidden="1" customHeight="1">
      <c r="A62" s="21"/>
      <c r="B62" s="642"/>
      <c r="C62" s="652"/>
      <c r="D62" s="1422"/>
      <c r="E62" s="1422"/>
      <c r="F62" s="1422"/>
      <c r="G62" s="1422"/>
      <c r="H62" s="1422"/>
      <c r="I62" s="1422"/>
      <c r="J62" s="1422"/>
      <c r="K62" s="1422"/>
      <c r="L62" s="1422"/>
      <c r="M62" s="1422"/>
      <c r="N62" s="1422"/>
      <c r="O62" s="1422"/>
      <c r="P62" s="1422"/>
      <c r="Q62" s="1422"/>
      <c r="R62" s="1422"/>
      <c r="S62" s="1422"/>
      <c r="T62" s="1422"/>
      <c r="U62" s="1422"/>
      <c r="V62" s="1422"/>
      <c r="W62" s="1422"/>
      <c r="X62" s="1422"/>
      <c r="Y62" s="652"/>
      <c r="Z62" s="656"/>
      <c r="AA62" s="689"/>
      <c r="AB62" s="584"/>
      <c r="AC62" s="1622"/>
      <c r="AD62" s="1623"/>
      <c r="AE62" s="1618"/>
      <c r="AF62" s="1618"/>
      <c r="AG62" s="917"/>
      <c r="AH62" s="920"/>
      <c r="AI62" s="1617"/>
      <c r="AJ62" s="1617"/>
      <c r="AK62" s="1617"/>
      <c r="AL62" s="1617"/>
      <c r="AM62" s="1617"/>
      <c r="AN62" s="1619"/>
      <c r="AO62" s="1619"/>
      <c r="AP62" s="1619"/>
      <c r="AQ62" s="1615"/>
      <c r="AR62" s="1615"/>
      <c r="AS62" s="1615"/>
      <c r="AT62" s="1615"/>
      <c r="AU62" s="921"/>
      <c r="AV62" s="922"/>
      <c r="AW62" s="918"/>
      <c r="AX62" s="923"/>
      <c r="AY62" s="918"/>
      <c r="AZ62" s="654"/>
      <c r="BA62" s="657"/>
    </row>
    <row r="63" spans="1:55" ht="20.100000000000001" hidden="1" customHeight="1">
      <c r="B63" s="642"/>
      <c r="C63" s="652"/>
      <c r="D63" s="1422"/>
      <c r="E63" s="1422"/>
      <c r="F63" s="1422"/>
      <c r="G63" s="1422"/>
      <c r="H63" s="1422"/>
      <c r="I63" s="1422"/>
      <c r="J63" s="1422"/>
      <c r="K63" s="1422"/>
      <c r="L63" s="1422"/>
      <c r="M63" s="1422"/>
      <c r="N63" s="1422"/>
      <c r="O63" s="1422"/>
      <c r="P63" s="1422"/>
      <c r="Q63" s="1422"/>
      <c r="R63" s="1422"/>
      <c r="S63" s="1422"/>
      <c r="T63" s="1422"/>
      <c r="U63" s="1422"/>
      <c r="V63" s="1422"/>
      <c r="W63" s="1422"/>
      <c r="X63" s="1422"/>
      <c r="Y63" s="652"/>
      <c r="Z63" s="656"/>
      <c r="AA63" s="691"/>
      <c r="AB63" s="686"/>
      <c r="AC63" s="924"/>
      <c r="AD63" s="917"/>
      <c r="AE63" s="1616"/>
      <c r="AF63" s="1616"/>
      <c r="AG63" s="917"/>
      <c r="AH63" s="918"/>
      <c r="AI63" s="1617"/>
      <c r="AJ63" s="1617"/>
      <c r="AK63" s="1617"/>
      <c r="AL63" s="1617"/>
      <c r="AM63" s="1617"/>
      <c r="AN63" s="919"/>
      <c r="AO63" s="919"/>
      <c r="AP63" s="918"/>
      <c r="AQ63" s="918"/>
      <c r="AR63" s="918"/>
      <c r="AS63" s="918"/>
      <c r="AT63" s="918"/>
      <c r="AU63" s="918"/>
      <c r="AV63" s="918"/>
      <c r="AW63" s="918"/>
      <c r="AX63" s="918"/>
      <c r="AY63" s="918"/>
      <c r="AZ63" s="654"/>
      <c r="BA63" s="657"/>
    </row>
    <row r="64" spans="1:55" ht="15" hidden="1" customHeight="1">
      <c r="B64" s="642"/>
      <c r="C64" s="652"/>
      <c r="D64" s="1422"/>
      <c r="E64" s="1422"/>
      <c r="F64" s="1422"/>
      <c r="G64" s="1422"/>
      <c r="H64" s="1422"/>
      <c r="I64" s="1422"/>
      <c r="J64" s="1422"/>
      <c r="K64" s="1422"/>
      <c r="L64" s="1422"/>
      <c r="M64" s="1422"/>
      <c r="N64" s="1422"/>
      <c r="O64" s="1422"/>
      <c r="P64" s="1422"/>
      <c r="Q64" s="1422"/>
      <c r="R64" s="1422"/>
      <c r="S64" s="1422"/>
      <c r="T64" s="1422"/>
      <c r="U64" s="1422"/>
      <c r="V64" s="1422"/>
      <c r="W64" s="1422"/>
      <c r="X64" s="1422"/>
      <c r="Y64" s="654"/>
      <c r="Z64" s="656"/>
      <c r="AA64" s="650"/>
      <c r="AB64" s="686"/>
      <c r="AC64" s="924"/>
      <c r="AD64" s="917"/>
      <c r="AE64" s="933"/>
      <c r="AF64" s="917"/>
      <c r="AG64" s="917"/>
      <c r="AH64" s="918"/>
      <c r="AI64" s="926"/>
      <c r="AJ64" s="927"/>
      <c r="AK64" s="927"/>
      <c r="AL64" s="928"/>
      <c r="AM64" s="929"/>
      <c r="AN64" s="919"/>
      <c r="AO64" s="919"/>
      <c r="AP64" s="918"/>
      <c r="AQ64" s="918"/>
      <c r="AR64" s="918"/>
      <c r="AS64" s="918"/>
      <c r="AT64" s="918"/>
      <c r="AU64" s="918"/>
      <c r="AV64" s="918"/>
      <c r="AW64" s="918"/>
      <c r="AX64" s="918"/>
      <c r="AY64" s="918"/>
      <c r="AZ64" s="654"/>
      <c r="BA64" s="657"/>
      <c r="BB64" s="251"/>
      <c r="BC64" s="251"/>
    </row>
    <row r="65" spans="2:53" ht="20.100000000000001" hidden="1" customHeight="1">
      <c r="B65" s="642"/>
      <c r="C65" s="652"/>
      <c r="D65" s="1422"/>
      <c r="E65" s="1422"/>
      <c r="F65" s="1422"/>
      <c r="G65" s="1422"/>
      <c r="H65" s="1422"/>
      <c r="I65" s="1422"/>
      <c r="J65" s="1422"/>
      <c r="K65" s="1422"/>
      <c r="L65" s="1422"/>
      <c r="M65" s="1422"/>
      <c r="N65" s="1422"/>
      <c r="O65" s="1422"/>
      <c r="P65" s="1422"/>
      <c r="Q65" s="1422"/>
      <c r="R65" s="1422"/>
      <c r="S65" s="1422"/>
      <c r="T65" s="1422"/>
      <c r="U65" s="1422"/>
      <c r="V65" s="1422"/>
      <c r="W65" s="1422"/>
      <c r="X65" s="1422"/>
      <c r="Y65" s="652"/>
      <c r="Z65" s="656"/>
      <c r="AA65" s="650"/>
      <c r="AB65" s="692"/>
      <c r="AC65" s="924"/>
      <c r="AD65" s="917"/>
      <c r="AE65" s="1616"/>
      <c r="AF65" s="1616"/>
      <c r="AG65" s="917"/>
      <c r="AH65" s="918"/>
      <c r="AI65" s="1617"/>
      <c r="AJ65" s="1617"/>
      <c r="AK65" s="1617"/>
      <c r="AL65" s="1617"/>
      <c r="AM65" s="1617"/>
      <c r="AN65" s="919"/>
      <c r="AO65" s="919"/>
      <c r="AP65" s="918"/>
      <c r="AQ65" s="918"/>
      <c r="AR65" s="918"/>
      <c r="AS65" s="918"/>
      <c r="AT65" s="918"/>
      <c r="AU65" s="918"/>
      <c r="AV65" s="918"/>
      <c r="AW65" s="918"/>
      <c r="AX65" s="918"/>
      <c r="AY65" s="918"/>
      <c r="AZ65" s="654"/>
      <c r="BA65" s="657"/>
    </row>
    <row r="66" spans="2:53" ht="30" hidden="1" customHeight="1">
      <c r="B66" s="642"/>
      <c r="C66" s="652"/>
      <c r="D66" s="1422"/>
      <c r="E66" s="1422"/>
      <c r="F66" s="1422"/>
      <c r="G66" s="1422"/>
      <c r="H66" s="1422"/>
      <c r="I66" s="1422"/>
      <c r="J66" s="1422"/>
      <c r="K66" s="1422"/>
      <c r="L66" s="1422"/>
      <c r="M66" s="1422"/>
      <c r="N66" s="1422"/>
      <c r="O66" s="1422"/>
      <c r="P66" s="1422"/>
      <c r="Q66" s="1422"/>
      <c r="R66" s="1422"/>
      <c r="S66" s="1422"/>
      <c r="T66" s="1422"/>
      <c r="U66" s="1422"/>
      <c r="V66" s="1422"/>
      <c r="W66" s="1422"/>
      <c r="X66" s="1422"/>
      <c r="Y66" s="652"/>
      <c r="Z66" s="656"/>
      <c r="AA66" s="689"/>
      <c r="AB66" s="584"/>
      <c r="AC66" s="1622"/>
      <c r="AD66" s="1623"/>
      <c r="AE66" s="1618"/>
      <c r="AF66" s="1618"/>
      <c r="AG66" s="917"/>
      <c r="AH66" s="920"/>
      <c r="AI66" s="1617"/>
      <c r="AJ66" s="1617"/>
      <c r="AK66" s="1617"/>
      <c r="AL66" s="1617"/>
      <c r="AM66" s="1617"/>
      <c r="AN66" s="1619"/>
      <c r="AO66" s="1619"/>
      <c r="AP66" s="1619"/>
      <c r="AQ66" s="1615"/>
      <c r="AR66" s="1615"/>
      <c r="AS66" s="1615"/>
      <c r="AT66" s="1615"/>
      <c r="AU66" s="921"/>
      <c r="AV66" s="922"/>
      <c r="AW66" s="918"/>
      <c r="AX66" s="923"/>
      <c r="AY66" s="918"/>
      <c r="AZ66" s="654"/>
      <c r="BA66" s="657"/>
    </row>
    <row r="67" spans="2:53" ht="20.100000000000001" hidden="1" customHeight="1">
      <c r="B67" s="642"/>
      <c r="C67" s="652"/>
      <c r="D67" s="1422"/>
      <c r="E67" s="1422"/>
      <c r="F67" s="1422"/>
      <c r="G67" s="1422"/>
      <c r="H67" s="1422"/>
      <c r="I67" s="1422"/>
      <c r="J67" s="1422"/>
      <c r="K67" s="1422"/>
      <c r="L67" s="1422"/>
      <c r="M67" s="1422"/>
      <c r="N67" s="1422"/>
      <c r="O67" s="1422"/>
      <c r="P67" s="1422"/>
      <c r="Q67" s="1422"/>
      <c r="R67" s="1422"/>
      <c r="S67" s="1422"/>
      <c r="T67" s="1422"/>
      <c r="U67" s="1422"/>
      <c r="V67" s="1422"/>
      <c r="W67" s="1422"/>
      <c r="X67" s="1422"/>
      <c r="Y67" s="652"/>
      <c r="Z67" s="656"/>
      <c r="AA67" s="691"/>
      <c r="AB67" s="686"/>
      <c r="AC67" s="924"/>
      <c r="AD67" s="917"/>
      <c r="AE67" s="1616"/>
      <c r="AF67" s="1616"/>
      <c r="AG67" s="917"/>
      <c r="AH67" s="918"/>
      <c r="AI67" s="1617"/>
      <c r="AJ67" s="1617"/>
      <c r="AK67" s="1617"/>
      <c r="AL67" s="1617"/>
      <c r="AM67" s="1617"/>
      <c r="AN67" s="919"/>
      <c r="AO67" s="919"/>
      <c r="AP67" s="918"/>
      <c r="AQ67" s="918"/>
      <c r="AR67" s="918"/>
      <c r="AS67" s="918"/>
      <c r="AT67" s="918"/>
      <c r="AU67" s="918"/>
      <c r="AV67" s="918"/>
      <c r="AW67" s="918"/>
      <c r="AX67" s="918"/>
      <c r="AY67" s="918"/>
      <c r="AZ67" s="654"/>
      <c r="BA67" s="657"/>
    </row>
    <row r="68" spans="2:53" ht="35.1" customHeight="1">
      <c r="B68" s="703"/>
      <c r="C68" s="704"/>
      <c r="D68" s="704"/>
      <c r="E68" s="704"/>
      <c r="F68" s="705"/>
      <c r="G68" s="647"/>
      <c r="H68" s="647"/>
      <c r="I68" s="647"/>
      <c r="J68" s="647"/>
      <c r="K68" s="647"/>
      <c r="L68" s="647"/>
      <c r="M68" s="647"/>
      <c r="N68" s="647"/>
      <c r="O68" s="647"/>
      <c r="P68" s="647"/>
      <c r="Q68" s="647"/>
      <c r="R68" s="647"/>
      <c r="S68" s="647"/>
      <c r="T68" s="647"/>
      <c r="U68" s="647"/>
      <c r="V68" s="647"/>
      <c r="W68" s="706"/>
      <c r="X68" s="647"/>
      <c r="Y68" s="647"/>
      <c r="Z68" s="707"/>
      <c r="AA68" s="693"/>
      <c r="AB68" s="694"/>
      <c r="AC68" s="708"/>
      <c r="AD68" s="704"/>
      <c r="AE68" s="704"/>
      <c r="AF68" s="704"/>
      <c r="AG68" s="705"/>
      <c r="AH68" s="647"/>
      <c r="AI68" s="647"/>
      <c r="AJ68" s="647"/>
      <c r="AK68" s="647"/>
      <c r="AL68" s="647"/>
      <c r="AM68" s="647"/>
      <c r="AN68" s="647"/>
      <c r="AO68" s="647"/>
      <c r="AP68" s="647"/>
      <c r="AQ68" s="647"/>
      <c r="AR68" s="647"/>
      <c r="AS68" s="647"/>
      <c r="AT68" s="647"/>
      <c r="AU68" s="647"/>
      <c r="AV68" s="647"/>
      <c r="AW68" s="647"/>
      <c r="AX68" s="706"/>
      <c r="AY68" s="647"/>
      <c r="AZ68" s="647"/>
      <c r="BA68" s="709"/>
    </row>
    <row r="69" spans="2:53" ht="27" customHeight="1">
      <c r="B69" s="636"/>
      <c r="C69" s="587"/>
      <c r="D69" s="587"/>
      <c r="E69" s="587"/>
      <c r="F69" s="587"/>
      <c r="G69" s="587"/>
      <c r="H69" s="587"/>
      <c r="I69" s="587"/>
      <c r="J69" s="587"/>
      <c r="K69" s="587"/>
      <c r="L69" s="587"/>
      <c r="M69" s="584"/>
      <c r="N69" s="584"/>
      <c r="O69" s="584"/>
      <c r="P69" s="584"/>
      <c r="Q69" s="584"/>
      <c r="R69" s="584"/>
      <c r="S69" s="584"/>
      <c r="T69" s="584"/>
      <c r="U69" s="584"/>
      <c r="V69" s="584"/>
      <c r="W69" s="584"/>
      <c r="X69" s="584"/>
      <c r="Y69" s="584"/>
      <c r="Z69" s="584"/>
      <c r="AA69" s="584"/>
      <c r="AB69" s="584"/>
      <c r="AC69" s="587"/>
      <c r="AD69" s="587"/>
      <c r="AE69" s="587"/>
      <c r="AF69" s="587"/>
      <c r="AG69" s="587"/>
      <c r="AH69" s="584"/>
      <c r="AI69" s="584"/>
      <c r="AJ69" s="584"/>
      <c r="AK69" s="584"/>
      <c r="AL69" s="584"/>
      <c r="AM69" s="584"/>
      <c r="AN69" s="584"/>
      <c r="AO69" s="584"/>
      <c r="AP69" s="584"/>
      <c r="AQ69" s="584"/>
      <c r="AR69" s="584"/>
      <c r="AS69" s="584"/>
      <c r="AT69" s="584"/>
      <c r="AU69" s="584"/>
      <c r="AV69" s="584"/>
      <c r="AW69" s="584"/>
      <c r="AX69" s="584"/>
      <c r="AY69" s="584"/>
      <c r="AZ69" s="584"/>
      <c r="BA69" s="637"/>
    </row>
    <row r="70" spans="2:53" ht="19.5" customHeight="1">
      <c r="B70" s="638"/>
      <c r="C70" s="639"/>
      <c r="D70" s="1455" t="s">
        <v>126</v>
      </c>
      <c r="E70" s="1455"/>
      <c r="F70" s="1458"/>
      <c r="G70" s="1576" t="str">
        <f>'Donnees SN'!$E$44</f>
        <v>C3 : PRÉPARER LES ÉQUIPEMENTS EN VUE D’UNE INSTALLATION</v>
      </c>
      <c r="H70" s="1576"/>
      <c r="I70" s="1576"/>
      <c r="J70" s="1576"/>
      <c r="K70" s="1576"/>
      <c r="L70" s="1576"/>
      <c r="M70" s="1576"/>
      <c r="N70" s="1576"/>
      <c r="O70" s="1576"/>
      <c r="P70" s="1576"/>
      <c r="Q70" s="1576"/>
      <c r="R70" s="1576"/>
      <c r="S70" s="1576"/>
      <c r="T70" s="1421"/>
      <c r="U70" s="640"/>
      <c r="V70" s="1421"/>
      <c r="W70" s="640"/>
      <c r="X70" s="1421"/>
      <c r="Y70" s="1421"/>
      <c r="Z70" s="1421"/>
      <c r="AA70" s="650"/>
      <c r="AB70" s="719"/>
      <c r="AC70" s="641"/>
      <c r="AD70" s="639"/>
      <c r="AE70" s="1455" t="s">
        <v>126</v>
      </c>
      <c r="AF70" s="1455"/>
      <c r="AG70" s="1458"/>
      <c r="AH70" s="1576" t="str">
        <f>'Donnees SN'!$E$45</f>
        <v>C4 : INSTALLER ET METTRE EN OEUVRE LES ÉQUIPEMENTS</v>
      </c>
      <c r="AI70" s="1576"/>
      <c r="AJ70" s="1576"/>
      <c r="AK70" s="1576"/>
      <c r="AL70" s="1576"/>
      <c r="AM70" s="1576"/>
      <c r="AN70" s="1576"/>
      <c r="AO70" s="1576"/>
      <c r="AP70" s="1576"/>
      <c r="AQ70" s="1576"/>
      <c r="AR70" s="1576"/>
      <c r="AS70" s="1576"/>
      <c r="AT70" s="1576"/>
      <c r="AU70" s="1421"/>
      <c r="AV70" s="640"/>
      <c r="AW70" s="1421"/>
      <c r="AX70" s="640"/>
      <c r="AY70" s="1421"/>
      <c r="AZ70" s="1421"/>
      <c r="BA70" s="1424"/>
    </row>
    <row r="71" spans="2:53" ht="19.5" customHeight="1">
      <c r="B71" s="642"/>
      <c r="C71" s="643"/>
      <c r="D71" s="1456"/>
      <c r="E71" s="1456"/>
      <c r="F71" s="1459"/>
      <c r="G71" s="1577"/>
      <c r="H71" s="1577"/>
      <c r="I71" s="1577"/>
      <c r="J71" s="1577"/>
      <c r="K71" s="1577"/>
      <c r="L71" s="1577"/>
      <c r="M71" s="1577"/>
      <c r="N71" s="1577"/>
      <c r="O71" s="1577"/>
      <c r="P71" s="1577"/>
      <c r="Q71" s="1577"/>
      <c r="R71" s="1577"/>
      <c r="S71" s="1577"/>
      <c r="T71" s="1422"/>
      <c r="U71" s="1442">
        <f>AVERAGE(U77:U85)</f>
        <v>0</v>
      </c>
      <c r="V71" s="1422"/>
      <c r="W71" s="1427" t="e">
        <f>AVERAGE(W77:W85)</f>
        <v>#DIV/0!</v>
      </c>
      <c r="X71" s="1422"/>
      <c r="Y71" s="1422"/>
      <c r="Z71" s="1422"/>
      <c r="AA71" s="650"/>
      <c r="AB71" s="719"/>
      <c r="AC71" s="644"/>
      <c r="AD71" s="643"/>
      <c r="AE71" s="1456"/>
      <c r="AF71" s="1456"/>
      <c r="AG71" s="1459"/>
      <c r="AH71" s="1577"/>
      <c r="AI71" s="1577"/>
      <c r="AJ71" s="1577"/>
      <c r="AK71" s="1577"/>
      <c r="AL71" s="1577"/>
      <c r="AM71" s="1577"/>
      <c r="AN71" s="1577"/>
      <c r="AO71" s="1577"/>
      <c r="AP71" s="1577"/>
      <c r="AQ71" s="1577"/>
      <c r="AR71" s="1577"/>
      <c r="AS71" s="1577"/>
      <c r="AT71" s="1577"/>
      <c r="AU71" s="1422"/>
      <c r="AV71" s="1442">
        <f>AVERAGE(AV77:AV113)</f>
        <v>0</v>
      </c>
      <c r="AW71" s="1422"/>
      <c r="AX71" s="1427" t="e">
        <f>AVERAGE(AX77:AX113)</f>
        <v>#DIV/0!</v>
      </c>
      <c r="AY71" s="1422"/>
      <c r="AZ71" s="1422"/>
      <c r="BA71" s="1425"/>
    </row>
    <row r="72" spans="2:53" ht="19.5" customHeight="1">
      <c r="B72" s="642"/>
      <c r="C72" s="643"/>
      <c r="D72" s="1456"/>
      <c r="E72" s="1456"/>
      <c r="F72" s="1459"/>
      <c r="G72" s="1577"/>
      <c r="H72" s="1577"/>
      <c r="I72" s="1577"/>
      <c r="J72" s="1577"/>
      <c r="K72" s="1577"/>
      <c r="L72" s="1577"/>
      <c r="M72" s="1577"/>
      <c r="N72" s="1577"/>
      <c r="O72" s="1577"/>
      <c r="P72" s="1577"/>
      <c r="Q72" s="1577"/>
      <c r="R72" s="1577"/>
      <c r="S72" s="1577"/>
      <c r="T72" s="1422"/>
      <c r="U72" s="1443"/>
      <c r="V72" s="1422"/>
      <c r="W72" s="1428"/>
      <c r="X72" s="1422"/>
      <c r="Y72" s="1422"/>
      <c r="Z72" s="1422"/>
      <c r="AA72" s="650"/>
      <c r="AB72" s="719"/>
      <c r="AC72" s="644"/>
      <c r="AD72" s="643"/>
      <c r="AE72" s="1456"/>
      <c r="AF72" s="1456"/>
      <c r="AG72" s="1459"/>
      <c r="AH72" s="1577"/>
      <c r="AI72" s="1577"/>
      <c r="AJ72" s="1577"/>
      <c r="AK72" s="1577"/>
      <c r="AL72" s="1577"/>
      <c r="AM72" s="1577"/>
      <c r="AN72" s="1577"/>
      <c r="AO72" s="1577"/>
      <c r="AP72" s="1577"/>
      <c r="AQ72" s="1577"/>
      <c r="AR72" s="1577"/>
      <c r="AS72" s="1577"/>
      <c r="AT72" s="1577"/>
      <c r="AU72" s="1422"/>
      <c r="AV72" s="1443"/>
      <c r="AW72" s="1422"/>
      <c r="AX72" s="1428"/>
      <c r="AY72" s="1422"/>
      <c r="AZ72" s="1422"/>
      <c r="BA72" s="1425"/>
    </row>
    <row r="73" spans="2:53" ht="10.5" customHeight="1">
      <c r="B73" s="642"/>
      <c r="C73" s="643"/>
      <c r="D73" s="1456"/>
      <c r="E73" s="1456"/>
      <c r="F73" s="1459"/>
      <c r="G73" s="1577"/>
      <c r="H73" s="1577"/>
      <c r="I73" s="1577"/>
      <c r="J73" s="1577"/>
      <c r="K73" s="1577"/>
      <c r="L73" s="1577"/>
      <c r="M73" s="1577"/>
      <c r="N73" s="1577"/>
      <c r="O73" s="1577"/>
      <c r="P73" s="1577"/>
      <c r="Q73" s="1577"/>
      <c r="R73" s="1577"/>
      <c r="S73" s="1577"/>
      <c r="T73" s="1422"/>
      <c r="U73" s="1444"/>
      <c r="V73" s="1422"/>
      <c r="W73" s="1429"/>
      <c r="X73" s="1422"/>
      <c r="Y73" s="1422"/>
      <c r="Z73" s="1422"/>
      <c r="AA73" s="650"/>
      <c r="AB73" s="719"/>
      <c r="AC73" s="644"/>
      <c r="AD73" s="643"/>
      <c r="AE73" s="1456"/>
      <c r="AF73" s="1456"/>
      <c r="AG73" s="1459"/>
      <c r="AH73" s="1577"/>
      <c r="AI73" s="1577"/>
      <c r="AJ73" s="1577"/>
      <c r="AK73" s="1577"/>
      <c r="AL73" s="1577"/>
      <c r="AM73" s="1577"/>
      <c r="AN73" s="1577"/>
      <c r="AO73" s="1577"/>
      <c r="AP73" s="1577"/>
      <c r="AQ73" s="1577"/>
      <c r="AR73" s="1577"/>
      <c r="AS73" s="1577"/>
      <c r="AT73" s="1577"/>
      <c r="AU73" s="1422"/>
      <c r="AV73" s="1444"/>
      <c r="AW73" s="1422"/>
      <c r="AX73" s="1429"/>
      <c r="AY73" s="1422"/>
      <c r="AZ73" s="1422"/>
      <c r="BA73" s="1425"/>
    </row>
    <row r="74" spans="2:53" ht="19.5" customHeight="1">
      <c r="B74" s="645"/>
      <c r="C74" s="646"/>
      <c r="D74" s="1457"/>
      <c r="E74" s="1457"/>
      <c r="F74" s="1460"/>
      <c r="G74" s="1578"/>
      <c r="H74" s="1578"/>
      <c r="I74" s="1578"/>
      <c r="J74" s="1578"/>
      <c r="K74" s="1578"/>
      <c r="L74" s="1578"/>
      <c r="M74" s="1578"/>
      <c r="N74" s="1578"/>
      <c r="O74" s="1578"/>
      <c r="P74" s="1578"/>
      <c r="Q74" s="1578"/>
      <c r="R74" s="1578"/>
      <c r="S74" s="1578"/>
      <c r="T74" s="1423"/>
      <c r="U74" s="647"/>
      <c r="V74" s="1423"/>
      <c r="W74" s="647"/>
      <c r="X74" s="1423"/>
      <c r="Y74" s="1423"/>
      <c r="Z74" s="1423"/>
      <c r="AA74" s="650"/>
      <c r="AB74" s="719"/>
      <c r="AC74" s="648"/>
      <c r="AD74" s="646"/>
      <c r="AE74" s="1457"/>
      <c r="AF74" s="1457"/>
      <c r="AG74" s="1460"/>
      <c r="AH74" s="1578"/>
      <c r="AI74" s="1578"/>
      <c r="AJ74" s="1578"/>
      <c r="AK74" s="1578"/>
      <c r="AL74" s="1578"/>
      <c r="AM74" s="1578"/>
      <c r="AN74" s="1578"/>
      <c r="AO74" s="1578"/>
      <c r="AP74" s="1578"/>
      <c r="AQ74" s="1578"/>
      <c r="AR74" s="1578"/>
      <c r="AS74" s="1578"/>
      <c r="AT74" s="1578"/>
      <c r="AU74" s="1423"/>
      <c r="AV74" s="647"/>
      <c r="AW74" s="1423"/>
      <c r="AX74" s="647"/>
      <c r="AY74" s="1423"/>
      <c r="AZ74" s="1423"/>
      <c r="BA74" s="1426"/>
    </row>
    <row r="75" spans="2:53" ht="30" customHeight="1">
      <c r="B75" s="638"/>
      <c r="C75" s="639"/>
      <c r="D75" s="639"/>
      <c r="E75" s="639"/>
      <c r="F75" s="639"/>
      <c r="G75" s="640"/>
      <c r="H75" s="640"/>
      <c r="I75" s="640"/>
      <c r="J75" s="640"/>
      <c r="K75" s="640"/>
      <c r="L75" s="640"/>
      <c r="M75" s="640"/>
      <c r="N75" s="640"/>
      <c r="O75" s="640"/>
      <c r="P75" s="640"/>
      <c r="Q75" s="640"/>
      <c r="R75" s="640"/>
      <c r="S75" s="640"/>
      <c r="T75" s="640"/>
      <c r="U75" s="640"/>
      <c r="V75" s="640"/>
      <c r="W75" s="640"/>
      <c r="X75" s="640"/>
      <c r="Y75" s="640"/>
      <c r="Z75" s="640"/>
      <c r="AA75" s="650"/>
      <c r="AB75" s="719"/>
      <c r="AC75" s="641"/>
      <c r="AD75" s="639"/>
      <c r="AE75" s="639"/>
      <c r="AF75" s="639"/>
      <c r="AG75" s="639"/>
      <c r="AH75" s="640"/>
      <c r="AI75" s="640"/>
      <c r="AJ75" s="640"/>
      <c r="AK75" s="640"/>
      <c r="AL75" s="640"/>
      <c r="AM75" s="640"/>
      <c r="AN75" s="640"/>
      <c r="AO75" s="640"/>
      <c r="AP75" s="640"/>
      <c r="AQ75" s="640"/>
      <c r="AR75" s="640"/>
      <c r="AS75" s="640"/>
      <c r="AT75" s="640"/>
      <c r="AU75" s="640"/>
      <c r="AV75" s="640"/>
      <c r="AW75" s="640"/>
      <c r="AX75" s="640"/>
      <c r="AY75" s="640"/>
      <c r="AZ75" s="640"/>
      <c r="BA75" s="651"/>
    </row>
    <row r="76" spans="2:53" ht="19.5" customHeight="1">
      <c r="B76" s="642"/>
      <c r="C76" s="652"/>
      <c r="D76" s="1418"/>
      <c r="E76" s="1418"/>
      <c r="F76" s="652"/>
      <c r="G76" s="654"/>
      <c r="H76" s="1433" t="str">
        <f>'Donnees SN'!$E$7</f>
        <v>C3.1: Planifier l’intervention</v>
      </c>
      <c r="I76" s="1434"/>
      <c r="J76" s="1434"/>
      <c r="K76" s="1434"/>
      <c r="L76" s="1435"/>
      <c r="M76" s="643"/>
      <c r="N76" s="643"/>
      <c r="O76" s="654"/>
      <c r="P76" s="654"/>
      <c r="Q76" s="655"/>
      <c r="R76" s="654"/>
      <c r="S76" s="654"/>
      <c r="T76" s="654"/>
      <c r="U76" s="654"/>
      <c r="V76" s="654"/>
      <c r="W76" s="654"/>
      <c r="X76" s="654"/>
      <c r="Y76" s="654"/>
      <c r="Z76" s="654"/>
      <c r="AA76" s="650"/>
      <c r="AB76" s="719"/>
      <c r="AC76" s="644"/>
      <c r="AD76" s="652"/>
      <c r="AE76" s="1418"/>
      <c r="AF76" s="1418"/>
      <c r="AG76" s="652"/>
      <c r="AH76" s="654"/>
      <c r="AI76" s="1433" t="str">
        <f>'Donnees SN'!$E$10</f>
        <v>C4.1: Préparer le plan d’action puis établir tout ou partie du plan d’implantation et de câblage</v>
      </c>
      <c r="AJ76" s="1434"/>
      <c r="AK76" s="1434"/>
      <c r="AL76" s="1434"/>
      <c r="AM76" s="1435"/>
      <c r="AN76" s="643"/>
      <c r="AO76" s="643"/>
      <c r="AP76" s="654"/>
      <c r="AQ76" s="654"/>
      <c r="AR76" s="655"/>
      <c r="AS76" s="654"/>
      <c r="AT76" s="654"/>
      <c r="AU76" s="654"/>
      <c r="AV76" s="654"/>
      <c r="AW76" s="654"/>
      <c r="AX76" s="654"/>
      <c r="AY76" s="654"/>
      <c r="AZ76" s="654"/>
      <c r="BA76" s="657"/>
    </row>
    <row r="77" spans="2:53" s="21" customFormat="1" ht="30" customHeight="1">
      <c r="B77" s="1416">
        <v>15</v>
      </c>
      <c r="C77" s="1461"/>
      <c r="D77" s="1419" t="str">
        <f>'Donnees SN'!C7</f>
        <v>C3.1</v>
      </c>
      <c r="E77" s="1420"/>
      <c r="F77" s="652"/>
      <c r="G77" s="659" t="s">
        <v>211</v>
      </c>
      <c r="H77" s="1436"/>
      <c r="I77" s="1353"/>
      <c r="J77" s="1353"/>
      <c r="K77" s="1353"/>
      <c r="L77" s="1437"/>
      <c r="M77" s="1446" t="s">
        <v>212</v>
      </c>
      <c r="N77" s="1446"/>
      <c r="O77" s="1447"/>
      <c r="P77" s="1430" t="str">
        <f>REPT("g",(U77))</f>
        <v/>
      </c>
      <c r="Q77" s="1431"/>
      <c r="R77" s="1431"/>
      <c r="S77" s="1432"/>
      <c r="T77" s="664"/>
      <c r="U77" s="1038">
        <f>Bilan!$AK$26</f>
        <v>0</v>
      </c>
      <c r="V77" s="654"/>
      <c r="W77" s="1039" t="str">
        <f>Bilan!$AM$26</f>
        <v xml:space="preserve"> </v>
      </c>
      <c r="X77" s="666"/>
      <c r="Y77" s="654"/>
      <c r="Z77" s="654"/>
      <c r="AA77" s="650"/>
      <c r="AB77" s="719"/>
      <c r="AC77" s="1454">
        <v>19</v>
      </c>
      <c r="AD77" s="1461"/>
      <c r="AE77" s="1419" t="str">
        <f>'Donnees SN'!$C$10</f>
        <v>C4.1</v>
      </c>
      <c r="AF77" s="1420"/>
      <c r="AG77" s="652"/>
      <c r="AH77" s="659" t="s">
        <v>211</v>
      </c>
      <c r="AI77" s="1436"/>
      <c r="AJ77" s="1353"/>
      <c r="AK77" s="1353"/>
      <c r="AL77" s="1353"/>
      <c r="AM77" s="1437"/>
      <c r="AN77" s="1446" t="s">
        <v>212</v>
      </c>
      <c r="AO77" s="1446"/>
      <c r="AP77" s="1447"/>
      <c r="AQ77" s="1430" t="str">
        <f>REPT("g",(AV77))</f>
        <v/>
      </c>
      <c r="AR77" s="1431"/>
      <c r="AS77" s="1431"/>
      <c r="AT77" s="1432"/>
      <c r="AU77" s="664"/>
      <c r="AV77" s="1038">
        <f>Bilan!$AK$30</f>
        <v>0</v>
      </c>
      <c r="AW77" s="654"/>
      <c r="AX77" s="1039" t="str">
        <f>Bilan!$AM$30</f>
        <v xml:space="preserve"> </v>
      </c>
      <c r="AY77" s="666"/>
      <c r="AZ77" s="654"/>
      <c r="BA77" s="657"/>
    </row>
    <row r="78" spans="2:53" ht="19.5" customHeight="1">
      <c r="B78" s="642"/>
      <c r="C78" s="652"/>
      <c r="D78" s="1418"/>
      <c r="E78" s="1418"/>
      <c r="F78" s="652"/>
      <c r="G78" s="654"/>
      <c r="H78" s="1438"/>
      <c r="I78" s="1439"/>
      <c r="J78" s="1439"/>
      <c r="K78" s="1439"/>
      <c r="L78" s="1440"/>
      <c r="M78" s="643"/>
      <c r="N78" s="643"/>
      <c r="O78" s="654"/>
      <c r="P78" s="654"/>
      <c r="Q78" s="654"/>
      <c r="R78" s="654"/>
      <c r="S78" s="654"/>
      <c r="T78" s="654"/>
      <c r="U78" s="654"/>
      <c r="V78" s="654"/>
      <c r="W78" s="654"/>
      <c r="X78" s="654"/>
      <c r="Y78" s="654"/>
      <c r="Z78" s="654"/>
      <c r="AA78" s="650"/>
      <c r="AB78" s="719"/>
      <c r="AC78" s="644"/>
      <c r="AD78" s="652"/>
      <c r="AE78" s="1418"/>
      <c r="AF78" s="1418"/>
      <c r="AG78" s="652"/>
      <c r="AH78" s="654"/>
      <c r="AI78" s="1438"/>
      <c r="AJ78" s="1439"/>
      <c r="AK78" s="1439"/>
      <c r="AL78" s="1439"/>
      <c r="AM78" s="1440"/>
      <c r="AN78" s="643"/>
      <c r="AO78" s="643"/>
      <c r="AP78" s="654"/>
      <c r="AQ78" s="654"/>
      <c r="AR78" s="654"/>
      <c r="AS78" s="654"/>
      <c r="AT78" s="654"/>
      <c r="AU78" s="654"/>
      <c r="AV78" s="654"/>
      <c r="AW78" s="654"/>
      <c r="AX78" s="654"/>
      <c r="AY78" s="654"/>
      <c r="AZ78" s="654"/>
      <c r="BA78" s="657"/>
    </row>
    <row r="79" spans="2:53" ht="15" customHeight="1">
      <c r="B79" s="667"/>
      <c r="C79" s="668"/>
      <c r="D79" s="669"/>
      <c r="E79" s="654"/>
      <c r="F79" s="670"/>
      <c r="G79" s="654"/>
      <c r="H79" s="654"/>
      <c r="I79" s="654"/>
      <c r="J79" s="654"/>
      <c r="K79" s="654"/>
      <c r="L79" s="654"/>
      <c r="M79" s="671"/>
      <c r="N79" s="671"/>
      <c r="O79" s="671"/>
      <c r="P79" s="671"/>
      <c r="Q79" s="671"/>
      <c r="R79" s="671"/>
      <c r="S79" s="671"/>
      <c r="T79" s="671"/>
      <c r="U79" s="671"/>
      <c r="V79" s="671"/>
      <c r="W79" s="671"/>
      <c r="X79" s="671"/>
      <c r="Y79" s="671"/>
      <c r="Z79" s="671"/>
      <c r="AA79" s="673"/>
      <c r="AB79" s="726"/>
      <c r="AC79" s="675"/>
      <c r="AD79" s="668"/>
      <c r="AE79" s="669"/>
      <c r="AF79" s="654"/>
      <c r="AG79" s="670"/>
      <c r="AH79" s="654"/>
      <c r="AI79" s="654"/>
      <c r="AJ79" s="654"/>
      <c r="AK79" s="654"/>
      <c r="AL79" s="654"/>
      <c r="AM79" s="654"/>
      <c r="AN79" s="671"/>
      <c r="AO79" s="671"/>
      <c r="AP79" s="671"/>
      <c r="AQ79" s="671"/>
      <c r="AR79" s="671"/>
      <c r="AS79" s="671"/>
      <c r="AT79" s="671"/>
      <c r="AU79" s="671"/>
      <c r="AV79" s="671"/>
      <c r="AW79" s="671"/>
      <c r="AX79" s="671"/>
      <c r="AY79" s="671"/>
      <c r="AZ79" s="671"/>
      <c r="BA79" s="676"/>
    </row>
    <row r="80" spans="2:53" ht="19.5" customHeight="1">
      <c r="B80" s="642"/>
      <c r="C80" s="652"/>
      <c r="D80" s="1418"/>
      <c r="E80" s="1418"/>
      <c r="F80" s="652"/>
      <c r="G80" s="654"/>
      <c r="H80" s="1433" t="str">
        <f>'Donnees SN'!$E$8</f>
        <v>C3.2: Réaliser l’intégration matérielle ou logicielle d’un équipement</v>
      </c>
      <c r="I80" s="1434"/>
      <c r="J80" s="1434"/>
      <c r="K80" s="1434"/>
      <c r="L80" s="1435"/>
      <c r="M80" s="643"/>
      <c r="N80" s="643"/>
      <c r="O80" s="654"/>
      <c r="P80" s="654"/>
      <c r="Q80" s="655"/>
      <c r="R80" s="654"/>
      <c r="S80" s="654"/>
      <c r="T80" s="654"/>
      <c r="U80" s="654"/>
      <c r="V80" s="654"/>
      <c r="W80" s="654"/>
      <c r="X80" s="654"/>
      <c r="Y80" s="654"/>
      <c r="Z80" s="654"/>
      <c r="AA80" s="650"/>
      <c r="AB80" s="719"/>
      <c r="AC80" s="644"/>
      <c r="AD80" s="652"/>
      <c r="AE80" s="1418"/>
      <c r="AF80" s="1418"/>
      <c r="AG80" s="652"/>
      <c r="AH80" s="654"/>
      <c r="AI80" s="1580" t="str">
        <f>'Donnees SN'!$E$11</f>
        <v>C4.2: Repérer les supports de transmission et d’énergie, implanter, câbler, raccorder les appareillages et les équipements d’interconnexion</v>
      </c>
      <c r="AJ80" s="1581"/>
      <c r="AK80" s="1581"/>
      <c r="AL80" s="1581"/>
      <c r="AM80" s="1582"/>
      <c r="AN80" s="643"/>
      <c r="AO80" s="643"/>
      <c r="AP80" s="654"/>
      <c r="AQ80" s="654"/>
      <c r="AR80" s="655"/>
      <c r="AS80" s="654"/>
      <c r="AT80" s="654"/>
      <c r="AU80" s="654"/>
      <c r="AV80" s="654"/>
      <c r="AW80" s="654"/>
      <c r="AX80" s="654"/>
      <c r="AY80" s="654"/>
      <c r="AZ80" s="654"/>
      <c r="BA80" s="657"/>
    </row>
    <row r="81" spans="2:55" ht="30" customHeight="1">
      <c r="B81" s="1416">
        <v>16</v>
      </c>
      <c r="C81" s="1461"/>
      <c r="D81" s="1419" t="str">
        <f>'Donnees SN'!$C$8</f>
        <v>C3.2</v>
      </c>
      <c r="E81" s="1420"/>
      <c r="F81" s="652"/>
      <c r="G81" s="659" t="s">
        <v>211</v>
      </c>
      <c r="H81" s="1436"/>
      <c r="I81" s="1353"/>
      <c r="J81" s="1353"/>
      <c r="K81" s="1353"/>
      <c r="L81" s="1437"/>
      <c r="M81" s="1446" t="s">
        <v>212</v>
      </c>
      <c r="N81" s="1446"/>
      <c r="O81" s="1447"/>
      <c r="P81" s="1430" t="str">
        <f>REPT("g",(U81))</f>
        <v/>
      </c>
      <c r="Q81" s="1431"/>
      <c r="R81" s="1431"/>
      <c r="S81" s="1432"/>
      <c r="T81" s="664"/>
      <c r="U81" s="1038">
        <f>Bilan!$AK$26</f>
        <v>0</v>
      </c>
      <c r="V81" s="654"/>
      <c r="W81" s="1039" t="str">
        <f>Bilan!$AM$26</f>
        <v xml:space="preserve"> </v>
      </c>
      <c r="X81" s="666"/>
      <c r="Y81" s="654"/>
      <c r="Z81" s="654"/>
      <c r="AA81" s="650"/>
      <c r="AB81" s="719"/>
      <c r="AC81" s="1454">
        <v>20</v>
      </c>
      <c r="AD81" s="1461"/>
      <c r="AE81" s="1419" t="str">
        <f>'Donnees SN'!$C$11</f>
        <v>C4.2</v>
      </c>
      <c r="AF81" s="1420"/>
      <c r="AG81" s="652"/>
      <c r="AH81" s="659" t="s">
        <v>211</v>
      </c>
      <c r="AI81" s="1583"/>
      <c r="AJ81" s="1584"/>
      <c r="AK81" s="1584"/>
      <c r="AL81" s="1584"/>
      <c r="AM81" s="1585"/>
      <c r="AN81" s="1446" t="s">
        <v>212</v>
      </c>
      <c r="AO81" s="1446"/>
      <c r="AP81" s="1447"/>
      <c r="AQ81" s="1430" t="str">
        <f>REPT("g",(AV81))</f>
        <v/>
      </c>
      <c r="AR81" s="1431"/>
      <c r="AS81" s="1431"/>
      <c r="AT81" s="1432"/>
      <c r="AU81" s="664"/>
      <c r="AV81" s="1038">
        <f>Bilan!$AK$30</f>
        <v>0</v>
      </c>
      <c r="AW81" s="654"/>
      <c r="AX81" s="1039" t="str">
        <f>Bilan!$AM$30</f>
        <v xml:space="preserve"> </v>
      </c>
      <c r="AY81" s="666"/>
      <c r="AZ81" s="654"/>
      <c r="BA81" s="657"/>
    </row>
    <row r="82" spans="2:55" ht="19.5" customHeight="1">
      <c r="B82" s="642"/>
      <c r="C82" s="652"/>
      <c r="D82" s="1418"/>
      <c r="E82" s="1418"/>
      <c r="F82" s="652"/>
      <c r="G82" s="654"/>
      <c r="H82" s="1438"/>
      <c r="I82" s="1439"/>
      <c r="J82" s="1439"/>
      <c r="K82" s="1439"/>
      <c r="L82" s="1440"/>
      <c r="M82" s="643"/>
      <c r="N82" s="643"/>
      <c r="O82" s="654"/>
      <c r="P82" s="654"/>
      <c r="Q82" s="654"/>
      <c r="R82" s="654"/>
      <c r="S82" s="654"/>
      <c r="T82" s="654"/>
      <c r="U82" s="654"/>
      <c r="V82" s="654"/>
      <c r="W82" s="654"/>
      <c r="X82" s="654"/>
      <c r="Y82" s="654"/>
      <c r="Z82" s="654"/>
      <c r="AA82" s="650"/>
      <c r="AB82" s="719"/>
      <c r="AC82" s="644"/>
      <c r="AD82" s="652"/>
      <c r="AE82" s="1418"/>
      <c r="AF82" s="1418"/>
      <c r="AG82" s="652"/>
      <c r="AH82" s="654"/>
      <c r="AI82" s="1586"/>
      <c r="AJ82" s="1587"/>
      <c r="AK82" s="1587"/>
      <c r="AL82" s="1587"/>
      <c r="AM82" s="1588"/>
      <c r="AN82" s="643"/>
      <c r="AO82" s="643"/>
      <c r="AP82" s="654"/>
      <c r="AQ82" s="654"/>
      <c r="AR82" s="654"/>
      <c r="AS82" s="654"/>
      <c r="AT82" s="654"/>
      <c r="AU82" s="654"/>
      <c r="AV82" s="654"/>
      <c r="AW82" s="654"/>
      <c r="AX82" s="654"/>
      <c r="AY82" s="654"/>
      <c r="AZ82" s="654"/>
      <c r="BA82" s="657"/>
      <c r="BB82" s="677"/>
      <c r="BC82" s="677"/>
    </row>
    <row r="83" spans="2:55" ht="15" customHeight="1">
      <c r="B83" s="642"/>
      <c r="C83" s="652"/>
      <c r="D83" s="669"/>
      <c r="E83" s="654"/>
      <c r="F83" s="652"/>
      <c r="G83" s="654"/>
      <c r="H83" s="678"/>
      <c r="I83" s="679"/>
      <c r="J83" s="679"/>
      <c r="K83" s="680"/>
      <c r="L83" s="681"/>
      <c r="M83" s="643"/>
      <c r="N83" s="643"/>
      <c r="O83" s="654"/>
      <c r="P83" s="654"/>
      <c r="Q83" s="654"/>
      <c r="R83" s="654"/>
      <c r="S83" s="654"/>
      <c r="T83" s="654"/>
      <c r="U83" s="654"/>
      <c r="V83" s="654"/>
      <c r="W83" s="654"/>
      <c r="X83" s="654"/>
      <c r="Y83" s="654"/>
      <c r="Z83" s="654"/>
      <c r="AA83" s="1441"/>
      <c r="AB83" s="721"/>
      <c r="AC83" s="644"/>
      <c r="AD83" s="652"/>
      <c r="AE83" s="652"/>
      <c r="AF83" s="652"/>
      <c r="AG83" s="652"/>
      <c r="AH83" s="652"/>
      <c r="AI83" s="652"/>
      <c r="AJ83" s="652"/>
      <c r="AK83" s="652"/>
      <c r="AL83" s="652"/>
      <c r="AM83" s="652"/>
      <c r="AN83" s="652"/>
      <c r="AO83" s="652"/>
      <c r="AP83" s="652"/>
      <c r="AQ83" s="652"/>
      <c r="AR83" s="652"/>
      <c r="AS83" s="652"/>
      <c r="AT83" s="652"/>
      <c r="AU83" s="652"/>
      <c r="AV83" s="652"/>
      <c r="AW83" s="652"/>
      <c r="AX83" s="652"/>
      <c r="AY83" s="654"/>
      <c r="AZ83" s="654"/>
      <c r="BA83" s="657"/>
      <c r="BB83" s="251"/>
      <c r="BC83" s="251"/>
    </row>
    <row r="84" spans="2:55" ht="19.5" customHeight="1">
      <c r="B84" s="642"/>
      <c r="C84" s="652"/>
      <c r="D84" s="1418"/>
      <c r="E84" s="1418"/>
      <c r="F84" s="652"/>
      <c r="G84" s="654"/>
      <c r="H84" s="1433" t="str">
        <f>'Donnees SN'!$E$9</f>
        <v>C3.3: Effectuer les tests nécessaires à la validation du fonctionnement des équipements</v>
      </c>
      <c r="I84" s="1434"/>
      <c r="J84" s="1434"/>
      <c r="K84" s="1434"/>
      <c r="L84" s="1435"/>
      <c r="M84" s="643"/>
      <c r="N84" s="643"/>
      <c r="O84" s="654"/>
      <c r="P84" s="654"/>
      <c r="Q84" s="655"/>
      <c r="R84" s="654"/>
      <c r="S84" s="654"/>
      <c r="T84" s="654"/>
      <c r="U84" s="654"/>
      <c r="V84" s="654"/>
      <c r="W84" s="654"/>
      <c r="X84" s="654"/>
      <c r="Y84" s="654"/>
      <c r="Z84" s="654"/>
      <c r="AA84" s="1441"/>
      <c r="AB84" s="721"/>
      <c r="AC84" s="644"/>
      <c r="AD84" s="652"/>
      <c r="AE84" s="1418"/>
      <c r="AF84" s="1418"/>
      <c r="AG84" s="652"/>
      <c r="AH84" s="654"/>
      <c r="AI84" s="1433" t="str">
        <f>'Donnees SN'!$E$12</f>
        <v>C4.3: Effectuer les tests, certifier le support physique</v>
      </c>
      <c r="AJ84" s="1434"/>
      <c r="AK84" s="1434"/>
      <c r="AL84" s="1434"/>
      <c r="AM84" s="1435"/>
      <c r="AN84" s="643"/>
      <c r="AO84" s="643"/>
      <c r="AP84" s="654"/>
      <c r="AQ84" s="654"/>
      <c r="AR84" s="655"/>
      <c r="AS84" s="654"/>
      <c r="AT84" s="654"/>
      <c r="AU84" s="654"/>
      <c r="AV84" s="654"/>
      <c r="AW84" s="654"/>
      <c r="AX84" s="654"/>
      <c r="AY84" s="654"/>
      <c r="AZ84" s="654"/>
      <c r="BA84" s="657"/>
    </row>
    <row r="85" spans="2:55" ht="30" customHeight="1">
      <c r="B85" s="1416">
        <v>17</v>
      </c>
      <c r="C85" s="1461"/>
      <c r="D85" s="1419" t="str">
        <f>'Donnees SN'!$C$9</f>
        <v>C3.3</v>
      </c>
      <c r="E85" s="1420"/>
      <c r="F85" s="652"/>
      <c r="G85" s="659" t="s">
        <v>211</v>
      </c>
      <c r="H85" s="1436"/>
      <c r="I85" s="1353"/>
      <c r="J85" s="1353"/>
      <c r="K85" s="1353"/>
      <c r="L85" s="1437"/>
      <c r="M85" s="1446" t="s">
        <v>212</v>
      </c>
      <c r="N85" s="1446"/>
      <c r="O85" s="1447"/>
      <c r="P85" s="1430" t="str">
        <f>REPT("g",(U85))</f>
        <v/>
      </c>
      <c r="Q85" s="1431"/>
      <c r="R85" s="1431"/>
      <c r="S85" s="1432"/>
      <c r="T85" s="664"/>
      <c r="U85" s="1038">
        <f>Bilan!$AK$26</f>
        <v>0</v>
      </c>
      <c r="V85" s="654"/>
      <c r="W85" s="1039" t="str">
        <f>Bilan!$AM$26</f>
        <v xml:space="preserve"> </v>
      </c>
      <c r="X85" s="666"/>
      <c r="Y85" s="654"/>
      <c r="Z85" s="654"/>
      <c r="AA85" s="650"/>
      <c r="AB85" s="719"/>
      <c r="AC85" s="1454">
        <v>21</v>
      </c>
      <c r="AD85" s="1461"/>
      <c r="AE85" s="1419" t="str">
        <f>'Donnees SN'!$C$12</f>
        <v>C4.3</v>
      </c>
      <c r="AF85" s="1420"/>
      <c r="AG85" s="652"/>
      <c r="AH85" s="659" t="s">
        <v>211</v>
      </c>
      <c r="AI85" s="1436"/>
      <c r="AJ85" s="1353"/>
      <c r="AK85" s="1353"/>
      <c r="AL85" s="1353"/>
      <c r="AM85" s="1437"/>
      <c r="AN85" s="1446" t="s">
        <v>212</v>
      </c>
      <c r="AO85" s="1446"/>
      <c r="AP85" s="1447"/>
      <c r="AQ85" s="1430" t="str">
        <f>REPT("g",(AV85))</f>
        <v/>
      </c>
      <c r="AR85" s="1431"/>
      <c r="AS85" s="1431"/>
      <c r="AT85" s="1432"/>
      <c r="AU85" s="664"/>
      <c r="AV85" s="1038">
        <f>Bilan!$AK$30</f>
        <v>0</v>
      </c>
      <c r="AW85" s="654"/>
      <c r="AX85" s="1039" t="str">
        <f>Bilan!$AM$30</f>
        <v xml:space="preserve"> </v>
      </c>
      <c r="AY85" s="666"/>
      <c r="AZ85" s="654"/>
      <c r="BA85" s="657"/>
    </row>
    <row r="86" spans="2:55" ht="19.5" customHeight="1">
      <c r="B86" s="684"/>
      <c r="C86" s="652"/>
      <c r="D86" s="1418"/>
      <c r="E86" s="1418"/>
      <c r="F86" s="652"/>
      <c r="G86" s="654"/>
      <c r="H86" s="1438"/>
      <c r="I86" s="1439"/>
      <c r="J86" s="1439"/>
      <c r="K86" s="1439"/>
      <c r="L86" s="1440"/>
      <c r="M86" s="643"/>
      <c r="N86" s="643"/>
      <c r="O86" s="654"/>
      <c r="P86" s="654"/>
      <c r="Q86" s="654"/>
      <c r="R86" s="654"/>
      <c r="S86" s="654"/>
      <c r="T86" s="654"/>
      <c r="U86" s="654"/>
      <c r="V86" s="654"/>
      <c r="W86" s="654"/>
      <c r="X86" s="654"/>
      <c r="Y86" s="654"/>
      <c r="Z86" s="654"/>
      <c r="AA86" s="901"/>
      <c r="AB86" s="722"/>
      <c r="AC86" s="644"/>
      <c r="AD86" s="652"/>
      <c r="AE86" s="1418"/>
      <c r="AF86" s="1418"/>
      <c r="AG86" s="652"/>
      <c r="AH86" s="654"/>
      <c r="AI86" s="1438"/>
      <c r="AJ86" s="1439"/>
      <c r="AK86" s="1439"/>
      <c r="AL86" s="1439"/>
      <c r="AM86" s="1440"/>
      <c r="AN86" s="643"/>
      <c r="AO86" s="643"/>
      <c r="AP86" s="654"/>
      <c r="AQ86" s="654"/>
      <c r="AR86" s="654"/>
      <c r="AS86" s="654"/>
      <c r="AT86" s="654"/>
      <c r="AU86" s="654"/>
      <c r="AV86" s="654"/>
      <c r="AW86" s="654"/>
      <c r="AX86" s="654"/>
      <c r="AY86" s="654"/>
      <c r="AZ86" s="654"/>
      <c r="BA86" s="657"/>
    </row>
    <row r="87" spans="2:55" ht="15" customHeight="1">
      <c r="B87" s="642"/>
      <c r="C87" s="652"/>
      <c r="D87" s="669"/>
      <c r="E87" s="654"/>
      <c r="F87" s="652"/>
      <c r="G87" s="654"/>
      <c r="H87" s="710"/>
      <c r="I87" s="711"/>
      <c r="J87" s="711"/>
      <c r="K87" s="712"/>
      <c r="L87" s="713"/>
      <c r="M87" s="643"/>
      <c r="N87" s="643"/>
      <c r="O87" s="654"/>
      <c r="P87" s="654"/>
      <c r="Q87" s="654"/>
      <c r="R87" s="654"/>
      <c r="S87" s="654"/>
      <c r="T87" s="654"/>
      <c r="U87" s="654"/>
      <c r="V87" s="654"/>
      <c r="W87" s="654"/>
      <c r="X87" s="654"/>
      <c r="Y87" s="654"/>
      <c r="Z87" s="656"/>
      <c r="AA87" s="901"/>
      <c r="AB87" s="722"/>
      <c r="AC87" s="644"/>
      <c r="AD87" s="652"/>
      <c r="AE87" s="652"/>
      <c r="AF87" s="652"/>
      <c r="AG87" s="652"/>
      <c r="AH87" s="652"/>
      <c r="AI87" s="652"/>
      <c r="AJ87" s="652"/>
      <c r="AK87" s="652"/>
      <c r="AL87" s="652"/>
      <c r="AM87" s="652"/>
      <c r="AN87" s="652"/>
      <c r="AO87" s="652"/>
      <c r="AP87" s="652"/>
      <c r="AQ87" s="652"/>
      <c r="AR87" s="652"/>
      <c r="AS87" s="652"/>
      <c r="AT87" s="652"/>
      <c r="AU87" s="652"/>
      <c r="AV87" s="652"/>
      <c r="AW87" s="652"/>
      <c r="AX87" s="652"/>
      <c r="AY87" s="654"/>
      <c r="AZ87" s="654"/>
      <c r="BA87" s="657"/>
    </row>
    <row r="88" spans="2:55" ht="19.5" customHeight="1">
      <c r="B88" s="642"/>
      <c r="C88" s="652"/>
      <c r="D88" s="652"/>
      <c r="E88" s="652"/>
      <c r="F88" s="652"/>
      <c r="G88" s="652"/>
      <c r="H88" s="652"/>
      <c r="I88" s="652"/>
      <c r="J88" s="652"/>
      <c r="K88" s="652"/>
      <c r="L88" s="652"/>
      <c r="M88" s="652"/>
      <c r="N88" s="652"/>
      <c r="O88" s="652"/>
      <c r="P88" s="652"/>
      <c r="Q88" s="652"/>
      <c r="R88" s="652"/>
      <c r="S88" s="652"/>
      <c r="T88" s="652"/>
      <c r="U88" s="652"/>
      <c r="V88" s="652"/>
      <c r="W88" s="652"/>
      <c r="X88" s="652"/>
      <c r="Y88" s="652"/>
      <c r="Z88" s="656"/>
      <c r="AA88" s="902"/>
      <c r="AB88" s="721"/>
      <c r="AC88" s="644"/>
      <c r="AD88" s="652"/>
      <c r="AE88" s="1418"/>
      <c r="AF88" s="1418"/>
      <c r="AG88" s="652"/>
      <c r="AH88" s="654"/>
      <c r="AI88" s="1433" t="str">
        <f>'Donnees SN'!$E$13</f>
        <v>C4.4: Installer, configurer les éléments du système et vérifier la conformité du
fonctionnement</v>
      </c>
      <c r="AJ88" s="1434"/>
      <c r="AK88" s="1434"/>
      <c r="AL88" s="1434"/>
      <c r="AM88" s="1435"/>
      <c r="AN88" s="643"/>
      <c r="AO88" s="643"/>
      <c r="AP88" s="654"/>
      <c r="AQ88" s="654"/>
      <c r="AR88" s="655"/>
      <c r="AS88" s="654"/>
      <c r="AT88" s="654"/>
      <c r="AU88" s="654"/>
      <c r="AV88" s="654"/>
      <c r="AW88" s="654"/>
      <c r="AX88" s="654"/>
      <c r="AY88" s="654"/>
      <c r="AZ88" s="654"/>
      <c r="BA88" s="657"/>
    </row>
    <row r="89" spans="2:55" ht="30" customHeight="1">
      <c r="B89" s="642"/>
      <c r="C89" s="652"/>
      <c r="D89" s="652"/>
      <c r="E89" s="652"/>
      <c r="F89" s="652"/>
      <c r="G89" s="652"/>
      <c r="H89" s="652"/>
      <c r="I89" s="652"/>
      <c r="J89" s="652"/>
      <c r="K89" s="652"/>
      <c r="L89" s="652"/>
      <c r="M89" s="652"/>
      <c r="N89" s="652"/>
      <c r="O89" s="652"/>
      <c r="P89" s="652"/>
      <c r="Q89" s="652"/>
      <c r="R89" s="652"/>
      <c r="S89" s="652"/>
      <c r="T89" s="652"/>
      <c r="U89" s="652"/>
      <c r="V89" s="652"/>
      <c r="W89" s="652"/>
      <c r="X89" s="652"/>
      <c r="Y89" s="652"/>
      <c r="Z89" s="656"/>
      <c r="AA89" s="902"/>
      <c r="AB89" s="721"/>
      <c r="AC89" s="1454">
        <v>21</v>
      </c>
      <c r="AD89" s="1461"/>
      <c r="AE89" s="1419" t="str">
        <f>'Donnees SN'!$C$13</f>
        <v>C4.4</v>
      </c>
      <c r="AF89" s="1420"/>
      <c r="AG89" s="652"/>
      <c r="AH89" s="659" t="s">
        <v>211</v>
      </c>
      <c r="AI89" s="1436"/>
      <c r="AJ89" s="1353"/>
      <c r="AK89" s="1353"/>
      <c r="AL89" s="1353"/>
      <c r="AM89" s="1437"/>
      <c r="AN89" s="1446" t="s">
        <v>212</v>
      </c>
      <c r="AO89" s="1446"/>
      <c r="AP89" s="1447"/>
      <c r="AQ89" s="1430" t="str">
        <f>REPT("g",(AV89))</f>
        <v/>
      </c>
      <c r="AR89" s="1431"/>
      <c r="AS89" s="1431"/>
      <c r="AT89" s="1432"/>
      <c r="AU89" s="664"/>
      <c r="AV89" s="1038">
        <f>Bilan!$AK$30</f>
        <v>0</v>
      </c>
      <c r="AW89" s="654"/>
      <c r="AX89" s="1039" t="str">
        <f>Bilan!$AM$30</f>
        <v xml:space="preserve"> </v>
      </c>
      <c r="AY89" s="652"/>
      <c r="AZ89" s="652"/>
      <c r="BA89" s="702"/>
    </row>
    <row r="90" spans="2:55" ht="19.5" customHeight="1">
      <c r="B90" s="642"/>
      <c r="C90" s="652"/>
      <c r="D90" s="652"/>
      <c r="E90" s="652"/>
      <c r="F90" s="652"/>
      <c r="G90" s="652"/>
      <c r="H90" s="652"/>
      <c r="I90" s="652"/>
      <c r="J90" s="652"/>
      <c r="K90" s="652"/>
      <c r="L90" s="652"/>
      <c r="M90" s="652"/>
      <c r="N90" s="652"/>
      <c r="O90" s="652"/>
      <c r="P90" s="652"/>
      <c r="Q90" s="652"/>
      <c r="R90" s="652"/>
      <c r="S90" s="652"/>
      <c r="T90" s="652"/>
      <c r="U90" s="652"/>
      <c r="V90" s="652"/>
      <c r="W90" s="652"/>
      <c r="X90" s="652"/>
      <c r="Y90" s="652"/>
      <c r="Z90" s="656"/>
      <c r="AA90" s="650"/>
      <c r="AB90" s="719"/>
      <c r="AC90" s="644"/>
      <c r="AD90" s="652"/>
      <c r="AE90" s="1418"/>
      <c r="AF90" s="1418"/>
      <c r="AG90" s="652"/>
      <c r="AH90" s="654"/>
      <c r="AI90" s="1438"/>
      <c r="AJ90" s="1439"/>
      <c r="AK90" s="1439"/>
      <c r="AL90" s="1439"/>
      <c r="AM90" s="1440"/>
      <c r="AN90" s="643"/>
      <c r="AO90" s="643"/>
      <c r="AP90" s="654"/>
      <c r="AQ90" s="654"/>
      <c r="AR90" s="654"/>
      <c r="AS90" s="654"/>
      <c r="AT90" s="654"/>
      <c r="AU90" s="654"/>
      <c r="AV90" s="654"/>
      <c r="AW90" s="654"/>
      <c r="AX90" s="654"/>
      <c r="AY90" s="652"/>
      <c r="AZ90" s="652"/>
      <c r="BA90" s="702"/>
    </row>
    <row r="91" spans="2:55" ht="15" hidden="1" customHeight="1">
      <c r="B91" s="642"/>
      <c r="C91" s="652"/>
      <c r="D91" s="652"/>
      <c r="E91" s="652"/>
      <c r="F91" s="652"/>
      <c r="G91" s="652"/>
      <c r="H91" s="652"/>
      <c r="I91" s="652"/>
      <c r="J91" s="652"/>
      <c r="K91" s="652"/>
      <c r="L91" s="652"/>
      <c r="M91" s="652"/>
      <c r="N91" s="652"/>
      <c r="O91" s="652"/>
      <c r="P91" s="652"/>
      <c r="Q91" s="652"/>
      <c r="R91" s="652"/>
      <c r="S91" s="652"/>
      <c r="T91" s="652"/>
      <c r="U91" s="652"/>
      <c r="V91" s="652"/>
      <c r="W91" s="652"/>
      <c r="X91" s="652"/>
      <c r="Y91" s="652"/>
      <c r="Z91" s="656"/>
      <c r="AA91" s="902"/>
      <c r="AB91" s="721"/>
      <c r="AC91" s="644"/>
      <c r="AD91" s="652"/>
      <c r="AE91" s="652"/>
      <c r="AF91" s="652"/>
      <c r="AG91" s="652"/>
      <c r="AH91" s="652"/>
      <c r="AI91" s="652"/>
      <c r="AJ91" s="652"/>
      <c r="AK91" s="652"/>
      <c r="AL91" s="652"/>
      <c r="AM91" s="652"/>
      <c r="AN91" s="652"/>
      <c r="AO91" s="652"/>
      <c r="AP91" s="652"/>
      <c r="AQ91" s="652"/>
      <c r="AR91" s="652"/>
      <c r="AS91" s="652"/>
      <c r="AT91" s="652"/>
      <c r="AU91" s="652"/>
      <c r="AV91" s="652"/>
      <c r="AW91" s="652"/>
      <c r="AX91" s="652"/>
      <c r="AY91" s="654"/>
      <c r="AZ91" s="654"/>
      <c r="BA91" s="657"/>
      <c r="BB91" s="251"/>
      <c r="BC91" s="251"/>
    </row>
    <row r="92" spans="2:55" ht="19.5" hidden="1" customHeight="1">
      <c r="B92" s="642"/>
      <c r="C92" s="652"/>
      <c r="D92" s="652"/>
      <c r="E92" s="652"/>
      <c r="F92" s="652"/>
      <c r="G92" s="652"/>
      <c r="H92" s="652"/>
      <c r="I92" s="652"/>
      <c r="J92" s="652"/>
      <c r="K92" s="652"/>
      <c r="L92" s="652"/>
      <c r="M92" s="652"/>
      <c r="N92" s="652"/>
      <c r="O92" s="652"/>
      <c r="P92" s="652"/>
      <c r="Q92" s="652"/>
      <c r="R92" s="652"/>
      <c r="S92" s="652"/>
      <c r="T92" s="652"/>
      <c r="U92" s="652"/>
      <c r="V92" s="652"/>
      <c r="W92" s="652"/>
      <c r="X92" s="652"/>
      <c r="Y92" s="652"/>
      <c r="Z92" s="656"/>
      <c r="AA92" s="902"/>
      <c r="AB92" s="683"/>
      <c r="AC92" s="916"/>
      <c r="AD92" s="917"/>
      <c r="AE92" s="1616"/>
      <c r="AF92" s="1616"/>
      <c r="AG92" s="917"/>
      <c r="AH92" s="918"/>
      <c r="AI92" s="1617"/>
      <c r="AJ92" s="1617"/>
      <c r="AK92" s="1617"/>
      <c r="AL92" s="1617"/>
      <c r="AM92" s="1617"/>
      <c r="AN92" s="919"/>
      <c r="AO92" s="919"/>
      <c r="AP92" s="918"/>
      <c r="AQ92" s="918"/>
      <c r="AR92" s="918"/>
      <c r="AS92" s="918"/>
      <c r="AT92" s="918"/>
      <c r="AU92" s="918"/>
      <c r="AV92" s="918"/>
      <c r="AW92" s="918"/>
      <c r="AX92" s="918"/>
      <c r="AY92" s="654"/>
      <c r="AZ92" s="654"/>
      <c r="BA92" s="657"/>
    </row>
    <row r="93" spans="2:55" ht="30" hidden="1" customHeight="1">
      <c r="B93" s="642"/>
      <c r="C93" s="652"/>
      <c r="D93" s="652"/>
      <c r="E93" s="652"/>
      <c r="F93" s="652"/>
      <c r="G93" s="652"/>
      <c r="H93" s="652"/>
      <c r="I93" s="652"/>
      <c r="J93" s="652"/>
      <c r="K93" s="652"/>
      <c r="L93" s="652"/>
      <c r="M93" s="652"/>
      <c r="N93" s="652"/>
      <c r="O93" s="652"/>
      <c r="P93" s="652"/>
      <c r="Q93" s="652"/>
      <c r="R93" s="652"/>
      <c r="S93" s="652"/>
      <c r="T93" s="652"/>
      <c r="U93" s="652"/>
      <c r="V93" s="652"/>
      <c r="W93" s="652"/>
      <c r="X93" s="652"/>
      <c r="Y93" s="652"/>
      <c r="Z93" s="656"/>
      <c r="AA93" s="650"/>
      <c r="AB93" s="584"/>
      <c r="AC93" s="1622"/>
      <c r="AD93" s="1623"/>
      <c r="AE93" s="1618"/>
      <c r="AF93" s="1618"/>
      <c r="AG93" s="917"/>
      <c r="AH93" s="920"/>
      <c r="AI93" s="1617"/>
      <c r="AJ93" s="1617"/>
      <c r="AK93" s="1617"/>
      <c r="AL93" s="1617"/>
      <c r="AM93" s="1617"/>
      <c r="AN93" s="1619"/>
      <c r="AO93" s="1619"/>
      <c r="AP93" s="1619"/>
      <c r="AQ93" s="1615"/>
      <c r="AR93" s="1615"/>
      <c r="AS93" s="1615"/>
      <c r="AT93" s="1615"/>
      <c r="AU93" s="921"/>
      <c r="AV93" s="922"/>
      <c r="AW93" s="918"/>
      <c r="AX93" s="923"/>
      <c r="AY93" s="654"/>
      <c r="AZ93" s="654"/>
      <c r="BA93" s="657"/>
    </row>
    <row r="94" spans="2:55" ht="19.5" hidden="1" customHeight="1">
      <c r="B94" s="642"/>
      <c r="C94" s="652"/>
      <c r="D94" s="652"/>
      <c r="E94" s="652"/>
      <c r="F94" s="652"/>
      <c r="G94" s="652"/>
      <c r="H94" s="652"/>
      <c r="I94" s="652"/>
      <c r="J94" s="652"/>
      <c r="K94" s="652"/>
      <c r="L94" s="652"/>
      <c r="M94" s="652"/>
      <c r="N94" s="652"/>
      <c r="O94" s="652"/>
      <c r="P94" s="652"/>
      <c r="Q94" s="652"/>
      <c r="R94" s="652"/>
      <c r="S94" s="652"/>
      <c r="T94" s="652"/>
      <c r="U94" s="652"/>
      <c r="V94" s="652"/>
      <c r="W94" s="652"/>
      <c r="X94" s="652"/>
      <c r="Y94" s="652"/>
      <c r="Z94" s="656"/>
      <c r="AA94" s="901"/>
      <c r="AB94" s="686"/>
      <c r="AC94" s="916"/>
      <c r="AD94" s="917"/>
      <c r="AE94" s="1616"/>
      <c r="AF94" s="1616"/>
      <c r="AG94" s="917"/>
      <c r="AH94" s="918"/>
      <c r="AI94" s="1617"/>
      <c r="AJ94" s="1617"/>
      <c r="AK94" s="1617"/>
      <c r="AL94" s="1617"/>
      <c r="AM94" s="1617"/>
      <c r="AN94" s="919"/>
      <c r="AO94" s="919"/>
      <c r="AP94" s="918"/>
      <c r="AQ94" s="918"/>
      <c r="AR94" s="918"/>
      <c r="AS94" s="918"/>
      <c r="AT94" s="918"/>
      <c r="AU94" s="918"/>
      <c r="AV94" s="918"/>
      <c r="AW94" s="918"/>
      <c r="AX94" s="918"/>
      <c r="AY94" s="654"/>
      <c r="AZ94" s="654"/>
      <c r="BA94" s="657"/>
    </row>
    <row r="95" spans="2:55" ht="15" hidden="1" customHeight="1">
      <c r="B95" s="642"/>
      <c r="C95" s="652"/>
      <c r="D95" s="669"/>
      <c r="E95" s="654"/>
      <c r="F95" s="652"/>
      <c r="G95" s="654"/>
      <c r="H95" s="710"/>
      <c r="I95" s="711"/>
      <c r="J95" s="711"/>
      <c r="K95" s="712"/>
      <c r="L95" s="713"/>
      <c r="M95" s="643"/>
      <c r="N95" s="643"/>
      <c r="O95" s="654"/>
      <c r="P95" s="654"/>
      <c r="Q95" s="654"/>
      <c r="R95" s="654"/>
      <c r="S95" s="654"/>
      <c r="T95" s="654"/>
      <c r="U95" s="654"/>
      <c r="V95" s="654"/>
      <c r="W95" s="654"/>
      <c r="X95" s="654"/>
      <c r="Y95" s="654"/>
      <c r="Z95" s="656"/>
      <c r="AA95" s="901"/>
      <c r="AB95" s="686"/>
      <c r="AC95" s="916"/>
      <c r="AD95" s="917"/>
      <c r="AE95" s="917"/>
      <c r="AF95" s="917"/>
      <c r="AG95" s="917"/>
      <c r="AH95" s="917"/>
      <c r="AI95" s="917"/>
      <c r="AJ95" s="917"/>
      <c r="AK95" s="917"/>
      <c r="AL95" s="917"/>
      <c r="AM95" s="917"/>
      <c r="AN95" s="917"/>
      <c r="AO95" s="917"/>
      <c r="AP95" s="917"/>
      <c r="AQ95" s="917"/>
      <c r="AR95" s="917"/>
      <c r="AS95" s="917"/>
      <c r="AT95" s="917"/>
      <c r="AU95" s="917"/>
      <c r="AV95" s="917"/>
      <c r="AW95" s="917"/>
      <c r="AX95" s="917"/>
      <c r="AY95" s="654"/>
      <c r="AZ95" s="654"/>
      <c r="BA95" s="657"/>
    </row>
    <row r="96" spans="2:55" ht="19.5" hidden="1" customHeight="1">
      <c r="B96" s="642"/>
      <c r="C96" s="652"/>
      <c r="D96" s="652"/>
      <c r="E96" s="652"/>
      <c r="F96" s="652"/>
      <c r="G96" s="652"/>
      <c r="H96" s="652"/>
      <c r="I96" s="652"/>
      <c r="J96" s="652"/>
      <c r="K96" s="652"/>
      <c r="L96" s="652"/>
      <c r="M96" s="652"/>
      <c r="N96" s="652"/>
      <c r="O96" s="652"/>
      <c r="P96" s="652"/>
      <c r="Q96" s="652"/>
      <c r="R96" s="652"/>
      <c r="S96" s="652"/>
      <c r="T96" s="652"/>
      <c r="U96" s="652"/>
      <c r="V96" s="652"/>
      <c r="W96" s="652"/>
      <c r="X96" s="652"/>
      <c r="Y96" s="652"/>
      <c r="Z96" s="656"/>
      <c r="AA96" s="901"/>
      <c r="AB96" s="683"/>
      <c r="AC96" s="916"/>
      <c r="AD96" s="917"/>
      <c r="AE96" s="1616"/>
      <c r="AF96" s="1616"/>
      <c r="AG96" s="917"/>
      <c r="AH96" s="918"/>
      <c r="AI96" s="1617"/>
      <c r="AJ96" s="1617"/>
      <c r="AK96" s="1617"/>
      <c r="AL96" s="1617"/>
      <c r="AM96" s="1617"/>
      <c r="AN96" s="919"/>
      <c r="AO96" s="919"/>
      <c r="AP96" s="918"/>
      <c r="AQ96" s="918"/>
      <c r="AR96" s="918"/>
      <c r="AS96" s="918"/>
      <c r="AT96" s="918"/>
      <c r="AU96" s="918"/>
      <c r="AV96" s="918"/>
      <c r="AW96" s="918"/>
      <c r="AX96" s="918"/>
      <c r="AY96" s="654"/>
      <c r="AZ96" s="654"/>
      <c r="BA96" s="657"/>
    </row>
    <row r="97" spans="2:55" ht="30" hidden="1" customHeight="1">
      <c r="B97" s="642"/>
      <c r="C97" s="652"/>
      <c r="D97" s="652"/>
      <c r="E97" s="652"/>
      <c r="F97" s="652"/>
      <c r="G97" s="652"/>
      <c r="H97" s="652"/>
      <c r="I97" s="652"/>
      <c r="J97" s="652"/>
      <c r="K97" s="652"/>
      <c r="L97" s="652"/>
      <c r="M97" s="652"/>
      <c r="N97" s="652"/>
      <c r="O97" s="652"/>
      <c r="P97" s="652"/>
      <c r="Q97" s="652"/>
      <c r="R97" s="652"/>
      <c r="S97" s="652"/>
      <c r="T97" s="652"/>
      <c r="U97" s="652"/>
      <c r="V97" s="652"/>
      <c r="W97" s="652"/>
      <c r="X97" s="652"/>
      <c r="Y97" s="652"/>
      <c r="Z97" s="656"/>
      <c r="AA97" s="901"/>
      <c r="AB97" s="683"/>
      <c r="AC97" s="1622"/>
      <c r="AD97" s="1623"/>
      <c r="AE97" s="1618"/>
      <c r="AF97" s="1618"/>
      <c r="AG97" s="917"/>
      <c r="AH97" s="920"/>
      <c r="AI97" s="1617"/>
      <c r="AJ97" s="1617"/>
      <c r="AK97" s="1617"/>
      <c r="AL97" s="1617"/>
      <c r="AM97" s="1617"/>
      <c r="AN97" s="1619"/>
      <c r="AO97" s="1619"/>
      <c r="AP97" s="1619"/>
      <c r="AQ97" s="1615"/>
      <c r="AR97" s="1615"/>
      <c r="AS97" s="1615"/>
      <c r="AT97" s="1615"/>
      <c r="AU97" s="921"/>
      <c r="AV97" s="922"/>
      <c r="AW97" s="918"/>
      <c r="AX97" s="923"/>
      <c r="AY97" s="652"/>
      <c r="AZ97" s="652"/>
      <c r="BA97" s="702"/>
    </row>
    <row r="98" spans="2:55" ht="19.5" hidden="1" customHeight="1">
      <c r="B98" s="642"/>
      <c r="C98" s="652"/>
      <c r="D98" s="652"/>
      <c r="E98" s="652"/>
      <c r="F98" s="652"/>
      <c r="G98" s="652"/>
      <c r="H98" s="652"/>
      <c r="I98" s="652"/>
      <c r="J98" s="652"/>
      <c r="K98" s="652"/>
      <c r="L98" s="652"/>
      <c r="M98" s="652"/>
      <c r="N98" s="652"/>
      <c r="O98" s="652"/>
      <c r="P98" s="652"/>
      <c r="Q98" s="652"/>
      <c r="R98" s="652"/>
      <c r="S98" s="652"/>
      <c r="T98" s="652"/>
      <c r="U98" s="652"/>
      <c r="V98" s="652"/>
      <c r="W98" s="652"/>
      <c r="X98" s="652"/>
      <c r="Y98" s="652"/>
      <c r="Z98" s="656"/>
      <c r="AA98" s="901"/>
      <c r="AB98" s="584"/>
      <c r="AC98" s="916"/>
      <c r="AD98" s="917"/>
      <c r="AE98" s="1616"/>
      <c r="AF98" s="1616"/>
      <c r="AG98" s="917"/>
      <c r="AH98" s="918"/>
      <c r="AI98" s="1617"/>
      <c r="AJ98" s="1617"/>
      <c r="AK98" s="1617"/>
      <c r="AL98" s="1617"/>
      <c r="AM98" s="1617"/>
      <c r="AN98" s="919"/>
      <c r="AO98" s="919"/>
      <c r="AP98" s="918"/>
      <c r="AQ98" s="918"/>
      <c r="AR98" s="918"/>
      <c r="AS98" s="918"/>
      <c r="AT98" s="918"/>
      <c r="AU98" s="918"/>
      <c r="AV98" s="918"/>
      <c r="AW98" s="918"/>
      <c r="AX98" s="918"/>
      <c r="AY98" s="652"/>
      <c r="AZ98" s="652"/>
      <c r="BA98" s="702"/>
    </row>
    <row r="99" spans="2:55" ht="15" hidden="1" customHeight="1">
      <c r="B99" s="642"/>
      <c r="C99" s="652"/>
      <c r="D99" s="652"/>
      <c r="E99" s="652"/>
      <c r="F99" s="652"/>
      <c r="G99" s="652"/>
      <c r="H99" s="652"/>
      <c r="I99" s="652"/>
      <c r="J99" s="652"/>
      <c r="K99" s="652"/>
      <c r="L99" s="652"/>
      <c r="M99" s="652"/>
      <c r="N99" s="652"/>
      <c r="O99" s="652"/>
      <c r="P99" s="652"/>
      <c r="Q99" s="652"/>
      <c r="R99" s="652"/>
      <c r="S99" s="652"/>
      <c r="T99" s="652"/>
      <c r="U99" s="652"/>
      <c r="V99" s="652"/>
      <c r="W99" s="652"/>
      <c r="X99" s="652"/>
      <c r="Y99" s="652"/>
      <c r="Z99" s="656"/>
      <c r="AA99" s="901"/>
      <c r="AB99" s="683"/>
      <c r="AC99" s="916"/>
      <c r="AD99" s="917"/>
      <c r="AE99" s="917"/>
      <c r="AF99" s="917"/>
      <c r="AG99" s="917"/>
      <c r="AH99" s="917"/>
      <c r="AI99" s="917"/>
      <c r="AJ99" s="917"/>
      <c r="AK99" s="917"/>
      <c r="AL99" s="917"/>
      <c r="AM99" s="917"/>
      <c r="AN99" s="917"/>
      <c r="AO99" s="917"/>
      <c r="AP99" s="917"/>
      <c r="AQ99" s="917"/>
      <c r="AR99" s="917"/>
      <c r="AS99" s="917"/>
      <c r="AT99" s="917"/>
      <c r="AU99" s="917"/>
      <c r="AV99" s="917"/>
      <c r="AW99" s="917"/>
      <c r="AX99" s="917"/>
      <c r="AY99" s="654"/>
      <c r="AZ99" s="654"/>
      <c r="BA99" s="657"/>
      <c r="BB99" s="251"/>
      <c r="BC99" s="251"/>
    </row>
    <row r="100" spans="2:55" ht="19.5" hidden="1" customHeight="1">
      <c r="B100" s="642"/>
      <c r="C100" s="652"/>
      <c r="D100" s="652"/>
      <c r="E100" s="652"/>
      <c r="F100" s="652"/>
      <c r="G100" s="652"/>
      <c r="H100" s="652"/>
      <c r="I100" s="652"/>
      <c r="J100" s="652"/>
      <c r="K100" s="652"/>
      <c r="L100" s="652"/>
      <c r="M100" s="652"/>
      <c r="N100" s="652"/>
      <c r="O100" s="652"/>
      <c r="P100" s="652"/>
      <c r="Q100" s="652"/>
      <c r="R100" s="652"/>
      <c r="S100" s="652"/>
      <c r="T100" s="652"/>
      <c r="U100" s="652"/>
      <c r="V100" s="652"/>
      <c r="W100" s="652"/>
      <c r="X100" s="652"/>
      <c r="Y100" s="652"/>
      <c r="Z100" s="656"/>
      <c r="AA100" s="901"/>
      <c r="AB100" s="683"/>
      <c r="AC100" s="916"/>
      <c r="AD100" s="917"/>
      <c r="AE100" s="1616"/>
      <c r="AF100" s="1616"/>
      <c r="AG100" s="917"/>
      <c r="AH100" s="918"/>
      <c r="AI100" s="1617"/>
      <c r="AJ100" s="1617"/>
      <c r="AK100" s="1617"/>
      <c r="AL100" s="1617"/>
      <c r="AM100" s="1617"/>
      <c r="AN100" s="919"/>
      <c r="AO100" s="919"/>
      <c r="AP100" s="918"/>
      <c r="AQ100" s="918"/>
      <c r="AR100" s="918"/>
      <c r="AS100" s="918"/>
      <c r="AT100" s="918"/>
      <c r="AU100" s="918"/>
      <c r="AV100" s="918"/>
      <c r="AW100" s="918"/>
      <c r="AX100" s="918"/>
      <c r="AY100" s="654"/>
      <c r="AZ100" s="654"/>
      <c r="BA100" s="657"/>
    </row>
    <row r="101" spans="2:55" ht="30" hidden="1" customHeight="1">
      <c r="B101" s="642"/>
      <c r="C101" s="652"/>
      <c r="D101" s="652"/>
      <c r="E101" s="652"/>
      <c r="F101" s="652"/>
      <c r="G101" s="652"/>
      <c r="H101" s="652"/>
      <c r="I101" s="652"/>
      <c r="J101" s="652"/>
      <c r="K101" s="652"/>
      <c r="L101" s="652"/>
      <c r="M101" s="652"/>
      <c r="N101" s="652"/>
      <c r="O101" s="652"/>
      <c r="P101" s="652"/>
      <c r="Q101" s="652"/>
      <c r="R101" s="652"/>
      <c r="S101" s="652"/>
      <c r="T101" s="652"/>
      <c r="U101" s="652"/>
      <c r="V101" s="652"/>
      <c r="W101" s="652"/>
      <c r="X101" s="652"/>
      <c r="Y101" s="652"/>
      <c r="Z101" s="656"/>
      <c r="AA101" s="901"/>
      <c r="AB101" s="584"/>
      <c r="AC101" s="1622"/>
      <c r="AD101" s="1623"/>
      <c r="AE101" s="1618"/>
      <c r="AF101" s="1618"/>
      <c r="AG101" s="917"/>
      <c r="AH101" s="920"/>
      <c r="AI101" s="1617"/>
      <c r="AJ101" s="1617"/>
      <c r="AK101" s="1617"/>
      <c r="AL101" s="1617"/>
      <c r="AM101" s="1617"/>
      <c r="AN101" s="1619"/>
      <c r="AO101" s="1619"/>
      <c r="AP101" s="1619"/>
      <c r="AQ101" s="1615"/>
      <c r="AR101" s="1615"/>
      <c r="AS101" s="1615"/>
      <c r="AT101" s="1615"/>
      <c r="AU101" s="921"/>
      <c r="AV101" s="922"/>
      <c r="AW101" s="918"/>
      <c r="AX101" s="923"/>
      <c r="AY101" s="654"/>
      <c r="AZ101" s="654"/>
      <c r="BA101" s="657"/>
    </row>
    <row r="102" spans="2:55" ht="19.5" hidden="1" customHeight="1">
      <c r="B102" s="642"/>
      <c r="C102" s="652"/>
      <c r="D102" s="652"/>
      <c r="E102" s="652"/>
      <c r="F102" s="652"/>
      <c r="G102" s="652"/>
      <c r="H102" s="652"/>
      <c r="I102" s="652"/>
      <c r="J102" s="652"/>
      <c r="K102" s="652"/>
      <c r="L102" s="652"/>
      <c r="M102" s="652"/>
      <c r="N102" s="652"/>
      <c r="O102" s="652"/>
      <c r="P102" s="652"/>
      <c r="Q102" s="652"/>
      <c r="R102" s="652"/>
      <c r="S102" s="652"/>
      <c r="T102" s="652"/>
      <c r="U102" s="652"/>
      <c r="V102" s="652"/>
      <c r="W102" s="652"/>
      <c r="X102" s="652"/>
      <c r="Y102" s="652"/>
      <c r="Z102" s="656"/>
      <c r="AA102" s="901"/>
      <c r="AB102" s="686"/>
      <c r="AC102" s="916"/>
      <c r="AD102" s="917"/>
      <c r="AE102" s="1616"/>
      <c r="AF102" s="1616"/>
      <c r="AG102" s="917"/>
      <c r="AH102" s="918"/>
      <c r="AI102" s="1617"/>
      <c r="AJ102" s="1617"/>
      <c r="AK102" s="1617"/>
      <c r="AL102" s="1617"/>
      <c r="AM102" s="1617"/>
      <c r="AN102" s="919"/>
      <c r="AO102" s="919"/>
      <c r="AP102" s="918"/>
      <c r="AQ102" s="918"/>
      <c r="AR102" s="918"/>
      <c r="AS102" s="918"/>
      <c r="AT102" s="918"/>
      <c r="AU102" s="918"/>
      <c r="AV102" s="918"/>
      <c r="AW102" s="918"/>
      <c r="AX102" s="918"/>
      <c r="AY102" s="654"/>
      <c r="AZ102" s="654"/>
      <c r="BA102" s="657"/>
    </row>
    <row r="103" spans="2:55" ht="15" hidden="1" customHeight="1">
      <c r="B103" s="642"/>
      <c r="C103" s="652"/>
      <c r="D103" s="669"/>
      <c r="E103" s="654"/>
      <c r="F103" s="652"/>
      <c r="G103" s="654"/>
      <c r="H103" s="710"/>
      <c r="I103" s="711"/>
      <c r="J103" s="711"/>
      <c r="K103" s="712"/>
      <c r="L103" s="713"/>
      <c r="M103" s="643"/>
      <c r="N103" s="643"/>
      <c r="O103" s="654"/>
      <c r="P103" s="654"/>
      <c r="Q103" s="654"/>
      <c r="R103" s="654"/>
      <c r="S103" s="654"/>
      <c r="T103" s="654"/>
      <c r="U103" s="654"/>
      <c r="V103" s="654"/>
      <c r="W103" s="654"/>
      <c r="X103" s="654"/>
      <c r="Y103" s="654"/>
      <c r="Z103" s="656"/>
      <c r="AA103" s="901"/>
      <c r="AB103" s="686"/>
      <c r="AC103" s="916"/>
      <c r="AD103" s="917"/>
      <c r="AE103" s="917"/>
      <c r="AF103" s="917"/>
      <c r="AG103" s="917"/>
      <c r="AH103" s="917"/>
      <c r="AI103" s="917"/>
      <c r="AJ103" s="917"/>
      <c r="AK103" s="917"/>
      <c r="AL103" s="917"/>
      <c r="AM103" s="917"/>
      <c r="AN103" s="917"/>
      <c r="AO103" s="917"/>
      <c r="AP103" s="917"/>
      <c r="AQ103" s="917"/>
      <c r="AR103" s="917"/>
      <c r="AS103" s="917"/>
      <c r="AT103" s="917"/>
      <c r="AU103" s="917"/>
      <c r="AV103" s="917"/>
      <c r="AW103" s="917"/>
      <c r="AX103" s="917"/>
      <c r="AY103" s="654"/>
      <c r="AZ103" s="654"/>
      <c r="BA103" s="657"/>
    </row>
    <row r="104" spans="2:55" ht="19.5" hidden="1" customHeight="1">
      <c r="B104" s="642"/>
      <c r="C104" s="652"/>
      <c r="D104" s="652"/>
      <c r="E104" s="652"/>
      <c r="F104" s="652"/>
      <c r="G104" s="652"/>
      <c r="H104" s="652"/>
      <c r="I104" s="652"/>
      <c r="J104" s="652"/>
      <c r="K104" s="652"/>
      <c r="L104" s="652"/>
      <c r="M104" s="652"/>
      <c r="N104" s="652"/>
      <c r="O104" s="652"/>
      <c r="P104" s="652"/>
      <c r="Q104" s="652"/>
      <c r="R104" s="652"/>
      <c r="S104" s="652"/>
      <c r="T104" s="652"/>
      <c r="U104" s="652"/>
      <c r="V104" s="652"/>
      <c r="W104" s="652"/>
      <c r="X104" s="652"/>
      <c r="Y104" s="652"/>
      <c r="Z104" s="656"/>
      <c r="AA104" s="901"/>
      <c r="AB104" s="683"/>
      <c r="AC104" s="916"/>
      <c r="AD104" s="917"/>
      <c r="AE104" s="1616"/>
      <c r="AF104" s="1616"/>
      <c r="AG104" s="917"/>
      <c r="AH104" s="918"/>
      <c r="AI104" s="1617"/>
      <c r="AJ104" s="1617"/>
      <c r="AK104" s="1617"/>
      <c r="AL104" s="1617"/>
      <c r="AM104" s="1617"/>
      <c r="AN104" s="919"/>
      <c r="AO104" s="919"/>
      <c r="AP104" s="918"/>
      <c r="AQ104" s="918"/>
      <c r="AR104" s="918"/>
      <c r="AS104" s="918"/>
      <c r="AT104" s="918"/>
      <c r="AU104" s="918"/>
      <c r="AV104" s="918"/>
      <c r="AW104" s="918"/>
      <c r="AX104" s="918"/>
      <c r="AY104" s="654"/>
      <c r="AZ104" s="654"/>
      <c r="BA104" s="657"/>
    </row>
    <row r="105" spans="2:55" ht="30" hidden="1" customHeight="1">
      <c r="B105" s="642"/>
      <c r="C105" s="652"/>
      <c r="D105" s="652"/>
      <c r="E105" s="652"/>
      <c r="F105" s="652"/>
      <c r="G105" s="652"/>
      <c r="H105" s="652"/>
      <c r="I105" s="652"/>
      <c r="J105" s="652"/>
      <c r="K105" s="652"/>
      <c r="L105" s="652"/>
      <c r="M105" s="652"/>
      <c r="N105" s="652"/>
      <c r="O105" s="652"/>
      <c r="P105" s="652"/>
      <c r="Q105" s="652"/>
      <c r="R105" s="652"/>
      <c r="S105" s="652"/>
      <c r="T105" s="652"/>
      <c r="U105" s="652"/>
      <c r="V105" s="652"/>
      <c r="W105" s="652"/>
      <c r="X105" s="652"/>
      <c r="Y105" s="652"/>
      <c r="Z105" s="656"/>
      <c r="AA105" s="901"/>
      <c r="AB105" s="683"/>
      <c r="AC105" s="1622"/>
      <c r="AD105" s="1623"/>
      <c r="AE105" s="1618"/>
      <c r="AF105" s="1618"/>
      <c r="AG105" s="917"/>
      <c r="AH105" s="920"/>
      <c r="AI105" s="1617"/>
      <c r="AJ105" s="1617"/>
      <c r="AK105" s="1617"/>
      <c r="AL105" s="1617"/>
      <c r="AM105" s="1617"/>
      <c r="AN105" s="1619"/>
      <c r="AO105" s="1619"/>
      <c r="AP105" s="1619"/>
      <c r="AQ105" s="1615"/>
      <c r="AR105" s="1615"/>
      <c r="AS105" s="1615"/>
      <c r="AT105" s="1615"/>
      <c r="AU105" s="921"/>
      <c r="AV105" s="922"/>
      <c r="AW105" s="918"/>
      <c r="AX105" s="923"/>
      <c r="AY105" s="652"/>
      <c r="AZ105" s="652"/>
      <c r="BA105" s="702"/>
    </row>
    <row r="106" spans="2:55" ht="19.5" hidden="1" customHeight="1">
      <c r="B106" s="642"/>
      <c r="C106" s="652"/>
      <c r="D106" s="652"/>
      <c r="E106" s="652"/>
      <c r="F106" s="652"/>
      <c r="G106" s="652"/>
      <c r="H106" s="652"/>
      <c r="I106" s="652"/>
      <c r="J106" s="652"/>
      <c r="K106" s="652"/>
      <c r="L106" s="652"/>
      <c r="M106" s="652"/>
      <c r="N106" s="652"/>
      <c r="O106" s="652"/>
      <c r="P106" s="652"/>
      <c r="Q106" s="652"/>
      <c r="R106" s="652"/>
      <c r="S106" s="652"/>
      <c r="T106" s="652"/>
      <c r="U106" s="652"/>
      <c r="V106" s="652"/>
      <c r="W106" s="652"/>
      <c r="X106" s="652"/>
      <c r="Y106" s="652"/>
      <c r="Z106" s="656"/>
      <c r="AA106" s="901"/>
      <c r="AB106" s="584"/>
      <c r="AC106" s="916"/>
      <c r="AD106" s="917"/>
      <c r="AE106" s="1616"/>
      <c r="AF106" s="1616"/>
      <c r="AG106" s="917"/>
      <c r="AH106" s="918"/>
      <c r="AI106" s="1617"/>
      <c r="AJ106" s="1617"/>
      <c r="AK106" s="1617"/>
      <c r="AL106" s="1617"/>
      <c r="AM106" s="1617"/>
      <c r="AN106" s="919"/>
      <c r="AO106" s="919"/>
      <c r="AP106" s="918"/>
      <c r="AQ106" s="918"/>
      <c r="AR106" s="918"/>
      <c r="AS106" s="918"/>
      <c r="AT106" s="918"/>
      <c r="AU106" s="918"/>
      <c r="AV106" s="918"/>
      <c r="AW106" s="918"/>
      <c r="AX106" s="918"/>
      <c r="AY106" s="652"/>
      <c r="AZ106" s="652"/>
      <c r="BA106" s="702"/>
    </row>
    <row r="107" spans="2:55" ht="15" hidden="1" customHeight="1">
      <c r="B107" s="642"/>
      <c r="C107" s="652"/>
      <c r="D107" s="652"/>
      <c r="E107" s="652"/>
      <c r="F107" s="652"/>
      <c r="G107" s="652"/>
      <c r="H107" s="652"/>
      <c r="I107" s="652"/>
      <c r="J107" s="652"/>
      <c r="K107" s="652"/>
      <c r="L107" s="652"/>
      <c r="M107" s="652"/>
      <c r="N107" s="652"/>
      <c r="O107" s="652"/>
      <c r="P107" s="652"/>
      <c r="Q107" s="652"/>
      <c r="R107" s="652"/>
      <c r="S107" s="652"/>
      <c r="T107" s="652"/>
      <c r="U107" s="652"/>
      <c r="V107" s="652"/>
      <c r="W107" s="652"/>
      <c r="X107" s="652"/>
      <c r="Y107" s="652"/>
      <c r="Z107" s="656"/>
      <c r="AA107" s="901"/>
      <c r="AB107" s="683"/>
      <c r="AC107" s="916"/>
      <c r="AD107" s="917"/>
      <c r="AE107" s="917"/>
      <c r="AF107" s="917"/>
      <c r="AG107" s="917"/>
      <c r="AH107" s="917"/>
      <c r="AI107" s="917"/>
      <c r="AJ107" s="917"/>
      <c r="AK107" s="917"/>
      <c r="AL107" s="917"/>
      <c r="AM107" s="917"/>
      <c r="AN107" s="917"/>
      <c r="AO107" s="917"/>
      <c r="AP107" s="917"/>
      <c r="AQ107" s="917"/>
      <c r="AR107" s="917"/>
      <c r="AS107" s="917"/>
      <c r="AT107" s="917"/>
      <c r="AU107" s="917"/>
      <c r="AV107" s="917"/>
      <c r="AW107" s="917"/>
      <c r="AX107" s="917"/>
      <c r="AY107" s="654"/>
      <c r="AZ107" s="654"/>
      <c r="BA107" s="657"/>
      <c r="BB107" s="251"/>
      <c r="BC107" s="251"/>
    </row>
    <row r="108" spans="2:55" ht="19.5" hidden="1" customHeight="1">
      <c r="B108" s="642"/>
      <c r="C108" s="652"/>
      <c r="D108" s="669"/>
      <c r="E108" s="654"/>
      <c r="F108" s="652"/>
      <c r="G108" s="654"/>
      <c r="H108" s="710"/>
      <c r="I108" s="711"/>
      <c r="J108" s="711"/>
      <c r="K108" s="712"/>
      <c r="L108" s="713"/>
      <c r="M108" s="643"/>
      <c r="N108" s="643"/>
      <c r="O108" s="654"/>
      <c r="P108" s="654"/>
      <c r="Q108" s="654"/>
      <c r="R108" s="654"/>
      <c r="S108" s="654"/>
      <c r="T108" s="654"/>
      <c r="U108" s="654"/>
      <c r="V108" s="654"/>
      <c r="W108" s="654"/>
      <c r="X108" s="654"/>
      <c r="Y108" s="654"/>
      <c r="Z108" s="656"/>
      <c r="AA108" s="901"/>
      <c r="AB108" s="683"/>
      <c r="AC108" s="916"/>
      <c r="AD108" s="917"/>
      <c r="AE108" s="1616"/>
      <c r="AF108" s="1616"/>
      <c r="AG108" s="917"/>
      <c r="AH108" s="918"/>
      <c r="AI108" s="1617"/>
      <c r="AJ108" s="1617"/>
      <c r="AK108" s="1617"/>
      <c r="AL108" s="1617"/>
      <c r="AM108" s="1617"/>
      <c r="AN108" s="919"/>
      <c r="AO108" s="919"/>
      <c r="AP108" s="918"/>
      <c r="AQ108" s="918"/>
      <c r="AR108" s="918"/>
      <c r="AS108" s="918"/>
      <c r="AT108" s="918"/>
      <c r="AU108" s="918"/>
      <c r="AV108" s="918"/>
      <c r="AW108" s="918"/>
      <c r="AX108" s="918"/>
      <c r="AY108" s="654"/>
      <c r="AZ108" s="654"/>
      <c r="BA108" s="657"/>
    </row>
    <row r="109" spans="2:55" ht="30" hidden="1" customHeight="1">
      <c r="B109" s="642"/>
      <c r="C109" s="652"/>
      <c r="D109" s="652"/>
      <c r="E109" s="652"/>
      <c r="F109" s="652"/>
      <c r="G109" s="652"/>
      <c r="H109" s="652"/>
      <c r="I109" s="652"/>
      <c r="J109" s="652"/>
      <c r="K109" s="652"/>
      <c r="L109" s="652"/>
      <c r="M109" s="652"/>
      <c r="N109" s="652"/>
      <c r="O109" s="652"/>
      <c r="P109" s="652"/>
      <c r="Q109" s="652"/>
      <c r="R109" s="652"/>
      <c r="S109" s="652"/>
      <c r="T109" s="652"/>
      <c r="U109" s="652"/>
      <c r="V109" s="652"/>
      <c r="W109" s="652"/>
      <c r="X109" s="652"/>
      <c r="Y109" s="652"/>
      <c r="Z109" s="656"/>
      <c r="AA109" s="901"/>
      <c r="AB109" s="584"/>
      <c r="AC109" s="1622"/>
      <c r="AD109" s="1623"/>
      <c r="AE109" s="1618"/>
      <c r="AF109" s="1618"/>
      <c r="AG109" s="917"/>
      <c r="AH109" s="920"/>
      <c r="AI109" s="1617"/>
      <c r="AJ109" s="1617"/>
      <c r="AK109" s="1617"/>
      <c r="AL109" s="1617"/>
      <c r="AM109" s="1617"/>
      <c r="AN109" s="1619"/>
      <c r="AO109" s="1619"/>
      <c r="AP109" s="1619"/>
      <c r="AQ109" s="1615"/>
      <c r="AR109" s="1615"/>
      <c r="AS109" s="1615"/>
      <c r="AT109" s="1615"/>
      <c r="AU109" s="921"/>
      <c r="AV109" s="922"/>
      <c r="AW109" s="918"/>
      <c r="AX109" s="923"/>
      <c r="AY109" s="654"/>
      <c r="AZ109" s="654"/>
      <c r="BA109" s="657"/>
    </row>
    <row r="110" spans="2:55" ht="19.5" hidden="1" customHeight="1">
      <c r="B110" s="642"/>
      <c r="C110" s="652"/>
      <c r="D110" s="652"/>
      <c r="E110" s="652"/>
      <c r="F110" s="652"/>
      <c r="G110" s="652"/>
      <c r="H110" s="652"/>
      <c r="I110" s="652"/>
      <c r="J110" s="652"/>
      <c r="K110" s="652"/>
      <c r="L110" s="652"/>
      <c r="M110" s="652"/>
      <c r="N110" s="652"/>
      <c r="O110" s="652"/>
      <c r="P110" s="652"/>
      <c r="Q110" s="652"/>
      <c r="R110" s="652"/>
      <c r="S110" s="652"/>
      <c r="T110" s="652"/>
      <c r="U110" s="652"/>
      <c r="V110" s="652"/>
      <c r="W110" s="652"/>
      <c r="X110" s="652"/>
      <c r="Y110" s="652"/>
      <c r="Z110" s="656"/>
      <c r="AA110" s="901"/>
      <c r="AB110" s="686"/>
      <c r="AC110" s="916"/>
      <c r="AD110" s="917"/>
      <c r="AE110" s="1616"/>
      <c r="AF110" s="1616"/>
      <c r="AG110" s="917"/>
      <c r="AH110" s="918"/>
      <c r="AI110" s="1617"/>
      <c r="AJ110" s="1617"/>
      <c r="AK110" s="1617"/>
      <c r="AL110" s="1617"/>
      <c r="AM110" s="1617"/>
      <c r="AN110" s="919"/>
      <c r="AO110" s="919"/>
      <c r="AP110" s="918"/>
      <c r="AQ110" s="918"/>
      <c r="AR110" s="918"/>
      <c r="AS110" s="918"/>
      <c r="AT110" s="918"/>
      <c r="AU110" s="918"/>
      <c r="AV110" s="918"/>
      <c r="AW110" s="918"/>
      <c r="AX110" s="918"/>
      <c r="AY110" s="654"/>
      <c r="AZ110" s="654"/>
      <c r="BA110" s="657"/>
    </row>
    <row r="111" spans="2:55" ht="15" hidden="1" customHeight="1">
      <c r="B111" s="642"/>
      <c r="C111" s="652"/>
      <c r="D111" s="652"/>
      <c r="E111" s="652"/>
      <c r="F111" s="652"/>
      <c r="G111" s="652"/>
      <c r="H111" s="652"/>
      <c r="I111" s="652"/>
      <c r="J111" s="652"/>
      <c r="K111" s="652"/>
      <c r="L111" s="652"/>
      <c r="M111" s="652"/>
      <c r="N111" s="652"/>
      <c r="O111" s="652"/>
      <c r="P111" s="652"/>
      <c r="Q111" s="652"/>
      <c r="R111" s="652"/>
      <c r="S111" s="652"/>
      <c r="T111" s="652"/>
      <c r="U111" s="652"/>
      <c r="V111" s="652"/>
      <c r="W111" s="652"/>
      <c r="X111" s="652"/>
      <c r="Y111" s="652"/>
      <c r="Z111" s="656"/>
      <c r="AA111" s="901"/>
      <c r="AB111" s="686"/>
      <c r="AC111" s="916"/>
      <c r="AD111" s="917"/>
      <c r="AE111" s="917"/>
      <c r="AF111" s="917"/>
      <c r="AG111" s="917"/>
      <c r="AH111" s="917"/>
      <c r="AI111" s="917"/>
      <c r="AJ111" s="917"/>
      <c r="AK111" s="917"/>
      <c r="AL111" s="917"/>
      <c r="AM111" s="917"/>
      <c r="AN111" s="917"/>
      <c r="AO111" s="917"/>
      <c r="AP111" s="917"/>
      <c r="AQ111" s="917"/>
      <c r="AR111" s="917"/>
      <c r="AS111" s="917"/>
      <c r="AT111" s="917"/>
      <c r="AU111" s="917"/>
      <c r="AV111" s="917"/>
      <c r="AW111" s="917"/>
      <c r="AX111" s="917"/>
      <c r="AY111" s="654"/>
      <c r="AZ111" s="654"/>
      <c r="BA111" s="657"/>
    </row>
    <row r="112" spans="2:55" ht="19.5" hidden="1" customHeight="1">
      <c r="B112" s="642"/>
      <c r="C112" s="652"/>
      <c r="D112" s="652"/>
      <c r="E112" s="652"/>
      <c r="F112" s="652"/>
      <c r="G112" s="652"/>
      <c r="H112" s="652"/>
      <c r="I112" s="652"/>
      <c r="J112" s="652"/>
      <c r="K112" s="652"/>
      <c r="L112" s="652"/>
      <c r="M112" s="652"/>
      <c r="N112" s="652"/>
      <c r="O112" s="652"/>
      <c r="P112" s="652"/>
      <c r="Q112" s="652"/>
      <c r="R112" s="652"/>
      <c r="S112" s="652"/>
      <c r="T112" s="652"/>
      <c r="U112" s="652"/>
      <c r="V112" s="652"/>
      <c r="W112" s="652"/>
      <c r="X112" s="652"/>
      <c r="Y112" s="652"/>
      <c r="Z112" s="656"/>
      <c r="AA112" s="902"/>
      <c r="AB112" s="683"/>
      <c r="AC112" s="916"/>
      <c r="AD112" s="917"/>
      <c r="AE112" s="1616"/>
      <c r="AF112" s="1616"/>
      <c r="AG112" s="917"/>
      <c r="AH112" s="918"/>
      <c r="AI112" s="1617"/>
      <c r="AJ112" s="1617"/>
      <c r="AK112" s="1617"/>
      <c r="AL112" s="1617"/>
      <c r="AM112" s="1617"/>
      <c r="AN112" s="919"/>
      <c r="AO112" s="919"/>
      <c r="AP112" s="918"/>
      <c r="AQ112" s="918"/>
      <c r="AR112" s="918"/>
      <c r="AS112" s="918"/>
      <c r="AT112" s="918"/>
      <c r="AU112" s="918"/>
      <c r="AV112" s="918"/>
      <c r="AW112" s="918"/>
      <c r="AX112" s="918"/>
      <c r="AY112" s="654"/>
      <c r="AZ112" s="654"/>
      <c r="BA112" s="657"/>
    </row>
    <row r="113" spans="2:55" ht="30" hidden="1" customHeight="1">
      <c r="B113" s="642"/>
      <c r="C113" s="652"/>
      <c r="D113" s="652"/>
      <c r="E113" s="652"/>
      <c r="F113" s="652"/>
      <c r="G113" s="652"/>
      <c r="H113" s="652"/>
      <c r="I113" s="652"/>
      <c r="J113" s="652"/>
      <c r="K113" s="652"/>
      <c r="L113" s="652"/>
      <c r="M113" s="652"/>
      <c r="N113" s="652"/>
      <c r="O113" s="652"/>
      <c r="P113" s="652"/>
      <c r="Q113" s="652"/>
      <c r="R113" s="652"/>
      <c r="S113" s="652"/>
      <c r="T113" s="652"/>
      <c r="U113" s="652"/>
      <c r="V113" s="652"/>
      <c r="W113" s="652"/>
      <c r="X113" s="652"/>
      <c r="Y113" s="652"/>
      <c r="Z113" s="656"/>
      <c r="AA113" s="902"/>
      <c r="AB113" s="683"/>
      <c r="AC113" s="1622"/>
      <c r="AD113" s="1623"/>
      <c r="AE113" s="1618"/>
      <c r="AF113" s="1618"/>
      <c r="AG113" s="917"/>
      <c r="AH113" s="920"/>
      <c r="AI113" s="1617"/>
      <c r="AJ113" s="1617"/>
      <c r="AK113" s="1617"/>
      <c r="AL113" s="1617"/>
      <c r="AM113" s="1617"/>
      <c r="AN113" s="1619"/>
      <c r="AO113" s="1619"/>
      <c r="AP113" s="1619"/>
      <c r="AQ113" s="1615"/>
      <c r="AR113" s="1615"/>
      <c r="AS113" s="1615"/>
      <c r="AT113" s="1615"/>
      <c r="AU113" s="921"/>
      <c r="AV113" s="922"/>
      <c r="AW113" s="918"/>
      <c r="AX113" s="923"/>
      <c r="AY113" s="652"/>
      <c r="AZ113" s="652"/>
      <c r="BA113" s="702"/>
    </row>
    <row r="114" spans="2:55" ht="19.5" hidden="1" customHeight="1">
      <c r="B114" s="642"/>
      <c r="C114" s="652"/>
      <c r="D114" s="652"/>
      <c r="E114" s="652"/>
      <c r="F114" s="652"/>
      <c r="G114" s="652"/>
      <c r="H114" s="652"/>
      <c r="I114" s="652"/>
      <c r="J114" s="652"/>
      <c r="K114" s="652"/>
      <c r="L114" s="652"/>
      <c r="M114" s="652"/>
      <c r="N114" s="652"/>
      <c r="O114" s="652"/>
      <c r="P114" s="652"/>
      <c r="Q114" s="652"/>
      <c r="R114" s="652"/>
      <c r="S114" s="652"/>
      <c r="T114" s="652"/>
      <c r="U114" s="652"/>
      <c r="V114" s="652"/>
      <c r="W114" s="652"/>
      <c r="X114" s="652"/>
      <c r="Y114" s="652"/>
      <c r="Z114" s="656"/>
      <c r="AA114" s="650"/>
      <c r="AB114" s="584"/>
      <c r="AC114" s="916"/>
      <c r="AD114" s="917"/>
      <c r="AE114" s="1616"/>
      <c r="AF114" s="1616"/>
      <c r="AG114" s="917"/>
      <c r="AH114" s="918"/>
      <c r="AI114" s="1617"/>
      <c r="AJ114" s="1617"/>
      <c r="AK114" s="1617"/>
      <c r="AL114" s="1617"/>
      <c r="AM114" s="1617"/>
      <c r="AN114" s="919"/>
      <c r="AO114" s="919"/>
      <c r="AP114" s="918"/>
      <c r="AQ114" s="918"/>
      <c r="AR114" s="918"/>
      <c r="AS114" s="918"/>
      <c r="AT114" s="918"/>
      <c r="AU114" s="918"/>
      <c r="AV114" s="918"/>
      <c r="AW114" s="918"/>
      <c r="AX114" s="918"/>
      <c r="AY114" s="652"/>
      <c r="AZ114" s="652"/>
      <c r="BA114" s="702"/>
    </row>
    <row r="115" spans="2:55" ht="34.5" customHeight="1">
      <c r="B115" s="642"/>
      <c r="C115" s="652"/>
      <c r="D115" s="652"/>
      <c r="E115" s="652"/>
      <c r="F115" s="652"/>
      <c r="G115" s="652"/>
      <c r="H115" s="652"/>
      <c r="I115" s="652"/>
      <c r="J115" s="652"/>
      <c r="K115" s="652"/>
      <c r="L115" s="652"/>
      <c r="M115" s="652"/>
      <c r="N115" s="652"/>
      <c r="O115" s="652"/>
      <c r="P115" s="652"/>
      <c r="Q115" s="652"/>
      <c r="R115" s="652"/>
      <c r="S115" s="652"/>
      <c r="T115" s="652"/>
      <c r="U115" s="652"/>
      <c r="V115" s="652"/>
      <c r="W115" s="652"/>
      <c r="X115" s="652"/>
      <c r="Y115" s="652"/>
      <c r="Z115" s="656"/>
      <c r="AA115" s="650"/>
      <c r="AB115" s="719"/>
      <c r="AC115" s="1494"/>
      <c r="AD115" s="1495"/>
      <c r="AE115" s="1495"/>
      <c r="AF115" s="1495"/>
      <c r="AG115" s="1495"/>
      <c r="AH115" s="1495"/>
      <c r="AI115" s="1495"/>
      <c r="AJ115" s="1495"/>
      <c r="AK115" s="1495"/>
      <c r="AL115" s="1495"/>
      <c r="AM115" s="1495"/>
      <c r="AN115" s="1495"/>
      <c r="AO115" s="1495"/>
      <c r="AP115" s="1495"/>
      <c r="AQ115" s="1495"/>
      <c r="AR115" s="1495"/>
      <c r="AS115" s="1495"/>
      <c r="AT115" s="1495"/>
      <c r="AU115" s="1495"/>
      <c r="AV115" s="1495"/>
      <c r="AW115" s="1495"/>
      <c r="AX115" s="1495"/>
      <c r="AY115" s="1495"/>
      <c r="AZ115" s="647"/>
      <c r="BA115" s="709"/>
    </row>
    <row r="116" spans="2:55" ht="30" customHeight="1">
      <c r="B116" s="886"/>
      <c r="C116" s="887"/>
      <c r="D116" s="887"/>
      <c r="E116" s="887"/>
      <c r="F116" s="887"/>
      <c r="G116" s="887"/>
      <c r="H116" s="887"/>
      <c r="I116" s="887"/>
      <c r="J116" s="887"/>
      <c r="K116" s="887"/>
      <c r="L116" s="887"/>
      <c r="M116" s="888"/>
      <c r="N116" s="888"/>
      <c r="O116" s="888"/>
      <c r="P116" s="888"/>
      <c r="Q116" s="888"/>
      <c r="R116" s="888"/>
      <c r="S116" s="888"/>
      <c r="T116" s="888"/>
      <c r="U116" s="888"/>
      <c r="V116" s="888"/>
      <c r="W116" s="888"/>
      <c r="X116" s="888"/>
      <c r="Y116" s="888"/>
      <c r="Z116" s="888"/>
      <c r="AA116" s="584"/>
      <c r="AB116" s="584"/>
      <c r="AC116" s="587"/>
      <c r="AD116" s="587"/>
      <c r="AE116" s="587"/>
      <c r="AF116" s="587"/>
      <c r="AG116" s="587"/>
      <c r="AH116" s="584"/>
      <c r="AI116" s="584"/>
      <c r="AJ116" s="584"/>
      <c r="AK116" s="584"/>
      <c r="AL116" s="584"/>
      <c r="AM116" s="584"/>
      <c r="AN116" s="584"/>
      <c r="AO116" s="584"/>
      <c r="AP116" s="584"/>
      <c r="AQ116" s="584"/>
      <c r="AR116" s="584"/>
      <c r="AS116" s="584"/>
      <c r="AT116" s="584"/>
      <c r="AU116" s="584"/>
      <c r="AV116" s="584"/>
      <c r="AW116" s="584"/>
      <c r="AX116" s="584"/>
      <c r="AY116" s="584"/>
      <c r="AZ116" s="584"/>
      <c r="BA116" s="637"/>
    </row>
    <row r="117" spans="2:55" ht="20.100000000000001" customHeight="1">
      <c r="B117" s="638"/>
      <c r="C117" s="639"/>
      <c r="D117" s="1455" t="s">
        <v>126</v>
      </c>
      <c r="E117" s="1455"/>
      <c r="F117" s="1458"/>
      <c r="G117" s="1576" t="str">
        <f>'Donnees SN'!$E$46</f>
        <v>C5 : ASSURER LA MAINTENANCE DE TOUT OU PARTIE D’UNE INSTALLATION SUR SITE OU À DISTANCE</v>
      </c>
      <c r="H117" s="1576"/>
      <c r="I117" s="1576"/>
      <c r="J117" s="1576"/>
      <c r="K117" s="1576"/>
      <c r="L117" s="1576"/>
      <c r="M117" s="1576"/>
      <c r="N117" s="1576"/>
      <c r="O117" s="1576"/>
      <c r="P117" s="1576"/>
      <c r="Q117" s="1576"/>
      <c r="R117" s="1576"/>
      <c r="S117" s="1576"/>
      <c r="T117" s="1421"/>
      <c r="U117" s="640"/>
      <c r="V117" s="1421"/>
      <c r="W117" s="640"/>
      <c r="X117" s="1421"/>
      <c r="Y117" s="1421"/>
      <c r="Z117" s="1451"/>
      <c r="AA117" s="650"/>
      <c r="AB117" s="584"/>
      <c r="AC117" s="641"/>
      <c r="AD117" s="639"/>
      <c r="AE117" s="1455" t="s">
        <v>126</v>
      </c>
      <c r="AF117" s="1455"/>
      <c r="AG117" s="1458"/>
      <c r="AH117" s="1576" t="str">
        <f>'Donnees SN'!$E$47</f>
        <v>C6: ÉTABLIR UNE RELATION PRIVILÉGIÉE AVEC LE CLIENT, EN VUE DE FOURNIR UNE PRESTATION CONFORME À
SES ATTENTES</v>
      </c>
      <c r="AI117" s="1576"/>
      <c r="AJ117" s="1576"/>
      <c r="AK117" s="1576"/>
      <c r="AL117" s="1576"/>
      <c r="AM117" s="1576"/>
      <c r="AN117" s="1576"/>
      <c r="AO117" s="1576"/>
      <c r="AP117" s="1576"/>
      <c r="AQ117" s="1576"/>
      <c r="AR117" s="1576"/>
      <c r="AS117" s="1576"/>
      <c r="AT117" s="1576"/>
      <c r="AU117" s="1421"/>
      <c r="AV117" s="640"/>
      <c r="AW117" s="1421"/>
      <c r="AX117" s="640"/>
      <c r="AY117" s="1421"/>
      <c r="AZ117" s="1421"/>
      <c r="BA117" s="1424"/>
    </row>
    <row r="118" spans="2:55" s="21" customFormat="1" ht="30" customHeight="1">
      <c r="B118" s="642"/>
      <c r="C118" s="643"/>
      <c r="D118" s="1456"/>
      <c r="E118" s="1456"/>
      <c r="F118" s="1459"/>
      <c r="G118" s="1577"/>
      <c r="H118" s="1577"/>
      <c r="I118" s="1577"/>
      <c r="J118" s="1577"/>
      <c r="K118" s="1577"/>
      <c r="L118" s="1577"/>
      <c r="M118" s="1577"/>
      <c r="N118" s="1577"/>
      <c r="O118" s="1577"/>
      <c r="P118" s="1577"/>
      <c r="Q118" s="1577"/>
      <c r="R118" s="1577"/>
      <c r="S118" s="1577"/>
      <c r="T118" s="1422"/>
      <c r="U118" s="1442">
        <f>AVERAGE(U124:U136)</f>
        <v>0</v>
      </c>
      <c r="V118" s="1422"/>
      <c r="W118" s="1427" t="e">
        <f>AVERAGE(W124:W136)</f>
        <v>#DIV/0!</v>
      </c>
      <c r="X118" s="1422"/>
      <c r="Y118" s="1422"/>
      <c r="Z118" s="1452"/>
      <c r="AA118" s="650"/>
      <c r="AB118" s="584"/>
      <c r="AC118" s="644"/>
      <c r="AD118" s="643"/>
      <c r="AE118" s="1456"/>
      <c r="AF118" s="1456"/>
      <c r="AG118" s="1459"/>
      <c r="AH118" s="1577"/>
      <c r="AI118" s="1577"/>
      <c r="AJ118" s="1577"/>
      <c r="AK118" s="1577"/>
      <c r="AL118" s="1577"/>
      <c r="AM118" s="1577"/>
      <c r="AN118" s="1577"/>
      <c r="AO118" s="1577"/>
      <c r="AP118" s="1577"/>
      <c r="AQ118" s="1577"/>
      <c r="AR118" s="1577"/>
      <c r="AS118" s="1577"/>
      <c r="AT118" s="1577"/>
      <c r="AU118" s="1422"/>
      <c r="AV118" s="1442">
        <f>AVERAGE(AV124:AV136)</f>
        <v>0</v>
      </c>
      <c r="AW118" s="1422"/>
      <c r="AX118" s="1427" t="e">
        <f>AVERAGE(AX124:AX136)</f>
        <v>#DIV/0!</v>
      </c>
      <c r="AY118" s="1422"/>
      <c r="AZ118" s="1422"/>
      <c r="BA118" s="1425"/>
    </row>
    <row r="119" spans="2:55" ht="20.100000000000001" customHeight="1">
      <c r="B119" s="642"/>
      <c r="C119" s="643"/>
      <c r="D119" s="1456"/>
      <c r="E119" s="1456"/>
      <c r="F119" s="1459"/>
      <c r="G119" s="1577"/>
      <c r="H119" s="1577"/>
      <c r="I119" s="1577"/>
      <c r="J119" s="1577"/>
      <c r="K119" s="1577"/>
      <c r="L119" s="1577"/>
      <c r="M119" s="1577"/>
      <c r="N119" s="1577"/>
      <c r="O119" s="1577"/>
      <c r="P119" s="1577"/>
      <c r="Q119" s="1577"/>
      <c r="R119" s="1577"/>
      <c r="S119" s="1577"/>
      <c r="T119" s="1422"/>
      <c r="U119" s="1443"/>
      <c r="V119" s="1422"/>
      <c r="W119" s="1428"/>
      <c r="X119" s="1422"/>
      <c r="Y119" s="1422"/>
      <c r="Z119" s="1452"/>
      <c r="AA119" s="650"/>
      <c r="AB119" s="584"/>
      <c r="AC119" s="644"/>
      <c r="AD119" s="643"/>
      <c r="AE119" s="1456"/>
      <c r="AF119" s="1456"/>
      <c r="AG119" s="1459"/>
      <c r="AH119" s="1577"/>
      <c r="AI119" s="1577"/>
      <c r="AJ119" s="1577"/>
      <c r="AK119" s="1577"/>
      <c r="AL119" s="1577"/>
      <c r="AM119" s="1577"/>
      <c r="AN119" s="1577"/>
      <c r="AO119" s="1577"/>
      <c r="AP119" s="1577"/>
      <c r="AQ119" s="1577"/>
      <c r="AR119" s="1577"/>
      <c r="AS119" s="1577"/>
      <c r="AT119" s="1577"/>
      <c r="AU119" s="1422"/>
      <c r="AV119" s="1443"/>
      <c r="AW119" s="1422"/>
      <c r="AX119" s="1428"/>
      <c r="AY119" s="1422"/>
      <c r="AZ119" s="1422"/>
      <c r="BA119" s="1425"/>
    </row>
    <row r="120" spans="2:55" ht="15" customHeight="1">
      <c r="B120" s="642"/>
      <c r="C120" s="643"/>
      <c r="D120" s="1456"/>
      <c r="E120" s="1456"/>
      <c r="F120" s="1459"/>
      <c r="G120" s="1577"/>
      <c r="H120" s="1577"/>
      <c r="I120" s="1577"/>
      <c r="J120" s="1577"/>
      <c r="K120" s="1577"/>
      <c r="L120" s="1577"/>
      <c r="M120" s="1577"/>
      <c r="N120" s="1577"/>
      <c r="O120" s="1577"/>
      <c r="P120" s="1577"/>
      <c r="Q120" s="1577"/>
      <c r="R120" s="1577"/>
      <c r="S120" s="1577"/>
      <c r="T120" s="1422"/>
      <c r="U120" s="1444"/>
      <c r="V120" s="1422"/>
      <c r="W120" s="1429"/>
      <c r="X120" s="1422"/>
      <c r="Y120" s="1422"/>
      <c r="Z120" s="1452"/>
      <c r="AA120" s="650"/>
      <c r="AB120" s="584"/>
      <c r="AC120" s="644"/>
      <c r="AD120" s="643"/>
      <c r="AE120" s="1456"/>
      <c r="AF120" s="1456"/>
      <c r="AG120" s="1459"/>
      <c r="AH120" s="1577"/>
      <c r="AI120" s="1577"/>
      <c r="AJ120" s="1577"/>
      <c r="AK120" s="1577"/>
      <c r="AL120" s="1577"/>
      <c r="AM120" s="1577"/>
      <c r="AN120" s="1577"/>
      <c r="AO120" s="1577"/>
      <c r="AP120" s="1577"/>
      <c r="AQ120" s="1577"/>
      <c r="AR120" s="1577"/>
      <c r="AS120" s="1577"/>
      <c r="AT120" s="1577"/>
      <c r="AU120" s="1422"/>
      <c r="AV120" s="1444"/>
      <c r="AW120" s="1422"/>
      <c r="AX120" s="1429"/>
      <c r="AY120" s="1422"/>
      <c r="AZ120" s="1422"/>
      <c r="BA120" s="1425"/>
    </row>
    <row r="121" spans="2:55" ht="53.25" customHeight="1">
      <c r="B121" s="645"/>
      <c r="C121" s="646"/>
      <c r="D121" s="1457"/>
      <c r="E121" s="1457"/>
      <c r="F121" s="1460"/>
      <c r="G121" s="1578"/>
      <c r="H121" s="1578"/>
      <c r="I121" s="1578"/>
      <c r="J121" s="1578"/>
      <c r="K121" s="1578"/>
      <c r="L121" s="1578"/>
      <c r="M121" s="1578"/>
      <c r="N121" s="1578"/>
      <c r="O121" s="1578"/>
      <c r="P121" s="1578"/>
      <c r="Q121" s="1578"/>
      <c r="R121" s="1578"/>
      <c r="S121" s="1578"/>
      <c r="T121" s="1423"/>
      <c r="U121" s="647"/>
      <c r="V121" s="1423"/>
      <c r="W121" s="647"/>
      <c r="X121" s="1423"/>
      <c r="Y121" s="1423"/>
      <c r="Z121" s="1453"/>
      <c r="AA121" s="650"/>
      <c r="AB121" s="584"/>
      <c r="AC121" s="648"/>
      <c r="AD121" s="646"/>
      <c r="AE121" s="1457"/>
      <c r="AF121" s="1457"/>
      <c r="AG121" s="1460"/>
      <c r="AH121" s="1578"/>
      <c r="AI121" s="1578"/>
      <c r="AJ121" s="1578"/>
      <c r="AK121" s="1578"/>
      <c r="AL121" s="1578"/>
      <c r="AM121" s="1578"/>
      <c r="AN121" s="1578"/>
      <c r="AO121" s="1578"/>
      <c r="AP121" s="1578"/>
      <c r="AQ121" s="1578"/>
      <c r="AR121" s="1578"/>
      <c r="AS121" s="1578"/>
      <c r="AT121" s="1578"/>
      <c r="AU121" s="1423"/>
      <c r="AV121" s="647"/>
      <c r="AW121" s="1423"/>
      <c r="AX121" s="647"/>
      <c r="AY121" s="1423"/>
      <c r="AZ121" s="1423"/>
      <c r="BA121" s="1426"/>
    </row>
    <row r="122" spans="2:55" ht="30" customHeight="1">
      <c r="B122" s="638"/>
      <c r="C122" s="639"/>
      <c r="D122" s="639"/>
      <c r="E122" s="639"/>
      <c r="F122" s="639"/>
      <c r="G122" s="640"/>
      <c r="H122" s="640"/>
      <c r="I122" s="640"/>
      <c r="J122" s="640"/>
      <c r="K122" s="640"/>
      <c r="L122" s="640"/>
      <c r="M122" s="640"/>
      <c r="N122" s="640"/>
      <c r="O122" s="640"/>
      <c r="P122" s="640"/>
      <c r="Q122" s="640"/>
      <c r="R122" s="640"/>
      <c r="S122" s="640"/>
      <c r="T122" s="640"/>
      <c r="U122" s="640"/>
      <c r="V122" s="640"/>
      <c r="W122" s="640"/>
      <c r="X122" s="640"/>
      <c r="Y122" s="640"/>
      <c r="Z122" s="649"/>
      <c r="AA122" s="650"/>
      <c r="AB122" s="584"/>
      <c r="AC122" s="641"/>
      <c r="AD122" s="639"/>
      <c r="AE122" s="639"/>
      <c r="AF122" s="639"/>
      <c r="AG122" s="639"/>
      <c r="AH122" s="640"/>
      <c r="AI122" s="640"/>
      <c r="AJ122" s="640"/>
      <c r="AK122" s="640"/>
      <c r="AL122" s="640"/>
      <c r="AM122" s="640"/>
      <c r="AN122" s="640"/>
      <c r="AO122" s="640"/>
      <c r="AP122" s="640"/>
      <c r="AQ122" s="640"/>
      <c r="AR122" s="640"/>
      <c r="AS122" s="640"/>
      <c r="AT122" s="640"/>
      <c r="AU122" s="640"/>
      <c r="AV122" s="640"/>
      <c r="AW122" s="640"/>
      <c r="AX122" s="640"/>
      <c r="AY122" s="640"/>
      <c r="AZ122" s="640"/>
      <c r="BA122" s="651"/>
    </row>
    <row r="123" spans="2:55" ht="19.5" customHeight="1">
      <c r="B123" s="642"/>
      <c r="C123" s="652"/>
      <c r="D123" s="1575"/>
      <c r="E123" s="1575"/>
      <c r="F123" s="652"/>
      <c r="G123" s="654"/>
      <c r="H123" s="1433" t="str">
        <f>'Donnees SN'!$E$14</f>
        <v>C5.1: Établir un pré diagnostic à distance</v>
      </c>
      <c r="I123" s="1434"/>
      <c r="J123" s="1434"/>
      <c r="K123" s="1434"/>
      <c r="L123" s="1435"/>
      <c r="M123" s="643"/>
      <c r="N123" s="643"/>
      <c r="O123" s="654"/>
      <c r="P123" s="654"/>
      <c r="Q123" s="655"/>
      <c r="R123" s="654"/>
      <c r="S123" s="654"/>
      <c r="T123" s="654"/>
      <c r="U123" s="654"/>
      <c r="V123" s="654"/>
      <c r="W123" s="654"/>
      <c r="X123" s="654"/>
      <c r="Y123" s="654"/>
      <c r="Z123" s="656"/>
      <c r="AA123" s="650"/>
      <c r="AB123" s="584"/>
      <c r="AC123" s="644"/>
      <c r="AD123" s="652"/>
      <c r="AE123" s="1418"/>
      <c r="AF123" s="1418"/>
      <c r="AG123" s="652"/>
      <c r="AH123" s="654"/>
      <c r="AI123" s="1433" t="str">
        <f>'Donnees SN'!$E$20</f>
        <v>C6.1: Communiquer lors de l’intervention, déceler et mettre en évidence les besoins du client</v>
      </c>
      <c r="AJ123" s="1434"/>
      <c r="AK123" s="1434"/>
      <c r="AL123" s="1434"/>
      <c r="AM123" s="1435"/>
      <c r="AN123" s="643"/>
      <c r="AO123" s="643"/>
      <c r="AP123" s="654"/>
      <c r="AQ123" s="654"/>
      <c r="AR123" s="655"/>
      <c r="AS123" s="654"/>
      <c r="AT123" s="654"/>
      <c r="AU123" s="654"/>
      <c r="AV123" s="654"/>
      <c r="AW123" s="654"/>
      <c r="AX123" s="654"/>
      <c r="AY123" s="654"/>
      <c r="AZ123" s="654"/>
      <c r="BA123" s="657"/>
      <c r="BB123" s="677"/>
      <c r="BC123" s="677"/>
    </row>
    <row r="124" spans="2:55" ht="30" customHeight="1">
      <c r="B124" s="1416">
        <v>22</v>
      </c>
      <c r="C124" s="1461"/>
      <c r="D124" s="1419" t="str">
        <f>'Donnees SN'!$C$14</f>
        <v>C5.1</v>
      </c>
      <c r="E124" s="1420"/>
      <c r="F124" s="652"/>
      <c r="G124" s="659" t="s">
        <v>211</v>
      </c>
      <c r="H124" s="1436"/>
      <c r="I124" s="1353"/>
      <c r="J124" s="1353"/>
      <c r="K124" s="1353"/>
      <c r="L124" s="1437"/>
      <c r="M124" s="1573" t="s">
        <v>212</v>
      </c>
      <c r="N124" s="1446"/>
      <c r="O124" s="1574"/>
      <c r="P124" s="1430" t="str">
        <f>REPT("g",(U124))</f>
        <v/>
      </c>
      <c r="Q124" s="1431"/>
      <c r="R124" s="1431"/>
      <c r="S124" s="1432"/>
      <c r="T124" s="664"/>
      <c r="U124" s="1038">
        <f>Bilan!$AK$34</f>
        <v>0</v>
      </c>
      <c r="V124" s="654"/>
      <c r="W124" s="1039" t="str">
        <f>Bilan!$AM$34</f>
        <v xml:space="preserve"> </v>
      </c>
      <c r="X124" s="666"/>
      <c r="Y124" s="654"/>
      <c r="Z124" s="656"/>
      <c r="AA124" s="650"/>
      <c r="AB124" s="584"/>
      <c r="AC124" s="1454">
        <v>24</v>
      </c>
      <c r="AD124" s="1461"/>
      <c r="AE124" s="1419" t="str">
        <f>'Donnees SN'!$C$20</f>
        <v>C6.1</v>
      </c>
      <c r="AF124" s="1420"/>
      <c r="AG124" s="652"/>
      <c r="AH124" s="659" t="s">
        <v>211</v>
      </c>
      <c r="AI124" s="1436"/>
      <c r="AJ124" s="1353"/>
      <c r="AK124" s="1353"/>
      <c r="AL124" s="1353"/>
      <c r="AM124" s="1437"/>
      <c r="AN124" s="1446" t="s">
        <v>212</v>
      </c>
      <c r="AO124" s="1446"/>
      <c r="AP124" s="1447"/>
      <c r="AQ124" s="1430" t="str">
        <f>REPT("g",(AV124))</f>
        <v/>
      </c>
      <c r="AR124" s="1431"/>
      <c r="AS124" s="1431"/>
      <c r="AT124" s="1432"/>
      <c r="AU124" s="664"/>
      <c r="AV124" s="1038">
        <f>Bilan!$AK$38</f>
        <v>0</v>
      </c>
      <c r="AW124" s="654"/>
      <c r="AX124" s="1039" t="str">
        <f>Bilan!$AM$38</f>
        <v xml:space="preserve"> </v>
      </c>
      <c r="AY124" s="666"/>
      <c r="AZ124" s="654"/>
      <c r="BA124" s="657"/>
      <c r="BB124" s="251"/>
      <c r="BC124" s="251"/>
    </row>
    <row r="125" spans="2:55" ht="19.5" customHeight="1">
      <c r="B125" s="642"/>
      <c r="C125" s="652"/>
      <c r="D125" s="1476"/>
      <c r="E125" s="1476"/>
      <c r="F125" s="652"/>
      <c r="G125" s="654"/>
      <c r="H125" s="1438"/>
      <c r="I125" s="1439"/>
      <c r="J125" s="1439"/>
      <c r="K125" s="1439"/>
      <c r="L125" s="1440"/>
      <c r="M125" s="643"/>
      <c r="N125" s="643"/>
      <c r="O125" s="654"/>
      <c r="P125" s="654"/>
      <c r="Q125" s="654"/>
      <c r="R125" s="654"/>
      <c r="S125" s="654"/>
      <c r="T125" s="654"/>
      <c r="U125" s="654"/>
      <c r="V125" s="654"/>
      <c r="W125" s="654"/>
      <c r="X125" s="654"/>
      <c r="Y125" s="654"/>
      <c r="Z125" s="656"/>
      <c r="AA125" s="650"/>
      <c r="AB125" s="584"/>
      <c r="AC125" s="644"/>
      <c r="AD125" s="652"/>
      <c r="AE125" s="1418"/>
      <c r="AF125" s="1418"/>
      <c r="AG125" s="652"/>
      <c r="AH125" s="654"/>
      <c r="AI125" s="1438"/>
      <c r="AJ125" s="1439"/>
      <c r="AK125" s="1439"/>
      <c r="AL125" s="1439"/>
      <c r="AM125" s="1440"/>
      <c r="AN125" s="643"/>
      <c r="AO125" s="643"/>
      <c r="AP125" s="654"/>
      <c r="AQ125" s="654"/>
      <c r="AR125" s="654"/>
      <c r="AS125" s="654"/>
      <c r="AT125" s="654"/>
      <c r="AU125" s="654"/>
      <c r="AV125" s="654"/>
      <c r="AW125" s="654"/>
      <c r="AX125" s="654"/>
      <c r="AY125" s="654"/>
      <c r="AZ125" s="654"/>
      <c r="BA125" s="657"/>
    </row>
    <row r="126" spans="2:55" ht="15" customHeight="1">
      <c r="B126" s="667"/>
      <c r="C126" s="668"/>
      <c r="D126" s="669"/>
      <c r="E126" s="654"/>
      <c r="F126" s="670"/>
      <c r="G126" s="654"/>
      <c r="H126" s="654"/>
      <c r="I126" s="654"/>
      <c r="J126" s="654"/>
      <c r="K126" s="654"/>
      <c r="L126" s="654"/>
      <c r="M126" s="671"/>
      <c r="N126" s="671"/>
      <c r="O126" s="671"/>
      <c r="P126" s="671"/>
      <c r="Q126" s="671"/>
      <c r="R126" s="671"/>
      <c r="S126" s="671"/>
      <c r="T126" s="671"/>
      <c r="U126" s="671"/>
      <c r="V126" s="671"/>
      <c r="W126" s="671"/>
      <c r="X126" s="671"/>
      <c r="Y126" s="671"/>
      <c r="Z126" s="672"/>
      <c r="AA126" s="673"/>
      <c r="AB126" s="674"/>
      <c r="AC126" s="675"/>
      <c r="AD126" s="668"/>
      <c r="AE126" s="695"/>
      <c r="AF126" s="652"/>
      <c r="AG126" s="652"/>
      <c r="AH126" s="652"/>
      <c r="AI126" s="652"/>
      <c r="AJ126" s="652"/>
      <c r="AK126" s="652"/>
      <c r="AL126" s="652"/>
      <c r="AM126" s="652"/>
      <c r="AN126" s="652"/>
      <c r="AO126" s="652"/>
      <c r="AP126" s="652"/>
      <c r="AQ126" s="652"/>
      <c r="AR126" s="652"/>
      <c r="AS126" s="652"/>
      <c r="AT126" s="652"/>
      <c r="AU126" s="652"/>
      <c r="AV126" s="652"/>
      <c r="AW126" s="652"/>
      <c r="AX126" s="652"/>
      <c r="AY126" s="671"/>
      <c r="AZ126" s="671"/>
      <c r="BA126" s="676"/>
    </row>
    <row r="127" spans="2:55" ht="19.5" customHeight="1">
      <c r="B127" s="642"/>
      <c r="C127" s="652"/>
      <c r="D127" s="1575"/>
      <c r="E127" s="1575"/>
      <c r="F127" s="652"/>
      <c r="G127" s="654"/>
      <c r="H127" s="1433" t="str">
        <f>'Donnees SN'!$E$15</f>
        <v>C5.2: Vérifier la conformité du support et des alimentations en énergie, le fonctionnement des matériels et logiciels en interaction</v>
      </c>
      <c r="I127" s="1434"/>
      <c r="J127" s="1434"/>
      <c r="K127" s="1434"/>
      <c r="L127" s="1435"/>
      <c r="M127" s="643"/>
      <c r="N127" s="643"/>
      <c r="O127" s="654"/>
      <c r="P127" s="654"/>
      <c r="Q127" s="655"/>
      <c r="R127" s="654"/>
      <c r="S127" s="654"/>
      <c r="T127" s="654"/>
      <c r="U127" s="654"/>
      <c r="V127" s="654"/>
      <c r="W127" s="654"/>
      <c r="X127" s="654"/>
      <c r="Y127" s="654"/>
      <c r="Z127" s="656"/>
      <c r="AA127" s="650"/>
      <c r="AB127" s="584"/>
      <c r="AC127" s="644"/>
      <c r="AD127" s="652"/>
      <c r="AE127" s="1418"/>
      <c r="AF127" s="1418"/>
      <c r="AG127" s="652"/>
      <c r="AH127" s="654"/>
      <c r="AI127" s="1433" t="str">
        <f>'Donnees SN'!$E$21</f>
        <v>C6.2: S’intégrer à la démarche qualité du service et respecter les termes du contrat</v>
      </c>
      <c r="AJ127" s="1434"/>
      <c r="AK127" s="1434"/>
      <c r="AL127" s="1434"/>
      <c r="AM127" s="1435"/>
      <c r="AN127" s="643"/>
      <c r="AO127" s="643"/>
      <c r="AP127" s="654"/>
      <c r="AQ127" s="654"/>
      <c r="AR127" s="655"/>
      <c r="AS127" s="654"/>
      <c r="AT127" s="654"/>
      <c r="AU127" s="654"/>
      <c r="AV127" s="654"/>
      <c r="AW127" s="654"/>
      <c r="AX127" s="654"/>
      <c r="AY127" s="654"/>
      <c r="AZ127" s="654"/>
      <c r="BA127" s="657"/>
    </row>
    <row r="128" spans="2:55" ht="30" customHeight="1">
      <c r="B128" s="1416">
        <v>23</v>
      </c>
      <c r="C128" s="1461"/>
      <c r="D128" s="1419" t="str">
        <f>'Donnees SN'!$C$15</f>
        <v>C5.2</v>
      </c>
      <c r="E128" s="1420"/>
      <c r="F128" s="652"/>
      <c r="G128" s="659" t="s">
        <v>211</v>
      </c>
      <c r="H128" s="1436"/>
      <c r="I128" s="1353"/>
      <c r="J128" s="1353"/>
      <c r="K128" s="1353"/>
      <c r="L128" s="1437"/>
      <c r="M128" s="1573" t="s">
        <v>212</v>
      </c>
      <c r="N128" s="1446"/>
      <c r="O128" s="1574"/>
      <c r="P128" s="1430" t="str">
        <f>REPT("g",(U128))</f>
        <v/>
      </c>
      <c r="Q128" s="1431"/>
      <c r="R128" s="1431"/>
      <c r="S128" s="1432"/>
      <c r="T128" s="664"/>
      <c r="U128" s="1038">
        <f>Bilan!$AK$34</f>
        <v>0</v>
      </c>
      <c r="V128" s="654"/>
      <c r="W128" s="1039" t="str">
        <f>Bilan!$AM$34</f>
        <v xml:space="preserve"> </v>
      </c>
      <c r="X128" s="666"/>
      <c r="Y128" s="654"/>
      <c r="Z128" s="656"/>
      <c r="AA128" s="650"/>
      <c r="AB128" s="584"/>
      <c r="AC128" s="1454">
        <v>25</v>
      </c>
      <c r="AD128" s="1461"/>
      <c r="AE128" s="1419" t="str">
        <f>'Donnees SN'!$C$21</f>
        <v>C6.2</v>
      </c>
      <c r="AF128" s="1420"/>
      <c r="AG128" s="652"/>
      <c r="AH128" s="659" t="s">
        <v>211</v>
      </c>
      <c r="AI128" s="1436"/>
      <c r="AJ128" s="1353"/>
      <c r="AK128" s="1353"/>
      <c r="AL128" s="1353"/>
      <c r="AM128" s="1437"/>
      <c r="AN128" s="1446" t="s">
        <v>212</v>
      </c>
      <c r="AO128" s="1446"/>
      <c r="AP128" s="1447"/>
      <c r="AQ128" s="1430" t="str">
        <f>REPT("g",(AV128))</f>
        <v/>
      </c>
      <c r="AR128" s="1431"/>
      <c r="AS128" s="1431"/>
      <c r="AT128" s="1432"/>
      <c r="AU128" s="664"/>
      <c r="AV128" s="1038">
        <f>Bilan!$AK$38</f>
        <v>0</v>
      </c>
      <c r="AW128" s="654"/>
      <c r="AX128" s="1039" t="str">
        <f>Bilan!$AM$38</f>
        <v xml:space="preserve"> </v>
      </c>
      <c r="AY128" s="666"/>
      <c r="AZ128" s="654"/>
      <c r="BA128" s="657"/>
    </row>
    <row r="129" spans="2:55" ht="19.5" customHeight="1">
      <c r="B129" s="642"/>
      <c r="C129" s="652"/>
      <c r="D129" s="1476"/>
      <c r="E129" s="1476"/>
      <c r="F129" s="652"/>
      <c r="G129" s="654"/>
      <c r="H129" s="1438"/>
      <c r="I129" s="1439"/>
      <c r="J129" s="1439"/>
      <c r="K129" s="1439"/>
      <c r="L129" s="1440"/>
      <c r="M129" s="643"/>
      <c r="N129" s="643"/>
      <c r="O129" s="654"/>
      <c r="P129" s="654"/>
      <c r="Q129" s="654"/>
      <c r="R129" s="654"/>
      <c r="S129" s="654"/>
      <c r="T129" s="654"/>
      <c r="U129" s="654"/>
      <c r="V129" s="654"/>
      <c r="W129" s="654"/>
      <c r="X129" s="654"/>
      <c r="Y129" s="654"/>
      <c r="Z129" s="656"/>
      <c r="AA129" s="650"/>
      <c r="AB129" s="584"/>
      <c r="AC129" s="644"/>
      <c r="AD129" s="652"/>
      <c r="AE129" s="1476"/>
      <c r="AF129" s="1476"/>
      <c r="AG129" s="652"/>
      <c r="AH129" s="654"/>
      <c r="AI129" s="1438"/>
      <c r="AJ129" s="1439"/>
      <c r="AK129" s="1439"/>
      <c r="AL129" s="1439"/>
      <c r="AM129" s="1440"/>
      <c r="AN129" s="643"/>
      <c r="AO129" s="643"/>
      <c r="AP129" s="654"/>
      <c r="AQ129" s="654"/>
      <c r="AR129" s="654"/>
      <c r="AS129" s="654"/>
      <c r="AT129" s="654"/>
      <c r="AU129" s="654"/>
      <c r="AV129" s="654"/>
      <c r="AW129" s="654"/>
      <c r="AX129" s="654"/>
      <c r="AY129" s="654"/>
      <c r="AZ129" s="654"/>
      <c r="BA129" s="657"/>
    </row>
    <row r="130" spans="2:55" ht="15" customHeight="1">
      <c r="B130" s="642"/>
      <c r="C130" s="652"/>
      <c r="D130" s="669"/>
      <c r="E130" s="654"/>
      <c r="F130" s="652"/>
      <c r="G130" s="654"/>
      <c r="H130" s="678"/>
      <c r="I130" s="679"/>
      <c r="J130" s="679"/>
      <c r="K130" s="680"/>
      <c r="L130" s="681"/>
      <c r="M130" s="643"/>
      <c r="N130" s="643"/>
      <c r="O130" s="654"/>
      <c r="P130" s="654"/>
      <c r="Q130" s="654"/>
      <c r="R130" s="654"/>
      <c r="S130" s="654"/>
      <c r="T130" s="654"/>
      <c r="U130" s="654"/>
      <c r="V130" s="654"/>
      <c r="W130" s="654"/>
      <c r="X130" s="654"/>
      <c r="Y130" s="654"/>
      <c r="Z130" s="656"/>
      <c r="AA130" s="1441"/>
      <c r="AB130" s="683"/>
      <c r="AC130" s="644"/>
      <c r="AD130" s="652"/>
      <c r="AE130" s="669"/>
      <c r="AF130" s="654"/>
      <c r="AG130" s="652"/>
      <c r="AH130" s="654"/>
      <c r="AI130" s="678"/>
      <c r="AJ130" s="679"/>
      <c r="AK130" s="679"/>
      <c r="AL130" s="680"/>
      <c r="AM130" s="681"/>
      <c r="AN130" s="643"/>
      <c r="AO130" s="643"/>
      <c r="AP130" s="654"/>
      <c r="AQ130" s="654"/>
      <c r="AR130" s="654"/>
      <c r="AS130" s="654"/>
      <c r="AT130" s="654"/>
      <c r="AU130" s="654"/>
      <c r="AV130" s="654"/>
      <c r="AW130" s="654"/>
      <c r="AX130" s="654"/>
      <c r="AY130" s="654"/>
      <c r="AZ130" s="654"/>
      <c r="BA130" s="657"/>
    </row>
    <row r="131" spans="2:55" ht="19.5" customHeight="1">
      <c r="B131" s="642"/>
      <c r="C131" s="652"/>
      <c r="D131" s="1575"/>
      <c r="E131" s="1575"/>
      <c r="F131" s="652"/>
      <c r="G131" s="654"/>
      <c r="H131" s="1433" t="str">
        <f>'Donnees SN'!$E$16</f>
        <v>C5.3: Analyser et interpréter les indicateurs de fonctionnement et établir un diagnostic</v>
      </c>
      <c r="I131" s="1434"/>
      <c r="J131" s="1434"/>
      <c r="K131" s="1434"/>
      <c r="L131" s="1435"/>
      <c r="M131" s="643"/>
      <c r="N131" s="643"/>
      <c r="O131" s="654"/>
      <c r="P131" s="654"/>
      <c r="Q131" s="655"/>
      <c r="R131" s="654"/>
      <c r="S131" s="654"/>
      <c r="T131" s="654"/>
      <c r="U131" s="654"/>
      <c r="V131" s="654"/>
      <c r="W131" s="654"/>
      <c r="X131" s="654"/>
      <c r="Y131" s="654"/>
      <c r="Z131" s="656"/>
      <c r="AA131" s="1441"/>
      <c r="AB131" s="584"/>
      <c r="AC131" s="644"/>
      <c r="AD131" s="652"/>
      <c r="AE131" s="1418"/>
      <c r="AF131" s="1418"/>
      <c r="AG131" s="652"/>
      <c r="AH131" s="654"/>
      <c r="AI131" s="1433" t="str">
        <f>'Donnees SN'!$E$22</f>
        <v>C6.3: Renseigner le rapport de recette ou le bon d’intervention</v>
      </c>
      <c r="AJ131" s="1434"/>
      <c r="AK131" s="1434"/>
      <c r="AL131" s="1434"/>
      <c r="AM131" s="1435"/>
      <c r="AN131" s="643"/>
      <c r="AO131" s="643"/>
      <c r="AP131" s="654"/>
      <c r="AQ131" s="654"/>
      <c r="AR131" s="655"/>
      <c r="AS131" s="654"/>
      <c r="AT131" s="654"/>
      <c r="AU131" s="654"/>
      <c r="AV131" s="654"/>
      <c r="AW131" s="654"/>
      <c r="AX131" s="654"/>
      <c r="AY131" s="654"/>
      <c r="AZ131" s="654"/>
      <c r="BA131" s="657"/>
      <c r="BB131" s="677"/>
      <c r="BC131" s="677"/>
    </row>
    <row r="132" spans="2:55" ht="30" customHeight="1">
      <c r="B132" s="1416">
        <v>22</v>
      </c>
      <c r="C132" s="1461"/>
      <c r="D132" s="1419" t="str">
        <f>'Donnees SN'!$C$16</f>
        <v>C5.3</v>
      </c>
      <c r="E132" s="1420"/>
      <c r="F132" s="652"/>
      <c r="G132" s="659" t="s">
        <v>211</v>
      </c>
      <c r="H132" s="1436"/>
      <c r="I132" s="1353"/>
      <c r="J132" s="1353"/>
      <c r="K132" s="1353"/>
      <c r="L132" s="1437"/>
      <c r="M132" s="1573" t="s">
        <v>212</v>
      </c>
      <c r="N132" s="1446"/>
      <c r="O132" s="1574"/>
      <c r="P132" s="1430" t="str">
        <f>REPT("g",(U132))</f>
        <v/>
      </c>
      <c r="Q132" s="1431"/>
      <c r="R132" s="1431"/>
      <c r="S132" s="1432"/>
      <c r="T132" s="664"/>
      <c r="U132" s="1038">
        <f>Bilan!$AK$34</f>
        <v>0</v>
      </c>
      <c r="V132" s="654"/>
      <c r="W132" s="1039" t="str">
        <f>Bilan!$AM$34</f>
        <v xml:space="preserve"> </v>
      </c>
      <c r="X132" s="666"/>
      <c r="Y132" s="654"/>
      <c r="Z132" s="656"/>
      <c r="AA132" s="650"/>
      <c r="AB132" s="584"/>
      <c r="AC132" s="1454">
        <v>24</v>
      </c>
      <c r="AD132" s="1461"/>
      <c r="AE132" s="1419" t="str">
        <f>'Donnees SN'!$C$22</f>
        <v>C6.3</v>
      </c>
      <c r="AF132" s="1420"/>
      <c r="AG132" s="652"/>
      <c r="AH132" s="659" t="s">
        <v>211</v>
      </c>
      <c r="AI132" s="1436"/>
      <c r="AJ132" s="1353"/>
      <c r="AK132" s="1353"/>
      <c r="AL132" s="1353"/>
      <c r="AM132" s="1437"/>
      <c r="AN132" s="1446" t="s">
        <v>212</v>
      </c>
      <c r="AO132" s="1446"/>
      <c r="AP132" s="1447"/>
      <c r="AQ132" s="1430" t="str">
        <f>REPT("g",(AV132))</f>
        <v/>
      </c>
      <c r="AR132" s="1431"/>
      <c r="AS132" s="1431"/>
      <c r="AT132" s="1432"/>
      <c r="AU132" s="664"/>
      <c r="AV132" s="1038">
        <f>Bilan!$AK$38</f>
        <v>0</v>
      </c>
      <c r="AW132" s="654"/>
      <c r="AX132" s="1039" t="str">
        <f>Bilan!$AM$38</f>
        <v xml:space="preserve"> </v>
      </c>
      <c r="AY132" s="666"/>
      <c r="AZ132" s="654"/>
      <c r="BA132" s="657"/>
      <c r="BB132" s="251"/>
      <c r="BC132" s="251"/>
    </row>
    <row r="133" spans="2:55" ht="19.5" customHeight="1">
      <c r="B133" s="642"/>
      <c r="C133" s="652"/>
      <c r="D133" s="1476"/>
      <c r="E133" s="1476"/>
      <c r="F133" s="652"/>
      <c r="G133" s="654"/>
      <c r="H133" s="1438"/>
      <c r="I133" s="1439"/>
      <c r="J133" s="1439"/>
      <c r="K133" s="1439"/>
      <c r="L133" s="1440"/>
      <c r="M133" s="643"/>
      <c r="N133" s="643"/>
      <c r="O133" s="654"/>
      <c r="P133" s="654"/>
      <c r="Q133" s="654"/>
      <c r="R133" s="654"/>
      <c r="S133" s="654"/>
      <c r="T133" s="654"/>
      <c r="U133" s="654"/>
      <c r="V133" s="654"/>
      <c r="W133" s="654"/>
      <c r="X133" s="654"/>
      <c r="Y133" s="654"/>
      <c r="Z133" s="656"/>
      <c r="AA133" s="650"/>
      <c r="AB133" s="584"/>
      <c r="AC133" s="644"/>
      <c r="AD133" s="652"/>
      <c r="AE133" s="1418"/>
      <c r="AF133" s="1418"/>
      <c r="AG133" s="652"/>
      <c r="AH133" s="654"/>
      <c r="AI133" s="1438"/>
      <c r="AJ133" s="1439"/>
      <c r="AK133" s="1439"/>
      <c r="AL133" s="1439"/>
      <c r="AM133" s="1440"/>
      <c r="AN133" s="643"/>
      <c r="AO133" s="643"/>
      <c r="AP133" s="654"/>
      <c r="AQ133" s="654"/>
      <c r="AR133" s="654"/>
      <c r="AS133" s="654"/>
      <c r="AT133" s="654"/>
      <c r="AU133" s="654"/>
      <c r="AV133" s="654"/>
      <c r="AW133" s="654"/>
      <c r="AX133" s="654"/>
      <c r="AY133" s="654"/>
      <c r="AZ133" s="654"/>
      <c r="BA133" s="657"/>
    </row>
    <row r="134" spans="2:55" ht="15" customHeight="1">
      <c r="B134" s="667"/>
      <c r="C134" s="668"/>
      <c r="D134" s="669"/>
      <c r="E134" s="654"/>
      <c r="F134" s="670"/>
      <c r="G134" s="654"/>
      <c r="H134" s="654"/>
      <c r="I134" s="654"/>
      <c r="J134" s="654"/>
      <c r="K134" s="654"/>
      <c r="L134" s="654"/>
      <c r="M134" s="671"/>
      <c r="N134" s="671"/>
      <c r="O134" s="671"/>
      <c r="P134" s="671"/>
      <c r="Q134" s="671"/>
      <c r="R134" s="671"/>
      <c r="S134" s="671"/>
      <c r="T134" s="671"/>
      <c r="U134" s="671"/>
      <c r="V134" s="671"/>
      <c r="W134" s="671"/>
      <c r="X134" s="671"/>
      <c r="Y134" s="671"/>
      <c r="Z134" s="672"/>
      <c r="AA134" s="673"/>
      <c r="AB134" s="674"/>
      <c r="AC134" s="675"/>
      <c r="AD134" s="668"/>
      <c r="AE134" s="669"/>
      <c r="AF134" s="654"/>
      <c r="AG134" s="652"/>
      <c r="AH134" s="654"/>
      <c r="AI134" s="710"/>
      <c r="AJ134" s="711"/>
      <c r="AK134" s="711"/>
      <c r="AL134" s="712"/>
      <c r="AM134" s="713"/>
      <c r="AN134" s="643"/>
      <c r="AO134" s="643"/>
      <c r="AP134" s="654"/>
      <c r="AQ134" s="654"/>
      <c r="AR134" s="654"/>
      <c r="AS134" s="654"/>
      <c r="AT134" s="654"/>
      <c r="AU134" s="654"/>
      <c r="AV134" s="654"/>
      <c r="AW134" s="654"/>
      <c r="AX134" s="654"/>
      <c r="AY134" s="671"/>
      <c r="AZ134" s="671"/>
      <c r="BA134" s="676"/>
    </row>
    <row r="135" spans="2:55" ht="19.5" customHeight="1">
      <c r="B135" s="642"/>
      <c r="C135" s="652"/>
      <c r="D135" s="1575"/>
      <c r="E135" s="1575"/>
      <c r="F135" s="652"/>
      <c r="G135" s="654"/>
      <c r="H135" s="1433" t="str">
        <f>'Donnees SN'!$E$17</f>
        <v>C5.4: Réaliser l’intervention</v>
      </c>
      <c r="I135" s="1434"/>
      <c r="J135" s="1434"/>
      <c r="K135" s="1434"/>
      <c r="L135" s="1435"/>
      <c r="M135" s="643"/>
      <c r="N135" s="643"/>
      <c r="O135" s="654"/>
      <c r="P135" s="654"/>
      <c r="Q135" s="655"/>
      <c r="R135" s="654"/>
      <c r="S135" s="654"/>
      <c r="T135" s="654"/>
      <c r="U135" s="654"/>
      <c r="V135" s="654"/>
      <c r="W135" s="654"/>
      <c r="X135" s="654"/>
      <c r="Y135" s="654"/>
      <c r="Z135" s="656"/>
      <c r="AA135" s="650"/>
      <c r="AB135" s="584"/>
      <c r="AC135" s="1418"/>
      <c r="AD135" s="1418"/>
      <c r="AE135" s="1418"/>
      <c r="AF135" s="1418"/>
      <c r="AG135" s="1418"/>
      <c r="AH135" s="1418"/>
      <c r="AI135" s="1418"/>
      <c r="AJ135" s="1418"/>
      <c r="AK135" s="1418"/>
      <c r="AL135" s="1418"/>
      <c r="AM135" s="1418"/>
      <c r="AN135" s="1418"/>
      <c r="AO135" s="1418"/>
      <c r="AP135" s="1418"/>
      <c r="AQ135" s="1418"/>
      <c r="AR135" s="1418"/>
      <c r="AS135" s="1418"/>
      <c r="AT135" s="1418"/>
      <c r="AU135" s="1418"/>
      <c r="AV135" s="1418"/>
      <c r="AW135" s="1418"/>
      <c r="AX135" s="1418"/>
      <c r="AY135" s="1418"/>
      <c r="AZ135" s="1418"/>
      <c r="BA135" s="1579"/>
    </row>
    <row r="136" spans="2:55" ht="30" customHeight="1">
      <c r="B136" s="1416">
        <v>23</v>
      </c>
      <c r="C136" s="1461"/>
      <c r="D136" s="1419" t="str">
        <f>'Donnees SN'!$C$17</f>
        <v>C5.4</v>
      </c>
      <c r="E136" s="1420"/>
      <c r="F136" s="652"/>
      <c r="G136" s="659" t="s">
        <v>211</v>
      </c>
      <c r="H136" s="1436"/>
      <c r="I136" s="1353"/>
      <c r="J136" s="1353"/>
      <c r="K136" s="1353"/>
      <c r="L136" s="1437"/>
      <c r="M136" s="1573" t="s">
        <v>212</v>
      </c>
      <c r="N136" s="1446"/>
      <c r="O136" s="1574"/>
      <c r="P136" s="1430" t="str">
        <f>REPT("g",(U136))</f>
        <v/>
      </c>
      <c r="Q136" s="1431"/>
      <c r="R136" s="1431"/>
      <c r="S136" s="1432"/>
      <c r="T136" s="664"/>
      <c r="U136" s="1038">
        <f>Bilan!$AK$34</f>
        <v>0</v>
      </c>
      <c r="V136" s="654"/>
      <c r="W136" s="1039" t="str">
        <f>Bilan!$AM$34</f>
        <v xml:space="preserve"> </v>
      </c>
      <c r="X136" s="666"/>
      <c r="Y136" s="654"/>
      <c r="Z136" s="656"/>
      <c r="AA136" s="650"/>
      <c r="AB136" s="584"/>
      <c r="AC136" s="1418"/>
      <c r="AD136" s="1418"/>
      <c r="AE136" s="1418"/>
      <c r="AF136" s="1418"/>
      <c r="AG136" s="1418"/>
      <c r="AH136" s="1418"/>
      <c r="AI136" s="1418"/>
      <c r="AJ136" s="1418"/>
      <c r="AK136" s="1418"/>
      <c r="AL136" s="1418"/>
      <c r="AM136" s="1418"/>
      <c r="AN136" s="1418"/>
      <c r="AO136" s="1418"/>
      <c r="AP136" s="1418"/>
      <c r="AQ136" s="1418"/>
      <c r="AR136" s="1418"/>
      <c r="AS136" s="1418"/>
      <c r="AT136" s="1418"/>
      <c r="AU136" s="1418"/>
      <c r="AV136" s="1418"/>
      <c r="AW136" s="1418"/>
      <c r="AX136" s="1418"/>
      <c r="AY136" s="1418"/>
      <c r="AZ136" s="1418"/>
      <c r="BA136" s="1579"/>
    </row>
    <row r="137" spans="2:55" ht="19.5" customHeight="1">
      <c r="B137" s="642"/>
      <c r="C137" s="652"/>
      <c r="D137" s="1476"/>
      <c r="E137" s="1476"/>
      <c r="F137" s="652"/>
      <c r="G137" s="654"/>
      <c r="H137" s="1438"/>
      <c r="I137" s="1439"/>
      <c r="J137" s="1439"/>
      <c r="K137" s="1439"/>
      <c r="L137" s="1440"/>
      <c r="M137" s="643"/>
      <c r="N137" s="643"/>
      <c r="O137" s="654"/>
      <c r="P137" s="654"/>
      <c r="Q137" s="654"/>
      <c r="R137" s="654"/>
      <c r="S137" s="654"/>
      <c r="T137" s="654"/>
      <c r="U137" s="654"/>
      <c r="V137" s="654"/>
      <c r="W137" s="654"/>
      <c r="X137" s="654"/>
      <c r="Y137" s="654"/>
      <c r="Z137" s="656"/>
      <c r="AA137" s="650"/>
      <c r="AB137" s="584"/>
      <c r="AC137" s="1418"/>
      <c r="AD137" s="1418"/>
      <c r="AE137" s="1418"/>
      <c r="AF137" s="1418"/>
      <c r="AG137" s="1418"/>
      <c r="AH137" s="1418"/>
      <c r="AI137" s="1418"/>
      <c r="AJ137" s="1418"/>
      <c r="AK137" s="1418"/>
      <c r="AL137" s="1418"/>
      <c r="AM137" s="1418"/>
      <c r="AN137" s="1418"/>
      <c r="AO137" s="1418"/>
      <c r="AP137" s="1418"/>
      <c r="AQ137" s="1418"/>
      <c r="AR137" s="1418"/>
      <c r="AS137" s="1418"/>
      <c r="AT137" s="1418"/>
      <c r="AU137" s="1418"/>
      <c r="AV137" s="1418"/>
      <c r="AW137" s="1418"/>
      <c r="AX137" s="1418"/>
      <c r="AY137" s="1418"/>
      <c r="AZ137" s="1418"/>
      <c r="BA137" s="1579"/>
    </row>
    <row r="138" spans="2:55" ht="19.5" customHeight="1">
      <c r="B138" s="642"/>
      <c r="C138" s="652"/>
      <c r="D138" s="653"/>
      <c r="E138" s="653"/>
      <c r="F138" s="652"/>
      <c r="G138" s="654"/>
      <c r="H138" s="654"/>
      <c r="I138" s="654"/>
      <c r="J138" s="654"/>
      <c r="K138" s="654"/>
      <c r="L138" s="654"/>
      <c r="M138" s="654"/>
      <c r="N138" s="654"/>
      <c r="O138" s="654"/>
      <c r="P138" s="654"/>
      <c r="Q138" s="654"/>
      <c r="R138" s="654"/>
      <c r="S138" s="654"/>
      <c r="T138" s="654"/>
      <c r="U138" s="654"/>
      <c r="V138" s="654"/>
      <c r="W138" s="654"/>
      <c r="X138" s="654"/>
      <c r="Y138" s="654"/>
      <c r="Z138" s="656"/>
      <c r="AA138" s="650"/>
      <c r="AB138" s="584"/>
      <c r="AC138" s="1418"/>
      <c r="AD138" s="1418"/>
      <c r="AE138" s="1418"/>
      <c r="AF138" s="1418"/>
      <c r="AG138" s="1418"/>
      <c r="AH138" s="1418"/>
      <c r="AI138" s="1418"/>
      <c r="AJ138" s="1418"/>
      <c r="AK138" s="1418"/>
      <c r="AL138" s="1418"/>
      <c r="AM138" s="1418"/>
      <c r="AN138" s="1418"/>
      <c r="AO138" s="1418"/>
      <c r="AP138" s="1418"/>
      <c r="AQ138" s="1418"/>
      <c r="AR138" s="1418"/>
      <c r="AS138" s="1418"/>
      <c r="AT138" s="1418"/>
      <c r="AU138" s="1418"/>
      <c r="AV138" s="1418"/>
      <c r="AW138" s="1418"/>
      <c r="AX138" s="1418"/>
      <c r="AY138" s="1418"/>
      <c r="AZ138" s="1418"/>
      <c r="BA138" s="1579"/>
    </row>
    <row r="139" spans="2:55" ht="19.5" customHeight="1">
      <c r="B139" s="642"/>
      <c r="C139" s="652"/>
      <c r="D139" s="653"/>
      <c r="E139" s="653"/>
      <c r="F139" s="652"/>
      <c r="G139" s="654"/>
      <c r="H139" s="1433" t="str">
        <f>'Donnees SN'!$E$18</f>
        <v>C5.5: Vérifier la conformité du fonctionnement des matériels et logiciels identifiés puis de l’installation</v>
      </c>
      <c r="I139" s="1434"/>
      <c r="J139" s="1434"/>
      <c r="K139" s="1434"/>
      <c r="L139" s="1435"/>
      <c r="M139" s="643"/>
      <c r="N139" s="643"/>
      <c r="O139" s="654"/>
      <c r="P139" s="654"/>
      <c r="Q139" s="654"/>
      <c r="R139" s="654"/>
      <c r="S139" s="654"/>
      <c r="T139" s="654"/>
      <c r="U139" s="654"/>
      <c r="V139" s="654"/>
      <c r="W139" s="654"/>
      <c r="X139" s="654"/>
      <c r="Y139" s="654"/>
      <c r="Z139" s="656"/>
      <c r="AA139" s="650"/>
      <c r="AB139" s="584"/>
      <c r="AC139" s="1418"/>
      <c r="AD139" s="1418"/>
      <c r="AE139" s="1418"/>
      <c r="AF139" s="1418"/>
      <c r="AG139" s="1418"/>
      <c r="AH139" s="1418"/>
      <c r="AI139" s="1418"/>
      <c r="AJ139" s="1418"/>
      <c r="AK139" s="1418"/>
      <c r="AL139" s="1418"/>
      <c r="AM139" s="1418"/>
      <c r="AN139" s="1418"/>
      <c r="AO139" s="1418"/>
      <c r="AP139" s="1418"/>
      <c r="AQ139" s="1418"/>
      <c r="AR139" s="1418"/>
      <c r="AS139" s="1418"/>
      <c r="AT139" s="1418"/>
      <c r="AU139" s="1418"/>
      <c r="AV139" s="1418"/>
      <c r="AW139" s="1418"/>
      <c r="AX139" s="1418"/>
      <c r="AY139" s="1418"/>
      <c r="AZ139" s="1418"/>
      <c r="BA139" s="1579"/>
    </row>
    <row r="140" spans="2:55" ht="30" customHeight="1">
      <c r="B140" s="1416">
        <v>23</v>
      </c>
      <c r="C140" s="1461"/>
      <c r="D140" s="1419" t="str">
        <f>'Donnees SN'!$C$18</f>
        <v>C5.5</v>
      </c>
      <c r="E140" s="1420"/>
      <c r="F140" s="652"/>
      <c r="G140" s="659" t="s">
        <v>211</v>
      </c>
      <c r="H140" s="1436"/>
      <c r="I140" s="1353"/>
      <c r="J140" s="1353"/>
      <c r="K140" s="1353"/>
      <c r="L140" s="1437"/>
      <c r="M140" s="1573" t="s">
        <v>212</v>
      </c>
      <c r="N140" s="1446"/>
      <c r="O140" s="1574"/>
      <c r="P140" s="1430" t="str">
        <f>REPT("g",(U140))</f>
        <v/>
      </c>
      <c r="Q140" s="1431"/>
      <c r="R140" s="1431"/>
      <c r="S140" s="1432"/>
      <c r="T140" s="664"/>
      <c r="U140" s="1038">
        <f>Bilan!$AK$34</f>
        <v>0</v>
      </c>
      <c r="V140" s="654"/>
      <c r="W140" s="1039" t="str">
        <f>Bilan!$AM$34</f>
        <v xml:space="preserve"> </v>
      </c>
      <c r="X140" s="666"/>
      <c r="Y140" s="654"/>
      <c r="Z140" s="656"/>
      <c r="AA140" s="650"/>
      <c r="AB140" s="584"/>
      <c r="AC140" s="1418"/>
      <c r="AD140" s="1418"/>
      <c r="AE140" s="1418"/>
      <c r="AF140" s="1418"/>
      <c r="AG140" s="1418"/>
      <c r="AH140" s="1418"/>
      <c r="AI140" s="1418"/>
      <c r="AJ140" s="1418"/>
      <c r="AK140" s="1418"/>
      <c r="AL140" s="1418"/>
      <c r="AM140" s="1418"/>
      <c r="AN140" s="1418"/>
      <c r="AO140" s="1418"/>
      <c r="AP140" s="1418"/>
      <c r="AQ140" s="1418"/>
      <c r="AR140" s="1418"/>
      <c r="AS140" s="1418"/>
      <c r="AT140" s="1418"/>
      <c r="AU140" s="1418"/>
      <c r="AV140" s="1418"/>
      <c r="AW140" s="1418"/>
      <c r="AX140" s="1418"/>
      <c r="AY140" s="1418"/>
      <c r="AZ140" s="1418"/>
      <c r="BA140" s="1579"/>
    </row>
    <row r="141" spans="2:55" ht="23.25" customHeight="1">
      <c r="B141" s="658"/>
      <c r="C141" s="699"/>
      <c r="D141" s="654"/>
      <c r="E141" s="654"/>
      <c r="F141" s="654"/>
      <c r="G141" s="654"/>
      <c r="H141" s="1438"/>
      <c r="I141" s="1439"/>
      <c r="J141" s="1439"/>
      <c r="K141" s="1439"/>
      <c r="L141" s="1440"/>
      <c r="M141" s="643"/>
      <c r="N141" s="643"/>
      <c r="O141" s="643"/>
      <c r="P141" s="654"/>
      <c r="Q141" s="654"/>
      <c r="R141" s="654"/>
      <c r="S141" s="654"/>
      <c r="T141" s="654"/>
      <c r="U141" s="654"/>
      <c r="V141" s="654"/>
      <c r="W141" s="654"/>
      <c r="X141" s="654"/>
      <c r="Y141" s="654"/>
      <c r="Z141" s="656"/>
      <c r="AA141" s="650"/>
      <c r="AB141" s="584"/>
      <c r="AC141" s="1418"/>
      <c r="AD141" s="1418"/>
      <c r="AE141" s="1418"/>
      <c r="AF141" s="1418"/>
      <c r="AG141" s="1418"/>
      <c r="AH141" s="1418"/>
      <c r="AI141" s="1418"/>
      <c r="AJ141" s="1418"/>
      <c r="AK141" s="1418"/>
      <c r="AL141" s="1418"/>
      <c r="AM141" s="1418"/>
      <c r="AN141" s="1418"/>
      <c r="AO141" s="1418"/>
      <c r="AP141" s="1418"/>
      <c r="AQ141" s="1418"/>
      <c r="AR141" s="1418"/>
      <c r="AS141" s="1418"/>
      <c r="AT141" s="1418"/>
      <c r="AU141" s="1418"/>
      <c r="AV141" s="1418"/>
      <c r="AW141" s="1418"/>
      <c r="AX141" s="1418"/>
      <c r="AY141" s="1418"/>
      <c r="AZ141" s="1418"/>
      <c r="BA141" s="1579"/>
    </row>
    <row r="142" spans="2:55" ht="19.5" customHeight="1">
      <c r="B142" s="658"/>
      <c r="C142" s="699"/>
      <c r="D142" s="654"/>
      <c r="E142" s="654"/>
      <c r="F142" s="654"/>
      <c r="G142" s="654"/>
      <c r="H142" s="654"/>
      <c r="I142" s="654"/>
      <c r="J142" s="654"/>
      <c r="K142" s="654"/>
      <c r="L142" s="930"/>
      <c r="M142" s="643"/>
      <c r="N142" s="643"/>
      <c r="O142" s="643"/>
      <c r="P142" s="654"/>
      <c r="Q142" s="654"/>
      <c r="R142" s="654"/>
      <c r="S142" s="654"/>
      <c r="T142" s="654"/>
      <c r="U142" s="654"/>
      <c r="V142" s="654"/>
      <c r="W142" s="654"/>
      <c r="X142" s="654"/>
      <c r="Y142" s="654"/>
      <c r="Z142" s="656"/>
      <c r="AA142" s="650"/>
      <c r="AB142" s="584"/>
      <c r="AC142" s="1418"/>
      <c r="AD142" s="1418"/>
      <c r="AE142" s="1418"/>
      <c r="AF142" s="1418"/>
      <c r="AG142" s="1418"/>
      <c r="AH142" s="1418"/>
      <c r="AI142" s="1418"/>
      <c r="AJ142" s="1418"/>
      <c r="AK142" s="1418"/>
      <c r="AL142" s="1418"/>
      <c r="AM142" s="1418"/>
      <c r="AN142" s="1418"/>
      <c r="AO142" s="1418"/>
      <c r="AP142" s="1418"/>
      <c r="AQ142" s="1418"/>
      <c r="AR142" s="1418"/>
      <c r="AS142" s="1418"/>
      <c r="AT142" s="1418"/>
      <c r="AU142" s="1418"/>
      <c r="AV142" s="1418"/>
      <c r="AW142" s="1418"/>
      <c r="AX142" s="1418"/>
      <c r="AY142" s="1418"/>
      <c r="AZ142" s="1418"/>
      <c r="BA142" s="1579"/>
    </row>
    <row r="143" spans="2:55" ht="18.75" customHeight="1">
      <c r="B143" s="658"/>
      <c r="C143" s="699"/>
      <c r="D143" s="654"/>
      <c r="E143" s="654"/>
      <c r="F143" s="654"/>
      <c r="G143" s="654"/>
      <c r="H143" s="1433" t="str">
        <f>'Donnees SN'!$E$19</f>
        <v>C5.6: Mettre à jour les documents relatant les historiques des interventions</v>
      </c>
      <c r="I143" s="1434"/>
      <c r="J143" s="1434"/>
      <c r="K143" s="1434"/>
      <c r="L143" s="1435"/>
      <c r="M143" s="643"/>
      <c r="N143" s="643"/>
      <c r="O143" s="643"/>
      <c r="P143" s="654"/>
      <c r="Q143" s="654"/>
      <c r="R143" s="654"/>
      <c r="S143" s="654"/>
      <c r="T143" s="654"/>
      <c r="U143" s="654"/>
      <c r="V143" s="654"/>
      <c r="W143" s="654"/>
      <c r="X143" s="654"/>
      <c r="Y143" s="654"/>
      <c r="Z143" s="656"/>
      <c r="AA143" s="650"/>
      <c r="AB143" s="584"/>
      <c r="AC143" s="1418"/>
      <c r="AD143" s="1418"/>
      <c r="AE143" s="1418"/>
      <c r="AF143" s="1418"/>
      <c r="AG143" s="1418"/>
      <c r="AH143" s="1418"/>
      <c r="AI143" s="1418"/>
      <c r="AJ143" s="1418"/>
      <c r="AK143" s="1418"/>
      <c r="AL143" s="1418"/>
      <c r="AM143" s="1418"/>
      <c r="AN143" s="1418"/>
      <c r="AO143" s="1418"/>
      <c r="AP143" s="1418"/>
      <c r="AQ143" s="1418"/>
      <c r="AR143" s="1418"/>
      <c r="AS143" s="1418"/>
      <c r="AT143" s="1418"/>
      <c r="AU143" s="1418"/>
      <c r="AV143" s="1418"/>
      <c r="AW143" s="1418"/>
      <c r="AX143" s="1418"/>
      <c r="AY143" s="1418"/>
      <c r="AZ143" s="1418"/>
      <c r="BA143" s="1579"/>
    </row>
    <row r="144" spans="2:55" ht="30" customHeight="1">
      <c r="B144" s="658"/>
      <c r="C144" s="699"/>
      <c r="D144" s="1419" t="str">
        <f>'Donnees SN'!$C$19</f>
        <v>C5.6</v>
      </c>
      <c r="E144" s="1420"/>
      <c r="F144" s="652"/>
      <c r="G144" s="659" t="s">
        <v>211</v>
      </c>
      <c r="H144" s="1436"/>
      <c r="I144" s="1353"/>
      <c r="J144" s="1353"/>
      <c r="K144" s="1353"/>
      <c r="L144" s="1437"/>
      <c r="M144" s="1573" t="s">
        <v>212</v>
      </c>
      <c r="N144" s="1446"/>
      <c r="O144" s="1574"/>
      <c r="P144" s="1430" t="str">
        <f>REPT("g",(U144))</f>
        <v/>
      </c>
      <c r="Q144" s="1431"/>
      <c r="R144" s="1431"/>
      <c r="S144" s="1432"/>
      <c r="T144" s="664"/>
      <c r="U144" s="1038">
        <f>Bilan!$AK$34</f>
        <v>0</v>
      </c>
      <c r="V144" s="654"/>
      <c r="W144" s="1039" t="str">
        <f>Bilan!$AM$34</f>
        <v xml:space="preserve"> </v>
      </c>
      <c r="X144" s="654"/>
      <c r="Y144" s="654"/>
      <c r="Z144" s="656"/>
      <c r="AA144" s="650"/>
      <c r="AB144" s="584"/>
      <c r="AC144" s="1418"/>
      <c r="AD144" s="1418"/>
      <c r="AE144" s="1418"/>
      <c r="AF144" s="1418"/>
      <c r="AG144" s="1418"/>
      <c r="AH144" s="1418"/>
      <c r="AI144" s="1418"/>
      <c r="AJ144" s="1418"/>
      <c r="AK144" s="1418"/>
      <c r="AL144" s="1418"/>
      <c r="AM144" s="1418"/>
      <c r="AN144" s="1418"/>
      <c r="AO144" s="1418"/>
      <c r="AP144" s="1418"/>
      <c r="AQ144" s="1418"/>
      <c r="AR144" s="1418"/>
      <c r="AS144" s="1418"/>
      <c r="AT144" s="1418"/>
      <c r="AU144" s="1418"/>
      <c r="AV144" s="1418"/>
      <c r="AW144" s="1418"/>
      <c r="AX144" s="1418"/>
      <c r="AY144" s="1418"/>
      <c r="AZ144" s="1418"/>
      <c r="BA144" s="1579"/>
    </row>
    <row r="145" spans="2:55" ht="30" customHeight="1">
      <c r="B145" s="658"/>
      <c r="C145" s="699"/>
      <c r="D145" s="654"/>
      <c r="E145" s="654"/>
      <c r="F145" s="654"/>
      <c r="G145" s="654"/>
      <c r="H145" s="1438"/>
      <c r="I145" s="1439"/>
      <c r="J145" s="1439"/>
      <c r="K145" s="1439"/>
      <c r="L145" s="1440"/>
      <c r="M145" s="643"/>
      <c r="N145" s="654"/>
      <c r="O145" s="654"/>
      <c r="P145" s="654"/>
      <c r="Q145" s="654"/>
      <c r="R145" s="654"/>
      <c r="S145" s="654"/>
      <c r="T145" s="654"/>
      <c r="U145" s="654"/>
      <c r="V145" s="654"/>
      <c r="W145" s="654"/>
      <c r="X145" s="654"/>
      <c r="Y145" s="654"/>
      <c r="Z145" s="656"/>
      <c r="AA145" s="650"/>
      <c r="AB145" s="584"/>
      <c r="AC145" s="1418"/>
      <c r="AD145" s="1418"/>
      <c r="AE145" s="1418"/>
      <c r="AF145" s="1418"/>
      <c r="AG145" s="1418"/>
      <c r="AH145" s="1418"/>
      <c r="AI145" s="1418"/>
      <c r="AJ145" s="1418"/>
      <c r="AK145" s="1418"/>
      <c r="AL145" s="1418"/>
      <c r="AM145" s="1418"/>
      <c r="AN145" s="1418"/>
      <c r="AO145" s="1418"/>
      <c r="AP145" s="1418"/>
      <c r="AQ145" s="1418"/>
      <c r="AR145" s="1418"/>
      <c r="AS145" s="1418"/>
      <c r="AT145" s="1418"/>
      <c r="AU145" s="1418"/>
      <c r="AV145" s="1418"/>
      <c r="AW145" s="1418"/>
      <c r="AX145" s="1418"/>
      <c r="AY145" s="1418"/>
      <c r="AZ145" s="1418"/>
      <c r="BA145" s="1579"/>
    </row>
    <row r="146" spans="2:55" ht="34.5" customHeight="1">
      <c r="B146" s="642"/>
      <c r="C146" s="652"/>
      <c r="D146" s="652"/>
      <c r="E146" s="652"/>
      <c r="F146" s="652"/>
      <c r="G146" s="652"/>
      <c r="H146" s="652"/>
      <c r="I146" s="652"/>
      <c r="J146" s="652"/>
      <c r="K146" s="652"/>
      <c r="L146" s="652"/>
      <c r="M146" s="652"/>
      <c r="N146" s="654"/>
      <c r="O146" s="654"/>
      <c r="P146" s="654"/>
      <c r="Q146" s="654"/>
      <c r="R146" s="654"/>
      <c r="S146" s="654"/>
      <c r="T146" s="654"/>
      <c r="U146" s="654"/>
      <c r="V146" s="654"/>
      <c r="W146" s="654"/>
      <c r="X146" s="652"/>
      <c r="Y146" s="652"/>
      <c r="Z146" s="656"/>
      <c r="AA146" s="650"/>
      <c r="AB146" s="584"/>
      <c r="AC146" s="1620"/>
      <c r="AD146" s="1620"/>
      <c r="AE146" s="1620"/>
      <c r="AF146" s="1620"/>
      <c r="AG146" s="1620"/>
      <c r="AH146" s="1620"/>
      <c r="AI146" s="1620"/>
      <c r="AJ146" s="1620"/>
      <c r="AK146" s="1620"/>
      <c r="AL146" s="1620"/>
      <c r="AM146" s="1620"/>
      <c r="AN146" s="1620"/>
      <c r="AO146" s="1620"/>
      <c r="AP146" s="1620"/>
      <c r="AQ146" s="1620"/>
      <c r="AR146" s="1620"/>
      <c r="AS146" s="1620"/>
      <c r="AT146" s="1620"/>
      <c r="AU146" s="1620"/>
      <c r="AV146" s="1620"/>
      <c r="AW146" s="1620"/>
      <c r="AX146" s="1620"/>
      <c r="AY146" s="1620"/>
      <c r="AZ146" s="1620"/>
      <c r="BA146" s="1621"/>
    </row>
    <row r="147" spans="2:55" ht="30" customHeight="1">
      <c r="B147" s="886"/>
      <c r="C147" s="887"/>
      <c r="D147" s="887"/>
      <c r="E147" s="887"/>
      <c r="F147" s="887"/>
      <c r="G147" s="887"/>
      <c r="H147" s="887"/>
      <c r="I147" s="887"/>
      <c r="J147" s="887"/>
      <c r="K147" s="887"/>
      <c r="L147" s="887"/>
      <c r="M147" s="888"/>
      <c r="N147" s="888"/>
      <c r="O147" s="888"/>
      <c r="P147" s="888"/>
      <c r="Q147" s="888"/>
      <c r="R147" s="888"/>
      <c r="S147" s="888"/>
      <c r="T147" s="888"/>
      <c r="U147" s="888"/>
      <c r="V147" s="888"/>
      <c r="W147" s="888"/>
      <c r="X147" s="888"/>
      <c r="Y147" s="888"/>
      <c r="Z147" s="888"/>
      <c r="AA147" s="584"/>
      <c r="AB147" s="584"/>
      <c r="AC147" s="587"/>
      <c r="AD147" s="587"/>
      <c r="AE147" s="587"/>
      <c r="AF147" s="587"/>
      <c r="AG147" s="587"/>
      <c r="AH147" s="584"/>
      <c r="AI147" s="584"/>
      <c r="AJ147" s="584"/>
      <c r="AK147" s="584"/>
      <c r="AL147" s="584"/>
      <c r="AM147" s="584"/>
      <c r="AN147" s="584"/>
      <c r="AO147" s="584"/>
      <c r="AP147" s="584"/>
      <c r="AQ147" s="584"/>
      <c r="AR147" s="584"/>
      <c r="AS147" s="584"/>
      <c r="AT147" s="584"/>
      <c r="AU147" s="584"/>
      <c r="AV147" s="584"/>
      <c r="AW147" s="584"/>
      <c r="AX147" s="584"/>
      <c r="AY147" s="584"/>
      <c r="AZ147" s="584"/>
      <c r="BA147" s="637"/>
    </row>
    <row r="148" spans="2:55" ht="20.100000000000001" customHeight="1">
      <c r="B148" s="638"/>
      <c r="C148" s="639"/>
      <c r="D148" s="1455" t="s">
        <v>126</v>
      </c>
      <c r="E148" s="1455"/>
      <c r="F148" s="1458"/>
      <c r="G148" s="1576" t="str">
        <f>'Donnees SN'!$E$48</f>
        <v>C7: ASSURER LA LOGISTIQUE LIÉE À L’INTERVENTION</v>
      </c>
      <c r="H148" s="1576"/>
      <c r="I148" s="1576"/>
      <c r="J148" s="1576"/>
      <c r="K148" s="1576"/>
      <c r="L148" s="1576"/>
      <c r="M148" s="1576"/>
      <c r="N148" s="1576"/>
      <c r="O148" s="1576"/>
      <c r="P148" s="1576"/>
      <c r="Q148" s="1576"/>
      <c r="R148" s="1576"/>
      <c r="S148" s="1576"/>
      <c r="T148" s="1421"/>
      <c r="U148" s="640"/>
      <c r="V148" s="1421"/>
      <c r="W148" s="640"/>
      <c r="X148" s="1421"/>
      <c r="Y148" s="1421"/>
      <c r="Z148" s="1451"/>
      <c r="AA148" s="584"/>
      <c r="AB148" s="584"/>
      <c r="AC148" s="641"/>
      <c r="AD148" s="639"/>
      <c r="AE148" s="1455" t="s">
        <v>126</v>
      </c>
      <c r="AF148" s="1455"/>
      <c r="AG148" s="1458"/>
      <c r="AH148" s="1576" t="str">
        <f>'Donnees SN'!$E$49</f>
        <v>C8 : AVOIR UNE ATTITUDE CITOYENNE ET RESPONSABLE</v>
      </c>
      <c r="AI148" s="1576"/>
      <c r="AJ148" s="1576"/>
      <c r="AK148" s="1576"/>
      <c r="AL148" s="1576"/>
      <c r="AM148" s="1576"/>
      <c r="AN148" s="1576"/>
      <c r="AO148" s="1576"/>
      <c r="AP148" s="1576"/>
      <c r="AQ148" s="1576"/>
      <c r="AR148" s="1576"/>
      <c r="AS148" s="1576"/>
      <c r="AT148" s="1576"/>
      <c r="AU148" s="1421"/>
      <c r="AV148" s="640"/>
      <c r="AW148" s="1421"/>
      <c r="AX148" s="640"/>
      <c r="AY148" s="1421"/>
      <c r="AZ148" s="1421"/>
      <c r="BA148" s="1424"/>
      <c r="BB148" s="677"/>
      <c r="BC148" s="677"/>
    </row>
    <row r="149" spans="2:55" ht="15" customHeight="1">
      <c r="B149" s="642"/>
      <c r="C149" s="643"/>
      <c r="D149" s="1456"/>
      <c r="E149" s="1456"/>
      <c r="F149" s="1459"/>
      <c r="G149" s="1577"/>
      <c r="H149" s="1577"/>
      <c r="I149" s="1577"/>
      <c r="J149" s="1577"/>
      <c r="K149" s="1577"/>
      <c r="L149" s="1577"/>
      <c r="M149" s="1577"/>
      <c r="N149" s="1577"/>
      <c r="O149" s="1577"/>
      <c r="P149" s="1577"/>
      <c r="Q149" s="1577"/>
      <c r="R149" s="1577"/>
      <c r="S149" s="1577"/>
      <c r="T149" s="1422"/>
      <c r="U149" s="1442">
        <f>AVERAGE(U155:U171)</f>
        <v>0</v>
      </c>
      <c r="V149" s="1422"/>
      <c r="W149" s="1427" t="e">
        <f>AVERAGE(W155:W171)</f>
        <v>#DIV/0!</v>
      </c>
      <c r="X149" s="1422"/>
      <c r="Y149" s="1422"/>
      <c r="Z149" s="1452"/>
      <c r="AA149" s="650"/>
      <c r="AB149" s="584"/>
      <c r="AC149" s="644"/>
      <c r="AD149" s="643"/>
      <c r="AE149" s="1456"/>
      <c r="AF149" s="1456"/>
      <c r="AG149" s="1459"/>
      <c r="AH149" s="1577"/>
      <c r="AI149" s="1577"/>
      <c r="AJ149" s="1577"/>
      <c r="AK149" s="1577"/>
      <c r="AL149" s="1577"/>
      <c r="AM149" s="1577"/>
      <c r="AN149" s="1577"/>
      <c r="AO149" s="1577"/>
      <c r="AP149" s="1577"/>
      <c r="AQ149" s="1577"/>
      <c r="AR149" s="1577"/>
      <c r="AS149" s="1577"/>
      <c r="AT149" s="1577"/>
      <c r="AU149" s="1422"/>
      <c r="AV149" s="1442">
        <f>AVERAGE(AV155:AV175)</f>
        <v>0</v>
      </c>
      <c r="AW149" s="1422"/>
      <c r="AX149" s="1427" t="e">
        <f>AVERAGE(AX155:AX175)</f>
        <v>#DIV/0!</v>
      </c>
      <c r="AY149" s="1422"/>
      <c r="AZ149" s="1422"/>
      <c r="BA149" s="1425"/>
      <c r="BB149" s="251"/>
      <c r="BC149" s="251"/>
    </row>
    <row r="150" spans="2:55" ht="20.100000000000001" customHeight="1">
      <c r="B150" s="642"/>
      <c r="C150" s="643"/>
      <c r="D150" s="1456"/>
      <c r="E150" s="1456"/>
      <c r="F150" s="1459"/>
      <c r="G150" s="1577"/>
      <c r="H150" s="1577"/>
      <c r="I150" s="1577"/>
      <c r="J150" s="1577"/>
      <c r="K150" s="1577"/>
      <c r="L150" s="1577"/>
      <c r="M150" s="1577"/>
      <c r="N150" s="1577"/>
      <c r="O150" s="1577"/>
      <c r="P150" s="1577"/>
      <c r="Q150" s="1577"/>
      <c r="R150" s="1577"/>
      <c r="S150" s="1577"/>
      <c r="T150" s="1422"/>
      <c r="U150" s="1443"/>
      <c r="V150" s="1422"/>
      <c r="W150" s="1428"/>
      <c r="X150" s="1422"/>
      <c r="Y150" s="1422"/>
      <c r="Z150" s="1452"/>
      <c r="AA150" s="650"/>
      <c r="AB150" s="584"/>
      <c r="AC150" s="644"/>
      <c r="AD150" s="643"/>
      <c r="AE150" s="1456"/>
      <c r="AF150" s="1456"/>
      <c r="AG150" s="1459"/>
      <c r="AH150" s="1577"/>
      <c r="AI150" s="1577"/>
      <c r="AJ150" s="1577"/>
      <c r="AK150" s="1577"/>
      <c r="AL150" s="1577"/>
      <c r="AM150" s="1577"/>
      <c r="AN150" s="1577"/>
      <c r="AO150" s="1577"/>
      <c r="AP150" s="1577"/>
      <c r="AQ150" s="1577"/>
      <c r="AR150" s="1577"/>
      <c r="AS150" s="1577"/>
      <c r="AT150" s="1577"/>
      <c r="AU150" s="1422"/>
      <c r="AV150" s="1443"/>
      <c r="AW150" s="1422"/>
      <c r="AX150" s="1428"/>
      <c r="AY150" s="1422"/>
      <c r="AZ150" s="1422"/>
      <c r="BA150" s="1425"/>
    </row>
    <row r="151" spans="2:55" ht="30" customHeight="1">
      <c r="B151" s="642"/>
      <c r="C151" s="643"/>
      <c r="D151" s="1456"/>
      <c r="E151" s="1456"/>
      <c r="F151" s="1459"/>
      <c r="G151" s="1577"/>
      <c r="H151" s="1577"/>
      <c r="I151" s="1577"/>
      <c r="J151" s="1577"/>
      <c r="K151" s="1577"/>
      <c r="L151" s="1577"/>
      <c r="M151" s="1577"/>
      <c r="N151" s="1577"/>
      <c r="O151" s="1577"/>
      <c r="P151" s="1577"/>
      <c r="Q151" s="1577"/>
      <c r="R151" s="1577"/>
      <c r="S151" s="1577"/>
      <c r="T151" s="1422"/>
      <c r="U151" s="1444"/>
      <c r="V151" s="1422"/>
      <c r="W151" s="1429"/>
      <c r="X151" s="1422"/>
      <c r="Y151" s="1422"/>
      <c r="Z151" s="1452"/>
      <c r="AA151" s="650"/>
      <c r="AB151" s="584"/>
      <c r="AC151" s="644"/>
      <c r="AD151" s="643"/>
      <c r="AE151" s="1456"/>
      <c r="AF151" s="1456"/>
      <c r="AG151" s="1459"/>
      <c r="AH151" s="1577"/>
      <c r="AI151" s="1577"/>
      <c r="AJ151" s="1577"/>
      <c r="AK151" s="1577"/>
      <c r="AL151" s="1577"/>
      <c r="AM151" s="1577"/>
      <c r="AN151" s="1577"/>
      <c r="AO151" s="1577"/>
      <c r="AP151" s="1577"/>
      <c r="AQ151" s="1577"/>
      <c r="AR151" s="1577"/>
      <c r="AS151" s="1577"/>
      <c r="AT151" s="1577"/>
      <c r="AU151" s="1422"/>
      <c r="AV151" s="1444"/>
      <c r="AW151" s="1422"/>
      <c r="AX151" s="1429"/>
      <c r="AY151" s="1422"/>
      <c r="AZ151" s="1422"/>
      <c r="BA151" s="1425"/>
    </row>
    <row r="152" spans="2:55" ht="20.100000000000001" customHeight="1">
      <c r="B152" s="645"/>
      <c r="C152" s="646"/>
      <c r="D152" s="1457"/>
      <c r="E152" s="1457"/>
      <c r="F152" s="1460"/>
      <c r="G152" s="1578"/>
      <c r="H152" s="1578"/>
      <c r="I152" s="1578"/>
      <c r="J152" s="1578"/>
      <c r="K152" s="1578"/>
      <c r="L152" s="1578"/>
      <c r="M152" s="1578"/>
      <c r="N152" s="1578"/>
      <c r="O152" s="1578"/>
      <c r="P152" s="1578"/>
      <c r="Q152" s="1578"/>
      <c r="R152" s="1578"/>
      <c r="S152" s="1578"/>
      <c r="T152" s="1423"/>
      <c r="U152" s="647"/>
      <c r="V152" s="1423"/>
      <c r="W152" s="647"/>
      <c r="X152" s="1423"/>
      <c r="Y152" s="1423"/>
      <c r="Z152" s="1453"/>
      <c r="AA152" s="650"/>
      <c r="AB152" s="584"/>
      <c r="AC152" s="648"/>
      <c r="AD152" s="646"/>
      <c r="AE152" s="1457"/>
      <c r="AF152" s="1457"/>
      <c r="AG152" s="1460"/>
      <c r="AH152" s="1578"/>
      <c r="AI152" s="1578"/>
      <c r="AJ152" s="1578"/>
      <c r="AK152" s="1578"/>
      <c r="AL152" s="1578"/>
      <c r="AM152" s="1578"/>
      <c r="AN152" s="1578"/>
      <c r="AO152" s="1578"/>
      <c r="AP152" s="1578"/>
      <c r="AQ152" s="1578"/>
      <c r="AR152" s="1578"/>
      <c r="AS152" s="1578"/>
      <c r="AT152" s="1578"/>
      <c r="AU152" s="1423"/>
      <c r="AV152" s="647"/>
      <c r="AW152" s="1423"/>
      <c r="AX152" s="647"/>
      <c r="AY152" s="1423"/>
      <c r="AZ152" s="1423"/>
      <c r="BA152" s="1426"/>
    </row>
    <row r="153" spans="2:55" ht="15" customHeight="1">
      <c r="B153" s="638"/>
      <c r="C153" s="639"/>
      <c r="D153" s="639"/>
      <c r="E153" s="639"/>
      <c r="F153" s="639"/>
      <c r="G153" s="640"/>
      <c r="H153" s="640"/>
      <c r="I153" s="640"/>
      <c r="J153" s="640"/>
      <c r="K153" s="640"/>
      <c r="L153" s="640"/>
      <c r="M153" s="640"/>
      <c r="N153" s="640"/>
      <c r="O153" s="640"/>
      <c r="P153" s="640"/>
      <c r="Q153" s="640"/>
      <c r="R153" s="640"/>
      <c r="S153" s="640"/>
      <c r="T153" s="640"/>
      <c r="U153" s="640"/>
      <c r="V153" s="640"/>
      <c r="W153" s="640"/>
      <c r="X153" s="640"/>
      <c r="Y153" s="640"/>
      <c r="Z153" s="649"/>
      <c r="AA153" s="650"/>
      <c r="AB153" s="584"/>
      <c r="AC153" s="641"/>
      <c r="AD153" s="639"/>
      <c r="AE153" s="639"/>
      <c r="AF153" s="639"/>
      <c r="AG153" s="639"/>
      <c r="AH153" s="640"/>
      <c r="AI153" s="640"/>
      <c r="AJ153" s="640"/>
      <c r="AK153" s="640"/>
      <c r="AL153" s="640"/>
      <c r="AM153" s="640"/>
      <c r="AN153" s="640"/>
      <c r="AO153" s="640"/>
      <c r="AP153" s="640"/>
      <c r="AQ153" s="640"/>
      <c r="AR153" s="640"/>
      <c r="AS153" s="640"/>
      <c r="AT153" s="640"/>
      <c r="AU153" s="640"/>
      <c r="AV153" s="640"/>
      <c r="AW153" s="640"/>
      <c r="AX153" s="640"/>
      <c r="AY153" s="640"/>
      <c r="AZ153" s="640"/>
      <c r="BA153" s="651"/>
    </row>
    <row r="154" spans="2:55" ht="19.5" customHeight="1">
      <c r="B154" s="684"/>
      <c r="C154" s="652"/>
      <c r="D154" s="1418"/>
      <c r="E154" s="1418"/>
      <c r="F154" s="652"/>
      <c r="G154" s="654"/>
      <c r="H154" s="1433" t="str">
        <f>'Donnees SN'!$E$23</f>
        <v>C7.1: Gérer ses besoins de matériel, son temps d’intervention et les ressources</v>
      </c>
      <c r="I154" s="1434"/>
      <c r="J154" s="1434"/>
      <c r="K154" s="1434"/>
      <c r="L154" s="1435"/>
      <c r="M154" s="643"/>
      <c r="N154" s="643"/>
      <c r="O154" s="654"/>
      <c r="P154" s="654"/>
      <c r="Q154" s="655"/>
      <c r="R154" s="654"/>
      <c r="S154" s="654"/>
      <c r="T154" s="654"/>
      <c r="U154" s="654"/>
      <c r="V154" s="654"/>
      <c r="W154" s="654"/>
      <c r="X154" s="654"/>
      <c r="Y154" s="654"/>
      <c r="Z154" s="656"/>
      <c r="AA154" s="650"/>
      <c r="AB154" s="584"/>
      <c r="AC154" s="644"/>
      <c r="AD154" s="652"/>
      <c r="AE154" s="1575"/>
      <c r="AF154" s="1575"/>
      <c r="AG154" s="652"/>
      <c r="AH154" s="654"/>
      <c r="AI154" s="1433" t="str">
        <f>'Donnees SN'!$E$24</f>
        <v>C8.1: Adopter une attitude citoyenne et responsable dans le cadre de l’usage professionnel des outils numériques</v>
      </c>
      <c r="AJ154" s="1434"/>
      <c r="AK154" s="1434"/>
      <c r="AL154" s="1434"/>
      <c r="AM154" s="1435"/>
      <c r="AN154" s="643"/>
      <c r="AO154" s="643"/>
      <c r="AP154" s="654"/>
      <c r="AQ154" s="654"/>
      <c r="AR154" s="655"/>
      <c r="AS154" s="654"/>
      <c r="AT154" s="654"/>
      <c r="AU154" s="654"/>
      <c r="AV154" s="654"/>
      <c r="AW154" s="654"/>
      <c r="AX154" s="654"/>
      <c r="AY154" s="654"/>
      <c r="AZ154" s="654"/>
      <c r="BA154" s="657"/>
    </row>
    <row r="155" spans="2:55" s="21" customFormat="1" ht="30" customHeight="1">
      <c r="B155" s="1416">
        <v>28</v>
      </c>
      <c r="C155" s="1461"/>
      <c r="D155" s="1419" t="str">
        <f>'Donnees SN'!$C$23</f>
        <v>C7.1</v>
      </c>
      <c r="E155" s="1420"/>
      <c r="F155" s="652"/>
      <c r="G155" s="659" t="s">
        <v>211</v>
      </c>
      <c r="H155" s="1436"/>
      <c r="I155" s="1353"/>
      <c r="J155" s="1353"/>
      <c r="K155" s="1353"/>
      <c r="L155" s="1437"/>
      <c r="M155" s="1446" t="s">
        <v>212</v>
      </c>
      <c r="N155" s="1446"/>
      <c r="O155" s="1447"/>
      <c r="P155" s="1430" t="str">
        <f>REPT("g",(U155))</f>
        <v/>
      </c>
      <c r="Q155" s="1431"/>
      <c r="R155" s="1431"/>
      <c r="S155" s="1432"/>
      <c r="T155" s="664"/>
      <c r="U155" s="1038">
        <f>Bilan!$AK$42</f>
        <v>0</v>
      </c>
      <c r="V155" s="654"/>
      <c r="W155" s="1039" t="str">
        <f>Bilan!$AM$42</f>
        <v xml:space="preserve"> </v>
      </c>
      <c r="X155" s="666"/>
      <c r="Y155" s="654"/>
      <c r="Z155" s="656"/>
      <c r="AA155" s="650"/>
      <c r="AB155" s="584"/>
      <c r="AC155" s="1454">
        <v>33</v>
      </c>
      <c r="AD155" s="1461"/>
      <c r="AE155" s="1419" t="str">
        <f>'Donnees SN'!$C$24</f>
        <v>C8.1</v>
      </c>
      <c r="AF155" s="1420"/>
      <c r="AG155" s="652"/>
      <c r="AH155" s="659" t="s">
        <v>211</v>
      </c>
      <c r="AI155" s="1436"/>
      <c r="AJ155" s="1353"/>
      <c r="AK155" s="1353"/>
      <c r="AL155" s="1353"/>
      <c r="AM155" s="1437"/>
      <c r="AN155" s="1573" t="s">
        <v>212</v>
      </c>
      <c r="AO155" s="1446"/>
      <c r="AP155" s="1574"/>
      <c r="AQ155" s="1430" t="str">
        <f>REPT("g",(AV155))</f>
        <v/>
      </c>
      <c r="AR155" s="1431"/>
      <c r="AS155" s="1431"/>
      <c r="AT155" s="1432"/>
      <c r="AU155" s="664"/>
      <c r="AV155" s="1038">
        <f>Bilan!$AK$42</f>
        <v>0</v>
      </c>
      <c r="AW155" s="654"/>
      <c r="AX155" s="1039" t="str">
        <f>Bilan!$AM$42</f>
        <v xml:space="preserve"> </v>
      </c>
      <c r="AY155" s="666"/>
      <c r="AZ155" s="654"/>
      <c r="BA155" s="657"/>
    </row>
    <row r="156" spans="2:55" ht="19.5" customHeight="1">
      <c r="B156" s="684"/>
      <c r="C156" s="652"/>
      <c r="D156" s="1418"/>
      <c r="E156" s="1418"/>
      <c r="F156" s="652"/>
      <c r="G156" s="654"/>
      <c r="H156" s="1438"/>
      <c r="I156" s="1439"/>
      <c r="J156" s="1439"/>
      <c r="K156" s="1439"/>
      <c r="L156" s="1440"/>
      <c r="M156" s="643"/>
      <c r="N156" s="643"/>
      <c r="O156" s="654"/>
      <c r="P156" s="654"/>
      <c r="Q156" s="654"/>
      <c r="R156" s="654"/>
      <c r="S156" s="654"/>
      <c r="T156" s="654"/>
      <c r="U156" s="654"/>
      <c r="V156" s="654"/>
      <c r="W156" s="654"/>
      <c r="X156" s="654"/>
      <c r="Y156" s="654"/>
      <c r="Z156" s="656"/>
      <c r="AA156" s="650"/>
      <c r="AB156" s="584"/>
      <c r="AC156" s="687"/>
      <c r="AD156" s="652"/>
      <c r="AE156" s="1476"/>
      <c r="AF156" s="1476"/>
      <c r="AG156" s="652"/>
      <c r="AH156" s="654"/>
      <c r="AI156" s="1438"/>
      <c r="AJ156" s="1439"/>
      <c r="AK156" s="1439"/>
      <c r="AL156" s="1439"/>
      <c r="AM156" s="1440"/>
      <c r="AN156" s="643"/>
      <c r="AO156" s="643"/>
      <c r="AP156" s="654"/>
      <c r="AQ156" s="654"/>
      <c r="AR156" s="654"/>
      <c r="AS156" s="654"/>
      <c r="AT156" s="654"/>
      <c r="AU156" s="654"/>
      <c r="AV156" s="654"/>
      <c r="AW156" s="654"/>
      <c r="AX156" s="654"/>
      <c r="AY156" s="654"/>
      <c r="AZ156" s="654"/>
      <c r="BA156" s="657"/>
    </row>
    <row r="157" spans="2:55" ht="15" hidden="1" customHeight="1">
      <c r="B157" s="684"/>
      <c r="C157" s="652"/>
      <c r="D157" s="669"/>
      <c r="E157" s="654"/>
      <c r="F157" s="670"/>
      <c r="G157" s="654"/>
      <c r="H157" s="654"/>
      <c r="I157" s="712"/>
      <c r="J157" s="712"/>
      <c r="K157" s="712"/>
      <c r="L157" s="712"/>
      <c r="M157" s="654"/>
      <c r="N157" s="654"/>
      <c r="O157" s="654"/>
      <c r="P157" s="654"/>
      <c r="Q157" s="654"/>
      <c r="R157" s="654"/>
      <c r="S157" s="654"/>
      <c r="T157" s="654"/>
      <c r="U157" s="654"/>
      <c r="V157" s="654"/>
      <c r="W157" s="654"/>
      <c r="X157" s="652"/>
      <c r="Y157" s="696"/>
      <c r="Z157" s="697"/>
      <c r="AA157" s="650"/>
      <c r="AB157" s="584"/>
      <c r="AC157" s="687"/>
      <c r="AD157" s="668"/>
      <c r="AE157" s="669"/>
      <c r="AF157" s="654"/>
      <c r="AG157" s="670"/>
      <c r="AH157" s="654"/>
      <c r="AI157" s="654"/>
      <c r="AJ157" s="654"/>
      <c r="AK157" s="654"/>
      <c r="AL157" s="654"/>
      <c r="AM157" s="654"/>
      <c r="AN157" s="671"/>
      <c r="AO157" s="671"/>
      <c r="AP157" s="671"/>
      <c r="AQ157" s="671"/>
      <c r="AR157" s="671"/>
      <c r="AS157" s="671"/>
      <c r="AT157" s="671"/>
      <c r="AU157" s="671"/>
      <c r="AV157" s="671"/>
      <c r="AW157" s="671"/>
      <c r="AX157" s="671"/>
      <c r="AY157" s="654"/>
      <c r="AZ157" s="654"/>
      <c r="BA157" s="657"/>
    </row>
    <row r="158" spans="2:55" ht="19.5" hidden="1" customHeight="1">
      <c r="B158" s="684"/>
      <c r="C158" s="652"/>
      <c r="D158" s="1616"/>
      <c r="E158" s="1616"/>
      <c r="F158" s="917"/>
      <c r="G158" s="918"/>
      <c r="H158" s="1617"/>
      <c r="I158" s="1617"/>
      <c r="J158" s="1617"/>
      <c r="K158" s="1617"/>
      <c r="L158" s="1617"/>
      <c r="M158" s="919"/>
      <c r="N158" s="919"/>
      <c r="O158" s="918"/>
      <c r="P158" s="918"/>
      <c r="Q158" s="918"/>
      <c r="R158" s="918"/>
      <c r="S158" s="918"/>
      <c r="T158" s="918"/>
      <c r="U158" s="918"/>
      <c r="V158" s="918"/>
      <c r="W158" s="918"/>
      <c r="X158" s="918"/>
      <c r="Y158" s="654"/>
      <c r="Z158" s="656"/>
      <c r="AA158" s="673"/>
      <c r="AB158" s="674"/>
      <c r="AC158" s="652"/>
      <c r="AD158" s="652"/>
      <c r="AE158" s="1616"/>
      <c r="AF158" s="1616"/>
      <c r="AG158" s="917"/>
      <c r="AH158" s="918"/>
      <c r="AI158" s="1617"/>
      <c r="AJ158" s="1617"/>
      <c r="AK158" s="1617"/>
      <c r="AL158" s="1617"/>
      <c r="AM158" s="1617"/>
      <c r="AN158" s="919"/>
      <c r="AO158" s="919"/>
      <c r="AP158" s="918"/>
      <c r="AQ158" s="918"/>
      <c r="AR158" s="918"/>
      <c r="AS158" s="918"/>
      <c r="AT158" s="918"/>
      <c r="AU158" s="918"/>
      <c r="AV158" s="918"/>
      <c r="AW158" s="918"/>
      <c r="AX158" s="918"/>
      <c r="AY158" s="918"/>
      <c r="AZ158" s="918"/>
      <c r="BA158" s="657"/>
    </row>
    <row r="159" spans="2:55" ht="27.95" hidden="1" customHeight="1">
      <c r="B159" s="1416">
        <v>29</v>
      </c>
      <c r="C159" s="1417"/>
      <c r="D159" s="1618"/>
      <c r="E159" s="1618"/>
      <c r="F159" s="917"/>
      <c r="G159" s="920"/>
      <c r="H159" s="1617"/>
      <c r="I159" s="1617"/>
      <c r="J159" s="1617"/>
      <c r="K159" s="1617"/>
      <c r="L159" s="1617"/>
      <c r="M159" s="1619"/>
      <c r="N159" s="1619"/>
      <c r="O159" s="1619"/>
      <c r="P159" s="1615"/>
      <c r="Q159" s="1615"/>
      <c r="R159" s="1615"/>
      <c r="S159" s="1615"/>
      <c r="T159" s="921"/>
      <c r="U159" s="922"/>
      <c r="V159" s="918"/>
      <c r="W159" s="923"/>
      <c r="X159" s="918"/>
      <c r="Y159" s="654"/>
      <c r="Z159" s="656"/>
      <c r="AA159" s="650"/>
      <c r="AB159" s="584"/>
      <c r="AC159" s="1417"/>
      <c r="AD159" s="1417"/>
      <c r="AE159" s="1618"/>
      <c r="AF159" s="1618"/>
      <c r="AG159" s="917"/>
      <c r="AH159" s="920"/>
      <c r="AI159" s="1617"/>
      <c r="AJ159" s="1617"/>
      <c r="AK159" s="1617"/>
      <c r="AL159" s="1617"/>
      <c r="AM159" s="1617"/>
      <c r="AN159" s="1619"/>
      <c r="AO159" s="1619"/>
      <c r="AP159" s="1619"/>
      <c r="AQ159" s="1615"/>
      <c r="AR159" s="1615"/>
      <c r="AS159" s="1615"/>
      <c r="AT159" s="1615"/>
      <c r="AU159" s="921"/>
      <c r="AV159" s="922"/>
      <c r="AW159" s="918"/>
      <c r="AX159" s="923"/>
      <c r="AY159" s="918"/>
      <c r="AZ159" s="918"/>
      <c r="BA159" s="657"/>
    </row>
    <row r="160" spans="2:55" ht="19.5" hidden="1" customHeight="1">
      <c r="B160" s="684"/>
      <c r="C160" s="652"/>
      <c r="D160" s="1616"/>
      <c r="E160" s="1616"/>
      <c r="F160" s="917"/>
      <c r="G160" s="918"/>
      <c r="H160" s="1617"/>
      <c r="I160" s="1617"/>
      <c r="J160" s="1617"/>
      <c r="K160" s="1617"/>
      <c r="L160" s="1617"/>
      <c r="M160" s="919"/>
      <c r="N160" s="919"/>
      <c r="O160" s="918"/>
      <c r="P160" s="918"/>
      <c r="Q160" s="918"/>
      <c r="R160" s="918"/>
      <c r="S160" s="918"/>
      <c r="T160" s="918"/>
      <c r="U160" s="918"/>
      <c r="V160" s="918"/>
      <c r="W160" s="918"/>
      <c r="X160" s="918"/>
      <c r="Y160" s="654"/>
      <c r="Z160" s="656"/>
      <c r="AA160" s="650"/>
      <c r="AB160" s="584"/>
      <c r="AC160" s="727"/>
      <c r="AD160" s="652"/>
      <c r="AE160" s="1616"/>
      <c r="AF160" s="1616"/>
      <c r="AG160" s="917"/>
      <c r="AH160" s="918"/>
      <c r="AI160" s="1617"/>
      <c r="AJ160" s="1617"/>
      <c r="AK160" s="1617"/>
      <c r="AL160" s="1617"/>
      <c r="AM160" s="1617"/>
      <c r="AN160" s="919"/>
      <c r="AO160" s="919"/>
      <c r="AP160" s="918"/>
      <c r="AQ160" s="918"/>
      <c r="AR160" s="918"/>
      <c r="AS160" s="918"/>
      <c r="AT160" s="918"/>
      <c r="AU160" s="918"/>
      <c r="AV160" s="918"/>
      <c r="AW160" s="918"/>
      <c r="AX160" s="918"/>
      <c r="AY160" s="918"/>
      <c r="AZ160" s="918"/>
      <c r="BA160" s="657"/>
    </row>
    <row r="161" spans="2:55" ht="15" hidden="1" customHeight="1">
      <c r="B161" s="642"/>
      <c r="C161" s="652"/>
      <c r="D161" s="925"/>
      <c r="E161" s="918"/>
      <c r="F161" s="917"/>
      <c r="G161" s="918"/>
      <c r="H161" s="926"/>
      <c r="I161" s="927"/>
      <c r="J161" s="927"/>
      <c r="K161" s="928"/>
      <c r="L161" s="929"/>
      <c r="M161" s="919"/>
      <c r="N161" s="919"/>
      <c r="O161" s="918"/>
      <c r="P161" s="918"/>
      <c r="Q161" s="918"/>
      <c r="R161" s="918"/>
      <c r="S161" s="918"/>
      <c r="T161" s="918"/>
      <c r="U161" s="918"/>
      <c r="V161" s="918"/>
      <c r="W161" s="918"/>
      <c r="X161" s="918"/>
      <c r="Y161" s="654"/>
      <c r="Z161" s="656"/>
      <c r="AA161" s="650"/>
      <c r="AB161" s="584"/>
      <c r="AC161" s="652"/>
      <c r="AD161" s="652"/>
      <c r="AE161" s="925"/>
      <c r="AF161" s="918"/>
      <c r="AG161" s="917"/>
      <c r="AH161" s="918"/>
      <c r="AI161" s="926"/>
      <c r="AJ161" s="927"/>
      <c r="AK161" s="927"/>
      <c r="AL161" s="928"/>
      <c r="AM161" s="929"/>
      <c r="AN161" s="919"/>
      <c r="AO161" s="919"/>
      <c r="AP161" s="918"/>
      <c r="AQ161" s="918"/>
      <c r="AR161" s="918"/>
      <c r="AS161" s="918"/>
      <c r="AT161" s="918"/>
      <c r="AU161" s="918"/>
      <c r="AV161" s="918"/>
      <c r="AW161" s="918"/>
      <c r="AX161" s="918"/>
      <c r="AY161" s="918"/>
      <c r="AZ161" s="918"/>
      <c r="BA161" s="657"/>
    </row>
    <row r="162" spans="2:55" ht="19.5" hidden="1" customHeight="1">
      <c r="B162" s="642"/>
      <c r="C162" s="652"/>
      <c r="D162" s="1616"/>
      <c r="E162" s="1616"/>
      <c r="F162" s="917"/>
      <c r="G162" s="918"/>
      <c r="H162" s="1617"/>
      <c r="I162" s="1617"/>
      <c r="J162" s="1617"/>
      <c r="K162" s="1617"/>
      <c r="L162" s="1617"/>
      <c r="M162" s="919"/>
      <c r="N162" s="919"/>
      <c r="O162" s="918"/>
      <c r="P162" s="918"/>
      <c r="Q162" s="918"/>
      <c r="R162" s="918"/>
      <c r="S162" s="918"/>
      <c r="T162" s="918"/>
      <c r="U162" s="918"/>
      <c r="V162" s="918"/>
      <c r="W162" s="918"/>
      <c r="X162" s="918"/>
      <c r="Y162" s="654"/>
      <c r="Z162" s="697"/>
      <c r="AA162" s="650"/>
      <c r="AB162" s="683"/>
      <c r="AC162" s="652"/>
      <c r="AD162" s="652"/>
      <c r="AE162" s="1616"/>
      <c r="AF162" s="1616"/>
      <c r="AG162" s="917"/>
      <c r="AH162" s="918"/>
      <c r="AI162" s="1617"/>
      <c r="AJ162" s="1617"/>
      <c r="AK162" s="1617"/>
      <c r="AL162" s="1617"/>
      <c r="AM162" s="1617"/>
      <c r="AN162" s="919"/>
      <c r="AO162" s="919"/>
      <c r="AP162" s="918"/>
      <c r="AQ162" s="918"/>
      <c r="AR162" s="918"/>
      <c r="AS162" s="918"/>
      <c r="AT162" s="918"/>
      <c r="AU162" s="918"/>
      <c r="AV162" s="918"/>
      <c r="AW162" s="918"/>
      <c r="AX162" s="918"/>
      <c r="AY162" s="918"/>
      <c r="AZ162" s="918"/>
      <c r="BA162" s="657"/>
    </row>
    <row r="163" spans="2:55" ht="30" hidden="1" customHeight="1">
      <c r="B163" s="1416">
        <v>30</v>
      </c>
      <c r="C163" s="1417"/>
      <c r="D163" s="1618"/>
      <c r="E163" s="1618"/>
      <c r="F163" s="917"/>
      <c r="G163" s="920"/>
      <c r="H163" s="1617"/>
      <c r="I163" s="1617"/>
      <c r="J163" s="1617"/>
      <c r="K163" s="1617"/>
      <c r="L163" s="1617"/>
      <c r="M163" s="1619"/>
      <c r="N163" s="1619"/>
      <c r="O163" s="1619"/>
      <c r="P163" s="1615"/>
      <c r="Q163" s="1615"/>
      <c r="R163" s="1615"/>
      <c r="S163" s="1615"/>
      <c r="T163" s="921"/>
      <c r="U163" s="922"/>
      <c r="V163" s="918"/>
      <c r="W163" s="923"/>
      <c r="X163" s="918"/>
      <c r="Y163" s="654"/>
      <c r="Z163" s="656"/>
      <c r="AA163" s="673"/>
      <c r="AB163" s="683"/>
      <c r="AC163" s="1417"/>
      <c r="AD163" s="1417"/>
      <c r="AE163" s="1618"/>
      <c r="AF163" s="1618"/>
      <c r="AG163" s="917"/>
      <c r="AH163" s="920"/>
      <c r="AI163" s="1617"/>
      <c r="AJ163" s="1617"/>
      <c r="AK163" s="1617"/>
      <c r="AL163" s="1617"/>
      <c r="AM163" s="1617"/>
      <c r="AN163" s="1619"/>
      <c r="AO163" s="1619"/>
      <c r="AP163" s="1619"/>
      <c r="AQ163" s="1615"/>
      <c r="AR163" s="1615"/>
      <c r="AS163" s="1615"/>
      <c r="AT163" s="1615"/>
      <c r="AU163" s="921"/>
      <c r="AV163" s="922"/>
      <c r="AW163" s="918"/>
      <c r="AX163" s="923"/>
      <c r="AY163" s="918"/>
      <c r="AZ163" s="918"/>
      <c r="BA163" s="657"/>
    </row>
    <row r="164" spans="2:55" ht="19.5" hidden="1" customHeight="1">
      <c r="B164" s="684"/>
      <c r="C164" s="652"/>
      <c r="D164" s="1616"/>
      <c r="E164" s="1616"/>
      <c r="F164" s="917"/>
      <c r="G164" s="918"/>
      <c r="H164" s="1617"/>
      <c r="I164" s="1617"/>
      <c r="J164" s="1617"/>
      <c r="K164" s="1617"/>
      <c r="L164" s="1617"/>
      <c r="M164" s="919"/>
      <c r="N164" s="919"/>
      <c r="O164" s="918"/>
      <c r="P164" s="918"/>
      <c r="Q164" s="918"/>
      <c r="R164" s="918"/>
      <c r="S164" s="918"/>
      <c r="T164" s="918"/>
      <c r="U164" s="918"/>
      <c r="V164" s="918"/>
      <c r="W164" s="918"/>
      <c r="X164" s="918"/>
      <c r="Y164" s="654"/>
      <c r="Z164" s="656"/>
      <c r="AA164" s="650"/>
      <c r="AB164" s="584"/>
      <c r="AC164" s="652"/>
      <c r="AD164" s="652"/>
      <c r="AE164" s="1616"/>
      <c r="AF164" s="1616"/>
      <c r="AG164" s="917"/>
      <c r="AH164" s="918"/>
      <c r="AI164" s="1617"/>
      <c r="AJ164" s="1617"/>
      <c r="AK164" s="1617"/>
      <c r="AL164" s="1617"/>
      <c r="AM164" s="1617"/>
      <c r="AN164" s="919"/>
      <c r="AO164" s="919"/>
      <c r="AP164" s="918"/>
      <c r="AQ164" s="918"/>
      <c r="AR164" s="918"/>
      <c r="AS164" s="918"/>
      <c r="AT164" s="918"/>
      <c r="AU164" s="918"/>
      <c r="AV164" s="918"/>
      <c r="AW164" s="918"/>
      <c r="AX164" s="918"/>
      <c r="AY164" s="918"/>
      <c r="AZ164" s="918"/>
      <c r="BA164" s="657"/>
      <c r="BB164" s="677"/>
      <c r="BC164" s="677"/>
    </row>
    <row r="165" spans="2:55" ht="15" hidden="1" customHeight="1">
      <c r="B165" s="684"/>
      <c r="C165" s="652"/>
      <c r="D165" s="925"/>
      <c r="E165" s="918"/>
      <c r="F165" s="917"/>
      <c r="G165" s="918"/>
      <c r="H165" s="926"/>
      <c r="I165" s="927"/>
      <c r="J165" s="927"/>
      <c r="K165" s="928"/>
      <c r="L165" s="929"/>
      <c r="M165" s="919"/>
      <c r="N165" s="919"/>
      <c r="O165" s="918"/>
      <c r="P165" s="918"/>
      <c r="Q165" s="918"/>
      <c r="R165" s="918"/>
      <c r="S165" s="918"/>
      <c r="T165" s="918"/>
      <c r="U165" s="918"/>
      <c r="V165" s="918"/>
      <c r="W165" s="918"/>
      <c r="X165" s="918"/>
      <c r="Y165" s="654"/>
      <c r="Z165" s="656"/>
      <c r="AA165" s="650"/>
      <c r="AB165" s="686"/>
      <c r="AC165" s="727"/>
      <c r="AD165" s="652"/>
      <c r="AE165" s="925"/>
      <c r="AF165" s="918"/>
      <c r="AG165" s="917"/>
      <c r="AH165" s="918"/>
      <c r="AI165" s="926"/>
      <c r="AJ165" s="927"/>
      <c r="AK165" s="927"/>
      <c r="AL165" s="928"/>
      <c r="AM165" s="929"/>
      <c r="AN165" s="919"/>
      <c r="AO165" s="919"/>
      <c r="AP165" s="918"/>
      <c r="AQ165" s="918"/>
      <c r="AR165" s="918"/>
      <c r="AS165" s="918"/>
      <c r="AT165" s="918"/>
      <c r="AU165" s="918"/>
      <c r="AV165" s="918"/>
      <c r="AW165" s="918"/>
      <c r="AX165" s="918"/>
      <c r="AY165" s="918"/>
      <c r="AZ165" s="918"/>
      <c r="BA165" s="656"/>
    </row>
    <row r="166" spans="2:55" ht="19.5" hidden="1" customHeight="1">
      <c r="B166" s="642"/>
      <c r="C166" s="652"/>
      <c r="D166" s="1616"/>
      <c r="E166" s="1616"/>
      <c r="F166" s="917"/>
      <c r="G166" s="918"/>
      <c r="H166" s="1617"/>
      <c r="I166" s="1617"/>
      <c r="J166" s="1617"/>
      <c r="K166" s="1617"/>
      <c r="L166" s="1617"/>
      <c r="M166" s="919"/>
      <c r="N166" s="919"/>
      <c r="O166" s="918"/>
      <c r="P166" s="918"/>
      <c r="Q166" s="918"/>
      <c r="R166" s="918"/>
      <c r="S166" s="918"/>
      <c r="T166" s="918"/>
      <c r="U166" s="918"/>
      <c r="V166" s="918"/>
      <c r="W166" s="918"/>
      <c r="X166" s="918"/>
      <c r="Y166" s="654"/>
      <c r="Z166" s="656"/>
      <c r="AA166" s="650"/>
      <c r="AB166" s="686"/>
      <c r="AC166" s="652"/>
      <c r="AD166" s="652"/>
      <c r="AE166" s="1616"/>
      <c r="AF166" s="1616"/>
      <c r="AG166" s="917"/>
      <c r="AH166" s="918"/>
      <c r="AI166" s="1617"/>
      <c r="AJ166" s="1617"/>
      <c r="AK166" s="1617"/>
      <c r="AL166" s="1617"/>
      <c r="AM166" s="1617"/>
      <c r="AN166" s="919"/>
      <c r="AO166" s="919"/>
      <c r="AP166" s="918"/>
      <c r="AQ166" s="918"/>
      <c r="AR166" s="918"/>
      <c r="AS166" s="918"/>
      <c r="AT166" s="918"/>
      <c r="AU166" s="918"/>
      <c r="AV166" s="918"/>
      <c r="AW166" s="918"/>
      <c r="AX166" s="918"/>
      <c r="AY166" s="918"/>
      <c r="AZ166" s="918"/>
      <c r="BA166" s="656"/>
    </row>
    <row r="167" spans="2:55" ht="30" hidden="1" customHeight="1">
      <c r="B167" s="1416">
        <v>31</v>
      </c>
      <c r="C167" s="1417"/>
      <c r="D167" s="1618"/>
      <c r="E167" s="1618"/>
      <c r="F167" s="917"/>
      <c r="G167" s="920"/>
      <c r="H167" s="1617"/>
      <c r="I167" s="1617"/>
      <c r="J167" s="1617"/>
      <c r="K167" s="1617"/>
      <c r="L167" s="1617"/>
      <c r="M167" s="1619"/>
      <c r="N167" s="1619"/>
      <c r="O167" s="1619"/>
      <c r="P167" s="1615"/>
      <c r="Q167" s="1615"/>
      <c r="R167" s="1615"/>
      <c r="S167" s="1615"/>
      <c r="T167" s="921"/>
      <c r="U167" s="922"/>
      <c r="V167" s="918"/>
      <c r="W167" s="923"/>
      <c r="X167" s="918"/>
      <c r="Y167" s="654"/>
      <c r="Z167" s="656"/>
      <c r="AA167" s="682"/>
      <c r="AB167" s="683"/>
      <c r="AC167" s="1417"/>
      <c r="AD167" s="1417"/>
      <c r="AE167" s="1618"/>
      <c r="AF167" s="1618"/>
      <c r="AG167" s="917"/>
      <c r="AH167" s="920"/>
      <c r="AI167" s="1617"/>
      <c r="AJ167" s="1617"/>
      <c r="AK167" s="1617"/>
      <c r="AL167" s="1617"/>
      <c r="AM167" s="1617"/>
      <c r="AN167" s="1619"/>
      <c r="AO167" s="1619"/>
      <c r="AP167" s="1619"/>
      <c r="AQ167" s="1615"/>
      <c r="AR167" s="1615"/>
      <c r="AS167" s="1615"/>
      <c r="AT167" s="1615"/>
      <c r="AU167" s="921"/>
      <c r="AV167" s="922"/>
      <c r="AW167" s="918"/>
      <c r="AX167" s="923"/>
      <c r="AY167" s="918"/>
      <c r="AZ167" s="918"/>
      <c r="BA167" s="656"/>
    </row>
    <row r="168" spans="2:55" ht="19.5" hidden="1" customHeight="1">
      <c r="B168" s="684"/>
      <c r="C168" s="652"/>
      <c r="D168" s="1616"/>
      <c r="E168" s="1616"/>
      <c r="F168" s="917"/>
      <c r="G168" s="918"/>
      <c r="H168" s="1617"/>
      <c r="I168" s="1617"/>
      <c r="J168" s="1617"/>
      <c r="K168" s="1617"/>
      <c r="L168" s="1617"/>
      <c r="M168" s="919"/>
      <c r="N168" s="919"/>
      <c r="O168" s="918"/>
      <c r="P168" s="918"/>
      <c r="Q168" s="918"/>
      <c r="R168" s="918"/>
      <c r="S168" s="918"/>
      <c r="T168" s="918"/>
      <c r="U168" s="918"/>
      <c r="V168" s="918"/>
      <c r="W168" s="918"/>
      <c r="X168" s="918"/>
      <c r="Y168" s="654"/>
      <c r="Z168" s="656"/>
      <c r="AA168" s="650"/>
      <c r="AB168" s="683"/>
      <c r="AC168" s="727"/>
      <c r="AD168" s="652"/>
      <c r="AE168" s="1616"/>
      <c r="AF168" s="1616"/>
      <c r="AG168" s="917"/>
      <c r="AH168" s="918"/>
      <c r="AI168" s="1617"/>
      <c r="AJ168" s="1617"/>
      <c r="AK168" s="1617"/>
      <c r="AL168" s="1617"/>
      <c r="AM168" s="1617"/>
      <c r="AN168" s="919"/>
      <c r="AO168" s="919"/>
      <c r="AP168" s="918"/>
      <c r="AQ168" s="918"/>
      <c r="AR168" s="918"/>
      <c r="AS168" s="918"/>
      <c r="AT168" s="918"/>
      <c r="AU168" s="918"/>
      <c r="AV168" s="918"/>
      <c r="AW168" s="918"/>
      <c r="AX168" s="918"/>
      <c r="AY168" s="918"/>
      <c r="AZ168" s="918"/>
      <c r="BA168" s="656"/>
    </row>
    <row r="169" spans="2:55" ht="15" hidden="1" customHeight="1">
      <c r="B169" s="642"/>
      <c r="C169" s="652"/>
      <c r="D169" s="925"/>
      <c r="E169" s="918"/>
      <c r="F169" s="932"/>
      <c r="G169" s="918"/>
      <c r="H169" s="918"/>
      <c r="I169" s="918"/>
      <c r="J169" s="918"/>
      <c r="K169" s="918"/>
      <c r="L169" s="918"/>
      <c r="M169" s="934"/>
      <c r="N169" s="934"/>
      <c r="O169" s="934"/>
      <c r="P169" s="934"/>
      <c r="Q169" s="934"/>
      <c r="R169" s="934"/>
      <c r="S169" s="934"/>
      <c r="T169" s="934"/>
      <c r="U169" s="934"/>
      <c r="V169" s="934"/>
      <c r="W169" s="934"/>
      <c r="X169" s="917"/>
      <c r="Y169" s="652"/>
      <c r="Z169" s="656"/>
      <c r="AA169" s="650"/>
      <c r="AB169" s="584"/>
      <c r="AC169" s="668"/>
      <c r="AD169" s="668"/>
      <c r="AE169" s="935"/>
      <c r="AF169" s="935"/>
      <c r="AG169" s="935"/>
      <c r="AH169" s="935"/>
      <c r="AI169" s="935"/>
      <c r="AJ169" s="935"/>
      <c r="AK169" s="935"/>
      <c r="AL169" s="935"/>
      <c r="AM169" s="935"/>
      <c r="AN169" s="935"/>
      <c r="AO169" s="935"/>
      <c r="AP169" s="935"/>
      <c r="AQ169" s="935"/>
      <c r="AR169" s="935"/>
      <c r="AS169" s="935"/>
      <c r="AT169" s="935"/>
      <c r="AU169" s="935"/>
      <c r="AV169" s="935"/>
      <c r="AW169" s="935"/>
      <c r="AX169" s="935"/>
      <c r="AY169" s="934"/>
      <c r="AZ169" s="934"/>
      <c r="BA169" s="656"/>
    </row>
    <row r="170" spans="2:55" ht="19.5" hidden="1" customHeight="1">
      <c r="B170" s="642"/>
      <c r="C170" s="652"/>
      <c r="D170" s="1616"/>
      <c r="E170" s="1616"/>
      <c r="F170" s="917"/>
      <c r="G170" s="918"/>
      <c r="H170" s="1617"/>
      <c r="I170" s="1617"/>
      <c r="J170" s="1617"/>
      <c r="K170" s="1617"/>
      <c r="L170" s="1617"/>
      <c r="M170" s="919"/>
      <c r="N170" s="919"/>
      <c r="O170" s="918"/>
      <c r="P170" s="918"/>
      <c r="Q170" s="918"/>
      <c r="R170" s="918"/>
      <c r="S170" s="918"/>
      <c r="T170" s="918"/>
      <c r="U170" s="918"/>
      <c r="V170" s="918"/>
      <c r="W170" s="918"/>
      <c r="X170" s="917"/>
      <c r="Y170" s="652"/>
      <c r="Z170" s="656"/>
      <c r="AA170" s="650"/>
      <c r="AB170" s="584"/>
      <c r="AC170" s="652"/>
      <c r="AD170" s="652"/>
      <c r="AE170" s="1616"/>
      <c r="AF170" s="1616"/>
      <c r="AG170" s="917"/>
      <c r="AH170" s="918"/>
      <c r="AI170" s="1617"/>
      <c r="AJ170" s="1617"/>
      <c r="AK170" s="1617"/>
      <c r="AL170" s="1617"/>
      <c r="AM170" s="1617"/>
      <c r="AN170" s="919"/>
      <c r="AO170" s="919"/>
      <c r="AP170" s="918"/>
      <c r="AQ170" s="918"/>
      <c r="AR170" s="918"/>
      <c r="AS170" s="918"/>
      <c r="AT170" s="918"/>
      <c r="AU170" s="918"/>
      <c r="AV170" s="918"/>
      <c r="AW170" s="918"/>
      <c r="AX170" s="918"/>
      <c r="AY170" s="918"/>
      <c r="AZ170" s="918"/>
      <c r="BA170" s="656"/>
    </row>
    <row r="171" spans="2:55" ht="30" hidden="1" customHeight="1">
      <c r="B171" s="642"/>
      <c r="C171" s="652"/>
      <c r="D171" s="1618"/>
      <c r="E171" s="1618"/>
      <c r="F171" s="917"/>
      <c r="G171" s="920"/>
      <c r="H171" s="1617"/>
      <c r="I171" s="1617"/>
      <c r="J171" s="1617"/>
      <c r="K171" s="1617"/>
      <c r="L171" s="1617"/>
      <c r="M171" s="1619"/>
      <c r="N171" s="1619"/>
      <c r="O171" s="1619"/>
      <c r="P171" s="1615"/>
      <c r="Q171" s="1615"/>
      <c r="R171" s="1615"/>
      <c r="S171" s="1615"/>
      <c r="T171" s="921"/>
      <c r="U171" s="922"/>
      <c r="V171" s="918"/>
      <c r="W171" s="923"/>
      <c r="X171" s="917"/>
      <c r="Y171" s="652"/>
      <c r="Z171" s="656"/>
      <c r="AA171" s="682"/>
      <c r="AB171" s="584"/>
      <c r="AC171" s="1417"/>
      <c r="AD171" s="1417"/>
      <c r="AE171" s="1618"/>
      <c r="AF171" s="1618"/>
      <c r="AG171" s="917"/>
      <c r="AH171" s="920"/>
      <c r="AI171" s="1617"/>
      <c r="AJ171" s="1617"/>
      <c r="AK171" s="1617"/>
      <c r="AL171" s="1617"/>
      <c r="AM171" s="1617"/>
      <c r="AN171" s="1619"/>
      <c r="AO171" s="1619"/>
      <c r="AP171" s="1619"/>
      <c r="AQ171" s="1615"/>
      <c r="AR171" s="1615"/>
      <c r="AS171" s="1615"/>
      <c r="AT171" s="1615"/>
      <c r="AU171" s="921"/>
      <c r="AV171" s="922"/>
      <c r="AW171" s="918"/>
      <c r="AX171" s="923"/>
      <c r="AY171" s="918"/>
      <c r="AZ171" s="918"/>
      <c r="BA171" s="656"/>
    </row>
    <row r="172" spans="2:55" ht="19.5" hidden="1" customHeight="1">
      <c r="B172" s="642"/>
      <c r="C172" s="652"/>
      <c r="D172" s="1616"/>
      <c r="E172" s="1616"/>
      <c r="F172" s="917"/>
      <c r="G172" s="918"/>
      <c r="H172" s="1617"/>
      <c r="I172" s="1617"/>
      <c r="J172" s="1617"/>
      <c r="K172" s="1617"/>
      <c r="L172" s="1617"/>
      <c r="M172" s="919"/>
      <c r="N172" s="919"/>
      <c r="O172" s="918"/>
      <c r="P172" s="918"/>
      <c r="Q172" s="918"/>
      <c r="R172" s="918"/>
      <c r="S172" s="918"/>
      <c r="T172" s="918"/>
      <c r="U172" s="918"/>
      <c r="V172" s="918"/>
      <c r="W172" s="918"/>
      <c r="X172" s="917"/>
      <c r="Y172" s="652"/>
      <c r="Z172" s="656"/>
      <c r="AA172" s="682"/>
      <c r="AB172" s="694"/>
      <c r="AC172" s="727"/>
      <c r="AD172" s="652"/>
      <c r="AE172" s="1616"/>
      <c r="AF172" s="1616"/>
      <c r="AG172" s="917"/>
      <c r="AH172" s="918"/>
      <c r="AI172" s="1617"/>
      <c r="AJ172" s="1617"/>
      <c r="AK172" s="1617"/>
      <c r="AL172" s="1617"/>
      <c r="AM172" s="1617"/>
      <c r="AN172" s="919"/>
      <c r="AO172" s="919"/>
      <c r="AP172" s="918"/>
      <c r="AQ172" s="918"/>
      <c r="AR172" s="918"/>
      <c r="AS172" s="918"/>
      <c r="AT172" s="918"/>
      <c r="AU172" s="918"/>
      <c r="AV172" s="918"/>
      <c r="AW172" s="918"/>
      <c r="AX172" s="918"/>
      <c r="AY172" s="918"/>
      <c r="AZ172" s="918"/>
      <c r="BA172" s="656"/>
    </row>
    <row r="173" spans="2:55" ht="15" hidden="1" customHeight="1">
      <c r="B173" s="642"/>
      <c r="C173" s="652"/>
      <c r="D173" s="669"/>
      <c r="E173" s="654"/>
      <c r="F173" s="670"/>
      <c r="G173" s="654"/>
      <c r="H173" s="654"/>
      <c r="I173" s="654"/>
      <c r="J173" s="654"/>
      <c r="K173" s="654"/>
      <c r="L173" s="654"/>
      <c r="M173" s="671"/>
      <c r="N173" s="671"/>
      <c r="O173" s="671"/>
      <c r="P173" s="671"/>
      <c r="Q173" s="671"/>
      <c r="R173" s="671"/>
      <c r="S173" s="671"/>
      <c r="T173" s="671"/>
      <c r="U173" s="671"/>
      <c r="V173" s="671"/>
      <c r="W173" s="671"/>
      <c r="X173" s="652"/>
      <c r="Y173" s="652"/>
      <c r="Z173" s="656"/>
      <c r="AA173" s="650"/>
      <c r="AB173" s="584"/>
      <c r="AC173" s="668"/>
      <c r="AD173" s="668"/>
      <c r="AE173" s="925"/>
      <c r="AF173" s="918"/>
      <c r="AG173" s="917"/>
      <c r="AH173" s="918"/>
      <c r="AI173" s="926"/>
      <c r="AJ173" s="927"/>
      <c r="AK173" s="927"/>
      <c r="AL173" s="928"/>
      <c r="AM173" s="929"/>
      <c r="AN173" s="919"/>
      <c r="AO173" s="919"/>
      <c r="AP173" s="918"/>
      <c r="AQ173" s="918"/>
      <c r="AR173" s="918"/>
      <c r="AS173" s="918"/>
      <c r="AT173" s="918"/>
      <c r="AU173" s="918"/>
      <c r="AV173" s="918"/>
      <c r="AW173" s="918"/>
      <c r="AX173" s="918"/>
      <c r="AY173" s="934"/>
      <c r="AZ173" s="934"/>
      <c r="BA173" s="656"/>
    </row>
    <row r="174" spans="2:55" ht="19.5" hidden="1" customHeight="1">
      <c r="B174" s="642"/>
      <c r="C174" s="652"/>
      <c r="D174" s="652"/>
      <c r="E174" s="652"/>
      <c r="F174" s="652"/>
      <c r="G174" s="652"/>
      <c r="H174" s="652"/>
      <c r="I174" s="652"/>
      <c r="J174" s="652"/>
      <c r="K174" s="652"/>
      <c r="L174" s="652"/>
      <c r="M174" s="652"/>
      <c r="N174" s="652"/>
      <c r="O174" s="652"/>
      <c r="P174" s="652"/>
      <c r="Q174" s="652"/>
      <c r="R174" s="652"/>
      <c r="S174" s="652"/>
      <c r="T174" s="652"/>
      <c r="U174" s="652"/>
      <c r="V174" s="652"/>
      <c r="W174" s="652"/>
      <c r="X174" s="652"/>
      <c r="Y174" s="652"/>
      <c r="Z174" s="656"/>
      <c r="AA174" s="650"/>
      <c r="AB174" s="584"/>
      <c r="AC174" s="652"/>
      <c r="AD174" s="652"/>
      <c r="AE174" s="1616"/>
      <c r="AF174" s="1616"/>
      <c r="AG174" s="917"/>
      <c r="AH174" s="918"/>
      <c r="AI174" s="1617"/>
      <c r="AJ174" s="1617"/>
      <c r="AK174" s="1617"/>
      <c r="AL174" s="1617"/>
      <c r="AM174" s="1617"/>
      <c r="AN174" s="919"/>
      <c r="AO174" s="919"/>
      <c r="AP174" s="918"/>
      <c r="AQ174" s="918"/>
      <c r="AR174" s="918"/>
      <c r="AS174" s="918"/>
      <c r="AT174" s="918"/>
      <c r="AU174" s="918"/>
      <c r="AV174" s="918"/>
      <c r="AW174" s="918"/>
      <c r="AX174" s="918"/>
      <c r="AY174" s="918"/>
      <c r="AZ174" s="918"/>
      <c r="BA174" s="656"/>
    </row>
    <row r="175" spans="2:55" ht="30" hidden="1" customHeight="1">
      <c r="B175" s="642"/>
      <c r="C175" s="652"/>
      <c r="D175" s="652"/>
      <c r="E175" s="652"/>
      <c r="F175" s="652"/>
      <c r="G175" s="652"/>
      <c r="H175" s="652"/>
      <c r="I175" s="652"/>
      <c r="J175" s="652"/>
      <c r="K175" s="652"/>
      <c r="L175" s="652"/>
      <c r="M175" s="652"/>
      <c r="N175" s="652"/>
      <c r="O175" s="652"/>
      <c r="P175" s="652"/>
      <c r="Q175" s="652"/>
      <c r="R175" s="652"/>
      <c r="S175" s="652"/>
      <c r="T175" s="652"/>
      <c r="U175" s="652"/>
      <c r="V175" s="652"/>
      <c r="W175" s="652"/>
      <c r="X175" s="652"/>
      <c r="Y175" s="652"/>
      <c r="Z175" s="656"/>
      <c r="AA175" s="682"/>
      <c r="AB175" s="584"/>
      <c r="AC175" s="1417"/>
      <c r="AD175" s="1417"/>
      <c r="AE175" s="1618"/>
      <c r="AF175" s="1618"/>
      <c r="AG175" s="917"/>
      <c r="AH175" s="920"/>
      <c r="AI175" s="1617"/>
      <c r="AJ175" s="1617"/>
      <c r="AK175" s="1617"/>
      <c r="AL175" s="1617"/>
      <c r="AM175" s="1617"/>
      <c r="AN175" s="1619"/>
      <c r="AO175" s="1619"/>
      <c r="AP175" s="1619"/>
      <c r="AQ175" s="1615"/>
      <c r="AR175" s="1615"/>
      <c r="AS175" s="1615"/>
      <c r="AT175" s="1615"/>
      <c r="AU175" s="921"/>
      <c r="AV175" s="922"/>
      <c r="AW175" s="918"/>
      <c r="AX175" s="923"/>
      <c r="AY175" s="918"/>
      <c r="AZ175" s="918"/>
      <c r="BA175" s="656"/>
    </row>
    <row r="176" spans="2:55" ht="19.5" hidden="1" customHeight="1">
      <c r="B176" s="642"/>
      <c r="C176" s="652"/>
      <c r="D176" s="652"/>
      <c r="E176" s="652"/>
      <c r="F176" s="652"/>
      <c r="G176" s="652"/>
      <c r="H176" s="652"/>
      <c r="I176" s="652"/>
      <c r="J176" s="652"/>
      <c r="K176" s="652"/>
      <c r="L176" s="652"/>
      <c r="M176" s="652"/>
      <c r="N176" s="652"/>
      <c r="O176" s="652"/>
      <c r="P176" s="652"/>
      <c r="Q176" s="652"/>
      <c r="R176" s="652"/>
      <c r="S176" s="652"/>
      <c r="T176" s="652"/>
      <c r="U176" s="652"/>
      <c r="V176" s="652"/>
      <c r="W176" s="652"/>
      <c r="X176" s="652"/>
      <c r="Y176" s="652"/>
      <c r="Z176" s="656"/>
      <c r="AA176" s="682"/>
      <c r="AB176" s="694"/>
      <c r="AC176" s="727"/>
      <c r="AD176" s="652"/>
      <c r="AE176" s="1616"/>
      <c r="AF176" s="1616"/>
      <c r="AG176" s="917"/>
      <c r="AH176" s="918"/>
      <c r="AI176" s="1617"/>
      <c r="AJ176" s="1617"/>
      <c r="AK176" s="1617"/>
      <c r="AL176" s="1617"/>
      <c r="AM176" s="1617"/>
      <c r="AN176" s="919"/>
      <c r="AO176" s="919"/>
      <c r="AP176" s="918"/>
      <c r="AQ176" s="918"/>
      <c r="AR176" s="918"/>
      <c r="AS176" s="918"/>
      <c r="AT176" s="918"/>
      <c r="AU176" s="918"/>
      <c r="AV176" s="918"/>
      <c r="AW176" s="918"/>
      <c r="AX176" s="918"/>
      <c r="AY176" s="918"/>
      <c r="AZ176" s="918"/>
      <c r="BA176" s="656"/>
    </row>
    <row r="177" spans="2:55 16369:16369" ht="34.5" customHeight="1">
      <c r="B177" s="645"/>
      <c r="C177" s="936"/>
      <c r="D177" s="936"/>
      <c r="E177" s="936"/>
      <c r="F177" s="936"/>
      <c r="G177" s="936"/>
      <c r="H177" s="936"/>
      <c r="I177" s="936"/>
      <c r="J177" s="936"/>
      <c r="K177" s="936"/>
      <c r="L177" s="936"/>
      <c r="M177" s="936"/>
      <c r="N177" s="936"/>
      <c r="O177" s="936"/>
      <c r="P177" s="936"/>
      <c r="Q177" s="936"/>
      <c r="R177" s="936"/>
      <c r="S177" s="936"/>
      <c r="T177" s="936"/>
      <c r="U177" s="936"/>
      <c r="V177" s="936"/>
      <c r="W177" s="936"/>
      <c r="X177" s="936"/>
      <c r="Y177" s="936"/>
      <c r="Z177" s="707"/>
      <c r="AA177" s="693"/>
      <c r="AB177" s="694"/>
      <c r="AC177" s="903"/>
      <c r="AD177" s="904"/>
      <c r="AE177" s="904"/>
      <c r="AF177" s="904"/>
      <c r="AG177" s="904"/>
      <c r="AH177" s="904"/>
      <c r="AI177" s="904"/>
      <c r="AJ177" s="904"/>
      <c r="AK177" s="904"/>
      <c r="AL177" s="904"/>
      <c r="AM177" s="904"/>
      <c r="AN177" s="904"/>
      <c r="AO177" s="904"/>
      <c r="AP177" s="904"/>
      <c r="AQ177" s="904"/>
      <c r="AR177" s="904"/>
      <c r="AS177" s="904"/>
      <c r="AT177" s="904"/>
      <c r="AU177" s="904"/>
      <c r="AV177" s="904"/>
      <c r="AW177" s="904"/>
      <c r="AX177" s="904"/>
      <c r="AY177" s="904"/>
      <c r="AZ177" s="904"/>
      <c r="BA177" s="905"/>
    </row>
    <row r="178" spans="2:55 16369:16369" s="21" customFormat="1" ht="33.75" hidden="1" customHeight="1">
      <c r="B178" s="636"/>
      <c r="C178" s="587"/>
      <c r="D178" s="587"/>
      <c r="E178" s="587"/>
      <c r="F178" s="587"/>
      <c r="G178" s="587"/>
      <c r="H178" s="587"/>
      <c r="I178" s="587"/>
      <c r="J178" s="587"/>
      <c r="K178" s="587"/>
      <c r="L178" s="587"/>
      <c r="M178" s="584"/>
      <c r="N178" s="584"/>
      <c r="O178" s="584"/>
      <c r="P178" s="584"/>
      <c r="Q178" s="584"/>
      <c r="R178" s="584"/>
      <c r="S178" s="584"/>
      <c r="T178" s="584"/>
      <c r="U178" s="584"/>
      <c r="V178" s="584"/>
      <c r="W178" s="584"/>
      <c r="X178" s="584"/>
      <c r="Y178" s="584"/>
      <c r="Z178" s="584"/>
      <c r="AA178" s="584"/>
      <c r="AB178" s="584"/>
      <c r="AC178" s="587"/>
      <c r="AD178" s="587"/>
      <c r="AE178" s="587"/>
      <c r="AF178" s="587"/>
      <c r="AG178" s="587"/>
      <c r="AH178" s="584"/>
      <c r="AI178" s="584"/>
      <c r="AJ178" s="584"/>
      <c r="AK178" s="584"/>
      <c r="AL178" s="584"/>
      <c r="AM178" s="584"/>
      <c r="AN178" s="584"/>
      <c r="AO178" s="584"/>
      <c r="AP178" s="584"/>
      <c r="AQ178" s="584"/>
      <c r="AR178" s="584"/>
      <c r="AS178" s="584"/>
      <c r="AT178" s="584"/>
      <c r="AU178" s="584"/>
      <c r="AV178" s="584"/>
      <c r="AW178" s="584"/>
      <c r="AX178" s="584"/>
      <c r="AY178" s="584"/>
      <c r="AZ178" s="584"/>
      <c r="BA178" s="637"/>
      <c r="XEO178" s="652"/>
    </row>
    <row r="179" spans="2:55 16369:16369" s="21" customFormat="1" ht="20.25" hidden="1" customHeight="1">
      <c r="B179" s="638"/>
      <c r="C179" s="639"/>
      <c r="D179" s="1455" t="s">
        <v>126</v>
      </c>
      <c r="E179" s="1455"/>
      <c r="F179" s="1458"/>
      <c r="G179" s="1576" t="str">
        <f>'Donnees MELEC'!$E$112</f>
        <v>C11 : Compléter les documents liés aux opérations</v>
      </c>
      <c r="H179" s="1576"/>
      <c r="I179" s="1576"/>
      <c r="J179" s="1576"/>
      <c r="K179" s="1576"/>
      <c r="L179" s="1576"/>
      <c r="M179" s="1576"/>
      <c r="N179" s="1576"/>
      <c r="O179" s="1576"/>
      <c r="P179" s="1576"/>
      <c r="Q179" s="1576"/>
      <c r="R179" s="1576"/>
      <c r="S179" s="1576"/>
      <c r="T179" s="1421"/>
      <c r="U179" s="640"/>
      <c r="V179" s="1421"/>
      <c r="W179" s="640"/>
      <c r="X179" s="1421"/>
      <c r="Y179" s="1421"/>
      <c r="Z179" s="1451"/>
      <c r="AA179" s="584"/>
      <c r="AB179" s="584"/>
      <c r="AC179" s="641"/>
      <c r="AD179" s="639"/>
      <c r="AE179" s="1455" t="s">
        <v>126</v>
      </c>
      <c r="AF179" s="1455"/>
      <c r="AG179" s="1458"/>
      <c r="AH179" s="1576" t="str">
        <f>'Donnees MELEC'!$E$114</f>
        <v>C13 Communiquer avec le client/usager sur l’opération</v>
      </c>
      <c r="AI179" s="1576"/>
      <c r="AJ179" s="1576"/>
      <c r="AK179" s="1576"/>
      <c r="AL179" s="1576"/>
      <c r="AM179" s="1576"/>
      <c r="AN179" s="1576"/>
      <c r="AO179" s="1576"/>
      <c r="AP179" s="1576"/>
      <c r="AQ179" s="1576"/>
      <c r="AR179" s="1576"/>
      <c r="AS179" s="1576"/>
      <c r="AT179" s="1576"/>
      <c r="AU179" s="1421"/>
      <c r="AV179" s="640"/>
      <c r="AW179" s="1421"/>
      <c r="AX179" s="640"/>
      <c r="AY179" s="1421"/>
      <c r="AZ179" s="1421"/>
      <c r="BA179" s="1424"/>
    </row>
    <row r="180" spans="2:55 16369:16369" s="21" customFormat="1" ht="15.75" hidden="1" customHeight="1">
      <c r="B180" s="642"/>
      <c r="C180" s="643"/>
      <c r="D180" s="1456"/>
      <c r="E180" s="1456"/>
      <c r="F180" s="1459"/>
      <c r="G180" s="1577"/>
      <c r="H180" s="1577"/>
      <c r="I180" s="1577"/>
      <c r="J180" s="1577"/>
      <c r="K180" s="1577"/>
      <c r="L180" s="1577"/>
      <c r="M180" s="1577"/>
      <c r="N180" s="1577"/>
      <c r="O180" s="1577"/>
      <c r="P180" s="1577"/>
      <c r="Q180" s="1577"/>
      <c r="R180" s="1577"/>
      <c r="S180" s="1577"/>
      <c r="T180" s="1422"/>
      <c r="U180" s="1442">
        <f>AVERAGE(U186:U194)</f>
        <v>0</v>
      </c>
      <c r="V180" s="1422"/>
      <c r="W180" s="1427" t="e">
        <f>AVERAGE(W186:W194)</f>
        <v>#DIV/0!</v>
      </c>
      <c r="X180" s="1422"/>
      <c r="Y180" s="1422"/>
      <c r="Z180" s="1452"/>
      <c r="AA180" s="584"/>
      <c r="AB180" s="584"/>
      <c r="AC180" s="644"/>
      <c r="AD180" s="643"/>
      <c r="AE180" s="1456"/>
      <c r="AF180" s="1456"/>
      <c r="AG180" s="1459"/>
      <c r="AH180" s="1577"/>
      <c r="AI180" s="1577"/>
      <c r="AJ180" s="1577"/>
      <c r="AK180" s="1577"/>
      <c r="AL180" s="1577"/>
      <c r="AM180" s="1577"/>
      <c r="AN180" s="1577"/>
      <c r="AO180" s="1577"/>
      <c r="AP180" s="1577"/>
      <c r="AQ180" s="1577"/>
      <c r="AR180" s="1577"/>
      <c r="AS180" s="1577"/>
      <c r="AT180" s="1577"/>
      <c r="AU180" s="1422"/>
      <c r="AV180" s="1442">
        <f>AVERAGE(AV186:AV210)</f>
        <v>0</v>
      </c>
      <c r="AW180" s="1422"/>
      <c r="AX180" s="1427" t="e">
        <f>AVERAGE(AX186:AX210)</f>
        <v>#DIV/0!</v>
      </c>
      <c r="AY180" s="1422"/>
      <c r="AZ180" s="1422"/>
      <c r="BA180" s="1425"/>
    </row>
    <row r="181" spans="2:55 16369:16369" s="21" customFormat="1" ht="15" hidden="1" customHeight="1">
      <c r="B181" s="642"/>
      <c r="C181" s="643"/>
      <c r="D181" s="1456"/>
      <c r="E181" s="1456"/>
      <c r="F181" s="1459"/>
      <c r="G181" s="1577"/>
      <c r="H181" s="1577"/>
      <c r="I181" s="1577"/>
      <c r="J181" s="1577"/>
      <c r="K181" s="1577"/>
      <c r="L181" s="1577"/>
      <c r="M181" s="1577"/>
      <c r="N181" s="1577"/>
      <c r="O181" s="1577"/>
      <c r="P181" s="1577"/>
      <c r="Q181" s="1577"/>
      <c r="R181" s="1577"/>
      <c r="S181" s="1577"/>
      <c r="T181" s="1422"/>
      <c r="U181" s="1443"/>
      <c r="V181" s="1422"/>
      <c r="W181" s="1428"/>
      <c r="X181" s="1422"/>
      <c r="Y181" s="1422"/>
      <c r="Z181" s="1452"/>
      <c r="AA181" s="584"/>
      <c r="AB181" s="584"/>
      <c r="AC181" s="644"/>
      <c r="AD181" s="643"/>
      <c r="AE181" s="1456"/>
      <c r="AF181" s="1456"/>
      <c r="AG181" s="1459"/>
      <c r="AH181" s="1577"/>
      <c r="AI181" s="1577"/>
      <c r="AJ181" s="1577"/>
      <c r="AK181" s="1577"/>
      <c r="AL181" s="1577"/>
      <c r="AM181" s="1577"/>
      <c r="AN181" s="1577"/>
      <c r="AO181" s="1577"/>
      <c r="AP181" s="1577"/>
      <c r="AQ181" s="1577"/>
      <c r="AR181" s="1577"/>
      <c r="AS181" s="1577"/>
      <c r="AT181" s="1577"/>
      <c r="AU181" s="1422"/>
      <c r="AV181" s="1443"/>
      <c r="AW181" s="1422"/>
      <c r="AX181" s="1428"/>
      <c r="AY181" s="1422"/>
      <c r="AZ181" s="1422"/>
      <c r="BA181" s="1425"/>
    </row>
    <row r="182" spans="2:55 16369:16369" s="21" customFormat="1" ht="35.1" hidden="1" customHeight="1">
      <c r="B182" s="642"/>
      <c r="C182" s="643"/>
      <c r="D182" s="1456"/>
      <c r="E182" s="1456"/>
      <c r="F182" s="1459"/>
      <c r="G182" s="1577"/>
      <c r="H182" s="1577"/>
      <c r="I182" s="1577"/>
      <c r="J182" s="1577"/>
      <c r="K182" s="1577"/>
      <c r="L182" s="1577"/>
      <c r="M182" s="1577"/>
      <c r="N182" s="1577"/>
      <c r="O182" s="1577"/>
      <c r="P182" s="1577"/>
      <c r="Q182" s="1577"/>
      <c r="R182" s="1577"/>
      <c r="S182" s="1577"/>
      <c r="T182" s="1422"/>
      <c r="U182" s="1444"/>
      <c r="V182" s="1422"/>
      <c r="W182" s="1429"/>
      <c r="X182" s="1422"/>
      <c r="Y182" s="1422"/>
      <c r="Z182" s="1452"/>
      <c r="AA182" s="584"/>
      <c r="AB182" s="584"/>
      <c r="AC182" s="644"/>
      <c r="AD182" s="643"/>
      <c r="AE182" s="1456"/>
      <c r="AF182" s="1456"/>
      <c r="AG182" s="1459"/>
      <c r="AH182" s="1577"/>
      <c r="AI182" s="1577"/>
      <c r="AJ182" s="1577"/>
      <c r="AK182" s="1577"/>
      <c r="AL182" s="1577"/>
      <c r="AM182" s="1577"/>
      <c r="AN182" s="1577"/>
      <c r="AO182" s="1577"/>
      <c r="AP182" s="1577"/>
      <c r="AQ182" s="1577"/>
      <c r="AR182" s="1577"/>
      <c r="AS182" s="1577"/>
      <c r="AT182" s="1577"/>
      <c r="AU182" s="1422"/>
      <c r="AV182" s="1444"/>
      <c r="AW182" s="1422"/>
      <c r="AX182" s="1429"/>
      <c r="AY182" s="1422"/>
      <c r="AZ182" s="1422"/>
      <c r="BA182" s="1425"/>
    </row>
    <row r="183" spans="2:55 16369:16369" s="21" customFormat="1" ht="15" hidden="1" customHeight="1">
      <c r="B183" s="645"/>
      <c r="C183" s="646"/>
      <c r="D183" s="1457"/>
      <c r="E183" s="1457"/>
      <c r="F183" s="1460"/>
      <c r="G183" s="1578"/>
      <c r="H183" s="1578"/>
      <c r="I183" s="1578"/>
      <c r="J183" s="1578"/>
      <c r="K183" s="1578"/>
      <c r="L183" s="1578"/>
      <c r="M183" s="1578"/>
      <c r="N183" s="1578"/>
      <c r="O183" s="1578"/>
      <c r="P183" s="1578"/>
      <c r="Q183" s="1578"/>
      <c r="R183" s="1578"/>
      <c r="S183" s="1578"/>
      <c r="T183" s="1423"/>
      <c r="U183" s="647"/>
      <c r="V183" s="1423"/>
      <c r="W183" s="647"/>
      <c r="X183" s="1423"/>
      <c r="Y183" s="1423"/>
      <c r="Z183" s="1453"/>
      <c r="AA183" s="584"/>
      <c r="AB183" s="584"/>
      <c r="AC183" s="648"/>
      <c r="AD183" s="646"/>
      <c r="AE183" s="1457"/>
      <c r="AF183" s="1457"/>
      <c r="AG183" s="1460"/>
      <c r="AH183" s="1578"/>
      <c r="AI183" s="1578"/>
      <c r="AJ183" s="1578"/>
      <c r="AK183" s="1578"/>
      <c r="AL183" s="1578"/>
      <c r="AM183" s="1578"/>
      <c r="AN183" s="1578"/>
      <c r="AO183" s="1578"/>
      <c r="AP183" s="1578"/>
      <c r="AQ183" s="1578"/>
      <c r="AR183" s="1578"/>
      <c r="AS183" s="1578"/>
      <c r="AT183" s="1578"/>
      <c r="AU183" s="1423"/>
      <c r="AV183" s="647"/>
      <c r="AW183" s="1423"/>
      <c r="AX183" s="647"/>
      <c r="AY183" s="1423"/>
      <c r="AZ183" s="1423"/>
      <c r="BA183" s="1426"/>
    </row>
    <row r="184" spans="2:55 16369:16369" ht="30" hidden="1" customHeight="1">
      <c r="B184" s="638"/>
      <c r="C184" s="639"/>
      <c r="D184" s="639"/>
      <c r="E184" s="639"/>
      <c r="F184" s="639"/>
      <c r="G184" s="640"/>
      <c r="H184" s="640"/>
      <c r="I184" s="640"/>
      <c r="J184" s="640"/>
      <c r="K184" s="640"/>
      <c r="L184" s="640"/>
      <c r="M184" s="640"/>
      <c r="N184" s="640"/>
      <c r="O184" s="640"/>
      <c r="P184" s="640"/>
      <c r="Q184" s="640"/>
      <c r="R184" s="640"/>
      <c r="S184" s="640"/>
      <c r="T184" s="640"/>
      <c r="U184" s="640"/>
      <c r="V184" s="640"/>
      <c r="W184" s="640"/>
      <c r="X184" s="640"/>
      <c r="Y184" s="640"/>
      <c r="Z184" s="640"/>
      <c r="AA184" s="650"/>
      <c r="AB184" s="719"/>
      <c r="AC184" s="641"/>
      <c r="AD184" s="639"/>
      <c r="AE184" s="639"/>
      <c r="AF184" s="639"/>
      <c r="AG184" s="639"/>
      <c r="AH184" s="640"/>
      <c r="AI184" s="640"/>
      <c r="AJ184" s="640"/>
      <c r="AK184" s="640"/>
      <c r="AL184" s="640"/>
      <c r="AM184" s="640"/>
      <c r="AN184" s="640"/>
      <c r="AO184" s="640"/>
      <c r="AP184" s="640"/>
      <c r="AQ184" s="640"/>
      <c r="AR184" s="640"/>
      <c r="AS184" s="640"/>
      <c r="AT184" s="640"/>
      <c r="AU184" s="640"/>
      <c r="AV184" s="640"/>
      <c r="AW184" s="640"/>
      <c r="AX184" s="640"/>
      <c r="AY184" s="640"/>
      <c r="AZ184" s="640"/>
      <c r="BA184" s="651"/>
    </row>
    <row r="185" spans="2:55 16369:16369" ht="19.5" hidden="1" customHeight="1">
      <c r="B185" s="642"/>
      <c r="C185" s="652"/>
      <c r="D185" s="1418"/>
      <c r="E185" s="1418"/>
      <c r="F185" s="652"/>
      <c r="G185" s="654"/>
      <c r="H185" s="1433" t="str">
        <f>'Donnees MELEC'!$E$65</f>
        <v>C11.1: Les documents à compléter sont identifiés</v>
      </c>
      <c r="I185" s="1434"/>
      <c r="J185" s="1434"/>
      <c r="K185" s="1434"/>
      <c r="L185" s="1435"/>
      <c r="M185" s="643"/>
      <c r="N185" s="643"/>
      <c r="O185" s="654"/>
      <c r="P185" s="654"/>
      <c r="Q185" s="655"/>
      <c r="R185" s="654"/>
      <c r="S185" s="654"/>
      <c r="T185" s="654"/>
      <c r="U185" s="654"/>
      <c r="V185" s="654"/>
      <c r="W185" s="654"/>
      <c r="X185" s="654"/>
      <c r="Y185" s="654"/>
      <c r="Z185" s="654"/>
      <c r="AA185" s="650"/>
      <c r="AB185" s="719"/>
      <c r="AC185" s="644"/>
      <c r="AD185" s="652"/>
      <c r="AE185" s="1575"/>
      <c r="AF185" s="1575"/>
      <c r="AG185" s="652"/>
      <c r="AH185" s="654"/>
      <c r="AI185" s="1433" t="str">
        <f>'Donnees MELEC'!$E$75</f>
        <v>C13.1: Les besoins du client sont collectés</v>
      </c>
      <c r="AJ185" s="1434"/>
      <c r="AK185" s="1434"/>
      <c r="AL185" s="1434"/>
      <c r="AM185" s="1435"/>
      <c r="AN185" s="643"/>
      <c r="AO185" s="643"/>
      <c r="AP185" s="654"/>
      <c r="AQ185" s="654"/>
      <c r="AR185" s="655"/>
      <c r="AS185" s="654"/>
      <c r="AT185" s="654"/>
      <c r="AU185" s="654"/>
      <c r="AV185" s="654"/>
      <c r="AW185" s="654"/>
      <c r="AX185" s="654"/>
      <c r="AY185" s="654"/>
      <c r="AZ185" s="654"/>
      <c r="BA185" s="657"/>
    </row>
    <row r="186" spans="2:55 16369:16369" s="21" customFormat="1" ht="30" hidden="1" customHeight="1">
      <c r="B186" s="1416">
        <v>15</v>
      </c>
      <c r="C186" s="1461"/>
      <c r="D186" s="1419" t="str">
        <f>'Donnees MELEC'!C65</f>
        <v>C11.1</v>
      </c>
      <c r="E186" s="1420"/>
      <c r="F186" s="652"/>
      <c r="G186" s="659" t="s">
        <v>211</v>
      </c>
      <c r="H186" s="1436"/>
      <c r="I186" s="1353"/>
      <c r="J186" s="1353"/>
      <c r="K186" s="1353"/>
      <c r="L186" s="1437"/>
      <c r="M186" s="1446" t="s">
        <v>212</v>
      </c>
      <c r="N186" s="1446"/>
      <c r="O186" s="1447"/>
      <c r="P186" s="1430" t="str">
        <f>REPT("g",(U186))</f>
        <v/>
      </c>
      <c r="Q186" s="1431"/>
      <c r="R186" s="1431"/>
      <c r="S186" s="1432"/>
      <c r="T186" s="664"/>
      <c r="U186" s="665">
        <f>Bilan!$AK$47</f>
        <v>0</v>
      </c>
      <c r="V186" s="654"/>
      <c r="W186" s="428" t="str">
        <f>Bilan!$AM$47</f>
        <v xml:space="preserve"> </v>
      </c>
      <c r="X186" s="666"/>
      <c r="Y186" s="654"/>
      <c r="Z186" s="654"/>
      <c r="AA186" s="650"/>
      <c r="AB186" s="719"/>
      <c r="AC186" s="1454">
        <v>19</v>
      </c>
      <c r="AD186" s="1461"/>
      <c r="AE186" s="1419" t="str">
        <f>'Donnees MELEC'!$C$75</f>
        <v>C13.1</v>
      </c>
      <c r="AF186" s="1420"/>
      <c r="AG186" s="652"/>
      <c r="AH186" s="659" t="s">
        <v>211</v>
      </c>
      <c r="AI186" s="1436"/>
      <c r="AJ186" s="1353"/>
      <c r="AK186" s="1353"/>
      <c r="AL186" s="1353"/>
      <c r="AM186" s="1437"/>
      <c r="AN186" s="1573" t="s">
        <v>212</v>
      </c>
      <c r="AO186" s="1446"/>
      <c r="AP186" s="1574"/>
      <c r="AQ186" s="1430" t="str">
        <f>REPT("g",(AV186))</f>
        <v/>
      </c>
      <c r="AR186" s="1431"/>
      <c r="AS186" s="1431"/>
      <c r="AT186" s="1432"/>
      <c r="AU186" s="664"/>
      <c r="AV186" s="665">
        <f>Bilan!$AK$51</f>
        <v>0</v>
      </c>
      <c r="AW186" s="654"/>
      <c r="AX186" s="428" t="str">
        <f>Bilan!$AM$51</f>
        <v xml:space="preserve"> </v>
      </c>
      <c r="AY186" s="666"/>
      <c r="AZ186" s="654"/>
      <c r="BA186" s="657"/>
    </row>
    <row r="187" spans="2:55 16369:16369" ht="19.5" hidden="1" customHeight="1">
      <c r="B187" s="642"/>
      <c r="C187" s="652"/>
      <c r="D187" s="1418"/>
      <c r="E187" s="1418"/>
      <c r="F187" s="652"/>
      <c r="G187" s="654"/>
      <c r="H187" s="1438"/>
      <c r="I187" s="1439"/>
      <c r="J187" s="1439"/>
      <c r="K187" s="1439"/>
      <c r="L187" s="1440"/>
      <c r="M187" s="643"/>
      <c r="N187" s="643"/>
      <c r="O187" s="654"/>
      <c r="P187" s="654"/>
      <c r="Q187" s="654"/>
      <c r="R187" s="654"/>
      <c r="S187" s="654"/>
      <c r="T187" s="654"/>
      <c r="U187" s="654"/>
      <c r="V187" s="654"/>
      <c r="W187" s="654"/>
      <c r="X187" s="654"/>
      <c r="Y187" s="654"/>
      <c r="Z187" s="654"/>
      <c r="AA187" s="650"/>
      <c r="AB187" s="719"/>
      <c r="AC187" s="644"/>
      <c r="AD187" s="652"/>
      <c r="AE187" s="1476"/>
      <c r="AF187" s="1476"/>
      <c r="AG187" s="652"/>
      <c r="AH187" s="654"/>
      <c r="AI187" s="1438"/>
      <c r="AJ187" s="1439"/>
      <c r="AK187" s="1439"/>
      <c r="AL187" s="1439"/>
      <c r="AM187" s="1440"/>
      <c r="AN187" s="643"/>
      <c r="AO187" s="643"/>
      <c r="AP187" s="654"/>
      <c r="AQ187" s="654"/>
      <c r="AR187" s="654"/>
      <c r="AS187" s="654"/>
      <c r="AT187" s="654"/>
      <c r="AU187" s="654"/>
      <c r="AV187" s="654"/>
      <c r="AW187" s="654"/>
      <c r="AX187" s="654"/>
      <c r="AY187" s="654"/>
      <c r="AZ187" s="654"/>
      <c r="BA187" s="657"/>
    </row>
    <row r="188" spans="2:55 16369:16369" ht="15" hidden="1" customHeight="1">
      <c r="B188" s="667"/>
      <c r="C188" s="668"/>
      <c r="D188" s="669"/>
      <c r="E188" s="654"/>
      <c r="F188" s="670"/>
      <c r="G188" s="654"/>
      <c r="H188" s="654"/>
      <c r="I188" s="654"/>
      <c r="J188" s="654"/>
      <c r="K188" s="654"/>
      <c r="L188" s="654"/>
      <c r="M188" s="671"/>
      <c r="N188" s="671"/>
      <c r="O188" s="671"/>
      <c r="P188" s="671"/>
      <c r="Q188" s="671"/>
      <c r="R188" s="671"/>
      <c r="S188" s="671"/>
      <c r="T188" s="671"/>
      <c r="U188" s="671"/>
      <c r="V188" s="671"/>
      <c r="W188" s="671"/>
      <c r="X188" s="671"/>
      <c r="Y188" s="671"/>
      <c r="Z188" s="671"/>
      <c r="AA188" s="673"/>
      <c r="AB188" s="726"/>
      <c r="AC188" s="675"/>
      <c r="AD188" s="668"/>
      <c r="AE188" s="669"/>
      <c r="AF188" s="654"/>
      <c r="AG188" s="670"/>
      <c r="AH188" s="654"/>
      <c r="AI188" s="654"/>
      <c r="AJ188" s="654"/>
      <c r="AK188" s="654"/>
      <c r="AL188" s="654"/>
      <c r="AM188" s="654"/>
      <c r="AN188" s="671"/>
      <c r="AO188" s="671"/>
      <c r="AP188" s="671"/>
      <c r="AQ188" s="671"/>
      <c r="AR188" s="671"/>
      <c r="AS188" s="671"/>
      <c r="AT188" s="671"/>
      <c r="AU188" s="671"/>
      <c r="AV188" s="671"/>
      <c r="AW188" s="671"/>
      <c r="AX188" s="671"/>
      <c r="AY188" s="671"/>
      <c r="AZ188" s="671"/>
      <c r="BA188" s="676"/>
    </row>
    <row r="189" spans="2:55 16369:16369" ht="19.5" hidden="1" customHeight="1">
      <c r="B189" s="642"/>
      <c r="C189" s="652"/>
      <c r="D189" s="1418"/>
      <c r="E189" s="1418"/>
      <c r="F189" s="652"/>
      <c r="G189" s="654"/>
      <c r="H189" s="1433" t="str">
        <f>'Donnees MELEC'!$E$66</f>
        <v>C11.2: Les informations nécessaires sont identifiées</v>
      </c>
      <c r="I189" s="1434"/>
      <c r="J189" s="1434"/>
      <c r="K189" s="1434"/>
      <c r="L189" s="1435"/>
      <c r="M189" s="643"/>
      <c r="N189" s="643"/>
      <c r="O189" s="654"/>
      <c r="P189" s="654"/>
      <c r="Q189" s="655"/>
      <c r="R189" s="654"/>
      <c r="S189" s="654"/>
      <c r="T189" s="654"/>
      <c r="U189" s="654"/>
      <c r="V189" s="654"/>
      <c r="W189" s="654"/>
      <c r="X189" s="654"/>
      <c r="Y189" s="654"/>
      <c r="Z189" s="654"/>
      <c r="AA189" s="650"/>
      <c r="AB189" s="719"/>
      <c r="AC189" s="644"/>
      <c r="AD189" s="652"/>
      <c r="AE189" s="1575"/>
      <c r="AF189" s="1575"/>
      <c r="AG189" s="652"/>
      <c r="AH189" s="654"/>
      <c r="AI189" s="1433" t="str">
        <f>'Donnees MELEC'!$E$76</f>
        <v>C13.2: Les contraintes techniques d’utilisation et de performances énergétiques de l’installation sont expliquées</v>
      </c>
      <c r="AJ189" s="1434"/>
      <c r="AK189" s="1434"/>
      <c r="AL189" s="1434"/>
      <c r="AM189" s="1435"/>
      <c r="AN189" s="643"/>
      <c r="AO189" s="643"/>
      <c r="AP189" s="654"/>
      <c r="AQ189" s="654"/>
      <c r="AR189" s="655"/>
      <c r="AS189" s="654"/>
      <c r="AT189" s="654"/>
      <c r="AU189" s="654"/>
      <c r="AV189" s="654"/>
      <c r="AW189" s="654"/>
      <c r="AX189" s="654"/>
      <c r="AY189" s="654"/>
      <c r="AZ189" s="654"/>
      <c r="BA189" s="657"/>
    </row>
    <row r="190" spans="2:55 16369:16369" ht="30" hidden="1" customHeight="1">
      <c r="B190" s="1416">
        <v>16</v>
      </c>
      <c r="C190" s="1461"/>
      <c r="D190" s="1419" t="str">
        <f>'Donnees MELEC'!$C$66</f>
        <v>C11.2</v>
      </c>
      <c r="E190" s="1420"/>
      <c r="F190" s="652"/>
      <c r="G190" s="659" t="s">
        <v>211</v>
      </c>
      <c r="H190" s="1436"/>
      <c r="I190" s="1353"/>
      <c r="J190" s="1353"/>
      <c r="K190" s="1353"/>
      <c r="L190" s="1437"/>
      <c r="M190" s="1446" t="s">
        <v>212</v>
      </c>
      <c r="N190" s="1446"/>
      <c r="O190" s="1447"/>
      <c r="P190" s="1430" t="str">
        <f>REPT("g",(U190))</f>
        <v/>
      </c>
      <c r="Q190" s="1431"/>
      <c r="R190" s="1431"/>
      <c r="S190" s="1432"/>
      <c r="T190" s="664"/>
      <c r="U190" s="665">
        <f>Bilan!$AK$47</f>
        <v>0</v>
      </c>
      <c r="V190" s="654"/>
      <c r="W190" s="428" t="str">
        <f>Bilan!$AM$47</f>
        <v xml:space="preserve"> </v>
      </c>
      <c r="X190" s="666"/>
      <c r="Y190" s="654"/>
      <c r="Z190" s="654"/>
      <c r="AA190" s="650"/>
      <c r="AB190" s="719"/>
      <c r="AC190" s="1454">
        <v>20</v>
      </c>
      <c r="AD190" s="1461"/>
      <c r="AE190" s="1419" t="str">
        <f>'Donnees MELEC'!$C$76</f>
        <v>C13.2</v>
      </c>
      <c r="AF190" s="1420"/>
      <c r="AG190" s="652"/>
      <c r="AH190" s="659" t="s">
        <v>211</v>
      </c>
      <c r="AI190" s="1436"/>
      <c r="AJ190" s="1353"/>
      <c r="AK190" s="1353"/>
      <c r="AL190" s="1353"/>
      <c r="AM190" s="1437"/>
      <c r="AN190" s="1573" t="s">
        <v>212</v>
      </c>
      <c r="AO190" s="1446"/>
      <c r="AP190" s="1574"/>
      <c r="AQ190" s="1430" t="str">
        <f>REPT("g",(AV190))</f>
        <v/>
      </c>
      <c r="AR190" s="1431"/>
      <c r="AS190" s="1431"/>
      <c r="AT190" s="1432"/>
      <c r="AU190" s="664"/>
      <c r="AV190" s="665">
        <f>Bilan!$AK$51</f>
        <v>0</v>
      </c>
      <c r="AW190" s="654"/>
      <c r="AX190" s="428" t="str">
        <f>Bilan!$AM$51</f>
        <v xml:space="preserve"> </v>
      </c>
      <c r="AY190" s="666"/>
      <c r="AZ190" s="654"/>
      <c r="BA190" s="657"/>
    </row>
    <row r="191" spans="2:55 16369:16369" ht="19.5" hidden="1" customHeight="1">
      <c r="B191" s="642"/>
      <c r="C191" s="652"/>
      <c r="D191" s="1418"/>
      <c r="E191" s="1418"/>
      <c r="F191" s="652"/>
      <c r="G191" s="654"/>
      <c r="H191" s="1438"/>
      <c r="I191" s="1439"/>
      <c r="J191" s="1439"/>
      <c r="K191" s="1439"/>
      <c r="L191" s="1440"/>
      <c r="M191" s="643"/>
      <c r="N191" s="643"/>
      <c r="O191" s="654"/>
      <c r="P191" s="654"/>
      <c r="Q191" s="654"/>
      <c r="R191" s="654"/>
      <c r="S191" s="654"/>
      <c r="T191" s="654"/>
      <c r="U191" s="654"/>
      <c r="V191" s="654"/>
      <c r="W191" s="654"/>
      <c r="X191" s="654"/>
      <c r="Y191" s="654"/>
      <c r="Z191" s="654"/>
      <c r="AA191" s="650"/>
      <c r="AB191" s="719"/>
      <c r="AC191" s="644"/>
      <c r="AD191" s="652"/>
      <c r="AE191" s="1476"/>
      <c r="AF191" s="1476"/>
      <c r="AG191" s="652"/>
      <c r="AH191" s="654"/>
      <c r="AI191" s="1438"/>
      <c r="AJ191" s="1439"/>
      <c r="AK191" s="1439"/>
      <c r="AL191" s="1439"/>
      <c r="AM191" s="1440"/>
      <c r="AN191" s="643"/>
      <c r="AO191" s="643"/>
      <c r="AP191" s="654"/>
      <c r="AQ191" s="654"/>
      <c r="AR191" s="654"/>
      <c r="AS191" s="654"/>
      <c r="AT191" s="654"/>
      <c r="AU191" s="654"/>
      <c r="AV191" s="654"/>
      <c r="AW191" s="654"/>
      <c r="AX191" s="654"/>
      <c r="AY191" s="654"/>
      <c r="AZ191" s="654"/>
      <c r="BA191" s="657"/>
      <c r="BB191" s="677"/>
      <c r="BC191" s="677"/>
    </row>
    <row r="192" spans="2:55 16369:16369" ht="15" hidden="1" customHeight="1">
      <c r="B192" s="642"/>
      <c r="C192" s="652"/>
      <c r="D192" s="669"/>
      <c r="E192" s="654"/>
      <c r="F192" s="652"/>
      <c r="G192" s="654"/>
      <c r="H192" s="678"/>
      <c r="I192" s="679"/>
      <c r="J192" s="679"/>
      <c r="K192" s="680"/>
      <c r="L192" s="681"/>
      <c r="M192" s="643"/>
      <c r="N192" s="643"/>
      <c r="O192" s="654"/>
      <c r="P192" s="654"/>
      <c r="Q192" s="654"/>
      <c r="R192" s="654"/>
      <c r="S192" s="654"/>
      <c r="T192" s="654"/>
      <c r="U192" s="654"/>
      <c r="V192" s="654"/>
      <c r="W192" s="654"/>
      <c r="X192" s="654"/>
      <c r="Y192" s="654"/>
      <c r="Z192" s="654"/>
      <c r="AA192" s="1441"/>
      <c r="AB192" s="721"/>
      <c r="AC192" s="644"/>
      <c r="AD192" s="652"/>
      <c r="AE192" s="669"/>
      <c r="AF192" s="654"/>
      <c r="AG192" s="652"/>
      <c r="AH192" s="654"/>
      <c r="AI192" s="678"/>
      <c r="AJ192" s="679"/>
      <c r="AK192" s="679"/>
      <c r="AL192" s="680"/>
      <c r="AM192" s="681"/>
      <c r="AN192" s="643"/>
      <c r="AO192" s="643"/>
      <c r="AP192" s="654"/>
      <c r="AQ192" s="654"/>
      <c r="AR192" s="654"/>
      <c r="AS192" s="654"/>
      <c r="AT192" s="654"/>
      <c r="AU192" s="654"/>
      <c r="AV192" s="654"/>
      <c r="AW192" s="652"/>
      <c r="AX192" s="652"/>
      <c r="AY192" s="654"/>
      <c r="AZ192" s="654"/>
      <c r="BA192" s="657"/>
      <c r="BB192" s="251"/>
      <c r="BC192" s="251"/>
    </row>
    <row r="193" spans="2:55" ht="19.5" hidden="1" customHeight="1">
      <c r="B193" s="642"/>
      <c r="C193" s="652"/>
      <c r="D193" s="1418"/>
      <c r="E193" s="1418"/>
      <c r="F193" s="652"/>
      <c r="G193" s="654"/>
      <c r="H193" s="1433" t="str">
        <f>'Donnees MELEC'!$E$67</f>
        <v>C11.3: Les documents sont complétés ou modifiés correctement</v>
      </c>
      <c r="I193" s="1434"/>
      <c r="J193" s="1434"/>
      <c r="K193" s="1434"/>
      <c r="L193" s="1435"/>
      <c r="M193" s="643"/>
      <c r="N193" s="643"/>
      <c r="O193" s="654"/>
      <c r="P193" s="654"/>
      <c r="Q193" s="655"/>
      <c r="R193" s="654"/>
      <c r="S193" s="654"/>
      <c r="T193" s="654"/>
      <c r="U193" s="654"/>
      <c r="V193" s="654"/>
      <c r="W193" s="654"/>
      <c r="X193" s="654"/>
      <c r="Y193" s="654"/>
      <c r="Z193" s="654"/>
      <c r="AA193" s="1441"/>
      <c r="AB193" s="721"/>
      <c r="AC193" s="644"/>
      <c r="AD193" s="652"/>
      <c r="AE193" s="1575"/>
      <c r="AF193" s="1575"/>
      <c r="AG193" s="652"/>
      <c r="AH193" s="654"/>
      <c r="AI193" s="1433" t="str">
        <f>'Donnees MELEC'!$E$77</f>
        <v>C13.3: Les usages et le fonctionnement de l’installation sont maîtrisés par le client/l’usager</v>
      </c>
      <c r="AJ193" s="1434"/>
      <c r="AK193" s="1434"/>
      <c r="AL193" s="1434"/>
      <c r="AM193" s="1435"/>
      <c r="AN193" s="643"/>
      <c r="AO193" s="643"/>
      <c r="AP193" s="654"/>
      <c r="AQ193" s="654"/>
      <c r="AR193" s="655"/>
      <c r="AS193" s="654"/>
      <c r="AT193" s="654"/>
      <c r="AU193" s="654"/>
      <c r="AV193" s="654"/>
      <c r="AW193" s="654"/>
      <c r="AX193" s="654"/>
      <c r="AY193" s="654"/>
      <c r="AZ193" s="654"/>
      <c r="BA193" s="657"/>
    </row>
    <row r="194" spans="2:55" ht="30" hidden="1" customHeight="1">
      <c r="B194" s="1416">
        <v>17</v>
      </c>
      <c r="C194" s="1461"/>
      <c r="D194" s="1419" t="str">
        <f>'Donnees MELEC'!$C$67</f>
        <v>C11.3</v>
      </c>
      <c r="E194" s="1420"/>
      <c r="F194" s="652"/>
      <c r="G194" s="659" t="s">
        <v>211</v>
      </c>
      <c r="H194" s="1436"/>
      <c r="I194" s="1353"/>
      <c r="J194" s="1353"/>
      <c r="K194" s="1353"/>
      <c r="L194" s="1437"/>
      <c r="M194" s="1446" t="s">
        <v>212</v>
      </c>
      <c r="N194" s="1446"/>
      <c r="O194" s="1447"/>
      <c r="P194" s="1430" t="str">
        <f>REPT("g",(U194))</f>
        <v/>
      </c>
      <c r="Q194" s="1431"/>
      <c r="R194" s="1431"/>
      <c r="S194" s="1432"/>
      <c r="T194" s="664"/>
      <c r="U194" s="665">
        <f>Bilan!$AK$47</f>
        <v>0</v>
      </c>
      <c r="V194" s="654"/>
      <c r="W194" s="428" t="str">
        <f>Bilan!$AM$47</f>
        <v xml:space="preserve"> </v>
      </c>
      <c r="X194" s="666"/>
      <c r="Y194" s="654"/>
      <c r="Z194" s="654"/>
      <c r="AA194" s="650"/>
      <c r="AB194" s="719"/>
      <c r="AC194" s="1454">
        <v>21</v>
      </c>
      <c r="AD194" s="1461"/>
      <c r="AE194" s="1419" t="str">
        <f>'Donnees MELEC'!$C$77</f>
        <v>C13.3</v>
      </c>
      <c r="AF194" s="1420"/>
      <c r="AG194" s="652"/>
      <c r="AH194" s="659" t="s">
        <v>211</v>
      </c>
      <c r="AI194" s="1436"/>
      <c r="AJ194" s="1353"/>
      <c r="AK194" s="1353"/>
      <c r="AL194" s="1353"/>
      <c r="AM194" s="1437"/>
      <c r="AN194" s="1573" t="s">
        <v>212</v>
      </c>
      <c r="AO194" s="1446"/>
      <c r="AP194" s="1574"/>
      <c r="AQ194" s="1430" t="str">
        <f>REPT("g",(AV194))</f>
        <v/>
      </c>
      <c r="AR194" s="1431"/>
      <c r="AS194" s="1431"/>
      <c r="AT194" s="1432"/>
      <c r="AU194" s="664"/>
      <c r="AV194" s="665">
        <f>Bilan!$AK$51</f>
        <v>0</v>
      </c>
      <c r="AW194" s="654"/>
      <c r="AX194" s="428" t="str">
        <f>Bilan!$AM$51</f>
        <v xml:space="preserve"> </v>
      </c>
      <c r="AY194" s="666"/>
      <c r="AZ194" s="654"/>
      <c r="BA194" s="657"/>
    </row>
    <row r="195" spans="2:55" ht="19.5" hidden="1" customHeight="1">
      <c r="B195" s="684"/>
      <c r="C195" s="652"/>
      <c r="D195" s="1418"/>
      <c r="E195" s="1418"/>
      <c r="F195" s="652"/>
      <c r="G195" s="654"/>
      <c r="H195" s="1438"/>
      <c r="I195" s="1439"/>
      <c r="J195" s="1439"/>
      <c r="K195" s="1439"/>
      <c r="L195" s="1440"/>
      <c r="M195" s="643"/>
      <c r="N195" s="643"/>
      <c r="O195" s="654"/>
      <c r="P195" s="654"/>
      <c r="Q195" s="654"/>
      <c r="R195" s="654"/>
      <c r="S195" s="654"/>
      <c r="T195" s="654"/>
      <c r="U195" s="654"/>
      <c r="V195" s="654"/>
      <c r="W195" s="654"/>
      <c r="X195" s="654"/>
      <c r="Y195" s="654"/>
      <c r="Z195" s="654"/>
      <c r="AA195" s="901"/>
      <c r="AB195" s="722"/>
      <c r="AC195" s="644"/>
      <c r="AD195" s="652"/>
      <c r="AE195" s="1476"/>
      <c r="AF195" s="1476"/>
      <c r="AG195" s="652"/>
      <c r="AH195" s="654"/>
      <c r="AI195" s="1438"/>
      <c r="AJ195" s="1439"/>
      <c r="AK195" s="1439"/>
      <c r="AL195" s="1439"/>
      <c r="AM195" s="1440"/>
      <c r="AN195" s="643"/>
      <c r="AO195" s="643"/>
      <c r="AP195" s="654"/>
      <c r="AQ195" s="654"/>
      <c r="AR195" s="654"/>
      <c r="AS195" s="654"/>
      <c r="AT195" s="654"/>
      <c r="AU195" s="654"/>
      <c r="AV195" s="654"/>
      <c r="AW195" s="654"/>
      <c r="AX195" s="654"/>
      <c r="AY195" s="654"/>
      <c r="AZ195" s="654"/>
      <c r="BA195" s="657"/>
    </row>
    <row r="196" spans="2:55" ht="15" hidden="1" customHeight="1">
      <c r="B196" s="642"/>
      <c r="C196" s="652"/>
      <c r="D196" s="669"/>
      <c r="E196" s="654"/>
      <c r="F196" s="652"/>
      <c r="G196" s="654"/>
      <c r="H196" s="710"/>
      <c r="I196" s="711"/>
      <c r="J196" s="711"/>
      <c r="K196" s="712"/>
      <c r="L196" s="713"/>
      <c r="M196" s="643"/>
      <c r="N196" s="643"/>
      <c r="O196" s="654"/>
      <c r="P196" s="654"/>
      <c r="Q196" s="654"/>
      <c r="R196" s="654"/>
      <c r="S196" s="654"/>
      <c r="T196" s="654"/>
      <c r="U196" s="654"/>
      <c r="V196" s="654"/>
      <c r="W196" s="654"/>
      <c r="X196" s="654"/>
      <c r="Y196" s="654"/>
      <c r="Z196" s="656"/>
      <c r="AA196" s="901"/>
      <c r="AB196" s="722"/>
      <c r="AC196" s="644"/>
      <c r="AD196" s="652"/>
      <c r="AE196" s="669"/>
      <c r="AF196" s="654"/>
      <c r="AG196" s="652"/>
      <c r="AH196" s="654"/>
      <c r="AI196" s="678"/>
      <c r="AJ196" s="679"/>
      <c r="AK196" s="679"/>
      <c r="AL196" s="680"/>
      <c r="AM196" s="681"/>
      <c r="AN196" s="643"/>
      <c r="AO196" s="643"/>
      <c r="AP196" s="654"/>
      <c r="AQ196" s="654"/>
      <c r="AR196" s="654"/>
      <c r="AS196" s="654"/>
      <c r="AT196" s="654"/>
      <c r="AU196" s="654"/>
      <c r="AV196" s="654"/>
      <c r="AW196" s="652"/>
      <c r="AX196" s="652"/>
      <c r="AY196" s="654"/>
      <c r="AZ196" s="654"/>
      <c r="BA196" s="657"/>
    </row>
    <row r="197" spans="2:55" ht="19.5" hidden="1" customHeight="1">
      <c r="B197" s="642"/>
      <c r="C197" s="652"/>
      <c r="D197" s="652"/>
      <c r="E197" s="652"/>
      <c r="F197" s="652"/>
      <c r="G197" s="652"/>
      <c r="H197" s="652"/>
      <c r="I197" s="652"/>
      <c r="J197" s="652"/>
      <c r="K197" s="652"/>
      <c r="L197" s="652"/>
      <c r="M197" s="652"/>
      <c r="N197" s="652"/>
      <c r="O197" s="652"/>
      <c r="P197" s="652"/>
      <c r="Q197" s="652"/>
      <c r="R197" s="652"/>
      <c r="S197" s="652"/>
      <c r="T197" s="652"/>
      <c r="U197" s="652"/>
      <c r="V197" s="652"/>
      <c r="W197" s="652"/>
      <c r="X197" s="652"/>
      <c r="Y197" s="652"/>
      <c r="Z197" s="656"/>
      <c r="AA197" s="902"/>
      <c r="AB197" s="721"/>
      <c r="AC197" s="644"/>
      <c r="AD197" s="652"/>
      <c r="AE197" s="1418"/>
      <c r="AF197" s="1418"/>
      <c r="AG197" s="652"/>
      <c r="AH197" s="654"/>
      <c r="AI197" s="1433" t="str">
        <f>'Donnees MELEC'!$E$78</f>
        <v>C13.4: Les choix technologiques et économiques sont expliqués</v>
      </c>
      <c r="AJ197" s="1434"/>
      <c r="AK197" s="1434"/>
      <c r="AL197" s="1434"/>
      <c r="AM197" s="1435"/>
      <c r="AN197" s="643"/>
      <c r="AO197" s="643"/>
      <c r="AP197" s="654"/>
      <c r="AQ197" s="654"/>
      <c r="AR197" s="655"/>
      <c r="AS197" s="654"/>
      <c r="AT197" s="654"/>
      <c r="AU197" s="654"/>
      <c r="AV197" s="654"/>
      <c r="AW197" s="654"/>
      <c r="AX197" s="654"/>
      <c r="AY197" s="654"/>
      <c r="AZ197" s="654"/>
      <c r="BA197" s="657"/>
    </row>
    <row r="198" spans="2:55" ht="30" hidden="1" customHeight="1">
      <c r="B198" s="642"/>
      <c r="C198" s="652"/>
      <c r="D198" s="652"/>
      <c r="E198" s="652"/>
      <c r="F198" s="652"/>
      <c r="G198" s="652"/>
      <c r="H198" s="652"/>
      <c r="I198" s="652"/>
      <c r="J198" s="652"/>
      <c r="K198" s="652"/>
      <c r="L198" s="652"/>
      <c r="M198" s="652"/>
      <c r="N198" s="652"/>
      <c r="O198" s="652"/>
      <c r="P198" s="652"/>
      <c r="Q198" s="652"/>
      <c r="R198" s="652"/>
      <c r="S198" s="652"/>
      <c r="T198" s="652"/>
      <c r="U198" s="652"/>
      <c r="V198" s="652"/>
      <c r="W198" s="652"/>
      <c r="X198" s="652"/>
      <c r="Y198" s="652"/>
      <c r="Z198" s="656"/>
      <c r="AA198" s="902"/>
      <c r="AB198" s="721"/>
      <c r="AC198" s="1454">
        <v>21</v>
      </c>
      <c r="AD198" s="1461"/>
      <c r="AE198" s="1419" t="str">
        <f>'Donnees MELEC'!$C$78</f>
        <v>C13.4</v>
      </c>
      <c r="AF198" s="1420"/>
      <c r="AG198" s="652"/>
      <c r="AH198" s="659" t="s">
        <v>211</v>
      </c>
      <c r="AI198" s="1436"/>
      <c r="AJ198" s="1353"/>
      <c r="AK198" s="1353"/>
      <c r="AL198" s="1353"/>
      <c r="AM198" s="1437"/>
      <c r="AN198" s="1446" t="s">
        <v>212</v>
      </c>
      <c r="AO198" s="1446"/>
      <c r="AP198" s="1447"/>
      <c r="AQ198" s="1430" t="str">
        <f>REPT("g",(AV198))</f>
        <v/>
      </c>
      <c r="AR198" s="1431"/>
      <c r="AS198" s="1431"/>
      <c r="AT198" s="1432"/>
      <c r="AU198" s="664"/>
      <c r="AV198" s="665">
        <f>Bilan!$AK$51</f>
        <v>0</v>
      </c>
      <c r="AW198" s="654"/>
      <c r="AX198" s="428" t="str">
        <f>Bilan!$AM$51</f>
        <v xml:space="preserve"> </v>
      </c>
      <c r="AY198" s="652"/>
      <c r="AZ198" s="652"/>
      <c r="BA198" s="702"/>
    </row>
    <row r="199" spans="2:55" ht="19.5" hidden="1" customHeight="1">
      <c r="B199" s="642"/>
      <c r="C199" s="652"/>
      <c r="D199" s="652"/>
      <c r="E199" s="652"/>
      <c r="F199" s="652"/>
      <c r="G199" s="652"/>
      <c r="H199" s="652"/>
      <c r="I199" s="652"/>
      <c r="J199" s="652"/>
      <c r="K199" s="652"/>
      <c r="L199" s="652"/>
      <c r="M199" s="652"/>
      <c r="N199" s="652"/>
      <c r="O199" s="652"/>
      <c r="P199" s="652"/>
      <c r="Q199" s="652"/>
      <c r="R199" s="652"/>
      <c r="S199" s="652"/>
      <c r="T199" s="652"/>
      <c r="U199" s="652"/>
      <c r="V199" s="652"/>
      <c r="W199" s="652"/>
      <c r="X199" s="652"/>
      <c r="Y199" s="652"/>
      <c r="Z199" s="656"/>
      <c r="AA199" s="650"/>
      <c r="AB199" s="719"/>
      <c r="AC199" s="644"/>
      <c r="AD199" s="652"/>
      <c r="AE199" s="1418"/>
      <c r="AF199" s="1418"/>
      <c r="AG199" s="652"/>
      <c r="AH199" s="654"/>
      <c r="AI199" s="1438"/>
      <c r="AJ199" s="1439"/>
      <c r="AK199" s="1439"/>
      <c r="AL199" s="1439"/>
      <c r="AM199" s="1440"/>
      <c r="AN199" s="643"/>
      <c r="AO199" s="643"/>
      <c r="AP199" s="654"/>
      <c r="AQ199" s="654"/>
      <c r="AR199" s="654"/>
      <c r="AS199" s="654"/>
      <c r="AT199" s="654"/>
      <c r="AU199" s="654"/>
      <c r="AV199" s="654"/>
      <c r="AW199" s="654"/>
      <c r="AX199" s="654"/>
      <c r="AY199" s="652"/>
      <c r="AZ199" s="652"/>
      <c r="BA199" s="702"/>
    </row>
    <row r="200" spans="2:55" ht="15" hidden="1" customHeight="1">
      <c r="B200" s="642"/>
      <c r="C200" s="652"/>
      <c r="D200" s="652"/>
      <c r="E200" s="652"/>
      <c r="F200" s="652"/>
      <c r="G200" s="652"/>
      <c r="H200" s="652"/>
      <c r="I200" s="652"/>
      <c r="J200" s="652"/>
      <c r="K200" s="652"/>
      <c r="L200" s="652"/>
      <c r="M200" s="652"/>
      <c r="N200" s="652"/>
      <c r="O200" s="652"/>
      <c r="P200" s="652"/>
      <c r="Q200" s="652"/>
      <c r="R200" s="652"/>
      <c r="S200" s="652"/>
      <c r="T200" s="652"/>
      <c r="U200" s="652"/>
      <c r="V200" s="652"/>
      <c r="W200" s="652"/>
      <c r="X200" s="652"/>
      <c r="Y200" s="652"/>
      <c r="Z200" s="656"/>
      <c r="AA200" s="902"/>
      <c r="AB200" s="721"/>
      <c r="AC200" s="644"/>
      <c r="AD200" s="652"/>
      <c r="AE200" s="890"/>
      <c r="AF200" s="890"/>
      <c r="AG200" s="890"/>
      <c r="AH200" s="890"/>
      <c r="AI200" s="890"/>
      <c r="AJ200" s="890"/>
      <c r="AK200" s="890"/>
      <c r="AL200" s="890"/>
      <c r="AM200" s="890"/>
      <c r="AN200" s="890"/>
      <c r="AO200" s="890"/>
      <c r="AP200" s="890"/>
      <c r="AQ200" s="890"/>
      <c r="AR200" s="890"/>
      <c r="AS200" s="890"/>
      <c r="AT200" s="890"/>
      <c r="AU200" s="890"/>
      <c r="AV200" s="890"/>
      <c r="AW200" s="652"/>
      <c r="AX200" s="652"/>
      <c r="AY200" s="654"/>
      <c r="AZ200" s="654"/>
      <c r="BA200" s="657"/>
      <c r="BB200" s="251"/>
      <c r="BC200" s="251"/>
    </row>
    <row r="201" spans="2:55" ht="19.5" hidden="1" customHeight="1">
      <c r="B201" s="642"/>
      <c r="C201" s="652"/>
      <c r="D201" s="652"/>
      <c r="E201" s="652"/>
      <c r="F201" s="652"/>
      <c r="G201" s="652"/>
      <c r="H201" s="652"/>
      <c r="I201" s="652"/>
      <c r="J201" s="652"/>
      <c r="K201" s="652"/>
      <c r="L201" s="652"/>
      <c r="M201" s="652"/>
      <c r="N201" s="652"/>
      <c r="O201" s="652"/>
      <c r="P201" s="652"/>
      <c r="Q201" s="652"/>
      <c r="R201" s="652"/>
      <c r="S201" s="652"/>
      <c r="T201" s="652"/>
      <c r="U201" s="652"/>
      <c r="V201" s="652"/>
      <c r="W201" s="652"/>
      <c r="X201" s="652"/>
      <c r="Y201" s="652"/>
      <c r="Z201" s="656"/>
      <c r="AA201" s="902"/>
      <c r="AB201" s="721"/>
      <c r="AC201" s="644"/>
      <c r="AD201" s="652"/>
      <c r="AE201" s="1418"/>
      <c r="AF201" s="1418"/>
      <c r="AG201" s="652"/>
      <c r="AH201" s="654"/>
      <c r="AI201" s="1433" t="str">
        <f>'Donnees MELEC'!$E$79</f>
        <v>C13.5: L’état d’avancement de l’opération et ses contraintes sont expliqués</v>
      </c>
      <c r="AJ201" s="1434"/>
      <c r="AK201" s="1434"/>
      <c r="AL201" s="1434"/>
      <c r="AM201" s="1435"/>
      <c r="AN201" s="643"/>
      <c r="AO201" s="643"/>
      <c r="AP201" s="654"/>
      <c r="AQ201" s="654"/>
      <c r="AR201" s="655"/>
      <c r="AS201" s="654"/>
      <c r="AT201" s="654"/>
      <c r="AU201" s="654"/>
      <c r="AV201" s="654"/>
      <c r="AW201" s="654"/>
      <c r="AX201" s="654"/>
      <c r="AY201" s="654"/>
      <c r="AZ201" s="654"/>
      <c r="BA201" s="657"/>
    </row>
    <row r="202" spans="2:55" ht="30" hidden="1" customHeight="1">
      <c r="B202" s="642"/>
      <c r="C202" s="652"/>
      <c r="D202" s="652"/>
      <c r="E202" s="652"/>
      <c r="F202" s="652"/>
      <c r="G202" s="652"/>
      <c r="H202" s="652"/>
      <c r="I202" s="652"/>
      <c r="J202" s="652"/>
      <c r="K202" s="652"/>
      <c r="L202" s="652"/>
      <c r="M202" s="652"/>
      <c r="N202" s="652"/>
      <c r="O202" s="652"/>
      <c r="P202" s="652"/>
      <c r="Q202" s="652"/>
      <c r="R202" s="652"/>
      <c r="S202" s="652"/>
      <c r="T202" s="652"/>
      <c r="U202" s="652"/>
      <c r="V202" s="652"/>
      <c r="W202" s="652"/>
      <c r="X202" s="652"/>
      <c r="Y202" s="652"/>
      <c r="Z202" s="656"/>
      <c r="AA202" s="650"/>
      <c r="AB202" s="719"/>
      <c r="AC202" s="1454">
        <v>21</v>
      </c>
      <c r="AD202" s="1461"/>
      <c r="AE202" s="1419" t="str">
        <f>'Donnees MELEC'!$C$79</f>
        <v>C13.5</v>
      </c>
      <c r="AF202" s="1420"/>
      <c r="AG202" s="652"/>
      <c r="AH202" s="659" t="s">
        <v>211</v>
      </c>
      <c r="AI202" s="1436"/>
      <c r="AJ202" s="1353"/>
      <c r="AK202" s="1353"/>
      <c r="AL202" s="1353"/>
      <c r="AM202" s="1437"/>
      <c r="AN202" s="1446" t="s">
        <v>212</v>
      </c>
      <c r="AO202" s="1446"/>
      <c r="AP202" s="1447"/>
      <c r="AQ202" s="1430" t="str">
        <f>REPT("g",(AV202))</f>
        <v/>
      </c>
      <c r="AR202" s="1431"/>
      <c r="AS202" s="1431"/>
      <c r="AT202" s="1432"/>
      <c r="AU202" s="664"/>
      <c r="AV202" s="665">
        <f>Bilan!$AK$51</f>
        <v>0</v>
      </c>
      <c r="AW202" s="654"/>
      <c r="AX202" s="428" t="str">
        <f>Bilan!$AM$51</f>
        <v xml:space="preserve"> </v>
      </c>
      <c r="AY202" s="666"/>
      <c r="AZ202" s="654"/>
      <c r="BA202" s="657"/>
    </row>
    <row r="203" spans="2:55" ht="19.5" hidden="1" customHeight="1">
      <c r="B203" s="642"/>
      <c r="C203" s="652"/>
      <c r="D203" s="652"/>
      <c r="E203" s="652"/>
      <c r="F203" s="652"/>
      <c r="G203" s="652"/>
      <c r="H203" s="652"/>
      <c r="I203" s="652"/>
      <c r="J203" s="652"/>
      <c r="K203" s="652"/>
      <c r="L203" s="652"/>
      <c r="M203" s="652"/>
      <c r="N203" s="652"/>
      <c r="O203" s="652"/>
      <c r="P203" s="652"/>
      <c r="Q203" s="652"/>
      <c r="R203" s="652"/>
      <c r="S203" s="652"/>
      <c r="T203" s="652"/>
      <c r="U203" s="652"/>
      <c r="V203" s="652"/>
      <c r="W203" s="652"/>
      <c r="X203" s="652"/>
      <c r="Y203" s="652"/>
      <c r="Z203" s="656"/>
      <c r="AA203" s="901"/>
      <c r="AB203" s="722"/>
      <c r="AC203" s="644"/>
      <c r="AD203" s="652"/>
      <c r="AE203" s="1418"/>
      <c r="AF203" s="1418"/>
      <c r="AG203" s="652"/>
      <c r="AH203" s="654"/>
      <c r="AI203" s="1438"/>
      <c r="AJ203" s="1439"/>
      <c r="AK203" s="1439"/>
      <c r="AL203" s="1439"/>
      <c r="AM203" s="1440"/>
      <c r="AN203" s="643"/>
      <c r="AO203" s="643"/>
      <c r="AP203" s="654"/>
      <c r="AQ203" s="654"/>
      <c r="AR203" s="654"/>
      <c r="AS203" s="654"/>
      <c r="AT203" s="654"/>
      <c r="AU203" s="654"/>
      <c r="AV203" s="654"/>
      <c r="AW203" s="654"/>
      <c r="AX203" s="654"/>
      <c r="AY203" s="654"/>
      <c r="AZ203" s="654"/>
      <c r="BA203" s="657"/>
    </row>
    <row r="204" spans="2:55" ht="15" hidden="1" customHeight="1">
      <c r="B204" s="642"/>
      <c r="C204" s="652"/>
      <c r="D204" s="669"/>
      <c r="E204" s="654"/>
      <c r="F204" s="652"/>
      <c r="G204" s="654"/>
      <c r="H204" s="710"/>
      <c r="I204" s="711"/>
      <c r="J204" s="711"/>
      <c r="K204" s="712"/>
      <c r="L204" s="713"/>
      <c r="M204" s="643"/>
      <c r="N204" s="643"/>
      <c r="O204" s="654"/>
      <c r="P204" s="654"/>
      <c r="Q204" s="654"/>
      <c r="R204" s="654"/>
      <c r="S204" s="654"/>
      <c r="T204" s="654"/>
      <c r="U204" s="654"/>
      <c r="V204" s="654"/>
      <c r="W204" s="654"/>
      <c r="X204" s="654"/>
      <c r="Y204" s="654"/>
      <c r="Z204" s="656"/>
      <c r="AA204" s="901"/>
      <c r="AB204" s="722"/>
      <c r="AC204" s="644"/>
      <c r="AD204" s="652"/>
      <c r="AE204" s="669"/>
      <c r="AF204" s="654"/>
      <c r="AG204" s="652"/>
      <c r="AH204" s="654"/>
      <c r="AI204" s="678"/>
      <c r="AJ204" s="679"/>
      <c r="AK204" s="679"/>
      <c r="AL204" s="680"/>
      <c r="AM204" s="681"/>
      <c r="AN204" s="643"/>
      <c r="AO204" s="643"/>
      <c r="AP204" s="654"/>
      <c r="AQ204" s="654"/>
      <c r="AR204" s="654"/>
      <c r="AS204" s="654"/>
      <c r="AT204" s="654"/>
      <c r="AU204" s="654"/>
      <c r="AV204" s="654"/>
      <c r="AW204" s="652"/>
      <c r="AX204" s="652"/>
      <c r="AY204" s="654"/>
      <c r="AZ204" s="654"/>
      <c r="BA204" s="657"/>
    </row>
    <row r="205" spans="2:55" ht="19.5" hidden="1" customHeight="1">
      <c r="B205" s="642"/>
      <c r="C205" s="652"/>
      <c r="D205" s="652"/>
      <c r="E205" s="652"/>
      <c r="F205" s="652"/>
      <c r="G205" s="652"/>
      <c r="H205" s="652"/>
      <c r="I205" s="652"/>
      <c r="J205" s="652"/>
      <c r="K205" s="652"/>
      <c r="L205" s="652"/>
      <c r="M205" s="652"/>
      <c r="N205" s="652"/>
      <c r="O205" s="652"/>
      <c r="P205" s="652"/>
      <c r="Q205" s="652"/>
      <c r="R205" s="652"/>
      <c r="S205" s="652"/>
      <c r="T205" s="652"/>
      <c r="U205" s="652"/>
      <c r="V205" s="652"/>
      <c r="W205" s="652"/>
      <c r="X205" s="652"/>
      <c r="Y205" s="652"/>
      <c r="Z205" s="656"/>
      <c r="AA205" s="901"/>
      <c r="AB205" s="721"/>
      <c r="AC205" s="644"/>
      <c r="AD205" s="652"/>
      <c r="AE205" s="1418"/>
      <c r="AF205" s="1418"/>
      <c r="AG205" s="652"/>
      <c r="AH205" s="654"/>
      <c r="AI205" s="1433" t="str">
        <f>'Donnees MELEC'!$E$80</f>
        <v>C13.6: Les prestations complémentaires sont expliquées</v>
      </c>
      <c r="AJ205" s="1434"/>
      <c r="AK205" s="1434"/>
      <c r="AL205" s="1434"/>
      <c r="AM205" s="1435"/>
      <c r="AN205" s="643"/>
      <c r="AO205" s="643"/>
      <c r="AP205" s="654"/>
      <c r="AQ205" s="654"/>
      <c r="AR205" s="655"/>
      <c r="AS205" s="654"/>
      <c r="AT205" s="654"/>
      <c r="AU205" s="654"/>
      <c r="AV205" s="654"/>
      <c r="AW205" s="654"/>
      <c r="AX205" s="654"/>
      <c r="AY205" s="654"/>
      <c r="AZ205" s="654"/>
      <c r="BA205" s="657"/>
    </row>
    <row r="206" spans="2:55" ht="30" hidden="1" customHeight="1">
      <c r="B206" s="642"/>
      <c r="C206" s="652"/>
      <c r="D206" s="652"/>
      <c r="E206" s="652"/>
      <c r="F206" s="652"/>
      <c r="G206" s="652"/>
      <c r="H206" s="652"/>
      <c r="I206" s="652"/>
      <c r="J206" s="652"/>
      <c r="K206" s="652"/>
      <c r="L206" s="652"/>
      <c r="M206" s="652"/>
      <c r="N206" s="652"/>
      <c r="O206" s="652"/>
      <c r="P206" s="652"/>
      <c r="Q206" s="652"/>
      <c r="R206" s="652"/>
      <c r="S206" s="652"/>
      <c r="T206" s="652"/>
      <c r="U206" s="652"/>
      <c r="V206" s="652"/>
      <c r="W206" s="652"/>
      <c r="X206" s="652"/>
      <c r="Y206" s="652"/>
      <c r="Z206" s="656"/>
      <c r="AA206" s="901"/>
      <c r="AB206" s="721"/>
      <c r="AC206" s="1454">
        <v>21</v>
      </c>
      <c r="AD206" s="1461"/>
      <c r="AE206" s="1419" t="str">
        <f>'Donnees MELEC'!$C$80</f>
        <v>C13.6</v>
      </c>
      <c r="AF206" s="1420"/>
      <c r="AG206" s="652"/>
      <c r="AH206" s="659" t="s">
        <v>211</v>
      </c>
      <c r="AI206" s="1436"/>
      <c r="AJ206" s="1353"/>
      <c r="AK206" s="1353"/>
      <c r="AL206" s="1353"/>
      <c r="AM206" s="1437"/>
      <c r="AN206" s="1446" t="s">
        <v>212</v>
      </c>
      <c r="AO206" s="1446"/>
      <c r="AP206" s="1447"/>
      <c r="AQ206" s="1430" t="str">
        <f>REPT("g",(AV206))</f>
        <v/>
      </c>
      <c r="AR206" s="1431"/>
      <c r="AS206" s="1431"/>
      <c r="AT206" s="1432"/>
      <c r="AU206" s="664"/>
      <c r="AV206" s="665">
        <f>Bilan!$AK$51</f>
        <v>0</v>
      </c>
      <c r="AW206" s="654"/>
      <c r="AX206" s="428" t="str">
        <f>Bilan!$AM$51</f>
        <v xml:space="preserve"> </v>
      </c>
      <c r="AY206" s="652"/>
      <c r="AZ206" s="652"/>
      <c r="BA206" s="702"/>
    </row>
    <row r="207" spans="2:55" ht="19.5" hidden="1" customHeight="1">
      <c r="B207" s="642"/>
      <c r="C207" s="652"/>
      <c r="D207" s="652"/>
      <c r="E207" s="652"/>
      <c r="F207" s="652"/>
      <c r="G207" s="652"/>
      <c r="H207" s="652"/>
      <c r="I207" s="652"/>
      <c r="J207" s="652"/>
      <c r="K207" s="652"/>
      <c r="L207" s="652"/>
      <c r="M207" s="652"/>
      <c r="N207" s="652"/>
      <c r="O207" s="652"/>
      <c r="P207" s="652"/>
      <c r="Q207" s="652"/>
      <c r="R207" s="652"/>
      <c r="S207" s="652"/>
      <c r="T207" s="652"/>
      <c r="U207" s="652"/>
      <c r="V207" s="652"/>
      <c r="W207" s="652"/>
      <c r="X207" s="652"/>
      <c r="Y207" s="652"/>
      <c r="Z207" s="656"/>
      <c r="AA207" s="901"/>
      <c r="AB207" s="719"/>
      <c r="AC207" s="644"/>
      <c r="AD207" s="652"/>
      <c r="AE207" s="1418"/>
      <c r="AF207" s="1418"/>
      <c r="AG207" s="652"/>
      <c r="AH207" s="654"/>
      <c r="AI207" s="1438"/>
      <c r="AJ207" s="1439"/>
      <c r="AK207" s="1439"/>
      <c r="AL207" s="1439"/>
      <c r="AM207" s="1440"/>
      <c r="AN207" s="643"/>
      <c r="AO207" s="643"/>
      <c r="AP207" s="654"/>
      <c r="AQ207" s="654"/>
      <c r="AR207" s="654"/>
      <c r="AS207" s="654"/>
      <c r="AT207" s="654"/>
      <c r="AU207" s="654"/>
      <c r="AV207" s="654"/>
      <c r="AW207" s="654"/>
      <c r="AX207" s="654"/>
      <c r="AY207" s="652"/>
      <c r="AZ207" s="652"/>
      <c r="BA207" s="702"/>
    </row>
    <row r="208" spans="2:55" ht="15" hidden="1" customHeight="1">
      <c r="B208" s="642"/>
      <c r="C208" s="652"/>
      <c r="D208" s="652"/>
      <c r="E208" s="652"/>
      <c r="F208" s="652"/>
      <c r="G208" s="652"/>
      <c r="H208" s="652"/>
      <c r="I208" s="652"/>
      <c r="J208" s="652"/>
      <c r="K208" s="652"/>
      <c r="L208" s="652"/>
      <c r="M208" s="652"/>
      <c r="N208" s="652"/>
      <c r="O208" s="652"/>
      <c r="P208" s="652"/>
      <c r="Q208" s="652"/>
      <c r="R208" s="652"/>
      <c r="S208" s="652"/>
      <c r="T208" s="652"/>
      <c r="U208" s="652"/>
      <c r="V208" s="652"/>
      <c r="W208" s="652"/>
      <c r="X208" s="652"/>
      <c r="Y208" s="652"/>
      <c r="Z208" s="656"/>
      <c r="AA208" s="901"/>
      <c r="AB208" s="721"/>
      <c r="AC208" s="644"/>
      <c r="AD208" s="652"/>
      <c r="AE208" s="669"/>
      <c r="AF208" s="654"/>
      <c r="AG208" s="652"/>
      <c r="AH208" s="654"/>
      <c r="AI208" s="678"/>
      <c r="AJ208" s="679"/>
      <c r="AK208" s="679"/>
      <c r="AL208" s="680"/>
      <c r="AM208" s="681"/>
      <c r="AN208" s="643"/>
      <c r="AO208" s="643"/>
      <c r="AP208" s="654"/>
      <c r="AQ208" s="654"/>
      <c r="AR208" s="654"/>
      <c r="AS208" s="654"/>
      <c r="AT208" s="654"/>
      <c r="AU208" s="654"/>
      <c r="AV208" s="654"/>
      <c r="AW208" s="652"/>
      <c r="AX208" s="652"/>
      <c r="AY208" s="654"/>
      <c r="AZ208" s="654"/>
      <c r="BA208" s="657"/>
      <c r="BB208" s="251"/>
      <c r="BC208" s="251"/>
    </row>
    <row r="209" spans="2:53" ht="19.5" hidden="1" customHeight="1">
      <c r="B209" s="642"/>
      <c r="C209" s="652"/>
      <c r="D209" s="652"/>
      <c r="E209" s="652"/>
      <c r="F209" s="652"/>
      <c r="G209" s="652"/>
      <c r="H209" s="652"/>
      <c r="I209" s="652"/>
      <c r="J209" s="652"/>
      <c r="K209" s="652"/>
      <c r="L209" s="652"/>
      <c r="M209" s="652"/>
      <c r="N209" s="652"/>
      <c r="O209" s="652"/>
      <c r="P209" s="652"/>
      <c r="Q209" s="652"/>
      <c r="R209" s="652"/>
      <c r="S209" s="652"/>
      <c r="T209" s="652"/>
      <c r="U209" s="652"/>
      <c r="V209" s="652"/>
      <c r="W209" s="652"/>
      <c r="X209" s="652"/>
      <c r="Y209" s="652"/>
      <c r="Z209" s="656"/>
      <c r="AA209" s="901"/>
      <c r="AB209" s="721"/>
      <c r="AC209" s="644"/>
      <c r="AD209" s="652"/>
      <c r="AE209" s="1418"/>
      <c r="AF209" s="1418"/>
      <c r="AG209" s="652"/>
      <c r="AH209" s="654"/>
      <c r="AI209" s="1433" t="str">
        <f>'Donnees MELEC'!$E$81</f>
        <v>C13.7: La satisfaction client est collectée</v>
      </c>
      <c r="AJ209" s="1434"/>
      <c r="AK209" s="1434"/>
      <c r="AL209" s="1434"/>
      <c r="AM209" s="1435"/>
      <c r="AN209" s="643"/>
      <c r="AO209" s="643"/>
      <c r="AP209" s="654"/>
      <c r="AQ209" s="654"/>
      <c r="AR209" s="655"/>
      <c r="AS209" s="654"/>
      <c r="AT209" s="654"/>
      <c r="AU209" s="654"/>
      <c r="AV209" s="654"/>
      <c r="AW209" s="654"/>
      <c r="AX209" s="654"/>
      <c r="AY209" s="654"/>
      <c r="AZ209" s="654"/>
      <c r="BA209" s="657"/>
    </row>
    <row r="210" spans="2:53" ht="30" hidden="1" customHeight="1">
      <c r="B210" s="642"/>
      <c r="C210" s="652"/>
      <c r="D210" s="652"/>
      <c r="E210" s="652"/>
      <c r="F210" s="652"/>
      <c r="G210" s="652"/>
      <c r="H210" s="652"/>
      <c r="I210" s="652"/>
      <c r="J210" s="652"/>
      <c r="K210" s="652"/>
      <c r="L210" s="652"/>
      <c r="M210" s="652"/>
      <c r="N210" s="652"/>
      <c r="O210" s="652"/>
      <c r="P210" s="652"/>
      <c r="Q210" s="652"/>
      <c r="R210" s="652"/>
      <c r="S210" s="652"/>
      <c r="T210" s="652"/>
      <c r="U210" s="652"/>
      <c r="V210" s="652"/>
      <c r="W210" s="652"/>
      <c r="X210" s="652"/>
      <c r="Y210" s="652"/>
      <c r="Z210" s="656"/>
      <c r="AA210" s="901"/>
      <c r="AB210" s="719"/>
      <c r="AC210" s="1454">
        <v>21</v>
      </c>
      <c r="AD210" s="1461"/>
      <c r="AE210" s="1419" t="str">
        <f>'Donnees MELEC'!$C$81</f>
        <v>C13.7</v>
      </c>
      <c r="AF210" s="1420"/>
      <c r="AG210" s="652"/>
      <c r="AH210" s="659" t="s">
        <v>211</v>
      </c>
      <c r="AI210" s="1436"/>
      <c r="AJ210" s="1353"/>
      <c r="AK210" s="1353"/>
      <c r="AL210" s="1353"/>
      <c r="AM210" s="1437"/>
      <c r="AN210" s="1446" t="s">
        <v>212</v>
      </c>
      <c r="AO210" s="1446"/>
      <c r="AP210" s="1447"/>
      <c r="AQ210" s="1430" t="str">
        <f>REPT("g",(AV210))</f>
        <v/>
      </c>
      <c r="AR210" s="1431"/>
      <c r="AS210" s="1431"/>
      <c r="AT210" s="1432"/>
      <c r="AU210" s="664"/>
      <c r="AV210" s="665">
        <f>Bilan!$AK$51</f>
        <v>0</v>
      </c>
      <c r="AW210" s="654"/>
      <c r="AX210" s="428" t="str">
        <f>Bilan!$AM$51</f>
        <v xml:space="preserve"> </v>
      </c>
      <c r="AY210" s="666"/>
      <c r="AZ210" s="654"/>
      <c r="BA210" s="657"/>
    </row>
    <row r="211" spans="2:53" ht="19.5" hidden="1" customHeight="1">
      <c r="B211" s="642"/>
      <c r="C211" s="652"/>
      <c r="D211" s="652"/>
      <c r="E211" s="652"/>
      <c r="F211" s="652"/>
      <c r="G211" s="652"/>
      <c r="H211" s="652"/>
      <c r="I211" s="652"/>
      <c r="J211" s="652"/>
      <c r="K211" s="652"/>
      <c r="L211" s="652"/>
      <c r="M211" s="652"/>
      <c r="N211" s="652"/>
      <c r="O211" s="652"/>
      <c r="P211" s="652"/>
      <c r="Q211" s="652"/>
      <c r="R211" s="652"/>
      <c r="S211" s="652"/>
      <c r="T211" s="652"/>
      <c r="U211" s="652"/>
      <c r="V211" s="652"/>
      <c r="W211" s="652"/>
      <c r="X211" s="652"/>
      <c r="Y211" s="652"/>
      <c r="Z211" s="656"/>
      <c r="AA211" s="901"/>
      <c r="AB211" s="722"/>
      <c r="AC211" s="644"/>
      <c r="AD211" s="652"/>
      <c r="AE211" s="1418"/>
      <c r="AF211" s="1418"/>
      <c r="AG211" s="652"/>
      <c r="AH211" s="654"/>
      <c r="AI211" s="1438"/>
      <c r="AJ211" s="1439"/>
      <c r="AK211" s="1439"/>
      <c r="AL211" s="1439"/>
      <c r="AM211" s="1440"/>
      <c r="AN211" s="643"/>
      <c r="AO211" s="643"/>
      <c r="AP211" s="654"/>
      <c r="AQ211" s="654"/>
      <c r="AR211" s="654"/>
      <c r="AS211" s="654"/>
      <c r="AT211" s="654"/>
      <c r="AU211" s="654"/>
      <c r="AV211" s="654"/>
      <c r="AW211" s="654"/>
      <c r="AX211" s="654"/>
      <c r="AY211" s="654"/>
      <c r="AZ211" s="654"/>
      <c r="BA211" s="657"/>
    </row>
    <row r="212" spans="2:53" s="21" customFormat="1" ht="34.5" hidden="1" customHeight="1">
      <c r="B212" s="703"/>
      <c r="C212" s="704"/>
      <c r="D212" s="704"/>
      <c r="E212" s="704"/>
      <c r="F212" s="705"/>
      <c r="G212" s="647"/>
      <c r="H212" s="647"/>
      <c r="I212" s="647"/>
      <c r="J212" s="647"/>
      <c r="K212" s="647"/>
      <c r="L212" s="647"/>
      <c r="M212" s="647"/>
      <c r="N212" s="647"/>
      <c r="O212" s="647"/>
      <c r="P212" s="647"/>
      <c r="Q212" s="647"/>
      <c r="R212" s="647"/>
      <c r="S212" s="647"/>
      <c r="T212" s="647"/>
      <c r="U212" s="647"/>
      <c r="V212" s="647"/>
      <c r="W212" s="706"/>
      <c r="X212" s="647"/>
      <c r="Y212" s="647"/>
      <c r="Z212" s="707"/>
      <c r="AA212" s="693"/>
      <c r="AB212" s="694"/>
      <c r="AC212" s="708"/>
      <c r="AD212" s="704"/>
      <c r="AE212" s="704"/>
      <c r="AF212" s="704"/>
      <c r="AG212" s="705"/>
      <c r="AH212" s="647"/>
      <c r="AI212" s="647"/>
      <c r="AJ212" s="647"/>
      <c r="AK212" s="647"/>
      <c r="AL212" s="647"/>
      <c r="AM212" s="647"/>
      <c r="AN212" s="647"/>
      <c r="AO212" s="647"/>
      <c r="AP212" s="647"/>
      <c r="AQ212" s="647"/>
      <c r="AR212" s="647"/>
      <c r="AS212" s="647"/>
      <c r="AT212" s="647"/>
      <c r="AU212" s="647"/>
      <c r="AV212" s="647"/>
      <c r="AW212" s="647"/>
      <c r="AX212" s="706"/>
      <c r="AY212" s="647"/>
      <c r="AZ212" s="647"/>
      <c r="BA212" s="709"/>
    </row>
    <row r="213" spans="2:53" ht="30" hidden="1" customHeight="1">
      <c r="B213" s="636"/>
      <c r="C213" s="587"/>
      <c r="D213" s="587"/>
      <c r="E213" s="587"/>
      <c r="F213" s="587"/>
      <c r="G213" s="587"/>
      <c r="H213" s="587"/>
      <c r="I213" s="587"/>
      <c r="J213" s="587"/>
      <c r="K213" s="587"/>
      <c r="L213" s="587"/>
      <c r="M213" s="584"/>
      <c r="N213" s="584"/>
      <c r="O213" s="584"/>
      <c r="P213" s="584"/>
      <c r="Q213" s="584"/>
      <c r="R213" s="584"/>
      <c r="S213" s="584"/>
      <c r="T213" s="584"/>
      <c r="U213" s="584"/>
      <c r="V213" s="584"/>
      <c r="W213" s="584"/>
      <c r="X213" s="584"/>
      <c r="Y213" s="584"/>
      <c r="Z213" s="584"/>
      <c r="AA213" s="584"/>
      <c r="AB213" s="584"/>
      <c r="AC213" s="587"/>
      <c r="AD213" s="587"/>
      <c r="AE213" s="587"/>
      <c r="AF213" s="587"/>
      <c r="AG213" s="587"/>
      <c r="AH213" s="584"/>
      <c r="AI213" s="584"/>
      <c r="AJ213" s="584"/>
      <c r="AK213" s="584"/>
      <c r="AL213" s="584"/>
      <c r="AM213" s="584"/>
      <c r="AN213" s="584"/>
      <c r="AO213" s="584"/>
      <c r="AP213" s="584"/>
      <c r="AQ213" s="584"/>
      <c r="AR213" s="584"/>
      <c r="AS213" s="584"/>
      <c r="AT213" s="584"/>
      <c r="AU213" s="584"/>
      <c r="AV213" s="584"/>
      <c r="AW213" s="584"/>
      <c r="AX213" s="584"/>
      <c r="AY213" s="584"/>
      <c r="AZ213" s="584"/>
      <c r="BA213" s="637"/>
    </row>
    <row r="214" spans="2:53" ht="19.5" hidden="1" customHeight="1">
      <c r="B214" s="638"/>
      <c r="C214" s="639"/>
      <c r="D214" s="1455" t="s">
        <v>126</v>
      </c>
      <c r="E214" s="1455"/>
      <c r="F214" s="1458"/>
      <c r="G214" s="1576" t="s">
        <v>312</v>
      </c>
      <c r="H214" s="1576"/>
      <c r="I214" s="1576"/>
      <c r="J214" s="1576"/>
      <c r="K214" s="1576"/>
      <c r="L214" s="1576"/>
      <c r="M214" s="1576"/>
      <c r="N214" s="1576"/>
      <c r="O214" s="1576"/>
      <c r="P214" s="1576"/>
      <c r="Q214" s="1576"/>
      <c r="R214" s="1576"/>
      <c r="S214" s="1576"/>
      <c r="T214" s="1421"/>
      <c r="U214" s="640"/>
      <c r="V214" s="1421"/>
      <c r="W214" s="640"/>
      <c r="X214" s="1421"/>
      <c r="Y214" s="1421"/>
      <c r="Z214" s="1451"/>
      <c r="AA214" s="584"/>
      <c r="AB214" s="584"/>
      <c r="AC214" s="1598"/>
      <c r="AD214" s="1599"/>
      <c r="AE214" s="1599"/>
      <c r="AF214" s="1599"/>
      <c r="AG214" s="1599"/>
      <c r="AH214" s="1599"/>
      <c r="AI214" s="1599"/>
      <c r="AJ214" s="1599"/>
      <c r="AK214" s="1599"/>
      <c r="AL214" s="1599"/>
      <c r="AM214" s="1599"/>
      <c r="AN214" s="1599"/>
      <c r="AO214" s="1599"/>
      <c r="AP214" s="1599"/>
      <c r="AQ214" s="1599"/>
      <c r="AR214" s="1599"/>
      <c r="AS214" s="1599"/>
      <c r="AT214" s="1599"/>
      <c r="AU214" s="1599"/>
      <c r="AV214" s="1599"/>
      <c r="AW214" s="1599"/>
      <c r="AX214" s="1599"/>
      <c r="AY214" s="1599"/>
      <c r="AZ214" s="1599"/>
      <c r="BA214" s="1600"/>
    </row>
    <row r="215" spans="2:53" ht="19.5" hidden="1" customHeight="1">
      <c r="B215" s="642"/>
      <c r="C215" s="643"/>
      <c r="D215" s="1456"/>
      <c r="E215" s="1456"/>
      <c r="F215" s="1459"/>
      <c r="G215" s="1577"/>
      <c r="H215" s="1577"/>
      <c r="I215" s="1577"/>
      <c r="J215" s="1577"/>
      <c r="K215" s="1577"/>
      <c r="L215" s="1577"/>
      <c r="M215" s="1577"/>
      <c r="N215" s="1577"/>
      <c r="O215" s="1577"/>
      <c r="P215" s="1577"/>
      <c r="Q215" s="1577"/>
      <c r="R215" s="1577"/>
      <c r="S215" s="1577"/>
      <c r="T215" s="1422"/>
      <c r="U215" s="1442" t="e">
        <f>AVERAGE(U221:U233)</f>
        <v>#DIV/0!</v>
      </c>
      <c r="V215" s="1422"/>
      <c r="W215" s="1427" t="str">
        <f>IFERROR(AVERAGE(W221:W233),"")</f>
        <v/>
      </c>
      <c r="X215" s="1422"/>
      <c r="Y215" s="1422"/>
      <c r="Z215" s="1452"/>
      <c r="AA215" s="584"/>
      <c r="AB215" s="584"/>
      <c r="AC215" s="1601"/>
      <c r="AD215" s="1602"/>
      <c r="AE215" s="1602"/>
      <c r="AF215" s="1602"/>
      <c r="AG215" s="1602"/>
      <c r="AH215" s="1602"/>
      <c r="AI215" s="1602"/>
      <c r="AJ215" s="1602"/>
      <c r="AK215" s="1602"/>
      <c r="AL215" s="1602"/>
      <c r="AM215" s="1602"/>
      <c r="AN215" s="1602"/>
      <c r="AO215" s="1602"/>
      <c r="AP215" s="1602"/>
      <c r="AQ215" s="1602"/>
      <c r="AR215" s="1602"/>
      <c r="AS215" s="1602"/>
      <c r="AT215" s="1602"/>
      <c r="AU215" s="1602"/>
      <c r="AV215" s="1602"/>
      <c r="AW215" s="1602"/>
      <c r="AX215" s="1602"/>
      <c r="AY215" s="1602"/>
      <c r="AZ215" s="1602"/>
      <c r="BA215" s="1603"/>
    </row>
    <row r="216" spans="2:53" ht="19.5" hidden="1" customHeight="1">
      <c r="B216" s="642"/>
      <c r="C216" s="643"/>
      <c r="D216" s="1456"/>
      <c r="E216" s="1456"/>
      <c r="F216" s="1459"/>
      <c r="G216" s="1577"/>
      <c r="H216" s="1577"/>
      <c r="I216" s="1577"/>
      <c r="J216" s="1577"/>
      <c r="K216" s="1577"/>
      <c r="L216" s="1577"/>
      <c r="M216" s="1577"/>
      <c r="N216" s="1577"/>
      <c r="O216" s="1577"/>
      <c r="P216" s="1577"/>
      <c r="Q216" s="1577"/>
      <c r="R216" s="1577"/>
      <c r="S216" s="1577"/>
      <c r="T216" s="1422"/>
      <c r="U216" s="1443"/>
      <c r="V216" s="1422"/>
      <c r="W216" s="1428"/>
      <c r="X216" s="1422"/>
      <c r="Y216" s="1422"/>
      <c r="Z216" s="1452"/>
      <c r="AA216" s="584"/>
      <c r="AB216" s="584"/>
      <c r="AC216" s="1601"/>
      <c r="AD216" s="1602"/>
      <c r="AE216" s="1602"/>
      <c r="AF216" s="1602"/>
      <c r="AG216" s="1602"/>
      <c r="AH216" s="1602"/>
      <c r="AI216" s="1602"/>
      <c r="AJ216" s="1602"/>
      <c r="AK216" s="1602"/>
      <c r="AL216" s="1602"/>
      <c r="AM216" s="1602"/>
      <c r="AN216" s="1602"/>
      <c r="AO216" s="1602"/>
      <c r="AP216" s="1602"/>
      <c r="AQ216" s="1602"/>
      <c r="AR216" s="1602"/>
      <c r="AS216" s="1602"/>
      <c r="AT216" s="1602"/>
      <c r="AU216" s="1602"/>
      <c r="AV216" s="1602"/>
      <c r="AW216" s="1602"/>
      <c r="AX216" s="1602"/>
      <c r="AY216" s="1602"/>
      <c r="AZ216" s="1602"/>
      <c r="BA216" s="1603"/>
    </row>
    <row r="217" spans="2:53" ht="34.5" hidden="1" customHeight="1">
      <c r="B217" s="642"/>
      <c r="C217" s="643"/>
      <c r="D217" s="1456"/>
      <c r="E217" s="1456"/>
      <c r="F217" s="1459"/>
      <c r="G217" s="1577"/>
      <c r="H217" s="1577"/>
      <c r="I217" s="1577"/>
      <c r="J217" s="1577"/>
      <c r="K217" s="1577"/>
      <c r="L217" s="1577"/>
      <c r="M217" s="1577"/>
      <c r="N217" s="1577"/>
      <c r="O217" s="1577"/>
      <c r="P217" s="1577"/>
      <c r="Q217" s="1577"/>
      <c r="R217" s="1577"/>
      <c r="S217" s="1577"/>
      <c r="T217" s="1422"/>
      <c r="U217" s="1444"/>
      <c r="V217" s="1422"/>
      <c r="W217" s="1429"/>
      <c r="X217" s="1422"/>
      <c r="Y217" s="1422"/>
      <c r="Z217" s="1452"/>
      <c r="AA217" s="584"/>
      <c r="AB217" s="584"/>
      <c r="AC217" s="1601"/>
      <c r="AD217" s="1602"/>
      <c r="AE217" s="1602"/>
      <c r="AF217" s="1602"/>
      <c r="AG217" s="1602"/>
      <c r="AH217" s="1602"/>
      <c r="AI217" s="1602"/>
      <c r="AJ217" s="1602"/>
      <c r="AK217" s="1602"/>
      <c r="AL217" s="1602"/>
      <c r="AM217" s="1602"/>
      <c r="AN217" s="1602"/>
      <c r="AO217" s="1602"/>
      <c r="AP217" s="1602"/>
      <c r="AQ217" s="1602"/>
      <c r="AR217" s="1602"/>
      <c r="AS217" s="1602"/>
      <c r="AT217" s="1602"/>
      <c r="AU217" s="1602"/>
      <c r="AV217" s="1602"/>
      <c r="AW217" s="1602"/>
      <c r="AX217" s="1602"/>
      <c r="AY217" s="1602"/>
      <c r="AZ217" s="1602"/>
      <c r="BA217" s="1603"/>
    </row>
    <row r="218" spans="2:53" ht="19.5" hidden="1" customHeight="1">
      <c r="B218" s="645"/>
      <c r="C218" s="646"/>
      <c r="D218" s="1457"/>
      <c r="E218" s="1457"/>
      <c r="F218" s="1460"/>
      <c r="G218" s="1578"/>
      <c r="H218" s="1578"/>
      <c r="I218" s="1578"/>
      <c r="J218" s="1578"/>
      <c r="K218" s="1578"/>
      <c r="L218" s="1578"/>
      <c r="M218" s="1578"/>
      <c r="N218" s="1578"/>
      <c r="O218" s="1578"/>
      <c r="P218" s="1578"/>
      <c r="Q218" s="1578"/>
      <c r="R218" s="1578"/>
      <c r="S218" s="1578"/>
      <c r="T218" s="1423"/>
      <c r="U218" s="647"/>
      <c r="V218" s="1423"/>
      <c r="W218" s="647"/>
      <c r="X218" s="1423"/>
      <c r="Y218" s="1423"/>
      <c r="Z218" s="1453"/>
      <c r="AA218" s="584"/>
      <c r="AB218" s="584"/>
      <c r="AC218" s="1601"/>
      <c r="AD218" s="1602"/>
      <c r="AE218" s="1602"/>
      <c r="AF218" s="1602"/>
      <c r="AG218" s="1602"/>
      <c r="AH218" s="1602"/>
      <c r="AI218" s="1602"/>
      <c r="AJ218" s="1602"/>
      <c r="AK218" s="1602"/>
      <c r="AL218" s="1602"/>
      <c r="AM218" s="1602"/>
      <c r="AN218" s="1602"/>
      <c r="AO218" s="1602"/>
      <c r="AP218" s="1602"/>
      <c r="AQ218" s="1602"/>
      <c r="AR218" s="1602"/>
      <c r="AS218" s="1602"/>
      <c r="AT218" s="1602"/>
      <c r="AU218" s="1602"/>
      <c r="AV218" s="1602"/>
      <c r="AW218" s="1602"/>
      <c r="AX218" s="1602"/>
      <c r="AY218" s="1602"/>
      <c r="AZ218" s="1602"/>
      <c r="BA218" s="1603"/>
    </row>
    <row r="219" spans="2:53" hidden="1">
      <c r="B219" s="638"/>
      <c r="C219" s="639"/>
      <c r="D219" s="639"/>
      <c r="E219" s="639"/>
      <c r="F219" s="639"/>
      <c r="G219" s="640"/>
      <c r="H219" s="640"/>
      <c r="I219" s="640"/>
      <c r="J219" s="640"/>
      <c r="K219" s="640"/>
      <c r="L219" s="640"/>
      <c r="M219" s="640"/>
      <c r="N219" s="640"/>
      <c r="O219" s="640"/>
      <c r="P219" s="640"/>
      <c r="Q219" s="640"/>
      <c r="R219" s="640"/>
      <c r="S219" s="640"/>
      <c r="T219" s="640"/>
      <c r="U219" s="640"/>
      <c r="V219" s="640"/>
      <c r="W219" s="640"/>
      <c r="X219" s="640"/>
      <c r="Y219" s="640"/>
      <c r="Z219" s="649"/>
      <c r="AA219" s="650"/>
      <c r="AB219" s="584"/>
      <c r="AC219" s="1601"/>
      <c r="AD219" s="1602"/>
      <c r="AE219" s="1602"/>
      <c r="AF219" s="1602"/>
      <c r="AG219" s="1602"/>
      <c r="AH219" s="1602"/>
      <c r="AI219" s="1602"/>
      <c r="AJ219" s="1602"/>
      <c r="AK219" s="1602"/>
      <c r="AL219" s="1602"/>
      <c r="AM219" s="1602"/>
      <c r="AN219" s="1602"/>
      <c r="AO219" s="1602"/>
      <c r="AP219" s="1602"/>
      <c r="AQ219" s="1602"/>
      <c r="AR219" s="1602"/>
      <c r="AS219" s="1602"/>
      <c r="AT219" s="1602"/>
      <c r="AU219" s="1602"/>
      <c r="AV219" s="1602"/>
      <c r="AW219" s="1602"/>
      <c r="AX219" s="1602"/>
      <c r="AY219" s="1602"/>
      <c r="AZ219" s="1602"/>
      <c r="BA219" s="1603"/>
    </row>
    <row r="220" spans="2:53" ht="19.5" hidden="1" customHeight="1">
      <c r="B220" s="642"/>
      <c r="C220" s="652"/>
      <c r="D220" s="1575"/>
      <c r="E220" s="1575"/>
      <c r="F220" s="652"/>
      <c r="G220" s="654"/>
      <c r="H220" s="1433"/>
      <c r="I220" s="1434"/>
      <c r="J220" s="1434"/>
      <c r="K220" s="1434"/>
      <c r="L220" s="1435"/>
      <c r="M220" s="643"/>
      <c r="N220" s="643"/>
      <c r="O220" s="654"/>
      <c r="P220" s="654"/>
      <c r="Q220" s="655"/>
      <c r="R220" s="654"/>
      <c r="S220" s="654"/>
      <c r="T220" s="654"/>
      <c r="U220" s="654"/>
      <c r="V220" s="654"/>
      <c r="W220" s="654"/>
      <c r="X220" s="654"/>
      <c r="Y220" s="654"/>
      <c r="Z220" s="656"/>
      <c r="AA220" s="650"/>
      <c r="AB220" s="584"/>
      <c r="AC220" s="1601"/>
      <c r="AD220" s="1602"/>
      <c r="AE220" s="1602"/>
      <c r="AF220" s="1602"/>
      <c r="AG220" s="1602"/>
      <c r="AH220" s="1602"/>
      <c r="AI220" s="1602"/>
      <c r="AJ220" s="1602"/>
      <c r="AK220" s="1602"/>
      <c r="AL220" s="1602"/>
      <c r="AM220" s="1602"/>
      <c r="AN220" s="1602"/>
      <c r="AO220" s="1602"/>
      <c r="AP220" s="1602"/>
      <c r="AQ220" s="1602"/>
      <c r="AR220" s="1602"/>
      <c r="AS220" s="1602"/>
      <c r="AT220" s="1602"/>
      <c r="AU220" s="1602"/>
      <c r="AV220" s="1602"/>
      <c r="AW220" s="1602"/>
      <c r="AX220" s="1602"/>
      <c r="AY220" s="1602"/>
      <c r="AZ220" s="1602"/>
      <c r="BA220" s="1603"/>
    </row>
    <row r="221" spans="2:53" ht="30" hidden="1" customHeight="1">
      <c r="B221" s="1416">
        <v>58</v>
      </c>
      <c r="C221" s="1461"/>
      <c r="D221" s="1419"/>
      <c r="E221" s="1420"/>
      <c r="F221" s="652"/>
      <c r="G221" s="659"/>
      <c r="H221" s="1436"/>
      <c r="I221" s="1353"/>
      <c r="J221" s="1353"/>
      <c r="K221" s="1353"/>
      <c r="L221" s="1437"/>
      <c r="M221" s="1573" t="s">
        <v>212</v>
      </c>
      <c r="N221" s="1446"/>
      <c r="O221" s="1574"/>
      <c r="P221" s="1430" t="str">
        <f>REPT("g",(U221))</f>
        <v/>
      </c>
      <c r="Q221" s="1431"/>
      <c r="R221" s="1431"/>
      <c r="S221" s="1432"/>
      <c r="T221" s="664"/>
      <c r="U221" s="665"/>
      <c r="V221" s="654"/>
      <c r="W221" s="428"/>
      <c r="X221" s="666"/>
      <c r="Y221" s="654"/>
      <c r="Z221" s="656"/>
      <c r="AA221" s="650"/>
      <c r="AB221" s="584"/>
      <c r="AC221" s="1601"/>
      <c r="AD221" s="1602"/>
      <c r="AE221" s="1602"/>
      <c r="AF221" s="1602"/>
      <c r="AG221" s="1602"/>
      <c r="AH221" s="1602"/>
      <c r="AI221" s="1602"/>
      <c r="AJ221" s="1602"/>
      <c r="AK221" s="1602"/>
      <c r="AL221" s="1602"/>
      <c r="AM221" s="1602"/>
      <c r="AN221" s="1602"/>
      <c r="AO221" s="1602"/>
      <c r="AP221" s="1602"/>
      <c r="AQ221" s="1602"/>
      <c r="AR221" s="1602"/>
      <c r="AS221" s="1602"/>
      <c r="AT221" s="1602"/>
      <c r="AU221" s="1602"/>
      <c r="AV221" s="1602"/>
      <c r="AW221" s="1602"/>
      <c r="AX221" s="1602"/>
      <c r="AY221" s="1602"/>
      <c r="AZ221" s="1602"/>
      <c r="BA221" s="1603"/>
    </row>
    <row r="222" spans="2:53" ht="19.5" hidden="1" customHeight="1">
      <c r="B222" s="642"/>
      <c r="C222" s="652"/>
      <c r="D222" s="1476"/>
      <c r="E222" s="1476"/>
      <c r="F222" s="652"/>
      <c r="G222" s="654"/>
      <c r="H222" s="1438"/>
      <c r="I222" s="1439"/>
      <c r="J222" s="1439"/>
      <c r="K222" s="1439"/>
      <c r="L222" s="1440"/>
      <c r="M222" s="643"/>
      <c r="N222" s="643"/>
      <c r="O222" s="654"/>
      <c r="P222" s="654"/>
      <c r="Q222" s="654"/>
      <c r="R222" s="654"/>
      <c r="S222" s="654"/>
      <c r="T222" s="654"/>
      <c r="U222" s="654"/>
      <c r="V222" s="654"/>
      <c r="W222" s="654"/>
      <c r="X222" s="654"/>
      <c r="Y222" s="654"/>
      <c r="Z222" s="656"/>
      <c r="AA222" s="650"/>
      <c r="AB222" s="584"/>
      <c r="AC222" s="1601"/>
      <c r="AD222" s="1602"/>
      <c r="AE222" s="1602"/>
      <c r="AF222" s="1602"/>
      <c r="AG222" s="1602"/>
      <c r="AH222" s="1602"/>
      <c r="AI222" s="1602"/>
      <c r="AJ222" s="1602"/>
      <c r="AK222" s="1602"/>
      <c r="AL222" s="1602"/>
      <c r="AM222" s="1602"/>
      <c r="AN222" s="1602"/>
      <c r="AO222" s="1602"/>
      <c r="AP222" s="1602"/>
      <c r="AQ222" s="1602"/>
      <c r="AR222" s="1602"/>
      <c r="AS222" s="1602"/>
      <c r="AT222" s="1602"/>
      <c r="AU222" s="1602"/>
      <c r="AV222" s="1602"/>
      <c r="AW222" s="1602"/>
      <c r="AX222" s="1602"/>
      <c r="AY222" s="1602"/>
      <c r="AZ222" s="1602"/>
      <c r="BA222" s="1603"/>
    </row>
    <row r="223" spans="2:53" ht="15" hidden="1" customHeight="1">
      <c r="B223" s="667"/>
      <c r="C223" s="668"/>
      <c r="D223" s="669"/>
      <c r="E223" s="654"/>
      <c r="F223" s="670"/>
      <c r="G223" s="654"/>
      <c r="H223" s="654"/>
      <c r="I223" s="654"/>
      <c r="J223" s="654"/>
      <c r="K223" s="654"/>
      <c r="L223" s="654"/>
      <c r="M223" s="671"/>
      <c r="N223" s="671"/>
      <c r="O223" s="671"/>
      <c r="P223" s="671"/>
      <c r="Q223" s="671"/>
      <c r="R223" s="671"/>
      <c r="S223" s="671"/>
      <c r="T223" s="671"/>
      <c r="U223" s="671"/>
      <c r="V223" s="671"/>
      <c r="W223" s="671"/>
      <c r="X223" s="671"/>
      <c r="Y223" s="671"/>
      <c r="Z223" s="672"/>
      <c r="AA223" s="673"/>
      <c r="AB223" s="674"/>
      <c r="AC223" s="1601"/>
      <c r="AD223" s="1602"/>
      <c r="AE223" s="1602"/>
      <c r="AF223" s="1602"/>
      <c r="AG223" s="1602"/>
      <c r="AH223" s="1602"/>
      <c r="AI223" s="1602"/>
      <c r="AJ223" s="1602"/>
      <c r="AK223" s="1602"/>
      <c r="AL223" s="1602"/>
      <c r="AM223" s="1602"/>
      <c r="AN223" s="1602"/>
      <c r="AO223" s="1602"/>
      <c r="AP223" s="1602"/>
      <c r="AQ223" s="1602"/>
      <c r="AR223" s="1602"/>
      <c r="AS223" s="1602"/>
      <c r="AT223" s="1602"/>
      <c r="AU223" s="1602"/>
      <c r="AV223" s="1602"/>
      <c r="AW223" s="1602"/>
      <c r="AX223" s="1602"/>
      <c r="AY223" s="1602"/>
      <c r="AZ223" s="1602"/>
      <c r="BA223" s="1603"/>
    </row>
    <row r="224" spans="2:53" ht="19.5" hidden="1" customHeight="1">
      <c r="B224" s="642"/>
      <c r="C224" s="652"/>
      <c r="D224" s="1575"/>
      <c r="E224" s="1575"/>
      <c r="F224" s="652"/>
      <c r="G224" s="654"/>
      <c r="H224" s="1433"/>
      <c r="I224" s="1434"/>
      <c r="J224" s="1434"/>
      <c r="K224" s="1434"/>
      <c r="L224" s="1435"/>
      <c r="M224" s="643"/>
      <c r="N224" s="643"/>
      <c r="O224" s="654"/>
      <c r="P224" s="654"/>
      <c r="Q224" s="655"/>
      <c r="R224" s="654"/>
      <c r="S224" s="654"/>
      <c r="T224" s="654"/>
      <c r="U224" s="654"/>
      <c r="V224" s="654"/>
      <c r="W224" s="654"/>
      <c r="X224" s="654"/>
      <c r="Y224" s="654"/>
      <c r="Z224" s="656"/>
      <c r="AA224" s="650"/>
      <c r="AB224" s="584"/>
      <c r="AC224" s="1601"/>
      <c r="AD224" s="1602"/>
      <c r="AE224" s="1602"/>
      <c r="AF224" s="1602"/>
      <c r="AG224" s="1602"/>
      <c r="AH224" s="1602"/>
      <c r="AI224" s="1602"/>
      <c r="AJ224" s="1602"/>
      <c r="AK224" s="1602"/>
      <c r="AL224" s="1602"/>
      <c r="AM224" s="1602"/>
      <c r="AN224" s="1602"/>
      <c r="AO224" s="1602"/>
      <c r="AP224" s="1602"/>
      <c r="AQ224" s="1602"/>
      <c r="AR224" s="1602"/>
      <c r="AS224" s="1602"/>
      <c r="AT224" s="1602"/>
      <c r="AU224" s="1602"/>
      <c r="AV224" s="1602"/>
      <c r="AW224" s="1602"/>
      <c r="AX224" s="1602"/>
      <c r="AY224" s="1602"/>
      <c r="AZ224" s="1602"/>
      <c r="BA224" s="1603"/>
    </row>
    <row r="225" spans="2:53" ht="30" hidden="1" customHeight="1">
      <c r="B225" s="1416">
        <v>59</v>
      </c>
      <c r="C225" s="1461"/>
      <c r="D225" s="1419"/>
      <c r="E225" s="1420"/>
      <c r="F225" s="652"/>
      <c r="G225" s="659"/>
      <c r="H225" s="1436"/>
      <c r="I225" s="1353"/>
      <c r="J225" s="1353"/>
      <c r="K225" s="1353"/>
      <c r="L225" s="1437"/>
      <c r="M225" s="1573" t="s">
        <v>212</v>
      </c>
      <c r="N225" s="1446"/>
      <c r="O225" s="1574"/>
      <c r="P225" s="1430" t="str">
        <f>REPT("g",(U225))</f>
        <v/>
      </c>
      <c r="Q225" s="1431"/>
      <c r="R225" s="1431"/>
      <c r="S225" s="1432"/>
      <c r="T225" s="664"/>
      <c r="U225" s="665"/>
      <c r="V225" s="654"/>
      <c r="W225" s="428"/>
      <c r="X225" s="666"/>
      <c r="Y225" s="654"/>
      <c r="Z225" s="656"/>
      <c r="AA225" s="650"/>
      <c r="AB225" s="584"/>
      <c r="AC225" s="1601"/>
      <c r="AD225" s="1602"/>
      <c r="AE225" s="1602"/>
      <c r="AF225" s="1602"/>
      <c r="AG225" s="1602"/>
      <c r="AH225" s="1602"/>
      <c r="AI225" s="1602"/>
      <c r="AJ225" s="1602"/>
      <c r="AK225" s="1602"/>
      <c r="AL225" s="1602"/>
      <c r="AM225" s="1602"/>
      <c r="AN225" s="1602"/>
      <c r="AO225" s="1602"/>
      <c r="AP225" s="1602"/>
      <c r="AQ225" s="1602"/>
      <c r="AR225" s="1602"/>
      <c r="AS225" s="1602"/>
      <c r="AT225" s="1602"/>
      <c r="AU225" s="1602"/>
      <c r="AV225" s="1602"/>
      <c r="AW225" s="1602"/>
      <c r="AX225" s="1602"/>
      <c r="AY225" s="1602"/>
      <c r="AZ225" s="1602"/>
      <c r="BA225" s="1603"/>
    </row>
    <row r="226" spans="2:53" ht="19.5" hidden="1" customHeight="1">
      <c r="B226" s="642"/>
      <c r="C226" s="652"/>
      <c r="D226" s="1476"/>
      <c r="E226" s="1476"/>
      <c r="F226" s="652"/>
      <c r="G226" s="654"/>
      <c r="H226" s="1438"/>
      <c r="I226" s="1439"/>
      <c r="J226" s="1439"/>
      <c r="K226" s="1439"/>
      <c r="L226" s="1440"/>
      <c r="M226" s="643"/>
      <c r="N226" s="643"/>
      <c r="O226" s="654"/>
      <c r="P226" s="654"/>
      <c r="Q226" s="654"/>
      <c r="R226" s="654"/>
      <c r="S226" s="654"/>
      <c r="T226" s="654"/>
      <c r="U226" s="654"/>
      <c r="V226" s="654"/>
      <c r="W226" s="654"/>
      <c r="X226" s="654"/>
      <c r="Y226" s="654"/>
      <c r="Z226" s="656"/>
      <c r="AA226" s="650"/>
      <c r="AB226" s="584"/>
      <c r="AC226" s="1601"/>
      <c r="AD226" s="1602"/>
      <c r="AE226" s="1602"/>
      <c r="AF226" s="1602"/>
      <c r="AG226" s="1602"/>
      <c r="AH226" s="1602"/>
      <c r="AI226" s="1602"/>
      <c r="AJ226" s="1602"/>
      <c r="AK226" s="1602"/>
      <c r="AL226" s="1602"/>
      <c r="AM226" s="1602"/>
      <c r="AN226" s="1602"/>
      <c r="AO226" s="1602"/>
      <c r="AP226" s="1602"/>
      <c r="AQ226" s="1602"/>
      <c r="AR226" s="1602"/>
      <c r="AS226" s="1602"/>
      <c r="AT226" s="1602"/>
      <c r="AU226" s="1602"/>
      <c r="AV226" s="1602"/>
      <c r="AW226" s="1602"/>
      <c r="AX226" s="1602"/>
      <c r="AY226" s="1602"/>
      <c r="AZ226" s="1602"/>
      <c r="BA226" s="1603"/>
    </row>
    <row r="227" spans="2:53" ht="15" hidden="1" customHeight="1">
      <c r="B227" s="642"/>
      <c r="C227" s="652"/>
      <c r="D227" s="669"/>
      <c r="E227" s="654"/>
      <c r="F227" s="652"/>
      <c r="G227" s="654"/>
      <c r="H227" s="678"/>
      <c r="I227" s="679"/>
      <c r="J227" s="679"/>
      <c r="K227" s="680"/>
      <c r="L227" s="681"/>
      <c r="M227" s="643"/>
      <c r="N227" s="643"/>
      <c r="O227" s="654"/>
      <c r="P227" s="654"/>
      <c r="Q227" s="654"/>
      <c r="R227" s="654"/>
      <c r="S227" s="654"/>
      <c r="T227" s="654"/>
      <c r="U227" s="654"/>
      <c r="V227" s="654"/>
      <c r="W227" s="654"/>
      <c r="X227" s="654"/>
      <c r="Y227" s="654"/>
      <c r="Z227" s="656"/>
      <c r="AA227" s="1441"/>
      <c r="AB227" s="683"/>
      <c r="AC227" s="1601"/>
      <c r="AD227" s="1602"/>
      <c r="AE227" s="1602"/>
      <c r="AF227" s="1602"/>
      <c r="AG227" s="1602"/>
      <c r="AH227" s="1602"/>
      <c r="AI227" s="1602"/>
      <c r="AJ227" s="1602"/>
      <c r="AK227" s="1602"/>
      <c r="AL227" s="1602"/>
      <c r="AM227" s="1602"/>
      <c r="AN227" s="1602"/>
      <c r="AO227" s="1602"/>
      <c r="AP227" s="1602"/>
      <c r="AQ227" s="1602"/>
      <c r="AR227" s="1602"/>
      <c r="AS227" s="1602"/>
      <c r="AT227" s="1602"/>
      <c r="AU227" s="1602"/>
      <c r="AV227" s="1602"/>
      <c r="AW227" s="1602"/>
      <c r="AX227" s="1602"/>
      <c r="AY227" s="1602"/>
      <c r="AZ227" s="1602"/>
      <c r="BA227" s="1603"/>
    </row>
    <row r="228" spans="2:53" ht="19.5" hidden="1" customHeight="1">
      <c r="B228" s="642"/>
      <c r="C228" s="652"/>
      <c r="D228" s="1575"/>
      <c r="E228" s="1575"/>
      <c r="F228" s="652"/>
      <c r="G228" s="654"/>
      <c r="H228" s="1433"/>
      <c r="I228" s="1434"/>
      <c r="J228" s="1434"/>
      <c r="K228" s="1434"/>
      <c r="L228" s="1435"/>
      <c r="M228" s="643"/>
      <c r="N228" s="643"/>
      <c r="O228" s="654"/>
      <c r="P228" s="654"/>
      <c r="Q228" s="655"/>
      <c r="R228" s="654"/>
      <c r="S228" s="654"/>
      <c r="T228" s="654"/>
      <c r="U228" s="654"/>
      <c r="V228" s="654"/>
      <c r="W228" s="654"/>
      <c r="X228" s="654"/>
      <c r="Y228" s="654"/>
      <c r="Z228" s="656"/>
      <c r="AA228" s="1441"/>
      <c r="AB228" s="683"/>
      <c r="AC228" s="1601"/>
      <c r="AD228" s="1602"/>
      <c r="AE228" s="1602"/>
      <c r="AF228" s="1602"/>
      <c r="AG228" s="1602"/>
      <c r="AH228" s="1602"/>
      <c r="AI228" s="1602"/>
      <c r="AJ228" s="1602"/>
      <c r="AK228" s="1602"/>
      <c r="AL228" s="1602"/>
      <c r="AM228" s="1602"/>
      <c r="AN228" s="1602"/>
      <c r="AO228" s="1602"/>
      <c r="AP228" s="1602"/>
      <c r="AQ228" s="1602"/>
      <c r="AR228" s="1602"/>
      <c r="AS228" s="1602"/>
      <c r="AT228" s="1602"/>
      <c r="AU228" s="1602"/>
      <c r="AV228" s="1602"/>
      <c r="AW228" s="1602"/>
      <c r="AX228" s="1602"/>
      <c r="AY228" s="1602"/>
      <c r="AZ228" s="1602"/>
      <c r="BA228" s="1603"/>
    </row>
    <row r="229" spans="2:53" ht="30" hidden="1" customHeight="1">
      <c r="B229" s="1416">
        <v>60</v>
      </c>
      <c r="C229" s="1461"/>
      <c r="D229" s="1419"/>
      <c r="E229" s="1420"/>
      <c r="F229" s="652"/>
      <c r="G229" s="659"/>
      <c r="H229" s="1436"/>
      <c r="I229" s="1353"/>
      <c r="J229" s="1353"/>
      <c r="K229" s="1353"/>
      <c r="L229" s="1437"/>
      <c r="M229" s="1573" t="s">
        <v>212</v>
      </c>
      <c r="N229" s="1446"/>
      <c r="O229" s="1574"/>
      <c r="P229" s="1430" t="str">
        <f>REPT("g",(U229))</f>
        <v/>
      </c>
      <c r="Q229" s="1431"/>
      <c r="R229" s="1431"/>
      <c r="S229" s="1432"/>
      <c r="T229" s="664"/>
      <c r="U229" s="665"/>
      <c r="V229" s="654"/>
      <c r="W229" s="428"/>
      <c r="X229" s="666"/>
      <c r="Y229" s="654"/>
      <c r="Z229" s="656"/>
      <c r="AA229" s="650"/>
      <c r="AB229" s="584"/>
      <c r="AC229" s="1601"/>
      <c r="AD229" s="1602"/>
      <c r="AE229" s="1602"/>
      <c r="AF229" s="1602"/>
      <c r="AG229" s="1602"/>
      <c r="AH229" s="1602"/>
      <c r="AI229" s="1602"/>
      <c r="AJ229" s="1602"/>
      <c r="AK229" s="1602"/>
      <c r="AL229" s="1602"/>
      <c r="AM229" s="1602"/>
      <c r="AN229" s="1602"/>
      <c r="AO229" s="1602"/>
      <c r="AP229" s="1602"/>
      <c r="AQ229" s="1602"/>
      <c r="AR229" s="1602"/>
      <c r="AS229" s="1602"/>
      <c r="AT229" s="1602"/>
      <c r="AU229" s="1602"/>
      <c r="AV229" s="1602"/>
      <c r="AW229" s="1602"/>
      <c r="AX229" s="1602"/>
      <c r="AY229" s="1602"/>
      <c r="AZ229" s="1602"/>
      <c r="BA229" s="1603"/>
    </row>
    <row r="230" spans="2:53" ht="19.5" hidden="1" customHeight="1">
      <c r="B230" s="684"/>
      <c r="C230" s="652"/>
      <c r="D230" s="1476"/>
      <c r="E230" s="1476"/>
      <c r="F230" s="652"/>
      <c r="G230" s="654"/>
      <c r="H230" s="1438"/>
      <c r="I230" s="1439"/>
      <c r="J230" s="1439"/>
      <c r="K230" s="1439"/>
      <c r="L230" s="1440"/>
      <c r="M230" s="643"/>
      <c r="N230" s="643"/>
      <c r="O230" s="654"/>
      <c r="P230" s="654"/>
      <c r="Q230" s="654"/>
      <c r="R230" s="654"/>
      <c r="S230" s="654"/>
      <c r="T230" s="654"/>
      <c r="U230" s="654"/>
      <c r="V230" s="654"/>
      <c r="W230" s="654"/>
      <c r="X230" s="654"/>
      <c r="Y230" s="654"/>
      <c r="Z230" s="656"/>
      <c r="AA230" s="1462"/>
      <c r="AB230" s="686"/>
      <c r="AC230" s="1601"/>
      <c r="AD230" s="1602"/>
      <c r="AE230" s="1602"/>
      <c r="AF230" s="1602"/>
      <c r="AG230" s="1602"/>
      <c r="AH230" s="1602"/>
      <c r="AI230" s="1602"/>
      <c r="AJ230" s="1602"/>
      <c r="AK230" s="1602"/>
      <c r="AL230" s="1602"/>
      <c r="AM230" s="1602"/>
      <c r="AN230" s="1602"/>
      <c r="AO230" s="1602"/>
      <c r="AP230" s="1602"/>
      <c r="AQ230" s="1602"/>
      <c r="AR230" s="1602"/>
      <c r="AS230" s="1602"/>
      <c r="AT230" s="1602"/>
      <c r="AU230" s="1602"/>
      <c r="AV230" s="1602"/>
      <c r="AW230" s="1602"/>
      <c r="AX230" s="1602"/>
      <c r="AY230" s="1602"/>
      <c r="AZ230" s="1602"/>
      <c r="BA230" s="1603"/>
    </row>
    <row r="231" spans="2:53" ht="15" hidden="1" customHeight="1">
      <c r="B231" s="684"/>
      <c r="C231" s="652"/>
      <c r="D231" s="669"/>
      <c r="E231" s="654"/>
      <c r="F231" s="652"/>
      <c r="G231" s="654"/>
      <c r="H231" s="678"/>
      <c r="I231" s="679"/>
      <c r="J231" s="679"/>
      <c r="K231" s="680"/>
      <c r="L231" s="681"/>
      <c r="M231" s="643"/>
      <c r="N231" s="643"/>
      <c r="O231" s="654"/>
      <c r="P231" s="654"/>
      <c r="Q231" s="654"/>
      <c r="R231" s="654"/>
      <c r="S231" s="654"/>
      <c r="T231" s="654"/>
      <c r="U231" s="654"/>
      <c r="V231" s="654"/>
      <c r="W231" s="654"/>
      <c r="X231" s="654"/>
      <c r="Y231" s="654"/>
      <c r="Z231" s="656"/>
      <c r="AA231" s="1462"/>
      <c r="AB231" s="686"/>
      <c r="AC231" s="1601"/>
      <c r="AD231" s="1602"/>
      <c r="AE231" s="1602"/>
      <c r="AF231" s="1602"/>
      <c r="AG231" s="1602"/>
      <c r="AH231" s="1602"/>
      <c r="AI231" s="1602"/>
      <c r="AJ231" s="1602"/>
      <c r="AK231" s="1602"/>
      <c r="AL231" s="1602"/>
      <c r="AM231" s="1602"/>
      <c r="AN231" s="1602"/>
      <c r="AO231" s="1602"/>
      <c r="AP231" s="1602"/>
      <c r="AQ231" s="1602"/>
      <c r="AR231" s="1602"/>
      <c r="AS231" s="1602"/>
      <c r="AT231" s="1602"/>
      <c r="AU231" s="1602"/>
      <c r="AV231" s="1602"/>
      <c r="AW231" s="1602"/>
      <c r="AX231" s="1602"/>
      <c r="AY231" s="1602"/>
      <c r="AZ231" s="1602"/>
      <c r="BA231" s="1603"/>
    </row>
    <row r="232" spans="2:53" ht="19.5" hidden="1" customHeight="1">
      <c r="B232" s="684"/>
      <c r="C232" s="652"/>
      <c r="D232" s="1418"/>
      <c r="E232" s="1418"/>
      <c r="F232" s="652"/>
      <c r="G232" s="654"/>
      <c r="H232" s="1433"/>
      <c r="I232" s="1434"/>
      <c r="J232" s="1434"/>
      <c r="K232" s="1434"/>
      <c r="L232" s="1435"/>
      <c r="M232" s="643"/>
      <c r="N232" s="643"/>
      <c r="O232" s="654"/>
      <c r="P232" s="654"/>
      <c r="Q232" s="655"/>
      <c r="R232" s="654"/>
      <c r="S232" s="654"/>
      <c r="T232" s="654"/>
      <c r="U232" s="654"/>
      <c r="V232" s="654"/>
      <c r="W232" s="654"/>
      <c r="X232" s="654"/>
      <c r="Y232" s="654"/>
      <c r="Z232" s="656"/>
      <c r="AA232" s="650"/>
      <c r="AB232" s="584"/>
      <c r="AC232" s="1601"/>
      <c r="AD232" s="1602"/>
      <c r="AE232" s="1602"/>
      <c r="AF232" s="1602"/>
      <c r="AG232" s="1602"/>
      <c r="AH232" s="1602"/>
      <c r="AI232" s="1602"/>
      <c r="AJ232" s="1602"/>
      <c r="AK232" s="1602"/>
      <c r="AL232" s="1602"/>
      <c r="AM232" s="1602"/>
      <c r="AN232" s="1602"/>
      <c r="AO232" s="1602"/>
      <c r="AP232" s="1602"/>
      <c r="AQ232" s="1602"/>
      <c r="AR232" s="1602"/>
      <c r="AS232" s="1602"/>
      <c r="AT232" s="1602"/>
      <c r="AU232" s="1602"/>
      <c r="AV232" s="1602"/>
      <c r="AW232" s="1602"/>
      <c r="AX232" s="1602"/>
      <c r="AY232" s="1602"/>
      <c r="AZ232" s="1602"/>
      <c r="BA232" s="1603"/>
    </row>
    <row r="233" spans="2:53" ht="30" hidden="1" customHeight="1">
      <c r="B233" s="1416">
        <v>61</v>
      </c>
      <c r="C233" s="1417"/>
      <c r="D233" s="1419"/>
      <c r="E233" s="1420"/>
      <c r="F233" s="652"/>
      <c r="G233" s="659"/>
      <c r="H233" s="1436"/>
      <c r="I233" s="1353"/>
      <c r="J233" s="1353"/>
      <c r="K233" s="1353"/>
      <c r="L233" s="1437"/>
      <c r="M233" s="1446" t="s">
        <v>212</v>
      </c>
      <c r="N233" s="1446"/>
      <c r="O233" s="1447"/>
      <c r="P233" s="1430" t="str">
        <f>REPT("g",(U233))</f>
        <v/>
      </c>
      <c r="Q233" s="1431"/>
      <c r="R233" s="1431"/>
      <c r="S233" s="1432"/>
      <c r="T233" s="664"/>
      <c r="U233" s="665"/>
      <c r="V233" s="654"/>
      <c r="W233" s="428"/>
      <c r="X233" s="666"/>
      <c r="Y233" s="654"/>
      <c r="Z233" s="656"/>
      <c r="AA233" s="650"/>
      <c r="AB233" s="584"/>
      <c r="AC233" s="1601"/>
      <c r="AD233" s="1602"/>
      <c r="AE233" s="1602"/>
      <c r="AF233" s="1602"/>
      <c r="AG233" s="1602"/>
      <c r="AH233" s="1602"/>
      <c r="AI233" s="1602"/>
      <c r="AJ233" s="1602"/>
      <c r="AK233" s="1602"/>
      <c r="AL233" s="1602"/>
      <c r="AM233" s="1602"/>
      <c r="AN233" s="1602"/>
      <c r="AO233" s="1602"/>
      <c r="AP233" s="1602"/>
      <c r="AQ233" s="1602"/>
      <c r="AR233" s="1602"/>
      <c r="AS233" s="1602"/>
      <c r="AT233" s="1602"/>
      <c r="AU233" s="1602"/>
      <c r="AV233" s="1602"/>
      <c r="AW233" s="1602"/>
      <c r="AX233" s="1602"/>
      <c r="AY233" s="1602"/>
      <c r="AZ233" s="1602"/>
      <c r="BA233" s="1603"/>
    </row>
    <row r="234" spans="2:53" ht="19.5" hidden="1" customHeight="1">
      <c r="B234" s="684"/>
      <c r="C234" s="652"/>
      <c r="D234" s="1418"/>
      <c r="E234" s="1418"/>
      <c r="F234" s="652"/>
      <c r="G234" s="654"/>
      <c r="H234" s="1438"/>
      <c r="I234" s="1439"/>
      <c r="J234" s="1439"/>
      <c r="K234" s="1439"/>
      <c r="L234" s="1440"/>
      <c r="M234" s="643"/>
      <c r="N234" s="643"/>
      <c r="O234" s="654"/>
      <c r="P234" s="654"/>
      <c r="Q234" s="654"/>
      <c r="R234" s="654"/>
      <c r="S234" s="654"/>
      <c r="T234" s="654"/>
      <c r="U234" s="654"/>
      <c r="V234" s="654"/>
      <c r="W234" s="654"/>
      <c r="X234" s="654"/>
      <c r="Y234" s="654"/>
      <c r="Z234" s="656"/>
      <c r="AA234" s="650"/>
      <c r="AB234" s="584"/>
      <c r="AC234" s="1601"/>
      <c r="AD234" s="1602"/>
      <c r="AE234" s="1602"/>
      <c r="AF234" s="1602"/>
      <c r="AG234" s="1602"/>
      <c r="AH234" s="1602"/>
      <c r="AI234" s="1602"/>
      <c r="AJ234" s="1602"/>
      <c r="AK234" s="1602"/>
      <c r="AL234" s="1602"/>
      <c r="AM234" s="1602"/>
      <c r="AN234" s="1602"/>
      <c r="AO234" s="1602"/>
      <c r="AP234" s="1602"/>
      <c r="AQ234" s="1602"/>
      <c r="AR234" s="1602"/>
      <c r="AS234" s="1602"/>
      <c r="AT234" s="1602"/>
      <c r="AU234" s="1602"/>
      <c r="AV234" s="1602"/>
      <c r="AW234" s="1602"/>
      <c r="AX234" s="1602"/>
      <c r="AY234" s="1602"/>
      <c r="AZ234" s="1602"/>
      <c r="BA234" s="1603"/>
    </row>
    <row r="235" spans="2:53" ht="15" hidden="1" customHeight="1">
      <c r="B235" s="889"/>
      <c r="C235" s="890"/>
      <c r="D235" s="890"/>
      <c r="E235" s="890"/>
      <c r="F235" s="890"/>
      <c r="G235" s="890"/>
      <c r="H235" s="890"/>
      <c r="I235" s="890"/>
      <c r="J235" s="890"/>
      <c r="K235" s="890"/>
      <c r="L235" s="890"/>
      <c r="M235" s="890"/>
      <c r="N235" s="890"/>
      <c r="O235" s="890"/>
      <c r="P235" s="890"/>
      <c r="Q235" s="890"/>
      <c r="R235" s="890"/>
      <c r="S235" s="890"/>
      <c r="T235" s="890"/>
      <c r="U235" s="890"/>
      <c r="V235" s="890"/>
      <c r="W235" s="890"/>
      <c r="X235" s="890"/>
      <c r="Y235" s="890"/>
      <c r="Z235" s="891"/>
      <c r="AA235" s="690"/>
      <c r="AB235" s="690"/>
      <c r="AC235" s="1601"/>
      <c r="AD235" s="1602"/>
      <c r="AE235" s="1602"/>
      <c r="AF235" s="1602"/>
      <c r="AG235" s="1602"/>
      <c r="AH235" s="1602"/>
      <c r="AI235" s="1602"/>
      <c r="AJ235" s="1602"/>
      <c r="AK235" s="1602"/>
      <c r="AL235" s="1602"/>
      <c r="AM235" s="1602"/>
      <c r="AN235" s="1602"/>
      <c r="AO235" s="1602"/>
      <c r="AP235" s="1602"/>
      <c r="AQ235" s="1602"/>
      <c r="AR235" s="1602"/>
      <c r="AS235" s="1602"/>
      <c r="AT235" s="1602"/>
      <c r="AU235" s="1602"/>
      <c r="AV235" s="1602"/>
      <c r="AW235" s="1602"/>
      <c r="AX235" s="1602"/>
      <c r="AY235" s="1602"/>
      <c r="AZ235" s="1602"/>
      <c r="BA235" s="1603"/>
    </row>
    <row r="236" spans="2:53" ht="19.5" hidden="1" customHeight="1">
      <c r="B236" s="642"/>
      <c r="C236" s="652"/>
      <c r="D236" s="1418"/>
      <c r="E236" s="1418"/>
      <c r="F236" s="652"/>
      <c r="G236" s="654"/>
      <c r="H236" s="1433"/>
      <c r="I236" s="1434"/>
      <c r="J236" s="1434"/>
      <c r="K236" s="1434"/>
      <c r="L236" s="1435"/>
      <c r="M236" s="643"/>
      <c r="N236" s="643"/>
      <c r="O236" s="654"/>
      <c r="P236" s="654"/>
      <c r="Q236" s="655"/>
      <c r="R236" s="654"/>
      <c r="S236" s="654"/>
      <c r="T236" s="654"/>
      <c r="U236" s="654"/>
      <c r="V236" s="654"/>
      <c r="W236" s="654"/>
      <c r="X236" s="654"/>
      <c r="Y236" s="654"/>
      <c r="Z236" s="656"/>
      <c r="AA236" s="692"/>
      <c r="AB236" s="692"/>
      <c r="AC236" s="1601"/>
      <c r="AD236" s="1602"/>
      <c r="AE236" s="1602"/>
      <c r="AF236" s="1602"/>
      <c r="AG236" s="1602"/>
      <c r="AH236" s="1602"/>
      <c r="AI236" s="1602"/>
      <c r="AJ236" s="1602"/>
      <c r="AK236" s="1602"/>
      <c r="AL236" s="1602"/>
      <c r="AM236" s="1602"/>
      <c r="AN236" s="1602"/>
      <c r="AO236" s="1602"/>
      <c r="AP236" s="1602"/>
      <c r="AQ236" s="1602"/>
      <c r="AR236" s="1602"/>
      <c r="AS236" s="1602"/>
      <c r="AT236" s="1602"/>
      <c r="AU236" s="1602"/>
      <c r="AV236" s="1602"/>
      <c r="AW236" s="1602"/>
      <c r="AX236" s="1602"/>
      <c r="AY236" s="1602"/>
      <c r="AZ236" s="1602"/>
      <c r="BA236" s="1603"/>
    </row>
    <row r="237" spans="2:53" ht="30" hidden="1" customHeight="1">
      <c r="B237" s="1416">
        <v>40</v>
      </c>
      <c r="C237" s="1417"/>
      <c r="D237" s="1419"/>
      <c r="E237" s="1420"/>
      <c r="F237" s="652"/>
      <c r="G237" s="659"/>
      <c r="H237" s="1436"/>
      <c r="I237" s="1353"/>
      <c r="J237" s="1353"/>
      <c r="K237" s="1353"/>
      <c r="L237" s="1437"/>
      <c r="M237" s="1446"/>
      <c r="N237" s="1446"/>
      <c r="O237" s="1447"/>
      <c r="P237" s="1430"/>
      <c r="Q237" s="1431"/>
      <c r="R237" s="1431"/>
      <c r="S237" s="1432"/>
      <c r="T237" s="664"/>
      <c r="U237" s="665"/>
      <c r="V237" s="654"/>
      <c r="W237" s="428"/>
      <c r="X237" s="666"/>
      <c r="Y237" s="654"/>
      <c r="Z237" s="656"/>
      <c r="AA237" s="584"/>
      <c r="AB237" s="584"/>
      <c r="AC237" s="1601"/>
      <c r="AD237" s="1602"/>
      <c r="AE237" s="1602"/>
      <c r="AF237" s="1602"/>
      <c r="AG237" s="1602"/>
      <c r="AH237" s="1602"/>
      <c r="AI237" s="1602"/>
      <c r="AJ237" s="1602"/>
      <c r="AK237" s="1602"/>
      <c r="AL237" s="1602"/>
      <c r="AM237" s="1602"/>
      <c r="AN237" s="1602"/>
      <c r="AO237" s="1602"/>
      <c r="AP237" s="1602"/>
      <c r="AQ237" s="1602"/>
      <c r="AR237" s="1602"/>
      <c r="AS237" s="1602"/>
      <c r="AT237" s="1602"/>
      <c r="AU237" s="1602"/>
      <c r="AV237" s="1602"/>
      <c r="AW237" s="1602"/>
      <c r="AX237" s="1602"/>
      <c r="AY237" s="1602"/>
      <c r="AZ237" s="1602"/>
      <c r="BA237" s="1603"/>
    </row>
    <row r="238" spans="2:53" ht="19.5" hidden="1" customHeight="1">
      <c r="B238" s="642"/>
      <c r="C238" s="652"/>
      <c r="D238" s="1418"/>
      <c r="E238" s="1418"/>
      <c r="F238" s="652"/>
      <c r="G238" s="654"/>
      <c r="H238" s="1438"/>
      <c r="I238" s="1439"/>
      <c r="J238" s="1439"/>
      <c r="K238" s="1439"/>
      <c r="L238" s="1440"/>
      <c r="M238" s="643"/>
      <c r="N238" s="643"/>
      <c r="O238" s="654"/>
      <c r="P238" s="654"/>
      <c r="Q238" s="654"/>
      <c r="R238" s="654"/>
      <c r="S238" s="654"/>
      <c r="T238" s="654"/>
      <c r="U238" s="654"/>
      <c r="V238" s="654"/>
      <c r="W238" s="654"/>
      <c r="X238" s="654"/>
      <c r="Y238" s="654"/>
      <c r="Z238" s="656"/>
      <c r="AA238" s="694"/>
      <c r="AB238" s="694"/>
      <c r="AC238" s="1601"/>
      <c r="AD238" s="1602"/>
      <c r="AE238" s="1602"/>
      <c r="AF238" s="1602"/>
      <c r="AG238" s="1602"/>
      <c r="AH238" s="1602"/>
      <c r="AI238" s="1602"/>
      <c r="AJ238" s="1602"/>
      <c r="AK238" s="1602"/>
      <c r="AL238" s="1602"/>
      <c r="AM238" s="1602"/>
      <c r="AN238" s="1602"/>
      <c r="AO238" s="1602"/>
      <c r="AP238" s="1602"/>
      <c r="AQ238" s="1602"/>
      <c r="AR238" s="1602"/>
      <c r="AS238" s="1602"/>
      <c r="AT238" s="1602"/>
      <c r="AU238" s="1602"/>
      <c r="AV238" s="1602"/>
      <c r="AW238" s="1602"/>
      <c r="AX238" s="1602"/>
      <c r="AY238" s="1602"/>
      <c r="AZ238" s="1602"/>
      <c r="BA238" s="1603"/>
    </row>
    <row r="239" spans="2:53" ht="13.5" hidden="1" customHeight="1">
      <c r="B239" s="642"/>
      <c r="C239" s="652"/>
      <c r="D239" s="669"/>
      <c r="E239" s="654"/>
      <c r="F239" s="652"/>
      <c r="G239" s="654"/>
      <c r="H239" s="678"/>
      <c r="I239" s="679"/>
      <c r="J239" s="679"/>
      <c r="K239" s="680"/>
      <c r="L239" s="681"/>
      <c r="M239" s="643"/>
      <c r="N239" s="643"/>
      <c r="O239" s="654"/>
      <c r="P239" s="654"/>
      <c r="Q239" s="654"/>
      <c r="R239" s="654"/>
      <c r="S239" s="654"/>
      <c r="T239" s="654"/>
      <c r="U239" s="654"/>
      <c r="V239" s="654"/>
      <c r="W239" s="654"/>
      <c r="X239" s="654"/>
      <c r="Y239" s="654"/>
      <c r="Z239" s="656"/>
      <c r="AA239" s="1490"/>
      <c r="AB239" s="683"/>
      <c r="AC239" s="1601"/>
      <c r="AD239" s="1602"/>
      <c r="AE239" s="1602"/>
      <c r="AF239" s="1602"/>
      <c r="AG239" s="1602"/>
      <c r="AH239" s="1602"/>
      <c r="AI239" s="1602"/>
      <c r="AJ239" s="1602"/>
      <c r="AK239" s="1602"/>
      <c r="AL239" s="1602"/>
      <c r="AM239" s="1602"/>
      <c r="AN239" s="1602"/>
      <c r="AO239" s="1602"/>
      <c r="AP239" s="1602"/>
      <c r="AQ239" s="1602"/>
      <c r="AR239" s="1602"/>
      <c r="AS239" s="1602"/>
      <c r="AT239" s="1602"/>
      <c r="AU239" s="1602"/>
      <c r="AV239" s="1602"/>
      <c r="AW239" s="1602"/>
      <c r="AX239" s="1602"/>
      <c r="AY239" s="1602"/>
      <c r="AZ239" s="1602"/>
      <c r="BA239" s="1603"/>
    </row>
    <row r="240" spans="2:53" ht="19.5" hidden="1" customHeight="1">
      <c r="B240" s="642"/>
      <c r="C240" s="652"/>
      <c r="D240" s="1418"/>
      <c r="E240" s="1418"/>
      <c r="F240" s="652"/>
      <c r="G240" s="654"/>
      <c r="H240" s="1433"/>
      <c r="I240" s="1434"/>
      <c r="J240" s="1434"/>
      <c r="K240" s="1434"/>
      <c r="L240" s="1435"/>
      <c r="M240" s="643"/>
      <c r="N240" s="643"/>
      <c r="O240" s="654"/>
      <c r="P240" s="654"/>
      <c r="Q240" s="655"/>
      <c r="R240" s="654"/>
      <c r="S240" s="654"/>
      <c r="T240" s="654"/>
      <c r="U240" s="654"/>
      <c r="V240" s="654"/>
      <c r="W240" s="654"/>
      <c r="X240" s="654"/>
      <c r="Y240" s="654"/>
      <c r="Z240" s="656"/>
      <c r="AA240" s="1490"/>
      <c r="AB240" s="683"/>
      <c r="AC240" s="1601"/>
      <c r="AD240" s="1602"/>
      <c r="AE240" s="1602"/>
      <c r="AF240" s="1602"/>
      <c r="AG240" s="1602"/>
      <c r="AH240" s="1602"/>
      <c r="AI240" s="1602"/>
      <c r="AJ240" s="1602"/>
      <c r="AK240" s="1602"/>
      <c r="AL240" s="1602"/>
      <c r="AM240" s="1602"/>
      <c r="AN240" s="1602"/>
      <c r="AO240" s="1602"/>
      <c r="AP240" s="1602"/>
      <c r="AQ240" s="1602"/>
      <c r="AR240" s="1602"/>
      <c r="AS240" s="1602"/>
      <c r="AT240" s="1602"/>
      <c r="AU240" s="1602"/>
      <c r="AV240" s="1602"/>
      <c r="AW240" s="1602"/>
      <c r="AX240" s="1602"/>
      <c r="AY240" s="1602"/>
      <c r="AZ240" s="1602"/>
      <c r="BA240" s="1603"/>
    </row>
    <row r="241" spans="2:53" ht="30" hidden="1" customHeight="1">
      <c r="B241" s="1416">
        <v>41</v>
      </c>
      <c r="C241" s="1417"/>
      <c r="D241" s="1419"/>
      <c r="E241" s="1420"/>
      <c r="F241" s="652"/>
      <c r="G241" s="659"/>
      <c r="H241" s="1436"/>
      <c r="I241" s="1353"/>
      <c r="J241" s="1353"/>
      <c r="K241" s="1353"/>
      <c r="L241" s="1437"/>
      <c r="M241" s="1446"/>
      <c r="N241" s="1446"/>
      <c r="O241" s="1447"/>
      <c r="P241" s="1430"/>
      <c r="Q241" s="1431"/>
      <c r="R241" s="1431"/>
      <c r="S241" s="1432"/>
      <c r="T241" s="664"/>
      <c r="U241" s="665"/>
      <c r="V241" s="654"/>
      <c r="W241" s="428"/>
      <c r="X241" s="666"/>
      <c r="Y241" s="654"/>
      <c r="Z241" s="656"/>
      <c r="AA241" s="584"/>
      <c r="AB241" s="584"/>
      <c r="AC241" s="1601"/>
      <c r="AD241" s="1602"/>
      <c r="AE241" s="1602"/>
      <c r="AF241" s="1602"/>
      <c r="AG241" s="1602"/>
      <c r="AH241" s="1602"/>
      <c r="AI241" s="1602"/>
      <c r="AJ241" s="1602"/>
      <c r="AK241" s="1602"/>
      <c r="AL241" s="1602"/>
      <c r="AM241" s="1602"/>
      <c r="AN241" s="1602"/>
      <c r="AO241" s="1602"/>
      <c r="AP241" s="1602"/>
      <c r="AQ241" s="1602"/>
      <c r="AR241" s="1602"/>
      <c r="AS241" s="1602"/>
      <c r="AT241" s="1602"/>
      <c r="AU241" s="1602"/>
      <c r="AV241" s="1602"/>
      <c r="AW241" s="1602"/>
      <c r="AX241" s="1602"/>
      <c r="AY241" s="1602"/>
      <c r="AZ241" s="1602"/>
      <c r="BA241" s="1603"/>
    </row>
    <row r="242" spans="2:53" ht="19.5" hidden="1" customHeight="1">
      <c r="B242" s="684"/>
      <c r="C242" s="652"/>
      <c r="D242" s="1418"/>
      <c r="E242" s="1418"/>
      <c r="F242" s="652"/>
      <c r="G242" s="654"/>
      <c r="H242" s="1438"/>
      <c r="I242" s="1439"/>
      <c r="J242" s="1439"/>
      <c r="K242" s="1439"/>
      <c r="L242" s="1440"/>
      <c r="M242" s="643"/>
      <c r="N242" s="643"/>
      <c r="O242" s="654"/>
      <c r="P242" s="654"/>
      <c r="Q242" s="654"/>
      <c r="R242" s="654"/>
      <c r="S242" s="654"/>
      <c r="T242" s="654"/>
      <c r="U242" s="654"/>
      <c r="V242" s="654"/>
      <c r="W242" s="654"/>
      <c r="X242" s="654"/>
      <c r="Y242" s="654"/>
      <c r="Z242" s="656"/>
      <c r="AA242" s="715"/>
      <c r="AB242" s="686"/>
      <c r="AC242" s="1601"/>
      <c r="AD242" s="1602"/>
      <c r="AE242" s="1602"/>
      <c r="AF242" s="1602"/>
      <c r="AG242" s="1602"/>
      <c r="AH242" s="1602"/>
      <c r="AI242" s="1602"/>
      <c r="AJ242" s="1602"/>
      <c r="AK242" s="1602"/>
      <c r="AL242" s="1602"/>
      <c r="AM242" s="1602"/>
      <c r="AN242" s="1602"/>
      <c r="AO242" s="1602"/>
      <c r="AP242" s="1602"/>
      <c r="AQ242" s="1602"/>
      <c r="AR242" s="1602"/>
      <c r="AS242" s="1602"/>
      <c r="AT242" s="1602"/>
      <c r="AU242" s="1602"/>
      <c r="AV242" s="1602"/>
      <c r="AW242" s="1602"/>
      <c r="AX242" s="1602"/>
      <c r="AY242" s="1602"/>
      <c r="AZ242" s="1602"/>
      <c r="BA242" s="1603"/>
    </row>
    <row r="243" spans="2:53" ht="13.5" hidden="1" customHeight="1">
      <c r="B243" s="642"/>
      <c r="C243" s="652"/>
      <c r="D243" s="669"/>
      <c r="E243" s="654"/>
      <c r="F243" s="652"/>
      <c r="G243" s="654"/>
      <c r="H243" s="678"/>
      <c r="I243" s="679"/>
      <c r="J243" s="679"/>
      <c r="K243" s="680"/>
      <c r="L243" s="681"/>
      <c r="M243" s="643"/>
      <c r="N243" s="643"/>
      <c r="O243" s="654"/>
      <c r="P243" s="654"/>
      <c r="Q243" s="654"/>
      <c r="R243" s="654"/>
      <c r="S243" s="654"/>
      <c r="T243" s="654"/>
      <c r="U243" s="654"/>
      <c r="V243" s="654"/>
      <c r="W243" s="654"/>
      <c r="X243" s="654"/>
      <c r="Y243" s="654"/>
      <c r="Z243" s="656"/>
      <c r="AA243" s="1490"/>
      <c r="AB243" s="683"/>
      <c r="AC243" s="1601"/>
      <c r="AD243" s="1602"/>
      <c r="AE243" s="1602"/>
      <c r="AF243" s="1602"/>
      <c r="AG243" s="1602"/>
      <c r="AH243" s="1602"/>
      <c r="AI243" s="1602"/>
      <c r="AJ243" s="1602"/>
      <c r="AK243" s="1602"/>
      <c r="AL243" s="1602"/>
      <c r="AM243" s="1602"/>
      <c r="AN243" s="1602"/>
      <c r="AO243" s="1602"/>
      <c r="AP243" s="1602"/>
      <c r="AQ243" s="1602"/>
      <c r="AR243" s="1602"/>
      <c r="AS243" s="1602"/>
      <c r="AT243" s="1602"/>
      <c r="AU243" s="1602"/>
      <c r="AV243" s="1602"/>
      <c r="AW243" s="1602"/>
      <c r="AX243" s="1602"/>
      <c r="AY243" s="1602"/>
      <c r="AZ243" s="1602"/>
      <c r="BA243" s="1603"/>
    </row>
    <row r="244" spans="2:53" ht="19.5" hidden="1" customHeight="1">
      <c r="B244" s="642"/>
      <c r="C244" s="652"/>
      <c r="D244" s="1418"/>
      <c r="E244" s="1418"/>
      <c r="F244" s="652"/>
      <c r="G244" s="654"/>
      <c r="H244" s="1433"/>
      <c r="I244" s="1434"/>
      <c r="J244" s="1434"/>
      <c r="K244" s="1434"/>
      <c r="L244" s="1435"/>
      <c r="M244" s="643"/>
      <c r="N244" s="643"/>
      <c r="O244" s="654"/>
      <c r="P244" s="654"/>
      <c r="Q244" s="655"/>
      <c r="R244" s="654"/>
      <c r="S244" s="654"/>
      <c r="T244" s="654"/>
      <c r="U244" s="654"/>
      <c r="V244" s="654"/>
      <c r="W244" s="654"/>
      <c r="X244" s="654"/>
      <c r="Y244" s="654"/>
      <c r="Z244" s="656"/>
      <c r="AA244" s="1490"/>
      <c r="AB244" s="683"/>
      <c r="AC244" s="1601"/>
      <c r="AD244" s="1602"/>
      <c r="AE244" s="1602"/>
      <c r="AF244" s="1602"/>
      <c r="AG244" s="1602"/>
      <c r="AH244" s="1602"/>
      <c r="AI244" s="1602"/>
      <c r="AJ244" s="1602"/>
      <c r="AK244" s="1602"/>
      <c r="AL244" s="1602"/>
      <c r="AM244" s="1602"/>
      <c r="AN244" s="1602"/>
      <c r="AO244" s="1602"/>
      <c r="AP244" s="1602"/>
      <c r="AQ244" s="1602"/>
      <c r="AR244" s="1602"/>
      <c r="AS244" s="1602"/>
      <c r="AT244" s="1602"/>
      <c r="AU244" s="1602"/>
      <c r="AV244" s="1602"/>
      <c r="AW244" s="1602"/>
      <c r="AX244" s="1602"/>
      <c r="AY244" s="1602"/>
      <c r="AZ244" s="1602"/>
      <c r="BA244" s="1603"/>
    </row>
    <row r="245" spans="2:53" ht="30" hidden="1" customHeight="1">
      <c r="B245" s="1416">
        <v>41</v>
      </c>
      <c r="C245" s="1417"/>
      <c r="D245" s="1419"/>
      <c r="E245" s="1420"/>
      <c r="F245" s="652"/>
      <c r="G245" s="659"/>
      <c r="H245" s="1436"/>
      <c r="I245" s="1353"/>
      <c r="J245" s="1353"/>
      <c r="K245" s="1353"/>
      <c r="L245" s="1437"/>
      <c r="M245" s="1446"/>
      <c r="N245" s="1446"/>
      <c r="O245" s="1447"/>
      <c r="P245" s="1430"/>
      <c r="Q245" s="1431"/>
      <c r="R245" s="1431"/>
      <c r="S245" s="1432"/>
      <c r="T245" s="664"/>
      <c r="U245" s="665"/>
      <c r="V245" s="654"/>
      <c r="W245" s="428"/>
      <c r="X245" s="666"/>
      <c r="Y245" s="654"/>
      <c r="Z245" s="656"/>
      <c r="AA245" s="584"/>
      <c r="AB245" s="584"/>
      <c r="AC245" s="1601"/>
      <c r="AD245" s="1602"/>
      <c r="AE245" s="1602"/>
      <c r="AF245" s="1602"/>
      <c r="AG245" s="1602"/>
      <c r="AH245" s="1602"/>
      <c r="AI245" s="1602"/>
      <c r="AJ245" s="1602"/>
      <c r="AK245" s="1602"/>
      <c r="AL245" s="1602"/>
      <c r="AM245" s="1602"/>
      <c r="AN245" s="1602"/>
      <c r="AO245" s="1602"/>
      <c r="AP245" s="1602"/>
      <c r="AQ245" s="1602"/>
      <c r="AR245" s="1602"/>
      <c r="AS245" s="1602"/>
      <c r="AT245" s="1602"/>
      <c r="AU245" s="1602"/>
      <c r="AV245" s="1602"/>
      <c r="AW245" s="1602"/>
      <c r="AX245" s="1602"/>
      <c r="AY245" s="1602"/>
      <c r="AZ245" s="1602"/>
      <c r="BA245" s="1603"/>
    </row>
    <row r="246" spans="2:53" ht="19.5" hidden="1" customHeight="1">
      <c r="B246" s="684"/>
      <c r="C246" s="652"/>
      <c r="D246" s="1418"/>
      <c r="E246" s="1418"/>
      <c r="F246" s="652"/>
      <c r="G246" s="654"/>
      <c r="H246" s="1438"/>
      <c r="I246" s="1439"/>
      <c r="J246" s="1439"/>
      <c r="K246" s="1439"/>
      <c r="L246" s="1440"/>
      <c r="M246" s="643"/>
      <c r="N246" s="643"/>
      <c r="O246" s="654"/>
      <c r="P246" s="654"/>
      <c r="Q246" s="654"/>
      <c r="R246" s="654"/>
      <c r="S246" s="654"/>
      <c r="T246" s="654"/>
      <c r="U246" s="654"/>
      <c r="V246" s="654"/>
      <c r="W246" s="654"/>
      <c r="X246" s="654"/>
      <c r="Y246" s="654"/>
      <c r="Z246" s="656"/>
      <c r="AA246" s="715"/>
      <c r="AB246" s="686"/>
      <c r="AC246" s="1601"/>
      <c r="AD246" s="1602"/>
      <c r="AE246" s="1602"/>
      <c r="AF246" s="1602"/>
      <c r="AG246" s="1602"/>
      <c r="AH246" s="1602"/>
      <c r="AI246" s="1602"/>
      <c r="AJ246" s="1602"/>
      <c r="AK246" s="1602"/>
      <c r="AL246" s="1602"/>
      <c r="AM246" s="1602"/>
      <c r="AN246" s="1602"/>
      <c r="AO246" s="1602"/>
      <c r="AP246" s="1602"/>
      <c r="AQ246" s="1602"/>
      <c r="AR246" s="1602"/>
      <c r="AS246" s="1602"/>
      <c r="AT246" s="1602"/>
      <c r="AU246" s="1602"/>
      <c r="AV246" s="1602"/>
      <c r="AW246" s="1602"/>
      <c r="AX246" s="1602"/>
      <c r="AY246" s="1602"/>
      <c r="AZ246" s="1602"/>
      <c r="BA246" s="1603"/>
    </row>
    <row r="247" spans="2:53" ht="34.5" hidden="1" customHeight="1">
      <c r="B247" s="703"/>
      <c r="C247" s="704"/>
      <c r="D247" s="704"/>
      <c r="E247" s="704"/>
      <c r="F247" s="705"/>
      <c r="G247" s="647"/>
      <c r="H247" s="647"/>
      <c r="I247" s="647"/>
      <c r="J247" s="647"/>
      <c r="K247" s="647"/>
      <c r="L247" s="647"/>
      <c r="M247" s="647"/>
      <c r="N247" s="647"/>
      <c r="O247" s="647"/>
      <c r="P247" s="647"/>
      <c r="Q247" s="647"/>
      <c r="R247" s="647"/>
      <c r="S247" s="647"/>
      <c r="T247" s="647"/>
      <c r="U247" s="647"/>
      <c r="V247" s="647"/>
      <c r="W247" s="706"/>
      <c r="X247" s="647"/>
      <c r="Y247" s="647"/>
      <c r="Z247" s="707"/>
      <c r="AA247" s="693"/>
      <c r="AB247" s="694"/>
      <c r="AC247" s="1604"/>
      <c r="AD247" s="1605"/>
      <c r="AE247" s="1605"/>
      <c r="AF247" s="1605"/>
      <c r="AG247" s="1605"/>
      <c r="AH247" s="1605"/>
      <c r="AI247" s="1605"/>
      <c r="AJ247" s="1605"/>
      <c r="AK247" s="1605"/>
      <c r="AL247" s="1605"/>
      <c r="AM247" s="1605"/>
      <c r="AN247" s="1605"/>
      <c r="AO247" s="1605"/>
      <c r="AP247" s="1605"/>
      <c r="AQ247" s="1605"/>
      <c r="AR247" s="1605"/>
      <c r="AS247" s="1605"/>
      <c r="AT247" s="1605"/>
      <c r="AU247" s="1605"/>
      <c r="AV247" s="1605"/>
      <c r="AW247" s="1605"/>
      <c r="AX247" s="1605"/>
      <c r="AY247" s="1605"/>
      <c r="AZ247" s="1605"/>
      <c r="BA247" s="1606"/>
    </row>
    <row r="248" spans="2:53" ht="22.5" customHeight="1">
      <c r="B248" s="636"/>
      <c r="C248" s="587"/>
      <c r="D248" s="587"/>
      <c r="E248" s="587"/>
      <c r="F248" s="587"/>
      <c r="G248" s="587"/>
      <c r="H248" s="587"/>
      <c r="I248" s="587"/>
      <c r="J248" s="587"/>
      <c r="K248" s="587"/>
      <c r="L248" s="587"/>
      <c r="M248" s="584"/>
      <c r="N248" s="584"/>
      <c r="O248" s="584"/>
      <c r="P248" s="584"/>
      <c r="Q248" s="584"/>
      <c r="R248" s="584"/>
      <c r="S248" s="584"/>
      <c r="T248" s="584"/>
      <c r="U248" s="584"/>
      <c r="V248" s="584"/>
      <c r="W248" s="584"/>
      <c r="X248" s="584"/>
      <c r="Y248" s="584"/>
      <c r="Z248" s="584"/>
      <c r="AA248" s="584"/>
      <c r="AB248" s="584"/>
      <c r="AC248" s="587"/>
      <c r="AD248" s="587"/>
      <c r="AE248" s="587"/>
      <c r="AF248" s="587"/>
      <c r="AG248" s="587"/>
      <c r="AH248" s="584"/>
      <c r="AI248" s="584"/>
      <c r="AJ248" s="584"/>
      <c r="AK248" s="584"/>
      <c r="AL248" s="584"/>
      <c r="AM248" s="584"/>
      <c r="AN248" s="584"/>
      <c r="AO248" s="584"/>
      <c r="AP248" s="584"/>
      <c r="AQ248" s="584"/>
      <c r="AR248" s="584"/>
      <c r="AS248" s="584"/>
      <c r="AT248" s="584"/>
      <c r="AU248" s="584"/>
      <c r="AV248" s="584"/>
      <c r="AW248" s="584"/>
      <c r="AX248" s="584"/>
      <c r="AY248" s="584"/>
      <c r="AZ248" s="584"/>
      <c r="BA248" s="637"/>
    </row>
    <row r="249" spans="2:53" ht="22.5" customHeight="1">
      <c r="B249" s="728"/>
      <c r="C249" s="729"/>
      <c r="D249" s="729"/>
      <c r="E249" s="729"/>
      <c r="F249" s="729"/>
      <c r="G249" s="729"/>
      <c r="H249" s="729"/>
      <c r="I249" s="729"/>
      <c r="J249" s="729"/>
      <c r="K249" s="729"/>
      <c r="L249" s="729"/>
      <c r="M249" s="730"/>
      <c r="N249" s="730"/>
      <c r="O249" s="730"/>
      <c r="P249" s="730"/>
      <c r="Q249" s="730"/>
      <c r="R249" s="730"/>
      <c r="S249" s="730"/>
      <c r="T249" s="730"/>
      <c r="U249" s="730"/>
      <c r="V249" s="730"/>
      <c r="W249" s="730"/>
      <c r="X249" s="730"/>
      <c r="Y249" s="730"/>
      <c r="Z249" s="730"/>
      <c r="AA249" s="730"/>
      <c r="AB249" s="730"/>
      <c r="AC249" s="729"/>
      <c r="AD249" s="729"/>
      <c r="AE249" s="729"/>
      <c r="AF249" s="729"/>
      <c r="AG249" s="729"/>
      <c r="AH249" s="730"/>
      <c r="AI249" s="730"/>
      <c r="AJ249" s="730"/>
      <c r="AK249" s="730"/>
      <c r="AL249" s="730"/>
      <c r="AM249" s="730"/>
      <c r="AN249" s="730"/>
      <c r="AO249" s="730"/>
      <c r="AP249" s="730"/>
      <c r="AQ249" s="730"/>
      <c r="AR249" s="730"/>
      <c r="AS249" s="730"/>
      <c r="AT249" s="730"/>
      <c r="AU249" s="730"/>
      <c r="AV249" s="730"/>
      <c r="AW249" s="730"/>
      <c r="AX249" s="730"/>
      <c r="AY249" s="730"/>
      <c r="AZ249" s="730"/>
      <c r="BA249" s="731"/>
    </row>
    <row r="250" spans="2:53" ht="133.5" customHeight="1">
      <c r="B250" s="733"/>
      <c r="C250" s="734"/>
      <c r="D250" s="734"/>
      <c r="E250" s="734"/>
      <c r="F250" s="735"/>
      <c r="G250" s="736"/>
      <c r="H250" s="736"/>
      <c r="I250" s="736"/>
      <c r="J250" s="736"/>
      <c r="K250" s="736"/>
      <c r="L250" s="736"/>
      <c r="M250" s="736"/>
      <c r="N250" s="736"/>
      <c r="O250" s="736"/>
      <c r="P250" s="736"/>
      <c r="Q250" s="736"/>
      <c r="R250" s="736"/>
      <c r="S250" s="736"/>
      <c r="T250" s="736"/>
      <c r="U250" s="736"/>
      <c r="V250" s="736"/>
      <c r="W250" s="737"/>
      <c r="X250" s="736"/>
      <c r="Y250" s="736"/>
      <c r="Z250" s="736"/>
      <c r="AA250" s="738"/>
      <c r="AB250" s="738"/>
      <c r="AC250" s="734"/>
      <c r="AD250" s="734"/>
      <c r="AE250" s="734"/>
      <c r="AF250" s="734"/>
      <c r="AG250" s="735"/>
      <c r="AH250" s="736"/>
      <c r="AI250" s="736"/>
      <c r="AJ250" s="736"/>
      <c r="AK250" s="736"/>
      <c r="AL250" s="736"/>
      <c r="AM250" s="736"/>
      <c r="AN250" s="736"/>
      <c r="AO250" s="736"/>
      <c r="AP250" s="736"/>
      <c r="AQ250" s="736"/>
      <c r="AR250" s="736"/>
      <c r="AS250" s="736"/>
      <c r="AT250" s="736"/>
      <c r="AU250" s="736"/>
      <c r="AV250" s="736"/>
      <c r="AW250" s="736"/>
      <c r="AX250" s="737"/>
      <c r="AY250" s="736"/>
      <c r="AZ250" s="736"/>
      <c r="BA250" s="739"/>
    </row>
    <row r="251" spans="2:53">
      <c r="B251" s="631"/>
      <c r="BA251" s="740"/>
    </row>
    <row r="252" spans="2:53">
      <c r="B252" s="741"/>
      <c r="C252" s="742"/>
      <c r="D252" s="742"/>
      <c r="E252" s="743"/>
      <c r="F252" s="1474" t="str">
        <f>Données!AF3</f>
        <v xml:space="preserve">Conception et réalisation : Thierry GÉRARD IEN-ET STI Design &amp; Métiers d'art - Version 5.2 • Septembre 2020    
Adaptation Equipe Académique Rennes [ 07 83 77 09 55 ] - Version 5.2 • Mars 2021 </v>
      </c>
      <c r="G252" s="1474"/>
      <c r="H252" s="1474"/>
      <c r="I252" s="1474"/>
      <c r="J252" s="1474"/>
      <c r="K252" s="1474"/>
      <c r="L252" s="1474"/>
      <c r="M252" s="1474"/>
      <c r="N252" s="1474"/>
      <c r="O252" s="1474"/>
      <c r="P252" s="1474"/>
      <c r="Q252" s="1474"/>
      <c r="R252" s="1474"/>
      <c r="S252" s="1474"/>
      <c r="T252" s="1474"/>
      <c r="U252" s="743"/>
      <c r="V252" s="743"/>
      <c r="W252" s="743"/>
      <c r="X252" s="743"/>
      <c r="Y252" s="743"/>
      <c r="Z252" s="743"/>
      <c r="AA252" s="743"/>
      <c r="AB252" s="743"/>
      <c r="AC252" s="743"/>
      <c r="AD252" s="743"/>
      <c r="AE252" s="743"/>
      <c r="AF252" s="743"/>
      <c r="AG252" s="743"/>
      <c r="AH252" s="743"/>
      <c r="AI252" s="743"/>
      <c r="AJ252" s="743"/>
      <c r="AK252" s="743"/>
      <c r="AL252" s="743"/>
      <c r="AM252" s="743"/>
      <c r="AN252" s="743"/>
      <c r="AO252" s="743"/>
      <c r="AP252" s="743"/>
      <c r="AQ252" s="743"/>
      <c r="AR252" s="743"/>
      <c r="AS252" s="743"/>
      <c r="AT252" s="743"/>
      <c r="AU252" s="743"/>
      <c r="AV252" s="743"/>
      <c r="AW252" s="743"/>
      <c r="AX252" s="744"/>
      <c r="AY252" s="744"/>
      <c r="AZ252" s="744"/>
      <c r="BA252" s="745"/>
    </row>
  </sheetData>
  <sheetProtection sheet="1"/>
  <mergeCells count="551">
    <mergeCell ref="O5:T6"/>
    <mergeCell ref="W5:AA8"/>
    <mergeCell ref="AC5:AS6"/>
    <mergeCell ref="G6:H6"/>
    <mergeCell ref="B9:E9"/>
    <mergeCell ref="D19:E23"/>
    <mergeCell ref="F19:F23"/>
    <mergeCell ref="G19:S23"/>
    <mergeCell ref="T19:T23"/>
    <mergeCell ref="V19:V23"/>
    <mergeCell ref="G5:H5"/>
    <mergeCell ref="I5:I6"/>
    <mergeCell ref="J5:J6"/>
    <mergeCell ref="K5:K6"/>
    <mergeCell ref="L5:M6"/>
    <mergeCell ref="N5:N6"/>
    <mergeCell ref="B26:C26"/>
    <mergeCell ref="D26:E26"/>
    <mergeCell ref="M26:O26"/>
    <mergeCell ref="P26:S26"/>
    <mergeCell ref="AC26:AD26"/>
    <mergeCell ref="AE26:AF26"/>
    <mergeCell ref="AY19:BA23"/>
    <mergeCell ref="U20:U22"/>
    <mergeCell ref="W20:W22"/>
    <mergeCell ref="AV20:AV22"/>
    <mergeCell ref="AX20:AX22"/>
    <mergeCell ref="D25:E25"/>
    <mergeCell ref="H25:L27"/>
    <mergeCell ref="AE25:AF25"/>
    <mergeCell ref="AI25:AM27"/>
    <mergeCell ref="AN26:AP26"/>
    <mergeCell ref="X19:Z23"/>
    <mergeCell ref="AE19:AF23"/>
    <mergeCell ref="AG19:AG23"/>
    <mergeCell ref="AH19:AT23"/>
    <mergeCell ref="AU19:AU23"/>
    <mergeCell ref="AW19:AW23"/>
    <mergeCell ref="AQ26:AT26"/>
    <mergeCell ref="D27:E27"/>
    <mergeCell ref="AE27:AF27"/>
    <mergeCell ref="AE29:AF29"/>
    <mergeCell ref="AI29:AM31"/>
    <mergeCell ref="AN30:AP30"/>
    <mergeCell ref="AQ30:AT30"/>
    <mergeCell ref="D29:X67"/>
    <mergeCell ref="AE31:AF31"/>
    <mergeCell ref="AA32:AA33"/>
    <mergeCell ref="AE32:AF32"/>
    <mergeCell ref="AE33:AF33"/>
    <mergeCell ref="AE41:AF41"/>
    <mergeCell ref="AI41:AM43"/>
    <mergeCell ref="AE42:AF42"/>
    <mergeCell ref="AN42:AP42"/>
    <mergeCell ref="AQ42:AT42"/>
    <mergeCell ref="AE43:AF43"/>
    <mergeCell ref="AA45:AA46"/>
    <mergeCell ref="AE45:AF45"/>
    <mergeCell ref="AI45:AM47"/>
    <mergeCell ref="AN62:AP62"/>
    <mergeCell ref="AN54:AP54"/>
    <mergeCell ref="AQ54:AT54"/>
    <mergeCell ref="AN58:AP58"/>
    <mergeCell ref="AQ58:AT58"/>
    <mergeCell ref="B30:C30"/>
    <mergeCell ref="AC30:AD30"/>
    <mergeCell ref="AE30:AF30"/>
    <mergeCell ref="B38:C38"/>
    <mergeCell ref="AC38:AD38"/>
    <mergeCell ref="AE38:AF38"/>
    <mergeCell ref="AN34:AP34"/>
    <mergeCell ref="AQ34:AT34"/>
    <mergeCell ref="AA35:AA36"/>
    <mergeCell ref="AE35:AF35"/>
    <mergeCell ref="AE37:AF37"/>
    <mergeCell ref="AI37:AM39"/>
    <mergeCell ref="AN38:AP38"/>
    <mergeCell ref="AI33:AM35"/>
    <mergeCell ref="B34:C34"/>
    <mergeCell ref="AC34:AD34"/>
    <mergeCell ref="AE34:AF34"/>
    <mergeCell ref="AQ38:AT38"/>
    <mergeCell ref="AE39:AF39"/>
    <mergeCell ref="B42:C42"/>
    <mergeCell ref="AA42:AA43"/>
    <mergeCell ref="AC42:AD42"/>
    <mergeCell ref="B50:C50"/>
    <mergeCell ref="AC50:AD50"/>
    <mergeCell ref="AE50:AF50"/>
    <mergeCell ref="AN46:AP46"/>
    <mergeCell ref="AQ46:AT46"/>
    <mergeCell ref="AE47:AF47"/>
    <mergeCell ref="AE49:AF49"/>
    <mergeCell ref="AI49:AM51"/>
    <mergeCell ref="AN50:AP50"/>
    <mergeCell ref="AQ50:AT50"/>
    <mergeCell ref="B46:C46"/>
    <mergeCell ref="AC46:AD46"/>
    <mergeCell ref="AE46:AF46"/>
    <mergeCell ref="B54:C54"/>
    <mergeCell ref="AC54:AD54"/>
    <mergeCell ref="AE54:AF54"/>
    <mergeCell ref="AE51:AF51"/>
    <mergeCell ref="AE53:AF53"/>
    <mergeCell ref="AE59:AF59"/>
    <mergeCell ref="AE61:AF61"/>
    <mergeCell ref="AI61:AM63"/>
    <mergeCell ref="AC62:AD62"/>
    <mergeCell ref="AE62:AF62"/>
    <mergeCell ref="AE55:AF55"/>
    <mergeCell ref="AE57:AF57"/>
    <mergeCell ref="AI57:AM59"/>
    <mergeCell ref="AC58:AD58"/>
    <mergeCell ref="AE58:AF58"/>
    <mergeCell ref="AI53:AM55"/>
    <mergeCell ref="AQ62:AT62"/>
    <mergeCell ref="AE63:AF63"/>
    <mergeCell ref="AE65:AF65"/>
    <mergeCell ref="AI65:AM67"/>
    <mergeCell ref="AC66:AD66"/>
    <mergeCell ref="AE66:AF66"/>
    <mergeCell ref="AN66:AP66"/>
    <mergeCell ref="AQ66:AT66"/>
    <mergeCell ref="AE67:AF67"/>
    <mergeCell ref="AE70:AF74"/>
    <mergeCell ref="AG70:AG74"/>
    <mergeCell ref="AH70:AT74"/>
    <mergeCell ref="AU70:AU74"/>
    <mergeCell ref="AW70:AW74"/>
    <mergeCell ref="AY70:BA74"/>
    <mergeCell ref="AV71:AV73"/>
    <mergeCell ref="AX71:AX73"/>
    <mergeCell ref="D70:E74"/>
    <mergeCell ref="F70:F74"/>
    <mergeCell ref="G70:S74"/>
    <mergeCell ref="T70:T74"/>
    <mergeCell ref="V70:V74"/>
    <mergeCell ref="X70:Z74"/>
    <mergeCell ref="U71:U73"/>
    <mergeCell ref="W71:W73"/>
    <mergeCell ref="D76:E76"/>
    <mergeCell ref="H76:L78"/>
    <mergeCell ref="AE76:AF76"/>
    <mergeCell ref="AI76:AM78"/>
    <mergeCell ref="B77:C77"/>
    <mergeCell ref="D77:E77"/>
    <mergeCell ref="M77:O77"/>
    <mergeCell ref="P77:S77"/>
    <mergeCell ref="AC77:AD77"/>
    <mergeCell ref="AE77:AF77"/>
    <mergeCell ref="B81:C81"/>
    <mergeCell ref="D81:E81"/>
    <mergeCell ref="M81:O81"/>
    <mergeCell ref="P81:S81"/>
    <mergeCell ref="AC81:AD81"/>
    <mergeCell ref="AE81:AF81"/>
    <mergeCell ref="AN77:AP77"/>
    <mergeCell ref="AQ77:AT77"/>
    <mergeCell ref="D78:E78"/>
    <mergeCell ref="AE78:AF78"/>
    <mergeCell ref="D80:E80"/>
    <mergeCell ref="H80:L82"/>
    <mergeCell ref="AE80:AF80"/>
    <mergeCell ref="AI80:AM82"/>
    <mergeCell ref="AN81:AP81"/>
    <mergeCell ref="AQ81:AT81"/>
    <mergeCell ref="B85:C85"/>
    <mergeCell ref="D85:E85"/>
    <mergeCell ref="M85:O85"/>
    <mergeCell ref="P85:S85"/>
    <mergeCell ref="AC85:AD85"/>
    <mergeCell ref="AE85:AF85"/>
    <mergeCell ref="D82:E82"/>
    <mergeCell ref="AE82:AF82"/>
    <mergeCell ref="AA83:AA84"/>
    <mergeCell ref="D84:E84"/>
    <mergeCell ref="H84:L86"/>
    <mergeCell ref="AE84:AF84"/>
    <mergeCell ref="AE90:AF90"/>
    <mergeCell ref="AE92:AF92"/>
    <mergeCell ref="AI92:AM94"/>
    <mergeCell ref="AC93:AD93"/>
    <mergeCell ref="AE93:AF93"/>
    <mergeCell ref="AN93:AP93"/>
    <mergeCell ref="AN85:AP85"/>
    <mergeCell ref="AQ85:AT85"/>
    <mergeCell ref="D86:E86"/>
    <mergeCell ref="AE86:AF86"/>
    <mergeCell ref="AE88:AF88"/>
    <mergeCell ref="AI88:AM90"/>
    <mergeCell ref="AC89:AD89"/>
    <mergeCell ref="AE89:AF89"/>
    <mergeCell ref="AN89:AP89"/>
    <mergeCell ref="AQ89:AT89"/>
    <mergeCell ref="AI84:AM86"/>
    <mergeCell ref="AQ93:AT93"/>
    <mergeCell ref="AE94:AF94"/>
    <mergeCell ref="AE96:AF96"/>
    <mergeCell ref="AI96:AM98"/>
    <mergeCell ref="AC97:AD97"/>
    <mergeCell ref="AE97:AF97"/>
    <mergeCell ref="AN97:AP97"/>
    <mergeCell ref="AQ97:AT97"/>
    <mergeCell ref="AE98:AF98"/>
    <mergeCell ref="AE104:AF104"/>
    <mergeCell ref="AI104:AM106"/>
    <mergeCell ref="AC105:AD105"/>
    <mergeCell ref="AE105:AF105"/>
    <mergeCell ref="AN105:AP105"/>
    <mergeCell ref="AQ105:AT105"/>
    <mergeCell ref="AE106:AF106"/>
    <mergeCell ref="AE100:AF100"/>
    <mergeCell ref="AI100:AM102"/>
    <mergeCell ref="AC101:AD101"/>
    <mergeCell ref="AE101:AF101"/>
    <mergeCell ref="AN101:AP101"/>
    <mergeCell ref="AQ101:AT101"/>
    <mergeCell ref="AE102:AF102"/>
    <mergeCell ref="AE112:AF112"/>
    <mergeCell ref="AI112:AM114"/>
    <mergeCell ref="AC113:AD113"/>
    <mergeCell ref="AE113:AF113"/>
    <mergeCell ref="AN113:AP113"/>
    <mergeCell ref="AQ113:AT113"/>
    <mergeCell ref="AE114:AF114"/>
    <mergeCell ref="AE108:AF108"/>
    <mergeCell ref="AI108:AM110"/>
    <mergeCell ref="AC109:AD109"/>
    <mergeCell ref="AE109:AF109"/>
    <mergeCell ref="AN109:AP109"/>
    <mergeCell ref="AQ109:AT109"/>
    <mergeCell ref="AE110:AF110"/>
    <mergeCell ref="AU117:AU121"/>
    <mergeCell ref="AW117:AW121"/>
    <mergeCell ref="AY117:BA121"/>
    <mergeCell ref="U118:U120"/>
    <mergeCell ref="W118:W120"/>
    <mergeCell ref="AV118:AV120"/>
    <mergeCell ref="AX118:AX120"/>
    <mergeCell ref="AC115:AY115"/>
    <mergeCell ref="D117:E121"/>
    <mergeCell ref="F117:F121"/>
    <mergeCell ref="G117:S121"/>
    <mergeCell ref="T117:T121"/>
    <mergeCell ref="V117:V121"/>
    <mergeCell ref="X117:Z121"/>
    <mergeCell ref="AE117:AF121"/>
    <mergeCell ref="AG117:AG121"/>
    <mergeCell ref="AH117:AT121"/>
    <mergeCell ref="D123:E123"/>
    <mergeCell ref="H123:L125"/>
    <mergeCell ref="AE123:AF123"/>
    <mergeCell ref="AI123:AM125"/>
    <mergeCell ref="B124:C124"/>
    <mergeCell ref="D124:E124"/>
    <mergeCell ref="M124:O124"/>
    <mergeCell ref="P124:S124"/>
    <mergeCell ref="AC124:AD124"/>
    <mergeCell ref="AE124:AF124"/>
    <mergeCell ref="AN124:AP124"/>
    <mergeCell ref="AQ124:AT124"/>
    <mergeCell ref="D125:E125"/>
    <mergeCell ref="AE125:AF125"/>
    <mergeCell ref="D127:E127"/>
    <mergeCell ref="H127:L129"/>
    <mergeCell ref="AE127:AF127"/>
    <mergeCell ref="AI127:AM129"/>
    <mergeCell ref="AN128:AP128"/>
    <mergeCell ref="AQ128:AT128"/>
    <mergeCell ref="D129:E129"/>
    <mergeCell ref="AE129:AF129"/>
    <mergeCell ref="AA130:AA131"/>
    <mergeCell ref="D131:E131"/>
    <mergeCell ref="H131:L133"/>
    <mergeCell ref="AE131:AF131"/>
    <mergeCell ref="B128:C128"/>
    <mergeCell ref="D128:E128"/>
    <mergeCell ref="M128:O128"/>
    <mergeCell ref="P128:S128"/>
    <mergeCell ref="AC128:AD128"/>
    <mergeCell ref="AE128:AF128"/>
    <mergeCell ref="B136:C136"/>
    <mergeCell ref="D136:E136"/>
    <mergeCell ref="M136:O136"/>
    <mergeCell ref="P136:S136"/>
    <mergeCell ref="AN132:AP132"/>
    <mergeCell ref="AQ132:AT132"/>
    <mergeCell ref="D133:E133"/>
    <mergeCell ref="AE133:AF133"/>
    <mergeCell ref="D135:E135"/>
    <mergeCell ref="H135:L137"/>
    <mergeCell ref="AI131:AM133"/>
    <mergeCell ref="B132:C132"/>
    <mergeCell ref="D132:E132"/>
    <mergeCell ref="M132:O132"/>
    <mergeCell ref="P132:S132"/>
    <mergeCell ref="AC132:AD132"/>
    <mergeCell ref="AE132:AF132"/>
    <mergeCell ref="AC135:BA146"/>
    <mergeCell ref="D137:E137"/>
    <mergeCell ref="H139:L141"/>
    <mergeCell ref="D144:E144"/>
    <mergeCell ref="H143:L145"/>
    <mergeCell ref="M144:O144"/>
    <mergeCell ref="P144:S144"/>
    <mergeCell ref="AU148:AU152"/>
    <mergeCell ref="AW148:AW152"/>
    <mergeCell ref="AY148:BA152"/>
    <mergeCell ref="U149:U151"/>
    <mergeCell ref="W149:W151"/>
    <mergeCell ref="AV149:AV151"/>
    <mergeCell ref="AX149:AX151"/>
    <mergeCell ref="D154:E154"/>
    <mergeCell ref="H154:L156"/>
    <mergeCell ref="AE154:AF154"/>
    <mergeCell ref="AI154:AM156"/>
    <mergeCell ref="D148:E152"/>
    <mergeCell ref="F148:F152"/>
    <mergeCell ref="G148:S152"/>
    <mergeCell ref="T148:T152"/>
    <mergeCell ref="V148:V152"/>
    <mergeCell ref="X148:Z152"/>
    <mergeCell ref="AE148:AF152"/>
    <mergeCell ref="AG148:AG152"/>
    <mergeCell ref="AH148:AT152"/>
    <mergeCell ref="B155:C155"/>
    <mergeCell ref="D155:E155"/>
    <mergeCell ref="M155:O155"/>
    <mergeCell ref="P155:S155"/>
    <mergeCell ref="AC155:AD155"/>
    <mergeCell ref="AE155:AF155"/>
    <mergeCell ref="AN155:AP155"/>
    <mergeCell ref="AQ155:AT155"/>
    <mergeCell ref="D156:E156"/>
    <mergeCell ref="AE156:AF156"/>
    <mergeCell ref="D158:E158"/>
    <mergeCell ref="H158:L160"/>
    <mergeCell ref="AE158:AF158"/>
    <mergeCell ref="AI158:AM160"/>
    <mergeCell ref="AN159:AP159"/>
    <mergeCell ref="AQ159:AT159"/>
    <mergeCell ref="D160:E160"/>
    <mergeCell ref="AE160:AF160"/>
    <mergeCell ref="D162:E162"/>
    <mergeCell ref="H162:L164"/>
    <mergeCell ref="AE162:AF162"/>
    <mergeCell ref="AI162:AM164"/>
    <mergeCell ref="AN163:AP163"/>
    <mergeCell ref="AQ163:AT163"/>
    <mergeCell ref="B159:C159"/>
    <mergeCell ref="D159:E159"/>
    <mergeCell ref="M159:O159"/>
    <mergeCell ref="P159:S159"/>
    <mergeCell ref="AC159:AD159"/>
    <mergeCell ref="AE159:AF159"/>
    <mergeCell ref="B167:C167"/>
    <mergeCell ref="D167:E167"/>
    <mergeCell ref="M167:O167"/>
    <mergeCell ref="P167:S167"/>
    <mergeCell ref="AC167:AD167"/>
    <mergeCell ref="AE167:AF167"/>
    <mergeCell ref="D164:E164"/>
    <mergeCell ref="AE164:AF164"/>
    <mergeCell ref="D166:E166"/>
    <mergeCell ref="H166:L168"/>
    <mergeCell ref="AE166:AF166"/>
    <mergeCell ref="AI166:AM168"/>
    <mergeCell ref="AN167:AP167"/>
    <mergeCell ref="AQ167:AT167"/>
    <mergeCell ref="B163:C163"/>
    <mergeCell ref="D163:E163"/>
    <mergeCell ref="M163:O163"/>
    <mergeCell ref="P163:S163"/>
    <mergeCell ref="AC163:AD163"/>
    <mergeCell ref="AE163:AF163"/>
    <mergeCell ref="D168:E168"/>
    <mergeCell ref="AE168:AF168"/>
    <mergeCell ref="D170:E170"/>
    <mergeCell ref="H170:L172"/>
    <mergeCell ref="AE170:AF170"/>
    <mergeCell ref="AI170:AM172"/>
    <mergeCell ref="D171:E171"/>
    <mergeCell ref="M171:O171"/>
    <mergeCell ref="P171:S171"/>
    <mergeCell ref="AC171:AD171"/>
    <mergeCell ref="AN171:AP171"/>
    <mergeCell ref="AQ171:AT171"/>
    <mergeCell ref="D172:E172"/>
    <mergeCell ref="AE172:AF172"/>
    <mergeCell ref="AE174:AF174"/>
    <mergeCell ref="AI174:AM176"/>
    <mergeCell ref="AC175:AD175"/>
    <mergeCell ref="AE175:AF175"/>
    <mergeCell ref="AN175:AP175"/>
    <mergeCell ref="D179:E183"/>
    <mergeCell ref="F179:F183"/>
    <mergeCell ref="G179:S183"/>
    <mergeCell ref="T179:T183"/>
    <mergeCell ref="V179:V183"/>
    <mergeCell ref="X179:Z183"/>
    <mergeCell ref="AE179:AF183"/>
    <mergeCell ref="AG179:AG183"/>
    <mergeCell ref="AE171:AF171"/>
    <mergeCell ref="AH179:AT183"/>
    <mergeCell ref="AU179:AU183"/>
    <mergeCell ref="AW179:AW183"/>
    <mergeCell ref="AY179:BA183"/>
    <mergeCell ref="U180:U182"/>
    <mergeCell ref="W180:W182"/>
    <mergeCell ref="AV180:AV182"/>
    <mergeCell ref="AX180:AX182"/>
    <mergeCell ref="AQ175:AT175"/>
    <mergeCell ref="AE176:AF176"/>
    <mergeCell ref="D185:E185"/>
    <mergeCell ref="H185:L187"/>
    <mergeCell ref="AE185:AF185"/>
    <mergeCell ref="AI185:AM187"/>
    <mergeCell ref="B186:C186"/>
    <mergeCell ref="D186:E186"/>
    <mergeCell ref="M186:O186"/>
    <mergeCell ref="P186:S186"/>
    <mergeCell ref="AC186:AD186"/>
    <mergeCell ref="AE186:AF186"/>
    <mergeCell ref="B190:C190"/>
    <mergeCell ref="D190:E190"/>
    <mergeCell ref="M190:O190"/>
    <mergeCell ref="P190:S190"/>
    <mergeCell ref="AC190:AD190"/>
    <mergeCell ref="AE190:AF190"/>
    <mergeCell ref="AN186:AP186"/>
    <mergeCell ref="AQ186:AT186"/>
    <mergeCell ref="D187:E187"/>
    <mergeCell ref="AE187:AF187"/>
    <mergeCell ref="D189:E189"/>
    <mergeCell ref="H189:L191"/>
    <mergeCell ref="AE189:AF189"/>
    <mergeCell ref="AI189:AM191"/>
    <mergeCell ref="AN190:AP190"/>
    <mergeCell ref="AQ190:AT190"/>
    <mergeCell ref="B194:C194"/>
    <mergeCell ref="D194:E194"/>
    <mergeCell ref="M194:O194"/>
    <mergeCell ref="P194:S194"/>
    <mergeCell ref="AC194:AD194"/>
    <mergeCell ref="AE194:AF194"/>
    <mergeCell ref="D191:E191"/>
    <mergeCell ref="AE191:AF191"/>
    <mergeCell ref="AA192:AA193"/>
    <mergeCell ref="D193:E193"/>
    <mergeCell ref="H193:L195"/>
    <mergeCell ref="AE193:AF193"/>
    <mergeCell ref="AE199:AF199"/>
    <mergeCell ref="AE201:AF201"/>
    <mergeCell ref="AI201:AM203"/>
    <mergeCell ref="AC202:AD202"/>
    <mergeCell ref="AE202:AF202"/>
    <mergeCell ref="AN202:AP202"/>
    <mergeCell ref="AN194:AP194"/>
    <mergeCell ref="AQ194:AT194"/>
    <mergeCell ref="D195:E195"/>
    <mergeCell ref="AE195:AF195"/>
    <mergeCell ref="AE197:AF197"/>
    <mergeCell ref="AI197:AM199"/>
    <mergeCell ref="AC198:AD198"/>
    <mergeCell ref="AE198:AF198"/>
    <mergeCell ref="AN198:AP198"/>
    <mergeCell ref="AQ198:AT198"/>
    <mergeCell ref="AI193:AM195"/>
    <mergeCell ref="AE209:AF209"/>
    <mergeCell ref="AI209:AM211"/>
    <mergeCell ref="AC210:AD210"/>
    <mergeCell ref="AE210:AF210"/>
    <mergeCell ref="AN210:AP210"/>
    <mergeCell ref="AQ210:AT210"/>
    <mergeCell ref="AE211:AF211"/>
    <mergeCell ref="AQ202:AT202"/>
    <mergeCell ref="AE203:AF203"/>
    <mergeCell ref="AE205:AF205"/>
    <mergeCell ref="AI205:AM207"/>
    <mergeCell ref="AC206:AD206"/>
    <mergeCell ref="AE206:AF206"/>
    <mergeCell ref="AN206:AP206"/>
    <mergeCell ref="AQ206:AT206"/>
    <mergeCell ref="AE207:AF207"/>
    <mergeCell ref="D224:E224"/>
    <mergeCell ref="H224:L226"/>
    <mergeCell ref="B225:C225"/>
    <mergeCell ref="D225:E225"/>
    <mergeCell ref="M225:O225"/>
    <mergeCell ref="P225:S225"/>
    <mergeCell ref="D226:E226"/>
    <mergeCell ref="AC214:BA247"/>
    <mergeCell ref="U215:U217"/>
    <mergeCell ref="W215:W217"/>
    <mergeCell ref="D220:E220"/>
    <mergeCell ref="H220:L222"/>
    <mergeCell ref="B221:C221"/>
    <mergeCell ref="D221:E221"/>
    <mergeCell ref="M221:O221"/>
    <mergeCell ref="P221:S221"/>
    <mergeCell ref="D222:E222"/>
    <mergeCell ref="D214:E218"/>
    <mergeCell ref="F214:F218"/>
    <mergeCell ref="G214:S218"/>
    <mergeCell ref="T214:T218"/>
    <mergeCell ref="V214:V218"/>
    <mergeCell ref="X214:Z218"/>
    <mergeCell ref="D232:E232"/>
    <mergeCell ref="AA227:AA228"/>
    <mergeCell ref="D228:E228"/>
    <mergeCell ref="H228:L230"/>
    <mergeCell ref="B229:C229"/>
    <mergeCell ref="D229:E229"/>
    <mergeCell ref="M229:O229"/>
    <mergeCell ref="P229:S229"/>
    <mergeCell ref="D230:E230"/>
    <mergeCell ref="AA230:AA231"/>
    <mergeCell ref="D237:E237"/>
    <mergeCell ref="M237:O237"/>
    <mergeCell ref="P237:S237"/>
    <mergeCell ref="D238:E238"/>
    <mergeCell ref="H232:L234"/>
    <mergeCell ref="B233:C233"/>
    <mergeCell ref="D233:E233"/>
    <mergeCell ref="M233:O233"/>
    <mergeCell ref="P233:S233"/>
    <mergeCell ref="D234:E234"/>
    <mergeCell ref="B140:C140"/>
    <mergeCell ref="D140:E140"/>
    <mergeCell ref="M140:O140"/>
    <mergeCell ref="P140:S140"/>
    <mergeCell ref="F252:T252"/>
    <mergeCell ref="AA243:AA244"/>
    <mergeCell ref="D244:E244"/>
    <mergeCell ref="H244:L246"/>
    <mergeCell ref="B245:C245"/>
    <mergeCell ref="D245:E245"/>
    <mergeCell ref="M245:O245"/>
    <mergeCell ref="P245:S245"/>
    <mergeCell ref="D246:E246"/>
    <mergeCell ref="AA239:AA240"/>
    <mergeCell ref="D240:E240"/>
    <mergeCell ref="H240:L242"/>
    <mergeCell ref="B241:C241"/>
    <mergeCell ref="D241:E241"/>
    <mergeCell ref="M241:O241"/>
    <mergeCell ref="P241:S241"/>
    <mergeCell ref="D242:E242"/>
    <mergeCell ref="D236:E236"/>
    <mergeCell ref="H236:L238"/>
    <mergeCell ref="B237:C237"/>
  </mergeCells>
  <conditionalFormatting sqref="T26">
    <cfRule type="iconSet" priority="1469">
      <iconSet showValue="0">
        <cfvo type="percent" val="0"/>
        <cfvo type="num" val="5"/>
        <cfvo type="num" val="10"/>
      </iconSet>
    </cfRule>
  </conditionalFormatting>
  <conditionalFormatting sqref="AU26">
    <cfRule type="iconSet" priority="1430">
      <iconSet showValue="0">
        <cfvo type="percent" val="0"/>
        <cfvo type="num" val="5"/>
        <cfvo type="num" val="10"/>
      </iconSet>
    </cfRule>
  </conditionalFormatting>
  <conditionalFormatting sqref="AU30">
    <cfRule type="iconSet" priority="1429">
      <iconSet showValue="0">
        <cfvo type="percent" val="0"/>
        <cfvo type="num" val="5"/>
        <cfvo type="num" val="10"/>
      </iconSet>
    </cfRule>
  </conditionalFormatting>
  <conditionalFormatting sqref="AU34">
    <cfRule type="iconSet" priority="1428">
      <iconSet showValue="0">
        <cfvo type="percent" val="0"/>
        <cfvo type="num" val="5"/>
        <cfvo type="num" val="10"/>
      </iconSet>
    </cfRule>
  </conditionalFormatting>
  <conditionalFormatting sqref="AU38">
    <cfRule type="iconSet" priority="1427">
      <iconSet showValue="0">
        <cfvo type="percent" val="0"/>
        <cfvo type="num" val="5"/>
        <cfvo type="num" val="10"/>
      </iconSet>
    </cfRule>
  </conditionalFormatting>
  <conditionalFormatting sqref="AU42">
    <cfRule type="iconSet" priority="1426">
      <iconSet showValue="0">
        <cfvo type="percent" val="0"/>
        <cfvo type="num" val="5"/>
        <cfvo type="num" val="10"/>
      </iconSet>
    </cfRule>
  </conditionalFormatting>
  <conditionalFormatting sqref="AU46">
    <cfRule type="iconSet" priority="1425">
      <iconSet showValue="0">
        <cfvo type="percent" val="0"/>
        <cfvo type="num" val="5"/>
        <cfvo type="num" val="10"/>
      </iconSet>
    </cfRule>
  </conditionalFormatting>
  <conditionalFormatting sqref="AU50">
    <cfRule type="iconSet" priority="1424">
      <iconSet showValue="0">
        <cfvo type="percent" val="0"/>
        <cfvo type="num" val="5"/>
        <cfvo type="num" val="10"/>
      </iconSet>
    </cfRule>
  </conditionalFormatting>
  <conditionalFormatting sqref="T77">
    <cfRule type="iconSet" priority="1387">
      <iconSet showValue="0">
        <cfvo type="percent" val="0"/>
        <cfvo type="num" val="5"/>
        <cfvo type="num" val="10"/>
      </iconSet>
    </cfRule>
  </conditionalFormatting>
  <conditionalFormatting sqref="T81">
    <cfRule type="iconSet" priority="1386">
      <iconSet showValue="0">
        <cfvo type="percent" val="0"/>
        <cfvo type="num" val="5"/>
        <cfvo type="num" val="10"/>
      </iconSet>
    </cfRule>
  </conditionalFormatting>
  <conditionalFormatting sqref="T85">
    <cfRule type="iconSet" priority="1385">
      <iconSet showValue="0">
        <cfvo type="percent" val="0"/>
        <cfvo type="num" val="5"/>
        <cfvo type="num" val="10"/>
      </iconSet>
    </cfRule>
  </conditionalFormatting>
  <conditionalFormatting sqref="AU77">
    <cfRule type="iconSet" priority="1208">
      <iconSet showValue="0">
        <cfvo type="percent" val="0"/>
        <cfvo type="num" val="5"/>
        <cfvo type="num" val="10"/>
      </iconSet>
    </cfRule>
  </conditionalFormatting>
  <conditionalFormatting sqref="AU81">
    <cfRule type="iconSet" priority="1207">
      <iconSet showValue="0">
        <cfvo type="percent" val="0"/>
        <cfvo type="num" val="5"/>
        <cfvo type="num" val="10"/>
      </iconSet>
    </cfRule>
  </conditionalFormatting>
  <conditionalFormatting sqref="AU85">
    <cfRule type="iconSet" priority="1194">
      <iconSet showValue="0">
        <cfvo type="percent" val="0"/>
        <cfvo type="num" val="5"/>
        <cfvo type="num" val="10"/>
      </iconSet>
    </cfRule>
  </conditionalFormatting>
  <conditionalFormatting sqref="AU54">
    <cfRule type="iconSet" priority="1146">
      <iconSet showValue="0">
        <cfvo type="percent" val="0"/>
        <cfvo type="num" val="5"/>
        <cfvo type="num" val="10"/>
      </iconSet>
    </cfRule>
  </conditionalFormatting>
  <conditionalFormatting sqref="AU58">
    <cfRule type="iconSet" priority="1120">
      <iconSet showValue="0">
        <cfvo type="percent" val="0"/>
        <cfvo type="num" val="5"/>
        <cfvo type="num" val="10"/>
      </iconSet>
    </cfRule>
  </conditionalFormatting>
  <conditionalFormatting sqref="AU62">
    <cfRule type="iconSet" priority="1112">
      <iconSet showValue="0">
        <cfvo type="percent" val="0"/>
        <cfvo type="num" val="5"/>
        <cfvo type="num" val="10"/>
      </iconSet>
    </cfRule>
  </conditionalFormatting>
  <conditionalFormatting sqref="AU66">
    <cfRule type="iconSet" priority="1104">
      <iconSet showValue="0">
        <cfvo type="percent" val="0"/>
        <cfvo type="num" val="5"/>
        <cfvo type="num" val="10"/>
      </iconSet>
    </cfRule>
  </conditionalFormatting>
  <conditionalFormatting sqref="T113">
    <cfRule type="iconSet" priority="1096">
      <iconSet showValue="0">
        <cfvo type="percent" val="0"/>
        <cfvo type="num" val="5"/>
        <cfvo type="num" val="10"/>
      </iconSet>
    </cfRule>
  </conditionalFormatting>
  <conditionalFormatting sqref="AU93">
    <cfRule type="iconSet" priority="1088">
      <iconSet showValue="0">
        <cfvo type="percent" val="0"/>
        <cfvo type="num" val="5"/>
        <cfvo type="num" val="10"/>
      </iconSet>
    </cfRule>
  </conditionalFormatting>
  <conditionalFormatting sqref="AU89">
    <cfRule type="iconSet" priority="1070">
      <iconSet showValue="0">
        <cfvo type="percent" val="0"/>
        <cfvo type="num" val="5"/>
        <cfvo type="num" val="10"/>
      </iconSet>
    </cfRule>
  </conditionalFormatting>
  <conditionalFormatting sqref="AU101">
    <cfRule type="iconSet" priority="1062">
      <iconSet showValue="0">
        <cfvo type="percent" val="0"/>
        <cfvo type="num" val="5"/>
        <cfvo type="num" val="10"/>
      </iconSet>
    </cfRule>
  </conditionalFormatting>
  <conditionalFormatting sqref="AU97">
    <cfRule type="iconSet" priority="1054">
      <iconSet showValue="0">
        <cfvo type="percent" val="0"/>
        <cfvo type="num" val="5"/>
        <cfvo type="num" val="10"/>
      </iconSet>
    </cfRule>
  </conditionalFormatting>
  <conditionalFormatting sqref="AU109">
    <cfRule type="iconSet" priority="1046">
      <iconSet showValue="0">
        <cfvo type="percent" val="0"/>
        <cfvo type="num" val="5"/>
        <cfvo type="num" val="10"/>
      </iconSet>
    </cfRule>
  </conditionalFormatting>
  <conditionalFormatting sqref="AU105">
    <cfRule type="iconSet" priority="1038">
      <iconSet showValue="0">
        <cfvo type="percent" val="0"/>
        <cfvo type="num" val="5"/>
        <cfvo type="num" val="10"/>
      </iconSet>
    </cfRule>
  </conditionalFormatting>
  <conditionalFormatting sqref="AU113">
    <cfRule type="iconSet" priority="1030">
      <iconSet showValue="0">
        <cfvo type="percent" val="0"/>
        <cfvo type="num" val="5"/>
        <cfvo type="num" val="10"/>
      </iconSet>
    </cfRule>
  </conditionalFormatting>
  <conditionalFormatting sqref="T186">
    <cfRule type="iconSet" priority="1015">
      <iconSet showValue="0">
        <cfvo type="percent" val="0"/>
        <cfvo type="num" val="5"/>
        <cfvo type="num" val="10"/>
      </iconSet>
    </cfRule>
  </conditionalFormatting>
  <conditionalFormatting sqref="T190">
    <cfRule type="iconSet" priority="1014">
      <iconSet showValue="0">
        <cfvo type="percent" val="0"/>
        <cfvo type="num" val="5"/>
        <cfvo type="num" val="10"/>
      </iconSet>
    </cfRule>
  </conditionalFormatting>
  <conditionalFormatting sqref="T194">
    <cfRule type="iconSet" priority="1013">
      <iconSet showValue="0">
        <cfvo type="percent" val="0"/>
        <cfvo type="num" val="5"/>
        <cfvo type="num" val="10"/>
      </iconSet>
    </cfRule>
  </conditionalFormatting>
  <conditionalFormatting sqref="T237">
    <cfRule type="iconSet" priority="968">
      <iconSet showValue="0">
        <cfvo type="percent" val="0"/>
        <cfvo type="num" val="5"/>
        <cfvo type="num" val="10"/>
      </iconSet>
    </cfRule>
  </conditionalFormatting>
  <conditionalFormatting sqref="T241">
    <cfRule type="iconSet" priority="967">
      <iconSet showValue="0">
        <cfvo type="percent" val="0"/>
        <cfvo type="num" val="5"/>
        <cfvo type="num" val="10"/>
      </iconSet>
    </cfRule>
  </conditionalFormatting>
  <conditionalFormatting sqref="T245">
    <cfRule type="iconSet" priority="940">
      <iconSet showValue="0">
        <cfvo type="percent" val="0"/>
        <cfvo type="num" val="5"/>
        <cfvo type="num" val="10"/>
      </iconSet>
    </cfRule>
  </conditionalFormatting>
  <conditionalFormatting sqref="T124">
    <cfRule type="iconSet" priority="916">
      <iconSet showValue="0">
        <cfvo type="percent" val="0"/>
        <cfvo type="num" val="5"/>
        <cfvo type="num" val="10"/>
      </iconSet>
    </cfRule>
  </conditionalFormatting>
  <conditionalFormatting sqref="T128">
    <cfRule type="iconSet" priority="915">
      <iconSet showValue="0">
        <cfvo type="percent" val="0"/>
        <cfvo type="num" val="5"/>
        <cfvo type="num" val="10"/>
      </iconSet>
    </cfRule>
  </conditionalFormatting>
  <conditionalFormatting sqref="T132">
    <cfRule type="iconSet" priority="892">
      <iconSet showValue="0">
        <cfvo type="percent" val="0"/>
        <cfvo type="num" val="5"/>
        <cfvo type="num" val="10"/>
      </iconSet>
    </cfRule>
  </conditionalFormatting>
  <conditionalFormatting sqref="T136">
    <cfRule type="iconSet" priority="891">
      <iconSet showValue="0">
        <cfvo type="percent" val="0"/>
        <cfvo type="num" val="5"/>
        <cfvo type="num" val="10"/>
      </iconSet>
    </cfRule>
  </conditionalFormatting>
  <conditionalFormatting sqref="AU132">
    <cfRule type="iconSet" priority="878">
      <iconSet showValue="0">
        <cfvo type="percent" val="0"/>
        <cfvo type="num" val="5"/>
        <cfvo type="num" val="10"/>
      </iconSet>
    </cfRule>
  </conditionalFormatting>
  <conditionalFormatting sqref="AU124">
    <cfRule type="iconSet" priority="861">
      <iconSet showValue="0">
        <cfvo type="percent" val="0"/>
        <cfvo type="num" val="5"/>
        <cfvo type="num" val="10"/>
      </iconSet>
    </cfRule>
  </conditionalFormatting>
  <conditionalFormatting sqref="AU128">
    <cfRule type="iconSet" priority="860">
      <iconSet showValue="0">
        <cfvo type="percent" val="0"/>
        <cfvo type="num" val="5"/>
        <cfvo type="num" val="10"/>
      </iconSet>
    </cfRule>
  </conditionalFormatting>
  <conditionalFormatting sqref="T155">
    <cfRule type="iconSet" priority="790">
      <iconSet showValue="0">
        <cfvo type="percent" val="0"/>
        <cfvo type="num" val="5"/>
        <cfvo type="num" val="10"/>
      </iconSet>
    </cfRule>
  </conditionalFormatting>
  <conditionalFormatting sqref="T159">
    <cfRule type="iconSet" priority="789">
      <iconSet showValue="0">
        <cfvo type="percent" val="0"/>
        <cfvo type="num" val="5"/>
        <cfvo type="num" val="10"/>
      </iconSet>
    </cfRule>
  </conditionalFormatting>
  <conditionalFormatting sqref="T163">
    <cfRule type="iconSet" priority="768">
      <iconSet showValue="0">
        <cfvo type="percent" val="0"/>
        <cfvo type="num" val="5"/>
        <cfvo type="num" val="10"/>
      </iconSet>
    </cfRule>
  </conditionalFormatting>
  <conditionalFormatting sqref="T167">
    <cfRule type="iconSet" priority="759">
      <iconSet showValue="0">
        <cfvo type="percent" val="0"/>
        <cfvo type="num" val="5"/>
        <cfvo type="num" val="10"/>
      </iconSet>
    </cfRule>
  </conditionalFormatting>
  <conditionalFormatting sqref="T171">
    <cfRule type="iconSet" priority="758">
      <iconSet showValue="0">
        <cfvo type="percent" val="0"/>
        <cfvo type="num" val="5"/>
        <cfvo type="num" val="10"/>
      </iconSet>
    </cfRule>
  </conditionalFormatting>
  <conditionalFormatting sqref="T175">
    <cfRule type="iconSet" priority="744">
      <iconSet showValue="0">
        <cfvo type="percent" val="0"/>
        <cfvo type="num" val="5"/>
        <cfvo type="num" val="10"/>
      </iconSet>
    </cfRule>
  </conditionalFormatting>
  <conditionalFormatting sqref="AU155">
    <cfRule type="iconSet" priority="726">
      <iconSet showValue="0">
        <cfvo type="percent" val="0"/>
        <cfvo type="num" val="5"/>
        <cfvo type="num" val="10"/>
      </iconSet>
    </cfRule>
  </conditionalFormatting>
  <conditionalFormatting sqref="AU159">
    <cfRule type="iconSet" priority="725">
      <iconSet showValue="0">
        <cfvo type="percent" val="0"/>
        <cfvo type="num" val="5"/>
        <cfvo type="num" val="10"/>
      </iconSet>
    </cfRule>
  </conditionalFormatting>
  <conditionalFormatting sqref="AU163">
    <cfRule type="iconSet" priority="724">
      <iconSet showValue="0">
        <cfvo type="percent" val="0"/>
        <cfvo type="num" val="5"/>
        <cfvo type="num" val="10"/>
      </iconSet>
    </cfRule>
  </conditionalFormatting>
  <conditionalFormatting sqref="AU167">
    <cfRule type="iconSet" priority="723">
      <iconSet showValue="0">
        <cfvo type="percent" val="0"/>
        <cfvo type="num" val="5"/>
        <cfvo type="num" val="10"/>
      </iconSet>
    </cfRule>
  </conditionalFormatting>
  <conditionalFormatting sqref="AU171">
    <cfRule type="iconSet" priority="672">
      <iconSet showValue="0">
        <cfvo type="percent" val="0"/>
        <cfvo type="num" val="5"/>
        <cfvo type="num" val="10"/>
      </iconSet>
    </cfRule>
  </conditionalFormatting>
  <conditionalFormatting sqref="AU175">
    <cfRule type="iconSet" priority="671">
      <iconSet showValue="0">
        <cfvo type="percent" val="0"/>
        <cfvo type="num" val="5"/>
        <cfvo type="num" val="10"/>
      </iconSet>
    </cfRule>
  </conditionalFormatting>
  <conditionalFormatting sqref="AU186">
    <cfRule type="iconSet" priority="254">
      <iconSet showValue="0">
        <cfvo type="percent" val="0"/>
        <cfvo type="num" val="5"/>
        <cfvo type="num" val="10"/>
      </iconSet>
    </cfRule>
  </conditionalFormatting>
  <conditionalFormatting sqref="AU190">
    <cfRule type="iconSet" priority="253">
      <iconSet showValue="0">
        <cfvo type="percent" val="0"/>
        <cfvo type="num" val="5"/>
        <cfvo type="num" val="10"/>
      </iconSet>
    </cfRule>
  </conditionalFormatting>
  <conditionalFormatting sqref="AU194">
    <cfRule type="iconSet" priority="252">
      <iconSet showValue="0">
        <cfvo type="percent" val="0"/>
        <cfvo type="num" val="5"/>
        <cfvo type="num" val="10"/>
      </iconSet>
    </cfRule>
  </conditionalFormatting>
  <conditionalFormatting sqref="AU198">
    <cfRule type="iconSet" priority="251">
      <iconSet showValue="0">
        <cfvo type="percent" val="0"/>
        <cfvo type="num" val="5"/>
        <cfvo type="num" val="10"/>
      </iconSet>
    </cfRule>
  </conditionalFormatting>
  <conditionalFormatting sqref="AU202">
    <cfRule type="iconSet" priority="206">
      <iconSet showValue="0">
        <cfvo type="percent" val="0"/>
        <cfvo type="num" val="5"/>
        <cfvo type="num" val="10"/>
      </iconSet>
    </cfRule>
  </conditionalFormatting>
  <conditionalFormatting sqref="AU206">
    <cfRule type="iconSet" priority="205">
      <iconSet showValue="0">
        <cfvo type="percent" val="0"/>
        <cfvo type="num" val="5"/>
        <cfvo type="num" val="10"/>
      </iconSet>
    </cfRule>
  </conditionalFormatting>
  <conditionalFormatting sqref="AU210">
    <cfRule type="iconSet" priority="192">
      <iconSet showValue="0">
        <cfvo type="percent" val="0"/>
        <cfvo type="num" val="5"/>
        <cfvo type="num" val="10"/>
      </iconSet>
    </cfRule>
  </conditionalFormatting>
  <conditionalFormatting sqref="T221">
    <cfRule type="iconSet" priority="173">
      <iconSet showValue="0">
        <cfvo type="percent" val="0"/>
        <cfvo type="num" val="5"/>
        <cfvo type="num" val="10"/>
      </iconSet>
    </cfRule>
  </conditionalFormatting>
  <conditionalFormatting sqref="T225">
    <cfRule type="iconSet" priority="172">
      <iconSet showValue="0">
        <cfvo type="percent" val="0"/>
        <cfvo type="num" val="5"/>
        <cfvo type="num" val="10"/>
      </iconSet>
    </cfRule>
  </conditionalFormatting>
  <conditionalFormatting sqref="T229">
    <cfRule type="iconSet" priority="171">
      <iconSet showValue="0">
        <cfvo type="percent" val="0"/>
        <cfvo type="num" val="5"/>
        <cfvo type="num" val="10"/>
      </iconSet>
    </cfRule>
  </conditionalFormatting>
  <conditionalFormatting sqref="T233">
    <cfRule type="iconSet" priority="170">
      <iconSet showValue="0">
        <cfvo type="percent" val="0"/>
        <cfvo type="num" val="5"/>
        <cfvo type="num" val="10"/>
      </iconSet>
    </cfRule>
  </conditionalFormatting>
  <conditionalFormatting sqref="T140">
    <cfRule type="iconSet" priority="69">
      <iconSet showValue="0">
        <cfvo type="percent" val="0"/>
        <cfvo type="num" val="5"/>
        <cfvo type="num" val="10"/>
      </iconSet>
    </cfRule>
  </conditionalFormatting>
  <conditionalFormatting sqref="T144">
    <cfRule type="iconSet" priority="32">
      <iconSet showValue="0">
        <cfvo type="percent" val="0"/>
        <cfvo type="num" val="5"/>
        <cfvo type="num" val="10"/>
      </iconSet>
    </cfRule>
  </conditionalFormatting>
  <conditionalFormatting sqref="P26:S26">
    <cfRule type="containsText" dxfId="2780" priority="1461" operator="containsText" text="ggggggggggggggg">
      <formula>NOT(ISERROR(SEARCH("ggggggggggggggg",P26)))</formula>
    </cfRule>
  </conditionalFormatting>
  <conditionalFormatting sqref="P26:S26">
    <cfRule type="containsText" dxfId="2779" priority="1462" operator="containsText" text="gggggggggg">
      <formula>NOT(ISERROR(SEARCH("gggggggggg",P26)))</formula>
    </cfRule>
  </conditionalFormatting>
  <conditionalFormatting sqref="P26:S26">
    <cfRule type="containsText" dxfId="2778" priority="1463" operator="containsText" text="ggggg">
      <formula>NOT(ISERROR(SEARCH("ggggg",P26)))</formula>
    </cfRule>
  </conditionalFormatting>
  <conditionalFormatting sqref="P26:S26">
    <cfRule type="containsText" dxfId="2777" priority="1464" operator="containsText" text="g">
      <formula>NOT(ISERROR(SEARCH("g",P26)))</formula>
    </cfRule>
  </conditionalFormatting>
  <conditionalFormatting sqref="U26">
    <cfRule type="cellIs" dxfId="2776" priority="1441" operator="between">
      <formula>15</formula>
      <formula>20</formula>
    </cfRule>
  </conditionalFormatting>
  <conditionalFormatting sqref="U26">
    <cfRule type="cellIs" dxfId="2775" priority="1442" operator="between">
      <formula>10</formula>
      <formula>14.999</formula>
    </cfRule>
  </conditionalFormatting>
  <conditionalFormatting sqref="U26">
    <cfRule type="cellIs" dxfId="2774" priority="1443" operator="between">
      <formula>5</formula>
      <formula>9.999</formula>
    </cfRule>
  </conditionalFormatting>
  <conditionalFormatting sqref="U26">
    <cfRule type="cellIs" dxfId="2773" priority="1444" operator="between">
      <formula>0.001</formula>
      <formula>4.999</formula>
    </cfRule>
  </conditionalFormatting>
  <conditionalFormatting sqref="W26">
    <cfRule type="cellIs" dxfId="2772" priority="1439" operator="equal">
      <formula>2</formula>
    </cfRule>
  </conditionalFormatting>
  <conditionalFormatting sqref="W26">
    <cfRule type="cellIs" dxfId="2771" priority="1440" operator="equal">
      <formula>1</formula>
    </cfRule>
  </conditionalFormatting>
  <conditionalFormatting sqref="W26">
    <cfRule type="cellIs" dxfId="2770" priority="1435" operator="equal">
      <formula>6</formula>
    </cfRule>
  </conditionalFormatting>
  <conditionalFormatting sqref="W26">
    <cfRule type="cellIs" dxfId="2769" priority="1436" operator="equal">
      <formula>5</formula>
    </cfRule>
  </conditionalFormatting>
  <conditionalFormatting sqref="W26">
    <cfRule type="cellIs" dxfId="2768" priority="1437" operator="equal">
      <formula>4</formula>
    </cfRule>
  </conditionalFormatting>
  <conditionalFormatting sqref="W26">
    <cfRule type="cellIs" dxfId="2767" priority="1438" operator="equal">
      <formula>3</formula>
    </cfRule>
  </conditionalFormatting>
  <conditionalFormatting sqref="G5:H5">
    <cfRule type="beginsWith" dxfId="2766" priority="1434" operator="beginsWith" text="?">
      <formula>LEFT(G5,LEN("?"))="?"</formula>
    </cfRule>
  </conditionalFormatting>
  <conditionalFormatting sqref="J5 L5">
    <cfRule type="beginsWith" dxfId="2765" priority="1433" operator="beginsWith" text="?">
      <formula>LEFT(J5,LEN("?"))="?"</formula>
    </cfRule>
  </conditionalFormatting>
  <conditionalFormatting sqref="G6:H6">
    <cfRule type="beginsWith" dxfId="2764" priority="1432" operator="beginsWith" text="?">
      <formula>LEFT(G6,LEN("?"))="?"</formula>
    </cfRule>
  </conditionalFormatting>
  <conditionalFormatting sqref="O5:T6">
    <cfRule type="beginsWith" dxfId="2763" priority="1431" operator="beginsWith" text="?">
      <formula>LEFT(O5,LEN("?"))="?"</formula>
    </cfRule>
  </conditionalFormatting>
  <conditionalFormatting sqref="AQ26:AT26">
    <cfRule type="containsText" dxfId="2762" priority="1420" operator="containsText" text="ggggggggggggggg">
      <formula>NOT(ISERROR(SEARCH("ggggggggggggggg",AQ26)))</formula>
    </cfRule>
  </conditionalFormatting>
  <conditionalFormatting sqref="AQ26:AT26">
    <cfRule type="containsText" dxfId="2761" priority="1421" operator="containsText" text="gggggggggg">
      <formula>NOT(ISERROR(SEARCH("gggggggggg",AQ26)))</formula>
    </cfRule>
  </conditionalFormatting>
  <conditionalFormatting sqref="AQ26:AT26">
    <cfRule type="containsText" dxfId="2760" priority="1422" operator="containsText" text="ggggg">
      <formula>NOT(ISERROR(SEARCH("ggggg",AQ26)))</formula>
    </cfRule>
  </conditionalFormatting>
  <conditionalFormatting sqref="AQ26:AT26">
    <cfRule type="containsText" dxfId="2759" priority="1423" operator="containsText" text="g">
      <formula>NOT(ISERROR(SEARCH("g",AQ26)))</formula>
    </cfRule>
  </conditionalFormatting>
  <conditionalFormatting sqref="AQ30:AT30">
    <cfRule type="containsText" dxfId="2758" priority="1416" operator="containsText" text="ggggggggggggggg">
      <formula>NOT(ISERROR(SEARCH("ggggggggggggggg",AQ30)))</formula>
    </cfRule>
  </conditionalFormatting>
  <conditionalFormatting sqref="AQ30:AT30">
    <cfRule type="containsText" dxfId="2757" priority="1417" operator="containsText" text="gggggggggg">
      <formula>NOT(ISERROR(SEARCH("gggggggggg",AQ30)))</formula>
    </cfRule>
  </conditionalFormatting>
  <conditionalFormatting sqref="AQ30:AT30">
    <cfRule type="containsText" dxfId="2756" priority="1418" operator="containsText" text="ggggg">
      <formula>NOT(ISERROR(SEARCH("ggggg",AQ30)))</formula>
    </cfRule>
  </conditionalFormatting>
  <conditionalFormatting sqref="AQ30:AT30">
    <cfRule type="containsText" dxfId="2755" priority="1419" operator="containsText" text="g">
      <formula>NOT(ISERROR(SEARCH("g",AQ30)))</formula>
    </cfRule>
  </conditionalFormatting>
  <conditionalFormatting sqref="AQ34:AT34">
    <cfRule type="containsText" dxfId="2754" priority="1412" operator="containsText" text="ggggggggggggggg">
      <formula>NOT(ISERROR(SEARCH("ggggggggggggggg",AQ34)))</formula>
    </cfRule>
  </conditionalFormatting>
  <conditionalFormatting sqref="AQ34:AT34">
    <cfRule type="containsText" dxfId="2753" priority="1413" operator="containsText" text="gggggggggg">
      <formula>NOT(ISERROR(SEARCH("gggggggggg",AQ34)))</formula>
    </cfRule>
  </conditionalFormatting>
  <conditionalFormatting sqref="AQ34:AT34">
    <cfRule type="containsText" dxfId="2752" priority="1414" operator="containsText" text="ggggg">
      <formula>NOT(ISERROR(SEARCH("ggggg",AQ34)))</formula>
    </cfRule>
  </conditionalFormatting>
  <conditionalFormatting sqref="AQ34:AT34">
    <cfRule type="containsText" dxfId="2751" priority="1415" operator="containsText" text="g">
      <formula>NOT(ISERROR(SEARCH("g",AQ34)))</formula>
    </cfRule>
  </conditionalFormatting>
  <conditionalFormatting sqref="AQ38:AT38">
    <cfRule type="containsText" dxfId="2750" priority="1408" operator="containsText" text="ggggggggggggggg">
      <formula>NOT(ISERROR(SEARCH("ggggggggggggggg",AQ38)))</formula>
    </cfRule>
  </conditionalFormatting>
  <conditionalFormatting sqref="AQ38:AT38">
    <cfRule type="containsText" dxfId="2749" priority="1409" operator="containsText" text="gggggggggg">
      <formula>NOT(ISERROR(SEARCH("gggggggggg",AQ38)))</formula>
    </cfRule>
  </conditionalFormatting>
  <conditionalFormatting sqref="AQ38:AT38">
    <cfRule type="containsText" dxfId="2748" priority="1410" operator="containsText" text="ggggg">
      <formula>NOT(ISERROR(SEARCH("ggggg",AQ38)))</formula>
    </cfRule>
  </conditionalFormatting>
  <conditionalFormatting sqref="AQ38:AT38">
    <cfRule type="containsText" dxfId="2747" priority="1411" operator="containsText" text="g">
      <formula>NOT(ISERROR(SEARCH("g",AQ38)))</formula>
    </cfRule>
  </conditionalFormatting>
  <conditionalFormatting sqref="AQ42:AT42">
    <cfRule type="containsText" dxfId="2746" priority="1404" operator="containsText" text="ggggggggggggggg">
      <formula>NOT(ISERROR(SEARCH("ggggggggggggggg",AQ42)))</formula>
    </cfRule>
  </conditionalFormatting>
  <conditionalFormatting sqref="AQ42:AT42">
    <cfRule type="containsText" dxfId="2745" priority="1405" operator="containsText" text="gggggggggg">
      <formula>NOT(ISERROR(SEARCH("gggggggggg",AQ42)))</formula>
    </cfRule>
  </conditionalFormatting>
  <conditionalFormatting sqref="AQ42:AT42">
    <cfRule type="containsText" dxfId="2744" priority="1406" operator="containsText" text="ggggg">
      <formula>NOT(ISERROR(SEARCH("ggggg",AQ42)))</formula>
    </cfRule>
  </conditionalFormatting>
  <conditionalFormatting sqref="AQ42:AT42">
    <cfRule type="containsText" dxfId="2743" priority="1407" operator="containsText" text="g">
      <formula>NOT(ISERROR(SEARCH("g",AQ42)))</formula>
    </cfRule>
  </conditionalFormatting>
  <conditionalFormatting sqref="AQ46:AT46">
    <cfRule type="containsText" dxfId="2742" priority="1400" operator="containsText" text="ggggggggggggggg">
      <formula>NOT(ISERROR(SEARCH("ggggggggggggggg",AQ46)))</formula>
    </cfRule>
  </conditionalFormatting>
  <conditionalFormatting sqref="AQ46:AT46">
    <cfRule type="containsText" dxfId="2741" priority="1401" operator="containsText" text="gggggggggg">
      <formula>NOT(ISERROR(SEARCH("gggggggggg",AQ46)))</formula>
    </cfRule>
  </conditionalFormatting>
  <conditionalFormatting sqref="AQ46:AT46">
    <cfRule type="containsText" dxfId="2740" priority="1402" operator="containsText" text="ggggg">
      <formula>NOT(ISERROR(SEARCH("ggggg",AQ46)))</formula>
    </cfRule>
  </conditionalFormatting>
  <conditionalFormatting sqref="AQ46:AT46">
    <cfRule type="containsText" dxfId="2739" priority="1403" operator="containsText" text="g">
      <formula>NOT(ISERROR(SEARCH("g",AQ46)))</formula>
    </cfRule>
  </conditionalFormatting>
  <conditionalFormatting sqref="AQ50:AT50">
    <cfRule type="containsText" dxfId="2738" priority="1396" operator="containsText" text="ggggggggggggggg">
      <formula>NOT(ISERROR(SEARCH("ggggggggggggggg",AQ50)))</formula>
    </cfRule>
  </conditionalFormatting>
  <conditionalFormatting sqref="AQ50:AT50">
    <cfRule type="containsText" dxfId="2737" priority="1397" operator="containsText" text="gggggggggg">
      <formula>NOT(ISERROR(SEARCH("gggggggggg",AQ50)))</formula>
    </cfRule>
  </conditionalFormatting>
  <conditionalFormatting sqref="AQ50:AT50">
    <cfRule type="containsText" dxfId="2736" priority="1398" operator="containsText" text="ggggg">
      <formula>NOT(ISERROR(SEARCH("ggggg",AQ50)))</formula>
    </cfRule>
  </conditionalFormatting>
  <conditionalFormatting sqref="AQ50:AT50">
    <cfRule type="containsText" dxfId="2735" priority="1399" operator="containsText" text="g">
      <formula>NOT(ISERROR(SEARCH("g",AQ50)))</formula>
    </cfRule>
  </conditionalFormatting>
  <conditionalFormatting sqref="AV26">
    <cfRule type="cellIs" dxfId="2734" priority="1392" operator="between">
      <formula>15</formula>
      <formula>20</formula>
    </cfRule>
  </conditionalFormatting>
  <conditionalFormatting sqref="AV26">
    <cfRule type="cellIs" dxfId="2733" priority="1393" operator="between">
      <formula>10</formula>
      <formula>14.999</formula>
    </cfRule>
  </conditionalFormatting>
  <conditionalFormatting sqref="AV26">
    <cfRule type="cellIs" dxfId="2732" priority="1394" operator="between">
      <formula>5</formula>
      <formula>9.999</formula>
    </cfRule>
  </conditionalFormatting>
  <conditionalFormatting sqref="AV26">
    <cfRule type="cellIs" dxfId="2731" priority="1395" operator="between">
      <formula>0.001</formula>
      <formula>4.999</formula>
    </cfRule>
  </conditionalFormatting>
  <conditionalFormatting sqref="U20">
    <cfRule type="cellIs" dxfId="2730" priority="1388" operator="between">
      <formula>15</formula>
      <formula>20</formula>
    </cfRule>
  </conditionalFormatting>
  <conditionalFormatting sqref="U20">
    <cfRule type="cellIs" dxfId="2729" priority="1389" operator="between">
      <formula>10</formula>
      <formula>14.999</formula>
    </cfRule>
  </conditionalFormatting>
  <conditionalFormatting sqref="U20">
    <cfRule type="cellIs" dxfId="2728" priority="1390" operator="between">
      <formula>5</formula>
      <formula>9.999</formula>
    </cfRule>
  </conditionalFormatting>
  <conditionalFormatting sqref="U20">
    <cfRule type="cellIs" dxfId="2727" priority="1391" operator="between">
      <formula>0.001</formula>
      <formula>4.999</formula>
    </cfRule>
  </conditionalFormatting>
  <conditionalFormatting sqref="P77:S77">
    <cfRule type="containsText" dxfId="2726" priority="1381" operator="containsText" text="ggggggggggggggg">
      <formula>NOT(ISERROR(SEARCH("ggggggggggggggg",P77)))</formula>
    </cfRule>
  </conditionalFormatting>
  <conditionalFormatting sqref="P77:S77">
    <cfRule type="containsText" dxfId="2725" priority="1382" operator="containsText" text="gggggggggg">
      <formula>NOT(ISERROR(SEARCH("gggggggggg",P77)))</formula>
    </cfRule>
  </conditionalFormatting>
  <conditionalFormatting sqref="P77:S77">
    <cfRule type="containsText" dxfId="2724" priority="1383" operator="containsText" text="ggggg">
      <formula>NOT(ISERROR(SEARCH("ggggg",P77)))</formula>
    </cfRule>
  </conditionalFormatting>
  <conditionalFormatting sqref="P77:S77">
    <cfRule type="containsText" dxfId="2723" priority="1384" operator="containsText" text="g">
      <formula>NOT(ISERROR(SEARCH("g",P77)))</formula>
    </cfRule>
  </conditionalFormatting>
  <conditionalFormatting sqref="P81:S81">
    <cfRule type="containsText" dxfId="2722" priority="1377" operator="containsText" text="ggggggggggggggg">
      <formula>NOT(ISERROR(SEARCH("ggggggggggggggg",P81)))</formula>
    </cfRule>
  </conditionalFormatting>
  <conditionalFormatting sqref="P81:S81">
    <cfRule type="containsText" dxfId="2721" priority="1378" operator="containsText" text="gggggggggg">
      <formula>NOT(ISERROR(SEARCH("gggggggggg",P81)))</formula>
    </cfRule>
  </conditionalFormatting>
  <conditionalFormatting sqref="P81:S81">
    <cfRule type="containsText" dxfId="2720" priority="1379" operator="containsText" text="ggggg">
      <formula>NOT(ISERROR(SEARCH("ggggg",P81)))</formula>
    </cfRule>
  </conditionalFormatting>
  <conditionalFormatting sqref="P81:S81">
    <cfRule type="containsText" dxfId="2719" priority="1380" operator="containsText" text="g">
      <formula>NOT(ISERROR(SEARCH("g",P81)))</formula>
    </cfRule>
  </conditionalFormatting>
  <conditionalFormatting sqref="P85:S85">
    <cfRule type="containsText" dxfId="2718" priority="1373" operator="containsText" text="ggggggggggggggg">
      <formula>NOT(ISERROR(SEARCH("ggggggggggggggg",P85)))</formula>
    </cfRule>
  </conditionalFormatting>
  <conditionalFormatting sqref="P85:S85">
    <cfRule type="containsText" dxfId="2717" priority="1374" operator="containsText" text="gggggggggg">
      <formula>NOT(ISERROR(SEARCH("gggggggggg",P85)))</formula>
    </cfRule>
  </conditionalFormatting>
  <conditionalFormatting sqref="P85:S85">
    <cfRule type="containsText" dxfId="2716" priority="1375" operator="containsText" text="ggggg">
      <formula>NOT(ISERROR(SEARCH("ggggg",P85)))</formula>
    </cfRule>
  </conditionalFormatting>
  <conditionalFormatting sqref="P85:S85">
    <cfRule type="containsText" dxfId="2715" priority="1376" operator="containsText" text="g">
      <formula>NOT(ISERROR(SEARCH("g",P85)))</formula>
    </cfRule>
  </conditionalFormatting>
  <conditionalFormatting sqref="U77">
    <cfRule type="cellIs" dxfId="2714" priority="1369" operator="between">
      <formula>15</formula>
      <formula>20</formula>
    </cfRule>
  </conditionalFormatting>
  <conditionalFormatting sqref="U77">
    <cfRule type="cellIs" dxfId="2713" priority="1370" operator="between">
      <formula>10</formula>
      <formula>14.999</formula>
    </cfRule>
  </conditionalFormatting>
  <conditionalFormatting sqref="U77">
    <cfRule type="cellIs" dxfId="2712" priority="1371" operator="between">
      <formula>5</formula>
      <formula>9.999</formula>
    </cfRule>
  </conditionalFormatting>
  <conditionalFormatting sqref="U77">
    <cfRule type="cellIs" dxfId="2711" priority="1372" operator="between">
      <formula>0.001</formula>
      <formula>4.999</formula>
    </cfRule>
  </conditionalFormatting>
  <conditionalFormatting sqref="B34">
    <cfRule type="beginsWith" dxfId="2710" priority="1368" operator="beginsWith" text="?">
      <formula>LEFT(B34,LEN("?"))="?"</formula>
    </cfRule>
  </conditionalFormatting>
  <conditionalFormatting sqref="B26">
    <cfRule type="beginsWith" dxfId="2709" priority="1366" operator="beginsWith" text="?">
      <formula>LEFT(B26,LEN("?"))="?"</formula>
    </cfRule>
  </conditionalFormatting>
  <conditionalFormatting sqref="B30">
    <cfRule type="beginsWith" dxfId="2708" priority="1367" operator="beginsWith" text="?">
      <formula>LEFT(B30,LEN("?"))="?"</formula>
    </cfRule>
  </conditionalFormatting>
  <conditionalFormatting sqref="B38">
    <cfRule type="beginsWith" dxfId="2707" priority="1365" operator="beginsWith" text="?">
      <formula>LEFT(B38,LEN("?"))="?"</formula>
    </cfRule>
  </conditionalFormatting>
  <conditionalFormatting sqref="B42">
    <cfRule type="beginsWith" dxfId="2706" priority="1364" operator="beginsWith" text="?">
      <formula>LEFT(B42,LEN("?"))="?"</formula>
    </cfRule>
  </conditionalFormatting>
  <conditionalFormatting sqref="AE50">
    <cfRule type="beginsWith" dxfId="2705" priority="1333" operator="beginsWith" text="?">
      <formula>LEFT(AE50,LEN("?"))="?"</formula>
    </cfRule>
  </conditionalFormatting>
  <conditionalFormatting sqref="AE26">
    <cfRule type="beginsWith" dxfId="2704" priority="1339" operator="beginsWith" text="?">
      <formula>LEFT(AE26,LEN("?"))="?"</formula>
    </cfRule>
  </conditionalFormatting>
  <conditionalFormatting sqref="D85">
    <cfRule type="beginsWith" dxfId="2703" priority="1324" operator="beginsWith" text="?">
      <formula>LEFT(D85,LEN("?"))="?"</formula>
    </cfRule>
  </conditionalFormatting>
  <conditionalFormatting sqref="AE34">
    <cfRule type="beginsWith" dxfId="2702" priority="1337" operator="beginsWith" text="?">
      <formula>LEFT(AE34,LEN("?"))="?"</formula>
    </cfRule>
  </conditionalFormatting>
  <conditionalFormatting sqref="AE38">
    <cfRule type="beginsWith" dxfId="2701" priority="1336" operator="beginsWith" text="?">
      <formula>LEFT(AE38,LEN("?"))="?"</formula>
    </cfRule>
  </conditionalFormatting>
  <conditionalFormatting sqref="AE42">
    <cfRule type="beginsWith" dxfId="2700" priority="1335" operator="beginsWith" text="?">
      <formula>LEFT(AE42,LEN("?"))="?"</formula>
    </cfRule>
  </conditionalFormatting>
  <conditionalFormatting sqref="AE46">
    <cfRule type="beginsWith" dxfId="2699" priority="1334" operator="beginsWith" text="?">
      <formula>LEFT(AE46,LEN("?"))="?"</formula>
    </cfRule>
  </conditionalFormatting>
  <conditionalFormatting sqref="D81">
    <cfRule type="beginsWith" dxfId="2698" priority="1325" operator="beginsWith" text="?">
      <formula>LEFT(D81,LEN("?"))="?"</formula>
    </cfRule>
  </conditionalFormatting>
  <conditionalFormatting sqref="D26">
    <cfRule type="beginsWith" dxfId="2697" priority="1363" operator="beginsWith" text="?">
      <formula>LEFT(D26,LEN("?"))="?"</formula>
    </cfRule>
  </conditionalFormatting>
  <conditionalFormatting sqref="H25:L27">
    <cfRule type="beginsWith" dxfId="2696" priority="1358" operator="beginsWith" text="?">
      <formula>LEFT(H25,LEN("?"))="?"</formula>
    </cfRule>
  </conditionalFormatting>
  <conditionalFormatting sqref="AC34">
    <cfRule type="beginsWith" dxfId="2695" priority="1353" operator="beginsWith" text="?">
      <formula>LEFT(AC34,LEN("?"))="?"</formula>
    </cfRule>
  </conditionalFormatting>
  <conditionalFormatting sqref="AC26">
    <cfRule type="beginsWith" dxfId="2694" priority="1351" operator="beginsWith" text="?">
      <formula>LEFT(AC26,LEN("?"))="?"</formula>
    </cfRule>
  </conditionalFormatting>
  <conditionalFormatting sqref="AC30">
    <cfRule type="beginsWith" dxfId="2693" priority="1352" operator="beginsWith" text="?">
      <formula>LEFT(AC30,LEN("?"))="?"</formula>
    </cfRule>
  </conditionalFormatting>
  <conditionalFormatting sqref="AC38">
    <cfRule type="beginsWith" dxfId="2692" priority="1350" operator="beginsWith" text="?">
      <formula>LEFT(AC38,LEN("?"))="?"</formula>
    </cfRule>
  </conditionalFormatting>
  <conditionalFormatting sqref="AC42">
    <cfRule type="beginsWith" dxfId="2691" priority="1349" operator="beginsWith" text="?">
      <formula>LEFT(AC42,LEN("?"))="?"</formula>
    </cfRule>
  </conditionalFormatting>
  <conditionalFormatting sqref="AC46">
    <cfRule type="beginsWith" dxfId="2690" priority="1348" operator="beginsWith" text="?">
      <formula>LEFT(AC46,LEN("?"))="?"</formula>
    </cfRule>
  </conditionalFormatting>
  <conditionalFormatting sqref="AC50">
    <cfRule type="beginsWith" dxfId="2689" priority="1347" operator="beginsWith" text="?">
      <formula>LEFT(AC50,LEN("?"))="?"</formula>
    </cfRule>
  </conditionalFormatting>
  <conditionalFormatting sqref="AI25:AM27">
    <cfRule type="beginsWith" dxfId="2688" priority="1346" operator="beginsWith" text="?">
      <formula>LEFT(AI25,LEN("?"))="?"</formula>
    </cfRule>
  </conditionalFormatting>
  <conditionalFormatting sqref="AI29:AM31">
    <cfRule type="beginsWith" dxfId="2687" priority="1345" operator="beginsWith" text="?">
      <formula>LEFT(AI29,LEN("?"))="?"</formula>
    </cfRule>
  </conditionalFormatting>
  <conditionalFormatting sqref="AI33:AM35">
    <cfRule type="beginsWith" dxfId="2686" priority="1344" operator="beginsWith" text="?">
      <formula>LEFT(AI33,LEN("?"))="?"</formula>
    </cfRule>
  </conditionalFormatting>
  <conditionalFormatting sqref="AI37:AM39">
    <cfRule type="beginsWith" dxfId="2685" priority="1343" operator="beginsWith" text="?">
      <formula>LEFT(AI37,LEN("?"))="?"</formula>
    </cfRule>
  </conditionalFormatting>
  <conditionalFormatting sqref="AI41:AM43">
    <cfRule type="beginsWith" dxfId="2684" priority="1342" operator="beginsWith" text="?">
      <formula>LEFT(AI41,LEN("?"))="?"</formula>
    </cfRule>
  </conditionalFormatting>
  <conditionalFormatting sqref="AI45:AM47">
    <cfRule type="beginsWith" dxfId="2683" priority="1341" operator="beginsWith" text="?">
      <formula>LEFT(AI45,LEN("?"))="?"</formula>
    </cfRule>
  </conditionalFormatting>
  <conditionalFormatting sqref="AI49:AM51">
    <cfRule type="beginsWith" dxfId="2682" priority="1340" operator="beginsWith" text="?">
      <formula>LEFT(AI49,LEN("?"))="?"</formula>
    </cfRule>
  </conditionalFormatting>
  <conditionalFormatting sqref="D77">
    <cfRule type="beginsWith" dxfId="2681" priority="1326" operator="beginsWith" text="?">
      <formula>LEFT(D77,LEN("?"))="?"</formula>
    </cfRule>
  </conditionalFormatting>
  <conditionalFormatting sqref="B85">
    <cfRule type="beginsWith" dxfId="2680" priority="1332" operator="beginsWith" text="?">
      <formula>LEFT(B85,LEN("?"))="?"</formula>
    </cfRule>
  </conditionalFormatting>
  <conditionalFormatting sqref="B77">
    <cfRule type="beginsWith" dxfId="2679" priority="1330" operator="beginsWith" text="?">
      <formula>LEFT(B77,LEN("?"))="?"</formula>
    </cfRule>
  </conditionalFormatting>
  <conditionalFormatting sqref="B81">
    <cfRule type="beginsWith" dxfId="2678" priority="1331" operator="beginsWith" text="?">
      <formula>LEFT(B81,LEN("?"))="?"</formula>
    </cfRule>
  </conditionalFormatting>
  <conditionalFormatting sqref="H76:L78">
    <cfRule type="beginsWith" dxfId="2677" priority="1329" operator="beginsWith" text="?">
      <formula>LEFT(H76,LEN("?"))="?"</formula>
    </cfRule>
  </conditionalFormatting>
  <conditionalFormatting sqref="H80:L82">
    <cfRule type="beginsWith" dxfId="2676" priority="1328" operator="beginsWith" text="?">
      <formula>LEFT(H80,LEN("?"))="?"</formula>
    </cfRule>
  </conditionalFormatting>
  <conditionalFormatting sqref="H84:L86">
    <cfRule type="beginsWith" dxfId="2675" priority="1327" operator="beginsWith" text="?">
      <formula>LEFT(H84,LEN("?"))="?"</formula>
    </cfRule>
  </conditionalFormatting>
  <conditionalFormatting sqref="B124">
    <cfRule type="beginsWith" dxfId="2674" priority="1322" operator="beginsWith" text="?">
      <formula>LEFT(B124,LEN("?"))="?"</formula>
    </cfRule>
  </conditionalFormatting>
  <conditionalFormatting sqref="B128">
    <cfRule type="beginsWith" dxfId="2673" priority="1323" operator="beginsWith" text="?">
      <formula>LEFT(B128,LEN("?"))="?"</formula>
    </cfRule>
  </conditionalFormatting>
  <conditionalFormatting sqref="B163">
    <cfRule type="beginsWith" dxfId="2672" priority="1321" operator="beginsWith" text="?">
      <formula>LEFT(B163,LEN("?"))="?"</formula>
    </cfRule>
  </conditionalFormatting>
  <conditionalFormatting sqref="B229">
    <cfRule type="beginsWith" dxfId="2671" priority="1320" operator="beginsWith" text="?">
      <formula>LEFT(B229,LEN("?"))="?"</formula>
    </cfRule>
  </conditionalFormatting>
  <conditionalFormatting sqref="B225">
    <cfRule type="beginsWith" dxfId="2670" priority="1319" operator="beginsWith" text="?">
      <formula>LEFT(B225,LEN("?"))="?"</formula>
    </cfRule>
  </conditionalFormatting>
  <conditionalFormatting sqref="B221">
    <cfRule type="beginsWith" dxfId="2669" priority="1318" operator="beginsWith" text="?">
      <formula>LEFT(B221,LEN("?"))="?"</formula>
    </cfRule>
  </conditionalFormatting>
  <conditionalFormatting sqref="B233">
    <cfRule type="beginsWith" dxfId="2668" priority="1317" operator="beginsWith" text="?">
      <formula>LEFT(B233,LEN("?"))="?"</formula>
    </cfRule>
  </conditionalFormatting>
  <conditionalFormatting sqref="AX26">
    <cfRule type="cellIs" dxfId="2667" priority="1287" operator="equal">
      <formula>2</formula>
    </cfRule>
  </conditionalFormatting>
  <conditionalFormatting sqref="AX26">
    <cfRule type="cellIs" dxfId="2666" priority="1288" operator="equal">
      <formula>1</formula>
    </cfRule>
  </conditionalFormatting>
  <conditionalFormatting sqref="AX26">
    <cfRule type="cellIs" dxfId="2665" priority="1283" operator="equal">
      <formula>6</formula>
    </cfRule>
  </conditionalFormatting>
  <conditionalFormatting sqref="AX26">
    <cfRule type="cellIs" dxfId="2664" priority="1284" operator="equal">
      <formula>5</formula>
    </cfRule>
  </conditionalFormatting>
  <conditionalFormatting sqref="AX26">
    <cfRule type="cellIs" dxfId="2663" priority="1285" operator="equal">
      <formula>4</formula>
    </cfRule>
  </conditionalFormatting>
  <conditionalFormatting sqref="AX26">
    <cfRule type="cellIs" dxfId="2662" priority="1286" operator="equal">
      <formula>3</formula>
    </cfRule>
  </conditionalFormatting>
  <conditionalFormatting sqref="W20">
    <cfRule type="cellIs" dxfId="2661" priority="1281" operator="equal">
      <formula>2</formula>
    </cfRule>
  </conditionalFormatting>
  <conditionalFormatting sqref="W20">
    <cfRule type="cellIs" dxfId="2660" priority="1282" operator="equal">
      <formula>1</formula>
    </cfRule>
  </conditionalFormatting>
  <conditionalFormatting sqref="W20">
    <cfRule type="cellIs" dxfId="2659" priority="1277" operator="equal">
      <formula>6</formula>
    </cfRule>
  </conditionalFormatting>
  <conditionalFormatting sqref="W20">
    <cfRule type="cellIs" dxfId="2658" priority="1278" operator="equal">
      <formula>5</formula>
    </cfRule>
  </conditionalFormatting>
  <conditionalFormatting sqref="W20">
    <cfRule type="cellIs" dxfId="2657" priority="1279" operator="equal">
      <formula>4</formula>
    </cfRule>
  </conditionalFormatting>
  <conditionalFormatting sqref="W20">
    <cfRule type="cellIs" dxfId="2656" priority="1280" operator="equal">
      <formula>3</formula>
    </cfRule>
  </conditionalFormatting>
  <conditionalFormatting sqref="AV20">
    <cfRule type="cellIs" dxfId="2655" priority="1273" operator="between">
      <formula>15</formula>
      <formula>20</formula>
    </cfRule>
  </conditionalFormatting>
  <conditionalFormatting sqref="AV20">
    <cfRule type="cellIs" dxfId="2654" priority="1274" operator="between">
      <formula>10</formula>
      <formula>14.999</formula>
    </cfRule>
  </conditionalFormatting>
  <conditionalFormatting sqref="AV20">
    <cfRule type="cellIs" dxfId="2653" priority="1275" operator="between">
      <formula>5</formula>
      <formula>9.999</formula>
    </cfRule>
  </conditionalFormatting>
  <conditionalFormatting sqref="AV20">
    <cfRule type="cellIs" dxfId="2652" priority="1276" operator="between">
      <formula>0.001</formula>
      <formula>4.999</formula>
    </cfRule>
  </conditionalFormatting>
  <conditionalFormatting sqref="AX20">
    <cfRule type="cellIs" dxfId="2651" priority="1271" operator="equal">
      <formula>2</formula>
    </cfRule>
  </conditionalFormatting>
  <conditionalFormatting sqref="AX20">
    <cfRule type="cellIs" dxfId="2650" priority="1272" operator="equal">
      <formula>1</formula>
    </cfRule>
  </conditionalFormatting>
  <conditionalFormatting sqref="AX20">
    <cfRule type="cellIs" dxfId="2649" priority="1267" operator="equal">
      <formula>6</formula>
    </cfRule>
  </conditionalFormatting>
  <conditionalFormatting sqref="AX20">
    <cfRule type="cellIs" dxfId="2648" priority="1268" operator="equal">
      <formula>5</formula>
    </cfRule>
  </conditionalFormatting>
  <conditionalFormatting sqref="AX20">
    <cfRule type="cellIs" dxfId="2647" priority="1269" operator="equal">
      <formula>4</formula>
    </cfRule>
  </conditionalFormatting>
  <conditionalFormatting sqref="AX20">
    <cfRule type="cellIs" dxfId="2646" priority="1270" operator="equal">
      <formula>3</formula>
    </cfRule>
  </conditionalFormatting>
  <conditionalFormatting sqref="W77">
    <cfRule type="cellIs" dxfId="2645" priority="1265" operator="equal">
      <formula>2</formula>
    </cfRule>
  </conditionalFormatting>
  <conditionalFormatting sqref="W77">
    <cfRule type="cellIs" dxfId="2644" priority="1266" operator="equal">
      <formula>1</formula>
    </cfRule>
  </conditionalFormatting>
  <conditionalFormatting sqref="W77">
    <cfRule type="cellIs" dxfId="2643" priority="1261" operator="equal">
      <formula>6</formula>
    </cfRule>
  </conditionalFormatting>
  <conditionalFormatting sqref="W77">
    <cfRule type="cellIs" dxfId="2642" priority="1262" operator="equal">
      <formula>5</formula>
    </cfRule>
  </conditionalFormatting>
  <conditionalFormatting sqref="W77">
    <cfRule type="cellIs" dxfId="2641" priority="1263" operator="equal">
      <formula>4</formula>
    </cfRule>
  </conditionalFormatting>
  <conditionalFormatting sqref="W77">
    <cfRule type="cellIs" dxfId="2640" priority="1264" operator="equal">
      <formula>3</formula>
    </cfRule>
  </conditionalFormatting>
  <conditionalFormatting sqref="U71">
    <cfRule type="cellIs" dxfId="2639" priority="1257" operator="between">
      <formula>15</formula>
      <formula>20</formula>
    </cfRule>
  </conditionalFormatting>
  <conditionalFormatting sqref="U71">
    <cfRule type="cellIs" dxfId="2638" priority="1258" operator="between">
      <formula>10</formula>
      <formula>14.999</formula>
    </cfRule>
  </conditionalFormatting>
  <conditionalFormatting sqref="U71">
    <cfRule type="cellIs" dxfId="2637" priority="1259" operator="between">
      <formula>5</formula>
      <formula>9.999</formula>
    </cfRule>
  </conditionalFormatting>
  <conditionalFormatting sqref="U71">
    <cfRule type="cellIs" dxfId="2636" priority="1260" operator="between">
      <formula>0.001</formula>
      <formula>4.999</formula>
    </cfRule>
  </conditionalFormatting>
  <conditionalFormatting sqref="W71">
    <cfRule type="cellIs" dxfId="2635" priority="1255" operator="equal">
      <formula>2</formula>
    </cfRule>
  </conditionalFormatting>
  <conditionalFormatting sqref="W71">
    <cfRule type="cellIs" dxfId="2634" priority="1256" operator="equal">
      <formula>1</formula>
    </cfRule>
  </conditionalFormatting>
  <conditionalFormatting sqref="W71">
    <cfRule type="cellIs" dxfId="2633" priority="1251" operator="equal">
      <formula>6</formula>
    </cfRule>
  </conditionalFormatting>
  <conditionalFormatting sqref="W71">
    <cfRule type="cellIs" dxfId="2632" priority="1252" operator="equal">
      <formula>5</formula>
    </cfRule>
  </conditionalFormatting>
  <conditionalFormatting sqref="W71">
    <cfRule type="cellIs" dxfId="2631" priority="1253" operator="equal">
      <formula>4</formula>
    </cfRule>
  </conditionalFormatting>
  <conditionalFormatting sqref="W71">
    <cfRule type="cellIs" dxfId="2630" priority="1254" operator="equal">
      <formula>3</formula>
    </cfRule>
  </conditionalFormatting>
  <conditionalFormatting sqref="AV71">
    <cfRule type="cellIs" dxfId="2629" priority="1247" operator="between">
      <formula>15</formula>
      <formula>20</formula>
    </cfRule>
  </conditionalFormatting>
  <conditionalFormatting sqref="AV71">
    <cfRule type="cellIs" dxfId="2628" priority="1248" operator="between">
      <formula>10</formula>
      <formula>14.999</formula>
    </cfRule>
  </conditionalFormatting>
  <conditionalFormatting sqref="AV71">
    <cfRule type="cellIs" dxfId="2627" priority="1249" operator="between">
      <formula>5</formula>
      <formula>9.999</formula>
    </cfRule>
  </conditionalFormatting>
  <conditionalFormatting sqref="AV71">
    <cfRule type="cellIs" dxfId="2626" priority="1250" operator="between">
      <formula>0.001</formula>
      <formula>4.999</formula>
    </cfRule>
  </conditionalFormatting>
  <conditionalFormatting sqref="AX71">
    <cfRule type="cellIs" dxfId="2625" priority="1245" operator="equal">
      <formula>2</formula>
    </cfRule>
  </conditionalFormatting>
  <conditionalFormatting sqref="AX71">
    <cfRule type="cellIs" dxfId="2624" priority="1246" operator="equal">
      <formula>1</formula>
    </cfRule>
  </conditionalFormatting>
  <conditionalFormatting sqref="AX71">
    <cfRule type="cellIs" dxfId="2623" priority="1241" operator="equal">
      <formula>6</formula>
    </cfRule>
  </conditionalFormatting>
  <conditionalFormatting sqref="AX71">
    <cfRule type="cellIs" dxfId="2622" priority="1242" operator="equal">
      <formula>5</formula>
    </cfRule>
  </conditionalFormatting>
  <conditionalFormatting sqref="AX71">
    <cfRule type="cellIs" dxfId="2621" priority="1243" operator="equal">
      <formula>4</formula>
    </cfRule>
  </conditionalFormatting>
  <conditionalFormatting sqref="AX71">
    <cfRule type="cellIs" dxfId="2620" priority="1244" operator="equal">
      <formula>3</formula>
    </cfRule>
  </conditionalFormatting>
  <conditionalFormatting sqref="U180">
    <cfRule type="cellIs" dxfId="2619" priority="1237" operator="between">
      <formula>15</formula>
      <formula>20</formula>
    </cfRule>
  </conditionalFormatting>
  <conditionalFormatting sqref="U180">
    <cfRule type="cellIs" dxfId="2618" priority="1238" operator="between">
      <formula>10</formula>
      <formula>14.999</formula>
    </cfRule>
  </conditionalFormatting>
  <conditionalFormatting sqref="U180">
    <cfRule type="cellIs" dxfId="2617" priority="1239" operator="between">
      <formula>5</formula>
      <formula>9.999</formula>
    </cfRule>
  </conditionalFormatting>
  <conditionalFormatting sqref="U180">
    <cfRule type="cellIs" dxfId="2616" priority="1240" operator="between">
      <formula>0.001</formula>
      <formula>4.999</formula>
    </cfRule>
  </conditionalFormatting>
  <conditionalFormatting sqref="W180">
    <cfRule type="cellIs" dxfId="2615" priority="1235" operator="equal">
      <formula>2</formula>
    </cfRule>
  </conditionalFormatting>
  <conditionalFormatting sqref="W180">
    <cfRule type="cellIs" dxfId="2614" priority="1236" operator="equal">
      <formula>1</formula>
    </cfRule>
  </conditionalFormatting>
  <conditionalFormatting sqref="W180">
    <cfRule type="cellIs" dxfId="2613" priority="1231" operator="equal">
      <formula>6</formula>
    </cfRule>
  </conditionalFormatting>
  <conditionalFormatting sqref="W180">
    <cfRule type="cellIs" dxfId="2612" priority="1232" operator="equal">
      <formula>5</formula>
    </cfRule>
  </conditionalFormatting>
  <conditionalFormatting sqref="W180">
    <cfRule type="cellIs" dxfId="2611" priority="1233" operator="equal">
      <formula>4</formula>
    </cfRule>
  </conditionalFormatting>
  <conditionalFormatting sqref="W180">
    <cfRule type="cellIs" dxfId="2610" priority="1234" operator="equal">
      <formula>3</formula>
    </cfRule>
  </conditionalFormatting>
  <conditionalFormatting sqref="AX180">
    <cfRule type="cellIs" dxfId="2609" priority="1229" operator="equal">
      <formula>2</formula>
    </cfRule>
  </conditionalFormatting>
  <conditionalFormatting sqref="AX180">
    <cfRule type="cellIs" dxfId="2608" priority="1230" operator="equal">
      <formula>1</formula>
    </cfRule>
  </conditionalFormatting>
  <conditionalFormatting sqref="AX180">
    <cfRule type="cellIs" dxfId="2607" priority="1225" operator="equal">
      <formula>6</formula>
    </cfRule>
  </conditionalFormatting>
  <conditionalFormatting sqref="AX180">
    <cfRule type="cellIs" dxfId="2606" priority="1226" operator="equal">
      <formula>5</formula>
    </cfRule>
  </conditionalFormatting>
  <conditionalFormatting sqref="AX180">
    <cfRule type="cellIs" dxfId="2605" priority="1227" operator="equal">
      <formula>4</formula>
    </cfRule>
  </conditionalFormatting>
  <conditionalFormatting sqref="AX180">
    <cfRule type="cellIs" dxfId="2604" priority="1228" operator="equal">
      <formula>3</formula>
    </cfRule>
  </conditionalFormatting>
  <conditionalFormatting sqref="B46">
    <cfRule type="beginsWith" dxfId="2603" priority="1219" operator="beginsWith" text="?">
      <formula>LEFT(B46,LEN("?"))="?"</formula>
    </cfRule>
  </conditionalFormatting>
  <conditionalFormatting sqref="B50">
    <cfRule type="beginsWith" dxfId="2602" priority="1211" operator="beginsWith" text="?">
      <formula>LEFT(B50,LEN("?"))="?"</formula>
    </cfRule>
  </conditionalFormatting>
  <conditionalFormatting sqref="AQ85:AT85">
    <cfRule type="containsText" dxfId="2601" priority="1190" operator="containsText" text="ggggggggggggggg">
      <formula>NOT(ISERROR(SEARCH("ggggggggggggggg",AQ85)))</formula>
    </cfRule>
  </conditionalFormatting>
  <conditionalFormatting sqref="AQ85:AT85">
    <cfRule type="containsText" dxfId="2600" priority="1191" operator="containsText" text="gggggggggg">
      <formula>NOT(ISERROR(SEARCH("gggggggggg",AQ85)))</formula>
    </cfRule>
  </conditionalFormatting>
  <conditionalFormatting sqref="AQ85:AT85">
    <cfRule type="containsText" dxfId="2599" priority="1192" operator="containsText" text="ggggg">
      <formula>NOT(ISERROR(SEARCH("ggggg",AQ85)))</formula>
    </cfRule>
  </conditionalFormatting>
  <conditionalFormatting sqref="AQ85:AT85">
    <cfRule type="containsText" dxfId="2598" priority="1193" operator="containsText" text="g">
      <formula>NOT(ISERROR(SEARCH("g",AQ85)))</formula>
    </cfRule>
  </conditionalFormatting>
  <conditionalFormatting sqref="AQ77:AT77">
    <cfRule type="containsText" dxfId="2597" priority="1203" operator="containsText" text="ggggggggggggggg">
      <formula>NOT(ISERROR(SEARCH("ggggggggggggggg",AQ77)))</formula>
    </cfRule>
  </conditionalFormatting>
  <conditionalFormatting sqref="AQ77:AT77">
    <cfRule type="containsText" dxfId="2596" priority="1204" operator="containsText" text="gggggggggg">
      <formula>NOT(ISERROR(SEARCH("gggggggggg",AQ77)))</formula>
    </cfRule>
  </conditionalFormatting>
  <conditionalFormatting sqref="AQ77:AT77">
    <cfRule type="containsText" dxfId="2595" priority="1205" operator="containsText" text="ggggg">
      <formula>NOT(ISERROR(SEARCH("ggggg",AQ77)))</formula>
    </cfRule>
  </conditionalFormatting>
  <conditionalFormatting sqref="AQ77:AT77">
    <cfRule type="containsText" dxfId="2594" priority="1206" operator="containsText" text="g">
      <formula>NOT(ISERROR(SEARCH("g",AQ77)))</formula>
    </cfRule>
  </conditionalFormatting>
  <conditionalFormatting sqref="AQ81:AT81">
    <cfRule type="containsText" dxfId="2593" priority="1199" operator="containsText" text="ggggggggggggggg">
      <formula>NOT(ISERROR(SEARCH("ggggggggggggggg",AQ81)))</formula>
    </cfRule>
  </conditionalFormatting>
  <conditionalFormatting sqref="AQ81:AT81">
    <cfRule type="containsText" dxfId="2592" priority="1200" operator="containsText" text="gggggggggg">
      <formula>NOT(ISERROR(SEARCH("gggggggggg",AQ81)))</formula>
    </cfRule>
  </conditionalFormatting>
  <conditionalFormatting sqref="AQ81:AT81">
    <cfRule type="containsText" dxfId="2591" priority="1201" operator="containsText" text="ggggg">
      <formula>NOT(ISERROR(SEARCH("ggggg",AQ81)))</formula>
    </cfRule>
  </conditionalFormatting>
  <conditionalFormatting sqref="AQ81:AT81">
    <cfRule type="containsText" dxfId="2590" priority="1202" operator="containsText" text="g">
      <formula>NOT(ISERROR(SEARCH("g",AQ81)))</formula>
    </cfRule>
  </conditionalFormatting>
  <conditionalFormatting sqref="AC77">
    <cfRule type="beginsWith" dxfId="2589" priority="1197" operator="beginsWith" text="?">
      <formula>LEFT(AC77,LEN("?"))="?"</formula>
    </cfRule>
  </conditionalFormatting>
  <conditionalFormatting sqref="AC81">
    <cfRule type="beginsWith" dxfId="2588" priority="1198" operator="beginsWith" text="?">
      <formula>LEFT(AC81,LEN("?"))="?"</formula>
    </cfRule>
  </conditionalFormatting>
  <conditionalFormatting sqref="AI76:AM78">
    <cfRule type="beginsWith" dxfId="2587" priority="1196" operator="beginsWith" text="?">
      <formula>LEFT(AI76,LEN("?"))="?"</formula>
    </cfRule>
  </conditionalFormatting>
  <conditionalFormatting sqref="AC85">
    <cfRule type="beginsWith" dxfId="2586" priority="1189" operator="beginsWith" text="?">
      <formula>LEFT(AC85,LEN("?"))="?"</formula>
    </cfRule>
  </conditionalFormatting>
  <conditionalFormatting sqref="AC124">
    <cfRule type="beginsWith" dxfId="2585" priority="1186" operator="beginsWith" text="?">
      <formula>LEFT(AC124,LEN("?"))="?"</formula>
    </cfRule>
  </conditionalFormatting>
  <conditionalFormatting sqref="AC128">
    <cfRule type="beginsWith" dxfId="2584" priority="1187" operator="beginsWith" text="?">
      <formula>LEFT(AC128,LEN("?"))="?"</formula>
    </cfRule>
  </conditionalFormatting>
  <conditionalFormatting sqref="B155">
    <cfRule type="beginsWith" dxfId="2583" priority="1185" operator="beginsWith" text="?">
      <formula>LEFT(B155,LEN("?"))="?"</formula>
    </cfRule>
  </conditionalFormatting>
  <conditionalFormatting sqref="B159">
    <cfRule type="beginsWith" dxfId="2582" priority="1184" operator="beginsWith" text="?">
      <formula>LEFT(B159,LEN("?"))="?"</formula>
    </cfRule>
  </conditionalFormatting>
  <conditionalFormatting sqref="AC163">
    <cfRule type="beginsWith" dxfId="2581" priority="1183" operator="beginsWith" text="?">
      <formula>LEFT(AC163,LEN("?"))="?"</formula>
    </cfRule>
  </conditionalFormatting>
  <conditionalFormatting sqref="B167">
    <cfRule type="beginsWith" dxfId="2580" priority="1182" operator="beginsWith" text="?">
      <formula>LEFT(B167,LEN("?"))="?"</formula>
    </cfRule>
  </conditionalFormatting>
  <conditionalFormatting sqref="AC155">
    <cfRule type="beginsWith" dxfId="2579" priority="1181" operator="beginsWith" text="?">
      <formula>LEFT(AC155,LEN("?"))="?"</formula>
    </cfRule>
  </conditionalFormatting>
  <conditionalFormatting sqref="AC159">
    <cfRule type="beginsWith" dxfId="2578" priority="1180" operator="beginsWith" text="?">
      <formula>LEFT(AC159,LEN("?"))="?"</formula>
    </cfRule>
  </conditionalFormatting>
  <conditionalFormatting sqref="AC89">
    <cfRule type="beginsWith" dxfId="2577" priority="1065" operator="beginsWith" text="?">
      <formula>LEFT(AC89,LEN("?"))="?"</formula>
    </cfRule>
  </conditionalFormatting>
  <conditionalFormatting sqref="H112:L114">
    <cfRule type="beginsWith" dxfId="2576" priority="1090" operator="beginsWith" text="?">
      <formula>LEFT(H112,LEN("?"))="?"</formula>
    </cfRule>
  </conditionalFormatting>
  <conditionalFormatting sqref="AE77">
    <cfRule type="beginsWith" dxfId="2575" priority="1179" operator="beginsWith" text="?">
      <formula>LEFT(AE77,LEN("?"))="?"</formula>
    </cfRule>
  </conditionalFormatting>
  <conditionalFormatting sqref="AV77">
    <cfRule type="cellIs" dxfId="2574" priority="1153" operator="between">
      <formula>15</formula>
      <formula>20</formula>
    </cfRule>
  </conditionalFormatting>
  <conditionalFormatting sqref="AV77">
    <cfRule type="cellIs" dxfId="2573" priority="1154" operator="between">
      <formula>10</formula>
      <formula>14.999</formula>
    </cfRule>
  </conditionalFormatting>
  <conditionalFormatting sqref="AV77">
    <cfRule type="cellIs" dxfId="2572" priority="1155" operator="between">
      <formula>5</formula>
      <formula>9.999</formula>
    </cfRule>
  </conditionalFormatting>
  <conditionalFormatting sqref="AV77">
    <cfRule type="cellIs" dxfId="2571" priority="1156" operator="between">
      <formula>0.001</formula>
      <formula>4.999</formula>
    </cfRule>
  </conditionalFormatting>
  <conditionalFormatting sqref="AX77">
    <cfRule type="cellIs" dxfId="2570" priority="1151" operator="equal">
      <formula>2</formula>
    </cfRule>
  </conditionalFormatting>
  <conditionalFormatting sqref="AX77">
    <cfRule type="cellIs" dxfId="2569" priority="1152" operator="equal">
      <formula>1</formula>
    </cfRule>
  </conditionalFormatting>
  <conditionalFormatting sqref="AX77">
    <cfRule type="cellIs" dxfId="2568" priority="1147" operator="equal">
      <formula>6</formula>
    </cfRule>
  </conditionalFormatting>
  <conditionalFormatting sqref="AX77">
    <cfRule type="cellIs" dxfId="2567" priority="1148" operator="equal">
      <formula>5</formula>
    </cfRule>
  </conditionalFormatting>
  <conditionalFormatting sqref="AX77">
    <cfRule type="cellIs" dxfId="2566" priority="1149" operator="equal">
      <formula>4</formula>
    </cfRule>
  </conditionalFormatting>
  <conditionalFormatting sqref="AX77">
    <cfRule type="cellIs" dxfId="2565" priority="1150" operator="equal">
      <formula>3</formula>
    </cfRule>
  </conditionalFormatting>
  <conditionalFormatting sqref="AQ54:AT54">
    <cfRule type="containsText" dxfId="2564" priority="1142" operator="containsText" text="ggggggggggggggg">
      <formula>NOT(ISERROR(SEARCH("ggggggggggggggg",AQ54)))</formula>
    </cfRule>
  </conditionalFormatting>
  <conditionalFormatting sqref="AQ54:AT54">
    <cfRule type="containsText" dxfId="2563" priority="1143" operator="containsText" text="gggggggggg">
      <formula>NOT(ISERROR(SEARCH("gggggggggg",AQ54)))</formula>
    </cfRule>
  </conditionalFormatting>
  <conditionalFormatting sqref="AQ54:AT54">
    <cfRule type="containsText" dxfId="2562" priority="1144" operator="containsText" text="ggggg">
      <formula>NOT(ISERROR(SEARCH("ggggg",AQ54)))</formula>
    </cfRule>
  </conditionalFormatting>
  <conditionalFormatting sqref="AQ54:AT54">
    <cfRule type="containsText" dxfId="2561" priority="1145" operator="containsText" text="g">
      <formula>NOT(ISERROR(SEARCH("g",AQ54)))</formula>
    </cfRule>
  </conditionalFormatting>
  <conditionalFormatting sqref="AE54">
    <cfRule type="beginsWith" dxfId="2560" priority="1139" operator="beginsWith" text="?">
      <formula>LEFT(AE54,LEN("?"))="?"</formula>
    </cfRule>
  </conditionalFormatting>
  <conditionalFormatting sqref="AC54">
    <cfRule type="beginsWith" dxfId="2559" priority="1141" operator="beginsWith" text="?">
      <formula>LEFT(AC54,LEN("?"))="?"</formula>
    </cfRule>
  </conditionalFormatting>
  <conditionalFormatting sqref="AI53:AM55">
    <cfRule type="beginsWith" dxfId="2558" priority="1140" operator="beginsWith" text="?">
      <formula>LEFT(AI53,LEN("?"))="?"</formula>
    </cfRule>
  </conditionalFormatting>
  <conditionalFormatting sqref="B54">
    <cfRule type="beginsWith" dxfId="2557" priority="1133" operator="beginsWith" text="?">
      <formula>LEFT(B54,LEN("?"))="?"</formula>
    </cfRule>
  </conditionalFormatting>
  <conditionalFormatting sqref="AQ58:AT58">
    <cfRule type="containsText" dxfId="2556" priority="1116" operator="containsText" text="ggggggggggggggg">
      <formula>NOT(ISERROR(SEARCH("ggggggggggggggg",AQ58)))</formula>
    </cfRule>
  </conditionalFormatting>
  <conditionalFormatting sqref="AQ58:AT58">
    <cfRule type="containsText" dxfId="2555" priority="1117" operator="containsText" text="gggggggggg">
      <formula>NOT(ISERROR(SEARCH("gggggggggg",AQ58)))</formula>
    </cfRule>
  </conditionalFormatting>
  <conditionalFormatting sqref="AQ58:AT58">
    <cfRule type="containsText" dxfId="2554" priority="1118" operator="containsText" text="ggggg">
      <formula>NOT(ISERROR(SEARCH("ggggg",AQ58)))</formula>
    </cfRule>
  </conditionalFormatting>
  <conditionalFormatting sqref="AQ58:AT58">
    <cfRule type="containsText" dxfId="2553" priority="1119" operator="containsText" text="g">
      <formula>NOT(ISERROR(SEARCH("g",AQ58)))</formula>
    </cfRule>
  </conditionalFormatting>
  <conditionalFormatting sqref="AE58">
    <cfRule type="beginsWith" dxfId="2552" priority="1113" operator="beginsWith" text="?">
      <formula>LEFT(AE58,LEN("?"))="?"</formula>
    </cfRule>
  </conditionalFormatting>
  <conditionalFormatting sqref="AC58">
    <cfRule type="beginsWith" dxfId="2551" priority="1115" operator="beginsWith" text="?">
      <formula>LEFT(AC58,LEN("?"))="?"</formula>
    </cfRule>
  </conditionalFormatting>
  <conditionalFormatting sqref="AI57:AM59">
    <cfRule type="beginsWith" dxfId="2550" priority="1114" operator="beginsWith" text="?">
      <formula>LEFT(AI57,LEN("?"))="?"</formula>
    </cfRule>
  </conditionalFormatting>
  <conditionalFormatting sqref="AQ62:AT62">
    <cfRule type="containsText" dxfId="2549" priority="1108" operator="containsText" text="ggggggggggggggg">
      <formula>NOT(ISERROR(SEARCH("ggggggggggggggg",AQ62)))</formula>
    </cfRule>
  </conditionalFormatting>
  <conditionalFormatting sqref="AQ62:AT62">
    <cfRule type="containsText" dxfId="2548" priority="1109" operator="containsText" text="gggggggggg">
      <formula>NOT(ISERROR(SEARCH("gggggggggg",AQ62)))</formula>
    </cfRule>
  </conditionalFormatting>
  <conditionalFormatting sqref="AQ62:AT62">
    <cfRule type="containsText" dxfId="2547" priority="1110" operator="containsText" text="ggggg">
      <formula>NOT(ISERROR(SEARCH("ggggg",AQ62)))</formula>
    </cfRule>
  </conditionalFormatting>
  <conditionalFormatting sqref="AQ62:AT62">
    <cfRule type="containsText" dxfId="2546" priority="1111" operator="containsText" text="g">
      <formula>NOT(ISERROR(SEARCH("g",AQ62)))</formula>
    </cfRule>
  </conditionalFormatting>
  <conditionalFormatting sqref="AE62">
    <cfRule type="beginsWith" dxfId="2545" priority="1105" operator="beginsWith" text="?">
      <formula>LEFT(AE62,LEN("?"))="?"</formula>
    </cfRule>
  </conditionalFormatting>
  <conditionalFormatting sqref="AC62">
    <cfRule type="beginsWith" dxfId="2544" priority="1107" operator="beginsWith" text="?">
      <formula>LEFT(AC62,LEN("?"))="?"</formula>
    </cfRule>
  </conditionalFormatting>
  <conditionalFormatting sqref="AI61:AM63">
    <cfRule type="beginsWith" dxfId="2543" priority="1106" operator="beginsWith" text="?">
      <formula>LEFT(AI61,LEN("?"))="?"</formula>
    </cfRule>
  </conditionalFormatting>
  <conditionalFormatting sqref="P113:S113">
    <cfRule type="containsText" dxfId="2542" priority="1092" operator="containsText" text="ggggggggggggggg">
      <formula>NOT(ISERROR(SEARCH("ggggggggggggggg",P113)))</formula>
    </cfRule>
  </conditionalFormatting>
  <conditionalFormatting sqref="P113:S113">
    <cfRule type="containsText" dxfId="2541" priority="1093" operator="containsText" text="gggggggggg">
      <formula>NOT(ISERROR(SEARCH("gggggggggg",P113)))</formula>
    </cfRule>
  </conditionalFormatting>
  <conditionalFormatting sqref="P113:S113">
    <cfRule type="containsText" dxfId="2540" priority="1094" operator="containsText" text="ggggg">
      <formula>NOT(ISERROR(SEARCH("ggggg",P113)))</formula>
    </cfRule>
  </conditionalFormatting>
  <conditionalFormatting sqref="P113:S113">
    <cfRule type="containsText" dxfId="2539" priority="1095" operator="containsText" text="g">
      <formula>NOT(ISERROR(SEARCH("g",P113)))</formula>
    </cfRule>
  </conditionalFormatting>
  <conditionalFormatting sqref="D113">
    <cfRule type="beginsWith" dxfId="2538" priority="1089" operator="beginsWith" text="?">
      <formula>LEFT(D113,LEN("?"))="?"</formula>
    </cfRule>
  </conditionalFormatting>
  <conditionalFormatting sqref="B113">
    <cfRule type="beginsWith" dxfId="2537" priority="1091" operator="beginsWith" text="?">
      <formula>LEFT(B113,LEN("?"))="?"</formula>
    </cfRule>
  </conditionalFormatting>
  <conditionalFormatting sqref="AQ66:AT66">
    <cfRule type="containsText" dxfId="2536" priority="1100" operator="containsText" text="ggggggggggggggg">
      <formula>NOT(ISERROR(SEARCH("ggggggggggggggg",AQ66)))</formula>
    </cfRule>
  </conditionalFormatting>
  <conditionalFormatting sqref="AQ66:AT66">
    <cfRule type="containsText" dxfId="2535" priority="1101" operator="containsText" text="gggggggggg">
      <formula>NOT(ISERROR(SEARCH("gggggggggg",AQ66)))</formula>
    </cfRule>
  </conditionalFormatting>
  <conditionalFormatting sqref="AQ66:AT66">
    <cfRule type="containsText" dxfId="2534" priority="1102" operator="containsText" text="ggggg">
      <formula>NOT(ISERROR(SEARCH("ggggg",AQ66)))</formula>
    </cfRule>
  </conditionalFormatting>
  <conditionalFormatting sqref="AQ66:AT66">
    <cfRule type="containsText" dxfId="2533" priority="1103" operator="containsText" text="g">
      <formula>NOT(ISERROR(SEARCH("g",AQ66)))</formula>
    </cfRule>
  </conditionalFormatting>
  <conditionalFormatting sqref="AE66">
    <cfRule type="beginsWith" dxfId="2532" priority="1097" operator="beginsWith" text="?">
      <formula>LEFT(AE66,LEN("?"))="?"</formula>
    </cfRule>
  </conditionalFormatting>
  <conditionalFormatting sqref="AC66">
    <cfRule type="beginsWith" dxfId="2531" priority="1099" operator="beginsWith" text="?">
      <formula>LEFT(AC66,LEN("?"))="?"</formula>
    </cfRule>
  </conditionalFormatting>
  <conditionalFormatting sqref="AI65:AM67">
    <cfRule type="beginsWith" dxfId="2530" priority="1098" operator="beginsWith" text="?">
      <formula>LEFT(AI65,LEN("?"))="?"</formula>
    </cfRule>
  </conditionalFormatting>
  <conditionalFormatting sqref="D241">
    <cfRule type="beginsWith" dxfId="2529" priority="953" operator="beginsWith" text="?">
      <formula>LEFT(D241,LEN("?"))="?"</formula>
    </cfRule>
  </conditionalFormatting>
  <conditionalFormatting sqref="W237">
    <cfRule type="cellIs" dxfId="2528" priority="951" operator="equal">
      <formula>2</formula>
    </cfRule>
  </conditionalFormatting>
  <conditionalFormatting sqref="W237">
    <cfRule type="cellIs" dxfId="2527" priority="952" operator="equal">
      <formula>1</formula>
    </cfRule>
  </conditionalFormatting>
  <conditionalFormatting sqref="W237">
    <cfRule type="cellIs" dxfId="2526" priority="947" operator="equal">
      <formula>6</formula>
    </cfRule>
  </conditionalFormatting>
  <conditionalFormatting sqref="W237">
    <cfRule type="cellIs" dxfId="2525" priority="948" operator="equal">
      <formula>5</formula>
    </cfRule>
  </conditionalFormatting>
  <conditionalFormatting sqref="W237">
    <cfRule type="cellIs" dxfId="2524" priority="949" operator="equal">
      <formula>4</formula>
    </cfRule>
  </conditionalFormatting>
  <conditionalFormatting sqref="W237">
    <cfRule type="cellIs" dxfId="2523" priority="950" operator="equal">
      <formula>3</formula>
    </cfRule>
  </conditionalFormatting>
  <conditionalFormatting sqref="AQ105:AT105">
    <cfRule type="containsText" dxfId="2522" priority="1034" operator="containsText" text="ggggggggggggggg">
      <formula>NOT(ISERROR(SEARCH("ggggggggggggggg",AQ105)))</formula>
    </cfRule>
  </conditionalFormatting>
  <conditionalFormatting sqref="AQ105:AT105">
    <cfRule type="containsText" dxfId="2521" priority="1035" operator="containsText" text="gggggggggg">
      <formula>NOT(ISERROR(SEARCH("gggggggggg",AQ105)))</formula>
    </cfRule>
  </conditionalFormatting>
  <conditionalFormatting sqref="AQ105:AT105">
    <cfRule type="containsText" dxfId="2520" priority="1036" operator="containsText" text="ggggg">
      <formula>NOT(ISERROR(SEARCH("ggggg",AQ105)))</formula>
    </cfRule>
  </conditionalFormatting>
  <conditionalFormatting sqref="AQ105:AT105">
    <cfRule type="containsText" dxfId="2519" priority="1037" operator="containsText" text="g">
      <formula>NOT(ISERROR(SEARCH("g",AQ105)))</formula>
    </cfRule>
  </conditionalFormatting>
  <conditionalFormatting sqref="AE105">
    <cfRule type="beginsWith" dxfId="2518" priority="1031" operator="beginsWith" text="?">
      <formula>LEFT(AE105,LEN("?"))="?"</formula>
    </cfRule>
  </conditionalFormatting>
  <conditionalFormatting sqref="AC105">
    <cfRule type="beginsWith" dxfId="2517" priority="1033" operator="beginsWith" text="?">
      <formula>LEFT(AC105,LEN("?"))="?"</formula>
    </cfRule>
  </conditionalFormatting>
  <conditionalFormatting sqref="AI104:AM106">
    <cfRule type="beginsWith" dxfId="2516" priority="1032" operator="beginsWith" text="?">
      <formula>LEFT(AI104,LEN("?"))="?"</formula>
    </cfRule>
  </conditionalFormatting>
  <conditionalFormatting sqref="AQ93:AT93">
    <cfRule type="containsText" dxfId="2515" priority="1084" operator="containsText" text="ggggggggggggggg">
      <formula>NOT(ISERROR(SEARCH("ggggggggggggggg",AQ93)))</formula>
    </cfRule>
  </conditionalFormatting>
  <conditionalFormatting sqref="AQ93:AT93">
    <cfRule type="containsText" dxfId="2514" priority="1085" operator="containsText" text="gggggggggg">
      <formula>NOT(ISERROR(SEARCH("gggggggggg",AQ93)))</formula>
    </cfRule>
  </conditionalFormatting>
  <conditionalFormatting sqref="AQ93:AT93">
    <cfRule type="containsText" dxfId="2513" priority="1086" operator="containsText" text="ggggg">
      <formula>NOT(ISERROR(SEARCH("ggggg",AQ93)))</formula>
    </cfRule>
  </conditionalFormatting>
  <conditionalFormatting sqref="AQ93:AT93">
    <cfRule type="containsText" dxfId="2512" priority="1087" operator="containsText" text="g">
      <formula>NOT(ISERROR(SEARCH("g",AQ93)))</formula>
    </cfRule>
  </conditionalFormatting>
  <conditionalFormatting sqref="D163">
    <cfRule type="beginsWith" dxfId="2511" priority="762" operator="beginsWith" text="?">
      <formula>LEFT(D163,LEN("?"))="?"</formula>
    </cfRule>
  </conditionalFormatting>
  <conditionalFormatting sqref="H162:L164">
    <cfRule type="beginsWith" dxfId="2510" priority="763" operator="beginsWith" text="?">
      <formula>LEFT(H162,LEN("?"))="?"</formula>
    </cfRule>
  </conditionalFormatting>
  <conditionalFormatting sqref="AC93">
    <cfRule type="beginsWith" dxfId="2509" priority="1083" operator="beginsWith" text="?">
      <formula>LEFT(AC93,LEN("?"))="?"</formula>
    </cfRule>
  </conditionalFormatting>
  <conditionalFormatting sqref="AI92:AM94">
    <cfRule type="beginsWith" dxfId="2508" priority="1082" operator="beginsWith" text="?">
      <formula>LEFT(AI92,LEN("?"))="?"</formula>
    </cfRule>
  </conditionalFormatting>
  <conditionalFormatting sqref="AE93">
    <cfRule type="beginsWith" dxfId="2507" priority="1081" operator="beginsWith" text="?">
      <formula>LEFT(AE93,LEN("?"))="?"</formula>
    </cfRule>
  </conditionalFormatting>
  <conditionalFormatting sqref="U113">
    <cfRule type="cellIs" dxfId="2506" priority="1077" operator="between">
      <formula>15</formula>
      <formula>20</formula>
    </cfRule>
  </conditionalFormatting>
  <conditionalFormatting sqref="U113">
    <cfRule type="cellIs" dxfId="2505" priority="1078" operator="between">
      <formula>10</formula>
      <formula>14.999</formula>
    </cfRule>
  </conditionalFormatting>
  <conditionalFormatting sqref="U113">
    <cfRule type="cellIs" dxfId="2504" priority="1079" operator="between">
      <formula>5</formula>
      <formula>9.999</formula>
    </cfRule>
  </conditionalFormatting>
  <conditionalFormatting sqref="U113">
    <cfRule type="cellIs" dxfId="2503" priority="1080" operator="between">
      <formula>0.001</formula>
      <formula>4.999</formula>
    </cfRule>
  </conditionalFormatting>
  <conditionalFormatting sqref="W113">
    <cfRule type="cellIs" dxfId="2502" priority="1075" operator="equal">
      <formula>2</formula>
    </cfRule>
  </conditionalFormatting>
  <conditionalFormatting sqref="W113">
    <cfRule type="cellIs" dxfId="2501" priority="1076" operator="equal">
      <formula>1</formula>
    </cfRule>
  </conditionalFormatting>
  <conditionalFormatting sqref="W113">
    <cfRule type="cellIs" dxfId="2500" priority="1071" operator="equal">
      <formula>6</formula>
    </cfRule>
  </conditionalFormatting>
  <conditionalFormatting sqref="W113">
    <cfRule type="cellIs" dxfId="2499" priority="1072" operator="equal">
      <formula>5</formula>
    </cfRule>
  </conditionalFormatting>
  <conditionalFormatting sqref="W113">
    <cfRule type="cellIs" dxfId="2498" priority="1073" operator="equal">
      <formula>4</formula>
    </cfRule>
  </conditionalFormatting>
  <conditionalFormatting sqref="W113">
    <cfRule type="cellIs" dxfId="2497" priority="1074" operator="equal">
      <formula>3</formula>
    </cfRule>
  </conditionalFormatting>
  <conditionalFormatting sqref="AQ89:AT89">
    <cfRule type="containsText" dxfId="2496" priority="1066" operator="containsText" text="ggggggggggggggg">
      <formula>NOT(ISERROR(SEARCH("ggggggggggggggg",AQ89)))</formula>
    </cfRule>
  </conditionalFormatting>
  <conditionalFormatting sqref="AQ89:AT89">
    <cfRule type="containsText" dxfId="2495" priority="1067" operator="containsText" text="gggggggggg">
      <formula>NOT(ISERROR(SEARCH("gggggggggg",AQ89)))</formula>
    </cfRule>
  </conditionalFormatting>
  <conditionalFormatting sqref="AQ89:AT89">
    <cfRule type="containsText" dxfId="2494" priority="1068" operator="containsText" text="ggggg">
      <formula>NOT(ISERROR(SEARCH("ggggg",AQ89)))</formula>
    </cfRule>
  </conditionalFormatting>
  <conditionalFormatting sqref="AQ89:AT89">
    <cfRule type="containsText" dxfId="2493" priority="1069" operator="containsText" text="g">
      <formula>NOT(ISERROR(SEARCH("g",AQ89)))</formula>
    </cfRule>
  </conditionalFormatting>
  <conditionalFormatting sqref="D186">
    <cfRule type="beginsWith" dxfId="2492" priority="990" operator="beginsWith" text="?">
      <formula>LEFT(D186,LEN("?"))="?"</formula>
    </cfRule>
  </conditionalFormatting>
  <conditionalFormatting sqref="H193:L195">
    <cfRule type="beginsWith" dxfId="2491" priority="991" operator="beginsWith" text="?">
      <formula>LEFT(H193,LEN("?"))="?"</formula>
    </cfRule>
  </conditionalFormatting>
  <conditionalFormatting sqref="AQ101:AT101">
    <cfRule type="containsText" dxfId="2490" priority="1058" operator="containsText" text="ggggggggggggggg">
      <formula>NOT(ISERROR(SEARCH("ggggggggggggggg",AQ101)))</formula>
    </cfRule>
  </conditionalFormatting>
  <conditionalFormatting sqref="AQ101:AT101">
    <cfRule type="containsText" dxfId="2489" priority="1059" operator="containsText" text="gggggggggg">
      <formula>NOT(ISERROR(SEARCH("gggggggggg",AQ101)))</formula>
    </cfRule>
  </conditionalFormatting>
  <conditionalFormatting sqref="AQ101:AT101">
    <cfRule type="containsText" dxfId="2488" priority="1060" operator="containsText" text="ggggg">
      <formula>NOT(ISERROR(SEARCH("ggggg",AQ101)))</formula>
    </cfRule>
  </conditionalFormatting>
  <conditionalFormatting sqref="AQ101:AT101">
    <cfRule type="containsText" dxfId="2487" priority="1061" operator="containsText" text="g">
      <formula>NOT(ISERROR(SEARCH("g",AQ101)))</formula>
    </cfRule>
  </conditionalFormatting>
  <conditionalFormatting sqref="AC101">
    <cfRule type="beginsWith" dxfId="2486" priority="1057" operator="beginsWith" text="?">
      <formula>LEFT(AC101,LEN("?"))="?"</formula>
    </cfRule>
  </conditionalFormatting>
  <conditionalFormatting sqref="AI100:AM102">
    <cfRule type="beginsWith" dxfId="2485" priority="1056" operator="beginsWith" text="?">
      <formula>LEFT(AI100,LEN("?"))="?"</formula>
    </cfRule>
  </conditionalFormatting>
  <conditionalFormatting sqref="AE101">
    <cfRule type="beginsWith" dxfId="2484" priority="1055" operator="beginsWith" text="?">
      <formula>LEFT(AE101,LEN("?"))="?"</formula>
    </cfRule>
  </conditionalFormatting>
  <conditionalFormatting sqref="AQ97:AT97">
    <cfRule type="containsText" dxfId="2483" priority="1050" operator="containsText" text="ggggggggggggggg">
      <formula>NOT(ISERROR(SEARCH("ggggggggggggggg",AQ97)))</formula>
    </cfRule>
  </conditionalFormatting>
  <conditionalFormatting sqref="AQ97:AT97">
    <cfRule type="containsText" dxfId="2482" priority="1051" operator="containsText" text="gggggggggg">
      <formula>NOT(ISERROR(SEARCH("gggggggggg",AQ97)))</formula>
    </cfRule>
  </conditionalFormatting>
  <conditionalFormatting sqref="AQ97:AT97">
    <cfRule type="containsText" dxfId="2481" priority="1052" operator="containsText" text="ggggg">
      <formula>NOT(ISERROR(SEARCH("ggggg",AQ97)))</formula>
    </cfRule>
  </conditionalFormatting>
  <conditionalFormatting sqref="AQ97:AT97">
    <cfRule type="containsText" dxfId="2480" priority="1053" operator="containsText" text="g">
      <formula>NOT(ISERROR(SEARCH("g",AQ97)))</formula>
    </cfRule>
  </conditionalFormatting>
  <conditionalFormatting sqref="AC97">
    <cfRule type="beginsWith" dxfId="2479" priority="1049" operator="beginsWith" text="?">
      <formula>LEFT(AC97,LEN("?"))="?"</formula>
    </cfRule>
  </conditionalFormatting>
  <conditionalFormatting sqref="AI96:AM98">
    <cfRule type="beginsWith" dxfId="2478" priority="1048" operator="beginsWith" text="?">
      <formula>LEFT(AI96,LEN("?"))="?"</formula>
    </cfRule>
  </conditionalFormatting>
  <conditionalFormatting sqref="AE97">
    <cfRule type="beginsWith" dxfId="2477" priority="1047" operator="beginsWith" text="?">
      <formula>LEFT(AE97,LEN("?"))="?"</formula>
    </cfRule>
  </conditionalFormatting>
  <conditionalFormatting sqref="AQ113:AT113">
    <cfRule type="containsText" dxfId="2476" priority="1026" operator="containsText" text="ggggggggggggggg">
      <formula>NOT(ISERROR(SEARCH("ggggggggggggggg",AQ113)))</formula>
    </cfRule>
  </conditionalFormatting>
  <conditionalFormatting sqref="AQ113:AT113">
    <cfRule type="containsText" dxfId="2475" priority="1027" operator="containsText" text="gggggggggg">
      <formula>NOT(ISERROR(SEARCH("gggggggggg",AQ113)))</formula>
    </cfRule>
  </conditionalFormatting>
  <conditionalFormatting sqref="AQ113:AT113">
    <cfRule type="containsText" dxfId="2474" priority="1028" operator="containsText" text="ggggg">
      <formula>NOT(ISERROR(SEARCH("ggggg",AQ113)))</formula>
    </cfRule>
  </conditionalFormatting>
  <conditionalFormatting sqref="AQ113:AT113">
    <cfRule type="containsText" dxfId="2473" priority="1029" operator="containsText" text="g">
      <formula>NOT(ISERROR(SEARCH("g",AQ113)))</formula>
    </cfRule>
  </conditionalFormatting>
  <conditionalFormatting sqref="AE113">
    <cfRule type="beginsWith" dxfId="2472" priority="1023" operator="beginsWith" text="?">
      <formula>LEFT(AE113,LEN("?"))="?"</formula>
    </cfRule>
  </conditionalFormatting>
  <conditionalFormatting sqref="AC113">
    <cfRule type="beginsWith" dxfId="2471" priority="1025" operator="beginsWith" text="?">
      <formula>LEFT(AC113,LEN("?"))="?"</formula>
    </cfRule>
  </conditionalFormatting>
  <conditionalFormatting sqref="AI112:AM114">
    <cfRule type="beginsWith" dxfId="2470" priority="1024" operator="beginsWith" text="?">
      <formula>LEFT(AI112,LEN("?"))="?"</formula>
    </cfRule>
  </conditionalFormatting>
  <conditionalFormatting sqref="AC202">
    <cfRule type="beginsWith" dxfId="2469" priority="972" operator="beginsWith" text="?">
      <formula>LEFT(AC202,LEN("?"))="?"</formula>
    </cfRule>
  </conditionalFormatting>
  <conditionalFormatting sqref="AQ109:AT109">
    <cfRule type="containsText" dxfId="2468" priority="1042" operator="containsText" text="ggggggggggggggg">
      <formula>NOT(ISERROR(SEARCH("ggggggggggggggg",AQ109)))</formula>
    </cfRule>
  </conditionalFormatting>
  <conditionalFormatting sqref="AQ109:AT109">
    <cfRule type="containsText" dxfId="2467" priority="1043" operator="containsText" text="gggggggggg">
      <formula>NOT(ISERROR(SEARCH("gggggggggg",AQ109)))</formula>
    </cfRule>
  </conditionalFormatting>
  <conditionalFormatting sqref="AQ109:AT109">
    <cfRule type="containsText" dxfId="2466" priority="1044" operator="containsText" text="ggggg">
      <formula>NOT(ISERROR(SEARCH("ggggg",AQ109)))</formula>
    </cfRule>
  </conditionalFormatting>
  <conditionalFormatting sqref="AQ109:AT109">
    <cfRule type="containsText" dxfId="2465" priority="1045" operator="containsText" text="g">
      <formula>NOT(ISERROR(SEARCH("g",AQ109)))</formula>
    </cfRule>
  </conditionalFormatting>
  <conditionalFormatting sqref="AC109">
    <cfRule type="beginsWith" dxfId="2464" priority="1041" operator="beginsWith" text="?">
      <formula>LEFT(AC109,LEN("?"))="?"</formula>
    </cfRule>
  </conditionalFormatting>
  <conditionalFormatting sqref="AI108:AM110">
    <cfRule type="beginsWith" dxfId="2463" priority="1040" operator="beginsWith" text="?">
      <formula>LEFT(AI108,LEN("?"))="?"</formula>
    </cfRule>
  </conditionalFormatting>
  <conditionalFormatting sqref="AE109">
    <cfRule type="beginsWith" dxfId="2462" priority="1039" operator="beginsWith" text="?">
      <formula>LEFT(AE109,LEN("?"))="?"</formula>
    </cfRule>
  </conditionalFormatting>
  <conditionalFormatting sqref="B170">
    <cfRule type="beginsWith" dxfId="2461" priority="1016" operator="beginsWith" text="?">
      <formula>LEFT(B170,LEN("?"))="?"</formula>
    </cfRule>
  </conditionalFormatting>
  <conditionalFormatting sqref="AC198">
    <cfRule type="beginsWith" dxfId="2460" priority="971" operator="beginsWith" text="?">
      <formula>LEFT(AC198,LEN("?"))="?"</formula>
    </cfRule>
  </conditionalFormatting>
  <conditionalFormatting sqref="AV50">
    <cfRule type="cellIs" dxfId="2459" priority="615" operator="between">
      <formula>15</formula>
      <formula>20</formula>
    </cfRule>
  </conditionalFormatting>
  <conditionalFormatting sqref="AV50">
    <cfRule type="cellIs" dxfId="2458" priority="616" operator="between">
      <formula>10</formula>
      <formula>14.999</formula>
    </cfRule>
  </conditionalFormatting>
  <conditionalFormatting sqref="AV50">
    <cfRule type="cellIs" dxfId="2457" priority="617" operator="between">
      <formula>5</formula>
      <formula>9.999</formula>
    </cfRule>
  </conditionalFormatting>
  <conditionalFormatting sqref="AV50">
    <cfRule type="cellIs" dxfId="2456" priority="618" operator="between">
      <formula>0.001</formula>
      <formula>4.999</formula>
    </cfRule>
  </conditionalFormatting>
  <conditionalFormatting sqref="W241">
    <cfRule type="cellIs" dxfId="2455" priority="941" operator="equal">
      <formula>6</formula>
    </cfRule>
  </conditionalFormatting>
  <conditionalFormatting sqref="W241">
    <cfRule type="cellIs" dxfId="2454" priority="942" operator="equal">
      <formula>5</formula>
    </cfRule>
  </conditionalFormatting>
  <conditionalFormatting sqref="W241">
    <cfRule type="cellIs" dxfId="2453" priority="943" operator="equal">
      <formula>4</formula>
    </cfRule>
  </conditionalFormatting>
  <conditionalFormatting sqref="W241">
    <cfRule type="cellIs" dxfId="2452" priority="944" operator="equal">
      <formula>3</formula>
    </cfRule>
  </conditionalFormatting>
  <conditionalFormatting sqref="B132">
    <cfRule type="beginsWith" dxfId="2451" priority="1021" operator="beginsWith" text="?">
      <formula>LEFT(B132,LEN("?"))="?"</formula>
    </cfRule>
  </conditionalFormatting>
  <conditionalFormatting sqref="B136">
    <cfRule type="beginsWith" dxfId="2450" priority="1022" operator="beginsWith" text="?">
      <formula>LEFT(B136,LEN("?"))="?"</formula>
    </cfRule>
  </conditionalFormatting>
  <conditionalFormatting sqref="AC132">
    <cfRule type="beginsWith" dxfId="2449" priority="1019" operator="beginsWith" text="?">
      <formula>LEFT(AC132,LEN("?"))="?"</formula>
    </cfRule>
  </conditionalFormatting>
  <conditionalFormatting sqref="P237:S237">
    <cfRule type="containsText" dxfId="2448" priority="963" operator="containsText" text="ggggggggggggggg">
      <formula>NOT(ISERROR(SEARCH("ggggggggggggggg",P237)))</formula>
    </cfRule>
  </conditionalFormatting>
  <conditionalFormatting sqref="P237:S237">
    <cfRule type="containsText" dxfId="2447" priority="964" operator="containsText" text="gggggggggg">
      <formula>NOT(ISERROR(SEARCH("gggggggggg",P237)))</formula>
    </cfRule>
  </conditionalFormatting>
  <conditionalFormatting sqref="P237:S237">
    <cfRule type="containsText" dxfId="2446" priority="965" operator="containsText" text="ggggg">
      <formula>NOT(ISERROR(SEARCH("ggggg",P237)))</formula>
    </cfRule>
  </conditionalFormatting>
  <conditionalFormatting sqref="P237:S237">
    <cfRule type="containsText" dxfId="2445" priority="966" operator="containsText" text="g">
      <formula>NOT(ISERROR(SEARCH("g",P237)))</formula>
    </cfRule>
  </conditionalFormatting>
  <conditionalFormatting sqref="P241:S241">
    <cfRule type="containsText" dxfId="2444" priority="959" operator="containsText" text="ggggggggggggggg">
      <formula>NOT(ISERROR(SEARCH("ggggggggggggggg",P241)))</formula>
    </cfRule>
  </conditionalFormatting>
  <conditionalFormatting sqref="P241:S241">
    <cfRule type="containsText" dxfId="2443" priority="960" operator="containsText" text="gggggggggg">
      <formula>NOT(ISERROR(SEARCH("gggggggggg",P241)))</formula>
    </cfRule>
  </conditionalFormatting>
  <conditionalFormatting sqref="P241:S241">
    <cfRule type="containsText" dxfId="2442" priority="961" operator="containsText" text="ggggg">
      <formula>NOT(ISERROR(SEARCH("ggggg",P241)))</formula>
    </cfRule>
  </conditionalFormatting>
  <conditionalFormatting sqref="P241:S241">
    <cfRule type="containsText" dxfId="2441" priority="962" operator="containsText" text="g">
      <formula>NOT(ISERROR(SEARCH("g",P241)))</formula>
    </cfRule>
  </conditionalFormatting>
  <conditionalFormatting sqref="AC167">
    <cfRule type="beginsWith" dxfId="2440" priority="1018" operator="beginsWith" text="?">
      <formula>LEFT(AC167,LEN("?"))="?"</formula>
    </cfRule>
  </conditionalFormatting>
  <conditionalFormatting sqref="AC171">
    <cfRule type="beginsWith" dxfId="2439" priority="1017" operator="beginsWith" text="?">
      <formula>LEFT(AC171,LEN("?"))="?"</formula>
    </cfRule>
  </conditionalFormatting>
  <conditionalFormatting sqref="AV109">
    <cfRule type="cellIs" dxfId="2438" priority="559" operator="between">
      <formula>15</formula>
      <formula>20</formula>
    </cfRule>
  </conditionalFormatting>
  <conditionalFormatting sqref="AV109">
    <cfRule type="cellIs" dxfId="2437" priority="560" operator="between">
      <formula>10</formula>
      <formula>14.999</formula>
    </cfRule>
  </conditionalFormatting>
  <conditionalFormatting sqref="AV109">
    <cfRule type="cellIs" dxfId="2436" priority="561" operator="between">
      <formula>5</formula>
      <formula>9.999</formula>
    </cfRule>
  </conditionalFormatting>
  <conditionalFormatting sqref="AV109">
    <cfRule type="cellIs" dxfId="2435" priority="562" operator="between">
      <formula>0.001</formula>
      <formula>4.999</formula>
    </cfRule>
  </conditionalFormatting>
  <conditionalFormatting sqref="P186:S186">
    <cfRule type="containsText" dxfId="2434" priority="1009" operator="containsText" text="ggggggggggggggg">
      <formula>NOT(ISERROR(SEARCH("ggggggggggggggg",P186)))</formula>
    </cfRule>
  </conditionalFormatting>
  <conditionalFormatting sqref="P186:S186">
    <cfRule type="containsText" dxfId="2433" priority="1010" operator="containsText" text="gggggggggg">
      <formula>NOT(ISERROR(SEARCH("gggggggggg",P186)))</formula>
    </cfRule>
  </conditionalFormatting>
  <conditionalFormatting sqref="P186:S186">
    <cfRule type="containsText" dxfId="2432" priority="1011" operator="containsText" text="ggggg">
      <formula>NOT(ISERROR(SEARCH("ggggg",P186)))</formula>
    </cfRule>
  </conditionalFormatting>
  <conditionalFormatting sqref="P186:S186">
    <cfRule type="containsText" dxfId="2431" priority="1012" operator="containsText" text="g">
      <formula>NOT(ISERROR(SEARCH("g",P186)))</formula>
    </cfRule>
  </conditionalFormatting>
  <conditionalFormatting sqref="P190:S190">
    <cfRule type="containsText" dxfId="2430" priority="1005" operator="containsText" text="ggggggggggggggg">
      <formula>NOT(ISERROR(SEARCH("ggggggggggggggg",P190)))</formula>
    </cfRule>
  </conditionalFormatting>
  <conditionalFormatting sqref="P190:S190">
    <cfRule type="containsText" dxfId="2429" priority="1006" operator="containsText" text="gggggggggg">
      <formula>NOT(ISERROR(SEARCH("gggggggggg",P190)))</formula>
    </cfRule>
  </conditionalFormatting>
  <conditionalFormatting sqref="P190:S190">
    <cfRule type="containsText" dxfId="2428" priority="1007" operator="containsText" text="ggggg">
      <formula>NOT(ISERROR(SEARCH("ggggg",P190)))</formula>
    </cfRule>
  </conditionalFormatting>
  <conditionalFormatting sqref="P190:S190">
    <cfRule type="containsText" dxfId="2427" priority="1008" operator="containsText" text="g">
      <formula>NOT(ISERROR(SEARCH("g",P190)))</formula>
    </cfRule>
  </conditionalFormatting>
  <conditionalFormatting sqref="P194:S194">
    <cfRule type="containsText" dxfId="2426" priority="1001" operator="containsText" text="ggggggggggggggg">
      <formula>NOT(ISERROR(SEARCH("ggggggggggggggg",P194)))</formula>
    </cfRule>
  </conditionalFormatting>
  <conditionalFormatting sqref="P194:S194">
    <cfRule type="containsText" dxfId="2425" priority="1002" operator="containsText" text="gggggggggg">
      <formula>NOT(ISERROR(SEARCH("gggggggggg",P194)))</formula>
    </cfRule>
  </conditionalFormatting>
  <conditionalFormatting sqref="P194:S194">
    <cfRule type="containsText" dxfId="2424" priority="1003" operator="containsText" text="ggggg">
      <formula>NOT(ISERROR(SEARCH("ggggg",P194)))</formula>
    </cfRule>
  </conditionalFormatting>
  <conditionalFormatting sqref="P194:S194">
    <cfRule type="containsText" dxfId="2423" priority="1004" operator="containsText" text="g">
      <formula>NOT(ISERROR(SEARCH("g",P194)))</formula>
    </cfRule>
  </conditionalFormatting>
  <conditionalFormatting sqref="U186">
    <cfRule type="cellIs" dxfId="2422" priority="997" operator="between">
      <formula>15</formula>
      <formula>20</formula>
    </cfRule>
  </conditionalFormatting>
  <conditionalFormatting sqref="U186">
    <cfRule type="cellIs" dxfId="2421" priority="998" operator="between">
      <formula>10</formula>
      <formula>14.999</formula>
    </cfRule>
  </conditionalFormatting>
  <conditionalFormatting sqref="U186">
    <cfRule type="cellIs" dxfId="2420" priority="999" operator="between">
      <formula>5</formula>
      <formula>9.999</formula>
    </cfRule>
  </conditionalFormatting>
  <conditionalFormatting sqref="U186">
    <cfRule type="cellIs" dxfId="2419" priority="1000" operator="between">
      <formula>0.001</formula>
      <formula>4.999</formula>
    </cfRule>
  </conditionalFormatting>
  <conditionalFormatting sqref="D194">
    <cfRule type="beginsWith" dxfId="2418" priority="988" operator="beginsWith" text="?">
      <formula>LEFT(D194,LEN("?"))="?"</formula>
    </cfRule>
  </conditionalFormatting>
  <conditionalFormatting sqref="D190">
    <cfRule type="beginsWith" dxfId="2417" priority="989" operator="beginsWith" text="?">
      <formula>LEFT(D190,LEN("?"))="?"</formula>
    </cfRule>
  </conditionalFormatting>
  <conditionalFormatting sqref="B194">
    <cfRule type="beginsWith" dxfId="2416" priority="996" operator="beginsWith" text="?">
      <formula>LEFT(B194,LEN("?"))="?"</formula>
    </cfRule>
  </conditionalFormatting>
  <conditionalFormatting sqref="B186">
    <cfRule type="beginsWith" dxfId="2415" priority="994" operator="beginsWith" text="?">
      <formula>LEFT(B186,LEN("?"))="?"</formula>
    </cfRule>
  </conditionalFormatting>
  <conditionalFormatting sqref="B190">
    <cfRule type="beginsWith" dxfId="2414" priority="995" operator="beginsWith" text="?">
      <formula>LEFT(B190,LEN("?"))="?"</formula>
    </cfRule>
  </conditionalFormatting>
  <conditionalFormatting sqref="H185:L187">
    <cfRule type="beginsWith" dxfId="2413" priority="993" operator="beginsWith" text="?">
      <formula>LEFT(H185,LEN("?"))="?"</formula>
    </cfRule>
  </conditionalFormatting>
  <conditionalFormatting sqref="H189:L191">
    <cfRule type="beginsWith" dxfId="2412" priority="992" operator="beginsWith" text="?">
      <formula>LEFT(H189,LEN("?"))="?"</formula>
    </cfRule>
  </conditionalFormatting>
  <conditionalFormatting sqref="W186">
    <cfRule type="cellIs" dxfId="2411" priority="986" operator="equal">
      <formula>2</formula>
    </cfRule>
  </conditionalFormatting>
  <conditionalFormatting sqref="W186">
    <cfRule type="cellIs" dxfId="2410" priority="987" operator="equal">
      <formula>1</formula>
    </cfRule>
  </conditionalFormatting>
  <conditionalFormatting sqref="W186">
    <cfRule type="cellIs" dxfId="2409" priority="982" operator="equal">
      <formula>6</formula>
    </cfRule>
  </conditionalFormatting>
  <conditionalFormatting sqref="W186">
    <cfRule type="cellIs" dxfId="2408" priority="983" operator="equal">
      <formula>5</formula>
    </cfRule>
  </conditionalFormatting>
  <conditionalFormatting sqref="W186">
    <cfRule type="cellIs" dxfId="2407" priority="984" operator="equal">
      <formula>4</formula>
    </cfRule>
  </conditionalFormatting>
  <conditionalFormatting sqref="W186">
    <cfRule type="cellIs" dxfId="2406" priority="985" operator="equal">
      <formula>3</formula>
    </cfRule>
  </conditionalFormatting>
  <conditionalFormatting sqref="AC186">
    <cfRule type="beginsWith" dxfId="2405" priority="980" operator="beginsWith" text="?">
      <formula>LEFT(AC186,LEN("?"))="?"</formula>
    </cfRule>
  </conditionalFormatting>
  <conditionalFormatting sqref="AC190">
    <cfRule type="beginsWith" dxfId="2404" priority="981" operator="beginsWith" text="?">
      <formula>LEFT(AC190,LEN("?"))="?"</formula>
    </cfRule>
  </conditionalFormatting>
  <conditionalFormatting sqref="AC194">
    <cfRule type="beginsWith" dxfId="2403" priority="979" operator="beginsWith" text="?">
      <formula>LEFT(AC194,LEN("?"))="?"</formula>
    </cfRule>
  </conditionalFormatting>
  <conditionalFormatting sqref="U241">
    <cfRule type="cellIs" dxfId="2402" priority="643" operator="between">
      <formula>15</formula>
      <formula>20</formula>
    </cfRule>
  </conditionalFormatting>
  <conditionalFormatting sqref="U241">
    <cfRule type="cellIs" dxfId="2401" priority="644" operator="between">
      <formula>10</formula>
      <formula>14.999</formula>
    </cfRule>
  </conditionalFormatting>
  <conditionalFormatting sqref="U241">
    <cfRule type="cellIs" dxfId="2400" priority="645" operator="between">
      <formula>5</formula>
      <formula>9.999</formula>
    </cfRule>
  </conditionalFormatting>
  <conditionalFormatting sqref="U241">
    <cfRule type="cellIs" dxfId="2399" priority="646" operator="between">
      <formula>0.001</formula>
      <formula>4.999</formula>
    </cfRule>
  </conditionalFormatting>
  <conditionalFormatting sqref="AX186">
    <cfRule type="cellIs" dxfId="2398" priority="977" operator="equal">
      <formula>2</formula>
    </cfRule>
  </conditionalFormatting>
  <conditionalFormatting sqref="AX186">
    <cfRule type="cellIs" dxfId="2397" priority="978" operator="equal">
      <formula>1</formula>
    </cfRule>
  </conditionalFormatting>
  <conditionalFormatting sqref="AX186">
    <cfRule type="cellIs" dxfId="2396" priority="973" operator="equal">
      <formula>6</formula>
    </cfRule>
  </conditionalFormatting>
  <conditionalFormatting sqref="AX186">
    <cfRule type="cellIs" dxfId="2395" priority="974" operator="equal">
      <formula>5</formula>
    </cfRule>
  </conditionalFormatting>
  <conditionalFormatting sqref="AX186">
    <cfRule type="cellIs" dxfId="2394" priority="975" operator="equal">
      <formula>4</formula>
    </cfRule>
  </conditionalFormatting>
  <conditionalFormatting sqref="AX186">
    <cfRule type="cellIs" dxfId="2393" priority="976" operator="equal">
      <formula>3</formula>
    </cfRule>
  </conditionalFormatting>
  <conditionalFormatting sqref="AV155">
    <cfRule type="cellIs" dxfId="2392" priority="703" operator="between">
      <formula>15</formula>
      <formula>20</formula>
    </cfRule>
  </conditionalFormatting>
  <conditionalFormatting sqref="AV155">
    <cfRule type="cellIs" dxfId="2391" priority="704" operator="between">
      <formula>10</formula>
      <formula>14.999</formula>
    </cfRule>
  </conditionalFormatting>
  <conditionalFormatting sqref="AV155">
    <cfRule type="cellIs" dxfId="2390" priority="705" operator="between">
      <formula>5</formula>
      <formula>9.999</formula>
    </cfRule>
  </conditionalFormatting>
  <conditionalFormatting sqref="AV155">
    <cfRule type="cellIs" dxfId="2389" priority="706" operator="between">
      <formula>0.001</formula>
      <formula>4.999</formula>
    </cfRule>
  </conditionalFormatting>
  <conditionalFormatting sqref="AV81">
    <cfRule type="cellIs" dxfId="2388" priority="587" operator="between">
      <formula>15</formula>
      <formula>20</formula>
    </cfRule>
  </conditionalFormatting>
  <conditionalFormatting sqref="AV81">
    <cfRule type="cellIs" dxfId="2387" priority="588" operator="between">
      <formula>10</formula>
      <formula>14.999</formula>
    </cfRule>
  </conditionalFormatting>
  <conditionalFormatting sqref="AV81">
    <cfRule type="cellIs" dxfId="2386" priority="589" operator="between">
      <formula>5</formula>
      <formula>9.999</formula>
    </cfRule>
  </conditionalFormatting>
  <conditionalFormatting sqref="AV81">
    <cfRule type="cellIs" dxfId="2385" priority="590" operator="between">
      <formula>0.001</formula>
      <formula>4.999</formula>
    </cfRule>
  </conditionalFormatting>
  <conditionalFormatting sqref="AC210">
    <cfRule type="beginsWith" dxfId="2384" priority="970" operator="beginsWith" text="?">
      <formula>LEFT(AC210,LEN("?"))="?"</formula>
    </cfRule>
  </conditionalFormatting>
  <conditionalFormatting sqref="AC206">
    <cfRule type="beginsWith" dxfId="2383" priority="969" operator="beginsWith" text="?">
      <formula>LEFT(AC206,LEN("?"))="?"</formula>
    </cfRule>
  </conditionalFormatting>
  <conditionalFormatting sqref="W241">
    <cfRule type="cellIs" dxfId="2382" priority="945" operator="equal">
      <formula>2</formula>
    </cfRule>
  </conditionalFormatting>
  <conditionalFormatting sqref="W241">
    <cfRule type="cellIs" dxfId="2381" priority="946" operator="equal">
      <formula>1</formula>
    </cfRule>
  </conditionalFormatting>
  <conditionalFormatting sqref="B237">
    <cfRule type="beginsWith" dxfId="2380" priority="957" operator="beginsWith" text="?">
      <formula>LEFT(B237,LEN("?"))="?"</formula>
    </cfRule>
  </conditionalFormatting>
  <conditionalFormatting sqref="B241">
    <cfRule type="beginsWith" dxfId="2379" priority="958" operator="beginsWith" text="?">
      <formula>LEFT(B241,LEN("?"))="?"</formula>
    </cfRule>
  </conditionalFormatting>
  <conditionalFormatting sqref="H240:L242">
    <cfRule type="beginsWith" dxfId="2378" priority="955" operator="beginsWith" text="?">
      <formula>LEFT(H240,LEN("?"))="?"</formula>
    </cfRule>
  </conditionalFormatting>
  <conditionalFormatting sqref="H236:L238">
    <cfRule type="beginsWith" dxfId="2377" priority="956" operator="beginsWith" text="?">
      <formula>LEFT(H236,LEN("?"))="?"</formula>
    </cfRule>
  </conditionalFormatting>
  <conditionalFormatting sqref="D237">
    <cfRule type="beginsWith" dxfId="2376" priority="954" operator="beginsWith" text="?">
      <formula>LEFT(D237,LEN("?"))="?"</formula>
    </cfRule>
  </conditionalFormatting>
  <conditionalFormatting sqref="D171">
    <cfRule type="beginsWith" dxfId="2375" priority="746" operator="beginsWith" text="?">
      <formula>LEFT(D171,LEN("?"))="?"</formula>
    </cfRule>
  </conditionalFormatting>
  <conditionalFormatting sqref="AV171">
    <cfRule type="cellIs" dxfId="2374" priority="655" operator="between">
      <formula>15</formula>
      <formula>20</formula>
    </cfRule>
  </conditionalFormatting>
  <conditionalFormatting sqref="AV171">
    <cfRule type="cellIs" dxfId="2373" priority="656" operator="between">
      <formula>10</formula>
      <formula>14.999</formula>
    </cfRule>
  </conditionalFormatting>
  <conditionalFormatting sqref="AV171">
    <cfRule type="cellIs" dxfId="2372" priority="657" operator="between">
      <formula>5</formula>
      <formula>9.999</formula>
    </cfRule>
  </conditionalFormatting>
  <conditionalFormatting sqref="AV171">
    <cfRule type="cellIs" dxfId="2371" priority="658" operator="between">
      <formula>0.001</formula>
      <formula>4.999</formula>
    </cfRule>
  </conditionalFormatting>
  <conditionalFormatting sqref="AV175">
    <cfRule type="cellIs" dxfId="2370" priority="651" operator="between">
      <formula>15</formula>
      <formula>20</formula>
    </cfRule>
  </conditionalFormatting>
  <conditionalFormatting sqref="AV175">
    <cfRule type="cellIs" dxfId="2369" priority="652" operator="between">
      <formula>10</formula>
      <formula>14.999</formula>
    </cfRule>
  </conditionalFormatting>
  <conditionalFormatting sqref="AV175">
    <cfRule type="cellIs" dxfId="2368" priority="653" operator="between">
      <formula>5</formula>
      <formula>9.999</formula>
    </cfRule>
  </conditionalFormatting>
  <conditionalFormatting sqref="AV175">
    <cfRule type="cellIs" dxfId="2367" priority="654" operator="between">
      <formula>0.001</formula>
      <formula>4.999</formula>
    </cfRule>
  </conditionalFormatting>
  <conditionalFormatting sqref="D245">
    <cfRule type="beginsWith" dxfId="2366" priority="933" operator="beginsWith" text="?">
      <formula>LEFT(D245,LEN("?"))="?"</formula>
    </cfRule>
  </conditionalFormatting>
  <conditionalFormatting sqref="W245">
    <cfRule type="cellIs" dxfId="2365" priority="927" operator="equal">
      <formula>6</formula>
    </cfRule>
  </conditionalFormatting>
  <conditionalFormatting sqref="W245">
    <cfRule type="cellIs" dxfId="2364" priority="928" operator="equal">
      <formula>5</formula>
    </cfRule>
  </conditionalFormatting>
  <conditionalFormatting sqref="W245">
    <cfRule type="cellIs" dxfId="2363" priority="929" operator="equal">
      <formula>4</formula>
    </cfRule>
  </conditionalFormatting>
  <conditionalFormatting sqref="W245">
    <cfRule type="cellIs" dxfId="2362" priority="930" operator="equal">
      <formula>3</formula>
    </cfRule>
  </conditionalFormatting>
  <conditionalFormatting sqref="P245:S245">
    <cfRule type="containsText" dxfId="2361" priority="936" operator="containsText" text="ggggggggggggggg">
      <formula>NOT(ISERROR(SEARCH("ggggggggggggggg",P245)))</formula>
    </cfRule>
  </conditionalFormatting>
  <conditionalFormatting sqref="P245:S245">
    <cfRule type="containsText" dxfId="2360" priority="937" operator="containsText" text="gggggggggg">
      <formula>NOT(ISERROR(SEARCH("gggggggggg",P245)))</formula>
    </cfRule>
  </conditionalFormatting>
  <conditionalFormatting sqref="P245:S245">
    <cfRule type="containsText" dxfId="2359" priority="938" operator="containsText" text="ggggg">
      <formula>NOT(ISERROR(SEARCH("ggggg",P245)))</formula>
    </cfRule>
  </conditionalFormatting>
  <conditionalFormatting sqref="P245:S245">
    <cfRule type="containsText" dxfId="2358" priority="939" operator="containsText" text="g">
      <formula>NOT(ISERROR(SEARCH("g",P245)))</formula>
    </cfRule>
  </conditionalFormatting>
  <conditionalFormatting sqref="W245">
    <cfRule type="cellIs" dxfId="2357" priority="931" operator="equal">
      <formula>2</formula>
    </cfRule>
  </conditionalFormatting>
  <conditionalFormatting sqref="W245">
    <cfRule type="cellIs" dxfId="2356" priority="932" operator="equal">
      <formula>1</formula>
    </cfRule>
  </conditionalFormatting>
  <conditionalFormatting sqref="B245">
    <cfRule type="beginsWith" dxfId="2355" priority="935" operator="beginsWith" text="?">
      <formula>LEFT(B245,LEN("?"))="?"</formula>
    </cfRule>
  </conditionalFormatting>
  <conditionalFormatting sqref="H244:L246">
    <cfRule type="beginsWith" dxfId="2354" priority="934" operator="beginsWith" text="?">
      <formula>LEFT(H244,LEN("?"))="?"</formula>
    </cfRule>
  </conditionalFormatting>
  <conditionalFormatting sqref="U118">
    <cfRule type="cellIs" dxfId="2353" priority="923" operator="between">
      <formula>15</formula>
      <formula>20</formula>
    </cfRule>
  </conditionalFormatting>
  <conditionalFormatting sqref="U118">
    <cfRule type="cellIs" dxfId="2352" priority="924" operator="between">
      <formula>10</formula>
      <formula>14.999</formula>
    </cfRule>
  </conditionalFormatting>
  <conditionalFormatting sqref="U118">
    <cfRule type="cellIs" dxfId="2351" priority="925" operator="between">
      <formula>5</formula>
      <formula>9.999</formula>
    </cfRule>
  </conditionalFormatting>
  <conditionalFormatting sqref="U118">
    <cfRule type="cellIs" dxfId="2350" priority="926" operator="between">
      <formula>0.001</formula>
      <formula>4.999</formula>
    </cfRule>
  </conditionalFormatting>
  <conditionalFormatting sqref="W118">
    <cfRule type="cellIs" dxfId="2349" priority="921" operator="equal">
      <formula>2</formula>
    </cfRule>
  </conditionalFormatting>
  <conditionalFormatting sqref="W118">
    <cfRule type="cellIs" dxfId="2348" priority="922" operator="equal">
      <formula>1</formula>
    </cfRule>
  </conditionalFormatting>
  <conditionalFormatting sqref="W118">
    <cfRule type="cellIs" dxfId="2347" priority="917" operator="equal">
      <formula>6</formula>
    </cfRule>
  </conditionalFormatting>
  <conditionalFormatting sqref="W118">
    <cfRule type="cellIs" dxfId="2346" priority="918" operator="equal">
      <formula>5</formula>
    </cfRule>
  </conditionalFormatting>
  <conditionalFormatting sqref="W118">
    <cfRule type="cellIs" dxfId="2345" priority="919" operator="equal">
      <formula>4</formula>
    </cfRule>
  </conditionalFormatting>
  <conditionalFormatting sqref="W118">
    <cfRule type="cellIs" dxfId="2344" priority="920" operator="equal">
      <formula>3</formula>
    </cfRule>
  </conditionalFormatting>
  <conditionalFormatting sqref="P124:S124">
    <cfRule type="containsText" dxfId="2343" priority="911" operator="containsText" text="ggggggggggggggg">
      <formula>NOT(ISERROR(SEARCH("ggggggggggggggg",P124)))</formula>
    </cfRule>
  </conditionalFormatting>
  <conditionalFormatting sqref="P124:S124">
    <cfRule type="containsText" dxfId="2342" priority="912" operator="containsText" text="gggggggggg">
      <formula>NOT(ISERROR(SEARCH("gggggggggg",P124)))</formula>
    </cfRule>
  </conditionalFormatting>
  <conditionalFormatting sqref="P124:S124">
    <cfRule type="containsText" dxfId="2341" priority="913" operator="containsText" text="ggggg">
      <formula>NOT(ISERROR(SEARCH("ggggg",P124)))</formula>
    </cfRule>
  </conditionalFormatting>
  <conditionalFormatting sqref="P124:S124">
    <cfRule type="containsText" dxfId="2340" priority="914" operator="containsText" text="g">
      <formula>NOT(ISERROR(SEARCH("g",P124)))</formula>
    </cfRule>
  </conditionalFormatting>
  <conditionalFormatting sqref="P128:S128">
    <cfRule type="containsText" dxfId="2339" priority="907" operator="containsText" text="ggggggggggggggg">
      <formula>NOT(ISERROR(SEARCH("ggggggggggggggg",P128)))</formula>
    </cfRule>
  </conditionalFormatting>
  <conditionalFormatting sqref="P128:S128">
    <cfRule type="containsText" dxfId="2338" priority="908" operator="containsText" text="gggggggggg">
      <formula>NOT(ISERROR(SEARCH("gggggggggg",P128)))</formula>
    </cfRule>
  </conditionalFormatting>
  <conditionalFormatting sqref="P128:S128">
    <cfRule type="containsText" dxfId="2337" priority="909" operator="containsText" text="ggggg">
      <formula>NOT(ISERROR(SEARCH("ggggg",P128)))</formula>
    </cfRule>
  </conditionalFormatting>
  <conditionalFormatting sqref="P128:S128">
    <cfRule type="containsText" dxfId="2336" priority="910" operator="containsText" text="g">
      <formula>NOT(ISERROR(SEARCH("g",P128)))</formula>
    </cfRule>
  </conditionalFormatting>
  <conditionalFormatting sqref="U124">
    <cfRule type="cellIs" dxfId="2335" priority="903" operator="between">
      <formula>15</formula>
      <formula>20</formula>
    </cfRule>
  </conditionalFormatting>
  <conditionalFormatting sqref="U124">
    <cfRule type="cellIs" dxfId="2334" priority="904" operator="between">
      <formula>10</formula>
      <formula>14.999</formula>
    </cfRule>
  </conditionalFormatting>
  <conditionalFormatting sqref="U124">
    <cfRule type="cellIs" dxfId="2333" priority="905" operator="between">
      <formula>5</formula>
      <formula>9.999</formula>
    </cfRule>
  </conditionalFormatting>
  <conditionalFormatting sqref="U124">
    <cfRule type="cellIs" dxfId="2332" priority="906" operator="between">
      <formula>0.001</formula>
      <formula>4.999</formula>
    </cfRule>
  </conditionalFormatting>
  <conditionalFormatting sqref="W124">
    <cfRule type="cellIs" dxfId="2331" priority="901" operator="equal">
      <formula>2</formula>
    </cfRule>
  </conditionalFormatting>
  <conditionalFormatting sqref="W124">
    <cfRule type="cellIs" dxfId="2330" priority="902" operator="equal">
      <formula>1</formula>
    </cfRule>
  </conditionalFormatting>
  <conditionalFormatting sqref="W124">
    <cfRule type="cellIs" dxfId="2329" priority="897" operator="equal">
      <formula>6</formula>
    </cfRule>
  </conditionalFormatting>
  <conditionalFormatting sqref="W124">
    <cfRule type="cellIs" dxfId="2328" priority="898" operator="equal">
      <formula>5</formula>
    </cfRule>
  </conditionalFormatting>
  <conditionalFormatting sqref="W124">
    <cfRule type="cellIs" dxfId="2327" priority="899" operator="equal">
      <formula>4</formula>
    </cfRule>
  </conditionalFormatting>
  <conditionalFormatting sqref="W124">
    <cfRule type="cellIs" dxfId="2326" priority="900" operator="equal">
      <formula>3</formula>
    </cfRule>
  </conditionalFormatting>
  <conditionalFormatting sqref="H123:L125">
    <cfRule type="beginsWith" dxfId="2325" priority="896" operator="beginsWith" text="?">
      <formula>LEFT(H123,LEN("?"))="?"</formula>
    </cfRule>
  </conditionalFormatting>
  <conditionalFormatting sqref="D124">
    <cfRule type="beginsWith" dxfId="2324" priority="894" operator="beginsWith" text="?">
      <formula>LEFT(D124,LEN("?"))="?"</formula>
    </cfRule>
  </conditionalFormatting>
  <conditionalFormatting sqref="P132:S132">
    <cfRule type="containsText" dxfId="2323" priority="887" operator="containsText" text="ggggggggggggggg">
      <formula>NOT(ISERROR(SEARCH("ggggggggggggggg",P132)))</formula>
    </cfRule>
  </conditionalFormatting>
  <conditionalFormatting sqref="P132:S132">
    <cfRule type="containsText" dxfId="2322" priority="888" operator="containsText" text="gggggggggg">
      <formula>NOT(ISERROR(SEARCH("gggggggggg",P132)))</formula>
    </cfRule>
  </conditionalFormatting>
  <conditionalFormatting sqref="P132:S132">
    <cfRule type="containsText" dxfId="2321" priority="889" operator="containsText" text="ggggg">
      <formula>NOT(ISERROR(SEARCH("ggggg",P132)))</formula>
    </cfRule>
  </conditionalFormatting>
  <conditionalFormatting sqref="P132:S132">
    <cfRule type="containsText" dxfId="2320" priority="890" operator="containsText" text="g">
      <formula>NOT(ISERROR(SEARCH("g",P132)))</formula>
    </cfRule>
  </conditionalFormatting>
  <conditionalFormatting sqref="P136:S136">
    <cfRule type="containsText" dxfId="2319" priority="883" operator="containsText" text="ggggggggggggggg">
      <formula>NOT(ISERROR(SEARCH("ggggggggggggggg",P136)))</formula>
    </cfRule>
  </conditionalFormatting>
  <conditionalFormatting sqref="P136:S136">
    <cfRule type="containsText" dxfId="2318" priority="884" operator="containsText" text="gggggggggg">
      <formula>NOT(ISERROR(SEARCH("gggggggggg",P136)))</formula>
    </cfRule>
  </conditionalFormatting>
  <conditionalFormatting sqref="P136:S136">
    <cfRule type="containsText" dxfId="2317" priority="885" operator="containsText" text="ggggg">
      <formula>NOT(ISERROR(SEARCH("ggggg",P136)))</formula>
    </cfRule>
  </conditionalFormatting>
  <conditionalFormatting sqref="P136:S136">
    <cfRule type="containsText" dxfId="2316" priority="886" operator="containsText" text="g">
      <formula>NOT(ISERROR(SEARCH("g",P136)))</formula>
    </cfRule>
  </conditionalFormatting>
  <conditionalFormatting sqref="AQ132:AT132">
    <cfRule type="containsText" dxfId="2315" priority="874" operator="containsText" text="ggggggggggggggg">
      <formula>NOT(ISERROR(SEARCH("ggggggggggggggg",AQ132)))</formula>
    </cfRule>
  </conditionalFormatting>
  <conditionalFormatting sqref="AQ132:AT132">
    <cfRule type="containsText" dxfId="2314" priority="875" operator="containsText" text="gggggggggg">
      <formula>NOT(ISERROR(SEARCH("gggggggggg",AQ132)))</formula>
    </cfRule>
  </conditionalFormatting>
  <conditionalFormatting sqref="AQ132:AT132">
    <cfRule type="containsText" dxfId="2313" priority="876" operator="containsText" text="ggggg">
      <formula>NOT(ISERROR(SEARCH("ggggg",AQ132)))</formula>
    </cfRule>
  </conditionalFormatting>
  <conditionalFormatting sqref="AQ132:AT132">
    <cfRule type="containsText" dxfId="2312" priority="877" operator="containsText" text="g">
      <formula>NOT(ISERROR(SEARCH("g",AQ132)))</formula>
    </cfRule>
  </conditionalFormatting>
  <conditionalFormatting sqref="AV118">
    <cfRule type="cellIs" dxfId="2311" priority="868" operator="between">
      <formula>15</formula>
      <formula>20</formula>
    </cfRule>
  </conditionalFormatting>
  <conditionalFormatting sqref="AV118">
    <cfRule type="cellIs" dxfId="2310" priority="869" operator="between">
      <formula>10</formula>
      <formula>14.999</formula>
    </cfRule>
  </conditionalFormatting>
  <conditionalFormatting sqref="AV118">
    <cfRule type="cellIs" dxfId="2309" priority="870" operator="between">
      <formula>5</formula>
      <formula>9.999</formula>
    </cfRule>
  </conditionalFormatting>
  <conditionalFormatting sqref="AV118">
    <cfRule type="cellIs" dxfId="2308" priority="871" operator="between">
      <formula>0.001</formula>
      <formula>4.999</formula>
    </cfRule>
  </conditionalFormatting>
  <conditionalFormatting sqref="AX118">
    <cfRule type="cellIs" dxfId="2307" priority="866" operator="equal">
      <formula>2</formula>
    </cfRule>
  </conditionalFormatting>
  <conditionalFormatting sqref="AX118">
    <cfRule type="cellIs" dxfId="2306" priority="867" operator="equal">
      <formula>1</formula>
    </cfRule>
  </conditionalFormatting>
  <conditionalFormatting sqref="AX118">
    <cfRule type="cellIs" dxfId="2305" priority="862" operator="equal">
      <formula>6</formula>
    </cfRule>
  </conditionalFormatting>
  <conditionalFormatting sqref="AX118">
    <cfRule type="cellIs" dxfId="2304" priority="863" operator="equal">
      <formula>5</formula>
    </cfRule>
  </conditionalFormatting>
  <conditionalFormatting sqref="AX118">
    <cfRule type="cellIs" dxfId="2303" priority="864" operator="equal">
      <formula>4</formula>
    </cfRule>
  </conditionalFormatting>
  <conditionalFormatting sqref="AX118">
    <cfRule type="cellIs" dxfId="2302" priority="865" operator="equal">
      <formula>3</formula>
    </cfRule>
  </conditionalFormatting>
  <conditionalFormatting sqref="AQ124:AT124">
    <cfRule type="containsText" dxfId="2301" priority="856" operator="containsText" text="ggggggggggggggg">
      <formula>NOT(ISERROR(SEARCH("ggggggggggggggg",AQ124)))</formula>
    </cfRule>
  </conditionalFormatting>
  <conditionalFormatting sqref="AQ124:AT124">
    <cfRule type="containsText" dxfId="2300" priority="857" operator="containsText" text="gggggggggg">
      <formula>NOT(ISERROR(SEARCH("gggggggggg",AQ124)))</formula>
    </cfRule>
  </conditionalFormatting>
  <conditionalFormatting sqref="AQ124:AT124">
    <cfRule type="containsText" dxfId="2299" priority="858" operator="containsText" text="ggggg">
      <formula>NOT(ISERROR(SEARCH("ggggg",AQ124)))</formula>
    </cfRule>
  </conditionalFormatting>
  <conditionalFormatting sqref="AQ124:AT124">
    <cfRule type="containsText" dxfId="2298" priority="859" operator="containsText" text="g">
      <formula>NOT(ISERROR(SEARCH("g",AQ124)))</formula>
    </cfRule>
  </conditionalFormatting>
  <conditionalFormatting sqref="AQ128:AT128">
    <cfRule type="containsText" dxfId="2297" priority="852" operator="containsText" text="ggggggggggggggg">
      <formula>NOT(ISERROR(SEARCH("ggggggggggggggg",AQ128)))</formula>
    </cfRule>
  </conditionalFormatting>
  <conditionalFormatting sqref="AQ128:AT128">
    <cfRule type="containsText" dxfId="2296" priority="853" operator="containsText" text="gggggggggg">
      <formula>NOT(ISERROR(SEARCH("gggggggggg",AQ128)))</formula>
    </cfRule>
  </conditionalFormatting>
  <conditionalFormatting sqref="AQ128:AT128">
    <cfRule type="containsText" dxfId="2295" priority="854" operator="containsText" text="ggggg">
      <formula>NOT(ISERROR(SEARCH("ggggg",AQ128)))</formula>
    </cfRule>
  </conditionalFormatting>
  <conditionalFormatting sqref="AQ128:AT128">
    <cfRule type="containsText" dxfId="2294" priority="855" operator="containsText" text="g">
      <formula>NOT(ISERROR(SEARCH("g",AQ128)))</formula>
    </cfRule>
  </conditionalFormatting>
  <conditionalFormatting sqref="AX124">
    <cfRule type="cellIs" dxfId="2293" priority="846" operator="equal">
      <formula>2</formula>
    </cfRule>
  </conditionalFormatting>
  <conditionalFormatting sqref="AX124">
    <cfRule type="cellIs" dxfId="2292" priority="847" operator="equal">
      <formula>1</formula>
    </cfRule>
  </conditionalFormatting>
  <conditionalFormatting sqref="AX124">
    <cfRule type="cellIs" dxfId="2291" priority="842" operator="equal">
      <formula>6</formula>
    </cfRule>
  </conditionalFormatting>
  <conditionalFormatting sqref="AX124">
    <cfRule type="cellIs" dxfId="2290" priority="843" operator="equal">
      <formula>5</formula>
    </cfRule>
  </conditionalFormatting>
  <conditionalFormatting sqref="AX124">
    <cfRule type="cellIs" dxfId="2289" priority="844" operator="equal">
      <formula>4</formula>
    </cfRule>
  </conditionalFormatting>
  <conditionalFormatting sqref="AX124">
    <cfRule type="cellIs" dxfId="2288" priority="845" operator="equal">
      <formula>3</formula>
    </cfRule>
  </conditionalFormatting>
  <conditionalFormatting sqref="AV124">
    <cfRule type="cellIs" dxfId="2287" priority="831" operator="between">
      <formula>15</formula>
      <formula>20</formula>
    </cfRule>
  </conditionalFormatting>
  <conditionalFormatting sqref="AV124">
    <cfRule type="cellIs" dxfId="2286" priority="832" operator="between">
      <formula>10</formula>
      <formula>14.999</formula>
    </cfRule>
  </conditionalFormatting>
  <conditionalFormatting sqref="AV124">
    <cfRule type="cellIs" dxfId="2285" priority="833" operator="between">
      <formula>5</formula>
      <formula>9.999</formula>
    </cfRule>
  </conditionalFormatting>
  <conditionalFormatting sqref="AV124">
    <cfRule type="cellIs" dxfId="2284" priority="834" operator="between">
      <formula>0.001</formula>
      <formula>4.999</formula>
    </cfRule>
  </conditionalFormatting>
  <conditionalFormatting sqref="AX128">
    <cfRule type="cellIs" dxfId="2283" priority="829" operator="equal">
      <formula>2</formula>
    </cfRule>
  </conditionalFormatting>
  <conditionalFormatting sqref="AX128">
    <cfRule type="cellIs" dxfId="2282" priority="830" operator="equal">
      <formula>1</formula>
    </cfRule>
  </conditionalFormatting>
  <conditionalFormatting sqref="AX128">
    <cfRule type="cellIs" dxfId="2281" priority="825" operator="equal">
      <formula>6</formula>
    </cfRule>
  </conditionalFormatting>
  <conditionalFormatting sqref="AX128">
    <cfRule type="cellIs" dxfId="2280" priority="826" operator="equal">
      <formula>5</formula>
    </cfRule>
  </conditionalFormatting>
  <conditionalFormatting sqref="AX128">
    <cfRule type="cellIs" dxfId="2279" priority="827" operator="equal">
      <formula>4</formula>
    </cfRule>
  </conditionalFormatting>
  <conditionalFormatting sqref="AX128">
    <cfRule type="cellIs" dxfId="2278" priority="828" operator="equal">
      <formula>3</formula>
    </cfRule>
  </conditionalFormatting>
  <conditionalFormatting sqref="AV128">
    <cfRule type="cellIs" dxfId="2277" priority="821" operator="between">
      <formula>15</formula>
      <formula>20</formula>
    </cfRule>
  </conditionalFormatting>
  <conditionalFormatting sqref="AV128">
    <cfRule type="cellIs" dxfId="2276" priority="822" operator="between">
      <formula>10</formula>
      <formula>14.999</formula>
    </cfRule>
  </conditionalFormatting>
  <conditionalFormatting sqref="AV128">
    <cfRule type="cellIs" dxfId="2275" priority="823" operator="between">
      <formula>5</formula>
      <formula>9.999</formula>
    </cfRule>
  </conditionalFormatting>
  <conditionalFormatting sqref="AV128">
    <cfRule type="cellIs" dxfId="2274" priority="824" operator="between">
      <formula>0.001</formula>
      <formula>4.999</formula>
    </cfRule>
  </conditionalFormatting>
  <conditionalFormatting sqref="AX132">
    <cfRule type="cellIs" dxfId="2273" priority="819" operator="equal">
      <formula>2</formula>
    </cfRule>
  </conditionalFormatting>
  <conditionalFormatting sqref="AX132">
    <cfRule type="cellIs" dxfId="2272" priority="820" operator="equal">
      <formula>1</formula>
    </cfRule>
  </conditionalFormatting>
  <conditionalFormatting sqref="AX132">
    <cfRule type="cellIs" dxfId="2271" priority="815" operator="equal">
      <formula>6</formula>
    </cfRule>
  </conditionalFormatting>
  <conditionalFormatting sqref="AX132">
    <cfRule type="cellIs" dxfId="2270" priority="816" operator="equal">
      <formula>5</formula>
    </cfRule>
  </conditionalFormatting>
  <conditionalFormatting sqref="AX132">
    <cfRule type="cellIs" dxfId="2269" priority="817" operator="equal">
      <formula>4</formula>
    </cfRule>
  </conditionalFormatting>
  <conditionalFormatting sqref="AX132">
    <cfRule type="cellIs" dxfId="2268" priority="818" operator="equal">
      <formula>3</formula>
    </cfRule>
  </conditionalFormatting>
  <conditionalFormatting sqref="AV132">
    <cfRule type="cellIs" dxfId="2267" priority="811" operator="between">
      <formula>15</formula>
      <formula>20</formula>
    </cfRule>
  </conditionalFormatting>
  <conditionalFormatting sqref="AV132">
    <cfRule type="cellIs" dxfId="2266" priority="812" operator="between">
      <formula>10</formula>
      <formula>14.999</formula>
    </cfRule>
  </conditionalFormatting>
  <conditionalFormatting sqref="AV132">
    <cfRule type="cellIs" dxfId="2265" priority="813" operator="between">
      <formula>5</formula>
      <formula>9.999</formula>
    </cfRule>
  </conditionalFormatting>
  <conditionalFormatting sqref="AV132">
    <cfRule type="cellIs" dxfId="2264" priority="814" operator="between">
      <formula>0.001</formula>
      <formula>4.999</formula>
    </cfRule>
  </conditionalFormatting>
  <conditionalFormatting sqref="U149">
    <cfRule type="cellIs" dxfId="2263" priority="797" operator="between">
      <formula>15</formula>
      <formula>20</formula>
    </cfRule>
  </conditionalFormatting>
  <conditionalFormatting sqref="U149">
    <cfRule type="cellIs" dxfId="2262" priority="798" operator="between">
      <formula>10</formula>
      <formula>14.999</formula>
    </cfRule>
  </conditionalFormatting>
  <conditionalFormatting sqref="U149">
    <cfRule type="cellIs" dxfId="2261" priority="799" operator="between">
      <formula>5</formula>
      <formula>9.999</formula>
    </cfRule>
  </conditionalFormatting>
  <conditionalFormatting sqref="U149">
    <cfRule type="cellIs" dxfId="2260" priority="800" operator="between">
      <formula>0.001</formula>
      <formula>4.999</formula>
    </cfRule>
  </conditionalFormatting>
  <conditionalFormatting sqref="W149">
    <cfRule type="cellIs" dxfId="2259" priority="795" operator="equal">
      <formula>2</formula>
    </cfRule>
  </conditionalFormatting>
  <conditionalFormatting sqref="W149">
    <cfRule type="cellIs" dxfId="2258" priority="796" operator="equal">
      <formula>1</formula>
    </cfRule>
  </conditionalFormatting>
  <conditionalFormatting sqref="W149">
    <cfRule type="cellIs" dxfId="2257" priority="791" operator="equal">
      <formula>6</formula>
    </cfRule>
  </conditionalFormatting>
  <conditionalFormatting sqref="W149">
    <cfRule type="cellIs" dxfId="2256" priority="792" operator="equal">
      <formula>5</formula>
    </cfRule>
  </conditionalFormatting>
  <conditionalFormatting sqref="W149">
    <cfRule type="cellIs" dxfId="2255" priority="793" operator="equal">
      <formula>4</formula>
    </cfRule>
  </conditionalFormatting>
  <conditionalFormatting sqref="W149">
    <cfRule type="cellIs" dxfId="2254" priority="794" operator="equal">
      <formula>3</formula>
    </cfRule>
  </conditionalFormatting>
  <conditionalFormatting sqref="P155:S155">
    <cfRule type="containsText" dxfId="2253" priority="785" operator="containsText" text="ggggggggggggggg">
      <formula>NOT(ISERROR(SEARCH("ggggggggggggggg",P155)))</formula>
    </cfRule>
  </conditionalFormatting>
  <conditionalFormatting sqref="P155:S155">
    <cfRule type="containsText" dxfId="2252" priority="786" operator="containsText" text="gggggggggg">
      <formula>NOT(ISERROR(SEARCH("gggggggggg",P155)))</formula>
    </cfRule>
  </conditionalFormatting>
  <conditionalFormatting sqref="P155:S155">
    <cfRule type="containsText" dxfId="2251" priority="787" operator="containsText" text="ggggg">
      <formula>NOT(ISERROR(SEARCH("ggggg",P155)))</formula>
    </cfRule>
  </conditionalFormatting>
  <conditionalFormatting sqref="P155:S155">
    <cfRule type="containsText" dxfId="2250" priority="788" operator="containsText" text="g">
      <formula>NOT(ISERROR(SEARCH("g",P155)))</formula>
    </cfRule>
  </conditionalFormatting>
  <conditionalFormatting sqref="P159:S159">
    <cfRule type="containsText" dxfId="2249" priority="781" operator="containsText" text="ggggggggggggggg">
      <formula>NOT(ISERROR(SEARCH("ggggggggggggggg",P159)))</formula>
    </cfRule>
  </conditionalFormatting>
  <conditionalFormatting sqref="P159:S159">
    <cfRule type="containsText" dxfId="2248" priority="782" operator="containsText" text="gggggggggg">
      <formula>NOT(ISERROR(SEARCH("gggggggggg",P159)))</formula>
    </cfRule>
  </conditionalFormatting>
  <conditionalFormatting sqref="P159:S159">
    <cfRule type="containsText" dxfId="2247" priority="783" operator="containsText" text="ggggg">
      <formula>NOT(ISERROR(SEARCH("ggggg",P159)))</formula>
    </cfRule>
  </conditionalFormatting>
  <conditionalFormatting sqref="P159:S159">
    <cfRule type="containsText" dxfId="2246" priority="784" operator="containsText" text="g">
      <formula>NOT(ISERROR(SEARCH("g",P159)))</formula>
    </cfRule>
  </conditionalFormatting>
  <conditionalFormatting sqref="H158:L160">
    <cfRule type="beginsWith" dxfId="2245" priority="779" operator="beginsWith" text="?">
      <formula>LEFT(H158,LEN("?"))="?"</formula>
    </cfRule>
  </conditionalFormatting>
  <conditionalFormatting sqref="U155">
    <cfRule type="cellIs" dxfId="2244" priority="775" operator="between">
      <formula>15</formula>
      <formula>20</formula>
    </cfRule>
  </conditionalFormatting>
  <conditionalFormatting sqref="U155">
    <cfRule type="cellIs" dxfId="2243" priority="776" operator="between">
      <formula>10</formula>
      <formula>14.999</formula>
    </cfRule>
  </conditionalFormatting>
  <conditionalFormatting sqref="U155">
    <cfRule type="cellIs" dxfId="2242" priority="777" operator="between">
      <formula>5</formula>
      <formula>9.999</formula>
    </cfRule>
  </conditionalFormatting>
  <conditionalFormatting sqref="U155">
    <cfRule type="cellIs" dxfId="2241" priority="778" operator="between">
      <formula>0.001</formula>
      <formula>4.999</formula>
    </cfRule>
  </conditionalFormatting>
  <conditionalFormatting sqref="W155">
    <cfRule type="cellIs" dxfId="2240" priority="773" operator="equal">
      <formula>2</formula>
    </cfRule>
  </conditionalFormatting>
  <conditionalFormatting sqref="W155">
    <cfRule type="cellIs" dxfId="2239" priority="774" operator="equal">
      <formula>1</formula>
    </cfRule>
  </conditionalFormatting>
  <conditionalFormatting sqref="W155">
    <cfRule type="cellIs" dxfId="2238" priority="769" operator="equal">
      <formula>6</formula>
    </cfRule>
  </conditionalFormatting>
  <conditionalFormatting sqref="W155">
    <cfRule type="cellIs" dxfId="2237" priority="770" operator="equal">
      <formula>5</formula>
    </cfRule>
  </conditionalFormatting>
  <conditionalFormatting sqref="W155">
    <cfRule type="cellIs" dxfId="2236" priority="771" operator="equal">
      <formula>4</formula>
    </cfRule>
  </conditionalFormatting>
  <conditionalFormatting sqref="W155">
    <cfRule type="cellIs" dxfId="2235" priority="772" operator="equal">
      <formula>3</formula>
    </cfRule>
  </conditionalFormatting>
  <conditionalFormatting sqref="P163:S163">
    <cfRule type="containsText" dxfId="2234" priority="764" operator="containsText" text="ggggggggggggggg">
      <formula>NOT(ISERROR(SEARCH("ggggggggggggggg",P163)))</formula>
    </cfRule>
  </conditionalFormatting>
  <conditionalFormatting sqref="P163:S163">
    <cfRule type="containsText" dxfId="2233" priority="765" operator="containsText" text="gggggggggg">
      <formula>NOT(ISERROR(SEARCH("gggggggggg",P163)))</formula>
    </cfRule>
  </conditionalFormatting>
  <conditionalFormatting sqref="P163:S163">
    <cfRule type="containsText" dxfId="2232" priority="766" operator="containsText" text="ggggg">
      <formula>NOT(ISERROR(SEARCH("ggggg",P163)))</formula>
    </cfRule>
  </conditionalFormatting>
  <conditionalFormatting sqref="P163:S163">
    <cfRule type="containsText" dxfId="2231" priority="767" operator="containsText" text="g">
      <formula>NOT(ISERROR(SEARCH("g",P163)))</formula>
    </cfRule>
  </conditionalFormatting>
  <conditionalFormatting sqref="D159">
    <cfRule type="beginsWith" dxfId="2230" priority="760" operator="beginsWith" text="?">
      <formula>LEFT(D159,LEN("?"))="?"</formula>
    </cfRule>
  </conditionalFormatting>
  <conditionalFormatting sqref="P167:S167">
    <cfRule type="containsText" dxfId="2229" priority="754" operator="containsText" text="ggggggggggggggg">
      <formula>NOT(ISERROR(SEARCH("ggggggggggggggg",P167)))</formula>
    </cfRule>
  </conditionalFormatting>
  <conditionalFormatting sqref="P167:S167">
    <cfRule type="containsText" dxfId="2228" priority="755" operator="containsText" text="gggggggggg">
      <formula>NOT(ISERROR(SEARCH("gggggggggg",P167)))</formula>
    </cfRule>
  </conditionalFormatting>
  <conditionalFormatting sqref="P167:S167">
    <cfRule type="containsText" dxfId="2227" priority="756" operator="containsText" text="ggggg">
      <formula>NOT(ISERROR(SEARCH("ggggg",P167)))</formula>
    </cfRule>
  </conditionalFormatting>
  <conditionalFormatting sqref="P167:S167">
    <cfRule type="containsText" dxfId="2226" priority="757" operator="containsText" text="g">
      <formula>NOT(ISERROR(SEARCH("g",P167)))</formula>
    </cfRule>
  </conditionalFormatting>
  <conditionalFormatting sqref="P171:S171">
    <cfRule type="containsText" dxfId="2225" priority="750" operator="containsText" text="ggggggggggggggg">
      <formula>NOT(ISERROR(SEARCH("ggggggggggggggg",P171)))</formula>
    </cfRule>
  </conditionalFormatting>
  <conditionalFormatting sqref="P171:S171">
    <cfRule type="containsText" dxfId="2224" priority="751" operator="containsText" text="gggggggggg">
      <formula>NOT(ISERROR(SEARCH("gggggggggg",P171)))</formula>
    </cfRule>
  </conditionalFormatting>
  <conditionalFormatting sqref="P171:S171">
    <cfRule type="containsText" dxfId="2223" priority="752" operator="containsText" text="ggggg">
      <formula>NOT(ISERROR(SEARCH("ggggg",P171)))</formula>
    </cfRule>
  </conditionalFormatting>
  <conditionalFormatting sqref="P171:S171">
    <cfRule type="containsText" dxfId="2222" priority="753" operator="containsText" text="g">
      <formula>NOT(ISERROR(SEARCH("g",P171)))</formula>
    </cfRule>
  </conditionalFormatting>
  <conditionalFormatting sqref="H166:L168">
    <cfRule type="beginsWith" dxfId="2221" priority="749" operator="beginsWith" text="?">
      <formula>LEFT(H166,LEN("?"))="?"</formula>
    </cfRule>
  </conditionalFormatting>
  <conditionalFormatting sqref="H170:L172">
    <cfRule type="beginsWith" dxfId="2220" priority="748" operator="beginsWith" text="?">
      <formula>LEFT(H170,LEN("?"))="?"</formula>
    </cfRule>
  </conditionalFormatting>
  <conditionalFormatting sqref="D167">
    <cfRule type="beginsWith" dxfId="2219" priority="747" operator="beginsWith" text="?">
      <formula>LEFT(D167,LEN("?"))="?"</formula>
    </cfRule>
  </conditionalFormatting>
  <conditionalFormatting sqref="AE175">
    <cfRule type="beginsWith" dxfId="2218" priority="659" operator="beginsWith" text="?">
      <formula>LEFT(AE175,LEN("?"))="?"</formula>
    </cfRule>
  </conditionalFormatting>
  <conditionalFormatting sqref="AC175">
    <cfRule type="beginsWith" dxfId="2217" priority="745" operator="beginsWith" text="?">
      <formula>LEFT(AC175,LEN("?"))="?"</formula>
    </cfRule>
  </conditionalFormatting>
  <conditionalFormatting sqref="H174:L176">
    <cfRule type="beginsWith" dxfId="2216" priority="738" operator="beginsWith" text="?">
      <formula>LEFT(H174,LEN("?"))="?"</formula>
    </cfRule>
  </conditionalFormatting>
  <conditionalFormatting sqref="P175:S175">
    <cfRule type="containsText" dxfId="2215" priority="740" operator="containsText" text="ggggggggggggggg">
      <formula>NOT(ISERROR(SEARCH("ggggggggggggggg",P175)))</formula>
    </cfRule>
  </conditionalFormatting>
  <conditionalFormatting sqref="P175:S175">
    <cfRule type="containsText" dxfId="2214" priority="741" operator="containsText" text="gggggggggg">
      <formula>NOT(ISERROR(SEARCH("gggggggggg",P175)))</formula>
    </cfRule>
  </conditionalFormatting>
  <conditionalFormatting sqref="P175:S175">
    <cfRule type="containsText" dxfId="2213" priority="742" operator="containsText" text="ggggg">
      <formula>NOT(ISERROR(SEARCH("ggggg",P175)))</formula>
    </cfRule>
  </conditionalFormatting>
  <conditionalFormatting sqref="P175:S175">
    <cfRule type="containsText" dxfId="2212" priority="743" operator="containsText" text="g">
      <formula>NOT(ISERROR(SEARCH("g",P175)))</formula>
    </cfRule>
  </conditionalFormatting>
  <conditionalFormatting sqref="D175">
    <cfRule type="beginsWith" dxfId="2211" priority="737" operator="beginsWith" text="?">
      <formula>LEFT(D175,LEN("?"))="?"</formula>
    </cfRule>
  </conditionalFormatting>
  <conditionalFormatting sqref="B175">
    <cfRule type="beginsWith" dxfId="2210" priority="739" operator="beginsWith" text="?">
      <formula>LEFT(B175,LEN("?"))="?"</formula>
    </cfRule>
  </conditionalFormatting>
  <conditionalFormatting sqref="U175">
    <cfRule type="cellIs" dxfId="2209" priority="733" operator="between">
      <formula>15</formula>
      <formula>20</formula>
    </cfRule>
  </conditionalFormatting>
  <conditionalFormatting sqref="U175">
    <cfRule type="cellIs" dxfId="2208" priority="734" operator="between">
      <formula>10</formula>
      <formula>14.999</formula>
    </cfRule>
  </conditionalFormatting>
  <conditionalFormatting sqref="U175">
    <cfRule type="cellIs" dxfId="2207" priority="735" operator="between">
      <formula>5</formula>
      <formula>9.999</formula>
    </cfRule>
  </conditionalFormatting>
  <conditionalFormatting sqref="U175">
    <cfRule type="cellIs" dxfId="2206" priority="736" operator="between">
      <formula>0.001</formula>
      <formula>4.999</formula>
    </cfRule>
  </conditionalFormatting>
  <conditionalFormatting sqref="W175">
    <cfRule type="cellIs" dxfId="2205" priority="731" operator="equal">
      <formula>2</formula>
    </cfRule>
  </conditionalFormatting>
  <conditionalFormatting sqref="W175">
    <cfRule type="cellIs" dxfId="2204" priority="732" operator="equal">
      <formula>1</formula>
    </cfRule>
  </conditionalFormatting>
  <conditionalFormatting sqref="W175">
    <cfRule type="cellIs" dxfId="2203" priority="727" operator="equal">
      <formula>6</formula>
    </cfRule>
  </conditionalFormatting>
  <conditionalFormatting sqref="W175">
    <cfRule type="cellIs" dxfId="2202" priority="728" operator="equal">
      <formula>5</formula>
    </cfRule>
  </conditionalFormatting>
  <conditionalFormatting sqref="W175">
    <cfRule type="cellIs" dxfId="2201" priority="729" operator="equal">
      <formula>4</formula>
    </cfRule>
  </conditionalFormatting>
  <conditionalFormatting sqref="W175">
    <cfRule type="cellIs" dxfId="2200" priority="730" operator="equal">
      <formula>3</formula>
    </cfRule>
  </conditionalFormatting>
  <conditionalFormatting sqref="AQ155:AT155">
    <cfRule type="containsText" dxfId="2199" priority="719" operator="containsText" text="ggggggggggggggg">
      <formula>NOT(ISERROR(SEARCH("ggggggggggggggg",AQ155)))</formula>
    </cfRule>
  </conditionalFormatting>
  <conditionalFormatting sqref="AQ155:AT155">
    <cfRule type="containsText" dxfId="2198" priority="720" operator="containsText" text="gggggggggg">
      <formula>NOT(ISERROR(SEARCH("gggggggggg",AQ155)))</formula>
    </cfRule>
  </conditionalFormatting>
  <conditionalFormatting sqref="AQ155:AT155">
    <cfRule type="containsText" dxfId="2197" priority="721" operator="containsText" text="ggggg">
      <formula>NOT(ISERROR(SEARCH("ggggg",AQ155)))</formula>
    </cfRule>
  </conditionalFormatting>
  <conditionalFormatting sqref="AQ155:AT155">
    <cfRule type="containsText" dxfId="2196" priority="722" operator="containsText" text="g">
      <formula>NOT(ISERROR(SEARCH("g",AQ155)))</formula>
    </cfRule>
  </conditionalFormatting>
  <conditionalFormatting sqref="AQ159:AT159">
    <cfRule type="containsText" dxfId="2195" priority="715" operator="containsText" text="ggggggggggggggg">
      <formula>NOT(ISERROR(SEARCH("ggggggggggggggg",AQ159)))</formula>
    </cfRule>
  </conditionalFormatting>
  <conditionalFormatting sqref="AQ159:AT159">
    <cfRule type="containsText" dxfId="2194" priority="716" operator="containsText" text="gggggggggg">
      <formula>NOT(ISERROR(SEARCH("gggggggggg",AQ159)))</formula>
    </cfRule>
  </conditionalFormatting>
  <conditionalFormatting sqref="AQ159:AT159">
    <cfRule type="containsText" dxfId="2193" priority="717" operator="containsText" text="ggggg">
      <formula>NOT(ISERROR(SEARCH("ggggg",AQ159)))</formula>
    </cfRule>
  </conditionalFormatting>
  <conditionalFormatting sqref="AQ159:AT159">
    <cfRule type="containsText" dxfId="2192" priority="718" operator="containsText" text="g">
      <formula>NOT(ISERROR(SEARCH("g",AQ159)))</formula>
    </cfRule>
  </conditionalFormatting>
  <conditionalFormatting sqref="AQ163:AT163">
    <cfRule type="containsText" dxfId="2191" priority="711" operator="containsText" text="ggggggggggggggg">
      <formula>NOT(ISERROR(SEARCH("ggggggggggggggg",AQ163)))</formula>
    </cfRule>
  </conditionalFormatting>
  <conditionalFormatting sqref="AQ163:AT163">
    <cfRule type="containsText" dxfId="2190" priority="712" operator="containsText" text="gggggggggg">
      <formula>NOT(ISERROR(SEARCH("gggggggggg",AQ163)))</formula>
    </cfRule>
  </conditionalFormatting>
  <conditionalFormatting sqref="AQ163:AT163">
    <cfRule type="containsText" dxfId="2189" priority="713" operator="containsText" text="ggggg">
      <formula>NOT(ISERROR(SEARCH("ggggg",AQ163)))</formula>
    </cfRule>
  </conditionalFormatting>
  <conditionalFormatting sqref="AQ163:AT163">
    <cfRule type="containsText" dxfId="2188" priority="714" operator="containsText" text="g">
      <formula>NOT(ISERROR(SEARCH("g",AQ163)))</formula>
    </cfRule>
  </conditionalFormatting>
  <conditionalFormatting sqref="AQ167:AT167">
    <cfRule type="containsText" dxfId="2187" priority="707" operator="containsText" text="ggggggggggggggg">
      <formula>NOT(ISERROR(SEARCH("ggggggggggggggg",AQ167)))</formula>
    </cfRule>
  </conditionalFormatting>
  <conditionalFormatting sqref="AQ167:AT167">
    <cfRule type="containsText" dxfId="2186" priority="708" operator="containsText" text="gggggggggg">
      <formula>NOT(ISERROR(SEARCH("gggggggggg",AQ167)))</formula>
    </cfRule>
  </conditionalFormatting>
  <conditionalFormatting sqref="AQ167:AT167">
    <cfRule type="containsText" dxfId="2185" priority="709" operator="containsText" text="ggggg">
      <formula>NOT(ISERROR(SEARCH("ggggg",AQ167)))</formula>
    </cfRule>
  </conditionalFormatting>
  <conditionalFormatting sqref="AQ167:AT167">
    <cfRule type="containsText" dxfId="2184" priority="710" operator="containsText" text="g">
      <formula>NOT(ISERROR(SEARCH("g",AQ167)))</formula>
    </cfRule>
  </conditionalFormatting>
  <conditionalFormatting sqref="AI162:AM164">
    <cfRule type="beginsWith" dxfId="2183" priority="700" operator="beginsWith" text="?">
      <formula>LEFT(AI162,LEN("?"))="?"</formula>
    </cfRule>
  </conditionalFormatting>
  <conditionalFormatting sqref="AI166:AM168">
    <cfRule type="beginsWith" dxfId="2182" priority="699" operator="beginsWith" text="?">
      <formula>LEFT(AI166,LEN("?"))="?"</formula>
    </cfRule>
  </conditionalFormatting>
  <conditionalFormatting sqref="AE163">
    <cfRule type="beginsWith" dxfId="2181" priority="696" operator="beginsWith" text="?">
      <formula>LEFT(AE163,LEN("?"))="?"</formula>
    </cfRule>
  </conditionalFormatting>
  <conditionalFormatting sqref="AI158:AM160">
    <cfRule type="beginsWith" dxfId="2180" priority="701" operator="beginsWith" text="?">
      <formula>LEFT(AI158,LEN("?"))="?"</formula>
    </cfRule>
  </conditionalFormatting>
  <conditionalFormatting sqref="AE159">
    <cfRule type="beginsWith" dxfId="2179" priority="697" operator="beginsWith" text="?">
      <formula>LEFT(AE159,LEN("?"))="?"</formula>
    </cfRule>
  </conditionalFormatting>
  <conditionalFormatting sqref="AE167">
    <cfRule type="beginsWith" dxfId="2178" priority="695" operator="beginsWith" text="?">
      <formula>LEFT(AE167,LEN("?"))="?"</formula>
    </cfRule>
  </conditionalFormatting>
  <conditionalFormatting sqref="AV149">
    <cfRule type="cellIs" dxfId="2177" priority="691" operator="between">
      <formula>15</formula>
      <formula>20</formula>
    </cfRule>
  </conditionalFormatting>
  <conditionalFormatting sqref="AV149">
    <cfRule type="cellIs" dxfId="2176" priority="692" operator="between">
      <formula>10</formula>
      <formula>14.999</formula>
    </cfRule>
  </conditionalFormatting>
  <conditionalFormatting sqref="AV149">
    <cfRule type="cellIs" dxfId="2175" priority="693" operator="between">
      <formula>5</formula>
      <formula>9.999</formula>
    </cfRule>
  </conditionalFormatting>
  <conditionalFormatting sqref="AV149">
    <cfRule type="cellIs" dxfId="2174" priority="694" operator="between">
      <formula>0.001</formula>
      <formula>4.999</formula>
    </cfRule>
  </conditionalFormatting>
  <conditionalFormatting sqref="AX149">
    <cfRule type="cellIs" dxfId="2173" priority="689" operator="equal">
      <formula>2</formula>
    </cfRule>
  </conditionalFormatting>
  <conditionalFormatting sqref="AX149">
    <cfRule type="cellIs" dxfId="2172" priority="690" operator="equal">
      <formula>1</formula>
    </cfRule>
  </conditionalFormatting>
  <conditionalFormatting sqref="AX149">
    <cfRule type="cellIs" dxfId="2171" priority="685" operator="equal">
      <formula>6</formula>
    </cfRule>
  </conditionalFormatting>
  <conditionalFormatting sqref="AX149">
    <cfRule type="cellIs" dxfId="2170" priority="686" operator="equal">
      <formula>5</formula>
    </cfRule>
  </conditionalFormatting>
  <conditionalFormatting sqref="AX149">
    <cfRule type="cellIs" dxfId="2169" priority="687" operator="equal">
      <formula>4</formula>
    </cfRule>
  </conditionalFormatting>
  <conditionalFormatting sqref="AX149">
    <cfRule type="cellIs" dxfId="2168" priority="688" operator="equal">
      <formula>3</formula>
    </cfRule>
  </conditionalFormatting>
  <conditionalFormatting sqref="AV159">
    <cfRule type="cellIs" dxfId="2167" priority="681" operator="between">
      <formula>15</formula>
      <formula>20</formula>
    </cfRule>
  </conditionalFormatting>
  <conditionalFormatting sqref="AV159">
    <cfRule type="cellIs" dxfId="2166" priority="682" operator="between">
      <formula>10</formula>
      <formula>14.999</formula>
    </cfRule>
  </conditionalFormatting>
  <conditionalFormatting sqref="AV159">
    <cfRule type="cellIs" dxfId="2165" priority="683" operator="between">
      <formula>5</formula>
      <formula>9.999</formula>
    </cfRule>
  </conditionalFormatting>
  <conditionalFormatting sqref="AV159">
    <cfRule type="cellIs" dxfId="2164" priority="684" operator="between">
      <formula>0.001</formula>
      <formula>4.999</formula>
    </cfRule>
  </conditionalFormatting>
  <conditionalFormatting sqref="AV163">
    <cfRule type="cellIs" dxfId="2163" priority="677" operator="between">
      <formula>15</formula>
      <formula>20</formula>
    </cfRule>
  </conditionalFormatting>
  <conditionalFormatting sqref="AV163">
    <cfRule type="cellIs" dxfId="2162" priority="678" operator="between">
      <formula>10</formula>
      <formula>14.999</formula>
    </cfRule>
  </conditionalFormatting>
  <conditionalFormatting sqref="AV163">
    <cfRule type="cellIs" dxfId="2161" priority="679" operator="between">
      <formula>5</formula>
      <formula>9.999</formula>
    </cfRule>
  </conditionalFormatting>
  <conditionalFormatting sqref="AV163">
    <cfRule type="cellIs" dxfId="2160" priority="680" operator="between">
      <formula>0.001</formula>
      <formula>4.999</formula>
    </cfRule>
  </conditionalFormatting>
  <conditionalFormatting sqref="AV167">
    <cfRule type="cellIs" dxfId="2159" priority="673" operator="between">
      <formula>15</formula>
      <formula>20</formula>
    </cfRule>
  </conditionalFormatting>
  <conditionalFormatting sqref="AV167">
    <cfRule type="cellIs" dxfId="2158" priority="674" operator="between">
      <formula>10</formula>
      <formula>14.999</formula>
    </cfRule>
  </conditionalFormatting>
  <conditionalFormatting sqref="AV167">
    <cfRule type="cellIs" dxfId="2157" priority="675" operator="between">
      <formula>5</formula>
      <formula>9.999</formula>
    </cfRule>
  </conditionalFormatting>
  <conditionalFormatting sqref="AV167">
    <cfRule type="cellIs" dxfId="2156" priority="676" operator="between">
      <formula>0.001</formula>
      <formula>4.999</formula>
    </cfRule>
  </conditionalFormatting>
  <conditionalFormatting sqref="AQ171:AT171">
    <cfRule type="containsText" dxfId="2155" priority="667" operator="containsText" text="ggggggggggggggg">
      <formula>NOT(ISERROR(SEARCH("ggggggggggggggg",AQ171)))</formula>
    </cfRule>
  </conditionalFormatting>
  <conditionalFormatting sqref="AQ171:AT171">
    <cfRule type="containsText" dxfId="2154" priority="668" operator="containsText" text="gggggggggg">
      <formula>NOT(ISERROR(SEARCH("gggggggggg",AQ171)))</formula>
    </cfRule>
  </conditionalFormatting>
  <conditionalFormatting sqref="AQ171:AT171">
    <cfRule type="containsText" dxfId="2153" priority="669" operator="containsText" text="ggggg">
      <formula>NOT(ISERROR(SEARCH("ggggg",AQ171)))</formula>
    </cfRule>
  </conditionalFormatting>
  <conditionalFormatting sqref="AQ171:AT171">
    <cfRule type="containsText" dxfId="2152" priority="670" operator="containsText" text="g">
      <formula>NOT(ISERROR(SEARCH("g",AQ171)))</formula>
    </cfRule>
  </conditionalFormatting>
  <conditionalFormatting sqref="AQ175:AT175">
    <cfRule type="containsText" dxfId="2151" priority="663" operator="containsText" text="ggggggggggggggg">
      <formula>NOT(ISERROR(SEARCH("ggggggggggggggg",AQ175)))</formula>
    </cfRule>
  </conditionalFormatting>
  <conditionalFormatting sqref="AQ175:AT175">
    <cfRule type="containsText" dxfId="2150" priority="664" operator="containsText" text="gggggggggg">
      <formula>NOT(ISERROR(SEARCH("gggggggggg",AQ175)))</formula>
    </cfRule>
  </conditionalFormatting>
  <conditionalFormatting sqref="AQ175:AT175">
    <cfRule type="containsText" dxfId="2149" priority="665" operator="containsText" text="ggggg">
      <formula>NOT(ISERROR(SEARCH("ggggg",AQ175)))</formula>
    </cfRule>
  </conditionalFormatting>
  <conditionalFormatting sqref="AQ175:AT175">
    <cfRule type="containsText" dxfId="2148" priority="666" operator="containsText" text="g">
      <formula>NOT(ISERROR(SEARCH("g",AQ175)))</formula>
    </cfRule>
  </conditionalFormatting>
  <conditionalFormatting sqref="AI174:AM176">
    <cfRule type="beginsWith" dxfId="2147" priority="661" operator="beginsWith" text="?">
      <formula>LEFT(AI174,LEN("?"))="?"</formula>
    </cfRule>
  </conditionalFormatting>
  <conditionalFormatting sqref="AI170:AM172">
    <cfRule type="beginsWith" dxfId="2146" priority="662" operator="beginsWith" text="?">
      <formula>LEFT(AI170,LEN("?"))="?"</formula>
    </cfRule>
  </conditionalFormatting>
  <conditionalFormatting sqref="AE171">
    <cfRule type="beginsWith" dxfId="2145" priority="660" operator="beginsWith" text="?">
      <formula>LEFT(AE171,LEN("?"))="?"</formula>
    </cfRule>
  </conditionalFormatting>
  <conditionalFormatting sqref="U237">
    <cfRule type="cellIs" dxfId="2144" priority="647" operator="between">
      <formula>15</formula>
      <formula>20</formula>
    </cfRule>
  </conditionalFormatting>
  <conditionalFormatting sqref="U237">
    <cfRule type="cellIs" dxfId="2143" priority="648" operator="between">
      <formula>10</formula>
      <formula>14.999</formula>
    </cfRule>
  </conditionalFormatting>
  <conditionalFormatting sqref="U237">
    <cfRule type="cellIs" dxfId="2142" priority="649" operator="between">
      <formula>5</formula>
      <formula>9.999</formula>
    </cfRule>
  </conditionalFormatting>
  <conditionalFormatting sqref="U237">
    <cfRule type="cellIs" dxfId="2141" priority="650" operator="between">
      <formula>0.001</formula>
      <formula>4.999</formula>
    </cfRule>
  </conditionalFormatting>
  <conditionalFormatting sqref="U245">
    <cfRule type="cellIs" dxfId="2140" priority="639" operator="between">
      <formula>15</formula>
      <formula>20</formula>
    </cfRule>
  </conditionalFormatting>
  <conditionalFormatting sqref="U245">
    <cfRule type="cellIs" dxfId="2139" priority="640" operator="between">
      <formula>10</formula>
      <formula>14.999</formula>
    </cfRule>
  </conditionalFormatting>
  <conditionalFormatting sqref="U245">
    <cfRule type="cellIs" dxfId="2138" priority="641" operator="between">
      <formula>5</formula>
      <formula>9.999</formula>
    </cfRule>
  </conditionalFormatting>
  <conditionalFormatting sqref="U245">
    <cfRule type="cellIs" dxfId="2137" priority="642" operator="between">
      <formula>0.001</formula>
      <formula>4.999</formula>
    </cfRule>
  </conditionalFormatting>
  <conditionalFormatting sqref="AV30">
    <cfRule type="cellIs" dxfId="2136" priority="635" operator="between">
      <formula>15</formula>
      <formula>20</formula>
    </cfRule>
  </conditionalFormatting>
  <conditionalFormatting sqref="AV30">
    <cfRule type="cellIs" dxfId="2135" priority="636" operator="between">
      <formula>10</formula>
      <formula>14.999</formula>
    </cfRule>
  </conditionalFormatting>
  <conditionalFormatting sqref="AV30">
    <cfRule type="cellIs" dxfId="2134" priority="637" operator="between">
      <formula>5</formula>
      <formula>9.999</formula>
    </cfRule>
  </conditionalFormatting>
  <conditionalFormatting sqref="AV30">
    <cfRule type="cellIs" dxfId="2133" priority="638" operator="between">
      <formula>0.001</formula>
      <formula>4.999</formula>
    </cfRule>
  </conditionalFormatting>
  <conditionalFormatting sqref="AV34">
    <cfRule type="cellIs" dxfId="2132" priority="631" operator="between">
      <formula>15</formula>
      <formula>20</formula>
    </cfRule>
  </conditionalFormatting>
  <conditionalFormatting sqref="AV34">
    <cfRule type="cellIs" dxfId="2131" priority="632" operator="between">
      <formula>10</formula>
      <formula>14.999</formula>
    </cfRule>
  </conditionalFormatting>
  <conditionalFormatting sqref="AV34">
    <cfRule type="cellIs" dxfId="2130" priority="633" operator="between">
      <formula>5</formula>
      <formula>9.999</formula>
    </cfRule>
  </conditionalFormatting>
  <conditionalFormatting sqref="AV34">
    <cfRule type="cellIs" dxfId="2129" priority="634" operator="between">
      <formula>0.001</formula>
      <formula>4.999</formula>
    </cfRule>
  </conditionalFormatting>
  <conditionalFormatting sqref="AV38">
    <cfRule type="cellIs" dxfId="2128" priority="627" operator="between">
      <formula>15</formula>
      <formula>20</formula>
    </cfRule>
  </conditionalFormatting>
  <conditionalFormatting sqref="AV38">
    <cfRule type="cellIs" dxfId="2127" priority="628" operator="between">
      <formula>10</formula>
      <formula>14.999</formula>
    </cfRule>
  </conditionalFormatting>
  <conditionalFormatting sqref="AV38">
    <cfRule type="cellIs" dxfId="2126" priority="629" operator="between">
      <formula>5</formula>
      <formula>9.999</formula>
    </cfRule>
  </conditionalFormatting>
  <conditionalFormatting sqref="AV38">
    <cfRule type="cellIs" dxfId="2125" priority="630" operator="between">
      <formula>0.001</formula>
      <formula>4.999</formula>
    </cfRule>
  </conditionalFormatting>
  <conditionalFormatting sqref="AV42">
    <cfRule type="cellIs" dxfId="2124" priority="623" operator="between">
      <formula>15</formula>
      <formula>20</formula>
    </cfRule>
  </conditionalFormatting>
  <conditionalFormatting sqref="AV42">
    <cfRule type="cellIs" dxfId="2123" priority="624" operator="between">
      <formula>10</formula>
      <formula>14.999</formula>
    </cfRule>
  </conditionalFormatting>
  <conditionalFormatting sqref="AV42">
    <cfRule type="cellIs" dxfId="2122" priority="625" operator="between">
      <formula>5</formula>
      <formula>9.999</formula>
    </cfRule>
  </conditionalFormatting>
  <conditionalFormatting sqref="AV42">
    <cfRule type="cellIs" dxfId="2121" priority="626" operator="between">
      <formula>0.001</formula>
      <formula>4.999</formula>
    </cfRule>
  </conditionalFormatting>
  <conditionalFormatting sqref="AV46">
    <cfRule type="cellIs" dxfId="2120" priority="619" operator="between">
      <formula>15</formula>
      <formula>20</formula>
    </cfRule>
  </conditionalFormatting>
  <conditionalFormatting sqref="AV46">
    <cfRule type="cellIs" dxfId="2119" priority="620" operator="between">
      <formula>10</formula>
      <formula>14.999</formula>
    </cfRule>
  </conditionalFormatting>
  <conditionalFormatting sqref="AV46">
    <cfRule type="cellIs" dxfId="2118" priority="621" operator="between">
      <formula>5</formula>
      <formula>9.999</formula>
    </cfRule>
  </conditionalFormatting>
  <conditionalFormatting sqref="AV46">
    <cfRule type="cellIs" dxfId="2117" priority="622" operator="between">
      <formula>0.001</formula>
      <formula>4.999</formula>
    </cfRule>
  </conditionalFormatting>
  <conditionalFormatting sqref="AV54">
    <cfRule type="cellIs" dxfId="2116" priority="611" operator="between">
      <formula>15</formula>
      <formula>20</formula>
    </cfRule>
  </conditionalFormatting>
  <conditionalFormatting sqref="AV54">
    <cfRule type="cellIs" dxfId="2115" priority="612" operator="between">
      <formula>10</formula>
      <formula>14.999</formula>
    </cfRule>
  </conditionalFormatting>
  <conditionalFormatting sqref="AV54">
    <cfRule type="cellIs" dxfId="2114" priority="613" operator="between">
      <formula>5</formula>
      <formula>9.999</formula>
    </cfRule>
  </conditionalFormatting>
  <conditionalFormatting sqref="AV54">
    <cfRule type="cellIs" dxfId="2113" priority="614" operator="between">
      <formula>0.001</formula>
      <formula>4.999</formula>
    </cfRule>
  </conditionalFormatting>
  <conditionalFormatting sqref="AV58">
    <cfRule type="cellIs" dxfId="2112" priority="607" operator="between">
      <formula>15</formula>
      <formula>20</formula>
    </cfRule>
  </conditionalFormatting>
  <conditionalFormatting sqref="AV58">
    <cfRule type="cellIs" dxfId="2111" priority="608" operator="between">
      <formula>10</formula>
      <formula>14.999</formula>
    </cfRule>
  </conditionalFormatting>
  <conditionalFormatting sqref="AV58">
    <cfRule type="cellIs" dxfId="2110" priority="609" operator="between">
      <formula>5</formula>
      <formula>9.999</formula>
    </cfRule>
  </conditionalFormatting>
  <conditionalFormatting sqref="AV58">
    <cfRule type="cellIs" dxfId="2109" priority="610" operator="between">
      <formula>0.001</formula>
      <formula>4.999</formula>
    </cfRule>
  </conditionalFormatting>
  <conditionalFormatting sqref="AV62">
    <cfRule type="cellIs" dxfId="2108" priority="603" operator="between">
      <formula>15</formula>
      <formula>20</formula>
    </cfRule>
  </conditionalFormatting>
  <conditionalFormatting sqref="AV62">
    <cfRule type="cellIs" dxfId="2107" priority="604" operator="between">
      <formula>10</formula>
      <formula>14.999</formula>
    </cfRule>
  </conditionalFormatting>
  <conditionalFormatting sqref="AV62">
    <cfRule type="cellIs" dxfId="2106" priority="605" operator="between">
      <formula>5</formula>
      <formula>9.999</formula>
    </cfRule>
  </conditionalFormatting>
  <conditionalFormatting sqref="AV62">
    <cfRule type="cellIs" dxfId="2105" priority="606" operator="between">
      <formula>0.001</formula>
      <formula>4.999</formula>
    </cfRule>
  </conditionalFormatting>
  <conditionalFormatting sqref="AV66">
    <cfRule type="cellIs" dxfId="2104" priority="599" operator="between">
      <formula>15</formula>
      <formula>20</formula>
    </cfRule>
  </conditionalFormatting>
  <conditionalFormatting sqref="AV66">
    <cfRule type="cellIs" dxfId="2103" priority="600" operator="between">
      <formula>10</formula>
      <formula>14.999</formula>
    </cfRule>
  </conditionalFormatting>
  <conditionalFormatting sqref="AV66">
    <cfRule type="cellIs" dxfId="2102" priority="601" operator="between">
      <formula>5</formula>
      <formula>9.999</formula>
    </cfRule>
  </conditionalFormatting>
  <conditionalFormatting sqref="AV66">
    <cfRule type="cellIs" dxfId="2101" priority="602" operator="between">
      <formula>0.001</formula>
      <formula>4.999</formula>
    </cfRule>
  </conditionalFormatting>
  <conditionalFormatting sqref="U81">
    <cfRule type="cellIs" dxfId="2100" priority="595" operator="between">
      <formula>15</formula>
      <formula>20</formula>
    </cfRule>
  </conditionalFormatting>
  <conditionalFormatting sqref="U81">
    <cfRule type="cellIs" dxfId="2099" priority="596" operator="between">
      <formula>10</formula>
      <formula>14.999</formula>
    </cfRule>
  </conditionalFormatting>
  <conditionalFormatting sqref="U81">
    <cfRule type="cellIs" dxfId="2098" priority="597" operator="between">
      <formula>5</formula>
      <formula>9.999</formula>
    </cfRule>
  </conditionalFormatting>
  <conditionalFormatting sqref="U81">
    <cfRule type="cellIs" dxfId="2097" priority="598" operator="between">
      <formula>0.001</formula>
      <formula>4.999</formula>
    </cfRule>
  </conditionalFormatting>
  <conditionalFormatting sqref="U85">
    <cfRule type="cellIs" dxfId="2096" priority="591" operator="between">
      <formula>15</formula>
      <formula>20</formula>
    </cfRule>
  </conditionalFormatting>
  <conditionalFormatting sqref="U85">
    <cfRule type="cellIs" dxfId="2095" priority="592" operator="between">
      <formula>10</formula>
      <formula>14.999</formula>
    </cfRule>
  </conditionalFormatting>
  <conditionalFormatting sqref="U85">
    <cfRule type="cellIs" dxfId="2094" priority="593" operator="between">
      <formula>5</formula>
      <formula>9.999</formula>
    </cfRule>
  </conditionalFormatting>
  <conditionalFormatting sqref="U85">
    <cfRule type="cellIs" dxfId="2093" priority="594" operator="between">
      <formula>0.001</formula>
      <formula>4.999</formula>
    </cfRule>
  </conditionalFormatting>
  <conditionalFormatting sqref="AV85">
    <cfRule type="cellIs" dxfId="2092" priority="583" operator="between">
      <formula>15</formula>
      <formula>20</formula>
    </cfRule>
  </conditionalFormatting>
  <conditionalFormatting sqref="AV85">
    <cfRule type="cellIs" dxfId="2091" priority="584" operator="between">
      <formula>10</formula>
      <formula>14.999</formula>
    </cfRule>
  </conditionalFormatting>
  <conditionalFormatting sqref="AV85">
    <cfRule type="cellIs" dxfId="2090" priority="585" operator="between">
      <formula>5</formula>
      <formula>9.999</formula>
    </cfRule>
  </conditionalFormatting>
  <conditionalFormatting sqref="AV85">
    <cfRule type="cellIs" dxfId="2089" priority="586" operator="between">
      <formula>0.001</formula>
      <formula>4.999</formula>
    </cfRule>
  </conditionalFormatting>
  <conditionalFormatting sqref="AV89">
    <cfRule type="cellIs" dxfId="2088" priority="579" operator="between">
      <formula>15</formula>
      <formula>20</formula>
    </cfRule>
  </conditionalFormatting>
  <conditionalFormatting sqref="AV89">
    <cfRule type="cellIs" dxfId="2087" priority="580" operator="between">
      <formula>10</formula>
      <formula>14.999</formula>
    </cfRule>
  </conditionalFormatting>
  <conditionalFormatting sqref="AV89">
    <cfRule type="cellIs" dxfId="2086" priority="581" operator="between">
      <formula>5</formula>
      <formula>9.999</formula>
    </cfRule>
  </conditionalFormatting>
  <conditionalFormatting sqref="AV89">
    <cfRule type="cellIs" dxfId="2085" priority="582" operator="between">
      <formula>0.001</formula>
      <formula>4.999</formula>
    </cfRule>
  </conditionalFormatting>
  <conditionalFormatting sqref="AV93">
    <cfRule type="cellIs" dxfId="2084" priority="575" operator="between">
      <formula>15</formula>
      <formula>20</formula>
    </cfRule>
  </conditionalFormatting>
  <conditionalFormatting sqref="AV93">
    <cfRule type="cellIs" dxfId="2083" priority="576" operator="between">
      <formula>10</formula>
      <formula>14.999</formula>
    </cfRule>
  </conditionalFormatting>
  <conditionalFormatting sqref="AV93">
    <cfRule type="cellIs" dxfId="2082" priority="577" operator="between">
      <formula>5</formula>
      <formula>9.999</formula>
    </cfRule>
  </conditionalFormatting>
  <conditionalFormatting sqref="AV93">
    <cfRule type="cellIs" dxfId="2081" priority="578" operator="between">
      <formula>0.001</formula>
      <formula>4.999</formula>
    </cfRule>
  </conditionalFormatting>
  <conditionalFormatting sqref="AV97">
    <cfRule type="cellIs" dxfId="2080" priority="571" operator="between">
      <formula>15</formula>
      <formula>20</formula>
    </cfRule>
  </conditionalFormatting>
  <conditionalFormatting sqref="AV97">
    <cfRule type="cellIs" dxfId="2079" priority="572" operator="between">
      <formula>10</formula>
      <formula>14.999</formula>
    </cfRule>
  </conditionalFormatting>
  <conditionalFormatting sqref="AV97">
    <cfRule type="cellIs" dxfId="2078" priority="573" operator="between">
      <formula>5</formula>
      <formula>9.999</formula>
    </cfRule>
  </conditionalFormatting>
  <conditionalFormatting sqref="AV97">
    <cfRule type="cellIs" dxfId="2077" priority="574" operator="between">
      <formula>0.001</formula>
      <formula>4.999</formula>
    </cfRule>
  </conditionalFormatting>
  <conditionalFormatting sqref="AV101">
    <cfRule type="cellIs" dxfId="2076" priority="567" operator="between">
      <formula>15</formula>
      <formula>20</formula>
    </cfRule>
  </conditionalFormatting>
  <conditionalFormatting sqref="AV101">
    <cfRule type="cellIs" dxfId="2075" priority="568" operator="between">
      <formula>10</formula>
      <formula>14.999</formula>
    </cfRule>
  </conditionalFormatting>
  <conditionalFormatting sqref="AV101">
    <cfRule type="cellIs" dxfId="2074" priority="569" operator="between">
      <formula>5</formula>
      <formula>9.999</formula>
    </cfRule>
  </conditionalFormatting>
  <conditionalFormatting sqref="AV101">
    <cfRule type="cellIs" dxfId="2073" priority="570" operator="between">
      <formula>0.001</formula>
      <formula>4.999</formula>
    </cfRule>
  </conditionalFormatting>
  <conditionalFormatting sqref="AV105">
    <cfRule type="cellIs" dxfId="2072" priority="563" operator="between">
      <formula>15</formula>
      <formula>20</formula>
    </cfRule>
  </conditionalFormatting>
  <conditionalFormatting sqref="AV105">
    <cfRule type="cellIs" dxfId="2071" priority="564" operator="between">
      <formula>10</formula>
      <formula>14.999</formula>
    </cfRule>
  </conditionalFormatting>
  <conditionalFormatting sqref="AV105">
    <cfRule type="cellIs" dxfId="2070" priority="565" operator="between">
      <formula>5</formula>
      <formula>9.999</formula>
    </cfRule>
  </conditionalFormatting>
  <conditionalFormatting sqref="AV105">
    <cfRule type="cellIs" dxfId="2069" priority="566" operator="between">
      <formula>0.001</formula>
      <formula>4.999</formula>
    </cfRule>
  </conditionalFormatting>
  <conditionalFormatting sqref="AV113">
    <cfRule type="cellIs" dxfId="2068" priority="555" operator="between">
      <formula>15</formula>
      <formula>20</formula>
    </cfRule>
  </conditionalFormatting>
  <conditionalFormatting sqref="AV113">
    <cfRule type="cellIs" dxfId="2067" priority="556" operator="between">
      <formula>10</formula>
      <formula>14.999</formula>
    </cfRule>
  </conditionalFormatting>
  <conditionalFormatting sqref="AV113">
    <cfRule type="cellIs" dxfId="2066" priority="557" operator="between">
      <formula>5</formula>
      <formula>9.999</formula>
    </cfRule>
  </conditionalFormatting>
  <conditionalFormatting sqref="AV113">
    <cfRule type="cellIs" dxfId="2065" priority="558" operator="between">
      <formula>0.001</formula>
      <formula>4.999</formula>
    </cfRule>
  </conditionalFormatting>
  <conditionalFormatting sqref="U128">
    <cfRule type="cellIs" dxfId="2064" priority="551" operator="between">
      <formula>15</formula>
      <formula>20</formula>
    </cfRule>
  </conditionalFormatting>
  <conditionalFormatting sqref="U128">
    <cfRule type="cellIs" dxfId="2063" priority="552" operator="between">
      <formula>10</formula>
      <formula>14.999</formula>
    </cfRule>
  </conditionalFormatting>
  <conditionalFormatting sqref="U128">
    <cfRule type="cellIs" dxfId="2062" priority="553" operator="between">
      <formula>5</formula>
      <formula>9.999</formula>
    </cfRule>
  </conditionalFormatting>
  <conditionalFormatting sqref="U128">
    <cfRule type="cellIs" dxfId="2061" priority="554" operator="between">
      <formula>0.001</formula>
      <formula>4.999</formula>
    </cfRule>
  </conditionalFormatting>
  <conditionalFormatting sqref="U132">
    <cfRule type="cellIs" dxfId="2060" priority="547" operator="between">
      <formula>15</formula>
      <formula>20</formula>
    </cfRule>
  </conditionalFormatting>
  <conditionalFormatting sqref="U132">
    <cfRule type="cellIs" dxfId="2059" priority="548" operator="between">
      <formula>10</formula>
      <formula>14.999</formula>
    </cfRule>
  </conditionalFormatting>
  <conditionalFormatting sqref="U132">
    <cfRule type="cellIs" dxfId="2058" priority="549" operator="between">
      <formula>5</formula>
      <formula>9.999</formula>
    </cfRule>
  </conditionalFormatting>
  <conditionalFormatting sqref="U132">
    <cfRule type="cellIs" dxfId="2057" priority="550" operator="between">
      <formula>0.001</formula>
      <formula>4.999</formula>
    </cfRule>
  </conditionalFormatting>
  <conditionalFormatting sqref="U136">
    <cfRule type="cellIs" dxfId="2056" priority="543" operator="between">
      <formula>15</formula>
      <formula>20</formula>
    </cfRule>
  </conditionalFormatting>
  <conditionalFormatting sqref="U136">
    <cfRule type="cellIs" dxfId="2055" priority="544" operator="between">
      <formula>10</formula>
      <formula>14.999</formula>
    </cfRule>
  </conditionalFormatting>
  <conditionalFormatting sqref="U136">
    <cfRule type="cellIs" dxfId="2054" priority="545" operator="between">
      <formula>5</formula>
      <formula>9.999</formula>
    </cfRule>
  </conditionalFormatting>
  <conditionalFormatting sqref="U136">
    <cfRule type="cellIs" dxfId="2053" priority="546" operator="between">
      <formula>0.001</formula>
      <formula>4.999</formula>
    </cfRule>
  </conditionalFormatting>
  <conditionalFormatting sqref="U159">
    <cfRule type="cellIs" dxfId="2052" priority="539" operator="between">
      <formula>15</formula>
      <formula>20</formula>
    </cfRule>
  </conditionalFormatting>
  <conditionalFormatting sqref="U159">
    <cfRule type="cellIs" dxfId="2051" priority="540" operator="between">
      <formula>10</formula>
      <formula>14.999</formula>
    </cfRule>
  </conditionalFormatting>
  <conditionalFormatting sqref="U159">
    <cfRule type="cellIs" dxfId="2050" priority="541" operator="between">
      <formula>5</formula>
      <formula>9.999</formula>
    </cfRule>
  </conditionalFormatting>
  <conditionalFormatting sqref="U159">
    <cfRule type="cellIs" dxfId="2049" priority="542" operator="between">
      <formula>0.001</formula>
      <formula>4.999</formula>
    </cfRule>
  </conditionalFormatting>
  <conditionalFormatting sqref="U163">
    <cfRule type="cellIs" dxfId="2048" priority="535" operator="between">
      <formula>15</formula>
      <formula>20</formula>
    </cfRule>
  </conditionalFormatting>
  <conditionalFormatting sqref="U163">
    <cfRule type="cellIs" dxfId="2047" priority="536" operator="between">
      <formula>10</formula>
      <formula>14.999</formula>
    </cfRule>
  </conditionalFormatting>
  <conditionalFormatting sqref="U163">
    <cfRule type="cellIs" dxfId="2046" priority="537" operator="between">
      <formula>5</formula>
      <formula>9.999</formula>
    </cfRule>
  </conditionalFormatting>
  <conditionalFormatting sqref="U163">
    <cfRule type="cellIs" dxfId="2045" priority="538" operator="between">
      <formula>0.001</formula>
      <formula>4.999</formula>
    </cfRule>
  </conditionalFormatting>
  <conditionalFormatting sqref="U167">
    <cfRule type="cellIs" dxfId="2044" priority="531" operator="between">
      <formula>15</formula>
      <formula>20</formula>
    </cfRule>
  </conditionalFormatting>
  <conditionalFormatting sqref="U167">
    <cfRule type="cellIs" dxfId="2043" priority="532" operator="between">
      <formula>10</formula>
      <formula>14.999</formula>
    </cfRule>
  </conditionalFormatting>
  <conditionalFormatting sqref="U167">
    <cfRule type="cellIs" dxfId="2042" priority="533" operator="between">
      <formula>5</formula>
      <formula>9.999</formula>
    </cfRule>
  </conditionalFormatting>
  <conditionalFormatting sqref="U167">
    <cfRule type="cellIs" dxfId="2041" priority="534" operator="between">
      <formula>0.001</formula>
      <formula>4.999</formula>
    </cfRule>
  </conditionalFormatting>
  <conditionalFormatting sqref="U171">
    <cfRule type="cellIs" dxfId="2040" priority="527" operator="between">
      <formula>15</formula>
      <formula>20</formula>
    </cfRule>
  </conditionalFormatting>
  <conditionalFormatting sqref="U171">
    <cfRule type="cellIs" dxfId="2039" priority="528" operator="between">
      <formula>10</formula>
      <formula>14.999</formula>
    </cfRule>
  </conditionalFormatting>
  <conditionalFormatting sqref="U171">
    <cfRule type="cellIs" dxfId="2038" priority="529" operator="between">
      <formula>5</formula>
      <formula>9.999</formula>
    </cfRule>
  </conditionalFormatting>
  <conditionalFormatting sqref="U171">
    <cfRule type="cellIs" dxfId="2037" priority="530" operator="between">
      <formula>0.001</formula>
      <formula>4.999</formula>
    </cfRule>
  </conditionalFormatting>
  <conditionalFormatting sqref="U190">
    <cfRule type="cellIs" dxfId="2036" priority="523" operator="between">
      <formula>15</formula>
      <formula>20</formula>
    </cfRule>
  </conditionalFormatting>
  <conditionalFormatting sqref="U190">
    <cfRule type="cellIs" dxfId="2035" priority="524" operator="between">
      <formula>10</formula>
      <formula>14.999</formula>
    </cfRule>
  </conditionalFormatting>
  <conditionalFormatting sqref="U190">
    <cfRule type="cellIs" dxfId="2034" priority="525" operator="between">
      <formula>5</formula>
      <formula>9.999</formula>
    </cfRule>
  </conditionalFormatting>
  <conditionalFormatting sqref="U190">
    <cfRule type="cellIs" dxfId="2033" priority="526" operator="between">
      <formula>0.001</formula>
      <formula>4.999</formula>
    </cfRule>
  </conditionalFormatting>
  <conditionalFormatting sqref="U194">
    <cfRule type="cellIs" dxfId="2032" priority="519" operator="between">
      <formula>15</formula>
      <formula>20</formula>
    </cfRule>
  </conditionalFormatting>
  <conditionalFormatting sqref="U194">
    <cfRule type="cellIs" dxfId="2031" priority="520" operator="between">
      <formula>10</formula>
      <formula>14.999</formula>
    </cfRule>
  </conditionalFormatting>
  <conditionalFormatting sqref="U194">
    <cfRule type="cellIs" dxfId="2030" priority="521" operator="between">
      <formula>5</formula>
      <formula>9.999</formula>
    </cfRule>
  </conditionalFormatting>
  <conditionalFormatting sqref="U194">
    <cfRule type="cellIs" dxfId="2029" priority="522" operator="between">
      <formula>0.001</formula>
      <formula>4.999</formula>
    </cfRule>
  </conditionalFormatting>
  <conditionalFormatting sqref="AX30">
    <cfRule type="cellIs" dxfId="2028" priority="517" operator="equal">
      <formula>2</formula>
    </cfRule>
  </conditionalFormatting>
  <conditionalFormatting sqref="AX30">
    <cfRule type="cellIs" dxfId="2027" priority="518" operator="equal">
      <formula>1</formula>
    </cfRule>
  </conditionalFormatting>
  <conditionalFormatting sqref="AX30">
    <cfRule type="cellIs" dxfId="2026" priority="513" operator="equal">
      <formula>6</formula>
    </cfRule>
  </conditionalFormatting>
  <conditionalFormatting sqref="AX30">
    <cfRule type="cellIs" dxfId="2025" priority="514" operator="equal">
      <formula>5</formula>
    </cfRule>
  </conditionalFormatting>
  <conditionalFormatting sqref="AX30">
    <cfRule type="cellIs" dxfId="2024" priority="515" operator="equal">
      <formula>4</formula>
    </cfRule>
  </conditionalFormatting>
  <conditionalFormatting sqref="AX30">
    <cfRule type="cellIs" dxfId="2023" priority="516" operator="equal">
      <formula>3</formula>
    </cfRule>
  </conditionalFormatting>
  <conditionalFormatting sqref="AX34">
    <cfRule type="cellIs" dxfId="2022" priority="511" operator="equal">
      <formula>2</formula>
    </cfRule>
  </conditionalFormatting>
  <conditionalFormatting sqref="AX34">
    <cfRule type="cellIs" dxfId="2021" priority="512" operator="equal">
      <formula>1</formula>
    </cfRule>
  </conditionalFormatting>
  <conditionalFormatting sqref="AX34">
    <cfRule type="cellIs" dxfId="2020" priority="507" operator="equal">
      <formula>6</formula>
    </cfRule>
  </conditionalFormatting>
  <conditionalFormatting sqref="AX34">
    <cfRule type="cellIs" dxfId="2019" priority="508" operator="equal">
      <formula>5</formula>
    </cfRule>
  </conditionalFormatting>
  <conditionalFormatting sqref="AX34">
    <cfRule type="cellIs" dxfId="2018" priority="509" operator="equal">
      <formula>4</formula>
    </cfRule>
  </conditionalFormatting>
  <conditionalFormatting sqref="AX34">
    <cfRule type="cellIs" dxfId="2017" priority="510" operator="equal">
      <formula>3</formula>
    </cfRule>
  </conditionalFormatting>
  <conditionalFormatting sqref="AX38">
    <cfRule type="cellIs" dxfId="2016" priority="505" operator="equal">
      <formula>2</formula>
    </cfRule>
  </conditionalFormatting>
  <conditionalFormatting sqref="AX38">
    <cfRule type="cellIs" dxfId="2015" priority="506" operator="equal">
      <formula>1</formula>
    </cfRule>
  </conditionalFormatting>
  <conditionalFormatting sqref="AX38">
    <cfRule type="cellIs" dxfId="2014" priority="501" operator="equal">
      <formula>6</formula>
    </cfRule>
  </conditionalFormatting>
  <conditionalFormatting sqref="AX38">
    <cfRule type="cellIs" dxfId="2013" priority="502" operator="equal">
      <formula>5</formula>
    </cfRule>
  </conditionalFormatting>
  <conditionalFormatting sqref="AX38">
    <cfRule type="cellIs" dxfId="2012" priority="503" operator="equal">
      <formula>4</formula>
    </cfRule>
  </conditionalFormatting>
  <conditionalFormatting sqref="AX38">
    <cfRule type="cellIs" dxfId="2011" priority="504" operator="equal">
      <formula>3</formula>
    </cfRule>
  </conditionalFormatting>
  <conditionalFormatting sqref="AX42">
    <cfRule type="cellIs" dxfId="2010" priority="499" operator="equal">
      <formula>2</formula>
    </cfRule>
  </conditionalFormatting>
  <conditionalFormatting sqref="AX42">
    <cfRule type="cellIs" dxfId="2009" priority="500" operator="equal">
      <formula>1</formula>
    </cfRule>
  </conditionalFormatting>
  <conditionalFormatting sqref="AX42">
    <cfRule type="cellIs" dxfId="2008" priority="495" operator="equal">
      <formula>6</formula>
    </cfRule>
  </conditionalFormatting>
  <conditionalFormatting sqref="AX42">
    <cfRule type="cellIs" dxfId="2007" priority="496" operator="equal">
      <formula>5</formula>
    </cfRule>
  </conditionalFormatting>
  <conditionalFormatting sqref="AX42">
    <cfRule type="cellIs" dxfId="2006" priority="497" operator="equal">
      <formula>4</formula>
    </cfRule>
  </conditionalFormatting>
  <conditionalFormatting sqref="AX42">
    <cfRule type="cellIs" dxfId="2005" priority="498" operator="equal">
      <formula>3</formula>
    </cfRule>
  </conditionalFormatting>
  <conditionalFormatting sqref="AX46">
    <cfRule type="cellIs" dxfId="2004" priority="493" operator="equal">
      <formula>2</formula>
    </cfRule>
  </conditionalFormatting>
  <conditionalFormatting sqref="AX46">
    <cfRule type="cellIs" dxfId="2003" priority="494" operator="equal">
      <formula>1</formula>
    </cfRule>
  </conditionalFormatting>
  <conditionalFormatting sqref="AX46">
    <cfRule type="cellIs" dxfId="2002" priority="489" operator="equal">
      <formula>6</formula>
    </cfRule>
  </conditionalFormatting>
  <conditionalFormatting sqref="AX46">
    <cfRule type="cellIs" dxfId="2001" priority="490" operator="equal">
      <formula>5</formula>
    </cfRule>
  </conditionalFormatting>
  <conditionalFormatting sqref="AX46">
    <cfRule type="cellIs" dxfId="2000" priority="491" operator="equal">
      <formula>4</formula>
    </cfRule>
  </conditionalFormatting>
  <conditionalFormatting sqref="AX46">
    <cfRule type="cellIs" dxfId="1999" priority="492" operator="equal">
      <formula>3</formula>
    </cfRule>
  </conditionalFormatting>
  <conditionalFormatting sqref="AX50">
    <cfRule type="cellIs" dxfId="1998" priority="487" operator="equal">
      <formula>2</formula>
    </cfRule>
  </conditionalFormatting>
  <conditionalFormatting sqref="AX50">
    <cfRule type="cellIs" dxfId="1997" priority="488" operator="equal">
      <formula>1</formula>
    </cfRule>
  </conditionalFormatting>
  <conditionalFormatting sqref="AX50">
    <cfRule type="cellIs" dxfId="1996" priority="483" operator="equal">
      <formula>6</formula>
    </cfRule>
  </conditionalFormatting>
  <conditionalFormatting sqref="AX50">
    <cfRule type="cellIs" dxfId="1995" priority="484" operator="equal">
      <formula>5</formula>
    </cfRule>
  </conditionalFormatting>
  <conditionalFormatting sqref="AX50">
    <cfRule type="cellIs" dxfId="1994" priority="485" operator="equal">
      <formula>4</formula>
    </cfRule>
  </conditionalFormatting>
  <conditionalFormatting sqref="AX50">
    <cfRule type="cellIs" dxfId="1993" priority="486" operator="equal">
      <formula>3</formula>
    </cfRule>
  </conditionalFormatting>
  <conditionalFormatting sqref="AX54">
    <cfRule type="cellIs" dxfId="1992" priority="481" operator="equal">
      <formula>2</formula>
    </cfRule>
  </conditionalFormatting>
  <conditionalFormatting sqref="AX54">
    <cfRule type="cellIs" dxfId="1991" priority="482" operator="equal">
      <formula>1</formula>
    </cfRule>
  </conditionalFormatting>
  <conditionalFormatting sqref="AX54">
    <cfRule type="cellIs" dxfId="1990" priority="477" operator="equal">
      <formula>6</formula>
    </cfRule>
  </conditionalFormatting>
  <conditionalFormatting sqref="AX54">
    <cfRule type="cellIs" dxfId="1989" priority="478" operator="equal">
      <formula>5</formula>
    </cfRule>
  </conditionalFormatting>
  <conditionalFormatting sqref="AX54">
    <cfRule type="cellIs" dxfId="1988" priority="479" operator="equal">
      <formula>4</formula>
    </cfRule>
  </conditionalFormatting>
  <conditionalFormatting sqref="AX54">
    <cfRule type="cellIs" dxfId="1987" priority="480" operator="equal">
      <formula>3</formula>
    </cfRule>
  </conditionalFormatting>
  <conditionalFormatting sqref="AX58">
    <cfRule type="cellIs" dxfId="1986" priority="475" operator="equal">
      <formula>2</formula>
    </cfRule>
  </conditionalFormatting>
  <conditionalFormatting sqref="AX58">
    <cfRule type="cellIs" dxfId="1985" priority="476" operator="equal">
      <formula>1</formula>
    </cfRule>
  </conditionalFormatting>
  <conditionalFormatting sqref="AX58">
    <cfRule type="cellIs" dxfId="1984" priority="471" operator="equal">
      <formula>6</formula>
    </cfRule>
  </conditionalFormatting>
  <conditionalFormatting sqref="AX58">
    <cfRule type="cellIs" dxfId="1983" priority="472" operator="equal">
      <formula>5</formula>
    </cfRule>
  </conditionalFormatting>
  <conditionalFormatting sqref="AX58">
    <cfRule type="cellIs" dxfId="1982" priority="473" operator="equal">
      <formula>4</formula>
    </cfRule>
  </conditionalFormatting>
  <conditionalFormatting sqref="AX58">
    <cfRule type="cellIs" dxfId="1981" priority="474" operator="equal">
      <formula>3</formula>
    </cfRule>
  </conditionalFormatting>
  <conditionalFormatting sqref="AX62">
    <cfRule type="cellIs" dxfId="1980" priority="469" operator="equal">
      <formula>2</formula>
    </cfRule>
  </conditionalFormatting>
  <conditionalFormatting sqref="AX62">
    <cfRule type="cellIs" dxfId="1979" priority="470" operator="equal">
      <formula>1</formula>
    </cfRule>
  </conditionalFormatting>
  <conditionalFormatting sqref="AX62">
    <cfRule type="cellIs" dxfId="1978" priority="465" operator="equal">
      <formula>6</formula>
    </cfRule>
  </conditionalFormatting>
  <conditionalFormatting sqref="AX62">
    <cfRule type="cellIs" dxfId="1977" priority="466" operator="equal">
      <formula>5</formula>
    </cfRule>
  </conditionalFormatting>
  <conditionalFormatting sqref="AX62">
    <cfRule type="cellIs" dxfId="1976" priority="467" operator="equal">
      <formula>4</formula>
    </cfRule>
  </conditionalFormatting>
  <conditionalFormatting sqref="AX62">
    <cfRule type="cellIs" dxfId="1975" priority="468" operator="equal">
      <formula>3</formula>
    </cfRule>
  </conditionalFormatting>
  <conditionalFormatting sqref="AX66">
    <cfRule type="cellIs" dxfId="1974" priority="463" operator="equal">
      <formula>2</formula>
    </cfRule>
  </conditionalFormatting>
  <conditionalFormatting sqref="AX66">
    <cfRule type="cellIs" dxfId="1973" priority="464" operator="equal">
      <formula>1</formula>
    </cfRule>
  </conditionalFormatting>
  <conditionalFormatting sqref="AX66">
    <cfRule type="cellIs" dxfId="1972" priority="459" operator="equal">
      <formula>6</formula>
    </cfRule>
  </conditionalFormatting>
  <conditionalFormatting sqref="AX66">
    <cfRule type="cellIs" dxfId="1971" priority="460" operator="equal">
      <formula>5</formula>
    </cfRule>
  </conditionalFormatting>
  <conditionalFormatting sqref="AX66">
    <cfRule type="cellIs" dxfId="1970" priority="461" operator="equal">
      <formula>4</formula>
    </cfRule>
  </conditionalFormatting>
  <conditionalFormatting sqref="AX66">
    <cfRule type="cellIs" dxfId="1969" priority="462" operator="equal">
      <formula>3</formula>
    </cfRule>
  </conditionalFormatting>
  <conditionalFormatting sqref="W215">
    <cfRule type="cellIs" dxfId="1968" priority="100" operator="equal">
      <formula>2</formula>
    </cfRule>
  </conditionalFormatting>
  <conditionalFormatting sqref="W215">
    <cfRule type="cellIs" dxfId="1967" priority="101" operator="equal">
      <formula>1</formula>
    </cfRule>
  </conditionalFormatting>
  <conditionalFormatting sqref="W215">
    <cfRule type="cellIs" dxfId="1966" priority="96" operator="equal">
      <formula>6</formula>
    </cfRule>
  </conditionalFormatting>
  <conditionalFormatting sqref="W215">
    <cfRule type="cellIs" dxfId="1965" priority="97" operator="equal">
      <formula>5</formula>
    </cfRule>
  </conditionalFormatting>
  <conditionalFormatting sqref="W215">
    <cfRule type="cellIs" dxfId="1964" priority="98" operator="equal">
      <formula>4</formula>
    </cfRule>
  </conditionalFormatting>
  <conditionalFormatting sqref="W215">
    <cfRule type="cellIs" dxfId="1963" priority="99" operator="equal">
      <formula>3</formula>
    </cfRule>
  </conditionalFormatting>
  <conditionalFormatting sqref="W81">
    <cfRule type="cellIs" dxfId="1962" priority="445" operator="equal">
      <formula>2</formula>
    </cfRule>
  </conditionalFormatting>
  <conditionalFormatting sqref="W81">
    <cfRule type="cellIs" dxfId="1961" priority="446" operator="equal">
      <formula>1</formula>
    </cfRule>
  </conditionalFormatting>
  <conditionalFormatting sqref="W81">
    <cfRule type="cellIs" dxfId="1960" priority="441" operator="equal">
      <formula>6</formula>
    </cfRule>
  </conditionalFormatting>
  <conditionalFormatting sqref="W81">
    <cfRule type="cellIs" dxfId="1959" priority="442" operator="equal">
      <formula>5</formula>
    </cfRule>
  </conditionalFormatting>
  <conditionalFormatting sqref="W81">
    <cfRule type="cellIs" dxfId="1958" priority="443" operator="equal">
      <formula>4</formula>
    </cfRule>
  </conditionalFormatting>
  <conditionalFormatting sqref="W81">
    <cfRule type="cellIs" dxfId="1957" priority="444" operator="equal">
      <formula>3</formula>
    </cfRule>
  </conditionalFormatting>
  <conditionalFormatting sqref="W85">
    <cfRule type="cellIs" dxfId="1956" priority="439" operator="equal">
      <formula>2</formula>
    </cfRule>
  </conditionalFormatting>
  <conditionalFormatting sqref="W85">
    <cfRule type="cellIs" dxfId="1955" priority="440" operator="equal">
      <formula>1</formula>
    </cfRule>
  </conditionalFormatting>
  <conditionalFormatting sqref="W85">
    <cfRule type="cellIs" dxfId="1954" priority="435" operator="equal">
      <formula>6</formula>
    </cfRule>
  </conditionalFormatting>
  <conditionalFormatting sqref="W85">
    <cfRule type="cellIs" dxfId="1953" priority="436" operator="equal">
      <formula>5</formula>
    </cfRule>
  </conditionalFormatting>
  <conditionalFormatting sqref="W85">
    <cfRule type="cellIs" dxfId="1952" priority="437" operator="equal">
      <formula>4</formula>
    </cfRule>
  </conditionalFormatting>
  <conditionalFormatting sqref="W85">
    <cfRule type="cellIs" dxfId="1951" priority="438" operator="equal">
      <formula>3</formula>
    </cfRule>
  </conditionalFormatting>
  <conditionalFormatting sqref="AX81">
    <cfRule type="cellIs" dxfId="1950" priority="433" operator="equal">
      <formula>2</formula>
    </cfRule>
  </conditionalFormatting>
  <conditionalFormatting sqref="AX81">
    <cfRule type="cellIs" dxfId="1949" priority="434" operator="equal">
      <formula>1</formula>
    </cfRule>
  </conditionalFormatting>
  <conditionalFormatting sqref="AX81">
    <cfRule type="cellIs" dxfId="1948" priority="429" operator="equal">
      <formula>6</formula>
    </cfRule>
  </conditionalFormatting>
  <conditionalFormatting sqref="AX81">
    <cfRule type="cellIs" dxfId="1947" priority="430" operator="equal">
      <formula>5</formula>
    </cfRule>
  </conditionalFormatting>
  <conditionalFormatting sqref="AX81">
    <cfRule type="cellIs" dxfId="1946" priority="431" operator="equal">
      <formula>4</formula>
    </cfRule>
  </conditionalFormatting>
  <conditionalFormatting sqref="AX81">
    <cfRule type="cellIs" dxfId="1945" priority="432" operator="equal">
      <formula>3</formula>
    </cfRule>
  </conditionalFormatting>
  <conditionalFormatting sqref="AX85">
    <cfRule type="cellIs" dxfId="1944" priority="427" operator="equal">
      <formula>2</formula>
    </cfRule>
  </conditionalFormatting>
  <conditionalFormatting sqref="AX85">
    <cfRule type="cellIs" dxfId="1943" priority="428" operator="equal">
      <formula>1</formula>
    </cfRule>
  </conditionalFormatting>
  <conditionalFormatting sqref="AX85">
    <cfRule type="cellIs" dxfId="1942" priority="423" operator="equal">
      <formula>6</formula>
    </cfRule>
  </conditionalFormatting>
  <conditionalFormatting sqref="AX85">
    <cfRule type="cellIs" dxfId="1941" priority="424" operator="equal">
      <formula>5</formula>
    </cfRule>
  </conditionalFormatting>
  <conditionalFormatting sqref="AX85">
    <cfRule type="cellIs" dxfId="1940" priority="425" operator="equal">
      <formula>4</formula>
    </cfRule>
  </conditionalFormatting>
  <conditionalFormatting sqref="AX85">
    <cfRule type="cellIs" dxfId="1939" priority="426" operator="equal">
      <formula>3</formula>
    </cfRule>
  </conditionalFormatting>
  <conditionalFormatting sqref="AX89">
    <cfRule type="cellIs" dxfId="1938" priority="421" operator="equal">
      <formula>2</formula>
    </cfRule>
  </conditionalFormatting>
  <conditionalFormatting sqref="AX89">
    <cfRule type="cellIs" dxfId="1937" priority="422" operator="equal">
      <formula>1</formula>
    </cfRule>
  </conditionalFormatting>
  <conditionalFormatting sqref="AX89">
    <cfRule type="cellIs" dxfId="1936" priority="417" operator="equal">
      <formula>6</formula>
    </cfRule>
  </conditionalFormatting>
  <conditionalFormatting sqref="AX89">
    <cfRule type="cellIs" dxfId="1935" priority="418" operator="equal">
      <formula>5</formula>
    </cfRule>
  </conditionalFormatting>
  <conditionalFormatting sqref="AX89">
    <cfRule type="cellIs" dxfId="1934" priority="419" operator="equal">
      <formula>4</formula>
    </cfRule>
  </conditionalFormatting>
  <conditionalFormatting sqref="AX89">
    <cfRule type="cellIs" dxfId="1933" priority="420" operator="equal">
      <formula>3</formula>
    </cfRule>
  </conditionalFormatting>
  <conditionalFormatting sqref="AX93">
    <cfRule type="cellIs" dxfId="1932" priority="415" operator="equal">
      <formula>2</formula>
    </cfRule>
  </conditionalFormatting>
  <conditionalFormatting sqref="AX93">
    <cfRule type="cellIs" dxfId="1931" priority="416" operator="equal">
      <formula>1</formula>
    </cfRule>
  </conditionalFormatting>
  <conditionalFormatting sqref="AX93">
    <cfRule type="cellIs" dxfId="1930" priority="411" operator="equal">
      <formula>6</formula>
    </cfRule>
  </conditionalFormatting>
  <conditionalFormatting sqref="AX93">
    <cfRule type="cellIs" dxfId="1929" priority="412" operator="equal">
      <formula>5</formula>
    </cfRule>
  </conditionalFormatting>
  <conditionalFormatting sqref="AX93">
    <cfRule type="cellIs" dxfId="1928" priority="413" operator="equal">
      <formula>4</formula>
    </cfRule>
  </conditionalFormatting>
  <conditionalFormatting sqref="AX93">
    <cfRule type="cellIs" dxfId="1927" priority="414" operator="equal">
      <formula>3</formula>
    </cfRule>
  </conditionalFormatting>
  <conditionalFormatting sqref="AX97">
    <cfRule type="cellIs" dxfId="1926" priority="409" operator="equal">
      <formula>2</formula>
    </cfRule>
  </conditionalFormatting>
  <conditionalFormatting sqref="AX97">
    <cfRule type="cellIs" dxfId="1925" priority="410" operator="equal">
      <formula>1</formula>
    </cfRule>
  </conditionalFormatting>
  <conditionalFormatting sqref="AX97">
    <cfRule type="cellIs" dxfId="1924" priority="405" operator="equal">
      <formula>6</formula>
    </cfRule>
  </conditionalFormatting>
  <conditionalFormatting sqref="AX97">
    <cfRule type="cellIs" dxfId="1923" priority="406" operator="equal">
      <formula>5</formula>
    </cfRule>
  </conditionalFormatting>
  <conditionalFormatting sqref="AX97">
    <cfRule type="cellIs" dxfId="1922" priority="407" operator="equal">
      <formula>4</formula>
    </cfRule>
  </conditionalFormatting>
  <conditionalFormatting sqref="AX97">
    <cfRule type="cellIs" dxfId="1921" priority="408" operator="equal">
      <formula>3</formula>
    </cfRule>
  </conditionalFormatting>
  <conditionalFormatting sqref="AX101">
    <cfRule type="cellIs" dxfId="1920" priority="403" operator="equal">
      <formula>2</formula>
    </cfRule>
  </conditionalFormatting>
  <conditionalFormatting sqref="AX101">
    <cfRule type="cellIs" dxfId="1919" priority="404" operator="equal">
      <formula>1</formula>
    </cfRule>
  </conditionalFormatting>
  <conditionalFormatting sqref="AX101">
    <cfRule type="cellIs" dxfId="1918" priority="399" operator="equal">
      <formula>6</formula>
    </cfRule>
  </conditionalFormatting>
  <conditionalFormatting sqref="AX101">
    <cfRule type="cellIs" dxfId="1917" priority="400" operator="equal">
      <formula>5</formula>
    </cfRule>
  </conditionalFormatting>
  <conditionalFormatting sqref="AX101">
    <cfRule type="cellIs" dxfId="1916" priority="401" operator="equal">
      <formula>4</formula>
    </cfRule>
  </conditionalFormatting>
  <conditionalFormatting sqref="AX101">
    <cfRule type="cellIs" dxfId="1915" priority="402" operator="equal">
      <formula>3</formula>
    </cfRule>
  </conditionalFormatting>
  <conditionalFormatting sqref="AX105">
    <cfRule type="cellIs" dxfId="1914" priority="397" operator="equal">
      <formula>2</formula>
    </cfRule>
  </conditionalFormatting>
  <conditionalFormatting sqref="AX105">
    <cfRule type="cellIs" dxfId="1913" priority="398" operator="equal">
      <formula>1</formula>
    </cfRule>
  </conditionalFormatting>
  <conditionalFormatting sqref="AX105">
    <cfRule type="cellIs" dxfId="1912" priority="393" operator="equal">
      <formula>6</formula>
    </cfRule>
  </conditionalFormatting>
  <conditionalFormatting sqref="AX105">
    <cfRule type="cellIs" dxfId="1911" priority="394" operator="equal">
      <formula>5</formula>
    </cfRule>
  </conditionalFormatting>
  <conditionalFormatting sqref="AX105">
    <cfRule type="cellIs" dxfId="1910" priority="395" operator="equal">
      <formula>4</formula>
    </cfRule>
  </conditionalFormatting>
  <conditionalFormatting sqref="AX105">
    <cfRule type="cellIs" dxfId="1909" priority="396" operator="equal">
      <formula>3</formula>
    </cfRule>
  </conditionalFormatting>
  <conditionalFormatting sqref="AX109">
    <cfRule type="cellIs" dxfId="1908" priority="391" operator="equal">
      <formula>2</formula>
    </cfRule>
  </conditionalFormatting>
  <conditionalFormatting sqref="AX109">
    <cfRule type="cellIs" dxfId="1907" priority="392" operator="equal">
      <formula>1</formula>
    </cfRule>
  </conditionalFormatting>
  <conditionalFormatting sqref="AX109">
    <cfRule type="cellIs" dxfId="1906" priority="387" operator="equal">
      <formula>6</formula>
    </cfRule>
  </conditionalFormatting>
  <conditionalFormatting sqref="AX109">
    <cfRule type="cellIs" dxfId="1905" priority="388" operator="equal">
      <formula>5</formula>
    </cfRule>
  </conditionalFormatting>
  <conditionalFormatting sqref="AX109">
    <cfRule type="cellIs" dxfId="1904" priority="389" operator="equal">
      <formula>4</formula>
    </cfRule>
  </conditionalFormatting>
  <conditionalFormatting sqref="AX109">
    <cfRule type="cellIs" dxfId="1903" priority="390" operator="equal">
      <formula>3</formula>
    </cfRule>
  </conditionalFormatting>
  <conditionalFormatting sqref="AX113">
    <cfRule type="cellIs" dxfId="1902" priority="385" operator="equal">
      <formula>2</formula>
    </cfRule>
  </conditionalFormatting>
  <conditionalFormatting sqref="AX113">
    <cfRule type="cellIs" dxfId="1901" priority="386" operator="equal">
      <formula>1</formula>
    </cfRule>
  </conditionalFormatting>
  <conditionalFormatting sqref="AX113">
    <cfRule type="cellIs" dxfId="1900" priority="381" operator="equal">
      <formula>6</formula>
    </cfRule>
  </conditionalFormatting>
  <conditionalFormatting sqref="AX113">
    <cfRule type="cellIs" dxfId="1899" priority="382" operator="equal">
      <formula>5</formula>
    </cfRule>
  </conditionalFormatting>
  <conditionalFormatting sqref="AX113">
    <cfRule type="cellIs" dxfId="1898" priority="383" operator="equal">
      <formula>4</formula>
    </cfRule>
  </conditionalFormatting>
  <conditionalFormatting sqref="AX113">
    <cfRule type="cellIs" dxfId="1897" priority="384" operator="equal">
      <formula>3</formula>
    </cfRule>
  </conditionalFormatting>
  <conditionalFormatting sqref="W128">
    <cfRule type="cellIs" dxfId="1896" priority="379" operator="equal">
      <formula>2</formula>
    </cfRule>
  </conditionalFormatting>
  <conditionalFormatting sqref="W128">
    <cfRule type="cellIs" dxfId="1895" priority="380" operator="equal">
      <formula>1</formula>
    </cfRule>
  </conditionalFormatting>
  <conditionalFormatting sqref="W128">
    <cfRule type="cellIs" dxfId="1894" priority="375" operator="equal">
      <formula>6</formula>
    </cfRule>
  </conditionalFormatting>
  <conditionalFormatting sqref="W128">
    <cfRule type="cellIs" dxfId="1893" priority="376" operator="equal">
      <formula>5</formula>
    </cfRule>
  </conditionalFormatting>
  <conditionalFormatting sqref="W128">
    <cfRule type="cellIs" dxfId="1892" priority="377" operator="equal">
      <formula>4</formula>
    </cfRule>
  </conditionalFormatting>
  <conditionalFormatting sqref="W128">
    <cfRule type="cellIs" dxfId="1891" priority="378" operator="equal">
      <formula>3</formula>
    </cfRule>
  </conditionalFormatting>
  <conditionalFormatting sqref="W132">
    <cfRule type="cellIs" dxfId="1890" priority="373" operator="equal">
      <formula>2</formula>
    </cfRule>
  </conditionalFormatting>
  <conditionalFormatting sqref="W132">
    <cfRule type="cellIs" dxfId="1889" priority="374" operator="equal">
      <formula>1</formula>
    </cfRule>
  </conditionalFormatting>
  <conditionalFormatting sqref="W132">
    <cfRule type="cellIs" dxfId="1888" priority="369" operator="equal">
      <formula>6</formula>
    </cfRule>
  </conditionalFormatting>
  <conditionalFormatting sqref="W132">
    <cfRule type="cellIs" dxfId="1887" priority="370" operator="equal">
      <formula>5</formula>
    </cfRule>
  </conditionalFormatting>
  <conditionalFormatting sqref="W132">
    <cfRule type="cellIs" dxfId="1886" priority="371" operator="equal">
      <formula>4</formula>
    </cfRule>
  </conditionalFormatting>
  <conditionalFormatting sqref="W132">
    <cfRule type="cellIs" dxfId="1885" priority="372" operator="equal">
      <formula>3</formula>
    </cfRule>
  </conditionalFormatting>
  <conditionalFormatting sqref="W136">
    <cfRule type="cellIs" dxfId="1884" priority="367" operator="equal">
      <formula>2</formula>
    </cfRule>
  </conditionalFormatting>
  <conditionalFormatting sqref="W136">
    <cfRule type="cellIs" dxfId="1883" priority="368" operator="equal">
      <formula>1</formula>
    </cfRule>
  </conditionalFormatting>
  <conditionalFormatting sqref="W136">
    <cfRule type="cellIs" dxfId="1882" priority="363" operator="equal">
      <formula>6</formula>
    </cfRule>
  </conditionalFormatting>
  <conditionalFormatting sqref="W136">
    <cfRule type="cellIs" dxfId="1881" priority="364" operator="equal">
      <formula>5</formula>
    </cfRule>
  </conditionalFormatting>
  <conditionalFormatting sqref="W136">
    <cfRule type="cellIs" dxfId="1880" priority="365" operator="equal">
      <formula>4</formula>
    </cfRule>
  </conditionalFormatting>
  <conditionalFormatting sqref="W136">
    <cfRule type="cellIs" dxfId="1879" priority="366" operator="equal">
      <formula>3</formula>
    </cfRule>
  </conditionalFormatting>
  <conditionalFormatting sqref="W159">
    <cfRule type="cellIs" dxfId="1878" priority="361" operator="equal">
      <formula>2</formula>
    </cfRule>
  </conditionalFormatting>
  <conditionalFormatting sqref="W159">
    <cfRule type="cellIs" dxfId="1877" priority="362" operator="equal">
      <formula>1</formula>
    </cfRule>
  </conditionalFormatting>
  <conditionalFormatting sqref="W159">
    <cfRule type="cellIs" dxfId="1876" priority="357" operator="equal">
      <formula>6</formula>
    </cfRule>
  </conditionalFormatting>
  <conditionalFormatting sqref="W159">
    <cfRule type="cellIs" dxfId="1875" priority="358" operator="equal">
      <formula>5</formula>
    </cfRule>
  </conditionalFormatting>
  <conditionalFormatting sqref="W159">
    <cfRule type="cellIs" dxfId="1874" priority="359" operator="equal">
      <formula>4</formula>
    </cfRule>
  </conditionalFormatting>
  <conditionalFormatting sqref="W159">
    <cfRule type="cellIs" dxfId="1873" priority="360" operator="equal">
      <formula>3</formula>
    </cfRule>
  </conditionalFormatting>
  <conditionalFormatting sqref="W163">
    <cfRule type="cellIs" dxfId="1872" priority="355" operator="equal">
      <formula>2</formula>
    </cfRule>
  </conditionalFormatting>
  <conditionalFormatting sqref="W163">
    <cfRule type="cellIs" dxfId="1871" priority="356" operator="equal">
      <formula>1</formula>
    </cfRule>
  </conditionalFormatting>
  <conditionalFormatting sqref="W163">
    <cfRule type="cellIs" dxfId="1870" priority="351" operator="equal">
      <formula>6</formula>
    </cfRule>
  </conditionalFormatting>
  <conditionalFormatting sqref="W163">
    <cfRule type="cellIs" dxfId="1869" priority="352" operator="equal">
      <formula>5</formula>
    </cfRule>
  </conditionalFormatting>
  <conditionalFormatting sqref="W163">
    <cfRule type="cellIs" dxfId="1868" priority="353" operator="equal">
      <formula>4</formula>
    </cfRule>
  </conditionalFormatting>
  <conditionalFormatting sqref="W163">
    <cfRule type="cellIs" dxfId="1867" priority="354" operator="equal">
      <formula>3</formula>
    </cfRule>
  </conditionalFormatting>
  <conditionalFormatting sqref="W167">
    <cfRule type="cellIs" dxfId="1866" priority="349" operator="equal">
      <formula>2</formula>
    </cfRule>
  </conditionalFormatting>
  <conditionalFormatting sqref="W167">
    <cfRule type="cellIs" dxfId="1865" priority="350" operator="equal">
      <formula>1</formula>
    </cfRule>
  </conditionalFormatting>
  <conditionalFormatting sqref="W167">
    <cfRule type="cellIs" dxfId="1864" priority="345" operator="equal">
      <formula>6</formula>
    </cfRule>
  </conditionalFormatting>
  <conditionalFormatting sqref="W167">
    <cfRule type="cellIs" dxfId="1863" priority="346" operator="equal">
      <formula>5</formula>
    </cfRule>
  </conditionalFormatting>
  <conditionalFormatting sqref="W167">
    <cfRule type="cellIs" dxfId="1862" priority="347" operator="equal">
      <formula>4</formula>
    </cfRule>
  </conditionalFormatting>
  <conditionalFormatting sqref="W167">
    <cfRule type="cellIs" dxfId="1861" priority="348" operator="equal">
      <formula>3</formula>
    </cfRule>
  </conditionalFormatting>
  <conditionalFormatting sqref="W171">
    <cfRule type="cellIs" dxfId="1860" priority="343" operator="equal">
      <formula>2</formula>
    </cfRule>
  </conditionalFormatting>
  <conditionalFormatting sqref="W171">
    <cfRule type="cellIs" dxfId="1859" priority="344" operator="equal">
      <formula>1</formula>
    </cfRule>
  </conditionalFormatting>
  <conditionalFormatting sqref="W171">
    <cfRule type="cellIs" dxfId="1858" priority="339" operator="equal">
      <formula>6</formula>
    </cfRule>
  </conditionalFormatting>
  <conditionalFormatting sqref="W171">
    <cfRule type="cellIs" dxfId="1857" priority="340" operator="equal">
      <formula>5</formula>
    </cfRule>
  </conditionalFormatting>
  <conditionalFormatting sqref="W171">
    <cfRule type="cellIs" dxfId="1856" priority="341" operator="equal">
      <formula>4</formula>
    </cfRule>
  </conditionalFormatting>
  <conditionalFormatting sqref="W171">
    <cfRule type="cellIs" dxfId="1855" priority="342" operator="equal">
      <formula>3</formula>
    </cfRule>
  </conditionalFormatting>
  <conditionalFormatting sqref="AX155">
    <cfRule type="cellIs" dxfId="1854" priority="337" operator="equal">
      <formula>2</formula>
    </cfRule>
  </conditionalFormatting>
  <conditionalFormatting sqref="AX155">
    <cfRule type="cellIs" dxfId="1853" priority="338" operator="equal">
      <formula>1</formula>
    </cfRule>
  </conditionalFormatting>
  <conditionalFormatting sqref="AX155">
    <cfRule type="cellIs" dxfId="1852" priority="333" operator="equal">
      <formula>6</formula>
    </cfRule>
  </conditionalFormatting>
  <conditionalFormatting sqref="AX155">
    <cfRule type="cellIs" dxfId="1851" priority="334" operator="equal">
      <formula>5</formula>
    </cfRule>
  </conditionalFormatting>
  <conditionalFormatting sqref="AX155">
    <cfRule type="cellIs" dxfId="1850" priority="335" operator="equal">
      <formula>4</formula>
    </cfRule>
  </conditionalFormatting>
  <conditionalFormatting sqref="AX155">
    <cfRule type="cellIs" dxfId="1849" priority="336" operator="equal">
      <formula>3</formula>
    </cfRule>
  </conditionalFormatting>
  <conditionalFormatting sqref="AX159">
    <cfRule type="cellIs" dxfId="1848" priority="331" operator="equal">
      <formula>2</formula>
    </cfRule>
  </conditionalFormatting>
  <conditionalFormatting sqref="AX159">
    <cfRule type="cellIs" dxfId="1847" priority="332" operator="equal">
      <formula>1</formula>
    </cfRule>
  </conditionalFormatting>
  <conditionalFormatting sqref="AX159">
    <cfRule type="cellIs" dxfId="1846" priority="327" operator="equal">
      <formula>6</formula>
    </cfRule>
  </conditionalFormatting>
  <conditionalFormatting sqref="AX159">
    <cfRule type="cellIs" dxfId="1845" priority="328" operator="equal">
      <formula>5</formula>
    </cfRule>
  </conditionalFormatting>
  <conditionalFormatting sqref="AX159">
    <cfRule type="cellIs" dxfId="1844" priority="329" operator="equal">
      <formula>4</formula>
    </cfRule>
  </conditionalFormatting>
  <conditionalFormatting sqref="AX159">
    <cfRule type="cellIs" dxfId="1843" priority="330" operator="equal">
      <formula>3</formula>
    </cfRule>
  </conditionalFormatting>
  <conditionalFormatting sqref="AX163">
    <cfRule type="cellIs" dxfId="1842" priority="325" operator="equal">
      <formula>2</formula>
    </cfRule>
  </conditionalFormatting>
  <conditionalFormatting sqref="AX163">
    <cfRule type="cellIs" dxfId="1841" priority="326" operator="equal">
      <formula>1</formula>
    </cfRule>
  </conditionalFormatting>
  <conditionalFormatting sqref="AX163">
    <cfRule type="cellIs" dxfId="1840" priority="321" operator="equal">
      <formula>6</formula>
    </cfRule>
  </conditionalFormatting>
  <conditionalFormatting sqref="AX163">
    <cfRule type="cellIs" dxfId="1839" priority="322" operator="equal">
      <formula>5</formula>
    </cfRule>
  </conditionalFormatting>
  <conditionalFormatting sqref="AX163">
    <cfRule type="cellIs" dxfId="1838" priority="323" operator="equal">
      <formula>4</formula>
    </cfRule>
  </conditionalFormatting>
  <conditionalFormatting sqref="AX163">
    <cfRule type="cellIs" dxfId="1837" priority="324" operator="equal">
      <formula>3</formula>
    </cfRule>
  </conditionalFormatting>
  <conditionalFormatting sqref="AX167">
    <cfRule type="cellIs" dxfId="1836" priority="319" operator="equal">
      <formula>2</formula>
    </cfRule>
  </conditionalFormatting>
  <conditionalFormatting sqref="AX167">
    <cfRule type="cellIs" dxfId="1835" priority="320" operator="equal">
      <formula>1</formula>
    </cfRule>
  </conditionalFormatting>
  <conditionalFormatting sqref="AX167">
    <cfRule type="cellIs" dxfId="1834" priority="315" operator="equal">
      <formula>6</formula>
    </cfRule>
  </conditionalFormatting>
  <conditionalFormatting sqref="AX167">
    <cfRule type="cellIs" dxfId="1833" priority="316" operator="equal">
      <formula>5</formula>
    </cfRule>
  </conditionalFormatting>
  <conditionalFormatting sqref="AX167">
    <cfRule type="cellIs" dxfId="1832" priority="317" operator="equal">
      <formula>4</formula>
    </cfRule>
  </conditionalFormatting>
  <conditionalFormatting sqref="AX167">
    <cfRule type="cellIs" dxfId="1831" priority="318" operator="equal">
      <formula>3</formula>
    </cfRule>
  </conditionalFormatting>
  <conditionalFormatting sqref="AX171">
    <cfRule type="cellIs" dxfId="1830" priority="313" operator="equal">
      <formula>2</formula>
    </cfRule>
  </conditionalFormatting>
  <conditionalFormatting sqref="AX171">
    <cfRule type="cellIs" dxfId="1829" priority="314" operator="equal">
      <formula>1</formula>
    </cfRule>
  </conditionalFormatting>
  <conditionalFormatting sqref="AX171">
    <cfRule type="cellIs" dxfId="1828" priority="309" operator="equal">
      <formula>6</formula>
    </cfRule>
  </conditionalFormatting>
  <conditionalFormatting sqref="AX171">
    <cfRule type="cellIs" dxfId="1827" priority="310" operator="equal">
      <formula>5</formula>
    </cfRule>
  </conditionalFormatting>
  <conditionalFormatting sqref="AX171">
    <cfRule type="cellIs" dxfId="1826" priority="311" operator="equal">
      <formula>4</formula>
    </cfRule>
  </conditionalFormatting>
  <conditionalFormatting sqref="AX171">
    <cfRule type="cellIs" dxfId="1825" priority="312" operator="equal">
      <formula>3</formula>
    </cfRule>
  </conditionalFormatting>
  <conditionalFormatting sqref="AX175">
    <cfRule type="cellIs" dxfId="1824" priority="307" operator="equal">
      <formula>2</formula>
    </cfRule>
  </conditionalFormatting>
  <conditionalFormatting sqref="AX175">
    <cfRule type="cellIs" dxfId="1823" priority="308" operator="equal">
      <formula>1</formula>
    </cfRule>
  </conditionalFormatting>
  <conditionalFormatting sqref="AX175">
    <cfRule type="cellIs" dxfId="1822" priority="303" operator="equal">
      <formula>6</formula>
    </cfRule>
  </conditionalFormatting>
  <conditionalFormatting sqref="AX175">
    <cfRule type="cellIs" dxfId="1821" priority="304" operator="equal">
      <formula>5</formula>
    </cfRule>
  </conditionalFormatting>
  <conditionalFormatting sqref="AX175">
    <cfRule type="cellIs" dxfId="1820" priority="305" operator="equal">
      <formula>4</formula>
    </cfRule>
  </conditionalFormatting>
  <conditionalFormatting sqref="AX175">
    <cfRule type="cellIs" dxfId="1819" priority="306" operator="equal">
      <formula>3</formula>
    </cfRule>
  </conditionalFormatting>
  <conditionalFormatting sqref="W190">
    <cfRule type="cellIs" dxfId="1818" priority="301" operator="equal">
      <formula>2</formula>
    </cfRule>
  </conditionalFormatting>
  <conditionalFormatting sqref="W190">
    <cfRule type="cellIs" dxfId="1817" priority="302" operator="equal">
      <formula>1</formula>
    </cfRule>
  </conditionalFormatting>
  <conditionalFormatting sqref="W190">
    <cfRule type="cellIs" dxfId="1816" priority="297" operator="equal">
      <formula>6</formula>
    </cfRule>
  </conditionalFormatting>
  <conditionalFormatting sqref="W190">
    <cfRule type="cellIs" dxfId="1815" priority="298" operator="equal">
      <formula>5</formula>
    </cfRule>
  </conditionalFormatting>
  <conditionalFormatting sqref="W190">
    <cfRule type="cellIs" dxfId="1814" priority="299" operator="equal">
      <formula>4</formula>
    </cfRule>
  </conditionalFormatting>
  <conditionalFormatting sqref="W190">
    <cfRule type="cellIs" dxfId="1813" priority="300" operator="equal">
      <formula>3</formula>
    </cfRule>
  </conditionalFormatting>
  <conditionalFormatting sqref="W194">
    <cfRule type="cellIs" dxfId="1812" priority="295" operator="equal">
      <formula>2</formula>
    </cfRule>
  </conditionalFormatting>
  <conditionalFormatting sqref="W194">
    <cfRule type="cellIs" dxfId="1811" priority="296" operator="equal">
      <formula>1</formula>
    </cfRule>
  </conditionalFormatting>
  <conditionalFormatting sqref="W194">
    <cfRule type="cellIs" dxfId="1810" priority="291" operator="equal">
      <formula>6</formula>
    </cfRule>
  </conditionalFormatting>
  <conditionalFormatting sqref="W194">
    <cfRule type="cellIs" dxfId="1809" priority="292" operator="equal">
      <formula>5</formula>
    </cfRule>
  </conditionalFormatting>
  <conditionalFormatting sqref="W194">
    <cfRule type="cellIs" dxfId="1808" priority="293" operator="equal">
      <formula>4</formula>
    </cfRule>
  </conditionalFormatting>
  <conditionalFormatting sqref="W194">
    <cfRule type="cellIs" dxfId="1807" priority="294" operator="equal">
      <formula>3</formula>
    </cfRule>
  </conditionalFormatting>
  <conditionalFormatting sqref="AX190">
    <cfRule type="cellIs" dxfId="1806" priority="289" operator="equal">
      <formula>2</formula>
    </cfRule>
  </conditionalFormatting>
  <conditionalFormatting sqref="AX190">
    <cfRule type="cellIs" dxfId="1805" priority="290" operator="equal">
      <formula>1</formula>
    </cfRule>
  </conditionalFormatting>
  <conditionalFormatting sqref="AX190">
    <cfRule type="cellIs" dxfId="1804" priority="285" operator="equal">
      <formula>6</formula>
    </cfRule>
  </conditionalFormatting>
  <conditionalFormatting sqref="AX190">
    <cfRule type="cellIs" dxfId="1803" priority="286" operator="equal">
      <formula>5</formula>
    </cfRule>
  </conditionalFormatting>
  <conditionalFormatting sqref="AX190">
    <cfRule type="cellIs" dxfId="1802" priority="287" operator="equal">
      <formula>4</formula>
    </cfRule>
  </conditionalFormatting>
  <conditionalFormatting sqref="AX190">
    <cfRule type="cellIs" dxfId="1801" priority="288" operator="equal">
      <formula>3</formula>
    </cfRule>
  </conditionalFormatting>
  <conditionalFormatting sqref="AX194">
    <cfRule type="cellIs" dxfId="1800" priority="283" operator="equal">
      <formula>2</formula>
    </cfRule>
  </conditionalFormatting>
  <conditionalFormatting sqref="AX194">
    <cfRule type="cellIs" dxfId="1799" priority="284" operator="equal">
      <formula>1</formula>
    </cfRule>
  </conditionalFormatting>
  <conditionalFormatting sqref="AX194">
    <cfRule type="cellIs" dxfId="1798" priority="279" operator="equal">
      <formula>6</formula>
    </cfRule>
  </conditionalFormatting>
  <conditionalFormatting sqref="AX194">
    <cfRule type="cellIs" dxfId="1797" priority="280" operator="equal">
      <formula>5</formula>
    </cfRule>
  </conditionalFormatting>
  <conditionalFormatting sqref="AX194">
    <cfRule type="cellIs" dxfId="1796" priority="281" operator="equal">
      <formula>4</formula>
    </cfRule>
  </conditionalFormatting>
  <conditionalFormatting sqref="AX194">
    <cfRule type="cellIs" dxfId="1795" priority="282" operator="equal">
      <formula>3</formula>
    </cfRule>
  </conditionalFormatting>
  <conditionalFormatting sqref="AX198">
    <cfRule type="cellIs" dxfId="1794" priority="277" operator="equal">
      <formula>2</formula>
    </cfRule>
  </conditionalFormatting>
  <conditionalFormatting sqref="AX198">
    <cfRule type="cellIs" dxfId="1793" priority="278" operator="equal">
      <formula>1</formula>
    </cfRule>
  </conditionalFormatting>
  <conditionalFormatting sqref="AX198">
    <cfRule type="cellIs" dxfId="1792" priority="273" operator="equal">
      <formula>6</formula>
    </cfRule>
  </conditionalFormatting>
  <conditionalFormatting sqref="AX198">
    <cfRule type="cellIs" dxfId="1791" priority="274" operator="equal">
      <formula>5</formula>
    </cfRule>
  </conditionalFormatting>
  <conditionalFormatting sqref="AX198">
    <cfRule type="cellIs" dxfId="1790" priority="275" operator="equal">
      <formula>4</formula>
    </cfRule>
  </conditionalFormatting>
  <conditionalFormatting sqref="AX198">
    <cfRule type="cellIs" dxfId="1789" priority="276" operator="equal">
      <formula>3</formula>
    </cfRule>
  </conditionalFormatting>
  <conditionalFormatting sqref="AX202">
    <cfRule type="cellIs" dxfId="1788" priority="271" operator="equal">
      <formula>2</formula>
    </cfRule>
  </conditionalFormatting>
  <conditionalFormatting sqref="AX202">
    <cfRule type="cellIs" dxfId="1787" priority="272" operator="equal">
      <formula>1</formula>
    </cfRule>
  </conditionalFormatting>
  <conditionalFormatting sqref="AX202">
    <cfRule type="cellIs" dxfId="1786" priority="267" operator="equal">
      <formula>6</formula>
    </cfRule>
  </conditionalFormatting>
  <conditionalFormatting sqref="AX202">
    <cfRule type="cellIs" dxfId="1785" priority="268" operator="equal">
      <formula>5</formula>
    </cfRule>
  </conditionalFormatting>
  <conditionalFormatting sqref="AX202">
    <cfRule type="cellIs" dxfId="1784" priority="269" operator="equal">
      <formula>4</formula>
    </cfRule>
  </conditionalFormatting>
  <conditionalFormatting sqref="AX202">
    <cfRule type="cellIs" dxfId="1783" priority="270" operator="equal">
      <formula>3</formula>
    </cfRule>
  </conditionalFormatting>
  <conditionalFormatting sqref="AX206">
    <cfRule type="cellIs" dxfId="1782" priority="265" operator="equal">
      <formula>2</formula>
    </cfRule>
  </conditionalFormatting>
  <conditionalFormatting sqref="AX206">
    <cfRule type="cellIs" dxfId="1781" priority="266" operator="equal">
      <formula>1</formula>
    </cfRule>
  </conditionalFormatting>
  <conditionalFormatting sqref="AX206">
    <cfRule type="cellIs" dxfId="1780" priority="261" operator="equal">
      <formula>6</formula>
    </cfRule>
  </conditionalFormatting>
  <conditionalFormatting sqref="AX206">
    <cfRule type="cellIs" dxfId="1779" priority="262" operator="equal">
      <formula>5</formula>
    </cfRule>
  </conditionalFormatting>
  <conditionalFormatting sqref="AX206">
    <cfRule type="cellIs" dxfId="1778" priority="263" operator="equal">
      <formula>4</formula>
    </cfRule>
  </conditionalFormatting>
  <conditionalFormatting sqref="AX206">
    <cfRule type="cellIs" dxfId="1777" priority="264" operator="equal">
      <formula>3</formula>
    </cfRule>
  </conditionalFormatting>
  <conditionalFormatting sqref="AX210">
    <cfRule type="cellIs" dxfId="1776" priority="259" operator="equal">
      <formula>2</formula>
    </cfRule>
  </conditionalFormatting>
  <conditionalFormatting sqref="AX210">
    <cfRule type="cellIs" dxfId="1775" priority="260" operator="equal">
      <formula>1</formula>
    </cfRule>
  </conditionalFormatting>
  <conditionalFormatting sqref="AX210">
    <cfRule type="cellIs" dxfId="1774" priority="255" operator="equal">
      <formula>6</formula>
    </cfRule>
  </conditionalFormatting>
  <conditionalFormatting sqref="AX210">
    <cfRule type="cellIs" dxfId="1773" priority="256" operator="equal">
      <formula>5</formula>
    </cfRule>
  </conditionalFormatting>
  <conditionalFormatting sqref="AX210">
    <cfRule type="cellIs" dxfId="1772" priority="257" operator="equal">
      <formula>4</formula>
    </cfRule>
  </conditionalFormatting>
  <conditionalFormatting sqref="AX210">
    <cfRule type="cellIs" dxfId="1771" priority="258" operator="equal">
      <formula>3</formula>
    </cfRule>
  </conditionalFormatting>
  <conditionalFormatting sqref="AQ190:AT190">
    <cfRule type="containsText" dxfId="1770" priority="243" operator="containsText" text="ggggggggggggggg">
      <formula>NOT(ISERROR(SEARCH("ggggggggggggggg",AQ190)))</formula>
    </cfRule>
  </conditionalFormatting>
  <conditionalFormatting sqref="AQ190:AT190">
    <cfRule type="containsText" dxfId="1769" priority="244" operator="containsText" text="gggggggggg">
      <formula>NOT(ISERROR(SEARCH("gggggggggg",AQ190)))</formula>
    </cfRule>
  </conditionalFormatting>
  <conditionalFormatting sqref="AQ190:AT190">
    <cfRule type="containsText" dxfId="1768" priority="245" operator="containsText" text="ggggg">
      <formula>NOT(ISERROR(SEARCH("ggggg",AQ190)))</formula>
    </cfRule>
  </conditionalFormatting>
  <conditionalFormatting sqref="AQ190:AT190">
    <cfRule type="containsText" dxfId="1767" priority="246" operator="containsText" text="g">
      <formula>NOT(ISERROR(SEARCH("g",AQ190)))</formula>
    </cfRule>
  </conditionalFormatting>
  <conditionalFormatting sqref="AQ194:AT194">
    <cfRule type="containsText" dxfId="1766" priority="239" operator="containsText" text="ggggggggggggggg">
      <formula>NOT(ISERROR(SEARCH("ggggggggggggggg",AQ194)))</formula>
    </cfRule>
  </conditionalFormatting>
  <conditionalFormatting sqref="AQ194:AT194">
    <cfRule type="containsText" dxfId="1765" priority="240" operator="containsText" text="gggggggggg">
      <formula>NOT(ISERROR(SEARCH("gggggggggg",AQ194)))</formula>
    </cfRule>
  </conditionalFormatting>
  <conditionalFormatting sqref="AQ194:AT194">
    <cfRule type="containsText" dxfId="1764" priority="241" operator="containsText" text="ggggg">
      <formula>NOT(ISERROR(SEARCH("ggggg",AQ194)))</formula>
    </cfRule>
  </conditionalFormatting>
  <conditionalFormatting sqref="AQ194:AT194">
    <cfRule type="containsText" dxfId="1763" priority="242" operator="containsText" text="g">
      <formula>NOT(ISERROR(SEARCH("g",AQ194)))</formula>
    </cfRule>
  </conditionalFormatting>
  <conditionalFormatting sqref="AQ186:AT186">
    <cfRule type="containsText" dxfId="1762" priority="247" operator="containsText" text="ggggggggggggggg">
      <formula>NOT(ISERROR(SEARCH("ggggggggggggggg",AQ186)))</formula>
    </cfRule>
  </conditionalFormatting>
  <conditionalFormatting sqref="AQ186:AT186">
    <cfRule type="containsText" dxfId="1761" priority="248" operator="containsText" text="gggggggggg">
      <formula>NOT(ISERROR(SEARCH("gggggggggg",AQ186)))</formula>
    </cfRule>
  </conditionalFormatting>
  <conditionalFormatting sqref="AQ186:AT186">
    <cfRule type="containsText" dxfId="1760" priority="249" operator="containsText" text="ggggg">
      <formula>NOT(ISERROR(SEARCH("ggggg",AQ186)))</formula>
    </cfRule>
  </conditionalFormatting>
  <conditionalFormatting sqref="AQ186:AT186">
    <cfRule type="containsText" dxfId="1759" priority="250" operator="containsText" text="g">
      <formula>NOT(ISERROR(SEARCH("g",AQ186)))</formula>
    </cfRule>
  </conditionalFormatting>
  <conditionalFormatting sqref="AQ198:AT198">
    <cfRule type="containsText" dxfId="1758" priority="235" operator="containsText" text="ggggggggggggggg">
      <formula>NOT(ISERROR(SEARCH("ggggggggggggggg",AQ198)))</formula>
    </cfRule>
  </conditionalFormatting>
  <conditionalFormatting sqref="AQ198:AT198">
    <cfRule type="containsText" dxfId="1757" priority="236" operator="containsText" text="gggggggggg">
      <formula>NOT(ISERROR(SEARCH("gggggggggg",AQ198)))</formula>
    </cfRule>
  </conditionalFormatting>
  <conditionalFormatting sqref="AQ198:AT198">
    <cfRule type="containsText" dxfId="1756" priority="237" operator="containsText" text="ggggg">
      <formula>NOT(ISERROR(SEARCH("ggggg",AQ198)))</formula>
    </cfRule>
  </conditionalFormatting>
  <conditionalFormatting sqref="AQ198:AT198">
    <cfRule type="containsText" dxfId="1755" priority="238" operator="containsText" text="g">
      <formula>NOT(ISERROR(SEARCH("g",AQ198)))</formula>
    </cfRule>
  </conditionalFormatting>
  <conditionalFormatting sqref="AV186">
    <cfRule type="cellIs" dxfId="1754" priority="231" operator="between">
      <formula>15</formula>
      <formula>20</formula>
    </cfRule>
  </conditionalFormatting>
  <conditionalFormatting sqref="AV186">
    <cfRule type="cellIs" dxfId="1753" priority="232" operator="between">
      <formula>10</formula>
      <formula>14.999</formula>
    </cfRule>
  </conditionalFormatting>
  <conditionalFormatting sqref="AV186">
    <cfRule type="cellIs" dxfId="1752" priority="233" operator="between">
      <formula>5</formula>
      <formula>9.999</formula>
    </cfRule>
  </conditionalFormatting>
  <conditionalFormatting sqref="AV186">
    <cfRule type="cellIs" dxfId="1751" priority="234" operator="between">
      <formula>0.001</formula>
      <formula>4.999</formula>
    </cfRule>
  </conditionalFormatting>
  <conditionalFormatting sqref="AV190">
    <cfRule type="cellIs" dxfId="1750" priority="227" operator="between">
      <formula>15</formula>
      <formula>20</formula>
    </cfRule>
  </conditionalFormatting>
  <conditionalFormatting sqref="AV190">
    <cfRule type="cellIs" dxfId="1749" priority="228" operator="between">
      <formula>10</formula>
      <formula>14.999</formula>
    </cfRule>
  </conditionalFormatting>
  <conditionalFormatting sqref="AV190">
    <cfRule type="cellIs" dxfId="1748" priority="229" operator="between">
      <formula>5</formula>
      <formula>9.999</formula>
    </cfRule>
  </conditionalFormatting>
  <conditionalFormatting sqref="AV190">
    <cfRule type="cellIs" dxfId="1747" priority="230" operator="between">
      <formula>0.001</formula>
      <formula>4.999</formula>
    </cfRule>
  </conditionalFormatting>
  <conditionalFormatting sqref="AV194">
    <cfRule type="cellIs" dxfId="1746" priority="223" operator="between">
      <formula>15</formula>
      <formula>20</formula>
    </cfRule>
  </conditionalFormatting>
  <conditionalFormatting sqref="AV194">
    <cfRule type="cellIs" dxfId="1745" priority="224" operator="between">
      <formula>10</formula>
      <formula>14.999</formula>
    </cfRule>
  </conditionalFormatting>
  <conditionalFormatting sqref="AV194">
    <cfRule type="cellIs" dxfId="1744" priority="225" operator="between">
      <formula>5</formula>
      <formula>9.999</formula>
    </cfRule>
  </conditionalFormatting>
  <conditionalFormatting sqref="AV194">
    <cfRule type="cellIs" dxfId="1743" priority="226" operator="between">
      <formula>0.001</formula>
      <formula>4.999</formula>
    </cfRule>
  </conditionalFormatting>
  <conditionalFormatting sqref="AV198">
    <cfRule type="cellIs" dxfId="1742" priority="219" operator="between">
      <formula>15</formula>
      <formula>20</formula>
    </cfRule>
  </conditionalFormatting>
  <conditionalFormatting sqref="AV198">
    <cfRule type="cellIs" dxfId="1741" priority="220" operator="between">
      <formula>10</formula>
      <formula>14.999</formula>
    </cfRule>
  </conditionalFormatting>
  <conditionalFormatting sqref="AV198">
    <cfRule type="cellIs" dxfId="1740" priority="221" operator="between">
      <formula>5</formula>
      <formula>9.999</formula>
    </cfRule>
  </conditionalFormatting>
  <conditionalFormatting sqref="AV198">
    <cfRule type="cellIs" dxfId="1739" priority="222" operator="between">
      <formula>0.001</formula>
      <formula>4.999</formula>
    </cfRule>
  </conditionalFormatting>
  <conditionalFormatting sqref="AV180">
    <cfRule type="cellIs" dxfId="1738" priority="215" operator="between">
      <formula>15</formula>
      <formula>20</formula>
    </cfRule>
  </conditionalFormatting>
  <conditionalFormatting sqref="AV180">
    <cfRule type="cellIs" dxfId="1737" priority="216" operator="between">
      <formula>10</formula>
      <formula>14.999</formula>
    </cfRule>
  </conditionalFormatting>
  <conditionalFormatting sqref="AV180">
    <cfRule type="cellIs" dxfId="1736" priority="217" operator="between">
      <formula>5</formula>
      <formula>9.999</formula>
    </cfRule>
  </conditionalFormatting>
  <conditionalFormatting sqref="AV180">
    <cfRule type="cellIs" dxfId="1735" priority="218" operator="between">
      <formula>0.001</formula>
      <formula>4.999</formula>
    </cfRule>
  </conditionalFormatting>
  <conditionalFormatting sqref="AE186">
    <cfRule type="beginsWith" dxfId="1734" priority="214" operator="beginsWith" text="?">
      <formula>LEFT(AE186,LEN("?"))="?"</formula>
    </cfRule>
  </conditionalFormatting>
  <conditionalFormatting sqref="AE190">
    <cfRule type="beginsWith" dxfId="1733" priority="213" operator="beginsWith" text="?">
      <formula>LEFT(AE190,LEN("?"))="?"</formula>
    </cfRule>
  </conditionalFormatting>
  <conditionalFormatting sqref="AE194">
    <cfRule type="beginsWith" dxfId="1732" priority="212" operator="beginsWith" text="?">
      <formula>LEFT(AE194,LEN("?"))="?"</formula>
    </cfRule>
  </conditionalFormatting>
  <conditionalFormatting sqref="AE198">
    <cfRule type="beginsWith" dxfId="1731" priority="211" operator="beginsWith" text="?">
      <formula>LEFT(AE198,LEN("?"))="?"</formula>
    </cfRule>
  </conditionalFormatting>
  <conditionalFormatting sqref="AI185:AM187">
    <cfRule type="beginsWith" dxfId="1730" priority="210" operator="beginsWith" text="?">
      <formula>LEFT(AI185,LEN("?"))="?"</formula>
    </cfRule>
  </conditionalFormatting>
  <conditionalFormatting sqref="AI189:AM191">
    <cfRule type="beginsWith" dxfId="1729" priority="209" operator="beginsWith" text="?">
      <formula>LEFT(AI189,LEN("?"))="?"</formula>
    </cfRule>
  </conditionalFormatting>
  <conditionalFormatting sqref="AI193:AM195">
    <cfRule type="beginsWith" dxfId="1728" priority="208" operator="beginsWith" text="?">
      <formula>LEFT(AI193,LEN("?"))="?"</formula>
    </cfRule>
  </conditionalFormatting>
  <conditionalFormatting sqref="AI197:AM199">
    <cfRule type="beginsWith" dxfId="1727" priority="207" operator="beginsWith" text="?">
      <formula>LEFT(AI197,LEN("?"))="?"</formula>
    </cfRule>
  </conditionalFormatting>
  <conditionalFormatting sqref="AE206">
    <cfRule type="beginsWith" dxfId="1726" priority="193" operator="beginsWith" text="?">
      <formula>LEFT(AE206,LEN("?"))="?"</formula>
    </cfRule>
  </conditionalFormatting>
  <conditionalFormatting sqref="AQ202:AT202">
    <cfRule type="containsText" dxfId="1725" priority="201" operator="containsText" text="ggggggggggggggg">
      <formula>NOT(ISERROR(SEARCH("ggggggggggggggg",AQ202)))</formula>
    </cfRule>
  </conditionalFormatting>
  <conditionalFormatting sqref="AQ202:AT202">
    <cfRule type="containsText" dxfId="1724" priority="202" operator="containsText" text="gggggggggg">
      <formula>NOT(ISERROR(SEARCH("gggggggggg",AQ202)))</formula>
    </cfRule>
  </conditionalFormatting>
  <conditionalFormatting sqref="AQ202:AT202">
    <cfRule type="containsText" dxfId="1723" priority="203" operator="containsText" text="ggggg">
      <formula>NOT(ISERROR(SEARCH("ggggg",AQ202)))</formula>
    </cfRule>
  </conditionalFormatting>
  <conditionalFormatting sqref="AQ202:AT202">
    <cfRule type="containsText" dxfId="1722" priority="204" operator="containsText" text="g">
      <formula>NOT(ISERROR(SEARCH("g",AQ202)))</formula>
    </cfRule>
  </conditionalFormatting>
  <conditionalFormatting sqref="AQ206:AT206">
    <cfRule type="containsText" dxfId="1721" priority="197" operator="containsText" text="ggggggggggggggg">
      <formula>NOT(ISERROR(SEARCH("ggggggggggggggg",AQ206)))</formula>
    </cfRule>
  </conditionalFormatting>
  <conditionalFormatting sqref="AQ206:AT206">
    <cfRule type="containsText" dxfId="1720" priority="198" operator="containsText" text="gggggggggg">
      <formula>NOT(ISERROR(SEARCH("gggggggggg",AQ206)))</formula>
    </cfRule>
  </conditionalFormatting>
  <conditionalFormatting sqref="AQ206:AT206">
    <cfRule type="containsText" dxfId="1719" priority="199" operator="containsText" text="ggggg">
      <formula>NOT(ISERROR(SEARCH("ggggg",AQ206)))</formula>
    </cfRule>
  </conditionalFormatting>
  <conditionalFormatting sqref="AQ206:AT206">
    <cfRule type="containsText" dxfId="1718" priority="200" operator="containsText" text="g">
      <formula>NOT(ISERROR(SEARCH("g",AQ206)))</formula>
    </cfRule>
  </conditionalFormatting>
  <conditionalFormatting sqref="AI205:AM207">
    <cfRule type="beginsWith" dxfId="1717" priority="195" operator="beginsWith" text="?">
      <formula>LEFT(AI205,LEN("?"))="?"</formula>
    </cfRule>
  </conditionalFormatting>
  <conditionalFormatting sqref="AI201:AM203">
    <cfRule type="beginsWith" dxfId="1716" priority="196" operator="beginsWith" text="?">
      <formula>LEFT(AI201,LEN("?"))="?"</formula>
    </cfRule>
  </conditionalFormatting>
  <conditionalFormatting sqref="AE202">
    <cfRule type="beginsWith" dxfId="1715" priority="194" operator="beginsWith" text="?">
      <formula>LEFT(AE202,LEN("?"))="?"</formula>
    </cfRule>
  </conditionalFormatting>
  <conditionalFormatting sqref="AE210">
    <cfRule type="beginsWith" dxfId="1714" priority="186" operator="beginsWith" text="?">
      <formula>LEFT(AE210,LEN("?"))="?"</formula>
    </cfRule>
  </conditionalFormatting>
  <conditionalFormatting sqref="AQ210:AT210">
    <cfRule type="containsText" dxfId="1713" priority="188" operator="containsText" text="ggggggggggggggg">
      <formula>NOT(ISERROR(SEARCH("ggggggggggggggg",AQ210)))</formula>
    </cfRule>
  </conditionalFormatting>
  <conditionalFormatting sqref="AQ210:AT210">
    <cfRule type="containsText" dxfId="1712" priority="189" operator="containsText" text="gggggggggg">
      <formula>NOT(ISERROR(SEARCH("gggggggggg",AQ210)))</formula>
    </cfRule>
  </conditionalFormatting>
  <conditionalFormatting sqref="AQ210:AT210">
    <cfRule type="containsText" dxfId="1711" priority="190" operator="containsText" text="ggggg">
      <formula>NOT(ISERROR(SEARCH("ggggg",AQ210)))</formula>
    </cfRule>
  </conditionalFormatting>
  <conditionalFormatting sqref="AQ210:AT210">
    <cfRule type="containsText" dxfId="1710" priority="191" operator="containsText" text="g">
      <formula>NOT(ISERROR(SEARCH("g",AQ210)))</formula>
    </cfRule>
  </conditionalFormatting>
  <conditionalFormatting sqref="AI209:AM211">
    <cfRule type="beginsWith" dxfId="1709" priority="187" operator="beginsWith" text="?">
      <formula>LEFT(AI209,LEN("?"))="?"</formula>
    </cfRule>
  </conditionalFormatting>
  <conditionalFormatting sqref="AV202">
    <cfRule type="cellIs" dxfId="1708" priority="182" operator="between">
      <formula>15</formula>
      <formula>20</formula>
    </cfRule>
  </conditionalFormatting>
  <conditionalFormatting sqref="AV202">
    <cfRule type="cellIs" dxfId="1707" priority="183" operator="between">
      <formula>10</formula>
      <formula>14.999</formula>
    </cfRule>
  </conditionalFormatting>
  <conditionalFormatting sqref="AV202">
    <cfRule type="cellIs" dxfId="1706" priority="184" operator="between">
      <formula>5</formula>
      <formula>9.999</formula>
    </cfRule>
  </conditionalFormatting>
  <conditionalFormatting sqref="AV202">
    <cfRule type="cellIs" dxfId="1705" priority="185" operator="between">
      <formula>0.001</formula>
      <formula>4.999</formula>
    </cfRule>
  </conditionalFormatting>
  <conditionalFormatting sqref="AV206">
    <cfRule type="cellIs" dxfId="1704" priority="178" operator="between">
      <formula>15</formula>
      <formula>20</formula>
    </cfRule>
  </conditionalFormatting>
  <conditionalFormatting sqref="AV206">
    <cfRule type="cellIs" dxfId="1703" priority="179" operator="between">
      <formula>10</formula>
      <formula>14.999</formula>
    </cfRule>
  </conditionalFormatting>
  <conditionalFormatting sqref="AV206">
    <cfRule type="cellIs" dxfId="1702" priority="180" operator="between">
      <formula>5</formula>
      <formula>9.999</formula>
    </cfRule>
  </conditionalFormatting>
  <conditionalFormatting sqref="AV206">
    <cfRule type="cellIs" dxfId="1701" priority="181" operator="between">
      <formula>0.001</formula>
      <formula>4.999</formula>
    </cfRule>
  </conditionalFormatting>
  <conditionalFormatting sqref="AV210">
    <cfRule type="cellIs" dxfId="1700" priority="174" operator="between">
      <formula>15</formula>
      <formula>20</formula>
    </cfRule>
  </conditionalFormatting>
  <conditionalFormatting sqref="AV210">
    <cfRule type="cellIs" dxfId="1699" priority="175" operator="between">
      <formula>10</formula>
      <formula>14.999</formula>
    </cfRule>
  </conditionalFormatting>
  <conditionalFormatting sqref="AV210">
    <cfRule type="cellIs" dxfId="1698" priority="176" operator="between">
      <formula>5</formula>
      <formula>9.999</formula>
    </cfRule>
  </conditionalFormatting>
  <conditionalFormatting sqref="AV210">
    <cfRule type="cellIs" dxfId="1697" priority="177" operator="between">
      <formula>0.001</formula>
      <formula>4.999</formula>
    </cfRule>
  </conditionalFormatting>
  <conditionalFormatting sqref="P221:S221">
    <cfRule type="containsText" dxfId="1696" priority="166" operator="containsText" text="ggggggggggggggg">
      <formula>NOT(ISERROR(SEARCH("ggggggggggggggg",P221)))</formula>
    </cfRule>
  </conditionalFormatting>
  <conditionalFormatting sqref="P221:S221">
    <cfRule type="containsText" dxfId="1695" priority="167" operator="containsText" text="gggggggggg">
      <formula>NOT(ISERROR(SEARCH("gggggggggg",P221)))</formula>
    </cfRule>
  </conditionalFormatting>
  <conditionalFormatting sqref="P221:S221">
    <cfRule type="containsText" dxfId="1694" priority="168" operator="containsText" text="ggggg">
      <formula>NOT(ISERROR(SEARCH("ggggg",P221)))</formula>
    </cfRule>
  </conditionalFormatting>
  <conditionalFormatting sqref="P221:S221">
    <cfRule type="containsText" dxfId="1693" priority="169" operator="containsText" text="g">
      <formula>NOT(ISERROR(SEARCH("g",P221)))</formula>
    </cfRule>
  </conditionalFormatting>
  <conditionalFormatting sqref="P225:S225">
    <cfRule type="containsText" dxfId="1692" priority="162" operator="containsText" text="ggggggggggggggg">
      <formula>NOT(ISERROR(SEARCH("ggggggggggggggg",P225)))</formula>
    </cfRule>
  </conditionalFormatting>
  <conditionalFormatting sqref="P225:S225">
    <cfRule type="containsText" dxfId="1691" priority="163" operator="containsText" text="gggggggggg">
      <formula>NOT(ISERROR(SEARCH("gggggggggg",P225)))</formula>
    </cfRule>
  </conditionalFormatting>
  <conditionalFormatting sqref="P225:S225">
    <cfRule type="containsText" dxfId="1690" priority="164" operator="containsText" text="ggggg">
      <formula>NOT(ISERROR(SEARCH("ggggg",P225)))</formula>
    </cfRule>
  </conditionalFormatting>
  <conditionalFormatting sqref="P225:S225">
    <cfRule type="containsText" dxfId="1689" priority="165" operator="containsText" text="g">
      <formula>NOT(ISERROR(SEARCH("g",P225)))</formula>
    </cfRule>
  </conditionalFormatting>
  <conditionalFormatting sqref="P229:S229">
    <cfRule type="containsText" dxfId="1688" priority="158" operator="containsText" text="ggggggggggggggg">
      <formula>NOT(ISERROR(SEARCH("ggggggggggggggg",P229)))</formula>
    </cfRule>
  </conditionalFormatting>
  <conditionalFormatting sqref="P229:S229">
    <cfRule type="containsText" dxfId="1687" priority="159" operator="containsText" text="gggggggggg">
      <formula>NOT(ISERROR(SEARCH("gggggggggg",P229)))</formula>
    </cfRule>
  </conditionalFormatting>
  <conditionalFormatting sqref="P229:S229">
    <cfRule type="containsText" dxfId="1686" priority="160" operator="containsText" text="ggggg">
      <formula>NOT(ISERROR(SEARCH("ggggg",P229)))</formula>
    </cfRule>
  </conditionalFormatting>
  <conditionalFormatting sqref="P229:S229">
    <cfRule type="containsText" dxfId="1685" priority="161" operator="containsText" text="g">
      <formula>NOT(ISERROR(SEARCH("g",P229)))</formula>
    </cfRule>
  </conditionalFormatting>
  <conditionalFormatting sqref="P233:S233">
    <cfRule type="containsText" dxfId="1684" priority="154" operator="containsText" text="ggggggggggggggg">
      <formula>NOT(ISERROR(SEARCH("ggggggggggggggg",P233)))</formula>
    </cfRule>
  </conditionalFormatting>
  <conditionalFormatting sqref="P233:S233">
    <cfRule type="containsText" dxfId="1683" priority="155" operator="containsText" text="gggggggggg">
      <formula>NOT(ISERROR(SEARCH("gggggggggg",P233)))</formula>
    </cfRule>
  </conditionalFormatting>
  <conditionalFormatting sqref="P233:S233">
    <cfRule type="containsText" dxfId="1682" priority="156" operator="containsText" text="ggggg">
      <formula>NOT(ISERROR(SEARCH("ggggg",P233)))</formula>
    </cfRule>
  </conditionalFormatting>
  <conditionalFormatting sqref="P233:S233">
    <cfRule type="containsText" dxfId="1681" priority="157" operator="containsText" text="g">
      <formula>NOT(ISERROR(SEARCH("g",P233)))</formula>
    </cfRule>
  </conditionalFormatting>
  <conditionalFormatting sqref="U221">
    <cfRule type="cellIs" dxfId="1680" priority="150" operator="between">
      <formula>15</formula>
      <formula>20</formula>
    </cfRule>
  </conditionalFormatting>
  <conditionalFormatting sqref="U221">
    <cfRule type="cellIs" dxfId="1679" priority="151" operator="between">
      <formula>10</formula>
      <formula>14.999</formula>
    </cfRule>
  </conditionalFormatting>
  <conditionalFormatting sqref="U221">
    <cfRule type="cellIs" dxfId="1678" priority="152" operator="between">
      <formula>5</formula>
      <formula>9.999</formula>
    </cfRule>
  </conditionalFormatting>
  <conditionalFormatting sqref="U221">
    <cfRule type="cellIs" dxfId="1677" priority="153" operator="between">
      <formula>0.001</formula>
      <formula>4.999</formula>
    </cfRule>
  </conditionalFormatting>
  <conditionalFormatting sqref="U225">
    <cfRule type="cellIs" dxfId="1676" priority="146" operator="between">
      <formula>15</formula>
      <formula>20</formula>
    </cfRule>
  </conditionalFormatting>
  <conditionalFormatting sqref="U225">
    <cfRule type="cellIs" dxfId="1675" priority="147" operator="between">
      <formula>10</formula>
      <formula>14.999</formula>
    </cfRule>
  </conditionalFormatting>
  <conditionalFormatting sqref="U225">
    <cfRule type="cellIs" dxfId="1674" priority="148" operator="between">
      <formula>5</formula>
      <formula>9.999</formula>
    </cfRule>
  </conditionalFormatting>
  <conditionalFormatting sqref="U225">
    <cfRule type="cellIs" dxfId="1673" priority="149" operator="between">
      <formula>0.001</formula>
      <formula>4.999</formula>
    </cfRule>
  </conditionalFormatting>
  <conditionalFormatting sqref="U229">
    <cfRule type="cellIs" dxfId="1672" priority="142" operator="between">
      <formula>15</formula>
      <formula>20</formula>
    </cfRule>
  </conditionalFormatting>
  <conditionalFormatting sqref="U229">
    <cfRule type="cellIs" dxfId="1671" priority="143" operator="between">
      <formula>10</formula>
      <formula>14.999</formula>
    </cfRule>
  </conditionalFormatting>
  <conditionalFormatting sqref="U229">
    <cfRule type="cellIs" dxfId="1670" priority="144" operator="between">
      <formula>5</formula>
      <formula>9.999</formula>
    </cfRule>
  </conditionalFormatting>
  <conditionalFormatting sqref="U229">
    <cfRule type="cellIs" dxfId="1669" priority="145" operator="between">
      <formula>0.001</formula>
      <formula>4.999</formula>
    </cfRule>
  </conditionalFormatting>
  <conditionalFormatting sqref="U233">
    <cfRule type="cellIs" dxfId="1668" priority="138" operator="between">
      <formula>15</formula>
      <formula>20</formula>
    </cfRule>
  </conditionalFormatting>
  <conditionalFormatting sqref="U233">
    <cfRule type="cellIs" dxfId="1667" priority="139" operator="between">
      <formula>10</formula>
      <formula>14.999</formula>
    </cfRule>
  </conditionalFormatting>
  <conditionalFormatting sqref="U233">
    <cfRule type="cellIs" dxfId="1666" priority="140" operator="between">
      <formula>5</formula>
      <formula>9.999</formula>
    </cfRule>
  </conditionalFormatting>
  <conditionalFormatting sqref="U233">
    <cfRule type="cellIs" dxfId="1665" priority="141" operator="between">
      <formula>0.001</formula>
      <formula>4.999</formula>
    </cfRule>
  </conditionalFormatting>
  <conditionalFormatting sqref="H220:L222">
    <cfRule type="beginsWith" dxfId="1664" priority="137" operator="beginsWith" text="?">
      <formula>LEFT(H220,LEN("?"))="?"</formula>
    </cfRule>
  </conditionalFormatting>
  <conditionalFormatting sqref="H228:L230">
    <cfRule type="beginsWith" dxfId="1663" priority="135" operator="beginsWith" text="?">
      <formula>LEFT(H228,LEN("?"))="?"</formula>
    </cfRule>
  </conditionalFormatting>
  <conditionalFormatting sqref="H224:L226">
    <cfRule type="beginsWith" dxfId="1662" priority="136" operator="beginsWith" text="?">
      <formula>LEFT(H224,LEN("?"))="?"</formula>
    </cfRule>
  </conditionalFormatting>
  <conditionalFormatting sqref="H232:L234">
    <cfRule type="beginsWith" dxfId="1661" priority="134" operator="beginsWith" text="?">
      <formula>LEFT(H232,LEN("?"))="?"</formula>
    </cfRule>
  </conditionalFormatting>
  <conditionalFormatting sqref="W221">
    <cfRule type="cellIs" dxfId="1660" priority="132" operator="equal">
      <formula>2</formula>
    </cfRule>
  </conditionalFormatting>
  <conditionalFormatting sqref="W221">
    <cfRule type="cellIs" dxfId="1659" priority="133" operator="equal">
      <formula>1</formula>
    </cfRule>
  </conditionalFormatting>
  <conditionalFormatting sqref="W221">
    <cfRule type="cellIs" dxfId="1658" priority="128" operator="equal">
      <formula>6</formula>
    </cfRule>
  </conditionalFormatting>
  <conditionalFormatting sqref="W221">
    <cfRule type="cellIs" dxfId="1657" priority="129" operator="equal">
      <formula>5</formula>
    </cfRule>
  </conditionalFormatting>
  <conditionalFormatting sqref="W221">
    <cfRule type="cellIs" dxfId="1656" priority="130" operator="equal">
      <formula>4</formula>
    </cfRule>
  </conditionalFormatting>
  <conditionalFormatting sqref="W221">
    <cfRule type="cellIs" dxfId="1655" priority="131" operator="equal">
      <formula>3</formula>
    </cfRule>
  </conditionalFormatting>
  <conditionalFormatting sqref="W225">
    <cfRule type="cellIs" dxfId="1654" priority="126" operator="equal">
      <formula>2</formula>
    </cfRule>
  </conditionalFormatting>
  <conditionalFormatting sqref="W225">
    <cfRule type="cellIs" dxfId="1653" priority="127" operator="equal">
      <formula>1</formula>
    </cfRule>
  </conditionalFormatting>
  <conditionalFormatting sqref="W225">
    <cfRule type="cellIs" dxfId="1652" priority="122" operator="equal">
      <formula>6</formula>
    </cfRule>
  </conditionalFormatting>
  <conditionalFormatting sqref="W225">
    <cfRule type="cellIs" dxfId="1651" priority="123" operator="equal">
      <formula>5</formula>
    </cfRule>
  </conditionalFormatting>
  <conditionalFormatting sqref="W225">
    <cfRule type="cellIs" dxfId="1650" priority="124" operator="equal">
      <formula>4</formula>
    </cfRule>
  </conditionalFormatting>
  <conditionalFormatting sqref="W225">
    <cfRule type="cellIs" dxfId="1649" priority="125" operator="equal">
      <formula>3</formula>
    </cfRule>
  </conditionalFormatting>
  <conditionalFormatting sqref="W229">
    <cfRule type="cellIs" dxfId="1648" priority="120" operator="equal">
      <formula>2</formula>
    </cfRule>
  </conditionalFormatting>
  <conditionalFormatting sqref="W229">
    <cfRule type="cellIs" dxfId="1647" priority="121" operator="equal">
      <formula>1</formula>
    </cfRule>
  </conditionalFormatting>
  <conditionalFormatting sqref="W229">
    <cfRule type="cellIs" dxfId="1646" priority="116" operator="equal">
      <formula>6</formula>
    </cfRule>
  </conditionalFormatting>
  <conditionalFormatting sqref="W229">
    <cfRule type="cellIs" dxfId="1645" priority="117" operator="equal">
      <formula>5</formula>
    </cfRule>
  </conditionalFormatting>
  <conditionalFormatting sqref="W229">
    <cfRule type="cellIs" dxfId="1644" priority="118" operator="equal">
      <formula>4</formula>
    </cfRule>
  </conditionalFormatting>
  <conditionalFormatting sqref="W229">
    <cfRule type="cellIs" dxfId="1643" priority="119" operator="equal">
      <formula>3</formula>
    </cfRule>
  </conditionalFormatting>
  <conditionalFormatting sqref="W233">
    <cfRule type="cellIs" dxfId="1642" priority="114" operator="equal">
      <formula>2</formula>
    </cfRule>
  </conditionalFormatting>
  <conditionalFormatting sqref="W233">
    <cfRule type="cellIs" dxfId="1641" priority="115" operator="equal">
      <formula>1</formula>
    </cfRule>
  </conditionalFormatting>
  <conditionalFormatting sqref="W233">
    <cfRule type="cellIs" dxfId="1640" priority="110" operator="equal">
      <formula>6</formula>
    </cfRule>
  </conditionalFormatting>
  <conditionalFormatting sqref="W233">
    <cfRule type="cellIs" dxfId="1639" priority="111" operator="equal">
      <formula>5</formula>
    </cfRule>
  </conditionalFormatting>
  <conditionalFormatting sqref="W233">
    <cfRule type="cellIs" dxfId="1638" priority="112" operator="equal">
      <formula>4</formula>
    </cfRule>
  </conditionalFormatting>
  <conditionalFormatting sqref="W233">
    <cfRule type="cellIs" dxfId="1637" priority="113" operator="equal">
      <formula>3</formula>
    </cfRule>
  </conditionalFormatting>
  <conditionalFormatting sqref="D233">
    <cfRule type="beginsWith" dxfId="1636" priority="106" operator="beginsWith" text="?">
      <formula>LEFT(D233,LEN("?"))="?"</formula>
    </cfRule>
  </conditionalFormatting>
  <conditionalFormatting sqref="D221">
    <cfRule type="beginsWith" dxfId="1635" priority="109" operator="beginsWith" text="?">
      <formula>LEFT(D221,LEN("?"))="?"</formula>
    </cfRule>
  </conditionalFormatting>
  <conditionalFormatting sqref="D225">
    <cfRule type="beginsWith" dxfId="1634" priority="108" operator="beginsWith" text="?">
      <formula>LEFT(D225,LEN("?"))="?"</formula>
    </cfRule>
  </conditionalFormatting>
  <conditionalFormatting sqref="D229">
    <cfRule type="beginsWith" dxfId="1633" priority="107" operator="beginsWith" text="?">
      <formula>LEFT(D229,LEN("?"))="?"</formula>
    </cfRule>
  </conditionalFormatting>
  <conditionalFormatting sqref="U215">
    <cfRule type="cellIs" dxfId="1632" priority="102" operator="between">
      <formula>15</formula>
      <formula>20</formula>
    </cfRule>
  </conditionalFormatting>
  <conditionalFormatting sqref="U215">
    <cfRule type="cellIs" dxfId="1631" priority="103" operator="between">
      <formula>10</formula>
      <formula>14.999</formula>
    </cfRule>
  </conditionalFormatting>
  <conditionalFormatting sqref="U215">
    <cfRule type="cellIs" dxfId="1630" priority="104" operator="between">
      <formula>5</formula>
      <formula>9.999</formula>
    </cfRule>
  </conditionalFormatting>
  <conditionalFormatting sqref="U215">
    <cfRule type="cellIs" dxfId="1629" priority="105" operator="between">
      <formula>0.001</formula>
      <formula>4.999</formula>
    </cfRule>
  </conditionalFormatting>
  <conditionalFormatting sqref="AE30">
    <cfRule type="beginsWith" dxfId="1628" priority="95" operator="beginsWith" text="?">
      <formula>LEFT(AE30,LEN("?"))="?"</formula>
    </cfRule>
  </conditionalFormatting>
  <conditionalFormatting sqref="AE81">
    <cfRule type="beginsWith" dxfId="1627" priority="94" operator="beginsWith" text="?">
      <formula>LEFT(AE81,LEN("?"))="?"</formula>
    </cfRule>
  </conditionalFormatting>
  <conditionalFormatting sqref="AE85">
    <cfRule type="beginsWith" dxfId="1626" priority="93" operator="beginsWith" text="?">
      <formula>LEFT(AE85,LEN("?"))="?"</formula>
    </cfRule>
  </conditionalFormatting>
  <conditionalFormatting sqref="AE89">
    <cfRule type="beginsWith" dxfId="1625" priority="92" operator="beginsWith" text="?">
      <formula>LEFT(AE89,LEN("?"))="?"</formula>
    </cfRule>
  </conditionalFormatting>
  <conditionalFormatting sqref="AI80:AM82">
    <cfRule type="beginsWith" dxfId="1624" priority="91" operator="beginsWith" text="?">
      <formula>LEFT(AI80,LEN("?"))="?"</formula>
    </cfRule>
  </conditionalFormatting>
  <conditionalFormatting sqref="AI84:AM86">
    <cfRule type="beginsWith" dxfId="1623" priority="90" operator="beginsWith" text="?">
      <formula>LEFT(AI84,LEN("?"))="?"</formula>
    </cfRule>
  </conditionalFormatting>
  <conditionalFormatting sqref="AI88:AM90">
    <cfRule type="beginsWith" dxfId="1622" priority="89" operator="beginsWith" text="?">
      <formula>LEFT(AI88,LEN("?"))="?"</formula>
    </cfRule>
  </conditionalFormatting>
  <conditionalFormatting sqref="D128">
    <cfRule type="beginsWith" dxfId="1621" priority="88" operator="beginsWith" text="?">
      <formula>LEFT(D128,LEN("?"))="?"</formula>
    </cfRule>
  </conditionalFormatting>
  <conditionalFormatting sqref="D132">
    <cfRule type="beginsWith" dxfId="1620" priority="87" operator="beginsWith" text="?">
      <formula>LEFT(D132,LEN("?"))="?"</formula>
    </cfRule>
  </conditionalFormatting>
  <conditionalFormatting sqref="D136">
    <cfRule type="beginsWith" dxfId="1619" priority="86" operator="beginsWith" text="?">
      <formula>LEFT(D136,LEN("?"))="?"</formula>
    </cfRule>
  </conditionalFormatting>
  <conditionalFormatting sqref="H127:L129">
    <cfRule type="beginsWith" dxfId="1618" priority="85" operator="beginsWith" text="?">
      <formula>LEFT(H127,LEN("?"))="?"</formula>
    </cfRule>
  </conditionalFormatting>
  <conditionalFormatting sqref="H131:L133">
    <cfRule type="beginsWith" dxfId="1617" priority="84" operator="beginsWith" text="?">
      <formula>LEFT(H131,LEN("?"))="?"</formula>
    </cfRule>
  </conditionalFormatting>
  <conditionalFormatting sqref="H135:L137">
    <cfRule type="beginsWith" dxfId="1616" priority="83" operator="beginsWith" text="?">
      <formula>LEFT(H135,LEN("?"))="?"</formula>
    </cfRule>
  </conditionalFormatting>
  <conditionalFormatting sqref="D155">
    <cfRule type="beginsWith" dxfId="1615" priority="82" operator="beginsWith" text="?">
      <formula>LEFT(D155,LEN("?"))="?"</formula>
    </cfRule>
  </conditionalFormatting>
  <conditionalFormatting sqref="H154:L156">
    <cfRule type="beginsWith" dxfId="1614" priority="81" operator="beginsWith" text="?">
      <formula>LEFT(H154,LEN("?"))="?"</formula>
    </cfRule>
  </conditionalFormatting>
  <conditionalFormatting sqref="AE155">
    <cfRule type="beginsWith" dxfId="1613" priority="80" operator="beginsWith" text="?">
      <formula>LEFT(AE155,LEN("?"))="?"</formula>
    </cfRule>
  </conditionalFormatting>
  <conditionalFormatting sqref="AI154:AM156">
    <cfRule type="beginsWith" dxfId="1612" priority="79" operator="beginsWith" text="?">
      <formula>LEFT(AI154,LEN("?"))="?"</formula>
    </cfRule>
  </conditionalFormatting>
  <conditionalFormatting sqref="AE128 AE124">
    <cfRule type="beginsWith" dxfId="1611" priority="77" operator="beginsWith" text="?">
      <formula>LEFT(AE124,LEN("?"))="?"</formula>
    </cfRule>
  </conditionalFormatting>
  <conditionalFormatting sqref="AE132">
    <cfRule type="beginsWith" dxfId="1610" priority="76" operator="beginsWith" text="?">
      <formula>LEFT(AE132,LEN("?"))="?"</formula>
    </cfRule>
  </conditionalFormatting>
  <conditionalFormatting sqref="AI123:AM125">
    <cfRule type="beginsWith" dxfId="1609" priority="75" operator="beginsWith" text="?">
      <formula>LEFT(AI123,LEN("?"))="?"</formula>
    </cfRule>
  </conditionalFormatting>
  <conditionalFormatting sqref="AI127:AM129">
    <cfRule type="beginsWith" dxfId="1608" priority="74" operator="beginsWith" text="?">
      <formula>LEFT(AI127,LEN("?"))="?"</formula>
    </cfRule>
  </conditionalFormatting>
  <conditionalFormatting sqref="AI131:AM133">
    <cfRule type="beginsWith" dxfId="1607" priority="73" operator="beginsWith" text="?">
      <formula>LEFT(AI131,LEN("?"))="?"</formula>
    </cfRule>
  </conditionalFormatting>
  <conditionalFormatting sqref="B140:B145">
    <cfRule type="beginsWith" dxfId="1606" priority="71" operator="beginsWith" text="?">
      <formula>LEFT(B140,LEN("?"))="?"</formula>
    </cfRule>
  </conditionalFormatting>
  <conditionalFormatting sqref="P140:S140">
    <cfRule type="containsText" dxfId="1605" priority="65" operator="containsText" text="ggggggggggggggg">
      <formula>NOT(ISERROR(SEARCH("ggggggggggggggg",P140)))</formula>
    </cfRule>
  </conditionalFormatting>
  <conditionalFormatting sqref="P140:S140">
    <cfRule type="containsText" dxfId="1604" priority="66" operator="containsText" text="gggggggggg">
      <formula>NOT(ISERROR(SEARCH("gggggggggg",P140)))</formula>
    </cfRule>
  </conditionalFormatting>
  <conditionalFormatting sqref="P140:S140">
    <cfRule type="containsText" dxfId="1603" priority="67" operator="containsText" text="ggggg">
      <formula>NOT(ISERROR(SEARCH("ggggg",P140)))</formula>
    </cfRule>
  </conditionalFormatting>
  <conditionalFormatting sqref="P140:S140">
    <cfRule type="containsText" dxfId="1602" priority="68" operator="containsText" text="g">
      <formula>NOT(ISERROR(SEARCH("g",P140)))</formula>
    </cfRule>
  </conditionalFormatting>
  <conditionalFormatting sqref="U140">
    <cfRule type="cellIs" dxfId="1601" priority="45" operator="between">
      <formula>15</formula>
      <formula>20</formula>
    </cfRule>
  </conditionalFormatting>
  <conditionalFormatting sqref="U140">
    <cfRule type="cellIs" dxfId="1600" priority="46" operator="between">
      <formula>10</formula>
      <formula>14.999</formula>
    </cfRule>
  </conditionalFormatting>
  <conditionalFormatting sqref="U140">
    <cfRule type="cellIs" dxfId="1599" priority="47" operator="between">
      <formula>5</formula>
      <formula>9.999</formula>
    </cfRule>
  </conditionalFormatting>
  <conditionalFormatting sqref="U140">
    <cfRule type="cellIs" dxfId="1598" priority="48" operator="between">
      <formula>0.001</formula>
      <formula>4.999</formula>
    </cfRule>
  </conditionalFormatting>
  <conditionalFormatting sqref="W140">
    <cfRule type="cellIs" dxfId="1597" priority="43" operator="equal">
      <formula>2</formula>
    </cfRule>
  </conditionalFormatting>
  <conditionalFormatting sqref="W140">
    <cfRule type="cellIs" dxfId="1596" priority="44" operator="equal">
      <formula>1</formula>
    </cfRule>
  </conditionalFormatting>
  <conditionalFormatting sqref="W140">
    <cfRule type="cellIs" dxfId="1595" priority="39" operator="equal">
      <formula>6</formula>
    </cfRule>
  </conditionalFormatting>
  <conditionalFormatting sqref="W140">
    <cfRule type="cellIs" dxfId="1594" priority="40" operator="equal">
      <formula>5</formula>
    </cfRule>
  </conditionalFormatting>
  <conditionalFormatting sqref="W140">
    <cfRule type="cellIs" dxfId="1593" priority="41" operator="equal">
      <formula>4</formula>
    </cfRule>
  </conditionalFormatting>
  <conditionalFormatting sqref="W140">
    <cfRule type="cellIs" dxfId="1592" priority="42" operator="equal">
      <formula>3</formula>
    </cfRule>
  </conditionalFormatting>
  <conditionalFormatting sqref="D140">
    <cfRule type="beginsWith" dxfId="1591" priority="38" operator="beginsWith" text="?">
      <formula>LEFT(D140,LEN("?"))="?"</formula>
    </cfRule>
  </conditionalFormatting>
  <conditionalFormatting sqref="H139:L141 L142">
    <cfRule type="beginsWith" dxfId="1590" priority="34" operator="beginsWith" text="?">
      <formula>LEFT(H139,LEN("?"))="?"</formula>
    </cfRule>
  </conditionalFormatting>
  <conditionalFormatting sqref="D144">
    <cfRule type="beginsWith" dxfId="1589" priority="35" operator="beginsWith" text="?">
      <formula>LEFT(D144,LEN("?"))="?"</formula>
    </cfRule>
  </conditionalFormatting>
  <conditionalFormatting sqref="H143:L145">
    <cfRule type="beginsWith" dxfId="1588" priority="33" operator="beginsWith" text="?">
      <formula>LEFT(H143,LEN("?"))="?"</formula>
    </cfRule>
  </conditionalFormatting>
  <conditionalFormatting sqref="P144:S144">
    <cfRule type="containsText" dxfId="1587" priority="28" operator="containsText" text="ggggggggggggggg">
      <formula>NOT(ISERROR(SEARCH("ggggggggggggggg",P144)))</formula>
    </cfRule>
  </conditionalFormatting>
  <conditionalFormatting sqref="P144:S144">
    <cfRule type="containsText" dxfId="1586" priority="29" operator="containsText" text="gggggggggg">
      <formula>NOT(ISERROR(SEARCH("gggggggggg",P144)))</formula>
    </cfRule>
  </conditionalFormatting>
  <conditionalFormatting sqref="P144:S144">
    <cfRule type="containsText" dxfId="1585" priority="30" operator="containsText" text="ggggg">
      <formula>NOT(ISERROR(SEARCH("ggggg",P144)))</formula>
    </cfRule>
  </conditionalFormatting>
  <conditionalFormatting sqref="P144:S144">
    <cfRule type="containsText" dxfId="1584" priority="31" operator="containsText" text="g">
      <formula>NOT(ISERROR(SEARCH("g",P144)))</formula>
    </cfRule>
  </conditionalFormatting>
  <conditionalFormatting sqref="U144">
    <cfRule type="cellIs" dxfId="1583" priority="24" operator="between">
      <formula>15</formula>
      <formula>20</formula>
    </cfRule>
  </conditionalFormatting>
  <conditionalFormatting sqref="U144">
    <cfRule type="cellIs" dxfId="1582" priority="25" operator="between">
      <formula>10</formula>
      <formula>14.999</formula>
    </cfRule>
  </conditionalFormatting>
  <conditionalFormatting sqref="U144">
    <cfRule type="cellIs" dxfId="1581" priority="26" operator="between">
      <formula>5</formula>
      <formula>9.999</formula>
    </cfRule>
  </conditionalFormatting>
  <conditionalFormatting sqref="U144">
    <cfRule type="cellIs" dxfId="1580" priority="27" operator="between">
      <formula>0.001</formula>
      <formula>4.999</formula>
    </cfRule>
  </conditionalFormatting>
  <conditionalFormatting sqref="W144">
    <cfRule type="cellIs" dxfId="1579" priority="22" operator="equal">
      <formula>2</formula>
    </cfRule>
  </conditionalFormatting>
  <conditionalFormatting sqref="W144">
    <cfRule type="cellIs" dxfId="1578" priority="23" operator="equal">
      <formula>1</formula>
    </cfRule>
  </conditionalFormatting>
  <conditionalFormatting sqref="W144">
    <cfRule type="cellIs" dxfId="1577" priority="18" operator="equal">
      <formula>6</formula>
    </cfRule>
  </conditionalFormatting>
  <conditionalFormatting sqref="W144">
    <cfRule type="cellIs" dxfId="1576" priority="19" operator="equal">
      <formula>5</formula>
    </cfRule>
  </conditionalFormatting>
  <conditionalFormatting sqref="W144">
    <cfRule type="cellIs" dxfId="1575" priority="20" operator="equal">
      <formula>4</formula>
    </cfRule>
  </conditionalFormatting>
  <conditionalFormatting sqref="W144">
    <cfRule type="cellIs" dxfId="1574" priority="21" operator="equal">
      <formula>3</formula>
    </cfRule>
  </conditionalFormatting>
  <pageMargins left="0.23622047244094491" right="0.23622047244094491" top="0.74803149606299213" bottom="0.74803149606299213" header="0.31496062992125984" footer="0.31496062992125984"/>
  <pageSetup paperSize="9" scale="20" orientation="portrait" horizontalDpi="0" verticalDpi="0"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7">
    <tabColor theme="2" tint="-0.249977111117893"/>
    <pageSetUpPr fitToPage="1"/>
  </sheetPr>
  <dimension ref="A1:BE172"/>
  <sheetViews>
    <sheetView topLeftCell="A55" zoomScale="40" zoomScaleNormal="40" workbookViewId="0">
      <selection activeCell="Y82" sqref="Y82"/>
    </sheetView>
  </sheetViews>
  <sheetFormatPr baseColWidth="10" defaultColWidth="10.85546875" defaultRowHeight="15"/>
  <cols>
    <col min="1" max="1" width="1.7109375" style="746" customWidth="1"/>
    <col min="2" max="2" width="2.42578125" style="746" customWidth="1"/>
    <col min="3" max="3" width="1.7109375" style="746" customWidth="1"/>
    <col min="4" max="4" width="10.85546875" style="746"/>
    <col min="5" max="5" width="14.140625" style="746" customWidth="1"/>
    <col min="6" max="6" width="1.7109375" style="746" customWidth="1"/>
    <col min="7" max="7" width="5" style="746" customWidth="1"/>
    <col min="8" max="8" width="36.7109375" style="746" customWidth="1"/>
    <col min="9" max="9" width="1.7109375" style="746" customWidth="1"/>
    <col min="10" max="10" width="21.7109375" style="746" customWidth="1"/>
    <col min="11" max="11" width="1.7109375" style="746" customWidth="1"/>
    <col min="12" max="12" width="12.42578125" style="746" customWidth="1"/>
    <col min="13" max="14" width="4.140625" style="746" customWidth="1"/>
    <col min="15" max="15" width="1.7109375" style="746" customWidth="1"/>
    <col min="16" max="16" width="8.85546875" style="746" customWidth="1"/>
    <col min="17" max="17" width="8.28515625" style="746" customWidth="1"/>
    <col min="18" max="18" width="8.42578125" style="746" customWidth="1"/>
    <col min="19" max="19" width="8.85546875" style="746" customWidth="1"/>
    <col min="20" max="20" width="7.42578125" style="746" customWidth="1"/>
    <col min="21" max="21" width="11.7109375" style="746" customWidth="1"/>
    <col min="22" max="22" width="3.28515625" style="746" customWidth="1"/>
    <col min="23" max="23" width="8.28515625" style="746" customWidth="1"/>
    <col min="24" max="24" width="16.7109375" style="746" customWidth="1"/>
    <col min="25" max="25" width="4.140625" style="746" customWidth="1"/>
    <col min="26" max="26" width="1.7109375" style="746" customWidth="1"/>
    <col min="27" max="27" width="3.28515625" style="746" customWidth="1"/>
    <col min="28" max="28" width="20" style="746" customWidth="1"/>
    <col min="29" max="29" width="6.7109375" style="746" customWidth="1"/>
    <col min="30" max="30" width="74.140625" style="746" customWidth="1"/>
    <col min="31" max="31" width="10.140625" style="746" customWidth="1"/>
    <col min="32" max="32" width="8.85546875" style="746" customWidth="1"/>
    <col min="33" max="33" width="8.28515625" style="746" customWidth="1"/>
    <col min="34" max="35" width="8.85546875" style="746" customWidth="1"/>
    <col min="36" max="36" width="7.42578125" style="746" customWidth="1"/>
    <col min="37" max="37" width="11.7109375" style="746" customWidth="1"/>
    <col min="38" max="38" width="3.28515625" style="746" customWidth="1"/>
    <col min="39" max="39" width="8.28515625" style="746" customWidth="1"/>
    <col min="40" max="40" width="6.28515625" style="746" customWidth="1"/>
    <col min="41" max="44" width="30.85546875" style="746" hidden="1" customWidth="1"/>
    <col min="45" max="45" width="13.28515625" style="746" hidden="1" customWidth="1"/>
    <col min="46" max="52" width="30.85546875" style="746" hidden="1" customWidth="1"/>
    <col min="53" max="53" width="2.42578125" style="746" hidden="1" customWidth="1"/>
    <col min="54" max="56" width="26.28515625" style="746" hidden="1" customWidth="1"/>
    <col min="57" max="58" width="0" style="746" hidden="1" customWidth="1"/>
    <col min="59" max="16384" width="10.85546875" style="746"/>
  </cols>
  <sheetData>
    <row r="1" spans="2:57" ht="9.9499999999999993" customHeight="1">
      <c r="AN1" s="747"/>
      <c r="AO1" s="748"/>
      <c r="AP1" s="748"/>
      <c r="AQ1" s="748"/>
      <c r="AR1" s="748"/>
      <c r="AS1" s="748"/>
      <c r="AT1" s="748"/>
      <c r="AU1" s="748"/>
      <c r="AV1" s="748"/>
      <c r="AW1" s="748"/>
      <c r="AX1" s="748"/>
      <c r="AY1" s="748"/>
      <c r="AZ1" s="748"/>
      <c r="BA1" s="748"/>
      <c r="BB1" s="748"/>
      <c r="BC1" s="748"/>
      <c r="BD1" s="748"/>
      <c r="BE1" s="749"/>
    </row>
    <row r="2" spans="2:57" ht="15" customHeight="1">
      <c r="B2" s="750"/>
      <c r="C2" s="751"/>
      <c r="D2" s="751"/>
      <c r="E2" s="751"/>
      <c r="F2" s="751"/>
      <c r="G2" s="751"/>
      <c r="H2" s="751"/>
      <c r="I2" s="751"/>
      <c r="J2" s="751"/>
      <c r="K2" s="751"/>
      <c r="L2" s="751"/>
      <c r="M2" s="751"/>
      <c r="N2" s="751"/>
      <c r="O2" s="751"/>
      <c r="P2" s="751"/>
      <c r="Q2" s="751"/>
      <c r="R2" s="751"/>
      <c r="S2" s="751"/>
      <c r="T2" s="751"/>
      <c r="U2" s="751"/>
      <c r="V2" s="751"/>
      <c r="W2" s="751"/>
      <c r="X2" s="751"/>
      <c r="Y2" s="751"/>
      <c r="Z2" s="751"/>
      <c r="AA2" s="751"/>
      <c r="AB2" s="751"/>
      <c r="AC2" s="751"/>
      <c r="AD2" s="751"/>
      <c r="AE2" s="751"/>
      <c r="AF2" s="751"/>
      <c r="AG2" s="751"/>
      <c r="AH2" s="751"/>
      <c r="AI2" s="751"/>
      <c r="AJ2" s="751"/>
      <c r="AK2" s="751"/>
      <c r="AL2" s="751"/>
      <c r="AM2" s="752"/>
    </row>
    <row r="3" spans="2:57" ht="9.9499999999999993" customHeight="1">
      <c r="B3" s="753"/>
      <c r="F3" s="754"/>
      <c r="G3" s="754"/>
      <c r="H3" s="755"/>
      <c r="I3" s="754"/>
      <c r="J3" s="754"/>
      <c r="K3" s="755"/>
      <c r="L3" s="755"/>
      <c r="M3" s="755"/>
      <c r="N3" s="755"/>
      <c r="O3" s="755"/>
      <c r="P3" s="755"/>
      <c r="Q3" s="755"/>
      <c r="AE3" s="755"/>
      <c r="AF3" s="755"/>
      <c r="AM3" s="756"/>
    </row>
    <row r="4" spans="2:57" ht="9.9499999999999993" customHeight="1">
      <c r="B4" s="753"/>
      <c r="F4" s="754"/>
      <c r="G4" s="754"/>
      <c r="H4" s="755"/>
      <c r="I4" s="754"/>
      <c r="J4" s="754"/>
      <c r="K4" s="755"/>
      <c r="L4" s="755"/>
      <c r="M4" s="755"/>
      <c r="N4" s="755"/>
      <c r="O4" s="755"/>
      <c r="P4" s="755"/>
      <c r="Q4" s="755"/>
      <c r="AE4" s="755"/>
      <c r="AF4" s="755"/>
      <c r="AM4" s="756"/>
    </row>
    <row r="5" spans="2:57" s="353" customFormat="1" ht="27.95" customHeight="1">
      <c r="B5" s="12"/>
      <c r="C5" s="11"/>
      <c r="D5" s="11"/>
      <c r="E5" s="11"/>
      <c r="F5" s="13"/>
      <c r="G5" s="1051" t="str">
        <f>IF('Suivi des évaluations'!K5=0,"?",'Suivi des évaluations'!K5)</f>
        <v>?</v>
      </c>
      <c r="H5" s="1051"/>
      <c r="I5" s="1071"/>
      <c r="J5" s="1568" t="str">
        <f>'Bilan MEE'!J5:J6</f>
        <v>Seconde</v>
      </c>
      <c r="K5" s="1569"/>
      <c r="L5" s="1372" t="str">
        <f>IF('Suivi des évaluations'!S15=0,"?",'Suivi des évaluations'!S15)</f>
        <v>BCP</v>
      </c>
      <c r="M5" s="1372"/>
      <c r="N5" s="1570"/>
      <c r="O5" s="1326" t="str">
        <f>IF('Suivi des évaluations'!AB15=0,"?",'Suivi des évaluations'!AB15)</f>
        <v>Maintenance et efficacité énergétique (MEE)</v>
      </c>
      <c r="P5" s="1326"/>
      <c r="Q5" s="1326"/>
      <c r="R5" s="1326"/>
      <c r="S5" s="1326"/>
      <c r="T5" s="1326"/>
      <c r="U5" s="356"/>
      <c r="V5" s="11"/>
      <c r="W5" s="1361" t="s">
        <v>126</v>
      </c>
      <c r="X5" s="1361"/>
      <c r="Y5" s="1361"/>
      <c r="Z5" s="1361"/>
      <c r="AA5" s="1361"/>
      <c r="AB5" s="1361"/>
      <c r="AC5" s="1459"/>
      <c r="AD5" s="1571" t="s">
        <v>433</v>
      </c>
      <c r="AE5" s="1571"/>
      <c r="AF5" s="1571"/>
      <c r="AG5" s="1571"/>
      <c r="AH5" s="1571"/>
      <c r="AI5" s="1571"/>
      <c r="AJ5" s="1571"/>
      <c r="AK5" s="1571"/>
      <c r="AL5" s="1571"/>
      <c r="AM5" s="894"/>
    </row>
    <row r="6" spans="2:57" s="353" customFormat="1" ht="27.95" customHeight="1">
      <c r="B6" s="12"/>
      <c r="C6" s="11"/>
      <c r="D6" s="11"/>
      <c r="E6" s="11"/>
      <c r="F6" s="13"/>
      <c r="G6" s="1051" t="str">
        <f>IF('Suivi des évaluations'!K7=0,"?",'Suivi des évaluations'!K7)</f>
        <v>?</v>
      </c>
      <c r="H6" s="1051"/>
      <c r="I6" s="1071"/>
      <c r="J6" s="1568"/>
      <c r="K6" s="1569"/>
      <c r="L6" s="1372"/>
      <c r="M6" s="1372"/>
      <c r="N6" s="1570"/>
      <c r="O6" s="1326"/>
      <c r="P6" s="1326"/>
      <c r="Q6" s="1326"/>
      <c r="R6" s="1326"/>
      <c r="S6" s="1326"/>
      <c r="T6" s="1326"/>
      <c r="U6" s="356"/>
      <c r="V6" s="11"/>
      <c r="W6" s="1361"/>
      <c r="X6" s="1361"/>
      <c r="Y6" s="1361"/>
      <c r="Z6" s="1361"/>
      <c r="AA6" s="1361"/>
      <c r="AB6" s="1361"/>
      <c r="AC6" s="1459"/>
      <c r="AD6" s="1571"/>
      <c r="AE6" s="1571"/>
      <c r="AF6" s="1571"/>
      <c r="AG6" s="1571"/>
      <c r="AH6" s="1571"/>
      <c r="AI6" s="1571"/>
      <c r="AJ6" s="1571"/>
      <c r="AK6" s="1571"/>
      <c r="AL6" s="1571"/>
      <c r="AM6" s="894"/>
    </row>
    <row r="7" spans="2:57" s="362" customFormat="1" ht="9.9499999999999993" customHeight="1">
      <c r="B7" s="22"/>
      <c r="C7" s="21"/>
      <c r="D7" s="21"/>
      <c r="E7" s="21"/>
      <c r="F7" s="21"/>
      <c r="G7" s="23"/>
      <c r="H7" s="23"/>
      <c r="I7" s="23"/>
      <c r="J7" s="24"/>
      <c r="K7" s="24"/>
      <c r="L7" s="24"/>
      <c r="M7" s="24"/>
      <c r="N7" s="24"/>
      <c r="O7" s="24"/>
      <c r="P7" s="24"/>
      <c r="Q7" s="8"/>
      <c r="R7" s="1"/>
      <c r="S7" s="1"/>
      <c r="T7" s="1"/>
      <c r="U7" s="1"/>
      <c r="V7" s="1"/>
      <c r="W7" s="1361"/>
      <c r="X7" s="1361"/>
      <c r="Y7" s="1361"/>
      <c r="Z7" s="1361"/>
      <c r="AA7" s="1361"/>
      <c r="AB7" s="1361"/>
      <c r="AC7" s="1459"/>
      <c r="AD7" s="1571"/>
      <c r="AE7" s="1571"/>
      <c r="AF7" s="1571"/>
      <c r="AG7" s="1571"/>
      <c r="AH7" s="1571"/>
      <c r="AI7" s="1571"/>
      <c r="AJ7" s="1571"/>
      <c r="AK7" s="1571"/>
      <c r="AL7" s="1571"/>
      <c r="AM7" s="895"/>
    </row>
    <row r="8" spans="2:57" ht="9.9499999999999993" customHeight="1">
      <c r="B8" s="5"/>
      <c r="C8" s="1"/>
      <c r="D8" s="27"/>
      <c r="E8" s="27"/>
      <c r="F8" s="1"/>
      <c r="G8" s="1"/>
      <c r="H8" s="1"/>
      <c r="I8" s="1"/>
      <c r="J8" s="1"/>
      <c r="K8" s="1"/>
      <c r="L8" s="1"/>
      <c r="M8" s="1"/>
      <c r="N8" s="1"/>
      <c r="O8" s="1"/>
      <c r="P8" s="1"/>
      <c r="Q8" s="1"/>
      <c r="R8" s="1"/>
      <c r="S8" s="1"/>
      <c r="T8" s="1"/>
      <c r="U8" s="1"/>
      <c r="V8" s="1"/>
      <c r="W8" s="1361"/>
      <c r="X8" s="1361"/>
      <c r="Y8" s="1361"/>
      <c r="Z8" s="1361"/>
      <c r="AA8" s="1361"/>
      <c r="AB8" s="1361"/>
      <c r="AC8" s="1459"/>
      <c r="AD8" s="1571"/>
      <c r="AE8" s="1571"/>
      <c r="AF8" s="1571"/>
      <c r="AG8" s="1571"/>
      <c r="AH8" s="1571"/>
      <c r="AI8" s="1571"/>
      <c r="AJ8" s="1571"/>
      <c r="AK8" s="1571"/>
      <c r="AL8" s="1571"/>
      <c r="AM8" s="895"/>
      <c r="AN8" s="757"/>
      <c r="AO8" s="757"/>
      <c r="AP8" s="757"/>
      <c r="AQ8" s="757"/>
      <c r="AR8" s="757"/>
      <c r="AS8" s="757"/>
      <c r="AT8" s="757"/>
      <c r="AU8" s="757"/>
      <c r="AV8" s="757"/>
      <c r="AW8" s="757"/>
      <c r="AX8" s="757"/>
      <c r="AY8" s="757"/>
    </row>
    <row r="9" spans="2:57" s="362" customFormat="1" ht="60" customHeight="1">
      <c r="B9" s="1564" t="s">
        <v>0</v>
      </c>
      <c r="C9" s="1565"/>
      <c r="D9" s="1565"/>
      <c r="E9" s="1565"/>
      <c r="F9" s="29"/>
      <c r="G9" s="30"/>
      <c r="H9" s="131" t="s">
        <v>388</v>
      </c>
      <c r="I9" s="132"/>
      <c r="J9" s="132"/>
      <c r="K9" s="506"/>
      <c r="L9" s="506"/>
      <c r="M9" s="506"/>
      <c r="N9" s="506"/>
      <c r="O9" s="133"/>
      <c r="P9" s="133"/>
      <c r="Q9" s="133"/>
      <c r="R9" s="133"/>
      <c r="S9" s="133"/>
      <c r="T9" s="133"/>
      <c r="U9" s="133"/>
      <c r="V9" s="133"/>
      <c r="W9" s="133"/>
      <c r="X9" s="133"/>
      <c r="Y9" s="29"/>
      <c r="Z9" s="29"/>
      <c r="AA9" s="29"/>
      <c r="AB9" s="29"/>
      <c r="AC9" s="29"/>
      <c r="AD9" s="1571"/>
      <c r="AE9" s="1571"/>
      <c r="AF9" s="1571"/>
      <c r="AG9" s="1571"/>
      <c r="AH9" s="1571"/>
      <c r="AI9" s="1571"/>
      <c r="AJ9" s="1571"/>
      <c r="AK9" s="1571"/>
      <c r="AL9" s="1571"/>
      <c r="AM9" s="896"/>
    </row>
    <row r="10" spans="2:57" ht="30" customHeight="1">
      <c r="B10" s="758"/>
      <c r="C10" s="759"/>
      <c r="D10" s="759"/>
      <c r="E10" s="759"/>
      <c r="F10" s="759"/>
      <c r="G10" s="760"/>
      <c r="H10" s="761" t="s">
        <v>92</v>
      </c>
      <c r="I10" s="1566">
        <f ca="1">TODAY()</f>
        <v>44544</v>
      </c>
      <c r="J10" s="1566"/>
      <c r="K10" s="1566"/>
      <c r="L10" s="1566"/>
      <c r="M10" s="1566"/>
      <c r="N10" s="1566"/>
      <c r="O10" s="1566"/>
      <c r="P10" s="1566"/>
      <c r="Q10" s="1566"/>
      <c r="R10" s="1566"/>
      <c r="S10" s="1566"/>
      <c r="T10" s="1566"/>
      <c r="U10" s="1566"/>
      <c r="V10" s="1566"/>
      <c r="W10" s="1566"/>
      <c r="X10" s="1566"/>
      <c r="Y10" s="1566"/>
      <c r="Z10" s="1566"/>
      <c r="AA10" s="1566"/>
      <c r="AB10" s="1566"/>
      <c r="AC10" s="1566"/>
      <c r="AD10" s="1566"/>
      <c r="AE10" s="1566"/>
      <c r="AF10" s="1566"/>
      <c r="AG10" s="1566"/>
      <c r="AH10" s="1566"/>
      <c r="AI10" s="1566"/>
      <c r="AJ10" s="1566"/>
      <c r="AK10" s="1566"/>
      <c r="AL10" s="1566"/>
      <c r="AM10" s="1567"/>
      <c r="AO10" s="1561"/>
      <c r="AP10" s="1561"/>
      <c r="AQ10" s="1561"/>
      <c r="AR10" s="1561"/>
      <c r="AS10" s="1561"/>
      <c r="AT10" s="1561"/>
      <c r="AU10" s="1561"/>
      <c r="AV10" s="1561"/>
      <c r="AW10" s="1561"/>
      <c r="AX10" s="1561"/>
    </row>
    <row r="11" spans="2:57" ht="5.0999999999999996" customHeight="1">
      <c r="B11" s="753"/>
      <c r="G11" s="366"/>
      <c r="H11" s="762"/>
      <c r="I11" s="762"/>
      <c r="J11" s="762"/>
      <c r="K11" s="762"/>
      <c r="L11" s="762"/>
      <c r="M11" s="762"/>
      <c r="N11" s="762"/>
      <c r="O11" s="762"/>
      <c r="P11" s="762"/>
      <c r="Q11" s="762"/>
      <c r="R11" s="762"/>
      <c r="S11" s="762"/>
      <c r="T11" s="762"/>
      <c r="U11" s="762"/>
      <c r="V11" s="762"/>
      <c r="W11" s="762"/>
      <c r="X11" s="762"/>
      <c r="Y11" s="762"/>
      <c r="Z11" s="762"/>
      <c r="AA11" s="762"/>
      <c r="AB11" s="762"/>
      <c r="AC11" s="762"/>
      <c r="AD11" s="762"/>
      <c r="AE11" s="762"/>
      <c r="AF11" s="762"/>
      <c r="AG11" s="762"/>
      <c r="AH11" s="762"/>
      <c r="AI11" s="762"/>
      <c r="AJ11" s="762"/>
      <c r="AK11" s="762"/>
      <c r="AL11" s="762"/>
      <c r="AM11" s="763"/>
    </row>
    <row r="12" spans="2:57" ht="15" customHeight="1">
      <c r="B12" s="753"/>
      <c r="G12" s="366"/>
      <c r="H12" s="762"/>
      <c r="I12" s="762"/>
      <c r="J12" s="762"/>
      <c r="K12" s="762"/>
      <c r="L12" s="762"/>
      <c r="M12" s="762"/>
      <c r="N12" s="762"/>
      <c r="O12" s="762"/>
      <c r="P12" s="762"/>
      <c r="Q12" s="762"/>
      <c r="R12" s="762"/>
      <c r="S12" s="762"/>
      <c r="T12" s="762"/>
      <c r="U12" s="384"/>
      <c r="V12" s="384"/>
      <c r="W12" s="384"/>
      <c r="X12" s="384"/>
      <c r="Y12" s="366"/>
      <c r="Z12" s="366"/>
      <c r="AA12" s="764"/>
      <c r="AB12" s="762"/>
      <c r="AC12" s="762"/>
      <c r="AD12" s="762"/>
      <c r="AE12" s="762"/>
      <c r="AF12" s="762"/>
      <c r="AG12" s="762"/>
      <c r="AH12" s="762"/>
      <c r="AI12" s="762"/>
      <c r="AJ12" s="384"/>
      <c r="AK12" s="384"/>
      <c r="AL12" s="384"/>
      <c r="AM12" s="765"/>
    </row>
    <row r="13" spans="2:57" ht="9.9499999999999993" customHeight="1">
      <c r="B13" s="753"/>
      <c r="G13" s="366"/>
      <c r="H13" s="762"/>
      <c r="I13" s="762"/>
      <c r="J13" s="762"/>
      <c r="K13" s="762"/>
      <c r="L13" s="762"/>
      <c r="M13" s="762"/>
      <c r="N13" s="762"/>
      <c r="O13" s="762"/>
      <c r="P13" s="762"/>
      <c r="Q13" s="762"/>
      <c r="R13" s="762"/>
      <c r="S13" s="762"/>
      <c r="T13" s="762"/>
      <c r="U13" s="762"/>
      <c r="V13" s="762"/>
      <c r="W13" s="762"/>
      <c r="X13" s="762"/>
      <c r="Y13" s="762"/>
      <c r="Z13" s="762"/>
      <c r="AA13" s="762"/>
      <c r="AB13" s="762"/>
      <c r="AC13" s="762"/>
      <c r="AD13" s="762"/>
      <c r="AE13" s="762"/>
      <c r="AF13" s="762"/>
      <c r="AG13" s="762"/>
      <c r="AH13" s="762"/>
      <c r="AI13" s="762"/>
      <c r="AJ13" s="762"/>
      <c r="AK13" s="762"/>
      <c r="AL13" s="762"/>
      <c r="AM13" s="763"/>
    </row>
    <row r="14" spans="2:57" ht="15" customHeight="1">
      <c r="B14" s="753"/>
      <c r="D14" s="1562"/>
      <c r="E14" s="1562"/>
      <c r="G14" s="366"/>
      <c r="H14" s="366"/>
      <c r="I14" s="366"/>
      <c r="J14" s="366"/>
      <c r="K14" s="366"/>
      <c r="L14" s="764"/>
      <c r="M14" s="764"/>
      <c r="N14" s="764"/>
      <c r="O14" s="764"/>
      <c r="P14" s="379" t="s">
        <v>66</v>
      </c>
      <c r="Q14" s="380" t="s">
        <v>62</v>
      </c>
      <c r="R14" s="381" t="s">
        <v>57</v>
      </c>
      <c r="S14" s="382" t="s">
        <v>52</v>
      </c>
      <c r="T14" s="366"/>
      <c r="U14" s="767"/>
      <c r="V14" s="366"/>
      <c r="W14" s="768"/>
      <c r="X14" s="366"/>
      <c r="AA14" s="766"/>
      <c r="AB14" s="766"/>
      <c r="AD14" s="366"/>
      <c r="AE14" s="366"/>
      <c r="AF14" s="379" t="s">
        <v>66</v>
      </c>
      <c r="AG14" s="380" t="s">
        <v>62</v>
      </c>
      <c r="AH14" s="381" t="s">
        <v>57</v>
      </c>
      <c r="AI14" s="382" t="s">
        <v>52</v>
      </c>
      <c r="AJ14" s="764"/>
      <c r="AK14" s="764"/>
      <c r="AL14" s="764"/>
      <c r="AM14" s="769"/>
      <c r="AO14" s="770"/>
      <c r="AP14" s="770"/>
      <c r="AQ14" s="770"/>
      <c r="AR14" s="770"/>
      <c r="AS14" s="770"/>
      <c r="AT14" s="770"/>
      <c r="AU14" s="770"/>
      <c r="AV14" s="770"/>
      <c r="AW14" s="770"/>
      <c r="AX14" s="770"/>
    </row>
    <row r="15" spans="2:57" ht="5.0999999999999996" customHeight="1">
      <c r="B15" s="753"/>
      <c r="G15" s="366"/>
      <c r="H15" s="366"/>
      <c r="I15" s="366"/>
      <c r="J15" s="366"/>
      <c r="K15" s="366"/>
      <c r="L15" s="771"/>
      <c r="M15" s="764"/>
      <c r="N15" s="764"/>
      <c r="O15" s="764"/>
      <c r="P15" s="772"/>
      <c r="Q15" s="384"/>
      <c r="R15" s="384"/>
      <c r="S15" s="772"/>
      <c r="T15" s="366"/>
      <c r="U15" s="764"/>
      <c r="V15" s="366"/>
      <c r="W15" s="764"/>
      <c r="X15" s="366"/>
      <c r="Y15" s="366"/>
      <c r="Z15" s="366"/>
      <c r="AA15" s="366"/>
      <c r="AE15" s="772"/>
      <c r="AF15" s="384"/>
      <c r="AG15" s="384"/>
      <c r="AH15" s="772"/>
      <c r="AI15" s="366"/>
      <c r="AJ15" s="764"/>
      <c r="AK15" s="366"/>
      <c r="AL15" s="764"/>
      <c r="AM15" s="769"/>
      <c r="AO15" s="770"/>
      <c r="AP15" s="770"/>
      <c r="AQ15" s="770"/>
      <c r="AR15" s="770"/>
      <c r="AS15" s="770"/>
      <c r="AT15" s="770"/>
      <c r="AU15" s="770"/>
      <c r="AW15" s="770"/>
    </row>
    <row r="16" spans="2:57" ht="35.1" customHeight="1">
      <c r="B16" s="753"/>
      <c r="G16" s="366"/>
      <c r="H16" s="366"/>
      <c r="I16" s="366"/>
      <c r="J16" s="366"/>
      <c r="K16" s="366"/>
      <c r="L16" s="366"/>
      <c r="M16" s="366"/>
      <c r="N16" s="366"/>
      <c r="O16" s="366"/>
      <c r="P16" s="366"/>
      <c r="Q16" s="366"/>
      <c r="R16" s="366"/>
      <c r="S16" s="366"/>
      <c r="T16" s="366"/>
      <c r="U16" s="366"/>
      <c r="V16" s="366"/>
      <c r="W16" s="366"/>
      <c r="X16" s="366"/>
      <c r="Y16" s="366"/>
      <c r="Z16" s="366"/>
      <c r="AA16" s="366"/>
      <c r="AB16" s="366"/>
      <c r="AE16" s="366"/>
      <c r="AF16" s="366"/>
      <c r="AG16" s="366"/>
      <c r="AH16" s="366"/>
      <c r="AI16" s="366"/>
      <c r="AJ16" s="366"/>
      <c r="AK16" s="366"/>
      <c r="AL16" s="366"/>
      <c r="AM16" s="773"/>
    </row>
    <row r="17" spans="2:50" ht="30" customHeight="1">
      <c r="B17" s="774"/>
      <c r="C17" s="775"/>
      <c r="D17" s="775"/>
      <c r="E17" s="775"/>
      <c r="F17" s="775"/>
      <c r="G17" s="776"/>
      <c r="H17" s="776"/>
      <c r="I17" s="776"/>
      <c r="J17" s="776"/>
      <c r="K17" s="776"/>
      <c r="L17" s="776"/>
      <c r="M17" s="776"/>
      <c r="N17" s="776"/>
      <c r="O17" s="776"/>
      <c r="P17" s="776"/>
      <c r="Q17" s="776"/>
      <c r="R17" s="776"/>
      <c r="S17" s="776"/>
      <c r="T17" s="776"/>
      <c r="U17" s="776"/>
      <c r="V17" s="776"/>
      <c r="W17" s="776"/>
      <c r="X17" s="776"/>
      <c r="Y17" s="776"/>
      <c r="Z17" s="776"/>
      <c r="AA17" s="776"/>
      <c r="AB17" s="775"/>
      <c r="AC17" s="775"/>
      <c r="AD17" s="776"/>
      <c r="AE17" s="776"/>
      <c r="AF17" s="776"/>
      <c r="AG17" s="776"/>
      <c r="AH17" s="776"/>
      <c r="AI17" s="776"/>
      <c r="AJ17" s="776"/>
      <c r="AK17" s="776"/>
      <c r="AL17" s="776"/>
      <c r="AM17" s="777"/>
    </row>
    <row r="18" spans="2:50" ht="20.100000000000001" customHeight="1">
      <c r="B18" s="778"/>
      <c r="C18" s="779"/>
      <c r="D18" s="779"/>
      <c r="E18" s="779"/>
      <c r="F18" s="779"/>
      <c r="G18" s="780"/>
      <c r="H18" s="780"/>
      <c r="I18" s="780"/>
      <c r="J18" s="780"/>
      <c r="K18" s="780"/>
      <c r="L18" s="780"/>
      <c r="M18" s="780"/>
      <c r="N18" s="780"/>
      <c r="O18" s="780"/>
      <c r="P18" s="780"/>
      <c r="Q18" s="780"/>
      <c r="R18" s="780"/>
      <c r="S18" s="780"/>
      <c r="T18" s="780"/>
      <c r="U18" s="780"/>
      <c r="V18" s="780"/>
      <c r="W18" s="781"/>
      <c r="X18" s="782"/>
      <c r="Y18" s="783"/>
      <c r="Z18" s="784"/>
      <c r="AA18" s="784"/>
      <c r="AB18" s="784"/>
      <c r="AC18" s="785"/>
      <c r="AD18" s="785"/>
      <c r="AE18" s="784"/>
      <c r="AF18" s="784"/>
      <c r="AG18" s="784"/>
      <c r="AH18" s="784"/>
      <c r="AI18" s="784"/>
      <c r="AJ18" s="784"/>
      <c r="AK18" s="784"/>
      <c r="AL18" s="784"/>
      <c r="AM18" s="786"/>
      <c r="AQ18" s="787"/>
      <c r="AR18" s="787"/>
      <c r="AS18" s="787"/>
      <c r="AT18" s="787"/>
      <c r="AU18" s="787"/>
      <c r="AW18" s="787"/>
    </row>
    <row r="19" spans="2:50" ht="39.950000000000003" customHeight="1">
      <c r="B19" s="788"/>
      <c r="C19" s="789"/>
      <c r="D19" s="789"/>
      <c r="E19" s="789"/>
      <c r="F19" s="789"/>
      <c r="G19" s="790"/>
      <c r="H19" s="1516"/>
      <c r="I19" s="1517"/>
      <c r="J19" s="1517"/>
      <c r="K19" s="1517"/>
      <c r="L19" s="1518"/>
      <c r="M19" s="790"/>
      <c r="N19" s="790"/>
      <c r="O19" s="790"/>
      <c r="P19" s="791"/>
      <c r="Q19" s="791"/>
      <c r="R19" s="791"/>
      <c r="S19" s="791"/>
      <c r="T19" s="791"/>
      <c r="U19" s="791"/>
      <c r="V19" s="791"/>
      <c r="W19" s="792"/>
      <c r="X19" s="782"/>
      <c r="Y19" s="793"/>
      <c r="Z19" s="790"/>
      <c r="AA19" s="790"/>
      <c r="AB19" s="790"/>
      <c r="AC19" s="789"/>
      <c r="AD19" s="1525"/>
      <c r="AE19" s="789"/>
      <c r="AF19" s="789"/>
      <c r="AG19" s="789"/>
      <c r="AH19" s="789"/>
      <c r="AI19" s="789"/>
      <c r="AJ19" s="789"/>
      <c r="AK19" s="789"/>
      <c r="AL19" s="794"/>
      <c r="AM19" s="795"/>
      <c r="AN19" s="796"/>
      <c r="AQ19" s="787"/>
      <c r="AR19" s="787"/>
      <c r="AS19" s="797"/>
      <c r="AT19" s="797"/>
      <c r="AU19" s="797"/>
      <c r="AV19" s="797"/>
      <c r="AW19" s="787"/>
    </row>
    <row r="20" spans="2:50" ht="60" customHeight="1">
      <c r="B20" s="788"/>
      <c r="C20" s="789"/>
      <c r="D20" s="789"/>
      <c r="E20" s="789"/>
      <c r="F20" s="789"/>
      <c r="G20" s="790"/>
      <c r="H20" s="1519"/>
      <c r="I20" s="1520"/>
      <c r="J20" s="1520"/>
      <c r="K20" s="1520"/>
      <c r="L20" s="1521"/>
      <c r="M20" s="790"/>
      <c r="N20" s="790"/>
      <c r="O20" s="790"/>
      <c r="P20" s="1607" t="str">
        <f>'Donnees SN'!E28</f>
        <v>Epreuve technologique: analyse d'un système numérique</v>
      </c>
      <c r="Q20" s="1608"/>
      <c r="R20" s="1608"/>
      <c r="S20" s="1608"/>
      <c r="T20" s="1608"/>
      <c r="U20" s="1608"/>
      <c r="V20" s="1609"/>
      <c r="W20" s="798"/>
      <c r="X20" s="782"/>
      <c r="Y20" s="793"/>
      <c r="Z20" s="790"/>
      <c r="AA20" s="790"/>
      <c r="AB20" s="790"/>
      <c r="AC20" s="789"/>
      <c r="AD20" s="1526"/>
      <c r="AE20" s="789"/>
      <c r="AF20" s="1528" t="str">
        <f>'Donnees SN'!E28</f>
        <v>Epreuve technologique: analyse d'un système numérique</v>
      </c>
      <c r="AG20" s="1529"/>
      <c r="AH20" s="1529"/>
      <c r="AI20" s="1529"/>
      <c r="AJ20" s="1529"/>
      <c r="AK20" s="1529"/>
      <c r="AL20" s="1530"/>
      <c r="AM20" s="799"/>
      <c r="AN20" s="796"/>
      <c r="AQ20" s="787"/>
      <c r="AR20" s="787"/>
      <c r="AS20" s="797"/>
      <c r="AT20" s="797"/>
      <c r="AU20" s="797"/>
      <c r="AV20" s="797"/>
      <c r="AW20" s="787"/>
    </row>
    <row r="21" spans="2:50" ht="30" customHeight="1">
      <c r="B21" s="788"/>
      <c r="C21" s="789"/>
      <c r="D21" s="1543" t="s">
        <v>325</v>
      </c>
      <c r="E21" s="1543"/>
      <c r="F21" s="789"/>
      <c r="G21" s="790"/>
      <c r="H21" s="1519"/>
      <c r="I21" s="1520"/>
      <c r="J21" s="1520"/>
      <c r="K21" s="1520"/>
      <c r="L21" s="1521"/>
      <c r="M21" s="790"/>
      <c r="N21" s="790"/>
      <c r="O21" s="790"/>
      <c r="P21" s="800"/>
      <c r="Q21" s="800"/>
      <c r="R21" s="800"/>
      <c r="S21" s="800"/>
      <c r="T21" s="800"/>
      <c r="U21" s="800"/>
      <c r="V21" s="800"/>
      <c r="W21" s="798"/>
      <c r="X21" s="782"/>
      <c r="Y21" s="793"/>
      <c r="Z21" s="1543" t="s">
        <v>325</v>
      </c>
      <c r="AA21" s="1543"/>
      <c r="AB21" s="1543"/>
      <c r="AC21" s="789"/>
      <c r="AD21" s="1526"/>
      <c r="AE21" s="789"/>
      <c r="AF21" s="800"/>
      <c r="AG21" s="800"/>
      <c r="AH21" s="800"/>
      <c r="AI21" s="800"/>
      <c r="AJ21" s="800"/>
      <c r="AK21" s="800"/>
      <c r="AL21" s="800"/>
      <c r="AM21" s="799"/>
      <c r="AN21" s="796"/>
      <c r="AQ21" s="787"/>
      <c r="AR21" s="787"/>
      <c r="AS21" s="797"/>
      <c r="AT21" s="797"/>
      <c r="AU21" s="797"/>
      <c r="AV21" s="797"/>
      <c r="AW21" s="787"/>
    </row>
    <row r="22" spans="2:50" ht="30" customHeight="1">
      <c r="B22" s="788"/>
      <c r="C22" s="789"/>
      <c r="D22" s="1544"/>
      <c r="E22" s="1544"/>
      <c r="F22" s="789"/>
      <c r="G22" s="790"/>
      <c r="H22" s="1519"/>
      <c r="I22" s="1520"/>
      <c r="J22" s="1520"/>
      <c r="K22" s="1520"/>
      <c r="L22" s="1521"/>
      <c r="M22" s="790"/>
      <c r="N22" s="790"/>
      <c r="O22" s="790"/>
      <c r="P22" s="1547" t="s">
        <v>326</v>
      </c>
      <c r="Q22" s="1547"/>
      <c r="R22" s="1547"/>
      <c r="S22" s="1547"/>
      <c r="T22" s="1548" t="s">
        <v>120</v>
      </c>
      <c r="U22" s="1548"/>
      <c r="V22" s="1548"/>
      <c r="W22" s="1549"/>
      <c r="X22" s="782"/>
      <c r="Y22" s="793"/>
      <c r="Z22" s="1544"/>
      <c r="AA22" s="1544"/>
      <c r="AB22" s="1544"/>
      <c r="AC22" s="789"/>
      <c r="AD22" s="1526"/>
      <c r="AE22" s="789"/>
      <c r="AF22" s="791"/>
      <c r="AG22" s="791"/>
      <c r="AH22" s="791"/>
      <c r="AI22" s="791"/>
      <c r="AJ22" s="791"/>
      <c r="AK22" s="791"/>
      <c r="AL22" s="791"/>
      <c r="AM22" s="799"/>
      <c r="AN22" s="796"/>
      <c r="AQ22" s="787"/>
      <c r="AR22" s="787"/>
      <c r="AS22" s="797"/>
      <c r="AT22" s="797"/>
      <c r="AU22" s="797"/>
      <c r="AV22" s="797"/>
      <c r="AW22" s="787"/>
    </row>
    <row r="23" spans="2:50" ht="20.100000000000001" customHeight="1">
      <c r="B23" s="788"/>
      <c r="C23" s="789"/>
      <c r="D23" s="1550">
        <v>1</v>
      </c>
      <c r="E23" s="1551"/>
      <c r="F23" s="789"/>
      <c r="G23" s="790"/>
      <c r="H23" s="1519"/>
      <c r="I23" s="1520"/>
      <c r="J23" s="1520"/>
      <c r="K23" s="1520"/>
      <c r="L23" s="1521"/>
      <c r="M23" s="801"/>
      <c r="N23" s="801"/>
      <c r="O23" s="790"/>
      <c r="P23" s="790"/>
      <c r="Q23" s="802"/>
      <c r="R23" s="790"/>
      <c r="S23" s="790"/>
      <c r="T23" s="790"/>
      <c r="U23" s="1556">
        <f>AVERAGE(AQ85:AQ98)</f>
        <v>0</v>
      </c>
      <c r="V23" s="1557"/>
      <c r="W23" s="803"/>
      <c r="X23" s="782"/>
      <c r="Y23" s="793"/>
      <c r="Z23" s="1550">
        <v>1</v>
      </c>
      <c r="AA23" s="1558"/>
      <c r="AB23" s="1551"/>
      <c r="AC23" s="789"/>
      <c r="AD23" s="1526"/>
      <c r="AE23" s="789"/>
      <c r="AF23" s="791"/>
      <c r="AG23" s="791"/>
      <c r="AH23" s="791"/>
      <c r="AI23" s="791"/>
      <c r="AJ23" s="791"/>
      <c r="AK23" s="791"/>
      <c r="AL23" s="791"/>
      <c r="AM23" s="804"/>
      <c r="AO23" s="787"/>
      <c r="AP23" s="787"/>
      <c r="AQ23" s="787"/>
      <c r="AR23" s="787"/>
      <c r="AS23" s="797"/>
      <c r="AT23" s="797"/>
      <c r="AU23" s="797"/>
      <c r="AV23" s="797"/>
      <c r="AW23" s="787"/>
      <c r="AX23" s="787"/>
    </row>
    <row r="24" spans="2:50" s="362" customFormat="1" ht="30" customHeight="1">
      <c r="B24" s="1534"/>
      <c r="C24" s="1535"/>
      <c r="D24" s="1552"/>
      <c r="E24" s="1553"/>
      <c r="F24" s="789"/>
      <c r="G24" s="805"/>
      <c r="H24" s="1519"/>
      <c r="I24" s="1520"/>
      <c r="J24" s="1520"/>
      <c r="K24" s="1520"/>
      <c r="L24" s="1521"/>
      <c r="M24" s="1536"/>
      <c r="N24" s="1536"/>
      <c r="O24" s="1537"/>
      <c r="P24" s="1430" t="str">
        <f>REPT("g",(U23))</f>
        <v/>
      </c>
      <c r="Q24" s="1431"/>
      <c r="R24" s="1431"/>
      <c r="S24" s="1432"/>
      <c r="T24" s="806"/>
      <c r="U24" s="1505"/>
      <c r="V24" s="1507"/>
      <c r="W24" s="807"/>
      <c r="X24" s="782"/>
      <c r="Y24" s="793"/>
      <c r="Z24" s="1552"/>
      <c r="AA24" s="1559"/>
      <c r="AB24" s="1553"/>
      <c r="AC24" s="789"/>
      <c r="AD24" s="1526"/>
      <c r="AE24" s="789"/>
      <c r="AF24" s="791"/>
      <c r="AG24" s="791"/>
      <c r="AH24" s="791"/>
      <c r="AI24" s="791"/>
      <c r="AJ24" s="791"/>
      <c r="AK24" s="791"/>
      <c r="AL24" s="791"/>
      <c r="AM24" s="808"/>
      <c r="AO24" s="787"/>
      <c r="AP24" s="787"/>
      <c r="AQ24" s="787"/>
      <c r="AR24" s="787"/>
      <c r="AS24" s="797"/>
      <c r="AT24" s="797"/>
      <c r="AU24" s="797"/>
      <c r="AV24" s="797"/>
      <c r="AW24" s="787"/>
      <c r="AX24" s="787"/>
    </row>
    <row r="25" spans="2:50" ht="20.100000000000001" customHeight="1">
      <c r="B25" s="788"/>
      <c r="C25" s="789"/>
      <c r="D25" s="1554"/>
      <c r="E25" s="1555"/>
      <c r="F25" s="789"/>
      <c r="G25" s="790"/>
      <c r="H25" s="1519"/>
      <c r="I25" s="1520"/>
      <c r="J25" s="1520"/>
      <c r="K25" s="1520"/>
      <c r="L25" s="1521"/>
      <c r="M25" s="801"/>
      <c r="N25" s="801"/>
      <c r="O25" s="790"/>
      <c r="P25" s="790"/>
      <c r="Q25" s="790"/>
      <c r="R25" s="790"/>
      <c r="S25" s="790"/>
      <c r="T25" s="790"/>
      <c r="U25" s="1508"/>
      <c r="V25" s="1510"/>
      <c r="W25" s="803"/>
      <c r="X25" s="782"/>
      <c r="Y25" s="793"/>
      <c r="Z25" s="1554"/>
      <c r="AA25" s="1560"/>
      <c r="AB25" s="1555"/>
      <c r="AC25" s="789"/>
      <c r="AD25" s="1526"/>
      <c r="AE25" s="789"/>
      <c r="AF25" s="790"/>
      <c r="AG25" s="790"/>
      <c r="AH25" s="790"/>
      <c r="AI25" s="790"/>
      <c r="AJ25" s="790"/>
      <c r="AK25" s="790"/>
      <c r="AL25" s="790"/>
      <c r="AM25" s="804"/>
      <c r="AO25" s="787"/>
      <c r="AP25" s="787"/>
      <c r="AQ25" s="787"/>
      <c r="AR25" s="787"/>
      <c r="AS25" s="797"/>
      <c r="AT25" s="797"/>
      <c r="AU25" s="797"/>
      <c r="AV25" s="797"/>
      <c r="AW25" s="787"/>
      <c r="AX25" s="787"/>
    </row>
    <row r="26" spans="2:50" ht="30" customHeight="1">
      <c r="B26" s="809"/>
      <c r="C26" s="810"/>
      <c r="D26" s="811"/>
      <c r="E26" s="790"/>
      <c r="F26" s="812"/>
      <c r="G26" s="790"/>
      <c r="H26" s="1519"/>
      <c r="I26" s="1520"/>
      <c r="J26" s="1520"/>
      <c r="K26" s="1520"/>
      <c r="L26" s="1521"/>
      <c r="M26" s="813"/>
      <c r="N26" s="813"/>
      <c r="O26" s="813"/>
      <c r="P26" s="790"/>
      <c r="Q26" s="790"/>
      <c r="R26" s="790"/>
      <c r="S26" s="790"/>
      <c r="T26" s="1538" t="s">
        <v>327</v>
      </c>
      <c r="U26" s="1538"/>
      <c r="V26" s="1538"/>
      <c r="W26" s="1539"/>
      <c r="X26" s="814"/>
      <c r="Y26" s="815"/>
      <c r="Z26" s="813"/>
      <c r="AA26" s="790"/>
      <c r="AB26" s="790"/>
      <c r="AC26" s="789"/>
      <c r="AD26" s="1526"/>
      <c r="AE26" s="789"/>
      <c r="AF26" s="791"/>
      <c r="AG26" s="791"/>
      <c r="AH26" s="791"/>
      <c r="AI26" s="790"/>
      <c r="AJ26" s="791"/>
      <c r="AK26" s="791"/>
      <c r="AL26" s="791"/>
      <c r="AM26" s="816"/>
      <c r="AO26" s="787"/>
      <c r="AP26" s="787"/>
      <c r="AQ26" s="787"/>
      <c r="AR26" s="787"/>
      <c r="AS26" s="797"/>
      <c r="AT26" s="797"/>
      <c r="AU26" s="797"/>
      <c r="AV26" s="797"/>
      <c r="AW26" s="787"/>
      <c r="AX26" s="787"/>
    </row>
    <row r="27" spans="2:50" ht="30" customHeight="1">
      <c r="B27" s="809"/>
      <c r="C27" s="810"/>
      <c r="D27" s="811"/>
      <c r="E27" s="790"/>
      <c r="F27" s="812"/>
      <c r="G27" s="790"/>
      <c r="H27" s="1519"/>
      <c r="I27" s="1520"/>
      <c r="J27" s="1520"/>
      <c r="K27" s="1520"/>
      <c r="L27" s="1521"/>
      <c r="M27" s="813"/>
      <c r="N27" s="813"/>
      <c r="O27" s="813"/>
      <c r="P27" s="1540" t="s">
        <v>328</v>
      </c>
      <c r="Q27" s="1540"/>
      <c r="R27" s="897">
        <f>'Donnees SN'!B28</f>
        <v>5</v>
      </c>
      <c r="S27" s="818" t="s">
        <v>326</v>
      </c>
      <c r="T27" s="819"/>
      <c r="U27" s="1541" t="e">
        <f>AVERAGE(AR85:AR98)</f>
        <v>#DIV/0!</v>
      </c>
      <c r="V27" s="1542"/>
      <c r="W27" s="820"/>
      <c r="X27" s="814"/>
      <c r="Y27" s="815"/>
      <c r="Z27" s="813"/>
      <c r="AA27" s="790"/>
      <c r="AB27" s="790"/>
      <c r="AC27" s="789"/>
      <c r="AD27" s="1526"/>
      <c r="AE27" s="789"/>
      <c r="AF27" s="791"/>
      <c r="AG27" s="791"/>
      <c r="AH27" s="791"/>
      <c r="AI27" s="818"/>
      <c r="AJ27" s="791"/>
      <c r="AK27" s="791"/>
      <c r="AL27" s="791"/>
      <c r="AM27" s="816"/>
      <c r="AO27" s="787"/>
      <c r="AP27" s="787"/>
      <c r="AQ27" s="787"/>
      <c r="AR27" s="787"/>
      <c r="AS27" s="821"/>
      <c r="AT27" s="821"/>
      <c r="AU27" s="821"/>
      <c r="AV27" s="821"/>
      <c r="AW27" s="787"/>
      <c r="AX27" s="787"/>
    </row>
    <row r="28" spans="2:50" ht="60" customHeight="1">
      <c r="B28" s="809"/>
      <c r="C28" s="810"/>
      <c r="D28" s="811"/>
      <c r="E28" s="790"/>
      <c r="F28" s="812"/>
      <c r="G28" s="790"/>
      <c r="H28" s="1519"/>
      <c r="I28" s="1520"/>
      <c r="J28" s="1520"/>
      <c r="K28" s="1520"/>
      <c r="L28" s="1521"/>
      <c r="M28" s="813"/>
      <c r="N28" s="813"/>
      <c r="O28" s="813"/>
      <c r="P28" s="813"/>
      <c r="Q28" s="813"/>
      <c r="R28" s="813"/>
      <c r="S28" s="813"/>
      <c r="T28" s="813"/>
      <c r="U28" s="813"/>
      <c r="V28" s="813"/>
      <c r="W28" s="820"/>
      <c r="X28" s="814"/>
      <c r="Y28" s="815"/>
      <c r="Z28" s="813"/>
      <c r="AA28" s="790"/>
      <c r="AB28" s="790"/>
      <c r="AC28" s="789"/>
      <c r="AD28" s="1526"/>
      <c r="AE28" s="789"/>
      <c r="AF28" s="791"/>
      <c r="AG28" s="791"/>
      <c r="AH28" s="791"/>
      <c r="AI28" s="789"/>
      <c r="AJ28" s="791"/>
      <c r="AK28" s="791"/>
      <c r="AL28" s="791"/>
      <c r="AM28" s="816"/>
      <c r="AO28" s="787"/>
      <c r="AP28" s="787"/>
      <c r="AQ28" s="787"/>
      <c r="AR28" s="787"/>
      <c r="AS28" s="821"/>
      <c r="AT28" s="821"/>
      <c r="AU28" s="821"/>
      <c r="AV28" s="821"/>
      <c r="AW28" s="787"/>
      <c r="AX28" s="787"/>
    </row>
    <row r="29" spans="2:50" ht="39.950000000000003" customHeight="1">
      <c r="B29" s="809"/>
      <c r="C29" s="810"/>
      <c r="D29" s="811"/>
      <c r="E29" s="790"/>
      <c r="F29" s="812"/>
      <c r="G29" s="790"/>
      <c r="H29" s="1522"/>
      <c r="I29" s="1523"/>
      <c r="J29" s="1523"/>
      <c r="K29" s="1523"/>
      <c r="L29" s="1524"/>
      <c r="M29" s="813"/>
      <c r="N29" s="813"/>
      <c r="O29" s="813"/>
      <c r="P29" s="1528" t="s">
        <v>329</v>
      </c>
      <c r="Q29" s="1529"/>
      <c r="R29" s="1529"/>
      <c r="S29" s="1529"/>
      <c r="T29" s="1529"/>
      <c r="U29" s="1529"/>
      <c r="V29" s="1530"/>
      <c r="W29" s="820"/>
      <c r="X29" s="814"/>
      <c r="Y29" s="815"/>
      <c r="Z29" s="813"/>
      <c r="AA29" s="790"/>
      <c r="AB29" s="790"/>
      <c r="AC29" s="789"/>
      <c r="AD29" s="1527"/>
      <c r="AE29" s="789"/>
      <c r="AF29" s="1528" t="s">
        <v>330</v>
      </c>
      <c r="AG29" s="1529"/>
      <c r="AH29" s="1529"/>
      <c r="AI29" s="1529"/>
      <c r="AJ29" s="1529"/>
      <c r="AK29" s="1529"/>
      <c r="AL29" s="1530"/>
      <c r="AM29" s="816"/>
      <c r="AO29" s="787"/>
      <c r="AP29" s="787"/>
      <c r="AQ29" s="787"/>
      <c r="AR29" s="787"/>
      <c r="AS29" s="821"/>
      <c r="AT29" s="821"/>
      <c r="AU29" s="821"/>
      <c r="AV29" s="821"/>
      <c r="AW29" s="787"/>
      <c r="AX29" s="787"/>
    </row>
    <row r="30" spans="2:50" ht="20.100000000000001" customHeight="1">
      <c r="B30" s="822"/>
      <c r="C30" s="823"/>
      <c r="D30" s="824"/>
      <c r="E30" s="825"/>
      <c r="F30" s="826"/>
      <c r="G30" s="825"/>
      <c r="H30" s="827"/>
      <c r="I30" s="827"/>
      <c r="J30" s="827"/>
      <c r="K30" s="827"/>
      <c r="L30" s="827"/>
      <c r="M30" s="828"/>
      <c r="N30" s="828"/>
      <c r="O30" s="828"/>
      <c r="P30" s="828"/>
      <c r="Q30" s="828"/>
      <c r="R30" s="828"/>
      <c r="S30" s="828"/>
      <c r="T30" s="828"/>
      <c r="U30" s="828"/>
      <c r="V30" s="828"/>
      <c r="W30" s="829"/>
      <c r="X30" s="814"/>
      <c r="Y30" s="830"/>
      <c r="Z30" s="828"/>
      <c r="AA30" s="825"/>
      <c r="AB30" s="825"/>
      <c r="AC30" s="831"/>
      <c r="AD30" s="831"/>
      <c r="AE30" s="831"/>
      <c r="AF30" s="831"/>
      <c r="AG30" s="831"/>
      <c r="AH30" s="831"/>
      <c r="AI30" s="831"/>
      <c r="AJ30" s="831"/>
      <c r="AK30" s="831"/>
      <c r="AL30" s="831"/>
      <c r="AM30" s="832"/>
      <c r="AO30" s="787"/>
      <c r="AP30" s="787"/>
      <c r="AQ30" s="787"/>
      <c r="AR30" s="787"/>
      <c r="AS30" s="821"/>
      <c r="AT30" s="821"/>
      <c r="AU30" s="821"/>
      <c r="AV30" s="821"/>
      <c r="AW30" s="787"/>
      <c r="AX30" s="787"/>
    </row>
    <row r="31" spans="2:50" ht="50.1" customHeight="1">
      <c r="B31" s="833"/>
      <c r="C31" s="834"/>
      <c r="D31" s="835"/>
      <c r="E31" s="776"/>
      <c r="F31" s="836"/>
      <c r="G31" s="776"/>
      <c r="H31" s="837"/>
      <c r="I31" s="837"/>
      <c r="J31" s="837"/>
      <c r="K31" s="837"/>
      <c r="L31" s="837"/>
      <c r="M31" s="838"/>
      <c r="N31" s="838"/>
      <c r="O31" s="838"/>
      <c r="P31" s="838"/>
      <c r="Q31" s="838"/>
      <c r="R31" s="838"/>
      <c r="S31" s="838"/>
      <c r="T31" s="838"/>
      <c r="U31" s="838"/>
      <c r="V31" s="838"/>
      <c r="W31" s="838"/>
      <c r="X31" s="839"/>
      <c r="Y31" s="839"/>
      <c r="Z31" s="839"/>
      <c r="AA31" s="840"/>
      <c r="AB31" s="840"/>
      <c r="AC31" s="841"/>
      <c r="AD31" s="841"/>
      <c r="AE31" s="841"/>
      <c r="AF31" s="841"/>
      <c r="AG31" s="841"/>
      <c r="AH31" s="841"/>
      <c r="AI31" s="841"/>
      <c r="AJ31" s="841"/>
      <c r="AK31" s="841"/>
      <c r="AL31" s="841"/>
      <c r="AM31" s="842"/>
      <c r="AO31" s="787"/>
      <c r="AP31" s="787"/>
      <c r="AQ31" s="787"/>
      <c r="AR31" s="787"/>
      <c r="AS31" s="821"/>
      <c r="AT31" s="821"/>
      <c r="AU31" s="821"/>
      <c r="AV31" s="821"/>
      <c r="AW31" s="787"/>
      <c r="AX31" s="787"/>
    </row>
    <row r="32" spans="2:50" ht="20.100000000000001" customHeight="1">
      <c r="B32" s="778"/>
      <c r="C32" s="779"/>
      <c r="D32" s="779"/>
      <c r="E32" s="779"/>
      <c r="F32" s="779"/>
      <c r="G32" s="780"/>
      <c r="H32" s="780"/>
      <c r="I32" s="780"/>
      <c r="J32" s="780"/>
      <c r="K32" s="780"/>
      <c r="L32" s="780"/>
      <c r="M32" s="780"/>
      <c r="N32" s="780"/>
      <c r="O32" s="780"/>
      <c r="P32" s="780"/>
      <c r="Q32" s="780"/>
      <c r="R32" s="780"/>
      <c r="S32" s="780"/>
      <c r="T32" s="780"/>
      <c r="U32" s="780"/>
      <c r="V32" s="780"/>
      <c r="W32" s="781"/>
      <c r="X32" s="782"/>
      <c r="Y32" s="783"/>
      <c r="Z32" s="784"/>
      <c r="AA32" s="784"/>
      <c r="AB32" s="784"/>
      <c r="AC32" s="785"/>
      <c r="AD32" s="785"/>
      <c r="AE32" s="784"/>
      <c r="AF32" s="784"/>
      <c r="AG32" s="784"/>
      <c r="AH32" s="784"/>
      <c r="AI32" s="784"/>
      <c r="AJ32" s="784"/>
      <c r="AK32" s="784"/>
      <c r="AL32" s="784"/>
      <c r="AM32" s="786"/>
      <c r="AQ32" s="787"/>
      <c r="AR32" s="787"/>
      <c r="AS32" s="787"/>
      <c r="AT32" s="787"/>
      <c r="AU32" s="787"/>
      <c r="AW32" s="787"/>
    </row>
    <row r="33" spans="2:50" ht="39.950000000000003" customHeight="1">
      <c r="B33" s="788"/>
      <c r="C33" s="789"/>
      <c r="D33" s="789"/>
      <c r="E33" s="789"/>
      <c r="F33" s="789"/>
      <c r="G33" s="790"/>
      <c r="H33" s="1516"/>
      <c r="I33" s="1517"/>
      <c r="J33" s="1517"/>
      <c r="K33" s="1517"/>
      <c r="L33" s="1518"/>
      <c r="M33" s="790"/>
      <c r="N33" s="790"/>
      <c r="O33" s="790"/>
      <c r="P33" s="791"/>
      <c r="Q33" s="791"/>
      <c r="R33" s="791"/>
      <c r="S33" s="791"/>
      <c r="T33" s="791"/>
      <c r="U33" s="791"/>
      <c r="V33" s="791"/>
      <c r="W33" s="792"/>
      <c r="X33" s="782"/>
      <c r="Y33" s="793"/>
      <c r="Z33" s="790"/>
      <c r="AA33" s="790"/>
      <c r="AB33" s="790"/>
      <c r="AC33" s="789"/>
      <c r="AD33" s="1525"/>
      <c r="AE33" s="789"/>
      <c r="AF33" s="789"/>
      <c r="AG33" s="789"/>
      <c r="AH33" s="789"/>
      <c r="AI33" s="789"/>
      <c r="AJ33" s="789"/>
      <c r="AK33" s="789"/>
      <c r="AL33" s="794"/>
      <c r="AM33" s="795"/>
      <c r="AN33" s="796"/>
      <c r="AQ33" s="787"/>
      <c r="AR33" s="787"/>
      <c r="AS33" s="797"/>
      <c r="AT33" s="797"/>
      <c r="AU33" s="797"/>
      <c r="AV33" s="797"/>
      <c r="AW33" s="787"/>
    </row>
    <row r="34" spans="2:50" ht="60" customHeight="1">
      <c r="B34" s="788"/>
      <c r="C34" s="789"/>
      <c r="D34" s="789"/>
      <c r="E34" s="789"/>
      <c r="F34" s="789"/>
      <c r="G34" s="790"/>
      <c r="H34" s="1519"/>
      <c r="I34" s="1520"/>
      <c r="J34" s="1520"/>
      <c r="K34" s="1520"/>
      <c r="L34" s="1521"/>
      <c r="M34" s="790"/>
      <c r="N34" s="790"/>
      <c r="O34" s="790"/>
      <c r="P34" s="1607" t="str">
        <f>'Donnees SN'!E29</f>
        <v>Sous-épreuve: situations de travail et réalisées en milieu professionnel</v>
      </c>
      <c r="Q34" s="1608"/>
      <c r="R34" s="1608"/>
      <c r="S34" s="1608"/>
      <c r="T34" s="1608"/>
      <c r="U34" s="1608"/>
      <c r="V34" s="1609"/>
      <c r="W34" s="798"/>
      <c r="X34" s="782"/>
      <c r="Y34" s="793"/>
      <c r="Z34" s="790"/>
      <c r="AA34" s="790"/>
      <c r="AB34" s="790"/>
      <c r="AC34" s="789"/>
      <c r="AD34" s="1526"/>
      <c r="AE34" s="789"/>
      <c r="AF34" s="1607" t="str">
        <f>'Donnees SN'!E29</f>
        <v>Sous-épreuve: situations de travail et réalisées en milieu professionnel</v>
      </c>
      <c r="AG34" s="1608"/>
      <c r="AH34" s="1608"/>
      <c r="AI34" s="1608"/>
      <c r="AJ34" s="1608"/>
      <c r="AK34" s="1608"/>
      <c r="AL34" s="1609"/>
      <c r="AM34" s="799"/>
      <c r="AN34" s="796"/>
      <c r="AQ34" s="787"/>
      <c r="AR34" s="787"/>
      <c r="AS34" s="797"/>
      <c r="AT34" s="797"/>
      <c r="AU34" s="797"/>
      <c r="AV34" s="797"/>
      <c r="AW34" s="787"/>
    </row>
    <row r="35" spans="2:50" ht="30" customHeight="1">
      <c r="B35" s="788"/>
      <c r="C35" s="789"/>
      <c r="D35" s="1543" t="s">
        <v>325</v>
      </c>
      <c r="E35" s="1543"/>
      <c r="F35" s="789"/>
      <c r="G35" s="790"/>
      <c r="H35" s="1519"/>
      <c r="I35" s="1520"/>
      <c r="J35" s="1520"/>
      <c r="K35" s="1520"/>
      <c r="L35" s="1521"/>
      <c r="M35" s="790"/>
      <c r="N35" s="790"/>
      <c r="O35" s="790"/>
      <c r="P35" s="800"/>
      <c r="Q35" s="800"/>
      <c r="R35" s="800"/>
      <c r="S35" s="800"/>
      <c r="T35" s="800"/>
      <c r="U35" s="800"/>
      <c r="V35" s="800"/>
      <c r="W35" s="798"/>
      <c r="X35" s="782"/>
      <c r="Y35" s="793"/>
      <c r="Z35" s="1543" t="s">
        <v>325</v>
      </c>
      <c r="AA35" s="1543"/>
      <c r="AB35" s="1543"/>
      <c r="AC35" s="789"/>
      <c r="AD35" s="1526"/>
      <c r="AE35" s="789"/>
      <c r="AF35" s="800"/>
      <c r="AG35" s="800"/>
      <c r="AH35" s="800"/>
      <c r="AI35" s="800"/>
      <c r="AJ35" s="800"/>
      <c r="AK35" s="800"/>
      <c r="AL35" s="800"/>
      <c r="AM35" s="799"/>
      <c r="AN35" s="796"/>
      <c r="AQ35" s="787"/>
      <c r="AR35" s="787"/>
      <c r="AS35" s="797"/>
      <c r="AT35" s="797"/>
      <c r="AU35" s="797"/>
      <c r="AV35" s="797"/>
      <c r="AW35" s="787"/>
    </row>
    <row r="36" spans="2:50" ht="30" customHeight="1">
      <c r="B36" s="788"/>
      <c r="C36" s="789"/>
      <c r="D36" s="1544"/>
      <c r="E36" s="1544"/>
      <c r="F36" s="789"/>
      <c r="G36" s="790"/>
      <c r="H36" s="1519"/>
      <c r="I36" s="1520"/>
      <c r="J36" s="1520"/>
      <c r="K36" s="1520"/>
      <c r="L36" s="1521"/>
      <c r="M36" s="790"/>
      <c r="N36" s="790"/>
      <c r="O36" s="790"/>
      <c r="P36" s="1547" t="s">
        <v>326</v>
      </c>
      <c r="Q36" s="1547"/>
      <c r="R36" s="1547"/>
      <c r="S36" s="1547"/>
      <c r="T36" s="1548" t="s">
        <v>120</v>
      </c>
      <c r="U36" s="1548"/>
      <c r="V36" s="1548"/>
      <c r="W36" s="1549"/>
      <c r="X36" s="782"/>
      <c r="Y36" s="793"/>
      <c r="Z36" s="1544"/>
      <c r="AA36" s="1544"/>
      <c r="AB36" s="1544"/>
      <c r="AC36" s="789"/>
      <c r="AD36" s="1526"/>
      <c r="AE36" s="789"/>
      <c r="AF36" s="791"/>
      <c r="AG36" s="791"/>
      <c r="AH36" s="791"/>
      <c r="AI36" s="791"/>
      <c r="AJ36" s="791"/>
      <c r="AK36" s="791"/>
      <c r="AL36" s="791"/>
      <c r="AM36" s="799"/>
      <c r="AN36" s="796"/>
      <c r="AQ36" s="787"/>
      <c r="AR36" s="787"/>
      <c r="AS36" s="797"/>
      <c r="AT36" s="797"/>
      <c r="AU36" s="797"/>
      <c r="AV36" s="797"/>
      <c r="AW36" s="787"/>
    </row>
    <row r="37" spans="2:50" ht="20.100000000000001" customHeight="1">
      <c r="B37" s="788"/>
      <c r="C37" s="789"/>
      <c r="D37" s="1550">
        <v>2</v>
      </c>
      <c r="E37" s="1551"/>
      <c r="F37" s="789"/>
      <c r="G37" s="790"/>
      <c r="H37" s="1519"/>
      <c r="I37" s="1520"/>
      <c r="J37" s="1520"/>
      <c r="K37" s="1520"/>
      <c r="L37" s="1521"/>
      <c r="M37" s="801"/>
      <c r="N37" s="801"/>
      <c r="O37" s="790"/>
      <c r="P37" s="790"/>
      <c r="Q37" s="802"/>
      <c r="R37" s="790"/>
      <c r="S37" s="790"/>
      <c r="T37" s="790"/>
      <c r="U37" s="1556">
        <f>AVERAGE(AV85:AV105)</f>
        <v>0</v>
      </c>
      <c r="V37" s="1557"/>
      <c r="W37" s="803"/>
      <c r="X37" s="782"/>
      <c r="Y37" s="793"/>
      <c r="Z37" s="1550">
        <v>2</v>
      </c>
      <c r="AA37" s="1558"/>
      <c r="AB37" s="1551"/>
      <c r="AC37" s="789"/>
      <c r="AD37" s="1526"/>
      <c r="AE37" s="789"/>
      <c r="AF37" s="791"/>
      <c r="AG37" s="791"/>
      <c r="AH37" s="791"/>
      <c r="AI37" s="791"/>
      <c r="AJ37" s="791"/>
      <c r="AK37" s="791"/>
      <c r="AL37" s="791"/>
      <c r="AM37" s="804"/>
      <c r="AO37" s="787"/>
      <c r="AP37" s="787"/>
      <c r="AQ37" s="787"/>
      <c r="AR37" s="787"/>
      <c r="AS37" s="797"/>
      <c r="AT37" s="797"/>
      <c r="AU37" s="797"/>
      <c r="AV37" s="797"/>
      <c r="AW37" s="787"/>
      <c r="AX37" s="787"/>
    </row>
    <row r="38" spans="2:50" s="362" customFormat="1" ht="30" customHeight="1">
      <c r="B38" s="1534"/>
      <c r="C38" s="1535"/>
      <c r="D38" s="1552"/>
      <c r="E38" s="1553"/>
      <c r="F38" s="789"/>
      <c r="G38" s="805"/>
      <c r="H38" s="1519"/>
      <c r="I38" s="1520"/>
      <c r="J38" s="1520"/>
      <c r="K38" s="1520"/>
      <c r="L38" s="1521"/>
      <c r="M38" s="1536"/>
      <c r="N38" s="1536"/>
      <c r="O38" s="1537"/>
      <c r="P38" s="1430" t="str">
        <f>REPT("g",(U37))</f>
        <v/>
      </c>
      <c r="Q38" s="1431"/>
      <c r="R38" s="1431"/>
      <c r="S38" s="1432"/>
      <c r="T38" s="806"/>
      <c r="U38" s="1505"/>
      <c r="V38" s="1507"/>
      <c r="W38" s="807"/>
      <c r="X38" s="782"/>
      <c r="Y38" s="793"/>
      <c r="Z38" s="1552"/>
      <c r="AA38" s="1559"/>
      <c r="AB38" s="1553"/>
      <c r="AC38" s="789"/>
      <c r="AD38" s="1526"/>
      <c r="AE38" s="789"/>
      <c r="AF38" s="791"/>
      <c r="AG38" s="791"/>
      <c r="AH38" s="791"/>
      <c r="AI38" s="791"/>
      <c r="AJ38" s="791"/>
      <c r="AK38" s="791"/>
      <c r="AL38" s="791"/>
      <c r="AM38" s="808"/>
      <c r="AO38" s="787"/>
      <c r="AP38" s="787"/>
      <c r="AQ38" s="787"/>
      <c r="AR38" s="787"/>
      <c r="AS38" s="797"/>
      <c r="AT38" s="797"/>
      <c r="AU38" s="797"/>
      <c r="AV38" s="797"/>
      <c r="AW38" s="787"/>
      <c r="AX38" s="787"/>
    </row>
    <row r="39" spans="2:50" ht="20.100000000000001" customHeight="1">
      <c r="B39" s="788"/>
      <c r="C39" s="789"/>
      <c r="D39" s="1554"/>
      <c r="E39" s="1555"/>
      <c r="F39" s="789"/>
      <c r="G39" s="790"/>
      <c r="H39" s="1519"/>
      <c r="I39" s="1520"/>
      <c r="J39" s="1520"/>
      <c r="K39" s="1520"/>
      <c r="L39" s="1521"/>
      <c r="M39" s="801"/>
      <c r="N39" s="801"/>
      <c r="O39" s="790"/>
      <c r="P39" s="790"/>
      <c r="Q39" s="790"/>
      <c r="R39" s="790"/>
      <c r="S39" s="790"/>
      <c r="T39" s="790"/>
      <c r="U39" s="1508"/>
      <c r="V39" s="1510"/>
      <c r="W39" s="803"/>
      <c r="X39" s="782"/>
      <c r="Y39" s="793"/>
      <c r="Z39" s="1554"/>
      <c r="AA39" s="1560"/>
      <c r="AB39" s="1555"/>
      <c r="AC39" s="789"/>
      <c r="AD39" s="1526"/>
      <c r="AE39" s="789"/>
      <c r="AF39" s="790"/>
      <c r="AG39" s="790"/>
      <c r="AH39" s="790"/>
      <c r="AI39" s="790"/>
      <c r="AJ39" s="790"/>
      <c r="AK39" s="790"/>
      <c r="AL39" s="790"/>
      <c r="AM39" s="804"/>
      <c r="AO39" s="787"/>
      <c r="AP39" s="787"/>
      <c r="AQ39" s="787"/>
      <c r="AR39" s="787"/>
      <c r="AS39" s="797"/>
      <c r="AT39" s="797"/>
      <c r="AU39" s="797"/>
      <c r="AV39" s="797"/>
      <c r="AW39" s="787"/>
      <c r="AX39" s="787"/>
    </row>
    <row r="40" spans="2:50" ht="35.1" customHeight="1">
      <c r="B40" s="809"/>
      <c r="C40" s="810"/>
      <c r="D40" s="811"/>
      <c r="E40" s="790"/>
      <c r="F40" s="812"/>
      <c r="G40" s="790"/>
      <c r="H40" s="1519"/>
      <c r="I40" s="1520"/>
      <c r="J40" s="1520"/>
      <c r="K40" s="1520"/>
      <c r="L40" s="1521"/>
      <c r="M40" s="813"/>
      <c r="N40" s="813"/>
      <c r="O40" s="813"/>
      <c r="P40" s="790"/>
      <c r="Q40" s="790"/>
      <c r="R40" s="790"/>
      <c r="S40" s="790"/>
      <c r="T40" s="1538" t="s">
        <v>327</v>
      </c>
      <c r="U40" s="1538"/>
      <c r="V40" s="1538"/>
      <c r="W40" s="1539"/>
      <c r="X40" s="814"/>
      <c r="Y40" s="815"/>
      <c r="Z40" s="813"/>
      <c r="AA40" s="790"/>
      <c r="AB40" s="790"/>
      <c r="AC40" s="789"/>
      <c r="AD40" s="1526"/>
      <c r="AE40" s="789"/>
      <c r="AF40" s="791"/>
      <c r="AG40" s="791"/>
      <c r="AH40" s="791"/>
      <c r="AI40" s="790"/>
      <c r="AJ40" s="791"/>
      <c r="AK40" s="791"/>
      <c r="AL40" s="791"/>
      <c r="AM40" s="816"/>
      <c r="AO40" s="787"/>
      <c r="AP40" s="787"/>
      <c r="AQ40" s="787"/>
      <c r="AR40" s="787"/>
      <c r="AS40" s="797"/>
      <c r="AT40" s="797"/>
      <c r="AU40" s="797"/>
      <c r="AV40" s="797"/>
      <c r="AW40" s="787"/>
      <c r="AX40" s="787"/>
    </row>
    <row r="41" spans="2:50" ht="30" customHeight="1">
      <c r="B41" s="809"/>
      <c r="C41" s="810"/>
      <c r="D41" s="811"/>
      <c r="E41" s="790"/>
      <c r="F41" s="812"/>
      <c r="G41" s="790"/>
      <c r="H41" s="1519"/>
      <c r="I41" s="1520"/>
      <c r="J41" s="1520"/>
      <c r="K41" s="1520"/>
      <c r="L41" s="1521"/>
      <c r="M41" s="813"/>
      <c r="N41" s="813"/>
      <c r="O41" s="813"/>
      <c r="P41" s="1540" t="s">
        <v>328</v>
      </c>
      <c r="Q41" s="1540"/>
      <c r="R41" s="897">
        <f>'Donnees SN'!B29</f>
        <v>3</v>
      </c>
      <c r="S41" s="818" t="s">
        <v>326</v>
      </c>
      <c r="T41" s="819"/>
      <c r="U41" s="1541" t="e">
        <f>AVERAGE(AW85:AW105)</f>
        <v>#DIV/0!</v>
      </c>
      <c r="V41" s="1542"/>
      <c r="W41" s="820"/>
      <c r="X41" s="814"/>
      <c r="Y41" s="815"/>
      <c r="Z41" s="813"/>
      <c r="AA41" s="790"/>
      <c r="AB41" s="790"/>
      <c r="AC41" s="789"/>
      <c r="AD41" s="1526"/>
      <c r="AE41" s="789"/>
      <c r="AF41" s="791"/>
      <c r="AG41" s="791"/>
      <c r="AH41" s="791"/>
      <c r="AI41" s="818"/>
      <c r="AJ41" s="791"/>
      <c r="AK41" s="791"/>
      <c r="AL41" s="791"/>
      <c r="AM41" s="816"/>
      <c r="AO41" s="787"/>
      <c r="AP41" s="787"/>
      <c r="AQ41" s="787"/>
      <c r="AR41" s="787"/>
      <c r="AS41" s="821"/>
      <c r="AT41" s="821"/>
      <c r="AU41" s="821"/>
      <c r="AV41" s="821"/>
      <c r="AW41" s="787"/>
      <c r="AX41" s="787"/>
    </row>
    <row r="42" spans="2:50" ht="60" customHeight="1">
      <c r="B42" s="809"/>
      <c r="C42" s="810"/>
      <c r="D42" s="811"/>
      <c r="E42" s="790"/>
      <c r="F42" s="812"/>
      <c r="G42" s="790"/>
      <c r="H42" s="1519"/>
      <c r="I42" s="1520"/>
      <c r="J42" s="1520"/>
      <c r="K42" s="1520"/>
      <c r="L42" s="1521"/>
      <c r="M42" s="813"/>
      <c r="N42" s="813"/>
      <c r="O42" s="813"/>
      <c r="P42" s="813"/>
      <c r="Q42" s="813"/>
      <c r="R42" s="813"/>
      <c r="S42" s="813"/>
      <c r="T42" s="813"/>
      <c r="U42" s="813"/>
      <c r="V42" s="813"/>
      <c r="W42" s="820"/>
      <c r="X42" s="814"/>
      <c r="Y42" s="815"/>
      <c r="Z42" s="813"/>
      <c r="AA42" s="790"/>
      <c r="AB42" s="790"/>
      <c r="AC42" s="789"/>
      <c r="AD42" s="1526"/>
      <c r="AE42" s="789"/>
      <c r="AF42" s="791"/>
      <c r="AG42" s="791"/>
      <c r="AH42" s="791"/>
      <c r="AI42" s="789"/>
      <c r="AJ42" s="791"/>
      <c r="AK42" s="791"/>
      <c r="AL42" s="791"/>
      <c r="AM42" s="816"/>
      <c r="AO42" s="787"/>
      <c r="AP42" s="787"/>
      <c r="AQ42" s="787"/>
      <c r="AR42" s="787"/>
      <c r="AS42" s="821"/>
      <c r="AT42" s="821"/>
      <c r="AU42" s="821"/>
      <c r="AV42" s="821"/>
      <c r="AW42" s="787"/>
      <c r="AX42" s="787"/>
    </row>
    <row r="43" spans="2:50" ht="39.950000000000003" customHeight="1">
      <c r="B43" s="809"/>
      <c r="C43" s="810"/>
      <c r="D43" s="811"/>
      <c r="E43" s="790"/>
      <c r="F43" s="812"/>
      <c r="G43" s="790"/>
      <c r="H43" s="1522"/>
      <c r="I43" s="1523"/>
      <c r="J43" s="1523"/>
      <c r="K43" s="1523"/>
      <c r="L43" s="1524"/>
      <c r="M43" s="813"/>
      <c r="N43" s="813"/>
      <c r="O43" s="813"/>
      <c r="P43" s="1528" t="s">
        <v>407</v>
      </c>
      <c r="Q43" s="1529"/>
      <c r="R43" s="1529"/>
      <c r="S43" s="1529"/>
      <c r="T43" s="1529"/>
      <c r="U43" s="1529"/>
      <c r="V43" s="1530"/>
      <c r="W43" s="820"/>
      <c r="X43" s="814"/>
      <c r="Y43" s="815"/>
      <c r="Z43" s="813"/>
      <c r="AA43" s="790"/>
      <c r="AB43" s="790"/>
      <c r="AC43" s="789"/>
      <c r="AD43" s="1527"/>
      <c r="AE43" s="789"/>
      <c r="AF43" s="1531" t="s">
        <v>408</v>
      </c>
      <c r="AG43" s="1532"/>
      <c r="AH43" s="1532"/>
      <c r="AI43" s="1532"/>
      <c r="AJ43" s="1532"/>
      <c r="AK43" s="1532"/>
      <c r="AL43" s="1533"/>
      <c r="AM43" s="816"/>
      <c r="AO43" s="787"/>
      <c r="AP43" s="787"/>
      <c r="AQ43" s="787"/>
      <c r="AR43" s="787"/>
      <c r="AS43" s="821"/>
      <c r="AT43" s="821"/>
      <c r="AU43" s="821"/>
      <c r="AV43" s="821"/>
      <c r="AW43" s="787"/>
      <c r="AX43" s="787"/>
    </row>
    <row r="44" spans="2:50" ht="20.100000000000001" customHeight="1">
      <c r="B44" s="822"/>
      <c r="C44" s="823"/>
      <c r="D44" s="824"/>
      <c r="E44" s="825"/>
      <c r="F44" s="826"/>
      <c r="G44" s="825"/>
      <c r="H44" s="827"/>
      <c r="I44" s="827"/>
      <c r="J44" s="827"/>
      <c r="K44" s="827"/>
      <c r="L44" s="827"/>
      <c r="M44" s="828"/>
      <c r="N44" s="828"/>
      <c r="O44" s="828"/>
      <c r="P44" s="828"/>
      <c r="Q44" s="828"/>
      <c r="R44" s="828"/>
      <c r="S44" s="828"/>
      <c r="T44" s="828"/>
      <c r="U44" s="828"/>
      <c r="V44" s="828"/>
      <c r="W44" s="829"/>
      <c r="X44" s="814"/>
      <c r="Y44" s="830"/>
      <c r="Z44" s="828"/>
      <c r="AA44" s="825"/>
      <c r="AB44" s="825"/>
      <c r="AC44" s="831"/>
      <c r="AD44" s="831"/>
      <c r="AE44" s="831"/>
      <c r="AF44" s="831"/>
      <c r="AG44" s="831"/>
      <c r="AH44" s="831"/>
      <c r="AI44" s="831"/>
      <c r="AJ44" s="831"/>
      <c r="AK44" s="831"/>
      <c r="AL44" s="831"/>
      <c r="AM44" s="832"/>
      <c r="AO44" s="787"/>
      <c r="AP44" s="787"/>
      <c r="AQ44" s="787"/>
      <c r="AR44" s="787"/>
      <c r="AS44" s="821"/>
      <c r="AT44" s="821"/>
      <c r="AU44" s="821"/>
      <c r="AV44" s="821"/>
      <c r="AW44" s="787"/>
      <c r="AX44" s="787"/>
    </row>
    <row r="45" spans="2:50" ht="50.1" customHeight="1">
      <c r="B45" s="833"/>
      <c r="C45" s="834"/>
      <c r="D45" s="835"/>
      <c r="E45" s="776"/>
      <c r="F45" s="836"/>
      <c r="G45" s="776"/>
      <c r="H45" s="837"/>
      <c r="I45" s="837"/>
      <c r="J45" s="837"/>
      <c r="K45" s="837"/>
      <c r="L45" s="837"/>
      <c r="M45" s="838"/>
      <c r="N45" s="838"/>
      <c r="O45" s="838"/>
      <c r="P45" s="838"/>
      <c r="Q45" s="838"/>
      <c r="R45" s="838"/>
      <c r="S45" s="838"/>
      <c r="T45" s="838"/>
      <c r="U45" s="838"/>
      <c r="V45" s="838"/>
      <c r="W45" s="838"/>
      <c r="X45" s="839"/>
      <c r="Y45" s="839"/>
      <c r="Z45" s="839"/>
      <c r="AA45" s="840"/>
      <c r="AB45" s="840"/>
      <c r="AC45" s="841"/>
      <c r="AD45" s="841"/>
      <c r="AE45" s="841"/>
      <c r="AF45" s="841"/>
      <c r="AG45" s="841"/>
      <c r="AH45" s="841"/>
      <c r="AI45" s="841"/>
      <c r="AJ45" s="841"/>
      <c r="AK45" s="841"/>
      <c r="AL45" s="841"/>
      <c r="AM45" s="842"/>
      <c r="AO45" s="787"/>
      <c r="AP45" s="787"/>
      <c r="AQ45" s="787"/>
      <c r="AR45" s="787"/>
      <c r="AS45" s="821"/>
      <c r="AT45" s="821"/>
      <c r="AU45" s="821"/>
      <c r="AV45" s="821"/>
      <c r="AW45" s="787"/>
      <c r="AX45" s="787"/>
    </row>
    <row r="46" spans="2:50" ht="20.100000000000001" customHeight="1">
      <c r="B46" s="778"/>
      <c r="C46" s="779"/>
      <c r="D46" s="779"/>
      <c r="E46" s="779"/>
      <c r="F46" s="779"/>
      <c r="G46" s="780"/>
      <c r="H46" s="780"/>
      <c r="I46" s="780"/>
      <c r="J46" s="780"/>
      <c r="K46" s="780"/>
      <c r="L46" s="780"/>
      <c r="M46" s="780"/>
      <c r="N46" s="780"/>
      <c r="O46" s="780"/>
      <c r="P46" s="780"/>
      <c r="Q46" s="780"/>
      <c r="R46" s="780"/>
      <c r="S46" s="780"/>
      <c r="T46" s="780"/>
      <c r="U46" s="780"/>
      <c r="V46" s="780"/>
      <c r="W46" s="781"/>
      <c r="X46" s="782"/>
      <c r="Y46" s="783"/>
      <c r="Z46" s="784"/>
      <c r="AA46" s="784"/>
      <c r="AB46" s="784"/>
      <c r="AC46" s="785"/>
      <c r="AD46" s="785"/>
      <c r="AE46" s="784"/>
      <c r="AF46" s="784"/>
      <c r="AG46" s="784"/>
      <c r="AH46" s="784"/>
      <c r="AI46" s="784"/>
      <c r="AJ46" s="784"/>
      <c r="AK46" s="784"/>
      <c r="AL46" s="784"/>
      <c r="AM46" s="786"/>
      <c r="AQ46" s="787"/>
      <c r="AR46" s="787"/>
      <c r="AS46" s="787"/>
      <c r="AT46" s="787"/>
      <c r="AU46" s="787"/>
      <c r="AW46" s="787"/>
    </row>
    <row r="47" spans="2:50" ht="39.950000000000003" customHeight="1">
      <c r="B47" s="788"/>
      <c r="C47" s="789"/>
      <c r="D47" s="789"/>
      <c r="E47" s="789"/>
      <c r="F47" s="789"/>
      <c r="G47" s="790"/>
      <c r="H47" s="1516"/>
      <c r="I47" s="1517"/>
      <c r="J47" s="1517"/>
      <c r="K47" s="1517"/>
      <c r="L47" s="1518"/>
      <c r="M47" s="790"/>
      <c r="N47" s="790"/>
      <c r="O47" s="790"/>
      <c r="P47" s="791"/>
      <c r="Q47" s="791"/>
      <c r="R47" s="791"/>
      <c r="S47" s="791"/>
      <c r="T47" s="791"/>
      <c r="U47" s="791"/>
      <c r="V47" s="791"/>
      <c r="W47" s="792"/>
      <c r="X47" s="782"/>
      <c r="Y47" s="793"/>
      <c r="Z47" s="790"/>
      <c r="AA47" s="790"/>
      <c r="AB47" s="790"/>
      <c r="AC47" s="789"/>
      <c r="AD47" s="1525"/>
      <c r="AE47" s="789"/>
      <c r="AF47" s="789"/>
      <c r="AG47" s="789"/>
      <c r="AH47" s="789"/>
      <c r="AI47" s="789"/>
      <c r="AJ47" s="789"/>
      <c r="AK47" s="789"/>
      <c r="AL47" s="794"/>
      <c r="AM47" s="795"/>
      <c r="AN47" s="796"/>
      <c r="AQ47" s="787"/>
      <c r="AR47" s="787"/>
      <c r="AS47" s="797"/>
      <c r="AT47" s="797"/>
      <c r="AU47" s="797"/>
      <c r="AV47" s="797"/>
      <c r="AW47" s="787"/>
    </row>
    <row r="48" spans="2:50" ht="60" customHeight="1">
      <c r="B48" s="788"/>
      <c r="C48" s="789"/>
      <c r="D48" s="789"/>
      <c r="E48" s="789"/>
      <c r="F48" s="789"/>
      <c r="G48" s="790"/>
      <c r="H48" s="1519"/>
      <c r="I48" s="1520"/>
      <c r="J48" s="1520"/>
      <c r="K48" s="1520"/>
      <c r="L48" s="1521"/>
      <c r="M48" s="790"/>
      <c r="N48" s="790"/>
      <c r="O48" s="790"/>
      <c r="P48" s="1528" t="str">
        <f>'Donnees SN'!E30</f>
        <v>Préparation, installation, mise en service, maintenance d'un système numérique</v>
      </c>
      <c r="Q48" s="1529"/>
      <c r="R48" s="1529"/>
      <c r="S48" s="1529"/>
      <c r="T48" s="1529"/>
      <c r="U48" s="1529"/>
      <c r="V48" s="1530"/>
      <c r="W48" s="798"/>
      <c r="X48" s="782"/>
      <c r="Y48" s="793"/>
      <c r="Z48" s="790"/>
      <c r="AA48" s="790"/>
      <c r="AB48" s="790"/>
      <c r="AC48" s="789"/>
      <c r="AD48" s="1526"/>
      <c r="AE48" s="789"/>
      <c r="AF48" s="1528" t="str">
        <f>'Donnees SN'!E30</f>
        <v>Préparation, installation, mise en service, maintenance d'un système numérique</v>
      </c>
      <c r="AG48" s="1529"/>
      <c r="AH48" s="1529"/>
      <c r="AI48" s="1529"/>
      <c r="AJ48" s="1529"/>
      <c r="AK48" s="1529"/>
      <c r="AL48" s="1530"/>
      <c r="AM48" s="799"/>
      <c r="AN48" s="796"/>
      <c r="AQ48" s="787"/>
      <c r="AR48" s="787"/>
      <c r="AS48" s="797"/>
      <c r="AT48" s="797"/>
      <c r="AU48" s="797"/>
      <c r="AV48" s="797"/>
      <c r="AW48" s="787"/>
    </row>
    <row r="49" spans="2:50" ht="30" customHeight="1">
      <c r="B49" s="788"/>
      <c r="C49" s="789"/>
      <c r="D49" s="1543" t="s">
        <v>325</v>
      </c>
      <c r="E49" s="1543"/>
      <c r="F49" s="789"/>
      <c r="G49" s="790"/>
      <c r="H49" s="1519"/>
      <c r="I49" s="1520"/>
      <c r="J49" s="1520"/>
      <c r="K49" s="1520"/>
      <c r="L49" s="1521"/>
      <c r="M49" s="790"/>
      <c r="N49" s="790"/>
      <c r="O49" s="790"/>
      <c r="P49" s="800"/>
      <c r="Q49" s="800"/>
      <c r="R49" s="800"/>
      <c r="S49" s="800"/>
      <c r="T49" s="800"/>
      <c r="U49" s="800"/>
      <c r="V49" s="800"/>
      <c r="W49" s="798"/>
      <c r="X49" s="782"/>
      <c r="Y49" s="793"/>
      <c r="Z49" s="1543" t="s">
        <v>325</v>
      </c>
      <c r="AA49" s="1543"/>
      <c r="AB49" s="1543"/>
      <c r="AC49" s="789"/>
      <c r="AD49" s="1526"/>
      <c r="AE49" s="789"/>
      <c r="AF49" s="800"/>
      <c r="AG49" s="800"/>
      <c r="AH49" s="800"/>
      <c r="AI49" s="800"/>
      <c r="AJ49" s="800"/>
      <c r="AK49" s="800"/>
      <c r="AL49" s="800"/>
      <c r="AM49" s="799"/>
      <c r="AN49" s="796"/>
      <c r="AQ49" s="787"/>
      <c r="AR49" s="787"/>
      <c r="AS49" s="797"/>
      <c r="AT49" s="797"/>
      <c r="AU49" s="797"/>
      <c r="AV49" s="797"/>
      <c r="AW49" s="787"/>
    </row>
    <row r="50" spans="2:50" ht="30" customHeight="1">
      <c r="B50" s="788"/>
      <c r="C50" s="789"/>
      <c r="D50" s="1544"/>
      <c r="E50" s="1544"/>
      <c r="F50" s="789"/>
      <c r="G50" s="790"/>
      <c r="H50" s="1519"/>
      <c r="I50" s="1520"/>
      <c r="J50" s="1520"/>
      <c r="K50" s="1520"/>
      <c r="L50" s="1521"/>
      <c r="M50" s="790"/>
      <c r="N50" s="790"/>
      <c r="O50" s="790"/>
      <c r="P50" s="1547" t="s">
        <v>326</v>
      </c>
      <c r="Q50" s="1547"/>
      <c r="R50" s="1547"/>
      <c r="S50" s="1547"/>
      <c r="T50" s="1548" t="s">
        <v>120</v>
      </c>
      <c r="U50" s="1548"/>
      <c r="V50" s="1548"/>
      <c r="W50" s="1549"/>
      <c r="X50" s="782"/>
      <c r="Y50" s="793"/>
      <c r="Z50" s="1544"/>
      <c r="AA50" s="1544"/>
      <c r="AB50" s="1544"/>
      <c r="AC50" s="789"/>
      <c r="AD50" s="1526"/>
      <c r="AE50" s="789"/>
      <c r="AF50" s="791"/>
      <c r="AG50" s="791"/>
      <c r="AH50" s="791"/>
      <c r="AI50" s="791"/>
      <c r="AJ50" s="791"/>
      <c r="AK50" s="791"/>
      <c r="AL50" s="791"/>
      <c r="AM50" s="799"/>
      <c r="AN50" s="796"/>
      <c r="AQ50" s="787"/>
      <c r="AR50" s="787"/>
      <c r="AS50" s="797"/>
      <c r="AT50" s="797"/>
      <c r="AU50" s="797"/>
      <c r="AV50" s="797"/>
      <c r="AW50" s="787"/>
    </row>
    <row r="51" spans="2:50" ht="20.100000000000001" customHeight="1">
      <c r="B51" s="788"/>
      <c r="C51" s="789"/>
      <c r="D51" s="1550">
        <v>3</v>
      </c>
      <c r="E51" s="1551"/>
      <c r="F51" s="789"/>
      <c r="G51" s="790"/>
      <c r="H51" s="1519"/>
      <c r="I51" s="1520"/>
      <c r="J51" s="1520"/>
      <c r="K51" s="1520"/>
      <c r="L51" s="1521"/>
      <c r="M51" s="801"/>
      <c r="N51" s="801"/>
      <c r="O51" s="790"/>
      <c r="P51" s="790"/>
      <c r="Q51" s="802"/>
      <c r="R51" s="790"/>
      <c r="S51" s="790"/>
      <c r="T51" s="790"/>
      <c r="U51" s="1556">
        <f>AVERAGE(AQ110:AQ124)</f>
        <v>0</v>
      </c>
      <c r="V51" s="1557"/>
      <c r="W51" s="803"/>
      <c r="X51" s="782"/>
      <c r="Y51" s="793"/>
      <c r="Z51" s="1550">
        <v>3</v>
      </c>
      <c r="AA51" s="1558"/>
      <c r="AB51" s="1551"/>
      <c r="AC51" s="789"/>
      <c r="AD51" s="1526"/>
      <c r="AE51" s="789"/>
      <c r="AF51" s="791"/>
      <c r="AG51" s="791"/>
      <c r="AH51" s="791"/>
      <c r="AI51" s="791"/>
      <c r="AJ51" s="791"/>
      <c r="AK51" s="791"/>
      <c r="AL51" s="791"/>
      <c r="AM51" s="804"/>
      <c r="AO51" s="787"/>
      <c r="AP51" s="787"/>
      <c r="AQ51" s="787"/>
      <c r="AR51" s="787"/>
      <c r="AS51" s="797"/>
      <c r="AT51" s="797"/>
      <c r="AU51" s="797"/>
      <c r="AV51" s="797"/>
      <c r="AW51" s="787"/>
      <c r="AX51" s="787"/>
    </row>
    <row r="52" spans="2:50" s="362" customFormat="1" ht="30" customHeight="1">
      <c r="B52" s="1534"/>
      <c r="C52" s="1610"/>
      <c r="D52" s="1552"/>
      <c r="E52" s="1553"/>
      <c r="F52" s="789"/>
      <c r="G52" s="805"/>
      <c r="H52" s="1519"/>
      <c r="I52" s="1520"/>
      <c r="J52" s="1520"/>
      <c r="K52" s="1520"/>
      <c r="L52" s="1521"/>
      <c r="M52" s="1611"/>
      <c r="N52" s="1536"/>
      <c r="O52" s="1612"/>
      <c r="P52" s="1430" t="str">
        <f>REPT("g",(U51))</f>
        <v/>
      </c>
      <c r="Q52" s="1431"/>
      <c r="R52" s="1431"/>
      <c r="S52" s="1432"/>
      <c r="T52" s="806"/>
      <c r="U52" s="1505"/>
      <c r="V52" s="1507"/>
      <c r="W52" s="807"/>
      <c r="X52" s="782"/>
      <c r="Y52" s="793"/>
      <c r="Z52" s="1552"/>
      <c r="AA52" s="1559"/>
      <c r="AB52" s="1553"/>
      <c r="AC52" s="789"/>
      <c r="AD52" s="1526"/>
      <c r="AE52" s="789"/>
      <c r="AF52" s="791"/>
      <c r="AG52" s="791"/>
      <c r="AH52" s="791"/>
      <c r="AI52" s="791"/>
      <c r="AJ52" s="791"/>
      <c r="AK52" s="791"/>
      <c r="AL52" s="791"/>
      <c r="AM52" s="808"/>
      <c r="AO52" s="787"/>
      <c r="AP52" s="787"/>
      <c r="AQ52" s="787"/>
      <c r="AR52" s="787"/>
      <c r="AS52" s="797"/>
      <c r="AT52" s="797"/>
      <c r="AU52" s="797"/>
      <c r="AV52" s="797"/>
      <c r="AW52" s="787"/>
      <c r="AX52" s="787"/>
    </row>
    <row r="53" spans="2:50" ht="20.100000000000001" customHeight="1">
      <c r="B53" s="788"/>
      <c r="C53" s="789"/>
      <c r="D53" s="1554"/>
      <c r="E53" s="1555"/>
      <c r="F53" s="789"/>
      <c r="G53" s="790"/>
      <c r="H53" s="1519"/>
      <c r="I53" s="1520"/>
      <c r="J53" s="1520"/>
      <c r="K53" s="1520"/>
      <c r="L53" s="1521"/>
      <c r="M53" s="801"/>
      <c r="N53" s="801"/>
      <c r="O53" s="790"/>
      <c r="P53" s="790"/>
      <c r="Q53" s="790"/>
      <c r="R53" s="790"/>
      <c r="S53" s="790"/>
      <c r="T53" s="790"/>
      <c r="U53" s="1508"/>
      <c r="V53" s="1510"/>
      <c r="W53" s="803"/>
      <c r="X53" s="782"/>
      <c r="Y53" s="793"/>
      <c r="Z53" s="1554"/>
      <c r="AA53" s="1560"/>
      <c r="AB53" s="1555"/>
      <c r="AC53" s="789"/>
      <c r="AD53" s="1526"/>
      <c r="AE53" s="789"/>
      <c r="AF53" s="790"/>
      <c r="AG53" s="790"/>
      <c r="AH53" s="790"/>
      <c r="AI53" s="790"/>
      <c r="AJ53" s="790"/>
      <c r="AK53" s="790"/>
      <c r="AL53" s="790"/>
      <c r="AM53" s="804"/>
      <c r="AO53" s="787"/>
      <c r="AP53" s="787"/>
      <c r="AQ53" s="787"/>
      <c r="AR53" s="787"/>
      <c r="AS53" s="797"/>
      <c r="AT53" s="797"/>
      <c r="AU53" s="797"/>
      <c r="AV53" s="797"/>
      <c r="AW53" s="787"/>
      <c r="AX53" s="787"/>
    </row>
    <row r="54" spans="2:50" ht="35.1" customHeight="1">
      <c r="B54" s="809"/>
      <c r="C54" s="810"/>
      <c r="D54" s="811"/>
      <c r="E54" s="790"/>
      <c r="F54" s="812"/>
      <c r="G54" s="790"/>
      <c r="H54" s="1519"/>
      <c r="I54" s="1520"/>
      <c r="J54" s="1520"/>
      <c r="K54" s="1520"/>
      <c r="L54" s="1521"/>
      <c r="M54" s="813"/>
      <c r="N54" s="813"/>
      <c r="O54" s="813"/>
      <c r="P54" s="790"/>
      <c r="Q54" s="790"/>
      <c r="R54" s="790"/>
      <c r="S54" s="790"/>
      <c r="T54" s="1538" t="s">
        <v>327</v>
      </c>
      <c r="U54" s="1538"/>
      <c r="V54" s="1538"/>
      <c r="W54" s="1539"/>
      <c r="X54" s="814"/>
      <c r="Y54" s="815"/>
      <c r="Z54" s="813"/>
      <c r="AA54" s="790"/>
      <c r="AB54" s="790"/>
      <c r="AC54" s="789"/>
      <c r="AD54" s="1526"/>
      <c r="AE54" s="789"/>
      <c r="AF54" s="791"/>
      <c r="AG54" s="791"/>
      <c r="AH54" s="791"/>
      <c r="AI54" s="790"/>
      <c r="AJ54" s="791"/>
      <c r="AK54" s="791"/>
      <c r="AL54" s="791"/>
      <c r="AM54" s="816"/>
      <c r="AO54" s="787"/>
      <c r="AP54" s="787"/>
      <c r="AQ54" s="787"/>
      <c r="AR54" s="787"/>
      <c r="AS54" s="797"/>
      <c r="AT54" s="797"/>
      <c r="AU54" s="797"/>
      <c r="AV54" s="797"/>
      <c r="AW54" s="787"/>
      <c r="AX54" s="787"/>
    </row>
    <row r="55" spans="2:50" ht="30" customHeight="1">
      <c r="B55" s="809"/>
      <c r="C55" s="810"/>
      <c r="D55" s="811"/>
      <c r="E55" s="790"/>
      <c r="F55" s="812"/>
      <c r="G55" s="790"/>
      <c r="H55" s="1519"/>
      <c r="I55" s="1520"/>
      <c r="J55" s="1520"/>
      <c r="K55" s="1520"/>
      <c r="L55" s="1521"/>
      <c r="M55" s="813"/>
      <c r="N55" s="813"/>
      <c r="O55" s="813"/>
      <c r="P55" s="1613" t="s">
        <v>328</v>
      </c>
      <c r="Q55" s="1614"/>
      <c r="R55" s="897">
        <f>'Donnees SN'!B30</f>
        <v>6</v>
      </c>
      <c r="S55" s="818" t="s">
        <v>326</v>
      </c>
      <c r="T55" s="819"/>
      <c r="U55" s="1541" t="e">
        <f>AVERAGE(AR110:AR124)</f>
        <v>#DIV/0!</v>
      </c>
      <c r="V55" s="1542"/>
      <c r="W55" s="820"/>
      <c r="X55" s="814"/>
      <c r="Y55" s="815"/>
      <c r="Z55" s="813"/>
      <c r="AA55" s="790"/>
      <c r="AB55" s="790"/>
      <c r="AC55" s="789"/>
      <c r="AD55" s="1526"/>
      <c r="AE55" s="789"/>
      <c r="AF55" s="791"/>
      <c r="AG55" s="791"/>
      <c r="AH55" s="791"/>
      <c r="AI55" s="818"/>
      <c r="AJ55" s="791"/>
      <c r="AK55" s="791"/>
      <c r="AL55" s="791"/>
      <c r="AM55" s="816"/>
      <c r="AO55" s="787"/>
      <c r="AP55" s="787"/>
      <c r="AQ55" s="787"/>
      <c r="AR55" s="787"/>
      <c r="AS55" s="821"/>
      <c r="AT55" s="821"/>
      <c r="AU55" s="821"/>
      <c r="AV55" s="821"/>
      <c r="AW55" s="787"/>
      <c r="AX55" s="787"/>
    </row>
    <row r="56" spans="2:50" ht="60" customHeight="1">
      <c r="B56" s="809"/>
      <c r="C56" s="810"/>
      <c r="D56" s="811"/>
      <c r="E56" s="790"/>
      <c r="F56" s="812"/>
      <c r="G56" s="790"/>
      <c r="H56" s="1519"/>
      <c r="I56" s="1520"/>
      <c r="J56" s="1520"/>
      <c r="K56" s="1520"/>
      <c r="L56" s="1521"/>
      <c r="M56" s="813"/>
      <c r="N56" s="813"/>
      <c r="O56" s="813"/>
      <c r="P56" s="813"/>
      <c r="Q56" s="813"/>
      <c r="R56" s="813"/>
      <c r="S56" s="813"/>
      <c r="T56" s="813"/>
      <c r="U56" s="813"/>
      <c r="V56" s="813"/>
      <c r="W56" s="820"/>
      <c r="X56" s="814"/>
      <c r="Y56" s="815"/>
      <c r="Z56" s="813"/>
      <c r="AA56" s="790"/>
      <c r="AB56" s="790"/>
      <c r="AC56" s="789"/>
      <c r="AD56" s="1526"/>
      <c r="AE56" s="789"/>
      <c r="AF56" s="791"/>
      <c r="AG56" s="791"/>
      <c r="AH56" s="791"/>
      <c r="AI56" s="789"/>
      <c r="AJ56" s="791"/>
      <c r="AK56" s="791"/>
      <c r="AL56" s="791"/>
      <c r="AM56" s="816"/>
      <c r="AO56" s="787"/>
      <c r="AP56" s="787"/>
      <c r="AQ56" s="787"/>
      <c r="AR56" s="787"/>
      <c r="AS56" s="821"/>
      <c r="AT56" s="821"/>
      <c r="AU56" s="821"/>
      <c r="AV56" s="821"/>
      <c r="AW56" s="787"/>
      <c r="AX56" s="787"/>
    </row>
    <row r="57" spans="2:50" ht="39.950000000000003" customHeight="1">
      <c r="B57" s="809"/>
      <c r="C57" s="810"/>
      <c r="D57" s="811"/>
      <c r="E57" s="790"/>
      <c r="F57" s="812"/>
      <c r="G57" s="790"/>
      <c r="H57" s="1522"/>
      <c r="I57" s="1523"/>
      <c r="J57" s="1523"/>
      <c r="K57" s="1523"/>
      <c r="L57" s="1524"/>
      <c r="M57" s="813"/>
      <c r="N57" s="813"/>
      <c r="O57" s="813"/>
      <c r="P57" s="1528" t="s">
        <v>409</v>
      </c>
      <c r="Q57" s="1529"/>
      <c r="R57" s="1529"/>
      <c r="S57" s="1529"/>
      <c r="T57" s="1529"/>
      <c r="U57" s="1529"/>
      <c r="V57" s="1530"/>
      <c r="W57" s="820"/>
      <c r="X57" s="814"/>
      <c r="Y57" s="815"/>
      <c r="Z57" s="813"/>
      <c r="AA57" s="790"/>
      <c r="AB57" s="790"/>
      <c r="AC57" s="789"/>
      <c r="AD57" s="1527"/>
      <c r="AE57" s="789"/>
      <c r="AF57" s="1531" t="s">
        <v>410</v>
      </c>
      <c r="AG57" s="1532"/>
      <c r="AH57" s="1532"/>
      <c r="AI57" s="1532"/>
      <c r="AJ57" s="1532"/>
      <c r="AK57" s="1532"/>
      <c r="AL57" s="1533"/>
      <c r="AM57" s="816"/>
      <c r="AO57" s="787"/>
      <c r="AP57" s="787"/>
      <c r="AQ57" s="787"/>
      <c r="AR57" s="787"/>
      <c r="AS57" s="821"/>
      <c r="AT57" s="821"/>
      <c r="AU57" s="821"/>
      <c r="AV57" s="821"/>
      <c r="AW57" s="787"/>
      <c r="AX57" s="787"/>
    </row>
    <row r="58" spans="2:50" ht="20.100000000000001" customHeight="1">
      <c r="B58" s="822"/>
      <c r="C58" s="823"/>
      <c r="D58" s="824"/>
      <c r="E58" s="825"/>
      <c r="F58" s="826"/>
      <c r="G58" s="825"/>
      <c r="H58" s="827"/>
      <c r="I58" s="827"/>
      <c r="J58" s="827"/>
      <c r="K58" s="827"/>
      <c r="L58" s="827"/>
      <c r="M58" s="828"/>
      <c r="N58" s="828"/>
      <c r="O58" s="828"/>
      <c r="P58" s="828"/>
      <c r="Q58" s="828"/>
      <c r="R58" s="828"/>
      <c r="S58" s="828"/>
      <c r="T58" s="828"/>
      <c r="U58" s="828"/>
      <c r="V58" s="828"/>
      <c r="W58" s="829"/>
      <c r="X58" s="814"/>
      <c r="Y58" s="830"/>
      <c r="Z58" s="828"/>
      <c r="AA58" s="825"/>
      <c r="AB58" s="825"/>
      <c r="AC58" s="831"/>
      <c r="AD58" s="831"/>
      <c r="AE58" s="831"/>
      <c r="AF58" s="831"/>
      <c r="AG58" s="831"/>
      <c r="AH58" s="831"/>
      <c r="AI58" s="831"/>
      <c r="AJ58" s="831"/>
      <c r="AK58" s="831"/>
      <c r="AL58" s="831"/>
      <c r="AM58" s="832"/>
      <c r="AO58" s="787"/>
      <c r="AP58" s="787"/>
      <c r="AQ58" s="787"/>
      <c r="AR58" s="787"/>
      <c r="AS58" s="821"/>
      <c r="AT58" s="821"/>
      <c r="AU58" s="821"/>
      <c r="AV58" s="821"/>
      <c r="AW58" s="787"/>
      <c r="AX58" s="787"/>
    </row>
    <row r="59" spans="2:50" ht="50.1" hidden="1" customHeight="1">
      <c r="B59" s="833"/>
      <c r="C59" s="834"/>
      <c r="D59" s="835"/>
      <c r="E59" s="776"/>
      <c r="F59" s="836"/>
      <c r="G59" s="776"/>
      <c r="H59" s="837"/>
      <c r="I59" s="837"/>
      <c r="J59" s="837"/>
      <c r="K59" s="837"/>
      <c r="L59" s="837"/>
      <c r="M59" s="838"/>
      <c r="N59" s="838"/>
      <c r="O59" s="838"/>
      <c r="P59" s="838"/>
      <c r="Q59" s="838"/>
      <c r="R59" s="838"/>
      <c r="S59" s="838"/>
      <c r="T59" s="838"/>
      <c r="U59" s="838"/>
      <c r="V59" s="838"/>
      <c r="W59" s="838"/>
      <c r="X59" s="839"/>
      <c r="Y59" s="839"/>
      <c r="Z59" s="839"/>
      <c r="AA59" s="840"/>
      <c r="AB59" s="840"/>
      <c r="AC59" s="841"/>
      <c r="AD59" s="841"/>
      <c r="AE59" s="841"/>
      <c r="AF59" s="841"/>
      <c r="AG59" s="841"/>
      <c r="AH59" s="841"/>
      <c r="AI59" s="841"/>
      <c r="AJ59" s="841"/>
      <c r="AK59" s="841"/>
      <c r="AL59" s="841"/>
      <c r="AM59" s="842"/>
      <c r="AO59" s="787"/>
      <c r="AP59" s="787"/>
      <c r="AQ59" s="787"/>
      <c r="AR59" s="787"/>
      <c r="AS59" s="821"/>
      <c r="AT59" s="821"/>
      <c r="AU59" s="821"/>
      <c r="AV59" s="821"/>
      <c r="AW59" s="787"/>
      <c r="AX59" s="787"/>
    </row>
    <row r="60" spans="2:50" ht="20.100000000000001" hidden="1" customHeight="1">
      <c r="B60" s="778"/>
      <c r="C60" s="779"/>
      <c r="D60" s="779"/>
      <c r="E60" s="779"/>
      <c r="F60" s="779"/>
      <c r="G60" s="780"/>
      <c r="H60" s="780"/>
      <c r="I60" s="780"/>
      <c r="J60" s="780"/>
      <c r="K60" s="780"/>
      <c r="L60" s="780"/>
      <c r="M60" s="780"/>
      <c r="N60" s="780"/>
      <c r="O60" s="780"/>
      <c r="P60" s="780"/>
      <c r="Q60" s="780"/>
      <c r="R60" s="780"/>
      <c r="S60" s="780"/>
      <c r="T60" s="780"/>
      <c r="U60" s="780"/>
      <c r="V60" s="780"/>
      <c r="W60" s="781"/>
      <c r="X60" s="782"/>
      <c r="Y60" s="783"/>
      <c r="Z60" s="784"/>
      <c r="AA60" s="784"/>
      <c r="AB60" s="784"/>
      <c r="AC60" s="785"/>
      <c r="AD60" s="785"/>
      <c r="AE60" s="784"/>
      <c r="AF60" s="784"/>
      <c r="AG60" s="784"/>
      <c r="AH60" s="784"/>
      <c r="AI60" s="784"/>
      <c r="AJ60" s="784"/>
      <c r="AK60" s="784"/>
      <c r="AL60" s="784"/>
      <c r="AM60" s="786"/>
      <c r="AQ60" s="787"/>
      <c r="AR60" s="787"/>
      <c r="AS60" s="787"/>
      <c r="AT60" s="787"/>
      <c r="AU60" s="787"/>
      <c r="AW60" s="787"/>
    </row>
    <row r="61" spans="2:50" ht="39.950000000000003" hidden="1" customHeight="1">
      <c r="B61" s="788"/>
      <c r="C61" s="789"/>
      <c r="D61" s="789"/>
      <c r="E61" s="789"/>
      <c r="F61" s="789"/>
      <c r="G61" s="790"/>
      <c r="H61" s="1516"/>
      <c r="I61" s="1517"/>
      <c r="J61" s="1517"/>
      <c r="K61" s="1517"/>
      <c r="L61" s="1518"/>
      <c r="M61" s="790"/>
      <c r="N61" s="790"/>
      <c r="O61" s="790"/>
      <c r="P61" s="791"/>
      <c r="Q61" s="791"/>
      <c r="R61" s="791"/>
      <c r="S61" s="791"/>
      <c r="T61" s="791"/>
      <c r="U61" s="791"/>
      <c r="V61" s="791"/>
      <c r="W61" s="792"/>
      <c r="X61" s="782"/>
      <c r="Y61" s="793"/>
      <c r="Z61" s="790"/>
      <c r="AA61" s="790"/>
      <c r="AB61" s="790"/>
      <c r="AC61" s="789"/>
      <c r="AD61" s="1525"/>
      <c r="AE61" s="789"/>
      <c r="AF61" s="789"/>
      <c r="AG61" s="789"/>
      <c r="AH61" s="789"/>
      <c r="AI61" s="789"/>
      <c r="AJ61" s="789"/>
      <c r="AK61" s="789"/>
      <c r="AL61" s="794"/>
      <c r="AM61" s="795"/>
      <c r="AN61" s="796"/>
      <c r="AQ61" s="787"/>
      <c r="AR61" s="787"/>
      <c r="AS61" s="797"/>
      <c r="AT61" s="797"/>
      <c r="AU61" s="797"/>
      <c r="AV61" s="797"/>
      <c r="AW61" s="787"/>
    </row>
    <row r="62" spans="2:50" ht="60" hidden="1" customHeight="1">
      <c r="B62" s="788"/>
      <c r="C62" s="789"/>
      <c r="D62" s="789"/>
      <c r="E62" s="789"/>
      <c r="F62" s="789"/>
      <c r="G62" s="790"/>
      <c r="H62" s="1519"/>
      <c r="I62" s="1520"/>
      <c r="J62" s="1520"/>
      <c r="K62" s="1520"/>
      <c r="L62" s="1521"/>
      <c r="M62" s="790"/>
      <c r="N62" s="790"/>
      <c r="O62" s="790"/>
      <c r="P62" s="1528"/>
      <c r="Q62" s="1529"/>
      <c r="R62" s="1529"/>
      <c r="S62" s="1529"/>
      <c r="T62" s="1529"/>
      <c r="U62" s="1529"/>
      <c r="V62" s="1530"/>
      <c r="W62" s="798"/>
      <c r="X62" s="782"/>
      <c r="Y62" s="793"/>
      <c r="Z62" s="790"/>
      <c r="AA62" s="790"/>
      <c r="AB62" s="790"/>
      <c r="AC62" s="789"/>
      <c r="AD62" s="1526"/>
      <c r="AE62" s="789"/>
      <c r="AF62" s="1528"/>
      <c r="AG62" s="1529"/>
      <c r="AH62" s="1529"/>
      <c r="AI62" s="1529"/>
      <c r="AJ62" s="1529"/>
      <c r="AK62" s="1529"/>
      <c r="AL62" s="1530"/>
      <c r="AM62" s="799"/>
      <c r="AN62" s="796"/>
      <c r="AQ62" s="787"/>
      <c r="AR62" s="787"/>
      <c r="AS62" s="797"/>
      <c r="AT62" s="797"/>
      <c r="AU62" s="797"/>
      <c r="AV62" s="797"/>
      <c r="AW62" s="787"/>
    </row>
    <row r="63" spans="2:50" ht="30" hidden="1" customHeight="1">
      <c r="B63" s="788"/>
      <c r="C63" s="789"/>
      <c r="D63" s="1543"/>
      <c r="E63" s="1543"/>
      <c r="F63" s="789"/>
      <c r="G63" s="790"/>
      <c r="H63" s="1519"/>
      <c r="I63" s="1520"/>
      <c r="J63" s="1520"/>
      <c r="K63" s="1520"/>
      <c r="L63" s="1521"/>
      <c r="M63" s="790"/>
      <c r="N63" s="790"/>
      <c r="O63" s="790"/>
      <c r="P63" s="800"/>
      <c r="Q63" s="800"/>
      <c r="R63" s="800"/>
      <c r="S63" s="800"/>
      <c r="T63" s="800"/>
      <c r="U63" s="800"/>
      <c r="V63" s="800"/>
      <c r="W63" s="798"/>
      <c r="X63" s="782"/>
      <c r="Y63" s="793"/>
      <c r="Z63" s="1543"/>
      <c r="AA63" s="1543"/>
      <c r="AB63" s="1543"/>
      <c r="AC63" s="789"/>
      <c r="AD63" s="1526"/>
      <c r="AE63" s="789"/>
      <c r="AF63" s="800"/>
      <c r="AG63" s="800"/>
      <c r="AH63" s="800"/>
      <c r="AI63" s="800"/>
      <c r="AJ63" s="800"/>
      <c r="AK63" s="800"/>
      <c r="AL63" s="800"/>
      <c r="AM63" s="799"/>
      <c r="AN63" s="796"/>
      <c r="AQ63" s="787"/>
      <c r="AR63" s="787"/>
      <c r="AS63" s="797"/>
      <c r="AT63" s="797"/>
      <c r="AU63" s="797"/>
      <c r="AV63" s="797"/>
      <c r="AW63" s="787"/>
    </row>
    <row r="64" spans="2:50" ht="30" hidden="1" customHeight="1">
      <c r="B64" s="788"/>
      <c r="C64" s="789"/>
      <c r="D64" s="1544"/>
      <c r="E64" s="1544"/>
      <c r="F64" s="789"/>
      <c r="G64" s="790"/>
      <c r="H64" s="1519"/>
      <c r="I64" s="1520"/>
      <c r="J64" s="1520"/>
      <c r="K64" s="1520"/>
      <c r="L64" s="1521"/>
      <c r="M64" s="790"/>
      <c r="N64" s="790"/>
      <c r="O64" s="790"/>
      <c r="P64" s="1547"/>
      <c r="Q64" s="1547"/>
      <c r="R64" s="1547"/>
      <c r="S64" s="1547"/>
      <c r="T64" s="1548"/>
      <c r="U64" s="1548"/>
      <c r="V64" s="1548"/>
      <c r="W64" s="1549"/>
      <c r="X64" s="782"/>
      <c r="Y64" s="793"/>
      <c r="Z64" s="1544"/>
      <c r="AA64" s="1544"/>
      <c r="AB64" s="1544"/>
      <c r="AC64" s="789"/>
      <c r="AD64" s="1526"/>
      <c r="AE64" s="789"/>
      <c r="AF64" s="791"/>
      <c r="AG64" s="791"/>
      <c r="AH64" s="791"/>
      <c r="AI64" s="791"/>
      <c r="AJ64" s="791"/>
      <c r="AK64" s="791"/>
      <c r="AL64" s="791"/>
      <c r="AM64" s="799"/>
      <c r="AN64" s="796"/>
      <c r="AQ64" s="787"/>
      <c r="AR64" s="787"/>
      <c r="AS64" s="797"/>
      <c r="AT64" s="797"/>
      <c r="AU64" s="797"/>
      <c r="AV64" s="797"/>
      <c r="AW64" s="787"/>
    </row>
    <row r="65" spans="1:50" ht="20.100000000000001" hidden="1" customHeight="1">
      <c r="B65" s="788"/>
      <c r="C65" s="789"/>
      <c r="D65" s="1550"/>
      <c r="E65" s="1551"/>
      <c r="F65" s="789"/>
      <c r="G65" s="790"/>
      <c r="H65" s="1519"/>
      <c r="I65" s="1520"/>
      <c r="J65" s="1520"/>
      <c r="K65" s="1520"/>
      <c r="L65" s="1521"/>
      <c r="M65" s="801"/>
      <c r="N65" s="801"/>
      <c r="O65" s="790"/>
      <c r="P65" s="790"/>
      <c r="Q65" s="802"/>
      <c r="R65" s="790"/>
      <c r="S65" s="790"/>
      <c r="T65" s="790"/>
      <c r="U65" s="1556"/>
      <c r="V65" s="1557"/>
      <c r="W65" s="803"/>
      <c r="X65" s="782"/>
      <c r="Y65" s="793"/>
      <c r="Z65" s="1550"/>
      <c r="AA65" s="1558"/>
      <c r="AB65" s="1551"/>
      <c r="AC65" s="789"/>
      <c r="AD65" s="1526"/>
      <c r="AE65" s="789"/>
      <c r="AF65" s="791"/>
      <c r="AG65" s="791"/>
      <c r="AH65" s="791"/>
      <c r="AI65" s="791"/>
      <c r="AJ65" s="791"/>
      <c r="AK65" s="791"/>
      <c r="AL65" s="791"/>
      <c r="AM65" s="804"/>
      <c r="AO65" s="787"/>
      <c r="AP65" s="787"/>
      <c r="AQ65" s="787"/>
      <c r="AR65" s="787"/>
      <c r="AS65" s="797"/>
      <c r="AT65" s="797"/>
      <c r="AU65" s="797"/>
      <c r="AV65" s="797"/>
      <c r="AW65" s="787"/>
      <c r="AX65" s="787"/>
    </row>
    <row r="66" spans="1:50" s="362" customFormat="1" ht="30" hidden="1" customHeight="1">
      <c r="B66" s="1534"/>
      <c r="C66" s="1610"/>
      <c r="D66" s="1552"/>
      <c r="E66" s="1553"/>
      <c r="F66" s="789"/>
      <c r="G66" s="805"/>
      <c r="H66" s="1519"/>
      <c r="I66" s="1520"/>
      <c r="J66" s="1520"/>
      <c r="K66" s="1520"/>
      <c r="L66" s="1521"/>
      <c r="M66" s="1611"/>
      <c r="N66" s="1536"/>
      <c r="O66" s="1612"/>
      <c r="P66" s="1430"/>
      <c r="Q66" s="1431"/>
      <c r="R66" s="1431"/>
      <c r="S66" s="1432"/>
      <c r="T66" s="806"/>
      <c r="U66" s="1505"/>
      <c r="V66" s="1507"/>
      <c r="W66" s="807"/>
      <c r="X66" s="782"/>
      <c r="Y66" s="793"/>
      <c r="Z66" s="1552"/>
      <c r="AA66" s="1559"/>
      <c r="AB66" s="1553"/>
      <c r="AC66" s="789"/>
      <c r="AD66" s="1526"/>
      <c r="AE66" s="789"/>
      <c r="AF66" s="791"/>
      <c r="AG66" s="791"/>
      <c r="AH66" s="791"/>
      <c r="AI66" s="791"/>
      <c r="AJ66" s="791"/>
      <c r="AK66" s="791"/>
      <c r="AL66" s="791"/>
      <c r="AM66" s="808"/>
      <c r="AO66" s="787"/>
      <c r="AP66" s="787"/>
      <c r="AQ66" s="787"/>
      <c r="AR66" s="787"/>
      <c r="AS66" s="797"/>
      <c r="AT66" s="797"/>
      <c r="AU66" s="797"/>
      <c r="AV66" s="797"/>
      <c r="AW66" s="787"/>
      <c r="AX66" s="787"/>
    </row>
    <row r="67" spans="1:50" ht="20.100000000000001" hidden="1" customHeight="1">
      <c r="B67" s="788"/>
      <c r="C67" s="789"/>
      <c r="D67" s="1554"/>
      <c r="E67" s="1555"/>
      <c r="F67" s="789"/>
      <c r="G67" s="790"/>
      <c r="H67" s="1519"/>
      <c r="I67" s="1520"/>
      <c r="J67" s="1520"/>
      <c r="K67" s="1520"/>
      <c r="L67" s="1521"/>
      <c r="M67" s="801"/>
      <c r="N67" s="801"/>
      <c r="O67" s="790"/>
      <c r="P67" s="790"/>
      <c r="Q67" s="790"/>
      <c r="R67" s="790"/>
      <c r="S67" s="790"/>
      <c r="T67" s="790"/>
      <c r="U67" s="1508"/>
      <c r="V67" s="1510"/>
      <c r="W67" s="803"/>
      <c r="X67" s="782"/>
      <c r="Y67" s="793"/>
      <c r="Z67" s="1554"/>
      <c r="AA67" s="1560"/>
      <c r="AB67" s="1555"/>
      <c r="AC67" s="789"/>
      <c r="AD67" s="1526"/>
      <c r="AE67" s="789"/>
      <c r="AF67" s="790"/>
      <c r="AG67" s="790"/>
      <c r="AH67" s="790"/>
      <c r="AI67" s="790"/>
      <c r="AJ67" s="790"/>
      <c r="AK67" s="790"/>
      <c r="AL67" s="790"/>
      <c r="AM67" s="804"/>
      <c r="AO67" s="787"/>
      <c r="AP67" s="787"/>
      <c r="AQ67" s="787"/>
      <c r="AR67" s="787"/>
      <c r="AS67" s="797"/>
      <c r="AT67" s="797"/>
      <c r="AU67" s="797"/>
      <c r="AV67" s="797"/>
      <c r="AW67" s="787"/>
      <c r="AX67" s="787"/>
    </row>
    <row r="68" spans="1:50" ht="30" hidden="1" customHeight="1">
      <c r="B68" s="809"/>
      <c r="C68" s="810"/>
      <c r="D68" s="811"/>
      <c r="E68" s="790"/>
      <c r="F68" s="812"/>
      <c r="G68" s="790"/>
      <c r="H68" s="1519"/>
      <c r="I68" s="1520"/>
      <c r="J68" s="1520"/>
      <c r="K68" s="1520"/>
      <c r="L68" s="1521"/>
      <c r="M68" s="813"/>
      <c r="N68" s="813"/>
      <c r="O68" s="813"/>
      <c r="P68" s="790"/>
      <c r="Q68" s="790"/>
      <c r="R68" s="790"/>
      <c r="S68" s="790"/>
      <c r="T68" s="1538"/>
      <c r="U68" s="1538"/>
      <c r="V68" s="1538"/>
      <c r="W68" s="1539"/>
      <c r="X68" s="814"/>
      <c r="Y68" s="815"/>
      <c r="Z68" s="813"/>
      <c r="AA68" s="790"/>
      <c r="AB68" s="790"/>
      <c r="AC68" s="789"/>
      <c r="AD68" s="1526"/>
      <c r="AE68" s="789"/>
      <c r="AF68" s="791"/>
      <c r="AG68" s="791"/>
      <c r="AH68" s="791"/>
      <c r="AI68" s="790"/>
      <c r="AJ68" s="791"/>
      <c r="AK68" s="791"/>
      <c r="AL68" s="791"/>
      <c r="AM68" s="816"/>
      <c r="AO68" s="787"/>
      <c r="AP68" s="787"/>
      <c r="AQ68" s="787"/>
      <c r="AR68" s="787"/>
      <c r="AS68" s="797"/>
      <c r="AT68" s="797"/>
      <c r="AU68" s="797"/>
      <c r="AV68" s="797"/>
      <c r="AW68" s="787"/>
      <c r="AX68" s="787"/>
    </row>
    <row r="69" spans="1:50" ht="30" hidden="1" customHeight="1">
      <c r="B69" s="809"/>
      <c r="C69" s="810"/>
      <c r="D69" s="811"/>
      <c r="E69" s="790"/>
      <c r="F69" s="812"/>
      <c r="G69" s="790"/>
      <c r="H69" s="1519"/>
      <c r="I69" s="1520"/>
      <c r="J69" s="1520"/>
      <c r="K69" s="1520"/>
      <c r="L69" s="1521"/>
      <c r="M69" s="813"/>
      <c r="N69" s="813"/>
      <c r="O69" s="813"/>
      <c r="P69" s="1613"/>
      <c r="Q69" s="1614"/>
      <c r="R69" s="897"/>
      <c r="S69" s="818"/>
      <c r="T69" s="819"/>
      <c r="U69" s="1541"/>
      <c r="V69" s="1542"/>
      <c r="W69" s="820"/>
      <c r="X69" s="814"/>
      <c r="Y69" s="815"/>
      <c r="Z69" s="813"/>
      <c r="AA69" s="790"/>
      <c r="AB69" s="790"/>
      <c r="AC69" s="789"/>
      <c r="AD69" s="1526"/>
      <c r="AE69" s="789"/>
      <c r="AF69" s="791"/>
      <c r="AG69" s="791"/>
      <c r="AH69" s="791"/>
      <c r="AI69" s="818"/>
      <c r="AJ69" s="791"/>
      <c r="AK69" s="791"/>
      <c r="AL69" s="791"/>
      <c r="AM69" s="816"/>
      <c r="AO69" s="787"/>
      <c r="AP69" s="787"/>
      <c r="AQ69" s="787"/>
      <c r="AR69" s="787"/>
      <c r="AS69" s="821"/>
      <c r="AT69" s="821"/>
      <c r="AU69" s="821"/>
      <c r="AV69" s="821"/>
      <c r="AW69" s="787"/>
      <c r="AX69" s="787"/>
    </row>
    <row r="70" spans="1:50" ht="60" hidden="1" customHeight="1">
      <c r="B70" s="809"/>
      <c r="C70" s="810"/>
      <c r="D70" s="811"/>
      <c r="E70" s="790"/>
      <c r="F70" s="812"/>
      <c r="G70" s="790"/>
      <c r="H70" s="1519"/>
      <c r="I70" s="1520"/>
      <c r="J70" s="1520"/>
      <c r="K70" s="1520"/>
      <c r="L70" s="1521"/>
      <c r="M70" s="813"/>
      <c r="N70" s="813"/>
      <c r="O70" s="813"/>
      <c r="P70" s="813"/>
      <c r="Q70" s="813"/>
      <c r="R70" s="813"/>
      <c r="S70" s="813"/>
      <c r="T70" s="813"/>
      <c r="U70" s="813"/>
      <c r="V70" s="813"/>
      <c r="W70" s="820"/>
      <c r="X70" s="814"/>
      <c r="Y70" s="815"/>
      <c r="Z70" s="813"/>
      <c r="AA70" s="790"/>
      <c r="AB70" s="790"/>
      <c r="AC70" s="789"/>
      <c r="AD70" s="1526"/>
      <c r="AE70" s="789"/>
      <c r="AF70" s="791"/>
      <c r="AG70" s="791"/>
      <c r="AH70" s="791"/>
      <c r="AI70" s="789"/>
      <c r="AJ70" s="791"/>
      <c r="AK70" s="791"/>
      <c r="AL70" s="791"/>
      <c r="AM70" s="816"/>
      <c r="AO70" s="787"/>
      <c r="AP70" s="787"/>
      <c r="AQ70" s="787"/>
      <c r="AR70" s="787"/>
      <c r="AS70" s="821"/>
      <c r="AT70" s="821"/>
      <c r="AU70" s="821"/>
      <c r="AV70" s="821"/>
      <c r="AW70" s="787"/>
      <c r="AX70" s="787"/>
    </row>
    <row r="71" spans="1:50" ht="39.950000000000003" hidden="1" customHeight="1">
      <c r="B71" s="809"/>
      <c r="C71" s="810"/>
      <c r="D71" s="811"/>
      <c r="E71" s="790"/>
      <c r="F71" s="812"/>
      <c r="G71" s="790"/>
      <c r="H71" s="1522"/>
      <c r="I71" s="1523"/>
      <c r="J71" s="1523"/>
      <c r="K71" s="1523"/>
      <c r="L71" s="1524"/>
      <c r="M71" s="813"/>
      <c r="N71" s="813"/>
      <c r="O71" s="813"/>
      <c r="P71" s="1528"/>
      <c r="Q71" s="1529"/>
      <c r="R71" s="1529"/>
      <c r="S71" s="1529"/>
      <c r="T71" s="1529"/>
      <c r="U71" s="1529"/>
      <c r="V71" s="1530"/>
      <c r="W71" s="820"/>
      <c r="X71" s="814"/>
      <c r="Y71" s="815"/>
      <c r="Z71" s="813"/>
      <c r="AA71" s="790"/>
      <c r="AB71" s="790"/>
      <c r="AC71" s="789"/>
      <c r="AD71" s="1527"/>
      <c r="AE71" s="789"/>
      <c r="AF71" s="1531"/>
      <c r="AG71" s="1532"/>
      <c r="AH71" s="1532"/>
      <c r="AI71" s="1532"/>
      <c r="AJ71" s="1532"/>
      <c r="AK71" s="1532"/>
      <c r="AL71" s="1533"/>
      <c r="AM71" s="816"/>
      <c r="AO71" s="787"/>
      <c r="AP71" s="787"/>
      <c r="AQ71" s="787"/>
      <c r="AR71" s="787"/>
      <c r="AS71" s="821"/>
      <c r="AT71" s="821"/>
      <c r="AU71" s="821"/>
      <c r="AV71" s="821"/>
      <c r="AW71" s="787"/>
      <c r="AX71" s="787"/>
    </row>
    <row r="72" spans="1:50" ht="20.100000000000001" hidden="1" customHeight="1">
      <c r="B72" s="822"/>
      <c r="C72" s="823"/>
      <c r="D72" s="824"/>
      <c r="E72" s="825"/>
      <c r="F72" s="826"/>
      <c r="G72" s="825"/>
      <c r="H72" s="827"/>
      <c r="I72" s="827"/>
      <c r="J72" s="827"/>
      <c r="K72" s="827"/>
      <c r="L72" s="827"/>
      <c r="M72" s="828"/>
      <c r="N72" s="828"/>
      <c r="O72" s="828"/>
      <c r="P72" s="828"/>
      <c r="Q72" s="828"/>
      <c r="R72" s="828"/>
      <c r="S72" s="828"/>
      <c r="T72" s="828"/>
      <c r="U72" s="828"/>
      <c r="V72" s="828"/>
      <c r="W72" s="829"/>
      <c r="X72" s="814"/>
      <c r="Y72" s="830"/>
      <c r="Z72" s="828"/>
      <c r="AA72" s="825"/>
      <c r="AB72" s="825"/>
      <c r="AC72" s="831"/>
      <c r="AD72" s="831"/>
      <c r="AE72" s="831"/>
      <c r="AF72" s="831"/>
      <c r="AG72" s="831"/>
      <c r="AH72" s="831"/>
      <c r="AI72" s="831"/>
      <c r="AJ72" s="831"/>
      <c r="AK72" s="831"/>
      <c r="AL72" s="831"/>
      <c r="AM72" s="832"/>
      <c r="AO72" s="787"/>
      <c r="AP72" s="787"/>
      <c r="AQ72" s="787"/>
      <c r="AR72" s="787"/>
      <c r="AS72" s="821"/>
      <c r="AT72" s="821"/>
      <c r="AU72" s="821"/>
      <c r="AV72" s="821"/>
      <c r="AW72" s="787"/>
      <c r="AX72" s="787"/>
    </row>
    <row r="73" spans="1:50" s="362" customFormat="1" ht="65.099999999999994" customHeight="1">
      <c r="B73" s="843"/>
      <c r="C73" s="844"/>
      <c r="D73" s="844"/>
      <c r="E73" s="844"/>
      <c r="F73" s="845"/>
      <c r="G73" s="846"/>
      <c r="H73" s="846"/>
      <c r="I73" s="846"/>
      <c r="J73" s="846"/>
      <c r="K73" s="846"/>
      <c r="L73" s="846"/>
      <c r="M73" s="846"/>
      <c r="N73" s="846"/>
      <c r="O73" s="846"/>
      <c r="P73" s="846"/>
      <c r="Q73" s="846"/>
      <c r="R73" s="846"/>
      <c r="S73" s="846"/>
      <c r="T73" s="846"/>
      <c r="U73" s="846"/>
      <c r="V73" s="846"/>
      <c r="W73" s="847"/>
      <c r="X73" s="846"/>
      <c r="Y73" s="848"/>
      <c r="Z73" s="848"/>
      <c r="AA73" s="848"/>
      <c r="AB73" s="848"/>
      <c r="AC73" s="845"/>
      <c r="AD73" s="845"/>
      <c r="AE73" s="846"/>
      <c r="AF73" s="846"/>
      <c r="AG73" s="846"/>
      <c r="AH73" s="846"/>
      <c r="AI73" s="846"/>
      <c r="AJ73" s="846"/>
      <c r="AK73" s="846"/>
      <c r="AL73" s="847"/>
      <c r="AM73" s="849"/>
      <c r="AO73" s="850"/>
      <c r="AP73" s="850"/>
      <c r="AQ73" s="850"/>
      <c r="AR73" s="850"/>
      <c r="AS73" s="850"/>
      <c r="AT73" s="850"/>
      <c r="AU73" s="850"/>
      <c r="AW73" s="850"/>
    </row>
    <row r="74" spans="1:50" s="362" customFormat="1" ht="50.1" customHeight="1">
      <c r="B74" s="851"/>
      <c r="F74" s="852"/>
      <c r="G74" s="366"/>
      <c r="H74" s="366"/>
      <c r="I74" s="366"/>
      <c r="J74" s="366"/>
      <c r="K74" s="366"/>
      <c r="L74" s="366"/>
      <c r="M74" s="366"/>
      <c r="N74" s="366"/>
      <c r="O74" s="366"/>
      <c r="P74" s="366"/>
      <c r="Q74" s="366"/>
      <c r="R74" s="366"/>
      <c r="S74" s="366"/>
      <c r="T74" s="366"/>
      <c r="U74" s="366"/>
      <c r="V74" s="366"/>
      <c r="W74" s="1563" t="s">
        <v>120</v>
      </c>
      <c r="X74" s="1563"/>
      <c r="Y74" s="1563"/>
      <c r="Z74" s="1563"/>
      <c r="AA74" s="764"/>
      <c r="AB74" s="853" t="s">
        <v>327</v>
      </c>
      <c r="AC74" s="852"/>
      <c r="AD74" s="852"/>
      <c r="AE74" s="366"/>
      <c r="AF74" s="366"/>
      <c r="AG74" s="366"/>
      <c r="AH74" s="366"/>
      <c r="AI74" s="366"/>
      <c r="AJ74" s="366"/>
      <c r="AK74" s="366"/>
      <c r="AL74" s="854"/>
      <c r="AM74" s="855"/>
      <c r="AO74" s="850"/>
      <c r="AP74" s="850"/>
      <c r="AQ74" s="850"/>
      <c r="AR74" s="850"/>
      <c r="AS74" s="850"/>
      <c r="AT74" s="850"/>
      <c r="AU74" s="850"/>
      <c r="AW74" s="850"/>
    </row>
    <row r="75" spans="1:50" s="856" customFormat="1" ht="35.1" customHeight="1">
      <c r="A75" s="746"/>
      <c r="B75" s="753"/>
      <c r="C75" s="746"/>
      <c r="D75" s="746"/>
      <c r="E75" s="746"/>
      <c r="F75" s="746"/>
      <c r="G75" s="746"/>
      <c r="H75" s="857"/>
      <c r="I75" s="858"/>
      <c r="J75" s="859"/>
      <c r="K75" s="1500"/>
      <c r="L75" s="1500"/>
      <c r="M75" s="861"/>
      <c r="N75" s="861"/>
      <c r="O75" s="861"/>
      <c r="P75" s="1501"/>
      <c r="Q75" s="1501"/>
      <c r="R75" s="1501"/>
      <c r="S75" s="1501"/>
      <c r="T75" s="1501"/>
      <c r="U75" s="862"/>
      <c r="V75" s="863"/>
      <c r="W75" s="1502">
        <f>AVERAGE(U23,U37,U51,U65)</f>
        <v>0</v>
      </c>
      <c r="X75" s="1503"/>
      <c r="Y75" s="1503"/>
      <c r="Z75" s="1504"/>
      <c r="AA75" s="864"/>
      <c r="AB75" s="1511" t="e">
        <f>AVERAGE(U27,U41,U55,U69)</f>
        <v>#DIV/0!</v>
      </c>
      <c r="AC75" s="898"/>
      <c r="AD75" s="746"/>
      <c r="AE75" s="1501"/>
      <c r="AF75" s="1501"/>
      <c r="AG75" s="1501"/>
      <c r="AH75" s="1501"/>
      <c r="AI75" s="1501"/>
      <c r="AJ75" s="862"/>
      <c r="AK75" s="863"/>
      <c r="AL75" s="860"/>
      <c r="AM75" s="865"/>
    </row>
    <row r="76" spans="1:50" s="856" customFormat="1" ht="35.1" customHeight="1">
      <c r="A76" s="746"/>
      <c r="B76" s="753"/>
      <c r="C76" s="746"/>
      <c r="D76" s="746"/>
      <c r="E76" s="746"/>
      <c r="F76" s="746"/>
      <c r="G76" s="746"/>
      <c r="H76" s="866"/>
      <c r="I76" s="746"/>
      <c r="J76" s="867" t="e">
        <f>SUM(#REF!)</f>
        <v>#REF!</v>
      </c>
      <c r="K76" s="746"/>
      <c r="L76" s="746"/>
      <c r="M76" s="746"/>
      <c r="N76" s="746"/>
      <c r="O76" s="746"/>
      <c r="P76" s="746"/>
      <c r="Q76" s="746"/>
      <c r="R76" s="746"/>
      <c r="S76" s="746"/>
      <c r="T76" s="746"/>
      <c r="U76" s="746"/>
      <c r="V76" s="746"/>
      <c r="W76" s="1505"/>
      <c r="X76" s="1506"/>
      <c r="Y76" s="1506"/>
      <c r="Z76" s="1507"/>
      <c r="AA76" s="746"/>
      <c r="AB76" s="1512"/>
      <c r="AC76" s="746"/>
      <c r="AD76" s="746"/>
      <c r="AE76" s="746"/>
      <c r="AF76" s="746"/>
      <c r="AG76" s="746"/>
      <c r="AH76" s="746"/>
      <c r="AI76" s="746"/>
      <c r="AJ76" s="746"/>
      <c r="AK76" s="746"/>
      <c r="AL76" s="746"/>
      <c r="AM76" s="756"/>
    </row>
    <row r="77" spans="1:50" s="856" customFormat="1" ht="36.950000000000003" customHeight="1">
      <c r="A77" s="746"/>
      <c r="B77" s="753"/>
      <c r="C77" s="746"/>
      <c r="D77" s="746"/>
      <c r="E77" s="746"/>
      <c r="F77" s="746"/>
      <c r="G77" s="746"/>
      <c r="H77" s="746"/>
      <c r="I77" s="746"/>
      <c r="J77" s="746"/>
      <c r="K77" s="746"/>
      <c r="L77" s="868"/>
      <c r="M77" s="868"/>
      <c r="N77" s="868"/>
      <c r="O77" s="868"/>
      <c r="P77" s="868"/>
      <c r="Q77" s="868"/>
      <c r="R77" s="868"/>
      <c r="S77" s="868"/>
      <c r="T77" s="868"/>
      <c r="U77" s="869"/>
      <c r="V77" s="869"/>
      <c r="W77" s="1508"/>
      <c r="X77" s="1509"/>
      <c r="Y77" s="1509"/>
      <c r="Z77" s="1510"/>
      <c r="AA77" s="746"/>
      <c r="AB77" s="1513"/>
      <c r="AC77" s="746"/>
      <c r="AD77" s="746"/>
      <c r="AE77" s="868"/>
      <c r="AF77" s="868"/>
      <c r="AG77" s="868"/>
      <c r="AH77" s="868"/>
      <c r="AI77" s="868"/>
      <c r="AJ77" s="870"/>
      <c r="AK77" s="871"/>
      <c r="AL77" s="871"/>
      <c r="AM77" s="872"/>
    </row>
    <row r="78" spans="1:50" s="856" customFormat="1" ht="9" customHeight="1">
      <c r="A78" s="746"/>
      <c r="B78" s="753"/>
      <c r="C78" s="873"/>
      <c r="D78" s="746"/>
      <c r="E78" s="746"/>
      <c r="F78" s="869"/>
      <c r="G78" s="366"/>
      <c r="H78" s="366"/>
      <c r="I78" s="366"/>
      <c r="J78" s="366"/>
      <c r="K78" s="366"/>
      <c r="L78" s="366"/>
      <c r="M78" s="366"/>
      <c r="N78" s="366"/>
      <c r="O78" s="366"/>
      <c r="P78" s="366"/>
      <c r="Q78" s="366"/>
      <c r="R78" s="366"/>
      <c r="S78" s="366"/>
      <c r="T78" s="366"/>
      <c r="U78" s="869"/>
      <c r="V78" s="869"/>
      <c r="W78" s="899"/>
      <c r="X78" s="899"/>
      <c r="Y78" s="899"/>
      <c r="Z78" s="366"/>
      <c r="AA78" s="366"/>
      <c r="AB78" s="869"/>
      <c r="AC78" s="869"/>
      <c r="AD78" s="869"/>
      <c r="AE78" s="366"/>
      <c r="AF78" s="366"/>
      <c r="AG78" s="366"/>
      <c r="AH78" s="366"/>
      <c r="AI78" s="366"/>
      <c r="AJ78" s="366"/>
      <c r="AK78" s="366"/>
      <c r="AL78" s="366"/>
      <c r="AM78" s="773"/>
    </row>
    <row r="79" spans="1:50" s="856" customFormat="1" ht="9" customHeight="1">
      <c r="A79" s="746"/>
      <c r="B79" s="753"/>
      <c r="C79" s="873"/>
      <c r="D79" s="873"/>
      <c r="E79" s="873"/>
      <c r="F79" s="869"/>
      <c r="G79" s="869"/>
      <c r="H79" s="869"/>
      <c r="I79" s="869"/>
      <c r="J79" s="869"/>
      <c r="K79" s="869"/>
      <c r="L79" s="874"/>
      <c r="M79" s="874"/>
      <c r="N79" s="874"/>
      <c r="O79" s="874"/>
      <c r="P79" s="874"/>
      <c r="Q79" s="869"/>
      <c r="R79" s="869"/>
      <c r="S79" s="869"/>
      <c r="T79" s="869"/>
      <c r="U79" s="869"/>
      <c r="V79" s="869"/>
      <c r="W79" s="875"/>
      <c r="X79" s="875"/>
      <c r="Y79" s="869"/>
      <c r="Z79" s="869"/>
      <c r="AA79" s="869"/>
      <c r="AB79" s="869"/>
      <c r="AC79" s="869"/>
      <c r="AD79" s="869"/>
      <c r="AE79" s="874"/>
      <c r="AF79" s="869"/>
      <c r="AG79" s="869"/>
      <c r="AH79" s="869"/>
      <c r="AI79" s="869"/>
      <c r="AJ79" s="869"/>
      <c r="AK79" s="869"/>
      <c r="AL79" s="875"/>
      <c r="AM79" s="876"/>
    </row>
    <row r="80" spans="1:50" s="856" customFormat="1" ht="24.95" customHeight="1">
      <c r="A80" s="746"/>
      <c r="B80" s="753"/>
      <c r="C80" s="746"/>
      <c r="D80" s="746"/>
      <c r="E80" s="746"/>
      <c r="F80" s="869"/>
      <c r="G80" s="877"/>
      <c r="H80" s="877"/>
      <c r="I80" s="877"/>
      <c r="J80" s="877"/>
      <c r="K80" s="877"/>
      <c r="L80" s="877"/>
      <c r="M80" s="877"/>
      <c r="N80" s="877"/>
      <c r="O80" s="877"/>
      <c r="P80" s="877"/>
      <c r="Q80" s="877"/>
      <c r="R80" s="877"/>
      <c r="S80" s="877"/>
      <c r="T80" s="877"/>
      <c r="U80" s="869"/>
      <c r="V80" s="869"/>
      <c r="W80" s="869"/>
      <c r="X80" s="869"/>
      <c r="Y80" s="869"/>
      <c r="Z80" s="869"/>
      <c r="AA80" s="869"/>
      <c r="AB80" s="869"/>
      <c r="AC80" s="869"/>
      <c r="AD80" s="869"/>
      <c r="AE80" s="877"/>
      <c r="AF80" s="877"/>
      <c r="AG80" s="877"/>
      <c r="AH80" s="877"/>
      <c r="AI80" s="877"/>
      <c r="AJ80" s="869"/>
      <c r="AK80" s="869"/>
      <c r="AL80" s="869"/>
      <c r="AM80" s="878"/>
    </row>
    <row r="81" spans="1:49" s="856" customFormat="1" ht="15" customHeight="1">
      <c r="A81" s="746"/>
      <c r="B81" s="879"/>
      <c r="C81" s="880"/>
      <c r="D81" s="880"/>
      <c r="E81" s="880"/>
      <c r="F81" s="880"/>
      <c r="G81" s="880"/>
      <c r="H81" s="880"/>
      <c r="I81" s="880"/>
      <c r="J81" s="880"/>
      <c r="K81" s="880"/>
      <c r="L81" s="880"/>
      <c r="M81" s="880"/>
      <c r="N81" s="880"/>
      <c r="O81" s="880"/>
      <c r="P81" s="880"/>
      <c r="Q81" s="880"/>
      <c r="R81" s="880"/>
      <c r="S81" s="880"/>
      <c r="T81" s="880"/>
      <c r="U81" s="880"/>
      <c r="V81" s="880"/>
      <c r="W81" s="881"/>
      <c r="X81" s="881"/>
      <c r="Y81" s="1625" t="str">
        <f>Données!AF3</f>
        <v xml:space="preserve">Conception et réalisation : Thierry GÉRARD IEN-ET STI Design &amp; Métiers d'art - Version 5.2 • Septembre 2020    
Adaptation Equipe Académique Rennes [ 07 83 77 09 55 ] - Version 5.2 • Mars 2021 </v>
      </c>
      <c r="Z81" s="1625"/>
      <c r="AA81" s="1625"/>
      <c r="AB81" s="1625"/>
      <c r="AC81" s="1625"/>
      <c r="AD81" s="1625"/>
      <c r="AE81" s="1625"/>
      <c r="AF81" s="1625"/>
      <c r="AG81" s="1625"/>
      <c r="AH81" s="1625"/>
      <c r="AI81" s="1625"/>
      <c r="AJ81" s="1625"/>
      <c r="AK81" s="1625"/>
      <c r="AL81" s="1625"/>
      <c r="AM81" s="1626"/>
    </row>
    <row r="82" spans="1:49" s="856" customFormat="1" ht="35.1" customHeight="1"/>
    <row r="83" spans="1:49" s="856" customFormat="1" ht="35.1" customHeight="1">
      <c r="AO83" s="1498" t="s">
        <v>1015</v>
      </c>
      <c r="AP83" s="1499"/>
      <c r="AQ83" s="1499"/>
      <c r="AR83" s="1499"/>
      <c r="AT83" s="1498" t="s">
        <v>1014</v>
      </c>
      <c r="AU83" s="1499"/>
      <c r="AV83" s="1499"/>
      <c r="AW83" s="1499"/>
    </row>
    <row r="84" spans="1:49" ht="35.1" customHeight="1">
      <c r="AO84" s="599" t="s">
        <v>16</v>
      </c>
      <c r="AP84" s="600" t="s">
        <v>17</v>
      </c>
      <c r="AQ84" s="600" t="s">
        <v>18</v>
      </c>
      <c r="AR84" s="600" t="s">
        <v>341</v>
      </c>
      <c r="AT84" s="599" t="s">
        <v>16</v>
      </c>
      <c r="AU84" s="600" t="s">
        <v>17</v>
      </c>
      <c r="AV84" s="600" t="s">
        <v>18</v>
      </c>
      <c r="AW84" s="600" t="s">
        <v>341</v>
      </c>
    </row>
    <row r="85" spans="1:49" ht="35.1" customHeight="1">
      <c r="AO85" s="1004" t="s">
        <v>19</v>
      </c>
      <c r="AP85" s="599">
        <v>10</v>
      </c>
      <c r="AQ85" s="900">
        <f>'Profil MELEC'!U26</f>
        <v>0</v>
      </c>
      <c r="AR85" s="900" t="str">
        <f>'Profil MELEC'!W26</f>
        <v xml:space="preserve"> </v>
      </c>
      <c r="AT85" s="1011" t="s">
        <v>32</v>
      </c>
      <c r="AU85" s="599">
        <v>10</v>
      </c>
      <c r="AV85" s="882">
        <f>'Profil MELEC'!AV26</f>
        <v>0</v>
      </c>
      <c r="AW85" s="900" t="str">
        <f>'Profil MELEC'!AX26</f>
        <v xml:space="preserve"> </v>
      </c>
    </row>
    <row r="86" spans="1:49" ht="35.1" customHeight="1">
      <c r="AO86" s="1005" t="s">
        <v>24</v>
      </c>
      <c r="AP86" s="599">
        <v>10</v>
      </c>
      <c r="AQ86" s="900">
        <f>'Profil MELEC'!U30</f>
        <v>0</v>
      </c>
      <c r="AR86" s="900" t="str">
        <f>'Profil MELEC'!W30</f>
        <v xml:space="preserve"> </v>
      </c>
      <c r="AT86" s="1011" t="s">
        <v>33</v>
      </c>
      <c r="AU86" s="599">
        <v>10</v>
      </c>
      <c r="AV86" s="882">
        <f>'Profil MELEC'!AV30</f>
        <v>0</v>
      </c>
      <c r="AW86" s="900" t="str">
        <f>'Profil MELEC'!AX30</f>
        <v xml:space="preserve"> </v>
      </c>
    </row>
    <row r="87" spans="1:49" ht="35.1" customHeight="1">
      <c r="AO87" s="1005" t="s">
        <v>25</v>
      </c>
      <c r="AP87" s="599">
        <v>10</v>
      </c>
      <c r="AQ87" s="900">
        <f>'Profil MELEC'!U34</f>
        <v>0</v>
      </c>
      <c r="AR87" s="900" t="str">
        <f>'Profil MELEC'!W34</f>
        <v xml:space="preserve"> </v>
      </c>
      <c r="AT87" s="1011" t="s">
        <v>34</v>
      </c>
      <c r="AU87" s="599">
        <v>10</v>
      </c>
      <c r="AV87" s="882">
        <f>'Profil MELEC'!AV34</f>
        <v>0</v>
      </c>
      <c r="AW87" s="900" t="str">
        <f>'Profil MELEC'!AX34</f>
        <v xml:space="preserve"> </v>
      </c>
    </row>
    <row r="88" spans="1:49" ht="35.1" customHeight="1">
      <c r="AO88" s="1006" t="s">
        <v>40</v>
      </c>
      <c r="AP88" s="599">
        <v>10</v>
      </c>
      <c r="AQ88" s="900">
        <f>'Profil MELEC'!U38</f>
        <v>0</v>
      </c>
      <c r="AR88" s="900" t="str">
        <f>'Profil MELEC'!W38</f>
        <v xml:space="preserve"> </v>
      </c>
      <c r="AT88" s="1012" t="s">
        <v>391</v>
      </c>
      <c r="AU88" s="599">
        <v>10</v>
      </c>
      <c r="AV88" s="882">
        <f>'Profil MELEC'!AV38</f>
        <v>0</v>
      </c>
      <c r="AW88" s="900" t="str">
        <f>'Profil MELEC'!AX38</f>
        <v xml:space="preserve"> </v>
      </c>
    </row>
    <row r="89" spans="1:49" ht="35.1" customHeight="1">
      <c r="AO89" s="1007" t="s">
        <v>722</v>
      </c>
      <c r="AP89" s="599">
        <v>10</v>
      </c>
      <c r="AQ89" s="900">
        <f>'Profil MELEC'!U42</f>
        <v>0</v>
      </c>
      <c r="AR89" s="900" t="str">
        <f>'Profil MELEC'!W42</f>
        <v xml:space="preserve"> </v>
      </c>
      <c r="AT89" s="1013" t="s">
        <v>41</v>
      </c>
      <c r="AU89" s="599">
        <v>10</v>
      </c>
      <c r="AV89" s="882">
        <f>'Profil MELEC'!AV42</f>
        <v>0</v>
      </c>
      <c r="AW89" s="900" t="str">
        <f>'Profil MELEC'!AX42</f>
        <v xml:space="preserve"> </v>
      </c>
    </row>
    <row r="90" spans="1:49" ht="35.1" customHeight="1">
      <c r="AO90" s="1008"/>
      <c r="AP90" s="599"/>
      <c r="AQ90" s="900"/>
      <c r="AR90" s="900"/>
      <c r="AT90" s="1013" t="s">
        <v>728</v>
      </c>
      <c r="AU90" s="599">
        <v>10</v>
      </c>
      <c r="AV90" s="882">
        <f>'Profil MELEC'!AV46</f>
        <v>0</v>
      </c>
      <c r="AW90" s="900" t="str">
        <f>'Profil MELEC'!AX46</f>
        <v xml:space="preserve"> </v>
      </c>
    </row>
    <row r="91" spans="1:49" ht="35.1" customHeight="1">
      <c r="AO91" s="1008"/>
      <c r="AP91" s="599"/>
      <c r="AQ91" s="900"/>
      <c r="AR91" s="900"/>
      <c r="AT91" s="1014" t="s">
        <v>343</v>
      </c>
      <c r="AU91" s="599">
        <v>10</v>
      </c>
      <c r="AV91" s="882">
        <f>'Profil MELEC'!AV50</f>
        <v>0</v>
      </c>
      <c r="AW91" s="900" t="str">
        <f>'Profil MELEC'!AX50</f>
        <v xml:space="preserve"> </v>
      </c>
    </row>
    <row r="92" spans="1:49" ht="35.1" customHeight="1">
      <c r="AO92" s="1008"/>
      <c r="AP92" s="599"/>
      <c r="AQ92" s="900"/>
      <c r="AR92" s="900"/>
      <c r="AT92" s="1014" t="s">
        <v>344</v>
      </c>
      <c r="AU92" s="599">
        <v>10</v>
      </c>
      <c r="AV92" s="882">
        <f>'Profil MELEC'!AV54</f>
        <v>0</v>
      </c>
      <c r="AW92" s="900" t="str">
        <f>'Profil MELEC'!AX54</f>
        <v xml:space="preserve"> </v>
      </c>
    </row>
    <row r="93" spans="1:49" ht="35.1" customHeight="1">
      <c r="AO93" s="1009"/>
      <c r="AP93" s="599"/>
      <c r="AQ93" s="882"/>
      <c r="AR93" s="900"/>
      <c r="AT93" s="1014" t="s">
        <v>345</v>
      </c>
      <c r="AU93" s="599">
        <v>10</v>
      </c>
      <c r="AV93" s="882">
        <f>'Profil MELEC'!AV58</f>
        <v>0</v>
      </c>
      <c r="AW93" s="900" t="str">
        <f>'Profil MELEC'!AX58</f>
        <v xml:space="preserve"> </v>
      </c>
    </row>
    <row r="94" spans="1:49" ht="35.1" customHeight="1">
      <c r="AO94" s="1009"/>
      <c r="AP94" s="599"/>
      <c r="AQ94" s="882"/>
      <c r="AR94" s="900"/>
      <c r="AT94" s="1015" t="s">
        <v>351</v>
      </c>
      <c r="AU94" s="599">
        <v>10</v>
      </c>
      <c r="AV94" s="882">
        <f>'Profil MELEC'!AV62</f>
        <v>0</v>
      </c>
      <c r="AW94" s="900" t="str">
        <f>'Profil MELEC'!AX62</f>
        <v xml:space="preserve"> </v>
      </c>
    </row>
    <row r="95" spans="1:49" ht="35.1" customHeight="1">
      <c r="AO95" s="1009"/>
      <c r="AP95" s="599"/>
      <c r="AQ95" s="882"/>
      <c r="AR95" s="900"/>
      <c r="AT95" s="1016" t="s">
        <v>363</v>
      </c>
      <c r="AU95" s="599">
        <v>10</v>
      </c>
      <c r="AV95" s="882">
        <f>'Profil MELEC'!AV66</f>
        <v>0</v>
      </c>
      <c r="AW95" s="900" t="str">
        <f>'Profil MELEC'!AX66</f>
        <v xml:space="preserve"> </v>
      </c>
    </row>
    <row r="96" spans="1:49" ht="35.1" customHeight="1">
      <c r="AO96" s="1010"/>
      <c r="AP96" s="599"/>
      <c r="AQ96" s="882"/>
      <c r="AR96" s="900"/>
      <c r="AT96" s="1010"/>
      <c r="AU96" s="599"/>
      <c r="AV96" s="882"/>
      <c r="AW96" s="900"/>
    </row>
    <row r="97" spans="41:49" ht="35.1" customHeight="1">
      <c r="AO97" s="1010"/>
      <c r="AP97" s="599"/>
      <c r="AQ97" s="882"/>
      <c r="AR97" s="900"/>
      <c r="AT97" s="1010"/>
      <c r="AU97" s="599"/>
      <c r="AV97" s="882"/>
      <c r="AW97" s="900"/>
    </row>
    <row r="98" spans="41:49" ht="35.1" customHeight="1">
      <c r="AO98" s="1010"/>
      <c r="AP98" s="599"/>
      <c r="AQ98" s="882"/>
      <c r="AR98" s="900"/>
      <c r="AT98" s="1010"/>
      <c r="AU98" s="599"/>
      <c r="AV98" s="882"/>
      <c r="AW98" s="900"/>
    </row>
    <row r="99" spans="41:49" ht="35.1" customHeight="1">
      <c r="AO99" s="599"/>
      <c r="AP99" s="599"/>
      <c r="AQ99" s="882"/>
      <c r="AR99" s="900"/>
      <c r="AT99" s="1010"/>
      <c r="AU99" s="599"/>
      <c r="AV99" s="882"/>
      <c r="AW99" s="900"/>
    </row>
    <row r="100" spans="41:49" ht="35.1" customHeight="1">
      <c r="AO100" s="599"/>
      <c r="AP100" s="599"/>
      <c r="AQ100" s="882"/>
      <c r="AR100" s="900"/>
      <c r="AT100" s="1010"/>
      <c r="AU100" s="599"/>
      <c r="AV100" s="882"/>
      <c r="AW100" s="900"/>
    </row>
    <row r="101" spans="41:49" ht="35.1" customHeight="1">
      <c r="AO101" s="599"/>
      <c r="AP101" s="599"/>
      <c r="AQ101" s="882"/>
      <c r="AR101" s="900"/>
      <c r="AT101" s="1010"/>
      <c r="AU101" s="599"/>
      <c r="AV101" s="882"/>
      <c r="AW101" s="900"/>
    </row>
    <row r="102" spans="41:49" ht="35.1" customHeight="1">
      <c r="AO102" s="599"/>
      <c r="AP102" s="599"/>
      <c r="AQ102" s="882"/>
      <c r="AR102" s="900"/>
      <c r="AT102" s="1010"/>
      <c r="AU102" s="599"/>
      <c r="AV102" s="882"/>
      <c r="AW102" s="900"/>
    </row>
    <row r="103" spans="41:49" ht="35.1" customHeight="1">
      <c r="AO103" s="599"/>
      <c r="AP103" s="599"/>
      <c r="AQ103" s="882"/>
      <c r="AR103" s="900"/>
      <c r="AT103" s="1010"/>
      <c r="AU103" s="599"/>
      <c r="AV103" s="882"/>
      <c r="AW103" s="900"/>
    </row>
    <row r="104" spans="41:49" ht="35.1" customHeight="1">
      <c r="AO104" s="599"/>
      <c r="AP104" s="599"/>
      <c r="AQ104" s="882"/>
      <c r="AR104" s="900"/>
      <c r="AT104" s="1010"/>
      <c r="AU104" s="599"/>
      <c r="AV104" s="882"/>
      <c r="AW104" s="900"/>
    </row>
    <row r="105" spans="41:49" ht="35.1" customHeight="1">
      <c r="AO105" s="599"/>
      <c r="AP105" s="599"/>
      <c r="AQ105" s="882"/>
      <c r="AR105" s="900"/>
      <c r="AT105" s="1010"/>
      <c r="AU105" s="599"/>
      <c r="AV105" s="882"/>
      <c r="AW105" s="900"/>
    </row>
    <row r="106" spans="41:49" ht="35.1" customHeight="1">
      <c r="AO106" s="883"/>
      <c r="AP106" s="883"/>
      <c r="AQ106" s="884"/>
      <c r="AR106" s="883"/>
      <c r="AT106" s="883"/>
      <c r="AU106" s="883"/>
      <c r="AV106" s="884"/>
      <c r="AW106" s="883"/>
    </row>
    <row r="107" spans="41:49" ht="35.1" customHeight="1"/>
    <row r="108" spans="41:49" ht="47.25" customHeight="1">
      <c r="AO108" s="1498" t="s">
        <v>1016</v>
      </c>
      <c r="AP108" s="1499"/>
      <c r="AQ108" s="1499"/>
      <c r="AR108" s="1499"/>
      <c r="AS108" s="856"/>
      <c r="AT108" s="1498"/>
      <c r="AU108" s="1499"/>
      <c r="AV108" s="1499"/>
      <c r="AW108" s="1499"/>
    </row>
    <row r="109" spans="41:49" ht="35.1" customHeight="1">
      <c r="AO109" s="599" t="s">
        <v>16</v>
      </c>
      <c r="AP109" s="600" t="s">
        <v>17</v>
      </c>
      <c r="AQ109" s="600" t="s">
        <v>18</v>
      </c>
      <c r="AR109" s="600" t="s">
        <v>341</v>
      </c>
      <c r="AT109" s="599" t="s">
        <v>16</v>
      </c>
      <c r="AU109" s="600" t="s">
        <v>17</v>
      </c>
      <c r="AV109" s="600" t="s">
        <v>18</v>
      </c>
      <c r="AW109" s="600" t="s">
        <v>341</v>
      </c>
    </row>
    <row r="110" spans="41:49" ht="35.1" customHeight="1">
      <c r="AO110" s="1017" t="s">
        <v>392</v>
      </c>
      <c r="AP110" s="599">
        <v>10</v>
      </c>
      <c r="AQ110" s="882">
        <f>'Profil MELEC'!U124</f>
        <v>0</v>
      </c>
      <c r="AR110" s="900" t="str">
        <f>'Profil MELEC'!W124</f>
        <v xml:space="preserve"> </v>
      </c>
      <c r="AT110" s="1009"/>
      <c r="AU110" s="599"/>
      <c r="AV110" s="882"/>
      <c r="AW110" s="900"/>
    </row>
    <row r="111" spans="41:49" ht="35.1" customHeight="1">
      <c r="AO111" s="1017" t="s">
        <v>420</v>
      </c>
      <c r="AP111" s="599">
        <v>10</v>
      </c>
      <c r="AQ111" s="882">
        <f>'Profil MELEC'!U128</f>
        <v>0</v>
      </c>
      <c r="AR111" s="900" t="str">
        <f>'Profil MELEC'!W128</f>
        <v xml:space="preserve"> </v>
      </c>
      <c r="AT111" s="1009"/>
      <c r="AU111" s="599"/>
      <c r="AV111" s="882"/>
      <c r="AW111" s="900"/>
    </row>
    <row r="112" spans="41:49" ht="35.1" customHeight="1">
      <c r="AO112" s="1018" t="s">
        <v>342</v>
      </c>
      <c r="AP112" s="599">
        <v>10</v>
      </c>
      <c r="AQ112" s="882">
        <f>'Profil MELEC'!U132</f>
        <v>0</v>
      </c>
      <c r="AR112" s="900" t="str">
        <f>'Profil MELEC'!W132</f>
        <v xml:space="preserve"> </v>
      </c>
      <c r="AT112" s="1009"/>
      <c r="AU112" s="599"/>
      <c r="AV112" s="882"/>
      <c r="AW112" s="900"/>
    </row>
    <row r="113" spans="41:49" ht="35.1" customHeight="1">
      <c r="AO113" s="1018" t="s">
        <v>724</v>
      </c>
      <c r="AP113" s="599">
        <v>10</v>
      </c>
      <c r="AQ113" s="882">
        <f>'Profil MELEC'!U136</f>
        <v>0</v>
      </c>
      <c r="AR113" s="900" t="str">
        <f>'Profil MELEC'!W136</f>
        <v xml:space="preserve"> </v>
      </c>
      <c r="AT113" s="1009"/>
      <c r="AU113" s="599"/>
      <c r="AV113" s="882"/>
      <c r="AW113" s="900"/>
    </row>
    <row r="114" spans="41:49" ht="35.1" customHeight="1">
      <c r="AO114" s="1018" t="s">
        <v>726</v>
      </c>
      <c r="AP114" s="599">
        <v>10</v>
      </c>
      <c r="AQ114" s="882">
        <f>'Profil MELEC'!AV124</f>
        <v>0</v>
      </c>
      <c r="AR114" s="900" t="str">
        <f>'Profil MELEC'!AX124</f>
        <v xml:space="preserve"> </v>
      </c>
      <c r="AT114" s="1009"/>
      <c r="AU114" s="599"/>
      <c r="AV114" s="882"/>
      <c r="AW114" s="900"/>
    </row>
    <row r="115" spans="41:49" ht="35.1" customHeight="1">
      <c r="AO115" s="1009"/>
      <c r="AP115" s="599"/>
      <c r="AQ115" s="882"/>
      <c r="AR115" s="900"/>
      <c r="AT115" s="1010"/>
      <c r="AU115" s="599"/>
      <c r="AV115" s="882"/>
      <c r="AW115" s="900"/>
    </row>
    <row r="116" spans="41:49" ht="35.1" customHeight="1">
      <c r="AO116" s="1009"/>
      <c r="AP116" s="599"/>
      <c r="AQ116" s="882"/>
      <c r="AR116" s="900"/>
      <c r="AT116" s="1010"/>
      <c r="AU116" s="599"/>
      <c r="AV116" s="882"/>
      <c r="AW116" s="900"/>
    </row>
    <row r="117" spans="41:49" ht="35.1" customHeight="1">
      <c r="AO117" s="1009"/>
      <c r="AP117" s="599"/>
      <c r="AQ117" s="882"/>
      <c r="AR117" s="900"/>
      <c r="AT117" s="1010"/>
      <c r="AU117" s="599"/>
      <c r="AV117" s="882"/>
      <c r="AW117" s="900"/>
    </row>
    <row r="118" spans="41:49" ht="35.1" customHeight="1">
      <c r="AO118" s="1009"/>
      <c r="AP118" s="599"/>
      <c r="AQ118" s="882"/>
      <c r="AR118" s="900"/>
      <c r="AT118" s="1010"/>
      <c r="AU118" s="599"/>
      <c r="AV118" s="882"/>
      <c r="AW118" s="900"/>
    </row>
    <row r="119" spans="41:49" ht="35.1" customHeight="1">
      <c r="AO119" s="1009"/>
      <c r="AP119" s="599"/>
      <c r="AQ119" s="882"/>
      <c r="AR119" s="900"/>
      <c r="AT119" s="1010"/>
      <c r="AU119" s="599"/>
      <c r="AV119" s="882"/>
      <c r="AW119" s="900"/>
    </row>
    <row r="120" spans="41:49" ht="35.1" customHeight="1">
      <c r="AO120" s="1009"/>
      <c r="AP120" s="599"/>
      <c r="AQ120" s="882"/>
      <c r="AR120" s="900"/>
      <c r="AT120" s="1010"/>
      <c r="AU120" s="599"/>
      <c r="AV120" s="882"/>
      <c r="AW120" s="900"/>
    </row>
    <row r="121" spans="41:49" ht="35.1" customHeight="1">
      <c r="AO121" s="1009"/>
      <c r="AP121" s="599"/>
      <c r="AQ121" s="882"/>
      <c r="AR121" s="900"/>
      <c r="AT121" s="599"/>
      <c r="AU121" s="599"/>
      <c r="AV121" s="882"/>
      <c r="AW121" s="900"/>
    </row>
    <row r="122" spans="41:49" ht="35.1" customHeight="1">
      <c r="AO122" s="1009"/>
      <c r="AP122" s="599"/>
      <c r="AQ122" s="882"/>
      <c r="AR122" s="900"/>
      <c r="AT122" s="599"/>
      <c r="AU122" s="599"/>
      <c r="AV122" s="882"/>
      <c r="AW122" s="900"/>
    </row>
    <row r="123" spans="41:49" ht="35.1" customHeight="1">
      <c r="AO123" s="1009"/>
      <c r="AP123" s="599"/>
      <c r="AQ123" s="882"/>
      <c r="AR123" s="900"/>
      <c r="AT123" s="599"/>
      <c r="AU123" s="599"/>
      <c r="AV123" s="882"/>
      <c r="AW123" s="900"/>
    </row>
    <row r="124" spans="41:49" ht="35.1" customHeight="1">
      <c r="AO124" s="1009"/>
      <c r="AP124" s="599"/>
      <c r="AQ124" s="882"/>
      <c r="AR124" s="900"/>
      <c r="AT124" s="599"/>
      <c r="AU124" s="599"/>
      <c r="AV124" s="882"/>
      <c r="AW124" s="900"/>
    </row>
    <row r="125" spans="41:49" ht="35.1" customHeight="1">
      <c r="AO125" s="599"/>
      <c r="AP125" s="599"/>
      <c r="AQ125" s="882"/>
      <c r="AR125" s="900"/>
      <c r="AT125" s="599"/>
      <c r="AU125" s="599"/>
      <c r="AV125" s="882"/>
      <c r="AW125" s="900"/>
    </row>
    <row r="126" spans="41:49" ht="35.1" customHeight="1">
      <c r="AO126" s="599"/>
      <c r="AP126" s="599"/>
      <c r="AQ126" s="882"/>
      <c r="AR126" s="900"/>
      <c r="AT126" s="599"/>
      <c r="AU126" s="599"/>
      <c r="AV126" s="882"/>
      <c r="AW126" s="900"/>
    </row>
    <row r="127" spans="41:49" ht="35.1" customHeight="1">
      <c r="AO127" s="599"/>
      <c r="AP127" s="599"/>
      <c r="AQ127" s="882"/>
      <c r="AR127" s="900"/>
      <c r="AT127" s="599"/>
      <c r="AU127" s="599"/>
      <c r="AV127" s="882"/>
      <c r="AW127" s="900"/>
    </row>
    <row r="128" spans="41:49" ht="35.1" customHeight="1">
      <c r="AO128" s="599"/>
      <c r="AP128" s="599"/>
      <c r="AQ128" s="882"/>
      <c r="AR128" s="900"/>
      <c r="AT128" s="599"/>
      <c r="AU128" s="599"/>
      <c r="AV128" s="882"/>
      <c r="AW128" s="900"/>
    </row>
    <row r="129" spans="41:49" ht="35.1" customHeight="1">
      <c r="AO129" s="599"/>
      <c r="AP129" s="599"/>
      <c r="AQ129" s="882"/>
      <c r="AR129" s="900"/>
      <c r="AT129" s="599"/>
      <c r="AU129" s="599"/>
      <c r="AV129" s="882"/>
      <c r="AW129" s="900"/>
    </row>
    <row r="130" spans="41:49" ht="35.1" customHeight="1">
      <c r="AO130" s="599"/>
      <c r="AP130" s="599"/>
      <c r="AQ130" s="882"/>
      <c r="AR130" s="900"/>
      <c r="AT130" s="599"/>
      <c r="AU130" s="599"/>
      <c r="AV130" s="882"/>
      <c r="AW130" s="900"/>
    </row>
    <row r="131" spans="41:49" ht="35.1" customHeight="1">
      <c r="AO131" s="599"/>
      <c r="AP131" s="599"/>
      <c r="AQ131" s="882"/>
      <c r="AR131" s="599"/>
      <c r="AT131" s="599"/>
      <c r="AU131" s="599"/>
      <c r="AV131" s="882"/>
      <c r="AW131" s="900"/>
    </row>
    <row r="132" spans="41:49" ht="35.1" customHeight="1">
      <c r="AO132" s="883"/>
      <c r="AP132" s="883"/>
      <c r="AQ132" s="884"/>
      <c r="AR132" s="883"/>
      <c r="AT132" s="883"/>
      <c r="AU132" s="883"/>
      <c r="AV132" s="884"/>
      <c r="AW132" s="883"/>
    </row>
    <row r="133" spans="41:49" ht="35.1" customHeight="1"/>
    <row r="134" spans="41:49" ht="35.1" customHeight="1">
      <c r="AO134" s="1498"/>
      <c r="AP134" s="1499"/>
      <c r="AQ134" s="1499"/>
      <c r="AR134" s="1499"/>
      <c r="AS134" s="856"/>
      <c r="AT134" s="1498"/>
      <c r="AU134" s="1499"/>
      <c r="AV134" s="1499"/>
      <c r="AW134" s="1499"/>
    </row>
    <row r="135" spans="41:49" ht="35.1" customHeight="1">
      <c r="AO135" s="599" t="s">
        <v>16</v>
      </c>
      <c r="AP135" s="600" t="s">
        <v>17</v>
      </c>
      <c r="AQ135" s="600" t="s">
        <v>18</v>
      </c>
      <c r="AR135" s="600" t="s">
        <v>341</v>
      </c>
      <c r="AT135" s="599" t="s">
        <v>16</v>
      </c>
      <c r="AU135" s="600" t="s">
        <v>17</v>
      </c>
      <c r="AV135" s="600" t="s">
        <v>18</v>
      </c>
      <c r="AW135" s="600" t="s">
        <v>341</v>
      </c>
    </row>
    <row r="136" spans="41:49" ht="35.1" customHeight="1">
      <c r="AO136" s="599"/>
      <c r="AP136" s="599"/>
      <c r="AQ136" s="882"/>
      <c r="AR136" s="900"/>
      <c r="AT136" s="599"/>
      <c r="AU136" s="599"/>
      <c r="AV136" s="882"/>
      <c r="AW136" s="882"/>
    </row>
    <row r="137" spans="41:49" ht="35.1" customHeight="1">
      <c r="AO137" s="599"/>
      <c r="AP137" s="599"/>
      <c r="AQ137" s="882"/>
      <c r="AR137" s="900"/>
      <c r="AT137" s="599"/>
      <c r="AU137" s="599"/>
      <c r="AV137" s="882"/>
      <c r="AW137" s="882"/>
    </row>
    <row r="138" spans="41:49" ht="35.1" customHeight="1">
      <c r="AO138" s="599"/>
      <c r="AP138" s="599"/>
      <c r="AQ138" s="882"/>
      <c r="AR138" s="900"/>
      <c r="AT138" s="599"/>
      <c r="AU138" s="599"/>
      <c r="AV138" s="882"/>
      <c r="AW138" s="882"/>
    </row>
    <row r="139" spans="41:49" ht="35.1" customHeight="1">
      <c r="AO139" s="599"/>
      <c r="AP139" s="599"/>
      <c r="AQ139" s="882"/>
      <c r="AR139" s="900"/>
      <c r="AT139" s="599"/>
      <c r="AU139" s="599"/>
      <c r="AV139" s="882"/>
      <c r="AW139" s="882"/>
    </row>
    <row r="140" spans="41:49" ht="35.1" customHeight="1">
      <c r="AO140" s="599"/>
      <c r="AP140" s="599"/>
      <c r="AQ140" s="882"/>
      <c r="AR140" s="900"/>
      <c r="AT140" s="599"/>
      <c r="AU140" s="599"/>
      <c r="AV140" s="882"/>
      <c r="AW140" s="882"/>
    </row>
    <row r="141" spans="41:49" ht="35.1" customHeight="1">
      <c r="AO141" s="599"/>
      <c r="AP141" s="599"/>
      <c r="AQ141" s="882"/>
      <c r="AR141" s="900"/>
      <c r="AT141" s="599"/>
      <c r="AU141" s="599"/>
      <c r="AV141" s="882"/>
      <c r="AW141" s="599"/>
    </row>
    <row r="142" spans="41:49" ht="35.1" customHeight="1">
      <c r="AO142" s="599"/>
      <c r="AP142" s="599"/>
      <c r="AQ142" s="882"/>
      <c r="AR142" s="900"/>
      <c r="AT142" s="599"/>
      <c r="AU142" s="599"/>
      <c r="AV142" s="882"/>
      <c r="AW142" s="599"/>
    </row>
    <row r="143" spans="41:49" ht="35.1" customHeight="1">
      <c r="AO143" s="599"/>
      <c r="AP143" s="599"/>
      <c r="AQ143" s="882"/>
      <c r="AR143" s="900"/>
      <c r="AT143" s="599"/>
      <c r="AU143" s="599"/>
      <c r="AV143" s="882"/>
      <c r="AW143" s="599"/>
    </row>
    <row r="144" spans="41:49" ht="35.1" customHeight="1">
      <c r="AO144" s="599"/>
      <c r="AP144" s="599"/>
      <c r="AQ144" s="882"/>
      <c r="AR144" s="900"/>
      <c r="AT144" s="599"/>
      <c r="AU144" s="599"/>
      <c r="AV144" s="882"/>
      <c r="AW144" s="599"/>
    </row>
    <row r="145" spans="41:49" ht="35.1" customHeight="1">
      <c r="AO145" s="599"/>
      <c r="AP145" s="599"/>
      <c r="AQ145" s="882"/>
      <c r="AR145" s="900"/>
      <c r="AT145" s="599"/>
      <c r="AU145" s="599"/>
      <c r="AV145" s="882"/>
      <c r="AW145" s="599"/>
    </row>
    <row r="146" spans="41:49" ht="35.1" customHeight="1">
      <c r="AO146" s="599"/>
      <c r="AP146" s="599"/>
      <c r="AQ146" s="882"/>
      <c r="AR146" s="900"/>
      <c r="AT146" s="599"/>
      <c r="AU146" s="599"/>
      <c r="AV146" s="882"/>
      <c r="AW146" s="599"/>
    </row>
    <row r="147" spans="41:49" ht="35.1" customHeight="1">
      <c r="AO147" s="599"/>
      <c r="AP147" s="599"/>
      <c r="AQ147" s="882"/>
      <c r="AR147" s="900"/>
      <c r="AT147" s="599"/>
      <c r="AU147" s="599"/>
      <c r="AV147" s="882"/>
      <c r="AW147" s="599"/>
    </row>
    <row r="148" spans="41:49" ht="35.1" customHeight="1">
      <c r="AO148" s="599"/>
      <c r="AP148" s="599"/>
      <c r="AQ148" s="882"/>
      <c r="AR148" s="900"/>
      <c r="AT148" s="599"/>
      <c r="AU148" s="599"/>
      <c r="AV148" s="882"/>
      <c r="AW148" s="599"/>
    </row>
    <row r="149" spans="41:49" ht="35.1" customHeight="1">
      <c r="AO149" s="599"/>
      <c r="AP149" s="599"/>
      <c r="AQ149" s="882"/>
      <c r="AR149" s="900"/>
      <c r="AT149" s="599"/>
      <c r="AU149" s="599"/>
      <c r="AV149" s="882"/>
      <c r="AW149" s="599"/>
    </row>
    <row r="150" spans="41:49" ht="35.1" customHeight="1">
      <c r="AO150" s="599"/>
      <c r="AP150" s="599"/>
      <c r="AQ150" s="882"/>
      <c r="AR150" s="900"/>
      <c r="AT150" s="599"/>
      <c r="AU150" s="599"/>
      <c r="AV150" s="882"/>
      <c r="AW150" s="599"/>
    </row>
    <row r="151" spans="41:49" ht="35.1" customHeight="1">
      <c r="AO151" s="599"/>
      <c r="AP151" s="599"/>
      <c r="AQ151" s="882"/>
      <c r="AR151" s="900"/>
      <c r="AT151" s="599"/>
      <c r="AU151" s="599"/>
      <c r="AV151" s="882"/>
      <c r="AW151" s="599"/>
    </row>
    <row r="152" spans="41:49" ht="35.1" customHeight="1">
      <c r="AO152" s="599"/>
      <c r="AP152" s="599"/>
      <c r="AQ152" s="882"/>
      <c r="AR152" s="900"/>
      <c r="AT152" s="599"/>
      <c r="AU152" s="599"/>
      <c r="AV152" s="882"/>
      <c r="AW152" s="599"/>
    </row>
    <row r="153" spans="41:49" ht="35.1" customHeight="1">
      <c r="AO153" s="599"/>
      <c r="AP153" s="599"/>
      <c r="AQ153" s="882"/>
      <c r="AR153" s="900"/>
      <c r="AT153" s="599"/>
      <c r="AU153" s="599"/>
      <c r="AV153" s="882"/>
      <c r="AW153" s="599"/>
    </row>
    <row r="154" spans="41:49" ht="35.1" customHeight="1">
      <c r="AO154" s="599"/>
      <c r="AP154" s="599"/>
      <c r="AQ154" s="882"/>
      <c r="AR154" s="900"/>
      <c r="AT154" s="599"/>
      <c r="AU154" s="599"/>
      <c r="AV154" s="882"/>
      <c r="AW154" s="599"/>
    </row>
    <row r="155" spans="41:49" ht="35.1" customHeight="1">
      <c r="AO155" s="599"/>
      <c r="AP155" s="599"/>
      <c r="AQ155" s="882"/>
      <c r="AR155" s="900"/>
      <c r="AT155" s="599"/>
      <c r="AU155" s="599"/>
      <c r="AV155" s="882"/>
      <c r="AW155" s="599"/>
    </row>
    <row r="156" spans="41:49" ht="35.1" customHeight="1">
      <c r="AO156" s="599"/>
      <c r="AP156" s="599"/>
      <c r="AQ156" s="882"/>
      <c r="AR156" s="900"/>
      <c r="AT156" s="599"/>
      <c r="AU156" s="599"/>
      <c r="AV156" s="882"/>
      <c r="AW156" s="599"/>
    </row>
    <row r="157" spans="41:49" ht="35.1" customHeight="1">
      <c r="AO157" s="599"/>
      <c r="AP157" s="599"/>
      <c r="AQ157" s="882"/>
      <c r="AR157" s="900"/>
      <c r="AT157" s="599"/>
      <c r="AU157" s="599"/>
      <c r="AV157" s="882"/>
      <c r="AW157" s="599"/>
    </row>
    <row r="158" spans="41:49" ht="35.1" customHeight="1">
      <c r="AO158" s="883"/>
      <c r="AP158" s="883"/>
      <c r="AQ158" s="884"/>
      <c r="AR158" s="883"/>
      <c r="AT158" s="883"/>
      <c r="AU158" s="883"/>
      <c r="AV158" s="884"/>
      <c r="AW158" s="883"/>
    </row>
    <row r="159" spans="41:49" ht="35.1" customHeight="1"/>
    <row r="160" spans="41:49" ht="35.1" customHeight="1"/>
    <row r="161" ht="35.1" customHeight="1"/>
    <row r="162" ht="35.1" customHeight="1"/>
    <row r="163" ht="35.1" customHeight="1"/>
    <row r="164" ht="35.1" customHeight="1"/>
    <row r="165" ht="35.1" customHeight="1"/>
    <row r="166" ht="35.1" customHeight="1"/>
    <row r="167" ht="35.1" customHeight="1"/>
    <row r="168" ht="35.1" customHeight="1"/>
    <row r="169" ht="35.1" customHeight="1"/>
    <row r="170" ht="35.1" customHeight="1"/>
    <row r="171" ht="35.1" customHeight="1"/>
    <row r="172" ht="35.1" customHeight="1"/>
  </sheetData>
  <sheetProtection sheet="1"/>
  <mergeCells count="104">
    <mergeCell ref="O5:T6"/>
    <mergeCell ref="W5:AB8"/>
    <mergeCell ref="AC5:AC8"/>
    <mergeCell ref="AD5:AL9"/>
    <mergeCell ref="G6:H6"/>
    <mergeCell ref="B9:E9"/>
    <mergeCell ref="G5:H5"/>
    <mergeCell ref="I5:I6"/>
    <mergeCell ref="J5:J6"/>
    <mergeCell ref="K5:K6"/>
    <mergeCell ref="L5:M6"/>
    <mergeCell ref="N5:N6"/>
    <mergeCell ref="T22:W22"/>
    <mergeCell ref="D23:E25"/>
    <mergeCell ref="U23:V25"/>
    <mergeCell ref="Z23:AB25"/>
    <mergeCell ref="B24:C24"/>
    <mergeCell ref="M24:O24"/>
    <mergeCell ref="P24:S24"/>
    <mergeCell ref="I10:AM10"/>
    <mergeCell ref="AO10:AX10"/>
    <mergeCell ref="D14:E14"/>
    <mergeCell ref="H19:L29"/>
    <mergeCell ref="AD19:AD29"/>
    <mergeCell ref="P20:V20"/>
    <mergeCell ref="AF20:AL20"/>
    <mergeCell ref="D21:E22"/>
    <mergeCell ref="Z21:AB22"/>
    <mergeCell ref="P22:S22"/>
    <mergeCell ref="T26:W26"/>
    <mergeCell ref="P27:Q27"/>
    <mergeCell ref="U27:V27"/>
    <mergeCell ref="P29:V29"/>
    <mergeCell ref="AF29:AL29"/>
    <mergeCell ref="P43:V43"/>
    <mergeCell ref="B38:C38"/>
    <mergeCell ref="M38:O38"/>
    <mergeCell ref="P38:S38"/>
    <mergeCell ref="T40:W40"/>
    <mergeCell ref="P41:Q41"/>
    <mergeCell ref="U41:V41"/>
    <mergeCell ref="D35:E36"/>
    <mergeCell ref="Z35:AB36"/>
    <mergeCell ref="P36:S36"/>
    <mergeCell ref="T36:W36"/>
    <mergeCell ref="D37:E39"/>
    <mergeCell ref="U37:V39"/>
    <mergeCell ref="Z37:AB39"/>
    <mergeCell ref="U51:V53"/>
    <mergeCell ref="Z51:AB53"/>
    <mergeCell ref="B52:C52"/>
    <mergeCell ref="M52:O52"/>
    <mergeCell ref="P52:S52"/>
    <mergeCell ref="T54:W54"/>
    <mergeCell ref="AF43:AL43"/>
    <mergeCell ref="H47:L57"/>
    <mergeCell ref="AD47:AD57"/>
    <mergeCell ref="P48:V48"/>
    <mergeCell ref="AF48:AL48"/>
    <mergeCell ref="D49:E50"/>
    <mergeCell ref="Z49:AB50"/>
    <mergeCell ref="P50:S50"/>
    <mergeCell ref="T50:W50"/>
    <mergeCell ref="D51:E53"/>
    <mergeCell ref="P55:Q55"/>
    <mergeCell ref="U55:V55"/>
    <mergeCell ref="P57:V57"/>
    <mergeCell ref="AF57:AL57"/>
    <mergeCell ref="H33:L43"/>
    <mergeCell ref="AD33:AD43"/>
    <mergeCell ref="P34:V34"/>
    <mergeCell ref="AF34:AL34"/>
    <mergeCell ref="H61:L71"/>
    <mergeCell ref="AD61:AD71"/>
    <mergeCell ref="P62:V62"/>
    <mergeCell ref="AF62:AL62"/>
    <mergeCell ref="P71:V71"/>
    <mergeCell ref="AF71:AL71"/>
    <mergeCell ref="B66:C66"/>
    <mergeCell ref="M66:O66"/>
    <mergeCell ref="P66:S66"/>
    <mergeCell ref="T68:W68"/>
    <mergeCell ref="P69:Q69"/>
    <mergeCell ref="U69:V69"/>
    <mergeCell ref="D63:E64"/>
    <mergeCell ref="Z63:AB64"/>
    <mergeCell ref="P64:S64"/>
    <mergeCell ref="T64:W64"/>
    <mergeCell ref="D65:E67"/>
    <mergeCell ref="U65:V67"/>
    <mergeCell ref="Z65:AB67"/>
    <mergeCell ref="Y81:AM81"/>
    <mergeCell ref="AO83:AR83"/>
    <mergeCell ref="AT83:AW83"/>
    <mergeCell ref="AO108:AR108"/>
    <mergeCell ref="AT108:AW108"/>
    <mergeCell ref="AO134:AR134"/>
    <mergeCell ref="AT134:AW134"/>
    <mergeCell ref="W74:Z74"/>
    <mergeCell ref="K75:L75"/>
    <mergeCell ref="P75:T75"/>
    <mergeCell ref="W75:Z77"/>
    <mergeCell ref="AB75:AB77"/>
    <mergeCell ref="AE75:AI75"/>
  </mergeCells>
  <conditionalFormatting sqref="T24">
    <cfRule type="iconSet" priority="85">
      <iconSet showValue="0">
        <cfvo type="percent" val="0"/>
        <cfvo type="num" val="5"/>
        <cfvo type="num" val="10"/>
      </iconSet>
    </cfRule>
  </conditionalFormatting>
  <conditionalFormatting sqref="T38">
    <cfRule type="iconSet" priority="37">
      <iconSet showValue="0">
        <cfvo type="percent" val="0"/>
        <cfvo type="num" val="5"/>
        <cfvo type="num" val="10"/>
      </iconSet>
    </cfRule>
  </conditionalFormatting>
  <conditionalFormatting sqref="T52">
    <cfRule type="iconSet" priority="26">
      <iconSet showValue="0">
        <cfvo type="percent" val="0"/>
        <cfvo type="num" val="5"/>
        <cfvo type="num" val="10"/>
      </iconSet>
    </cfRule>
  </conditionalFormatting>
  <conditionalFormatting sqref="T66">
    <cfRule type="iconSet" priority="15">
      <iconSet showValue="0">
        <cfvo type="percent" val="0"/>
        <cfvo type="num" val="5"/>
        <cfvo type="num" val="10"/>
      </iconSet>
    </cfRule>
  </conditionalFormatting>
  <conditionalFormatting sqref="AS19:AS22">
    <cfRule type="beginsWith" dxfId="1573" priority="86" operator="beginsWith" text="?">
      <formula>LEFT(AS19,LEN("?"))="?"</formula>
    </cfRule>
  </conditionalFormatting>
  <conditionalFormatting sqref="AS33:AS36">
    <cfRule type="beginsWith" dxfId="1572" priority="75" operator="beginsWith" text="?">
      <formula>LEFT(AS33,LEN("?"))="?"</formula>
    </cfRule>
  </conditionalFormatting>
  <conditionalFormatting sqref="B24">
    <cfRule type="beginsWith" dxfId="1571" priority="84" operator="beginsWith" text="?">
      <formula>LEFT(B24,LEN("?"))="?"</formula>
    </cfRule>
  </conditionalFormatting>
  <conditionalFormatting sqref="D23">
    <cfRule type="beginsWith" dxfId="1570" priority="83" operator="beginsWith" text="?">
      <formula>LEFT(D23,LEN("?"))="?"</formula>
    </cfRule>
  </conditionalFormatting>
  <conditionalFormatting sqref="U27">
    <cfRule type="cellIs" dxfId="1569" priority="81" operator="equal">
      <formula>2</formula>
    </cfRule>
  </conditionalFormatting>
  <conditionalFormatting sqref="U27">
    <cfRule type="cellIs" dxfId="1568" priority="82" operator="equal">
      <formula>1</formula>
    </cfRule>
  </conditionalFormatting>
  <conditionalFormatting sqref="U27">
    <cfRule type="cellIs" dxfId="1567" priority="77" operator="equal">
      <formula>6</formula>
    </cfRule>
  </conditionalFormatting>
  <conditionalFormatting sqref="U27">
    <cfRule type="cellIs" dxfId="1566" priority="78" operator="equal">
      <formula>5</formula>
    </cfRule>
  </conditionalFormatting>
  <conditionalFormatting sqref="U27">
    <cfRule type="cellIs" dxfId="1565" priority="79" operator="equal">
      <formula>4</formula>
    </cfRule>
  </conditionalFormatting>
  <conditionalFormatting sqref="U27">
    <cfRule type="cellIs" dxfId="1564" priority="80" operator="equal">
      <formula>3</formula>
    </cfRule>
  </conditionalFormatting>
  <conditionalFormatting sqref="Z23">
    <cfRule type="beginsWith" dxfId="1563" priority="76" operator="beginsWith" text="?">
      <formula>LEFT(Z23,LEN("?"))="?"</formula>
    </cfRule>
  </conditionalFormatting>
  <conditionalFormatting sqref="B38">
    <cfRule type="beginsWith" dxfId="1562" priority="74" operator="beginsWith" text="?">
      <formula>LEFT(B38,LEN("?"))="?"</formula>
    </cfRule>
  </conditionalFormatting>
  <conditionalFormatting sqref="AS61:AS64">
    <cfRule type="beginsWith" dxfId="1561" priority="73" operator="beginsWith" text="?">
      <formula>LEFT(AS61,LEN("?"))="?"</formula>
    </cfRule>
  </conditionalFormatting>
  <conditionalFormatting sqref="B66">
    <cfRule type="beginsWith" dxfId="1560" priority="72" operator="beginsWith" text="?">
      <formula>LEFT(B66,LEN("?"))="?"</formula>
    </cfRule>
  </conditionalFormatting>
  <conditionalFormatting sqref="L5">
    <cfRule type="beginsWith" dxfId="1559" priority="69" operator="beginsWith" text="?">
      <formula>LEFT(L5,LEN("?"))="?"</formula>
    </cfRule>
  </conditionalFormatting>
  <conditionalFormatting sqref="G5:H5">
    <cfRule type="beginsWith" dxfId="1558" priority="71" operator="beginsWith" text="?">
      <formula>LEFT(G5,LEN("?"))="?"</formula>
    </cfRule>
  </conditionalFormatting>
  <conditionalFormatting sqref="G6:H6">
    <cfRule type="beginsWith" dxfId="1557" priority="70" operator="beginsWith" text="?">
      <formula>LEFT(G6,LEN("?"))="?"</formula>
    </cfRule>
  </conditionalFormatting>
  <conditionalFormatting sqref="J5">
    <cfRule type="beginsWith" dxfId="1556" priority="68" operator="beginsWith" text="?">
      <formula>LEFT(J5,LEN("?"))="?"</formula>
    </cfRule>
  </conditionalFormatting>
  <conditionalFormatting sqref="O5:T6">
    <cfRule type="beginsWith" dxfId="1555" priority="67" operator="beginsWith" text="?">
      <formula>LEFT(O5,LEN("?"))="?"</formula>
    </cfRule>
  </conditionalFormatting>
  <conditionalFormatting sqref="AD5">
    <cfRule type="beginsWith" dxfId="1554" priority="66" operator="beginsWith" text="?">
      <formula>LEFT(AD5,LEN("?"))="?"</formula>
    </cfRule>
  </conditionalFormatting>
  <conditionalFormatting sqref="P24:S24">
    <cfRule type="containsText" dxfId="1553" priority="62" operator="containsText" text="ggggggggggggggg">
      <formula>NOT(ISERROR(SEARCH("ggggggggggggggg",P24)))</formula>
    </cfRule>
  </conditionalFormatting>
  <conditionalFormatting sqref="P24:S24">
    <cfRule type="containsText" dxfId="1552" priority="63" operator="containsText" text="gggggggggg">
      <formula>NOT(ISERROR(SEARCH("gggggggggg",P24)))</formula>
    </cfRule>
  </conditionalFormatting>
  <conditionalFormatting sqref="P24:S24">
    <cfRule type="containsText" dxfId="1551" priority="64" operator="containsText" text="ggggg">
      <formula>NOT(ISERROR(SEARCH("ggggg",P24)))</formula>
    </cfRule>
  </conditionalFormatting>
  <conditionalFormatting sqref="P24:S24">
    <cfRule type="containsText" dxfId="1550" priority="65" operator="containsText" text="g">
      <formula>NOT(ISERROR(SEARCH("g",P24)))</formula>
    </cfRule>
  </conditionalFormatting>
  <conditionalFormatting sqref="U23">
    <cfRule type="cellIs" dxfId="1549" priority="58" operator="between">
      <formula>15</formula>
      <formula>20</formula>
    </cfRule>
  </conditionalFormatting>
  <conditionalFormatting sqref="U23">
    <cfRule type="cellIs" dxfId="1548" priority="59" operator="between">
      <formula>10</formula>
      <formula>14.999</formula>
    </cfRule>
  </conditionalFormatting>
  <conditionalFormatting sqref="U23">
    <cfRule type="cellIs" dxfId="1547" priority="60" operator="between">
      <formula>5</formula>
      <formula>9.999</formula>
    </cfRule>
  </conditionalFormatting>
  <conditionalFormatting sqref="U23">
    <cfRule type="cellIs" dxfId="1546" priority="61" operator="between">
      <formula>0.001</formula>
      <formula>4.999</formula>
    </cfRule>
  </conditionalFormatting>
  <conditionalFormatting sqref="P38:S38">
    <cfRule type="containsText" dxfId="1545" priority="54" operator="containsText" text="ggggggggggggggg">
      <formula>NOT(ISERROR(SEARCH("ggggggggggggggg",P38)))</formula>
    </cfRule>
  </conditionalFormatting>
  <conditionalFormatting sqref="P38:S38">
    <cfRule type="containsText" dxfId="1544" priority="55" operator="containsText" text="gggggggggg">
      <formula>NOT(ISERROR(SEARCH("gggggggggg",P38)))</formula>
    </cfRule>
  </conditionalFormatting>
  <conditionalFormatting sqref="P38:S38">
    <cfRule type="containsText" dxfId="1543" priority="56" operator="containsText" text="ggggg">
      <formula>NOT(ISERROR(SEARCH("ggggg",P38)))</formula>
    </cfRule>
  </conditionalFormatting>
  <conditionalFormatting sqref="P38:S38">
    <cfRule type="containsText" dxfId="1542" priority="57" operator="containsText" text="g">
      <formula>NOT(ISERROR(SEARCH("g",P38)))</formula>
    </cfRule>
  </conditionalFormatting>
  <conditionalFormatting sqref="P66:S66">
    <cfRule type="containsText" dxfId="1541" priority="50" operator="containsText" text="ggggggggggggggg">
      <formula>NOT(ISERROR(SEARCH("ggggggggggggggg",P66)))</formula>
    </cfRule>
  </conditionalFormatting>
  <conditionalFormatting sqref="P66:S66">
    <cfRule type="containsText" dxfId="1540" priority="51" operator="containsText" text="gggggggggg">
      <formula>NOT(ISERROR(SEARCH("gggggggggg",P66)))</formula>
    </cfRule>
  </conditionalFormatting>
  <conditionalFormatting sqref="P66:S66">
    <cfRule type="containsText" dxfId="1539" priority="52" operator="containsText" text="ggggg">
      <formula>NOT(ISERROR(SEARCH("ggggg",P66)))</formula>
    </cfRule>
  </conditionalFormatting>
  <conditionalFormatting sqref="P66:S66">
    <cfRule type="containsText" dxfId="1538" priority="53" operator="containsText" text="g">
      <formula>NOT(ISERROR(SEARCH("g",P66)))</formula>
    </cfRule>
  </conditionalFormatting>
  <conditionalFormatting sqref="D37">
    <cfRule type="beginsWith" dxfId="1537" priority="49" operator="beginsWith" text="?">
      <formula>LEFT(D37,LEN("?"))="?"</formula>
    </cfRule>
  </conditionalFormatting>
  <conditionalFormatting sqref="D65">
    <cfRule type="beginsWith" dxfId="1536" priority="48" operator="beginsWith" text="?">
      <formula>LEFT(D65,LEN("?"))="?"</formula>
    </cfRule>
  </conditionalFormatting>
  <conditionalFormatting sqref="Z37">
    <cfRule type="beginsWith" dxfId="1535" priority="47" operator="beginsWith" text="?">
      <formula>LEFT(Z37,LEN("?"))="?"</formula>
    </cfRule>
  </conditionalFormatting>
  <conditionalFormatting sqref="Z65">
    <cfRule type="beginsWith" dxfId="1534" priority="46" operator="beginsWith" text="?">
      <formula>LEFT(Z65,LEN("?"))="?"</formula>
    </cfRule>
  </conditionalFormatting>
  <conditionalFormatting sqref="AS47:AS50">
    <cfRule type="beginsWith" dxfId="1533" priority="45" operator="beginsWith" text="?">
      <formula>LEFT(AS47,LEN("?"))="?"</formula>
    </cfRule>
  </conditionalFormatting>
  <conditionalFormatting sqref="B52">
    <cfRule type="beginsWith" dxfId="1532" priority="44" operator="beginsWith" text="?">
      <formula>LEFT(B52,LEN("?"))="?"</formula>
    </cfRule>
  </conditionalFormatting>
  <conditionalFormatting sqref="P52:S52">
    <cfRule type="containsText" dxfId="1531" priority="40" operator="containsText" text="ggggggggggggggg">
      <formula>NOT(ISERROR(SEARCH("ggggggggggggggg",P52)))</formula>
    </cfRule>
  </conditionalFormatting>
  <conditionalFormatting sqref="P52:S52">
    <cfRule type="containsText" dxfId="1530" priority="41" operator="containsText" text="gggggggggg">
      <formula>NOT(ISERROR(SEARCH("gggggggggg",P52)))</formula>
    </cfRule>
  </conditionalFormatting>
  <conditionalFormatting sqref="P52:S52">
    <cfRule type="containsText" dxfId="1529" priority="42" operator="containsText" text="ggggg">
      <formula>NOT(ISERROR(SEARCH("ggggg",P52)))</formula>
    </cfRule>
  </conditionalFormatting>
  <conditionalFormatting sqref="P52:S52">
    <cfRule type="containsText" dxfId="1528" priority="43" operator="containsText" text="g">
      <formula>NOT(ISERROR(SEARCH("g",P52)))</formula>
    </cfRule>
  </conditionalFormatting>
  <conditionalFormatting sqref="D51">
    <cfRule type="beginsWith" dxfId="1527" priority="39" operator="beginsWith" text="?">
      <formula>LEFT(D51,LEN("?"))="?"</formula>
    </cfRule>
  </conditionalFormatting>
  <conditionalFormatting sqref="Z51">
    <cfRule type="beginsWith" dxfId="1526" priority="38" operator="beginsWith" text="?">
      <formula>LEFT(Z51,LEN("?"))="?"</formula>
    </cfRule>
  </conditionalFormatting>
  <conditionalFormatting sqref="U41">
    <cfRule type="cellIs" dxfId="1525" priority="35" operator="equal">
      <formula>2</formula>
    </cfRule>
  </conditionalFormatting>
  <conditionalFormatting sqref="U41">
    <cfRule type="cellIs" dxfId="1524" priority="36" operator="equal">
      <formula>1</formula>
    </cfRule>
  </conditionalFormatting>
  <conditionalFormatting sqref="U41">
    <cfRule type="cellIs" dxfId="1523" priority="31" operator="equal">
      <formula>6</formula>
    </cfRule>
  </conditionalFormatting>
  <conditionalFormatting sqref="U41">
    <cfRule type="cellIs" dxfId="1522" priority="32" operator="equal">
      <formula>5</formula>
    </cfRule>
  </conditionalFormatting>
  <conditionalFormatting sqref="U41">
    <cfRule type="cellIs" dxfId="1521" priority="33" operator="equal">
      <formula>4</formula>
    </cfRule>
  </conditionalFormatting>
  <conditionalFormatting sqref="U41">
    <cfRule type="cellIs" dxfId="1520" priority="34" operator="equal">
      <formula>3</formula>
    </cfRule>
  </conditionalFormatting>
  <conditionalFormatting sqref="U37">
    <cfRule type="cellIs" dxfId="1519" priority="27" operator="between">
      <formula>15</formula>
      <formula>20</formula>
    </cfRule>
  </conditionalFormatting>
  <conditionalFormatting sqref="U37">
    <cfRule type="cellIs" dxfId="1518" priority="28" operator="between">
      <formula>10</formula>
      <formula>14.999</formula>
    </cfRule>
  </conditionalFormatting>
  <conditionalFormatting sqref="U37">
    <cfRule type="cellIs" dxfId="1517" priority="29" operator="between">
      <formula>5</formula>
      <formula>9.999</formula>
    </cfRule>
  </conditionalFormatting>
  <conditionalFormatting sqref="U37">
    <cfRule type="cellIs" dxfId="1516" priority="30" operator="between">
      <formula>0.001</formula>
      <formula>4.999</formula>
    </cfRule>
  </conditionalFormatting>
  <conditionalFormatting sqref="U55">
    <cfRule type="cellIs" dxfId="1515" priority="24" operator="equal">
      <formula>2</formula>
    </cfRule>
  </conditionalFormatting>
  <conditionalFormatting sqref="U55">
    <cfRule type="cellIs" dxfId="1514" priority="25" operator="equal">
      <formula>1</formula>
    </cfRule>
  </conditionalFormatting>
  <conditionalFormatting sqref="U55">
    <cfRule type="cellIs" dxfId="1513" priority="20" operator="equal">
      <formula>6</formula>
    </cfRule>
  </conditionalFormatting>
  <conditionalFormatting sqref="U55">
    <cfRule type="cellIs" dxfId="1512" priority="21" operator="equal">
      <formula>5</formula>
    </cfRule>
  </conditionalFormatting>
  <conditionalFormatting sqref="U55">
    <cfRule type="cellIs" dxfId="1511" priority="22" operator="equal">
      <formula>4</formula>
    </cfRule>
  </conditionalFormatting>
  <conditionalFormatting sqref="U55">
    <cfRule type="cellIs" dxfId="1510" priority="23" operator="equal">
      <formula>3</formula>
    </cfRule>
  </conditionalFormatting>
  <conditionalFormatting sqref="U51">
    <cfRule type="cellIs" dxfId="1509" priority="16" operator="between">
      <formula>15</formula>
      <formula>20</formula>
    </cfRule>
  </conditionalFormatting>
  <conditionalFormatting sqref="U51">
    <cfRule type="cellIs" dxfId="1508" priority="17" operator="between">
      <formula>10</formula>
      <formula>14.999</formula>
    </cfRule>
  </conditionalFormatting>
  <conditionalFormatting sqref="U51">
    <cfRule type="cellIs" dxfId="1507" priority="18" operator="between">
      <formula>5</formula>
      <formula>9.999</formula>
    </cfRule>
  </conditionalFormatting>
  <conditionalFormatting sqref="U51">
    <cfRule type="cellIs" dxfId="1506" priority="19" operator="between">
      <formula>0.001</formula>
      <formula>4.999</formula>
    </cfRule>
  </conditionalFormatting>
  <conditionalFormatting sqref="U69">
    <cfRule type="cellIs" dxfId="1505" priority="13" operator="equal">
      <formula>2</formula>
    </cfRule>
  </conditionalFormatting>
  <conditionalFormatting sqref="U69">
    <cfRule type="cellIs" dxfId="1504" priority="14" operator="equal">
      <formula>1</formula>
    </cfRule>
  </conditionalFormatting>
  <conditionalFormatting sqref="U69">
    <cfRule type="cellIs" dxfId="1503" priority="9" operator="equal">
      <formula>6</formula>
    </cfRule>
  </conditionalFormatting>
  <conditionalFormatting sqref="U69">
    <cfRule type="cellIs" dxfId="1502" priority="10" operator="equal">
      <formula>5</formula>
    </cfRule>
  </conditionalFormatting>
  <conditionalFormatting sqref="U69">
    <cfRule type="cellIs" dxfId="1501" priority="11" operator="equal">
      <formula>4</formula>
    </cfRule>
  </conditionalFormatting>
  <conditionalFormatting sqref="U69">
    <cfRule type="cellIs" dxfId="1500" priority="12" operator="equal">
      <formula>3</formula>
    </cfRule>
  </conditionalFormatting>
  <conditionalFormatting sqref="U65">
    <cfRule type="cellIs" dxfId="1499" priority="5" operator="between">
      <formula>15</formula>
      <formula>20</formula>
    </cfRule>
  </conditionalFormatting>
  <conditionalFormatting sqref="U65">
    <cfRule type="cellIs" dxfId="1498" priority="6" operator="between">
      <formula>10</formula>
      <formula>14.999</formula>
    </cfRule>
  </conditionalFormatting>
  <conditionalFormatting sqref="U65">
    <cfRule type="cellIs" dxfId="1497" priority="7" operator="between">
      <formula>5</formula>
      <formula>9.999</formula>
    </cfRule>
  </conditionalFormatting>
  <conditionalFormatting sqref="U65">
    <cfRule type="cellIs" dxfId="1496" priority="8" operator="between">
      <formula>0.001</formula>
      <formula>4.999</formula>
    </cfRule>
  </conditionalFormatting>
  <conditionalFormatting sqref="W75">
    <cfRule type="cellIs" dxfId="1495" priority="1" operator="between">
      <formula>15</formula>
      <formula>20</formula>
    </cfRule>
  </conditionalFormatting>
  <conditionalFormatting sqref="W75">
    <cfRule type="cellIs" dxfId="1494" priority="2" operator="between">
      <formula>10</formula>
      <formula>14.999</formula>
    </cfRule>
  </conditionalFormatting>
  <conditionalFormatting sqref="W75">
    <cfRule type="cellIs" dxfId="1493" priority="3" operator="between">
      <formula>5</formula>
      <formula>9.999</formula>
    </cfRule>
  </conditionalFormatting>
  <conditionalFormatting sqref="W75">
    <cfRule type="cellIs" dxfId="1492" priority="4" operator="between">
      <formula>0.001</formula>
      <formula>4.999</formula>
    </cfRule>
  </conditionalFormatting>
  <pageMargins left="0.7" right="0.7" top="0.75" bottom="0.75" header="0.3" footer="0.3"/>
  <pageSetup paperSize="9" scale="22"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8">
    <tabColor theme="1" tint="4.9989318521683403E-2"/>
    <pageSetUpPr fitToPage="1"/>
  </sheetPr>
  <dimension ref="A1:BC244"/>
  <sheetViews>
    <sheetView topLeftCell="A187" zoomScale="25" zoomScaleNormal="25" workbookViewId="0">
      <selection activeCell="AX238" activeCellId="157" sqref="U26 W26 U30 W30 U34 W34 U38 W38 U42 W42 U46 W46 U50 W50 AV26 AX26 AV30 AX30 AV34 AX34 AV38 AX38 AV42 AX42 AV46 AX46 AV50 AX50 U62 W62 U66 W66 U70 W70 U74 W74 AV62 AX62 AV66 AX66 AV70 AX70 U89 W89 U93 W93 AV89 AX89 AV93 AX93 AV97 AX97 AV101 AX101 U112 W112 U116 W116 U120 W120 U124 W124 U128 W128 U132 W132 AV112 AX112 AV116 AX116 AV120 AX120 AV124 AX124 AV128 AX128 U143 W143 U147 W147 U151 W151 U155 W155 U159 W159 U163 W163 U167 W167 U171 W171 U175 W175 AV143 AX143 AV147 AX147 AV151 AX151 AV155 AX155 AV159 AX159 AV163 AX163 AV167 AX167 AV171 AX171 AV175 AX175 AV179 AX179 AV183 AX183 AV187 AX187 AV191 AX191 U202 W202 U206 W206 AV202 AX202 AV206 AX206 AV210 AX210 U222 W222 U226 W226 U230 W230 U234 W234 AE222:AF222 AI221:AM223 AV222 AX222 AE226:AF226 AI225:AM227 AV226 AX226 AE230:AF230 AI229:AM231 AV230 AX230 AE234:AF234 AI233:AM235 AV234 AX234 AE238:AF238 AI237:AM239 AV238 AX238"/>
    </sheetView>
  </sheetViews>
  <sheetFormatPr baseColWidth="10" defaultColWidth="10.85546875" defaultRowHeight="15"/>
  <cols>
    <col min="1" max="1" width="1.7109375" style="1" customWidth="1"/>
    <col min="2" max="2" width="2.42578125" style="1" customWidth="1"/>
    <col min="3" max="3" width="1.7109375" style="1" customWidth="1"/>
    <col min="4" max="4" width="10.85546875" style="1"/>
    <col min="5" max="5" width="14.140625" style="1" customWidth="1"/>
    <col min="6" max="6" width="1.7109375" style="1" customWidth="1"/>
    <col min="7" max="7" width="5" style="1" customWidth="1"/>
    <col min="8" max="8" width="36.7109375" style="1" customWidth="1"/>
    <col min="9" max="9" width="1.7109375" style="1" customWidth="1"/>
    <col min="10" max="10" width="21.7109375" style="1" customWidth="1"/>
    <col min="11" max="11" width="1.7109375" style="1" customWidth="1"/>
    <col min="12" max="12" width="12.42578125" style="1" customWidth="1"/>
    <col min="13" max="14" width="4.140625" style="1" customWidth="1"/>
    <col min="15" max="15" width="1.7109375" style="1" customWidth="1"/>
    <col min="16" max="16" width="8.85546875" style="1" customWidth="1"/>
    <col min="17" max="17" width="8.28515625" style="1" customWidth="1"/>
    <col min="18" max="18" width="8.42578125" style="1" customWidth="1"/>
    <col min="19" max="19" width="8.85546875" style="1" customWidth="1"/>
    <col min="20" max="20" width="7.42578125" style="1" customWidth="1"/>
    <col min="21" max="21" width="11.7109375" style="1" customWidth="1"/>
    <col min="22" max="22" width="3.28515625" style="1" customWidth="1"/>
    <col min="23" max="23" width="8.28515625" style="1" customWidth="1"/>
    <col min="24" max="24" width="3.28515625" style="1" customWidth="1"/>
    <col min="25" max="25" width="1.7109375" style="1" customWidth="1"/>
    <col min="26" max="26" width="2.42578125" style="1" customWidth="1"/>
    <col min="27" max="27" width="10" style="1" customWidth="1"/>
    <col min="28" max="28" width="1.7109375" style="1" customWidth="1"/>
    <col min="29" max="29" width="3.28515625" style="1" customWidth="1"/>
    <col min="30" max="30" width="1.7109375" style="1" customWidth="1"/>
    <col min="31" max="31" width="10.85546875" style="1" customWidth="1"/>
    <col min="32" max="32" width="14.140625" style="1" customWidth="1"/>
    <col min="33" max="33" width="1.7109375" style="1" customWidth="1"/>
    <col min="34" max="34" width="5" style="1" customWidth="1"/>
    <col min="35" max="35" width="37" style="1" customWidth="1"/>
    <col min="36" max="36" width="1.7109375" style="1" customWidth="1"/>
    <col min="37" max="37" width="21.85546875" style="1" customWidth="1"/>
    <col min="38" max="38" width="1.7109375" style="1" customWidth="1"/>
    <col min="39" max="39" width="11.85546875" style="1" customWidth="1"/>
    <col min="40" max="40" width="8.28515625" style="1" customWidth="1"/>
    <col min="41" max="41" width="3.28515625" style="1" customWidth="1"/>
    <col min="42" max="42" width="1.7109375" style="1" customWidth="1"/>
    <col min="43" max="46" width="8.85546875" style="1" customWidth="1"/>
    <col min="47" max="47" width="7.42578125" style="1" customWidth="1"/>
    <col min="48" max="48" width="11.7109375" style="1" customWidth="1"/>
    <col min="49" max="49" width="3.42578125" style="1" customWidth="1"/>
    <col min="50" max="50" width="8.28515625" style="1" customWidth="1"/>
    <col min="51" max="53" width="3.42578125" style="1" customWidth="1"/>
    <col min="54" max="54" width="3.5703125" style="1" customWidth="1"/>
    <col min="55" max="58" width="13.28515625" style="1" customWidth="1"/>
    <col min="59" max="60" width="10.85546875" style="1" customWidth="1"/>
    <col min="61" max="61" width="2.42578125" style="1" customWidth="1"/>
    <col min="62" max="64" width="26.28515625" style="1" customWidth="1"/>
    <col min="65" max="16384" width="10.85546875" style="1"/>
  </cols>
  <sheetData>
    <row r="1" spans="2:54" ht="9.9499999999999993" customHeight="1">
      <c r="AR1" s="107"/>
      <c r="AS1" s="107"/>
      <c r="AT1" s="107"/>
    </row>
    <row r="2" spans="2:54" ht="15" customHeight="1">
      <c r="B2" s="2"/>
      <c r="C2" s="3"/>
      <c r="D2" s="3"/>
      <c r="E2" s="3"/>
      <c r="F2" s="3"/>
      <c r="G2" s="3"/>
      <c r="H2" s="3"/>
      <c r="I2" s="3"/>
      <c r="J2" s="3"/>
      <c r="K2" s="3"/>
      <c r="L2" s="3"/>
      <c r="M2" s="3"/>
      <c r="N2" s="3"/>
      <c r="O2" s="3"/>
      <c r="P2" s="3"/>
      <c r="Q2" s="3"/>
      <c r="R2" s="3"/>
      <c r="S2" s="3"/>
      <c r="T2" s="3"/>
      <c r="U2" s="3"/>
      <c r="V2" s="3"/>
      <c r="W2" s="3"/>
      <c r="X2" s="3"/>
      <c r="Y2" s="3"/>
      <c r="Z2" s="3"/>
      <c r="AA2" s="3"/>
      <c r="AB2" s="526"/>
      <c r="AC2" s="526"/>
      <c r="AD2" s="526"/>
      <c r="AE2" s="526"/>
      <c r="AF2" s="526"/>
      <c r="AG2" s="3"/>
      <c r="AH2" s="3"/>
      <c r="AI2" s="3"/>
      <c r="AJ2" s="3"/>
      <c r="AK2" s="3"/>
      <c r="AL2" s="3"/>
      <c r="AM2" s="3"/>
      <c r="AN2" s="3"/>
      <c r="AO2" s="3"/>
      <c r="AP2" s="3"/>
      <c r="AQ2" s="3"/>
      <c r="AR2" s="3"/>
      <c r="AS2" s="3"/>
      <c r="AT2" s="3"/>
      <c r="AU2" s="3"/>
      <c r="AV2" s="3"/>
      <c r="AW2" s="3"/>
      <c r="AX2" s="3"/>
      <c r="AY2" s="3"/>
      <c r="AZ2" s="3"/>
      <c r="BA2" s="4"/>
    </row>
    <row r="3" spans="2:54" ht="9.9499999999999993" customHeight="1">
      <c r="B3" s="5"/>
      <c r="F3" s="6"/>
      <c r="G3" s="6"/>
      <c r="H3" s="7"/>
      <c r="I3" s="6"/>
      <c r="J3" s="6"/>
      <c r="K3" s="8"/>
      <c r="L3" s="8"/>
      <c r="M3" s="8"/>
      <c r="N3" s="8"/>
      <c r="O3" s="8"/>
      <c r="P3" s="8"/>
      <c r="Q3" s="8"/>
      <c r="AK3" s="19"/>
      <c r="AL3" s="19"/>
      <c r="AM3" s="19"/>
      <c r="AP3" s="19"/>
      <c r="AQ3" s="19"/>
      <c r="AT3" s="19"/>
      <c r="AU3" s="19"/>
      <c r="AV3" s="19"/>
      <c r="AX3" s="9"/>
      <c r="AY3" s="9"/>
      <c r="AZ3" s="9"/>
      <c r="BA3" s="10"/>
    </row>
    <row r="4" spans="2:54" ht="9.9499999999999993" customHeight="1">
      <c r="B4" s="5"/>
      <c r="F4" s="6"/>
      <c r="G4" s="6"/>
      <c r="H4" s="7"/>
      <c r="I4" s="6"/>
      <c r="J4" s="6"/>
      <c r="K4" s="8"/>
      <c r="L4" s="8"/>
      <c r="M4" s="8"/>
      <c r="N4" s="8"/>
      <c r="O4" s="8"/>
      <c r="P4" s="8"/>
      <c r="Q4" s="8"/>
      <c r="AK4" s="19"/>
      <c r="AL4" s="19"/>
      <c r="AM4" s="19"/>
      <c r="AP4" s="19"/>
      <c r="AQ4" s="19"/>
      <c r="AT4" s="19"/>
      <c r="AU4" s="19"/>
      <c r="AV4" s="19"/>
      <c r="AZ4" s="9"/>
      <c r="BA4" s="10"/>
    </row>
    <row r="5" spans="2:54" s="11" customFormat="1" ht="27.95" customHeight="1">
      <c r="B5" s="12"/>
      <c r="F5" s="13"/>
      <c r="G5" s="1051" t="str">
        <f>IF('Suivi des évaluations'!K5=0,"?",'Suivi des évaluations'!K5)</f>
        <v>?</v>
      </c>
      <c r="H5" s="1051"/>
      <c r="I5" s="1071"/>
      <c r="J5" s="1067" t="str">
        <f>IF('Suivi des évaluations'!K15=0,"?",'Suivi des évaluations'!K15)</f>
        <v>Seconde</v>
      </c>
      <c r="K5" s="1072"/>
      <c r="L5" s="1067" t="str">
        <f>IF('Suivi des évaluations'!S15=0,"?",'Suivi des évaluations'!S15)</f>
        <v>BCP</v>
      </c>
      <c r="M5" s="1067"/>
      <c r="N5" s="1075"/>
      <c r="O5" s="1068" t="str">
        <f>IF('Suivi des évaluations'!AB15=0,"?",'Suivi des évaluations'!AB15)</f>
        <v>Maintenance et efficacité énergétique (MEE)</v>
      </c>
      <c r="P5" s="1068"/>
      <c r="Q5" s="1068"/>
      <c r="R5" s="1068"/>
      <c r="S5" s="1068"/>
      <c r="T5" s="1068"/>
      <c r="U5" s="356"/>
      <c r="W5" s="1361" t="s">
        <v>126</v>
      </c>
      <c r="X5" s="1361"/>
      <c r="Y5" s="1361"/>
      <c r="Z5" s="1361"/>
      <c r="AA5" s="1361"/>
      <c r="AB5" s="455"/>
      <c r="AC5" s="1497" t="s">
        <v>434</v>
      </c>
      <c r="AD5" s="1497"/>
      <c r="AE5" s="1497"/>
      <c r="AF5" s="1497"/>
      <c r="AG5" s="1497"/>
      <c r="AH5" s="1497"/>
      <c r="AI5" s="1497"/>
      <c r="AJ5" s="1497"/>
      <c r="AK5" s="1497"/>
      <c r="AL5" s="1497"/>
      <c r="AM5" s="1497"/>
      <c r="AN5" s="1497"/>
      <c r="AO5" s="1497"/>
      <c r="AP5" s="1497"/>
      <c r="AQ5" s="1497"/>
      <c r="AR5" s="1497"/>
      <c r="AS5" s="1497"/>
      <c r="AT5" s="19"/>
      <c r="AW5" s="19"/>
      <c r="BA5" s="20"/>
    </row>
    <row r="6" spans="2:54" s="11" customFormat="1" ht="27.95" customHeight="1">
      <c r="B6" s="12"/>
      <c r="F6" s="13"/>
      <c r="G6" s="1051" t="str">
        <f>IF('Suivi des évaluations'!K7=0,"?",'Suivi des évaluations'!K7)</f>
        <v>?</v>
      </c>
      <c r="H6" s="1051"/>
      <c r="I6" s="1071"/>
      <c r="J6" s="1067"/>
      <c r="K6" s="1072"/>
      <c r="L6" s="1067"/>
      <c r="M6" s="1067"/>
      <c r="N6" s="1075"/>
      <c r="O6" s="1068"/>
      <c r="P6" s="1068"/>
      <c r="Q6" s="1068"/>
      <c r="R6" s="1068"/>
      <c r="S6" s="1068"/>
      <c r="T6" s="1068"/>
      <c r="U6" s="356"/>
      <c r="W6" s="1361"/>
      <c r="X6" s="1361"/>
      <c r="Y6" s="1361"/>
      <c r="Z6" s="1361"/>
      <c r="AA6" s="1361"/>
      <c r="AB6" s="455"/>
      <c r="AC6" s="1497"/>
      <c r="AD6" s="1497"/>
      <c r="AE6" s="1497"/>
      <c r="AF6" s="1497"/>
      <c r="AG6" s="1497"/>
      <c r="AH6" s="1497"/>
      <c r="AI6" s="1497"/>
      <c r="AJ6" s="1497"/>
      <c r="AK6" s="1497"/>
      <c r="AL6" s="1497"/>
      <c r="AM6" s="1497"/>
      <c r="AN6" s="1497"/>
      <c r="AO6" s="1497"/>
      <c r="AP6" s="1497"/>
      <c r="AQ6" s="1497"/>
      <c r="AR6" s="1497"/>
      <c r="AS6" s="1497"/>
      <c r="AT6" s="19"/>
      <c r="AW6" s="19"/>
      <c r="BA6" s="20"/>
    </row>
    <row r="7" spans="2:54" s="21" customFormat="1" ht="9.9499999999999993" customHeight="1">
      <c r="B7" s="22"/>
      <c r="G7" s="23"/>
      <c r="H7" s="23"/>
      <c r="I7" s="23"/>
      <c r="J7" s="24"/>
      <c r="K7" s="24"/>
      <c r="L7" s="24"/>
      <c r="M7" s="24"/>
      <c r="N7" s="24"/>
      <c r="O7" s="601"/>
      <c r="P7" s="601"/>
      <c r="Q7" s="601"/>
      <c r="R7" s="601"/>
      <c r="S7" s="601"/>
      <c r="T7" s="601"/>
      <c r="U7" s="1"/>
      <c r="V7" s="1"/>
      <c r="W7" s="1361"/>
      <c r="X7" s="1361"/>
      <c r="Y7" s="1361"/>
      <c r="Z7" s="1361"/>
      <c r="AA7" s="1361"/>
      <c r="AF7" s="1"/>
      <c r="AG7" s="1"/>
      <c r="AH7" s="1"/>
      <c r="AI7" s="25"/>
      <c r="AJ7" s="25"/>
      <c r="AK7" s="25"/>
      <c r="AN7" s="25"/>
      <c r="AO7" s="25"/>
      <c r="AP7" s="25"/>
      <c r="AR7" s="25"/>
      <c r="AS7" s="25"/>
      <c r="AT7" s="25"/>
      <c r="AW7" s="25"/>
      <c r="BA7" s="26"/>
    </row>
    <row r="8" spans="2:54" ht="9.9499999999999993" customHeight="1">
      <c r="B8" s="5"/>
      <c r="D8" s="27"/>
      <c r="E8" s="27"/>
      <c r="O8" s="601"/>
      <c r="P8" s="601"/>
      <c r="Q8" s="601"/>
      <c r="R8" s="601"/>
      <c r="S8" s="601"/>
      <c r="T8" s="601"/>
      <c r="W8" s="1361"/>
      <c r="X8" s="1361"/>
      <c r="Y8" s="1361"/>
      <c r="Z8" s="1361"/>
      <c r="AA8" s="1361"/>
      <c r="AE8" s="27"/>
      <c r="AI8" s="28"/>
      <c r="AJ8" s="28"/>
      <c r="AK8" s="28"/>
      <c r="AN8" s="28"/>
      <c r="AO8" s="28"/>
      <c r="AP8" s="28"/>
      <c r="AR8" s="28"/>
      <c r="AS8" s="28"/>
      <c r="AT8" s="28"/>
      <c r="AW8" s="28"/>
      <c r="BA8" s="10"/>
    </row>
    <row r="9" spans="2:54" s="21" customFormat="1" ht="60" customHeight="1">
      <c r="B9" s="1069" t="s">
        <v>0</v>
      </c>
      <c r="C9" s="1070"/>
      <c r="D9" s="1070"/>
      <c r="E9" s="1070"/>
      <c r="F9" s="29"/>
      <c r="G9" s="30"/>
      <c r="H9" s="131" t="s">
        <v>234</v>
      </c>
      <c r="I9" s="132"/>
      <c r="J9" s="132"/>
      <c r="K9" s="133"/>
      <c r="L9" s="133"/>
      <c r="M9" s="133"/>
      <c r="N9" s="133"/>
      <c r="O9" s="133"/>
      <c r="P9" s="133"/>
      <c r="Q9" s="133"/>
      <c r="R9" s="133"/>
      <c r="S9" s="133"/>
      <c r="T9" s="133"/>
      <c r="U9" s="133"/>
      <c r="V9" s="133"/>
      <c r="W9" s="133"/>
      <c r="X9" s="133"/>
      <c r="Y9" s="29"/>
      <c r="Z9" s="29"/>
      <c r="AA9" s="29"/>
      <c r="AB9" s="29"/>
      <c r="AC9" s="29"/>
      <c r="AD9" s="29"/>
      <c r="AF9" s="133"/>
      <c r="AG9" s="133"/>
      <c r="AH9" s="133"/>
      <c r="AI9" s="133"/>
      <c r="AJ9" s="29"/>
      <c r="AK9" s="29"/>
      <c r="AL9" s="29"/>
      <c r="AM9" s="29"/>
      <c r="AN9" s="133"/>
      <c r="AO9" s="29"/>
      <c r="AP9" s="29"/>
      <c r="AQ9" s="29"/>
      <c r="AR9" s="133"/>
      <c r="AS9" s="29"/>
      <c r="AT9" s="29"/>
      <c r="AU9" s="29"/>
      <c r="AV9" s="29"/>
      <c r="AW9" s="29"/>
      <c r="AX9" s="29"/>
      <c r="AY9" s="29"/>
      <c r="AZ9" s="29"/>
      <c r="BA9" s="29"/>
      <c r="BB9" s="629"/>
    </row>
    <row r="10" spans="2:54" ht="30" customHeight="1">
      <c r="B10" s="507"/>
      <c r="C10" s="508"/>
      <c r="D10" s="508"/>
      <c r="E10" s="508"/>
      <c r="F10" s="508"/>
      <c r="G10" s="509"/>
      <c r="H10" s="510" t="s">
        <v>92</v>
      </c>
      <c r="I10" s="370">
        <f ca="1">TODAY()</f>
        <v>44544</v>
      </c>
      <c r="J10" s="370"/>
      <c r="K10" s="370"/>
      <c r="L10" s="370"/>
      <c r="M10" s="370"/>
      <c r="N10" s="370"/>
      <c r="O10" s="370"/>
      <c r="P10" s="370"/>
      <c r="Q10" s="370"/>
      <c r="R10" s="370"/>
      <c r="S10" s="370"/>
      <c r="T10" s="370"/>
      <c r="U10" s="370"/>
      <c r="V10" s="370"/>
      <c r="W10" s="370"/>
      <c r="X10" s="370"/>
      <c r="Y10" s="370"/>
      <c r="Z10" s="370"/>
      <c r="AA10" s="370"/>
      <c r="AB10" s="370"/>
      <c r="AC10" s="370"/>
      <c r="AD10" s="370"/>
      <c r="AE10" s="370"/>
      <c r="AF10" s="370"/>
      <c r="AG10" s="370"/>
      <c r="AH10" s="370"/>
      <c r="AI10" s="370"/>
      <c r="AJ10" s="370"/>
      <c r="AK10" s="370"/>
      <c r="AL10" s="370"/>
      <c r="AM10" s="370"/>
      <c r="AN10" s="370"/>
      <c r="AO10" s="370"/>
      <c r="AP10" s="370"/>
      <c r="AQ10" s="370"/>
      <c r="AR10" s="370"/>
      <c r="AS10" s="370"/>
      <c r="AT10" s="370"/>
      <c r="AU10" s="370"/>
      <c r="AV10" s="370"/>
      <c r="AW10" s="370"/>
      <c r="AX10" s="370"/>
      <c r="AY10" s="370"/>
      <c r="AZ10" s="370"/>
      <c r="BA10" s="370"/>
      <c r="BB10" s="629"/>
    </row>
    <row r="11" spans="2:54" ht="5.0999999999999996" customHeight="1">
      <c r="B11" s="5"/>
      <c r="G11" s="37"/>
      <c r="H11" s="242"/>
      <c r="I11" s="242"/>
      <c r="J11" s="242"/>
      <c r="K11" s="242"/>
      <c r="L11" s="242"/>
      <c r="M11" s="242"/>
      <c r="N11" s="242"/>
      <c r="O11" s="242"/>
      <c r="P11" s="242"/>
      <c r="Q11" s="242"/>
      <c r="R11" s="242"/>
      <c r="S11" s="242"/>
      <c r="T11" s="242"/>
      <c r="U11" s="242"/>
      <c r="V11" s="242"/>
      <c r="W11" s="242"/>
      <c r="X11" s="242"/>
      <c r="Y11" s="242"/>
      <c r="Z11" s="242"/>
      <c r="AA11" s="242"/>
      <c r="AB11" s="242"/>
      <c r="AC11" s="242"/>
      <c r="AD11" s="242"/>
      <c r="AE11" s="242"/>
      <c r="AF11" s="242"/>
      <c r="AG11" s="242"/>
      <c r="AH11" s="242"/>
      <c r="AI11" s="242"/>
      <c r="AJ11" s="242"/>
      <c r="AK11" s="242"/>
      <c r="AL11" s="242"/>
      <c r="AM11" s="242"/>
      <c r="AN11" s="242"/>
      <c r="AO11" s="242"/>
      <c r="AP11" s="242"/>
      <c r="AQ11" s="242"/>
      <c r="AR11" s="242"/>
      <c r="AS11" s="242"/>
      <c r="AT11" s="242"/>
      <c r="AU11" s="242"/>
      <c r="AV11" s="242"/>
      <c r="AW11" s="242"/>
      <c r="AX11" s="242"/>
      <c r="AY11" s="242"/>
      <c r="AZ11" s="242"/>
      <c r="BA11" s="242"/>
      <c r="BB11" s="630"/>
    </row>
    <row r="12" spans="2:54" ht="15" customHeight="1">
      <c r="B12" s="5"/>
      <c r="G12" s="37"/>
      <c r="H12" s="242"/>
      <c r="I12" s="242"/>
      <c r="J12" s="242"/>
      <c r="K12" s="242"/>
      <c r="L12" s="242"/>
      <c r="M12" s="242"/>
      <c r="N12" s="242"/>
      <c r="O12" s="242"/>
      <c r="P12" s="242"/>
      <c r="Q12" s="242"/>
      <c r="R12" s="242"/>
      <c r="S12" s="242"/>
      <c r="T12" s="242"/>
      <c r="U12" s="41"/>
      <c r="V12" s="41"/>
      <c r="W12" s="41"/>
      <c r="X12" s="41"/>
      <c r="Y12" s="37"/>
      <c r="Z12" s="40"/>
      <c r="AA12" s="37"/>
      <c r="AB12" s="37"/>
      <c r="AC12" s="40"/>
      <c r="AD12" s="242"/>
      <c r="AE12" s="242"/>
      <c r="AF12" s="242"/>
      <c r="AG12" s="242"/>
      <c r="AH12" s="242"/>
      <c r="AI12" s="242"/>
      <c r="AJ12" s="242"/>
      <c r="AK12" s="242"/>
      <c r="AL12" s="41"/>
      <c r="AM12" s="41"/>
      <c r="AN12" s="41"/>
      <c r="AO12" s="41"/>
      <c r="AP12" s="37"/>
      <c r="AQ12" s="40"/>
      <c r="AR12" s="42"/>
      <c r="AS12" s="43"/>
      <c r="AT12" s="44"/>
      <c r="AU12" s="45"/>
      <c r="AV12" s="46"/>
      <c r="AW12" s="47"/>
      <c r="AX12" s="46"/>
      <c r="AY12" s="48"/>
      <c r="AZ12" s="242"/>
      <c r="BA12" s="242"/>
      <c r="BB12" s="631"/>
    </row>
    <row r="13" spans="2:54" ht="9.9499999999999993" customHeight="1">
      <c r="B13" s="5"/>
      <c r="G13" s="37"/>
      <c r="H13" s="242"/>
      <c r="I13" s="242"/>
      <c r="J13" s="242"/>
      <c r="K13" s="242"/>
      <c r="L13" s="242"/>
      <c r="M13" s="242"/>
      <c r="N13" s="242"/>
      <c r="O13" s="242"/>
      <c r="P13" s="242"/>
      <c r="Q13" s="242"/>
      <c r="R13" s="242"/>
      <c r="S13" s="242"/>
      <c r="T13" s="242"/>
      <c r="U13" s="242"/>
      <c r="V13" s="242"/>
      <c r="W13" s="242"/>
      <c r="X13" s="242"/>
      <c r="Y13" s="242"/>
      <c r="Z13" s="242"/>
      <c r="AA13" s="242"/>
      <c r="AB13" s="242"/>
      <c r="AC13" s="242"/>
      <c r="AD13" s="242"/>
      <c r="AE13" s="242"/>
      <c r="AF13" s="242"/>
      <c r="AG13" s="242"/>
      <c r="AH13" s="242"/>
      <c r="AI13" s="242"/>
      <c r="AJ13" s="242"/>
      <c r="AK13" s="242"/>
      <c r="AL13" s="242"/>
      <c r="AM13" s="242"/>
      <c r="AN13" s="242"/>
      <c r="AO13" s="242"/>
      <c r="AP13" s="242"/>
      <c r="AQ13" s="242"/>
      <c r="AR13" s="242"/>
      <c r="AS13" s="242"/>
      <c r="AT13" s="242"/>
      <c r="AU13" s="242"/>
      <c r="AV13" s="242"/>
      <c r="AW13" s="242"/>
      <c r="AX13" s="242"/>
      <c r="AY13" s="242"/>
      <c r="AZ13" s="242"/>
      <c r="BA13" s="242"/>
      <c r="BB13" s="631"/>
    </row>
    <row r="14" spans="2:54" ht="15" customHeight="1">
      <c r="B14" s="5"/>
      <c r="G14" s="37"/>
      <c r="H14" s="37"/>
      <c r="I14" s="37"/>
      <c r="J14" s="37"/>
      <c r="K14" s="37"/>
      <c r="L14" s="138"/>
      <c r="M14" s="40"/>
      <c r="N14" s="40"/>
      <c r="O14" s="40"/>
      <c r="P14" s="458" t="s">
        <v>66</v>
      </c>
      <c r="Q14" s="459" t="s">
        <v>62</v>
      </c>
      <c r="R14" s="460" t="s">
        <v>57</v>
      </c>
      <c r="S14" s="461" t="s">
        <v>52</v>
      </c>
      <c r="T14" s="37"/>
      <c r="U14" s="462" t="s">
        <v>120</v>
      </c>
      <c r="V14" s="37"/>
      <c r="W14" s="463" t="s">
        <v>121</v>
      </c>
      <c r="X14" s="37"/>
      <c r="Y14" s="37"/>
      <c r="Z14" s="37"/>
      <c r="AA14" s="37"/>
      <c r="AB14" s="37"/>
      <c r="AC14" s="37"/>
      <c r="AG14" s="41"/>
      <c r="AH14" s="41"/>
      <c r="AI14" s="41"/>
      <c r="AJ14" s="41"/>
      <c r="AK14" s="37"/>
      <c r="AL14" s="464"/>
      <c r="AM14" s="37"/>
      <c r="AN14" s="195"/>
      <c r="AO14" s="37"/>
      <c r="AP14" s="37"/>
      <c r="AQ14" s="458" t="s">
        <v>66</v>
      </c>
      <c r="AR14" s="459" t="s">
        <v>62</v>
      </c>
      <c r="AS14" s="460" t="s">
        <v>57</v>
      </c>
      <c r="AT14" s="461" t="s">
        <v>52</v>
      </c>
      <c r="AU14" s="37"/>
      <c r="AV14" s="462" t="s">
        <v>120</v>
      </c>
      <c r="AW14" s="37"/>
      <c r="AX14" s="463" t="s">
        <v>121</v>
      </c>
      <c r="AY14" s="195"/>
      <c r="AZ14" s="37"/>
      <c r="BA14" s="37"/>
      <c r="BB14" s="629"/>
    </row>
    <row r="15" spans="2:54" ht="5.0999999999999996" customHeight="1">
      <c r="B15" s="5"/>
      <c r="G15" s="37"/>
      <c r="H15" s="37"/>
      <c r="I15" s="37"/>
      <c r="J15" s="37"/>
      <c r="K15" s="37"/>
      <c r="L15" s="138"/>
      <c r="M15" s="40"/>
      <c r="N15" s="40"/>
      <c r="O15" s="40"/>
      <c r="P15" s="511"/>
      <c r="Q15" s="41"/>
      <c r="R15" s="41"/>
      <c r="S15" s="511"/>
      <c r="T15" s="37"/>
      <c r="U15" s="40"/>
      <c r="V15" s="37"/>
      <c r="W15" s="40"/>
      <c r="X15" s="37"/>
      <c r="Y15" s="37"/>
      <c r="Z15" s="37"/>
      <c r="AA15" s="37"/>
      <c r="AB15" s="37"/>
      <c r="AC15" s="37"/>
      <c r="AG15" s="511"/>
      <c r="AH15" s="41"/>
      <c r="AI15" s="41"/>
      <c r="AJ15" s="511"/>
      <c r="AK15" s="37"/>
      <c r="AL15" s="40"/>
      <c r="AM15" s="37"/>
      <c r="AN15" s="40"/>
      <c r="AO15" s="37"/>
      <c r="AP15" s="37"/>
      <c r="AQ15" s="37"/>
      <c r="AR15" s="37"/>
      <c r="AS15" s="37"/>
      <c r="AT15" s="37"/>
      <c r="AW15" s="40"/>
      <c r="AX15" s="37"/>
      <c r="AY15" s="40"/>
      <c r="AZ15" s="37"/>
      <c r="BA15" s="37"/>
      <c r="BB15" s="629"/>
    </row>
    <row r="16" spans="2:54" ht="35.1" customHeight="1">
      <c r="B16" s="5"/>
      <c r="G16" s="37"/>
      <c r="H16" s="37"/>
      <c r="I16" s="37"/>
      <c r="J16" s="37"/>
      <c r="K16" s="37"/>
      <c r="L16" s="37"/>
      <c r="M16" s="37"/>
      <c r="N16" s="37"/>
      <c r="O16" s="37"/>
      <c r="P16" s="37"/>
      <c r="Q16" s="37"/>
      <c r="R16" s="37"/>
      <c r="S16" s="37"/>
      <c r="T16" s="37"/>
      <c r="U16" s="37"/>
      <c r="V16" s="37"/>
      <c r="W16" s="37"/>
      <c r="X16" s="37"/>
      <c r="Y16" s="37"/>
      <c r="Z16" s="37"/>
      <c r="AA16" s="37"/>
      <c r="AB16" s="37"/>
      <c r="AC16" s="37"/>
      <c r="AD16" s="37"/>
      <c r="AG16" s="37"/>
      <c r="AH16" s="37"/>
      <c r="AI16" s="37"/>
      <c r="AJ16" s="37"/>
      <c r="AK16" s="37"/>
      <c r="AL16" s="37"/>
      <c r="AM16" s="37"/>
      <c r="AN16" s="37"/>
      <c r="AO16" s="37"/>
      <c r="AP16" s="37"/>
      <c r="AQ16" s="37"/>
      <c r="AR16" s="37"/>
      <c r="AS16" s="37"/>
      <c r="AT16" s="37"/>
      <c r="AU16" s="37"/>
      <c r="AW16" s="37"/>
      <c r="AX16" s="37"/>
      <c r="AY16" s="37"/>
      <c r="AZ16" s="37"/>
      <c r="BA16" s="37"/>
      <c r="BB16" s="630"/>
    </row>
    <row r="17" spans="2:55" ht="22.5" customHeight="1">
      <c r="B17" s="632"/>
      <c r="C17" s="633"/>
      <c r="D17" s="634"/>
      <c r="E17" s="634"/>
      <c r="F17" s="634"/>
      <c r="G17" s="634"/>
      <c r="H17" s="634"/>
      <c r="I17" s="634"/>
      <c r="J17" s="634"/>
      <c r="K17" s="634"/>
      <c r="L17" s="634"/>
      <c r="M17" s="635"/>
      <c r="N17" s="635"/>
      <c r="O17" s="635"/>
      <c r="P17" s="635"/>
      <c r="Q17" s="635"/>
      <c r="R17" s="635"/>
      <c r="S17" s="635"/>
      <c r="T17" s="635"/>
      <c r="U17" s="635"/>
      <c r="V17" s="635"/>
      <c r="W17" s="635"/>
      <c r="X17" s="635"/>
      <c r="Y17" s="635"/>
      <c r="Z17" s="635"/>
      <c r="AA17" s="635"/>
      <c r="AB17" s="635"/>
      <c r="AC17" s="634"/>
      <c r="AD17" s="634"/>
      <c r="AE17" s="634"/>
      <c r="AF17" s="634"/>
      <c r="AG17" s="634"/>
      <c r="AH17" s="635"/>
      <c r="AI17" s="635"/>
      <c r="AJ17" s="635"/>
      <c r="AK17" s="635"/>
      <c r="AL17" s="635"/>
      <c r="AM17" s="635"/>
      <c r="AN17" s="635"/>
      <c r="AO17" s="635"/>
      <c r="AP17" s="635"/>
      <c r="AQ17" s="635"/>
      <c r="AR17" s="635"/>
      <c r="AS17" s="635"/>
      <c r="AT17" s="635"/>
      <c r="AU17" s="635"/>
      <c r="AV17" s="635"/>
      <c r="AW17" s="635"/>
      <c r="AX17" s="635"/>
      <c r="AY17" s="635"/>
      <c r="AZ17" s="635"/>
      <c r="BA17" s="635"/>
      <c r="BB17" s="631"/>
    </row>
    <row r="18" spans="2:55" ht="27" customHeight="1">
      <c r="B18" s="636"/>
      <c r="C18" s="587"/>
      <c r="D18" s="587"/>
      <c r="E18" s="587"/>
      <c r="F18" s="587"/>
      <c r="G18" s="587"/>
      <c r="H18" s="587"/>
      <c r="I18" s="587"/>
      <c r="J18" s="587"/>
      <c r="K18" s="587"/>
      <c r="L18" s="587"/>
      <c r="M18" s="584"/>
      <c r="N18" s="584"/>
      <c r="O18" s="584"/>
      <c r="P18" s="584"/>
      <c r="Q18" s="584"/>
      <c r="R18" s="584"/>
      <c r="S18" s="584"/>
      <c r="T18" s="584"/>
      <c r="U18" s="584"/>
      <c r="V18" s="584"/>
      <c r="W18" s="584"/>
      <c r="X18" s="584"/>
      <c r="Y18" s="584"/>
      <c r="Z18" s="584"/>
      <c r="AA18" s="584"/>
      <c r="AB18" s="584"/>
      <c r="AC18" s="587"/>
      <c r="AD18" s="587"/>
      <c r="AE18" s="587"/>
      <c r="AF18" s="587"/>
      <c r="AG18" s="587"/>
      <c r="AH18" s="584"/>
      <c r="AI18" s="584"/>
      <c r="AJ18" s="584"/>
      <c r="AK18" s="584"/>
      <c r="AL18" s="584"/>
      <c r="AM18" s="584"/>
      <c r="AN18" s="584"/>
      <c r="AO18" s="584"/>
      <c r="AP18" s="584"/>
      <c r="AQ18" s="584"/>
      <c r="AR18" s="584"/>
      <c r="AS18" s="584"/>
      <c r="AT18" s="584"/>
      <c r="AU18" s="584"/>
      <c r="AV18" s="584"/>
      <c r="AW18" s="584"/>
      <c r="AX18" s="584"/>
      <c r="AY18" s="584"/>
      <c r="AZ18" s="584"/>
      <c r="BA18" s="637"/>
    </row>
    <row r="19" spans="2:55" ht="12" customHeight="1">
      <c r="B19" s="638"/>
      <c r="C19" s="639"/>
      <c r="D19" s="1455" t="s">
        <v>126</v>
      </c>
      <c r="E19" s="1455"/>
      <c r="F19" s="1458"/>
      <c r="G19" s="1486" t="s">
        <v>247</v>
      </c>
      <c r="H19" s="1486"/>
      <c r="I19" s="1486"/>
      <c r="J19" s="1486"/>
      <c r="K19" s="1486"/>
      <c r="L19" s="1486"/>
      <c r="M19" s="1486"/>
      <c r="N19" s="1486"/>
      <c r="O19" s="1486"/>
      <c r="P19" s="1486"/>
      <c r="Q19" s="1486"/>
      <c r="R19" s="1486"/>
      <c r="S19" s="1486"/>
      <c r="T19" s="1421"/>
      <c r="U19" s="640"/>
      <c r="V19" s="1421"/>
      <c r="W19" s="640"/>
      <c r="X19" s="1421"/>
      <c r="Y19" s="1421"/>
      <c r="Z19" s="1451"/>
      <c r="AA19" s="584"/>
      <c r="AB19" s="584"/>
      <c r="AC19" s="641"/>
      <c r="AD19" s="639"/>
      <c r="AE19" s="1455" t="s">
        <v>126</v>
      </c>
      <c r="AF19" s="1455"/>
      <c r="AG19" s="1458"/>
      <c r="AH19" s="1448" t="s">
        <v>435</v>
      </c>
      <c r="AI19" s="1448"/>
      <c r="AJ19" s="1448"/>
      <c r="AK19" s="1448"/>
      <c r="AL19" s="1448"/>
      <c r="AM19" s="1448"/>
      <c r="AN19" s="1448"/>
      <c r="AO19" s="1448"/>
      <c r="AP19" s="1448"/>
      <c r="AQ19" s="1448"/>
      <c r="AR19" s="1448"/>
      <c r="AS19" s="1448"/>
      <c r="AT19" s="1448"/>
      <c r="AU19" s="1421"/>
      <c r="AV19" s="640"/>
      <c r="AW19" s="1421"/>
      <c r="AX19" s="640"/>
      <c r="AY19" s="1421"/>
      <c r="AZ19" s="1421"/>
      <c r="BA19" s="1424"/>
    </row>
    <row r="20" spans="2:55" ht="13.5" customHeight="1">
      <c r="B20" s="642"/>
      <c r="C20" s="643"/>
      <c r="D20" s="1456"/>
      <c r="E20" s="1456"/>
      <c r="F20" s="1459"/>
      <c r="G20" s="1487"/>
      <c r="H20" s="1487"/>
      <c r="I20" s="1487"/>
      <c r="J20" s="1487"/>
      <c r="K20" s="1487"/>
      <c r="L20" s="1487"/>
      <c r="M20" s="1487"/>
      <c r="N20" s="1487"/>
      <c r="O20" s="1487"/>
      <c r="P20" s="1487"/>
      <c r="Q20" s="1487"/>
      <c r="R20" s="1487"/>
      <c r="S20" s="1487"/>
      <c r="T20" s="1422"/>
      <c r="U20" s="1442">
        <f>AVERAGE(U26:U50)</f>
        <v>0</v>
      </c>
      <c r="V20" s="1422"/>
      <c r="W20" s="1427" t="e">
        <f>AVERAGE(W26:W50)</f>
        <v>#DIV/0!</v>
      </c>
      <c r="X20" s="1422"/>
      <c r="Y20" s="1422"/>
      <c r="Z20" s="1452"/>
      <c r="AA20" s="584"/>
      <c r="AB20" s="584"/>
      <c r="AC20" s="644"/>
      <c r="AD20" s="643"/>
      <c r="AE20" s="1456"/>
      <c r="AF20" s="1456"/>
      <c r="AG20" s="1459"/>
      <c r="AH20" s="1449"/>
      <c r="AI20" s="1449"/>
      <c r="AJ20" s="1449"/>
      <c r="AK20" s="1449"/>
      <c r="AL20" s="1449"/>
      <c r="AM20" s="1449"/>
      <c r="AN20" s="1449"/>
      <c r="AO20" s="1449"/>
      <c r="AP20" s="1449"/>
      <c r="AQ20" s="1449"/>
      <c r="AR20" s="1449"/>
      <c r="AS20" s="1449"/>
      <c r="AT20" s="1449"/>
      <c r="AU20" s="1422"/>
      <c r="AV20" s="1442">
        <f>AVERAGE(AV26:AV50)</f>
        <v>0</v>
      </c>
      <c r="AW20" s="1422"/>
      <c r="AX20" s="1427" t="e">
        <f>AVERAGE(AX26:AX50)</f>
        <v>#DIV/0!</v>
      </c>
      <c r="AY20" s="1422"/>
      <c r="AZ20" s="1422"/>
      <c r="BA20" s="1425"/>
    </row>
    <row r="21" spans="2:55" ht="13.5" customHeight="1">
      <c r="B21" s="642"/>
      <c r="C21" s="643"/>
      <c r="D21" s="1456"/>
      <c r="E21" s="1456"/>
      <c r="F21" s="1459"/>
      <c r="G21" s="1487"/>
      <c r="H21" s="1487"/>
      <c r="I21" s="1487"/>
      <c r="J21" s="1487"/>
      <c r="K21" s="1487"/>
      <c r="L21" s="1487"/>
      <c r="M21" s="1487"/>
      <c r="N21" s="1487"/>
      <c r="O21" s="1487"/>
      <c r="P21" s="1487"/>
      <c r="Q21" s="1487"/>
      <c r="R21" s="1487"/>
      <c r="S21" s="1487"/>
      <c r="T21" s="1422"/>
      <c r="U21" s="1443"/>
      <c r="V21" s="1422"/>
      <c r="W21" s="1428"/>
      <c r="X21" s="1422"/>
      <c r="Y21" s="1422"/>
      <c r="Z21" s="1452"/>
      <c r="AA21" s="584"/>
      <c r="AB21" s="584"/>
      <c r="AC21" s="644"/>
      <c r="AD21" s="643"/>
      <c r="AE21" s="1456"/>
      <c r="AF21" s="1456"/>
      <c r="AG21" s="1459"/>
      <c r="AH21" s="1449"/>
      <c r="AI21" s="1449"/>
      <c r="AJ21" s="1449"/>
      <c r="AK21" s="1449"/>
      <c r="AL21" s="1449"/>
      <c r="AM21" s="1449"/>
      <c r="AN21" s="1449"/>
      <c r="AO21" s="1449"/>
      <c r="AP21" s="1449"/>
      <c r="AQ21" s="1449"/>
      <c r="AR21" s="1449"/>
      <c r="AS21" s="1449"/>
      <c r="AT21" s="1449"/>
      <c r="AU21" s="1422"/>
      <c r="AV21" s="1443"/>
      <c r="AW21" s="1422"/>
      <c r="AX21" s="1428"/>
      <c r="AY21" s="1422"/>
      <c r="AZ21" s="1422"/>
      <c r="BA21" s="1425"/>
    </row>
    <row r="22" spans="2:55" ht="10.5" customHeight="1">
      <c r="B22" s="642"/>
      <c r="C22" s="643"/>
      <c r="D22" s="1456"/>
      <c r="E22" s="1456"/>
      <c r="F22" s="1459"/>
      <c r="G22" s="1487"/>
      <c r="H22" s="1487"/>
      <c r="I22" s="1487"/>
      <c r="J22" s="1487"/>
      <c r="K22" s="1487"/>
      <c r="L22" s="1487"/>
      <c r="M22" s="1487"/>
      <c r="N22" s="1487"/>
      <c r="O22" s="1487"/>
      <c r="P22" s="1487"/>
      <c r="Q22" s="1487"/>
      <c r="R22" s="1487"/>
      <c r="S22" s="1487"/>
      <c r="T22" s="1422"/>
      <c r="U22" s="1444"/>
      <c r="V22" s="1422"/>
      <c r="W22" s="1429"/>
      <c r="X22" s="1422"/>
      <c r="Y22" s="1422"/>
      <c r="Z22" s="1452"/>
      <c r="AA22" s="584"/>
      <c r="AB22" s="584"/>
      <c r="AC22" s="644"/>
      <c r="AD22" s="643"/>
      <c r="AE22" s="1456"/>
      <c r="AF22" s="1456"/>
      <c r="AG22" s="1459"/>
      <c r="AH22" s="1449"/>
      <c r="AI22" s="1449"/>
      <c r="AJ22" s="1449"/>
      <c r="AK22" s="1449"/>
      <c r="AL22" s="1449"/>
      <c r="AM22" s="1449"/>
      <c r="AN22" s="1449"/>
      <c r="AO22" s="1449"/>
      <c r="AP22" s="1449"/>
      <c r="AQ22" s="1449"/>
      <c r="AR22" s="1449"/>
      <c r="AS22" s="1449"/>
      <c r="AT22" s="1449"/>
      <c r="AU22" s="1422"/>
      <c r="AV22" s="1444"/>
      <c r="AW22" s="1422"/>
      <c r="AX22" s="1429"/>
      <c r="AY22" s="1422"/>
      <c r="AZ22" s="1422"/>
      <c r="BA22" s="1425"/>
    </row>
    <row r="23" spans="2:55" ht="12" customHeight="1">
      <c r="B23" s="645"/>
      <c r="C23" s="646"/>
      <c r="D23" s="1457"/>
      <c r="E23" s="1457"/>
      <c r="F23" s="1460"/>
      <c r="G23" s="1488"/>
      <c r="H23" s="1488"/>
      <c r="I23" s="1488"/>
      <c r="J23" s="1488"/>
      <c r="K23" s="1488"/>
      <c r="L23" s="1488"/>
      <c r="M23" s="1488"/>
      <c r="N23" s="1488"/>
      <c r="O23" s="1488"/>
      <c r="P23" s="1488"/>
      <c r="Q23" s="1488"/>
      <c r="R23" s="1488"/>
      <c r="S23" s="1488"/>
      <c r="T23" s="1423"/>
      <c r="U23" s="647"/>
      <c r="V23" s="1423"/>
      <c r="W23" s="647"/>
      <c r="X23" s="1423"/>
      <c r="Y23" s="1423"/>
      <c r="Z23" s="1453"/>
      <c r="AA23" s="584"/>
      <c r="AB23" s="584"/>
      <c r="AC23" s="648"/>
      <c r="AD23" s="646"/>
      <c r="AE23" s="1457"/>
      <c r="AF23" s="1457"/>
      <c r="AG23" s="1460"/>
      <c r="AH23" s="1450"/>
      <c r="AI23" s="1450"/>
      <c r="AJ23" s="1450"/>
      <c r="AK23" s="1450"/>
      <c r="AL23" s="1450"/>
      <c r="AM23" s="1450"/>
      <c r="AN23" s="1450"/>
      <c r="AO23" s="1450"/>
      <c r="AP23" s="1450"/>
      <c r="AQ23" s="1450"/>
      <c r="AR23" s="1450"/>
      <c r="AS23" s="1450"/>
      <c r="AT23" s="1450"/>
      <c r="AU23" s="1423"/>
      <c r="AV23" s="647"/>
      <c r="AW23" s="1423"/>
      <c r="AX23" s="647"/>
      <c r="AY23" s="1423"/>
      <c r="AZ23" s="1423"/>
      <c r="BA23" s="1426"/>
    </row>
    <row r="24" spans="2:55" ht="30" customHeight="1">
      <c r="B24" s="638"/>
      <c r="C24" s="639"/>
      <c r="D24" s="639"/>
      <c r="E24" s="639"/>
      <c r="F24" s="639"/>
      <c r="G24" s="640"/>
      <c r="H24" s="640"/>
      <c r="I24" s="640"/>
      <c r="J24" s="640"/>
      <c r="K24" s="640"/>
      <c r="L24" s="640"/>
      <c r="M24" s="640"/>
      <c r="N24" s="640"/>
      <c r="O24" s="640"/>
      <c r="P24" s="640"/>
      <c r="Q24" s="640"/>
      <c r="R24" s="640"/>
      <c r="S24" s="640"/>
      <c r="T24" s="640"/>
      <c r="U24" s="640"/>
      <c r="V24" s="640"/>
      <c r="W24" s="640"/>
      <c r="X24" s="640"/>
      <c r="Y24" s="640"/>
      <c r="Z24" s="649"/>
      <c r="AA24" s="650"/>
      <c r="AB24" s="584"/>
      <c r="AC24" s="641"/>
      <c r="AD24" s="639"/>
      <c r="AE24" s="639"/>
      <c r="AF24" s="639"/>
      <c r="AG24" s="639"/>
      <c r="AH24" s="640"/>
      <c r="AI24" s="640"/>
      <c r="AJ24" s="640"/>
      <c r="AK24" s="640"/>
      <c r="AL24" s="640"/>
      <c r="AM24" s="640"/>
      <c r="AN24" s="640"/>
      <c r="AO24" s="640"/>
      <c r="AP24" s="640"/>
      <c r="AQ24" s="640"/>
      <c r="AR24" s="640"/>
      <c r="AS24" s="640"/>
      <c r="AT24" s="640"/>
      <c r="AU24" s="640"/>
      <c r="AV24" s="640"/>
      <c r="AW24" s="640"/>
      <c r="AX24" s="640"/>
      <c r="AY24" s="640"/>
      <c r="AZ24" s="640"/>
      <c r="BA24" s="651"/>
    </row>
    <row r="25" spans="2:55" ht="20.100000000000001" customHeight="1">
      <c r="B25" s="642"/>
      <c r="C25" s="652"/>
      <c r="D25" s="1418"/>
      <c r="E25" s="1418"/>
      <c r="F25" s="652"/>
      <c r="G25" s="654"/>
      <c r="H25" s="1433" t="str">
        <f>'Donnees MFER'!$E$4</f>
        <v>C1.1 Collecter les données nécessaires à l’intervention</v>
      </c>
      <c r="I25" s="1434"/>
      <c r="J25" s="1434"/>
      <c r="K25" s="1434"/>
      <c r="L25" s="1435"/>
      <c r="M25" s="643"/>
      <c r="N25" s="643"/>
      <c r="O25" s="654"/>
      <c r="P25" s="654"/>
      <c r="Q25" s="655"/>
      <c r="R25" s="654"/>
      <c r="S25" s="654"/>
      <c r="T25" s="654"/>
      <c r="U25" s="654"/>
      <c r="V25" s="654"/>
      <c r="W25" s="654"/>
      <c r="X25" s="654"/>
      <c r="Y25" s="654"/>
      <c r="Z25" s="656"/>
      <c r="AA25" s="650"/>
      <c r="AB25" s="584"/>
      <c r="AC25" s="644"/>
      <c r="AD25" s="652"/>
      <c r="AE25" s="1418"/>
      <c r="AF25" s="1418"/>
      <c r="AG25" s="652"/>
      <c r="AH25" s="654"/>
      <c r="AI25" s="1477" t="str">
        <f>'Donnees MFER'!$E$11</f>
        <v>C2.1 Identifier les éléments d'un réseau fluidique et d'un réseau électrique</v>
      </c>
      <c r="AJ25" s="1478"/>
      <c r="AK25" s="1478"/>
      <c r="AL25" s="1478"/>
      <c r="AM25" s="1479"/>
      <c r="AN25" s="643"/>
      <c r="AO25" s="643"/>
      <c r="AP25" s="654"/>
      <c r="AQ25" s="654"/>
      <c r="AR25" s="655"/>
      <c r="AS25" s="654"/>
      <c r="AT25" s="654"/>
      <c r="AU25" s="654"/>
      <c r="AV25" s="654"/>
      <c r="AW25" s="654"/>
      <c r="AX25" s="654"/>
      <c r="AY25" s="654"/>
      <c r="AZ25" s="654"/>
      <c r="BA25" s="657"/>
    </row>
    <row r="26" spans="2:55" s="21" customFormat="1" ht="30" customHeight="1">
      <c r="B26" s="1416">
        <f>'Donnees MFER'!$B$4</f>
        <v>1</v>
      </c>
      <c r="C26" s="1461"/>
      <c r="D26" s="1419" t="str">
        <f>'Donnees MFER'!$C$4</f>
        <v>C1.1</v>
      </c>
      <c r="E26" s="1420"/>
      <c r="F26" s="652"/>
      <c r="G26" s="659" t="s">
        <v>211</v>
      </c>
      <c r="H26" s="1436"/>
      <c r="I26" s="1353"/>
      <c r="J26" s="1353"/>
      <c r="K26" s="1353"/>
      <c r="L26" s="1437"/>
      <c r="M26" s="1446" t="s">
        <v>212</v>
      </c>
      <c r="N26" s="1446"/>
      <c r="O26" s="1447"/>
      <c r="P26" s="1430" t="str">
        <f>REPT("g",(U26))</f>
        <v/>
      </c>
      <c r="Q26" s="1431"/>
      <c r="R26" s="1431"/>
      <c r="S26" s="1432"/>
      <c r="T26" s="664"/>
      <c r="U26" s="1038">
        <f>Bilan!$AK$18</f>
        <v>0</v>
      </c>
      <c r="V26" s="654"/>
      <c r="W26" s="1039" t="str">
        <f>Bilan!$AM$18</f>
        <v xml:space="preserve"> </v>
      </c>
      <c r="X26" s="666"/>
      <c r="Y26" s="654"/>
      <c r="Z26" s="656"/>
      <c r="AA26" s="650"/>
      <c r="AB26" s="584"/>
      <c r="AC26" s="1454">
        <v>8</v>
      </c>
      <c r="AD26" s="1461"/>
      <c r="AE26" s="1419" t="str">
        <f>'Donnees MFER'!$C$11</f>
        <v>C2.1</v>
      </c>
      <c r="AF26" s="1420"/>
      <c r="AG26" s="652"/>
      <c r="AH26" s="659" t="s">
        <v>211</v>
      </c>
      <c r="AI26" s="1480"/>
      <c r="AJ26" s="1481"/>
      <c r="AK26" s="1481"/>
      <c r="AL26" s="1481"/>
      <c r="AM26" s="1482"/>
      <c r="AN26" s="1446" t="s">
        <v>212</v>
      </c>
      <c r="AO26" s="1446"/>
      <c r="AP26" s="1447"/>
      <c r="AQ26" s="1430" t="str">
        <f>REPT("g",(AV26))</f>
        <v/>
      </c>
      <c r="AR26" s="1431"/>
      <c r="AS26" s="1431"/>
      <c r="AT26" s="1432"/>
      <c r="AU26" s="664"/>
      <c r="AV26" s="1038">
        <f>Bilan!$AK$26</f>
        <v>0</v>
      </c>
      <c r="AW26" s="654"/>
      <c r="AX26" s="1039" t="str">
        <f>Bilan!$AM$26</f>
        <v xml:space="preserve"> </v>
      </c>
      <c r="AY26" s="666"/>
      <c r="AZ26" s="654"/>
      <c r="BA26" s="657"/>
    </row>
    <row r="27" spans="2:55" ht="20.100000000000001" customHeight="1">
      <c r="B27" s="642"/>
      <c r="C27" s="652"/>
      <c r="D27" s="1418"/>
      <c r="E27" s="1418"/>
      <c r="F27" s="652"/>
      <c r="G27" s="654"/>
      <c r="H27" s="1438"/>
      <c r="I27" s="1439"/>
      <c r="J27" s="1439"/>
      <c r="K27" s="1439"/>
      <c r="L27" s="1440"/>
      <c r="M27" s="643"/>
      <c r="N27" s="643"/>
      <c r="O27" s="654"/>
      <c r="P27" s="654"/>
      <c r="Q27" s="654"/>
      <c r="R27" s="654"/>
      <c r="S27" s="654"/>
      <c r="T27" s="654"/>
      <c r="U27" s="654"/>
      <c r="V27" s="654"/>
      <c r="W27" s="654"/>
      <c r="X27" s="654"/>
      <c r="Y27" s="654"/>
      <c r="Z27" s="656"/>
      <c r="AA27" s="650"/>
      <c r="AB27" s="584"/>
      <c r="AC27" s="644"/>
      <c r="AD27" s="652"/>
      <c r="AE27" s="1418"/>
      <c r="AF27" s="1418"/>
      <c r="AG27" s="652"/>
      <c r="AH27" s="654"/>
      <c r="AI27" s="1483"/>
      <c r="AJ27" s="1484"/>
      <c r="AK27" s="1484"/>
      <c r="AL27" s="1484"/>
      <c r="AM27" s="1485"/>
      <c r="AN27" s="643"/>
      <c r="AO27" s="643"/>
      <c r="AP27" s="654"/>
      <c r="AQ27" s="654"/>
      <c r="AR27" s="654"/>
      <c r="AS27" s="654"/>
      <c r="AT27" s="654"/>
      <c r="AU27" s="654"/>
      <c r="AV27" s="654"/>
      <c r="AW27" s="654"/>
      <c r="AX27" s="654"/>
      <c r="AY27" s="654"/>
      <c r="AZ27" s="654"/>
      <c r="BA27" s="657"/>
    </row>
    <row r="28" spans="2:55" ht="15" customHeight="1">
      <c r="B28" s="667"/>
      <c r="C28" s="668"/>
      <c r="D28" s="669"/>
      <c r="E28" s="654"/>
      <c r="F28" s="670"/>
      <c r="G28" s="654"/>
      <c r="H28" s="654"/>
      <c r="I28" s="654"/>
      <c r="J28" s="654"/>
      <c r="K28" s="654"/>
      <c r="L28" s="654"/>
      <c r="M28" s="671"/>
      <c r="N28" s="671"/>
      <c r="O28" s="671"/>
      <c r="P28" s="671"/>
      <c r="Q28" s="671"/>
      <c r="R28" s="671"/>
      <c r="S28" s="671"/>
      <c r="T28" s="671"/>
      <c r="U28" s="671"/>
      <c r="V28" s="671"/>
      <c r="W28" s="671"/>
      <c r="X28" s="671"/>
      <c r="Y28" s="671"/>
      <c r="Z28" s="672"/>
      <c r="AA28" s="673"/>
      <c r="AB28" s="674"/>
      <c r="AC28" s="675"/>
      <c r="AD28" s="668"/>
      <c r="AE28" s="669"/>
      <c r="AF28" s="654"/>
      <c r="AG28" s="670"/>
      <c r="AH28" s="654"/>
      <c r="AI28" s="654"/>
      <c r="AJ28" s="654"/>
      <c r="AK28" s="654"/>
      <c r="AL28" s="654"/>
      <c r="AM28" s="654"/>
      <c r="AN28" s="671"/>
      <c r="AO28" s="671"/>
      <c r="AP28" s="671"/>
      <c r="AQ28" s="671"/>
      <c r="AR28" s="671"/>
      <c r="AS28" s="671"/>
      <c r="AT28" s="671"/>
      <c r="AU28" s="671"/>
      <c r="AV28" s="671"/>
      <c r="AW28" s="671"/>
      <c r="AX28" s="671"/>
      <c r="AY28" s="671"/>
      <c r="AZ28" s="671"/>
      <c r="BA28" s="676"/>
    </row>
    <row r="29" spans="2:55" ht="20.100000000000001" customHeight="1">
      <c r="B29" s="642"/>
      <c r="C29" s="652"/>
      <c r="D29" s="1418"/>
      <c r="E29" s="1418"/>
      <c r="F29" s="652"/>
      <c r="G29" s="654"/>
      <c r="H29" s="1433" t="str">
        <f>'Donnees MFER'!$E$5</f>
        <v>C1.2 Ordonner les données nécessaires à l’intervention</v>
      </c>
      <c r="I29" s="1434"/>
      <c r="J29" s="1434"/>
      <c r="K29" s="1434"/>
      <c r="L29" s="1435"/>
      <c r="M29" s="643"/>
      <c r="N29" s="643"/>
      <c r="O29" s="654"/>
      <c r="P29" s="654"/>
      <c r="Q29" s="655"/>
      <c r="R29" s="654"/>
      <c r="S29" s="654"/>
      <c r="T29" s="654"/>
      <c r="U29" s="654"/>
      <c r="V29" s="654"/>
      <c r="W29" s="654"/>
      <c r="X29" s="654"/>
      <c r="Y29" s="654"/>
      <c r="Z29" s="656"/>
      <c r="AA29" s="650"/>
      <c r="AB29" s="584"/>
      <c r="AC29" s="644"/>
      <c r="AD29" s="652"/>
      <c r="AE29" s="1418"/>
      <c r="AF29" s="1418"/>
      <c r="AG29" s="652"/>
      <c r="AH29" s="654"/>
      <c r="AI29" s="1433" t="str">
        <f>'Donnees MFER'!$E$12</f>
        <v xml:space="preserve">C2.2 Déterminer les  caractéristiques des différents éléments de l’installation </v>
      </c>
      <c r="AJ29" s="1434"/>
      <c r="AK29" s="1434"/>
      <c r="AL29" s="1434"/>
      <c r="AM29" s="1435"/>
      <c r="AN29" s="643"/>
      <c r="AO29" s="643"/>
      <c r="AP29" s="654"/>
      <c r="AQ29" s="654"/>
      <c r="AR29" s="655"/>
      <c r="AS29" s="654"/>
      <c r="AT29" s="654"/>
      <c r="AU29" s="654"/>
      <c r="AV29" s="654"/>
      <c r="AW29" s="654"/>
      <c r="AX29" s="654"/>
      <c r="AY29" s="654"/>
      <c r="AZ29" s="654"/>
      <c r="BA29" s="657"/>
    </row>
    <row r="30" spans="2:55" ht="30" customHeight="1">
      <c r="B30" s="1416">
        <f>'Donnees MFER'!$B$5</f>
        <v>2</v>
      </c>
      <c r="C30" s="1461"/>
      <c r="D30" s="1419" t="str">
        <f>'Donnees MFER'!$C$5</f>
        <v>C1.2</v>
      </c>
      <c r="E30" s="1420"/>
      <c r="F30" s="652"/>
      <c r="G30" s="659" t="s">
        <v>211</v>
      </c>
      <c r="H30" s="1436"/>
      <c r="I30" s="1353"/>
      <c r="J30" s="1353"/>
      <c r="K30" s="1353"/>
      <c r="L30" s="1437"/>
      <c r="M30" s="1446" t="s">
        <v>212</v>
      </c>
      <c r="N30" s="1446"/>
      <c r="O30" s="1447"/>
      <c r="P30" s="1430" t="str">
        <f>REPT("g",(U30))</f>
        <v/>
      </c>
      <c r="Q30" s="1431"/>
      <c r="R30" s="1431"/>
      <c r="S30" s="1432"/>
      <c r="T30" s="664"/>
      <c r="U30" s="1038">
        <f>Bilan!$AK$18</f>
        <v>0</v>
      </c>
      <c r="V30" s="654"/>
      <c r="W30" s="1039" t="str">
        <f>Bilan!$AM$18</f>
        <v xml:space="preserve"> </v>
      </c>
      <c r="X30" s="666"/>
      <c r="Y30" s="654"/>
      <c r="Z30" s="656"/>
      <c r="AA30" s="650"/>
      <c r="AB30" s="584"/>
      <c r="AC30" s="1454">
        <v>9</v>
      </c>
      <c r="AD30" s="1461"/>
      <c r="AE30" s="1419" t="str">
        <f>'Donnees MFER'!$C$12</f>
        <v>C2.2</v>
      </c>
      <c r="AF30" s="1420"/>
      <c r="AG30" s="652"/>
      <c r="AH30" s="659" t="s">
        <v>211</v>
      </c>
      <c r="AI30" s="1436"/>
      <c r="AJ30" s="1353"/>
      <c r="AK30" s="1353"/>
      <c r="AL30" s="1353"/>
      <c r="AM30" s="1437"/>
      <c r="AN30" s="1446" t="s">
        <v>212</v>
      </c>
      <c r="AO30" s="1446"/>
      <c r="AP30" s="1447"/>
      <c r="AQ30" s="1430" t="str">
        <f>REPT("g",(AV30))</f>
        <v/>
      </c>
      <c r="AR30" s="1431"/>
      <c r="AS30" s="1431"/>
      <c r="AT30" s="1432"/>
      <c r="AU30" s="664"/>
      <c r="AV30" s="1038">
        <f>Bilan!$AK$26</f>
        <v>0</v>
      </c>
      <c r="AW30" s="654"/>
      <c r="AX30" s="1039" t="str">
        <f>Bilan!$AM$26</f>
        <v xml:space="preserve"> </v>
      </c>
      <c r="AY30" s="666"/>
      <c r="AZ30" s="654"/>
      <c r="BA30" s="657"/>
    </row>
    <row r="31" spans="2:55" ht="20.100000000000001" customHeight="1">
      <c r="B31" s="642"/>
      <c r="C31" s="652"/>
      <c r="D31" s="1418"/>
      <c r="E31" s="1418"/>
      <c r="F31" s="652"/>
      <c r="G31" s="654"/>
      <c r="H31" s="1438"/>
      <c r="I31" s="1439"/>
      <c r="J31" s="1439"/>
      <c r="K31" s="1439"/>
      <c r="L31" s="1440"/>
      <c r="M31" s="643"/>
      <c r="N31" s="643"/>
      <c r="O31" s="654"/>
      <c r="P31" s="654"/>
      <c r="Q31" s="654"/>
      <c r="R31" s="654"/>
      <c r="S31" s="654"/>
      <c r="T31" s="654"/>
      <c r="U31" s="654"/>
      <c r="V31" s="654"/>
      <c r="W31" s="654"/>
      <c r="X31" s="654"/>
      <c r="Y31" s="654"/>
      <c r="Z31" s="656"/>
      <c r="AA31" s="650"/>
      <c r="AB31" s="584"/>
      <c r="AC31" s="644"/>
      <c r="AD31" s="652"/>
      <c r="AE31" s="1418"/>
      <c r="AF31" s="1418"/>
      <c r="AG31" s="652"/>
      <c r="AH31" s="654"/>
      <c r="AI31" s="1438"/>
      <c r="AJ31" s="1439"/>
      <c r="AK31" s="1439"/>
      <c r="AL31" s="1439"/>
      <c r="AM31" s="1440"/>
      <c r="AN31" s="643"/>
      <c r="AO31" s="643"/>
      <c r="AP31" s="654"/>
      <c r="AQ31" s="654"/>
      <c r="AR31" s="654"/>
      <c r="AS31" s="654"/>
      <c r="AT31" s="654"/>
      <c r="AU31" s="654"/>
      <c r="AV31" s="654"/>
      <c r="AW31" s="654"/>
      <c r="AX31" s="654"/>
      <c r="AY31" s="654"/>
      <c r="AZ31" s="654"/>
      <c r="BA31" s="657"/>
      <c r="BB31" s="677"/>
      <c r="BC31" s="677"/>
    </row>
    <row r="32" spans="2:55" ht="15" customHeight="1">
      <c r="B32" s="642"/>
      <c r="C32" s="652"/>
      <c r="D32" s="669"/>
      <c r="E32" s="654"/>
      <c r="F32" s="652"/>
      <c r="G32" s="654"/>
      <c r="H32" s="678"/>
      <c r="I32" s="679"/>
      <c r="J32" s="679"/>
      <c r="K32" s="680"/>
      <c r="L32" s="681"/>
      <c r="M32" s="643"/>
      <c r="N32" s="643"/>
      <c r="O32" s="654"/>
      <c r="P32" s="654"/>
      <c r="Q32" s="654"/>
      <c r="R32" s="654"/>
      <c r="S32" s="654"/>
      <c r="T32" s="654"/>
      <c r="U32" s="654"/>
      <c r="V32" s="654"/>
      <c r="W32" s="654"/>
      <c r="X32" s="654"/>
      <c r="Y32" s="654"/>
      <c r="Z32" s="656"/>
      <c r="AA32" s="1441"/>
      <c r="AB32" s="683"/>
      <c r="AC32" s="644"/>
      <c r="AD32" s="652"/>
      <c r="AE32" s="1418"/>
      <c r="AF32" s="1418"/>
      <c r="AG32" s="652"/>
      <c r="AH32" s="654"/>
      <c r="AI32" s="678"/>
      <c r="AJ32" s="679"/>
      <c r="AK32" s="679"/>
      <c r="AL32" s="680"/>
      <c r="AM32" s="681"/>
      <c r="AN32" s="643"/>
      <c r="AO32" s="643"/>
      <c r="AP32" s="654"/>
      <c r="AQ32" s="654"/>
      <c r="AR32" s="654"/>
      <c r="AS32" s="654"/>
      <c r="AT32" s="654"/>
      <c r="AU32" s="654"/>
      <c r="AV32" s="654"/>
      <c r="AW32" s="654"/>
      <c r="AX32" s="654"/>
      <c r="AY32" s="654"/>
      <c r="AZ32" s="654"/>
      <c r="BA32" s="657"/>
      <c r="BB32" s="251"/>
      <c r="BC32" s="251"/>
    </row>
    <row r="33" spans="2:55" ht="20.100000000000001" customHeight="1">
      <c r="B33" s="642"/>
      <c r="C33" s="652"/>
      <c r="D33" s="1418"/>
      <c r="E33" s="1418"/>
      <c r="F33" s="652"/>
      <c r="G33" s="654"/>
      <c r="H33" s="1433" t="str">
        <f>'Donnees MFER'!$E$6</f>
        <v>C1.3 Repérer les contraintes techniques liées à l’intervention</v>
      </c>
      <c r="I33" s="1434"/>
      <c r="J33" s="1434"/>
      <c r="K33" s="1434"/>
      <c r="L33" s="1435"/>
      <c r="M33" s="643"/>
      <c r="N33" s="643"/>
      <c r="O33" s="654"/>
      <c r="P33" s="654"/>
      <c r="Q33" s="655"/>
      <c r="R33" s="654"/>
      <c r="S33" s="654"/>
      <c r="T33" s="654"/>
      <c r="U33" s="654"/>
      <c r="V33" s="654"/>
      <c r="W33" s="654"/>
      <c r="X33" s="654"/>
      <c r="Y33" s="654"/>
      <c r="Z33" s="656"/>
      <c r="AA33" s="1441"/>
      <c r="AB33" s="683"/>
      <c r="AC33" s="644"/>
      <c r="AD33" s="652"/>
      <c r="AE33" s="1418"/>
      <c r="AF33" s="1418"/>
      <c r="AG33" s="652"/>
      <c r="AH33" s="654"/>
      <c r="AI33" s="1477" t="str">
        <f>'Donnees MFER'!$E$13</f>
        <v>C2.3 Identifier les grandeurs physiques nominales associées à l’installation (températures, pression, puissances, intensités, tensions, …)</v>
      </c>
      <c r="AJ33" s="1478"/>
      <c r="AK33" s="1478"/>
      <c r="AL33" s="1478"/>
      <c r="AM33" s="1479"/>
      <c r="AN33" s="643"/>
      <c r="AO33" s="643"/>
      <c r="AP33" s="654"/>
      <c r="AQ33" s="654"/>
      <c r="AR33" s="655"/>
      <c r="AS33" s="654"/>
      <c r="AT33" s="654"/>
      <c r="AU33" s="654"/>
      <c r="AV33" s="654"/>
      <c r="AW33" s="654"/>
      <c r="AX33" s="654"/>
      <c r="AY33" s="654"/>
      <c r="AZ33" s="654"/>
      <c r="BA33" s="657"/>
    </row>
    <row r="34" spans="2:55" ht="30" customHeight="1">
      <c r="B34" s="1416">
        <f>'Donnees MFER'!$B$6</f>
        <v>3</v>
      </c>
      <c r="C34" s="1461"/>
      <c r="D34" s="1419" t="str">
        <f>'Donnees MFER'!$C$6</f>
        <v>C1.3</v>
      </c>
      <c r="E34" s="1420"/>
      <c r="F34" s="652"/>
      <c r="G34" s="659" t="s">
        <v>211</v>
      </c>
      <c r="H34" s="1436"/>
      <c r="I34" s="1353"/>
      <c r="J34" s="1353"/>
      <c r="K34" s="1353"/>
      <c r="L34" s="1437"/>
      <c r="M34" s="1446" t="s">
        <v>212</v>
      </c>
      <c r="N34" s="1446"/>
      <c r="O34" s="1447"/>
      <c r="P34" s="1430" t="str">
        <f>REPT("g",(U34))</f>
        <v/>
      </c>
      <c r="Q34" s="1431"/>
      <c r="R34" s="1431"/>
      <c r="S34" s="1432"/>
      <c r="T34" s="664"/>
      <c r="U34" s="1038">
        <f>Bilan!$AK$18</f>
        <v>0</v>
      </c>
      <c r="V34" s="654"/>
      <c r="W34" s="1039" t="str">
        <f>Bilan!$AM$18</f>
        <v xml:space="preserve"> </v>
      </c>
      <c r="X34" s="666"/>
      <c r="Y34" s="654"/>
      <c r="Z34" s="656"/>
      <c r="AA34" s="650"/>
      <c r="AB34" s="584"/>
      <c r="AC34" s="1454">
        <v>10</v>
      </c>
      <c r="AD34" s="1461"/>
      <c r="AE34" s="1419" t="str">
        <f>'Donnees MFER'!$C$13</f>
        <v>C2.3</v>
      </c>
      <c r="AF34" s="1420"/>
      <c r="AG34" s="652"/>
      <c r="AH34" s="659" t="s">
        <v>211</v>
      </c>
      <c r="AI34" s="1480"/>
      <c r="AJ34" s="1481"/>
      <c r="AK34" s="1481"/>
      <c r="AL34" s="1481"/>
      <c r="AM34" s="1482"/>
      <c r="AN34" s="1446" t="s">
        <v>212</v>
      </c>
      <c r="AO34" s="1446"/>
      <c r="AP34" s="1447"/>
      <c r="AQ34" s="1430" t="str">
        <f>REPT("g",(AV34))</f>
        <v/>
      </c>
      <c r="AR34" s="1431"/>
      <c r="AS34" s="1431"/>
      <c r="AT34" s="1432"/>
      <c r="AU34" s="664"/>
      <c r="AV34" s="1038">
        <f>Bilan!$AK$26</f>
        <v>0</v>
      </c>
      <c r="AW34" s="654"/>
      <c r="AX34" s="1039" t="str">
        <f>Bilan!$AM$26</f>
        <v xml:space="preserve"> </v>
      </c>
      <c r="AY34" s="666"/>
      <c r="AZ34" s="654"/>
      <c r="BA34" s="657"/>
    </row>
    <row r="35" spans="2:55" ht="20.100000000000001" customHeight="1">
      <c r="B35" s="684"/>
      <c r="C35" s="652"/>
      <c r="D35" s="1418"/>
      <c r="E35" s="1418"/>
      <c r="F35" s="652"/>
      <c r="G35" s="654"/>
      <c r="H35" s="1438"/>
      <c r="I35" s="1439"/>
      <c r="J35" s="1439"/>
      <c r="K35" s="1439"/>
      <c r="L35" s="1440"/>
      <c r="M35" s="643"/>
      <c r="N35" s="643"/>
      <c r="O35" s="654"/>
      <c r="P35" s="654"/>
      <c r="Q35" s="654"/>
      <c r="R35" s="654"/>
      <c r="S35" s="654"/>
      <c r="T35" s="654"/>
      <c r="U35" s="654"/>
      <c r="V35" s="654"/>
      <c r="W35" s="654"/>
      <c r="X35" s="654"/>
      <c r="Y35" s="654"/>
      <c r="Z35" s="656"/>
      <c r="AA35" s="1462"/>
      <c r="AB35" s="686"/>
      <c r="AC35" s="687"/>
      <c r="AD35" s="652"/>
      <c r="AE35" s="1418"/>
      <c r="AF35" s="1418"/>
      <c r="AG35" s="652"/>
      <c r="AH35" s="654"/>
      <c r="AI35" s="1483"/>
      <c r="AJ35" s="1484"/>
      <c r="AK35" s="1484"/>
      <c r="AL35" s="1484"/>
      <c r="AM35" s="1485"/>
      <c r="AN35" s="643"/>
      <c r="AO35" s="643"/>
      <c r="AP35" s="654"/>
      <c r="AQ35" s="654"/>
      <c r="AR35" s="654"/>
      <c r="AS35" s="654"/>
      <c r="AT35" s="654"/>
      <c r="AU35" s="654"/>
      <c r="AV35" s="654"/>
      <c r="AW35" s="654"/>
      <c r="AX35" s="654"/>
      <c r="AY35" s="654"/>
      <c r="AZ35" s="654"/>
      <c r="BA35" s="657"/>
    </row>
    <row r="36" spans="2:55" ht="15" customHeight="1">
      <c r="B36" s="684"/>
      <c r="C36" s="652"/>
      <c r="D36" s="669"/>
      <c r="E36" s="654"/>
      <c r="F36" s="652"/>
      <c r="G36" s="654"/>
      <c r="H36" s="678"/>
      <c r="I36" s="679"/>
      <c r="J36" s="679"/>
      <c r="K36" s="680"/>
      <c r="L36" s="681"/>
      <c r="M36" s="643"/>
      <c r="N36" s="643"/>
      <c r="O36" s="654"/>
      <c r="P36" s="654"/>
      <c r="Q36" s="654"/>
      <c r="R36" s="654"/>
      <c r="S36" s="654"/>
      <c r="T36" s="654"/>
      <c r="U36" s="654"/>
      <c r="V36" s="654"/>
      <c r="W36" s="654"/>
      <c r="X36" s="654"/>
      <c r="Y36" s="654"/>
      <c r="Z36" s="656"/>
      <c r="AA36" s="1462"/>
      <c r="AB36" s="686"/>
      <c r="AC36" s="687"/>
      <c r="AD36" s="652"/>
      <c r="AE36" s="669"/>
      <c r="AF36" s="654"/>
      <c r="AG36" s="652"/>
      <c r="AH36" s="654"/>
      <c r="AI36" s="678"/>
      <c r="AJ36" s="679"/>
      <c r="AK36" s="679"/>
      <c r="AL36" s="680"/>
      <c r="AM36" s="681"/>
      <c r="AN36" s="643"/>
      <c r="AO36" s="643"/>
      <c r="AP36" s="654"/>
      <c r="AQ36" s="654"/>
      <c r="AR36" s="654"/>
      <c r="AS36" s="654"/>
      <c r="AT36" s="654"/>
      <c r="AU36" s="654"/>
      <c r="AV36" s="654"/>
      <c r="AW36" s="654"/>
      <c r="AX36" s="654"/>
      <c r="AY36" s="654"/>
      <c r="AZ36" s="654"/>
      <c r="BA36" s="657"/>
    </row>
    <row r="37" spans="2:55" ht="20.100000000000001" customHeight="1">
      <c r="B37" s="684"/>
      <c r="C37" s="652"/>
      <c r="D37" s="1418"/>
      <c r="E37" s="1418"/>
      <c r="F37" s="652"/>
      <c r="G37" s="654"/>
      <c r="H37" s="1433" t="str">
        <f>'Donnees MFER'!$E$7</f>
        <v>C1.4 Repérer les contraintes  d’environnement de travail liées à l’intervention</v>
      </c>
      <c r="I37" s="1434"/>
      <c r="J37" s="1434"/>
      <c r="K37" s="1434"/>
      <c r="L37" s="1435"/>
      <c r="M37" s="643"/>
      <c r="N37" s="643"/>
      <c r="O37" s="654"/>
      <c r="P37" s="654"/>
      <c r="Q37" s="655"/>
      <c r="R37" s="654"/>
      <c r="S37" s="654"/>
      <c r="T37" s="654"/>
      <c r="U37" s="654"/>
      <c r="V37" s="654"/>
      <c r="W37" s="654"/>
      <c r="X37" s="654"/>
      <c r="Y37" s="654"/>
      <c r="Z37" s="656"/>
      <c r="AA37" s="650"/>
      <c r="AB37" s="584"/>
      <c r="AC37" s="687"/>
      <c r="AD37" s="652"/>
      <c r="AE37" s="1418"/>
      <c r="AF37" s="1418"/>
      <c r="AG37" s="652"/>
      <c r="AH37" s="654"/>
      <c r="AI37" s="1433" t="str">
        <f>'Donnees MFER'!$E$14</f>
        <v>C2.4 Identifier les consignes de réglage et de sécurité spécifiques à l’installation</v>
      </c>
      <c r="AJ37" s="1434"/>
      <c r="AK37" s="1434"/>
      <c r="AL37" s="1434"/>
      <c r="AM37" s="1435"/>
      <c r="AN37" s="643"/>
      <c r="AO37" s="643"/>
      <c r="AP37" s="654"/>
      <c r="AQ37" s="654"/>
      <c r="AR37" s="655"/>
      <c r="AS37" s="654"/>
      <c r="AT37" s="654"/>
      <c r="AU37" s="654"/>
      <c r="AV37" s="654"/>
      <c r="AW37" s="654"/>
      <c r="AX37" s="654"/>
      <c r="AY37" s="654"/>
      <c r="AZ37" s="654"/>
      <c r="BA37" s="657"/>
    </row>
    <row r="38" spans="2:55" s="21" customFormat="1" ht="30" customHeight="1">
      <c r="B38" s="1416">
        <f>'Donnees MFER'!$B$7</f>
        <v>4</v>
      </c>
      <c r="C38" s="1461"/>
      <c r="D38" s="1419" t="str">
        <f>'Donnees MFER'!$C$7</f>
        <v>C1.4</v>
      </c>
      <c r="E38" s="1420"/>
      <c r="F38" s="652"/>
      <c r="G38" s="659" t="s">
        <v>211</v>
      </c>
      <c r="H38" s="1436"/>
      <c r="I38" s="1353"/>
      <c r="J38" s="1353"/>
      <c r="K38" s="1353"/>
      <c r="L38" s="1437"/>
      <c r="M38" s="1446" t="s">
        <v>212</v>
      </c>
      <c r="N38" s="1446"/>
      <c r="O38" s="1447"/>
      <c r="P38" s="1430" t="str">
        <f>REPT("g",(U38))</f>
        <v/>
      </c>
      <c r="Q38" s="1431"/>
      <c r="R38" s="1431"/>
      <c r="S38" s="1432"/>
      <c r="T38" s="664"/>
      <c r="U38" s="1038">
        <f>Bilan!$AK$18</f>
        <v>0</v>
      </c>
      <c r="V38" s="654"/>
      <c r="W38" s="1039" t="str">
        <f>Bilan!$AM$18</f>
        <v xml:space="preserve"> </v>
      </c>
      <c r="X38" s="666"/>
      <c r="Y38" s="654"/>
      <c r="Z38" s="656"/>
      <c r="AA38" s="650"/>
      <c r="AB38" s="584"/>
      <c r="AC38" s="1454">
        <v>11</v>
      </c>
      <c r="AD38" s="1461"/>
      <c r="AE38" s="1419" t="str">
        <f>'Donnees MFER'!$C$14</f>
        <v>C2.4</v>
      </c>
      <c r="AF38" s="1420"/>
      <c r="AG38" s="652"/>
      <c r="AH38" s="659" t="s">
        <v>211</v>
      </c>
      <c r="AI38" s="1436"/>
      <c r="AJ38" s="1353"/>
      <c r="AK38" s="1353"/>
      <c r="AL38" s="1353"/>
      <c r="AM38" s="1437"/>
      <c r="AN38" s="1446" t="s">
        <v>212</v>
      </c>
      <c r="AO38" s="1446"/>
      <c r="AP38" s="1447"/>
      <c r="AQ38" s="1430" t="str">
        <f>REPT("g",(AV38))</f>
        <v/>
      </c>
      <c r="AR38" s="1431"/>
      <c r="AS38" s="1431"/>
      <c r="AT38" s="1432"/>
      <c r="AU38" s="664"/>
      <c r="AV38" s="1038">
        <f>Bilan!$AK$26</f>
        <v>0</v>
      </c>
      <c r="AW38" s="654"/>
      <c r="AX38" s="1039" t="str">
        <f>Bilan!$AM$26</f>
        <v xml:space="preserve"> </v>
      </c>
      <c r="AY38" s="666"/>
      <c r="AZ38" s="654"/>
      <c r="BA38" s="657"/>
    </row>
    <row r="39" spans="2:55" ht="20.100000000000001" customHeight="1">
      <c r="B39" s="684"/>
      <c r="C39" s="652"/>
      <c r="D39" s="1418"/>
      <c r="E39" s="1418"/>
      <c r="F39" s="652"/>
      <c r="G39" s="654"/>
      <c r="H39" s="1438"/>
      <c r="I39" s="1439"/>
      <c r="J39" s="1439"/>
      <c r="K39" s="1439"/>
      <c r="L39" s="1440"/>
      <c r="M39" s="643"/>
      <c r="N39" s="643"/>
      <c r="O39" s="654"/>
      <c r="P39" s="654"/>
      <c r="Q39" s="654"/>
      <c r="R39" s="654"/>
      <c r="S39" s="654"/>
      <c r="T39" s="654"/>
      <c r="U39" s="654"/>
      <c r="V39" s="654"/>
      <c r="W39" s="654"/>
      <c r="X39" s="654"/>
      <c r="Y39" s="654"/>
      <c r="Z39" s="656"/>
      <c r="AA39" s="650"/>
      <c r="AB39" s="584"/>
      <c r="AC39" s="687"/>
      <c r="AD39" s="652"/>
      <c r="AE39" s="1418"/>
      <c r="AF39" s="1418"/>
      <c r="AG39" s="652"/>
      <c r="AH39" s="654"/>
      <c r="AI39" s="1438"/>
      <c r="AJ39" s="1439"/>
      <c r="AK39" s="1439"/>
      <c r="AL39" s="1439"/>
      <c r="AM39" s="1440"/>
      <c r="AN39" s="643"/>
      <c r="AO39" s="643"/>
      <c r="AP39" s="654"/>
      <c r="AQ39" s="654"/>
      <c r="AR39" s="654"/>
      <c r="AS39" s="654"/>
      <c r="AT39" s="654"/>
      <c r="AU39" s="654"/>
      <c r="AV39" s="654"/>
      <c r="AW39" s="654"/>
      <c r="AX39" s="654"/>
      <c r="AY39" s="654"/>
      <c r="AZ39" s="654"/>
      <c r="BA39" s="657"/>
    </row>
    <row r="40" spans="2:55" ht="17.100000000000001" customHeight="1">
      <c r="B40" s="684"/>
      <c r="C40" s="668"/>
      <c r="D40" s="669"/>
      <c r="E40" s="654"/>
      <c r="F40" s="670"/>
      <c r="G40" s="654"/>
      <c r="H40" s="688"/>
      <c r="I40" s="680"/>
      <c r="J40" s="680"/>
      <c r="K40" s="680"/>
      <c r="L40" s="680"/>
      <c r="M40" s="654"/>
      <c r="N40" s="654"/>
      <c r="O40" s="654"/>
      <c r="P40" s="654"/>
      <c r="Q40" s="654"/>
      <c r="R40" s="654"/>
      <c r="S40" s="654"/>
      <c r="T40" s="654"/>
      <c r="U40" s="654"/>
      <c r="V40" s="654"/>
      <c r="W40" s="654"/>
      <c r="X40" s="654"/>
      <c r="Y40" s="654"/>
      <c r="Z40" s="656"/>
      <c r="AA40" s="689"/>
      <c r="AB40" s="690"/>
      <c r="AC40" s="687"/>
      <c r="AD40" s="668"/>
      <c r="AE40" s="669"/>
      <c r="AF40" s="654"/>
      <c r="AG40" s="670"/>
      <c r="AH40" s="654"/>
      <c r="AI40" s="688"/>
      <c r="AJ40" s="680"/>
      <c r="AK40" s="680"/>
      <c r="AL40" s="680"/>
      <c r="AM40" s="680"/>
      <c r="AN40" s="654"/>
      <c r="AO40" s="654"/>
      <c r="AP40" s="654"/>
      <c r="AQ40" s="654"/>
      <c r="AR40" s="654"/>
      <c r="AS40" s="654"/>
      <c r="AT40" s="654"/>
      <c r="AU40" s="654"/>
      <c r="AV40" s="654"/>
      <c r="AW40" s="654"/>
      <c r="AX40" s="654"/>
      <c r="AY40" s="654"/>
      <c r="AZ40" s="654"/>
      <c r="BA40" s="657"/>
    </row>
    <row r="41" spans="2:55" ht="18.95" customHeight="1">
      <c r="B41" s="684"/>
      <c r="C41" s="652"/>
      <c r="D41" s="1418"/>
      <c r="E41" s="1418"/>
      <c r="F41" s="652"/>
      <c r="G41" s="654"/>
      <c r="H41" s="1433" t="str">
        <f>'Donnees MFER'!$E$8</f>
        <v>C1.5 S'assurer la planification de l’intervention</v>
      </c>
      <c r="I41" s="1434"/>
      <c r="J41" s="1434"/>
      <c r="K41" s="1434"/>
      <c r="L41" s="1435"/>
      <c r="M41" s="643"/>
      <c r="N41" s="643"/>
      <c r="O41" s="654"/>
      <c r="P41" s="654"/>
      <c r="Q41" s="655"/>
      <c r="R41" s="654"/>
      <c r="S41" s="654"/>
      <c r="T41" s="654"/>
      <c r="U41" s="654"/>
      <c r="V41" s="654"/>
      <c r="W41" s="654"/>
      <c r="X41" s="654"/>
      <c r="Y41" s="654"/>
      <c r="Z41" s="656"/>
      <c r="AA41" s="691"/>
      <c r="AB41" s="692"/>
      <c r="AC41" s="687"/>
      <c r="AD41" s="652"/>
      <c r="AE41" s="1418"/>
      <c r="AF41" s="1418"/>
      <c r="AG41" s="652"/>
      <c r="AH41" s="654"/>
      <c r="AI41" s="1433" t="str">
        <f>'Donnees MFER'!$E$15</f>
        <v xml:space="preserve">C2.5 Schématiser tout ou partie d’une installation, manuellement ou avec un outil numérique </v>
      </c>
      <c r="AJ41" s="1434"/>
      <c r="AK41" s="1434"/>
      <c r="AL41" s="1434"/>
      <c r="AM41" s="1435"/>
      <c r="AN41" s="643"/>
      <c r="AO41" s="643"/>
      <c r="AP41" s="654"/>
      <c r="AQ41" s="654"/>
      <c r="AR41" s="655"/>
      <c r="AS41" s="654"/>
      <c r="AT41" s="654"/>
      <c r="AU41" s="654"/>
      <c r="AV41" s="654"/>
      <c r="AW41" s="654"/>
      <c r="AX41" s="654"/>
      <c r="AY41" s="654"/>
      <c r="AZ41" s="654"/>
      <c r="BA41" s="657"/>
    </row>
    <row r="42" spans="2:55" ht="27.95" customHeight="1">
      <c r="B42" s="1416">
        <f>'Donnees MFER'!$B$8</f>
        <v>5</v>
      </c>
      <c r="C42" s="1461"/>
      <c r="D42" s="1419" t="str">
        <f>'Donnees MFER'!$C$8</f>
        <v>C1.5</v>
      </c>
      <c r="E42" s="1420"/>
      <c r="F42" s="652"/>
      <c r="G42" s="659" t="s">
        <v>211</v>
      </c>
      <c r="H42" s="1436"/>
      <c r="I42" s="1353"/>
      <c r="J42" s="1353"/>
      <c r="K42" s="1353"/>
      <c r="L42" s="1437"/>
      <c r="M42" s="1446" t="s">
        <v>212</v>
      </c>
      <c r="N42" s="1446"/>
      <c r="O42" s="1447"/>
      <c r="P42" s="1430" t="str">
        <f>REPT("g",(U42))</f>
        <v/>
      </c>
      <c r="Q42" s="1431"/>
      <c r="R42" s="1431"/>
      <c r="S42" s="1432"/>
      <c r="T42" s="664"/>
      <c r="U42" s="1038">
        <f>Bilan!$AK$18</f>
        <v>0</v>
      </c>
      <c r="V42" s="654"/>
      <c r="W42" s="1039" t="str">
        <f>Bilan!$AM$18</f>
        <v xml:space="preserve"> </v>
      </c>
      <c r="X42" s="666"/>
      <c r="Y42" s="654"/>
      <c r="Z42" s="656"/>
      <c r="AA42" s="650"/>
      <c r="AB42" s="584"/>
      <c r="AC42" s="1454">
        <v>12</v>
      </c>
      <c r="AD42" s="1461"/>
      <c r="AE42" s="1419" t="str">
        <f>'Donnees MFER'!$C$15</f>
        <v>C2.5</v>
      </c>
      <c r="AF42" s="1420"/>
      <c r="AG42" s="652"/>
      <c r="AH42" s="659" t="s">
        <v>211</v>
      </c>
      <c r="AI42" s="1436"/>
      <c r="AJ42" s="1353"/>
      <c r="AK42" s="1353"/>
      <c r="AL42" s="1353"/>
      <c r="AM42" s="1437"/>
      <c r="AN42" s="1446" t="s">
        <v>212</v>
      </c>
      <c r="AO42" s="1446"/>
      <c r="AP42" s="1447"/>
      <c r="AQ42" s="1430" t="str">
        <f>REPT("g",(AV42))</f>
        <v/>
      </c>
      <c r="AR42" s="1431"/>
      <c r="AS42" s="1431"/>
      <c r="AT42" s="1432"/>
      <c r="AU42" s="664"/>
      <c r="AV42" s="1038">
        <f>Bilan!$AK$26</f>
        <v>0</v>
      </c>
      <c r="AW42" s="654"/>
      <c r="AX42" s="1039" t="str">
        <f>Bilan!$AM$26</f>
        <v xml:space="preserve"> </v>
      </c>
      <c r="AY42" s="666"/>
      <c r="AZ42" s="654"/>
      <c r="BA42" s="657"/>
    </row>
    <row r="43" spans="2:55" ht="20.100000000000001" customHeight="1">
      <c r="B43" s="1416"/>
      <c r="C43" s="1417"/>
      <c r="D43" s="1476"/>
      <c r="E43" s="1476"/>
      <c r="F43" s="652"/>
      <c r="G43" s="654"/>
      <c r="H43" s="1438"/>
      <c r="I43" s="1439"/>
      <c r="J43" s="1439"/>
      <c r="K43" s="1439"/>
      <c r="L43" s="1440"/>
      <c r="M43" s="643"/>
      <c r="N43" s="643"/>
      <c r="O43" s="654"/>
      <c r="P43" s="654"/>
      <c r="Q43" s="654"/>
      <c r="R43" s="654"/>
      <c r="S43" s="654"/>
      <c r="T43" s="654"/>
      <c r="U43" s="654"/>
      <c r="V43" s="654"/>
      <c r="W43" s="654"/>
      <c r="X43" s="654"/>
      <c r="Y43" s="654"/>
      <c r="Z43" s="656"/>
      <c r="AA43" s="693"/>
      <c r="AB43" s="694"/>
      <c r="AC43" s="687"/>
      <c r="AD43" s="652"/>
      <c r="AE43" s="1418"/>
      <c r="AF43" s="1418"/>
      <c r="AG43" s="652"/>
      <c r="AH43" s="654"/>
      <c r="AI43" s="1438"/>
      <c r="AJ43" s="1439"/>
      <c r="AK43" s="1439"/>
      <c r="AL43" s="1439"/>
      <c r="AM43" s="1440"/>
      <c r="AN43" s="643"/>
      <c r="AO43" s="643"/>
      <c r="AP43" s="654"/>
      <c r="AQ43" s="654"/>
      <c r="AR43" s="654"/>
      <c r="AS43" s="654"/>
      <c r="AT43" s="654"/>
      <c r="AU43" s="654"/>
      <c r="AV43" s="654"/>
      <c r="AW43" s="654"/>
      <c r="AX43" s="654"/>
      <c r="AY43" s="654"/>
      <c r="AZ43" s="654"/>
      <c r="BA43" s="657"/>
    </row>
    <row r="44" spans="2:55" ht="15" customHeight="1">
      <c r="B44" s="1416"/>
      <c r="C44" s="1417"/>
      <c r="D44" s="695"/>
      <c r="E44" s="652"/>
      <c r="F44" s="652"/>
      <c r="G44" s="652"/>
      <c r="H44" s="652"/>
      <c r="I44" s="652"/>
      <c r="J44" s="652"/>
      <c r="K44" s="652"/>
      <c r="L44" s="652"/>
      <c r="M44" s="652"/>
      <c r="N44" s="652"/>
      <c r="O44" s="652"/>
      <c r="P44" s="652"/>
      <c r="Q44" s="652"/>
      <c r="R44" s="652"/>
      <c r="S44" s="652"/>
      <c r="T44" s="652"/>
      <c r="U44" s="652"/>
      <c r="V44" s="652"/>
      <c r="W44" s="652"/>
      <c r="X44" s="652"/>
      <c r="Y44" s="696"/>
      <c r="Z44" s="697"/>
      <c r="AA44" s="1441"/>
      <c r="AB44" s="683"/>
      <c r="AC44" s="687"/>
      <c r="AD44" s="652"/>
      <c r="AE44" s="695"/>
      <c r="AF44" s="652"/>
      <c r="AG44" s="652"/>
      <c r="AH44" s="652"/>
      <c r="AI44" s="652"/>
      <c r="AJ44" s="652"/>
      <c r="AK44" s="652"/>
      <c r="AL44" s="652"/>
      <c r="AM44" s="652"/>
      <c r="AN44" s="652"/>
      <c r="AO44" s="652"/>
      <c r="AP44" s="652"/>
      <c r="AQ44" s="652"/>
      <c r="AR44" s="652"/>
      <c r="AS44" s="652"/>
      <c r="AT44" s="652"/>
      <c r="AU44" s="652"/>
      <c r="AV44" s="652"/>
      <c r="AW44" s="652"/>
      <c r="AX44" s="652"/>
      <c r="AY44" s="652"/>
      <c r="AZ44" s="696"/>
      <c r="BA44" s="698"/>
    </row>
    <row r="45" spans="2:55" ht="20.100000000000001" customHeight="1">
      <c r="B45" s="1416"/>
      <c r="C45" s="1417"/>
      <c r="D45" s="890"/>
      <c r="E45" s="890"/>
      <c r="F45" s="890"/>
      <c r="G45" s="890"/>
      <c r="H45" s="1477" t="str">
        <f>'Donnees MFER'!$E$9</f>
        <v>C1.6 Identifier les habilitations et les certifications nécessaires aux opérations</v>
      </c>
      <c r="I45" s="1478"/>
      <c r="J45" s="1478"/>
      <c r="K45" s="1478"/>
      <c r="L45" s="1479"/>
      <c r="M45" s="890"/>
      <c r="N45" s="890"/>
      <c r="O45" s="890"/>
      <c r="P45" s="890"/>
      <c r="Q45" s="937"/>
      <c r="R45" s="890"/>
      <c r="S45" s="890"/>
      <c r="T45" s="890"/>
      <c r="U45" s="890"/>
      <c r="V45" s="890"/>
      <c r="W45" s="890"/>
      <c r="X45" s="890"/>
      <c r="Y45" s="890"/>
      <c r="Z45" s="891"/>
      <c r="AA45" s="1441"/>
      <c r="AB45" s="683"/>
      <c r="AC45" s="687"/>
      <c r="AD45" s="652"/>
      <c r="AE45" s="1418"/>
      <c r="AF45" s="1418"/>
      <c r="AG45" s="652"/>
      <c r="AH45" s="654"/>
      <c r="AI45" s="1433" t="str">
        <f>'Donnees MFER'!$E$16</f>
        <v>C2.6 Repérer, Identifier la connectique des schémas électriques d'une installation</v>
      </c>
      <c r="AJ45" s="1434"/>
      <c r="AK45" s="1434"/>
      <c r="AL45" s="1434"/>
      <c r="AM45" s="1435"/>
      <c r="AN45" s="643"/>
      <c r="AO45" s="643"/>
      <c r="AP45" s="654"/>
      <c r="AQ45" s="654"/>
      <c r="AR45" s="655"/>
      <c r="AS45" s="654"/>
      <c r="AT45" s="654"/>
      <c r="AU45" s="654"/>
      <c r="AV45" s="654"/>
      <c r="AW45" s="654"/>
      <c r="AX45" s="654"/>
      <c r="AY45" s="654"/>
      <c r="AZ45" s="654"/>
      <c r="BA45" s="657"/>
    </row>
    <row r="46" spans="2:55" ht="30" customHeight="1">
      <c r="B46" s="1416">
        <f>'Donnees MFER'!$B$9</f>
        <v>6</v>
      </c>
      <c r="C46" s="1417"/>
      <c r="D46" s="1419" t="str">
        <f>'Donnees MFER'!$C$9</f>
        <v>C1.6</v>
      </c>
      <c r="E46" s="1420"/>
      <c r="F46" s="890"/>
      <c r="G46" s="938" t="s">
        <v>211</v>
      </c>
      <c r="H46" s="1480"/>
      <c r="I46" s="1481"/>
      <c r="J46" s="1481"/>
      <c r="K46" s="1481"/>
      <c r="L46" s="1482"/>
      <c r="M46" s="1573" t="s">
        <v>212</v>
      </c>
      <c r="N46" s="1446"/>
      <c r="O46" s="1446"/>
      <c r="P46" s="1430" t="str">
        <f>REPT("g",(U46))</f>
        <v/>
      </c>
      <c r="Q46" s="1431"/>
      <c r="R46" s="1431"/>
      <c r="S46" s="1432"/>
      <c r="T46" s="890"/>
      <c r="U46" s="1038">
        <f>Bilan!$AK$18</f>
        <v>0</v>
      </c>
      <c r="V46" s="890"/>
      <c r="W46" s="1039" t="str">
        <f>Bilan!$AM$18</f>
        <v xml:space="preserve"> </v>
      </c>
      <c r="X46" s="890"/>
      <c r="Y46" s="890"/>
      <c r="Z46" s="891"/>
      <c r="AA46" s="650"/>
      <c r="AB46" s="584"/>
      <c r="AC46" s="1454">
        <v>13</v>
      </c>
      <c r="AD46" s="1461"/>
      <c r="AE46" s="1419" t="str">
        <f>'Donnees MFER'!$C$16</f>
        <v>C2.6</v>
      </c>
      <c r="AF46" s="1420"/>
      <c r="AG46" s="652"/>
      <c r="AH46" s="659" t="s">
        <v>211</v>
      </c>
      <c r="AI46" s="1436"/>
      <c r="AJ46" s="1353"/>
      <c r="AK46" s="1353"/>
      <c r="AL46" s="1353"/>
      <c r="AM46" s="1437"/>
      <c r="AN46" s="1446" t="s">
        <v>212</v>
      </c>
      <c r="AO46" s="1446"/>
      <c r="AP46" s="1447"/>
      <c r="AQ46" s="1430" t="str">
        <f>REPT("g",(AV46))</f>
        <v/>
      </c>
      <c r="AR46" s="1431"/>
      <c r="AS46" s="1431"/>
      <c r="AT46" s="1432"/>
      <c r="AU46" s="664"/>
      <c r="AV46" s="1038">
        <f>Bilan!$AK$26</f>
        <v>0</v>
      </c>
      <c r="AW46" s="654"/>
      <c r="AX46" s="1039" t="str">
        <f>Bilan!$AM$26</f>
        <v xml:space="preserve"> </v>
      </c>
      <c r="AY46" s="666"/>
      <c r="AZ46" s="654"/>
      <c r="BA46" s="657"/>
    </row>
    <row r="47" spans="2:55" ht="20.100000000000001" customHeight="1">
      <c r="B47" s="1416"/>
      <c r="C47" s="1417"/>
      <c r="D47" s="890"/>
      <c r="E47" s="890"/>
      <c r="F47" s="890"/>
      <c r="G47" s="890"/>
      <c r="H47" s="1483"/>
      <c r="I47" s="1484"/>
      <c r="J47" s="1484"/>
      <c r="K47" s="1484"/>
      <c r="L47" s="1485"/>
      <c r="M47" s="890"/>
      <c r="N47" s="890"/>
      <c r="O47" s="890"/>
      <c r="P47" s="890"/>
      <c r="Q47" s="890"/>
      <c r="R47" s="890"/>
      <c r="S47" s="890"/>
      <c r="T47" s="890"/>
      <c r="U47" s="890"/>
      <c r="V47" s="890"/>
      <c r="W47" s="890"/>
      <c r="X47" s="890"/>
      <c r="Y47" s="890"/>
      <c r="Z47" s="891"/>
      <c r="AA47" s="1462"/>
      <c r="AB47" s="686"/>
      <c r="AC47" s="687"/>
      <c r="AD47" s="652"/>
      <c r="AE47" s="1476"/>
      <c r="AF47" s="1476"/>
      <c r="AG47" s="652"/>
      <c r="AH47" s="654"/>
      <c r="AI47" s="1438"/>
      <c r="AJ47" s="1439"/>
      <c r="AK47" s="1439"/>
      <c r="AL47" s="1439"/>
      <c r="AM47" s="1440"/>
      <c r="AN47" s="643"/>
      <c r="AO47" s="643"/>
      <c r="AP47" s="654"/>
      <c r="AQ47" s="654"/>
      <c r="AR47" s="654"/>
      <c r="AS47" s="654"/>
      <c r="AT47" s="654"/>
      <c r="AU47" s="654"/>
      <c r="AV47" s="654"/>
      <c r="AW47" s="654"/>
      <c r="AX47" s="654"/>
      <c r="AY47" s="654"/>
      <c r="AZ47" s="654"/>
      <c r="BA47" s="657"/>
      <c r="BB47" s="677"/>
      <c r="BC47" s="677"/>
    </row>
    <row r="48" spans="2:55" ht="15" customHeight="1">
      <c r="B48" s="1416"/>
      <c r="C48" s="1417"/>
      <c r="D48" s="890"/>
      <c r="E48" s="890"/>
      <c r="F48" s="890"/>
      <c r="G48" s="890"/>
      <c r="H48" s="890"/>
      <c r="I48" s="890"/>
      <c r="J48" s="890"/>
      <c r="K48" s="890"/>
      <c r="L48" s="890"/>
      <c r="M48" s="890"/>
      <c r="N48" s="890"/>
      <c r="O48" s="890"/>
      <c r="P48" s="890"/>
      <c r="Q48" s="890"/>
      <c r="R48" s="890"/>
      <c r="S48" s="890"/>
      <c r="T48" s="890"/>
      <c r="U48" s="890"/>
      <c r="V48" s="890"/>
      <c r="W48" s="890"/>
      <c r="X48" s="890"/>
      <c r="Y48" s="890"/>
      <c r="Z48" s="891"/>
      <c r="AA48" s="1462"/>
      <c r="AB48" s="686"/>
      <c r="AC48" s="687"/>
      <c r="AD48" s="652"/>
      <c r="AE48" s="695"/>
      <c r="AF48" s="652"/>
      <c r="AG48" s="652"/>
      <c r="AH48" s="654"/>
      <c r="AI48" s="678"/>
      <c r="AJ48" s="679"/>
      <c r="AK48" s="679"/>
      <c r="AL48" s="680"/>
      <c r="AM48" s="681"/>
      <c r="AN48" s="643"/>
      <c r="AO48" s="643"/>
      <c r="AP48" s="654"/>
      <c r="AQ48" s="654"/>
      <c r="AR48" s="654"/>
      <c r="AS48" s="654"/>
      <c r="AT48" s="654"/>
      <c r="AU48" s="654"/>
      <c r="AV48" s="654"/>
      <c r="AW48" s="654"/>
      <c r="AX48" s="654"/>
      <c r="AY48" s="654"/>
      <c r="AZ48" s="654"/>
      <c r="BA48" s="657"/>
      <c r="BB48" s="251"/>
      <c r="BC48" s="251"/>
    </row>
    <row r="49" spans="2:53" ht="20.100000000000001" customHeight="1">
      <c r="B49" s="1416"/>
      <c r="C49" s="1417"/>
      <c r="D49" s="890"/>
      <c r="E49" s="890"/>
      <c r="F49" s="890"/>
      <c r="G49" s="890"/>
      <c r="H49" s="1433" t="str">
        <f>'Donnees MFER'!$E$10</f>
        <v>C1.7 Informer à l'interne et à l'externe des contraintes liées à l'intervention</v>
      </c>
      <c r="I49" s="1434"/>
      <c r="J49" s="1434"/>
      <c r="K49" s="1434"/>
      <c r="L49" s="1435"/>
      <c r="M49" s="890"/>
      <c r="N49" s="890"/>
      <c r="O49" s="890"/>
      <c r="P49" s="890"/>
      <c r="Q49" s="937"/>
      <c r="R49" s="890"/>
      <c r="S49" s="890"/>
      <c r="T49" s="890"/>
      <c r="U49" s="890"/>
      <c r="V49" s="890"/>
      <c r="W49" s="890"/>
      <c r="X49" s="890"/>
      <c r="Y49" s="890"/>
      <c r="Z49" s="891"/>
      <c r="AA49" s="691"/>
      <c r="AB49" s="692"/>
      <c r="AC49" s="687"/>
      <c r="AD49" s="652"/>
      <c r="AE49" s="1418"/>
      <c r="AF49" s="1418"/>
      <c r="AG49" s="652"/>
      <c r="AH49" s="654"/>
      <c r="AI49" s="1433" t="str">
        <f>'Donnees MFER'!$E$17</f>
        <v>C2.7 Proposer une modification technique en fonction des contraintes repérées</v>
      </c>
      <c r="AJ49" s="1434"/>
      <c r="AK49" s="1434"/>
      <c r="AL49" s="1434"/>
      <c r="AM49" s="1435"/>
      <c r="AN49" s="643"/>
      <c r="AO49" s="643"/>
      <c r="AP49" s="654"/>
      <c r="AQ49" s="654"/>
      <c r="AR49" s="655"/>
      <c r="AS49" s="654"/>
      <c r="AT49" s="654"/>
      <c r="AU49" s="654"/>
      <c r="AV49" s="654"/>
      <c r="AW49" s="654"/>
      <c r="AX49" s="654"/>
      <c r="AY49" s="654"/>
      <c r="AZ49" s="654"/>
      <c r="BA49" s="657"/>
    </row>
    <row r="50" spans="2:53" ht="30" customHeight="1">
      <c r="B50" s="1416">
        <f>'Donnees MFER'!$B$10</f>
        <v>7</v>
      </c>
      <c r="C50" s="1417"/>
      <c r="D50" s="1419" t="str">
        <f>'Donnees MFER'!$C$10</f>
        <v>C1.7</v>
      </c>
      <c r="E50" s="1420"/>
      <c r="F50" s="890"/>
      <c r="G50" s="938" t="s">
        <v>211</v>
      </c>
      <c r="H50" s="1436"/>
      <c r="I50" s="1353"/>
      <c r="J50" s="1353"/>
      <c r="K50" s="1353"/>
      <c r="L50" s="1437"/>
      <c r="M50" s="1573" t="s">
        <v>212</v>
      </c>
      <c r="N50" s="1446"/>
      <c r="O50" s="1446"/>
      <c r="P50" s="1430" t="str">
        <f>REPT("g",(U50))</f>
        <v/>
      </c>
      <c r="Q50" s="1431"/>
      <c r="R50" s="1431"/>
      <c r="S50" s="1432"/>
      <c r="T50" s="890"/>
      <c r="U50" s="1038">
        <f>Bilan!$AK$18</f>
        <v>0</v>
      </c>
      <c r="V50" s="890"/>
      <c r="W50" s="1039" t="str">
        <f>Bilan!$AM$18</f>
        <v xml:space="preserve"> </v>
      </c>
      <c r="X50" s="890"/>
      <c r="Y50" s="890"/>
      <c r="Z50" s="891"/>
      <c r="AA50" s="650"/>
      <c r="AB50" s="584"/>
      <c r="AC50" s="1454">
        <v>14</v>
      </c>
      <c r="AD50" s="1461"/>
      <c r="AE50" s="1419" t="str">
        <f>'Donnees MFER'!$C$17</f>
        <v>C2.7</v>
      </c>
      <c r="AF50" s="1420"/>
      <c r="AG50" s="652"/>
      <c r="AH50" s="659" t="s">
        <v>211</v>
      </c>
      <c r="AI50" s="1436"/>
      <c r="AJ50" s="1353"/>
      <c r="AK50" s="1353"/>
      <c r="AL50" s="1353"/>
      <c r="AM50" s="1437"/>
      <c r="AN50" s="1446" t="s">
        <v>212</v>
      </c>
      <c r="AO50" s="1446"/>
      <c r="AP50" s="1447"/>
      <c r="AQ50" s="1430" t="str">
        <f>REPT("g",(AV50))</f>
        <v/>
      </c>
      <c r="AR50" s="1431"/>
      <c r="AS50" s="1431"/>
      <c r="AT50" s="1432"/>
      <c r="AU50" s="664"/>
      <c r="AV50" s="1038">
        <f>Bilan!$AK$26</f>
        <v>0</v>
      </c>
      <c r="AW50" s="654"/>
      <c r="AX50" s="1039" t="str">
        <f>Bilan!$AM$26</f>
        <v xml:space="preserve"> </v>
      </c>
      <c r="AY50" s="666"/>
      <c r="AZ50" s="654"/>
      <c r="BA50" s="657"/>
    </row>
    <row r="51" spans="2:53" ht="20.100000000000001" customHeight="1">
      <c r="B51" s="889"/>
      <c r="C51" s="890"/>
      <c r="D51" s="890"/>
      <c r="E51" s="890"/>
      <c r="F51" s="890"/>
      <c r="G51" s="890"/>
      <c r="H51" s="1438"/>
      <c r="I51" s="1439"/>
      <c r="J51" s="1439"/>
      <c r="K51" s="1439"/>
      <c r="L51" s="1440"/>
      <c r="M51" s="890"/>
      <c r="N51" s="890"/>
      <c r="O51" s="890"/>
      <c r="P51" s="890"/>
      <c r="Q51" s="890"/>
      <c r="R51" s="890"/>
      <c r="S51" s="890"/>
      <c r="T51" s="890"/>
      <c r="U51" s="890"/>
      <c r="V51" s="890"/>
      <c r="W51" s="890"/>
      <c r="X51" s="890"/>
      <c r="Y51" s="890"/>
      <c r="Z51" s="891"/>
      <c r="AA51" s="700"/>
      <c r="AB51" s="686"/>
      <c r="AC51" s="687"/>
      <c r="AD51" s="652"/>
      <c r="AE51" s="1418"/>
      <c r="AF51" s="1418"/>
      <c r="AG51" s="652"/>
      <c r="AH51" s="654"/>
      <c r="AI51" s="1438"/>
      <c r="AJ51" s="1439"/>
      <c r="AK51" s="1439"/>
      <c r="AL51" s="1439"/>
      <c r="AM51" s="1440"/>
      <c r="AN51" s="643"/>
      <c r="AO51" s="643"/>
      <c r="AP51" s="654"/>
      <c r="AQ51" s="654"/>
      <c r="AR51" s="654"/>
      <c r="AS51" s="654"/>
      <c r="AT51" s="654"/>
      <c r="AU51" s="654"/>
      <c r="AV51" s="654"/>
      <c r="AW51" s="654"/>
      <c r="AX51" s="654"/>
      <c r="AY51" s="654"/>
      <c r="AZ51" s="654"/>
      <c r="BA51" s="657"/>
    </row>
    <row r="52" spans="2:53" ht="17.100000000000001" customHeight="1">
      <c r="B52" s="684"/>
      <c r="C52" s="652"/>
      <c r="D52" s="695"/>
      <c r="E52" s="652"/>
      <c r="F52" s="652"/>
      <c r="G52" s="652"/>
      <c r="H52" s="652"/>
      <c r="I52" s="652"/>
      <c r="J52" s="652"/>
      <c r="K52" s="652"/>
      <c r="L52" s="652"/>
      <c r="M52" s="652"/>
      <c r="N52" s="652"/>
      <c r="O52" s="652"/>
      <c r="P52" s="652"/>
      <c r="Q52" s="652"/>
      <c r="R52" s="652"/>
      <c r="S52" s="652"/>
      <c r="T52" s="652"/>
      <c r="U52" s="652"/>
      <c r="V52" s="652"/>
      <c r="W52" s="652"/>
      <c r="X52" s="652"/>
      <c r="Y52" s="652"/>
      <c r="Z52" s="701"/>
      <c r="AA52" s="693"/>
      <c r="AB52" s="694"/>
      <c r="AC52" s="687"/>
      <c r="AD52" s="652"/>
      <c r="AE52" s="695"/>
      <c r="AF52" s="652"/>
      <c r="AG52" s="652"/>
      <c r="AH52" s="652"/>
      <c r="AI52" s="652"/>
      <c r="AJ52" s="652"/>
      <c r="AK52" s="652"/>
      <c r="AL52" s="652"/>
      <c r="AM52" s="652"/>
      <c r="AN52" s="652"/>
      <c r="AO52" s="652"/>
      <c r="AP52" s="652"/>
      <c r="AQ52" s="652"/>
      <c r="AR52" s="652"/>
      <c r="AS52" s="652"/>
      <c r="AT52" s="652"/>
      <c r="AU52" s="652"/>
      <c r="AV52" s="652"/>
      <c r="AW52" s="652"/>
      <c r="AX52" s="652"/>
      <c r="AY52" s="652"/>
      <c r="AZ52" s="652"/>
      <c r="BA52" s="702"/>
    </row>
    <row r="53" spans="2:53" ht="35.1" customHeight="1">
      <c r="B53" s="703"/>
      <c r="C53" s="704"/>
      <c r="D53" s="704"/>
      <c r="E53" s="704"/>
      <c r="F53" s="705"/>
      <c r="G53" s="647"/>
      <c r="H53" s="647"/>
      <c r="I53" s="647"/>
      <c r="J53" s="647"/>
      <c r="K53" s="647"/>
      <c r="L53" s="647"/>
      <c r="M53" s="647"/>
      <c r="N53" s="647"/>
      <c r="O53" s="647"/>
      <c r="P53" s="647"/>
      <c r="Q53" s="647"/>
      <c r="R53" s="647"/>
      <c r="S53" s="647"/>
      <c r="T53" s="647"/>
      <c r="U53" s="647"/>
      <c r="V53" s="647"/>
      <c r="W53" s="706"/>
      <c r="X53" s="647"/>
      <c r="Y53" s="647"/>
      <c r="Z53" s="707"/>
      <c r="AA53" s="693"/>
      <c r="AB53" s="694"/>
      <c r="AC53" s="708"/>
      <c r="AD53" s="704"/>
      <c r="AE53" s="704"/>
      <c r="AF53" s="704"/>
      <c r="AG53" s="705"/>
      <c r="AH53" s="647"/>
      <c r="AI53" s="647"/>
      <c r="AJ53" s="647"/>
      <c r="AK53" s="647"/>
      <c r="AL53" s="647"/>
      <c r="AM53" s="647"/>
      <c r="AN53" s="647"/>
      <c r="AO53" s="647"/>
      <c r="AP53" s="647"/>
      <c r="AQ53" s="647"/>
      <c r="AR53" s="647"/>
      <c r="AS53" s="647"/>
      <c r="AT53" s="647"/>
      <c r="AU53" s="647"/>
      <c r="AV53" s="647"/>
      <c r="AW53" s="647"/>
      <c r="AX53" s="706"/>
      <c r="AY53" s="647"/>
      <c r="AZ53" s="647"/>
      <c r="BA53" s="709"/>
    </row>
    <row r="54" spans="2:53" ht="27" customHeight="1">
      <c r="B54" s="636"/>
      <c r="C54" s="587"/>
      <c r="D54" s="587"/>
      <c r="E54" s="587"/>
      <c r="F54" s="587"/>
      <c r="G54" s="587"/>
      <c r="H54" s="587"/>
      <c r="I54" s="587"/>
      <c r="J54" s="587"/>
      <c r="K54" s="587"/>
      <c r="L54" s="587"/>
      <c r="M54" s="584"/>
      <c r="N54" s="584"/>
      <c r="O54" s="584"/>
      <c r="P54" s="584"/>
      <c r="Q54" s="584"/>
      <c r="R54" s="584"/>
      <c r="S54" s="584"/>
      <c r="T54" s="584"/>
      <c r="U54" s="584"/>
      <c r="V54" s="584"/>
      <c r="W54" s="584"/>
      <c r="X54" s="584"/>
      <c r="Y54" s="584"/>
      <c r="Z54" s="584"/>
      <c r="AA54" s="584"/>
      <c r="AB54" s="584"/>
      <c r="AC54" s="587"/>
      <c r="AD54" s="587"/>
      <c r="AE54" s="587"/>
      <c r="AF54" s="587"/>
      <c r="AG54" s="587"/>
      <c r="AH54" s="584"/>
      <c r="AI54" s="584"/>
      <c r="AJ54" s="584"/>
      <c r="AK54" s="584"/>
      <c r="AL54" s="584"/>
      <c r="AM54" s="584"/>
      <c r="AN54" s="584"/>
      <c r="AO54" s="584"/>
      <c r="AP54" s="584"/>
      <c r="AQ54" s="584"/>
      <c r="AR54" s="584"/>
      <c r="AS54" s="584"/>
      <c r="AT54" s="584"/>
      <c r="AU54" s="584"/>
      <c r="AV54" s="584"/>
      <c r="AW54" s="584"/>
      <c r="AX54" s="584"/>
      <c r="AY54" s="584"/>
      <c r="AZ54" s="584"/>
      <c r="BA54" s="637"/>
    </row>
    <row r="55" spans="2:53" ht="12" customHeight="1">
      <c r="B55" s="638"/>
      <c r="C55" s="639"/>
      <c r="D55" s="1455" t="s">
        <v>126</v>
      </c>
      <c r="E55" s="1455"/>
      <c r="F55" s="1458"/>
      <c r="G55" s="1448" t="s">
        <v>252</v>
      </c>
      <c r="H55" s="1448"/>
      <c r="I55" s="1448"/>
      <c r="J55" s="1448"/>
      <c r="K55" s="1448"/>
      <c r="L55" s="1448"/>
      <c r="M55" s="1448"/>
      <c r="N55" s="1448"/>
      <c r="O55" s="1448"/>
      <c r="P55" s="1448"/>
      <c r="Q55" s="1448"/>
      <c r="R55" s="1448"/>
      <c r="S55" s="1448"/>
      <c r="T55" s="1421"/>
      <c r="U55" s="640"/>
      <c r="V55" s="1421"/>
      <c r="W55" s="640"/>
      <c r="X55" s="1421"/>
      <c r="Y55" s="1421"/>
      <c r="Z55" s="1451"/>
      <c r="AA55" s="584"/>
      <c r="AB55" s="584"/>
      <c r="AC55" s="641"/>
      <c r="AD55" s="639"/>
      <c r="AE55" s="1455" t="s">
        <v>126</v>
      </c>
      <c r="AF55" s="1455"/>
      <c r="AG55" s="1458"/>
      <c r="AH55" s="1448" t="s">
        <v>253</v>
      </c>
      <c r="AI55" s="1448"/>
      <c r="AJ55" s="1448"/>
      <c r="AK55" s="1448"/>
      <c r="AL55" s="1448"/>
      <c r="AM55" s="1448"/>
      <c r="AN55" s="1448"/>
      <c r="AO55" s="1448"/>
      <c r="AP55" s="1448"/>
      <c r="AQ55" s="1448"/>
      <c r="AR55" s="1448"/>
      <c r="AS55" s="1448"/>
      <c r="AT55" s="1448"/>
      <c r="AU55" s="1421"/>
      <c r="AV55" s="640"/>
      <c r="AW55" s="1421"/>
      <c r="AX55" s="640"/>
      <c r="AY55" s="1421"/>
      <c r="AZ55" s="1421"/>
      <c r="BA55" s="1424"/>
    </row>
    <row r="56" spans="2:53" ht="13.5" customHeight="1">
      <c r="B56" s="642"/>
      <c r="C56" s="643"/>
      <c r="D56" s="1456"/>
      <c r="E56" s="1456"/>
      <c r="F56" s="1459"/>
      <c r="G56" s="1449"/>
      <c r="H56" s="1449"/>
      <c r="I56" s="1449"/>
      <c r="J56" s="1449"/>
      <c r="K56" s="1449"/>
      <c r="L56" s="1449"/>
      <c r="M56" s="1449"/>
      <c r="N56" s="1449"/>
      <c r="O56" s="1449"/>
      <c r="P56" s="1449"/>
      <c r="Q56" s="1449"/>
      <c r="R56" s="1449"/>
      <c r="S56" s="1449"/>
      <c r="T56" s="1422"/>
      <c r="U56" s="1442">
        <f>AVERAGE(U62:U74)</f>
        <v>0</v>
      </c>
      <c r="V56" s="1422"/>
      <c r="W56" s="1427" t="e">
        <f>AVERAGE(W62:W74)</f>
        <v>#DIV/0!</v>
      </c>
      <c r="X56" s="1422"/>
      <c r="Y56" s="1422"/>
      <c r="Z56" s="1452"/>
      <c r="AA56" s="584"/>
      <c r="AB56" s="584"/>
      <c r="AC56" s="644"/>
      <c r="AD56" s="643"/>
      <c r="AE56" s="1456"/>
      <c r="AF56" s="1456"/>
      <c r="AG56" s="1459"/>
      <c r="AH56" s="1449"/>
      <c r="AI56" s="1449"/>
      <c r="AJ56" s="1449"/>
      <c r="AK56" s="1449"/>
      <c r="AL56" s="1449"/>
      <c r="AM56" s="1449"/>
      <c r="AN56" s="1449"/>
      <c r="AO56" s="1449"/>
      <c r="AP56" s="1449"/>
      <c r="AQ56" s="1449"/>
      <c r="AR56" s="1449"/>
      <c r="AS56" s="1449"/>
      <c r="AT56" s="1449"/>
      <c r="AU56" s="1422"/>
      <c r="AV56" s="1442">
        <f>AVERAGE(AV62:AV70)</f>
        <v>0</v>
      </c>
      <c r="AW56" s="1422"/>
      <c r="AX56" s="1427" t="e">
        <f>AVERAGE(AX62:AX70)</f>
        <v>#DIV/0!</v>
      </c>
      <c r="AY56" s="1422"/>
      <c r="AZ56" s="1422"/>
      <c r="BA56" s="1425"/>
    </row>
    <row r="57" spans="2:53" ht="13.5" customHeight="1">
      <c r="B57" s="642"/>
      <c r="C57" s="643"/>
      <c r="D57" s="1456"/>
      <c r="E57" s="1456"/>
      <c r="F57" s="1459"/>
      <c r="G57" s="1449"/>
      <c r="H57" s="1449"/>
      <c r="I57" s="1449"/>
      <c r="J57" s="1449"/>
      <c r="K57" s="1449"/>
      <c r="L57" s="1449"/>
      <c r="M57" s="1449"/>
      <c r="N57" s="1449"/>
      <c r="O57" s="1449"/>
      <c r="P57" s="1449"/>
      <c r="Q57" s="1449"/>
      <c r="R57" s="1449"/>
      <c r="S57" s="1449"/>
      <c r="T57" s="1422"/>
      <c r="U57" s="1443"/>
      <c r="V57" s="1422"/>
      <c r="W57" s="1428"/>
      <c r="X57" s="1422"/>
      <c r="Y57" s="1422"/>
      <c r="Z57" s="1452"/>
      <c r="AA57" s="584"/>
      <c r="AB57" s="584"/>
      <c r="AC57" s="644"/>
      <c r="AD57" s="643"/>
      <c r="AE57" s="1456"/>
      <c r="AF57" s="1456"/>
      <c r="AG57" s="1459"/>
      <c r="AH57" s="1449"/>
      <c r="AI57" s="1449"/>
      <c r="AJ57" s="1449"/>
      <c r="AK57" s="1449"/>
      <c r="AL57" s="1449"/>
      <c r="AM57" s="1449"/>
      <c r="AN57" s="1449"/>
      <c r="AO57" s="1449"/>
      <c r="AP57" s="1449"/>
      <c r="AQ57" s="1449"/>
      <c r="AR57" s="1449"/>
      <c r="AS57" s="1449"/>
      <c r="AT57" s="1449"/>
      <c r="AU57" s="1422"/>
      <c r="AV57" s="1443"/>
      <c r="AW57" s="1422"/>
      <c r="AX57" s="1428"/>
      <c r="AY57" s="1422"/>
      <c r="AZ57" s="1422"/>
      <c r="BA57" s="1425"/>
    </row>
    <row r="58" spans="2:53" ht="10.5" customHeight="1">
      <c r="B58" s="642"/>
      <c r="C58" s="643"/>
      <c r="D58" s="1456"/>
      <c r="E58" s="1456"/>
      <c r="F58" s="1459"/>
      <c r="G58" s="1449"/>
      <c r="H58" s="1449"/>
      <c r="I58" s="1449"/>
      <c r="J58" s="1449"/>
      <c r="K58" s="1449"/>
      <c r="L58" s="1449"/>
      <c r="M58" s="1449"/>
      <c r="N58" s="1449"/>
      <c r="O58" s="1449"/>
      <c r="P58" s="1449"/>
      <c r="Q58" s="1449"/>
      <c r="R58" s="1449"/>
      <c r="S58" s="1449"/>
      <c r="T58" s="1422"/>
      <c r="U58" s="1444"/>
      <c r="V58" s="1422"/>
      <c r="W58" s="1429"/>
      <c r="X58" s="1422"/>
      <c r="Y58" s="1422"/>
      <c r="Z58" s="1452"/>
      <c r="AA58" s="584"/>
      <c r="AB58" s="584"/>
      <c r="AC58" s="644"/>
      <c r="AD58" s="643"/>
      <c r="AE58" s="1456"/>
      <c r="AF58" s="1456"/>
      <c r="AG58" s="1459"/>
      <c r="AH58" s="1449"/>
      <c r="AI58" s="1449"/>
      <c r="AJ58" s="1449"/>
      <c r="AK58" s="1449"/>
      <c r="AL58" s="1449"/>
      <c r="AM58" s="1449"/>
      <c r="AN58" s="1449"/>
      <c r="AO58" s="1449"/>
      <c r="AP58" s="1449"/>
      <c r="AQ58" s="1449"/>
      <c r="AR58" s="1449"/>
      <c r="AS58" s="1449"/>
      <c r="AT58" s="1449"/>
      <c r="AU58" s="1422"/>
      <c r="AV58" s="1444"/>
      <c r="AW58" s="1422"/>
      <c r="AX58" s="1429"/>
      <c r="AY58" s="1422"/>
      <c r="AZ58" s="1422"/>
      <c r="BA58" s="1425"/>
    </row>
    <row r="59" spans="2:53" ht="12" customHeight="1">
      <c r="B59" s="645"/>
      <c r="C59" s="646"/>
      <c r="D59" s="1457"/>
      <c r="E59" s="1457"/>
      <c r="F59" s="1460"/>
      <c r="G59" s="1450"/>
      <c r="H59" s="1450"/>
      <c r="I59" s="1450"/>
      <c r="J59" s="1450"/>
      <c r="K59" s="1450"/>
      <c r="L59" s="1450"/>
      <c r="M59" s="1450"/>
      <c r="N59" s="1450"/>
      <c r="O59" s="1450"/>
      <c r="P59" s="1450"/>
      <c r="Q59" s="1450"/>
      <c r="R59" s="1450"/>
      <c r="S59" s="1450"/>
      <c r="T59" s="1423"/>
      <c r="U59" s="647"/>
      <c r="V59" s="1423"/>
      <c r="W59" s="647"/>
      <c r="X59" s="1423"/>
      <c r="Y59" s="1423"/>
      <c r="Z59" s="1453"/>
      <c r="AA59" s="584"/>
      <c r="AB59" s="584"/>
      <c r="AC59" s="648"/>
      <c r="AD59" s="646"/>
      <c r="AE59" s="1457"/>
      <c r="AF59" s="1457"/>
      <c r="AG59" s="1460"/>
      <c r="AH59" s="1450"/>
      <c r="AI59" s="1450"/>
      <c r="AJ59" s="1450"/>
      <c r="AK59" s="1450"/>
      <c r="AL59" s="1450"/>
      <c r="AM59" s="1450"/>
      <c r="AN59" s="1450"/>
      <c r="AO59" s="1450"/>
      <c r="AP59" s="1450"/>
      <c r="AQ59" s="1450"/>
      <c r="AR59" s="1450"/>
      <c r="AS59" s="1450"/>
      <c r="AT59" s="1450"/>
      <c r="AU59" s="1423"/>
      <c r="AV59" s="647"/>
      <c r="AW59" s="1423"/>
      <c r="AX59" s="647"/>
      <c r="AY59" s="1423"/>
      <c r="AZ59" s="1423"/>
      <c r="BA59" s="1426"/>
    </row>
    <row r="60" spans="2:53" ht="30" customHeight="1">
      <c r="B60" s="638"/>
      <c r="C60" s="639"/>
      <c r="D60" s="639"/>
      <c r="E60" s="639"/>
      <c r="F60" s="639"/>
      <c r="G60" s="640"/>
      <c r="H60" s="640"/>
      <c r="I60" s="640"/>
      <c r="J60" s="640"/>
      <c r="K60" s="640"/>
      <c r="L60" s="640"/>
      <c r="M60" s="640"/>
      <c r="N60" s="640"/>
      <c r="O60" s="640"/>
      <c r="P60" s="640"/>
      <c r="Q60" s="640"/>
      <c r="R60" s="640"/>
      <c r="S60" s="640"/>
      <c r="T60" s="640"/>
      <c r="U60" s="640"/>
      <c r="V60" s="640"/>
      <c r="W60" s="640"/>
      <c r="X60" s="640"/>
      <c r="Y60" s="640"/>
      <c r="Z60" s="649"/>
      <c r="AA60" s="650"/>
      <c r="AB60" s="584"/>
      <c r="AC60" s="641"/>
      <c r="AD60" s="639"/>
      <c r="AE60" s="639"/>
      <c r="AF60" s="639"/>
      <c r="AG60" s="639"/>
      <c r="AH60" s="640"/>
      <c r="AI60" s="640"/>
      <c r="AJ60" s="640"/>
      <c r="AK60" s="640"/>
      <c r="AL60" s="640"/>
      <c r="AM60" s="640"/>
      <c r="AN60" s="640"/>
      <c r="AO60" s="640"/>
      <c r="AP60" s="640"/>
      <c r="AQ60" s="640"/>
      <c r="AR60" s="640"/>
      <c r="AS60" s="640"/>
      <c r="AT60" s="640"/>
      <c r="AU60" s="640"/>
      <c r="AV60" s="640"/>
      <c r="AW60" s="640"/>
      <c r="AX60" s="640"/>
      <c r="AY60" s="640"/>
      <c r="AZ60" s="640"/>
      <c r="BA60" s="651"/>
    </row>
    <row r="61" spans="2:53" ht="20.100000000000001" customHeight="1">
      <c r="B61" s="642"/>
      <c r="C61" s="652"/>
      <c r="D61" s="1418"/>
      <c r="E61" s="1418"/>
      <c r="F61" s="652"/>
      <c r="G61" s="654"/>
      <c r="H61" s="1433" t="str">
        <f>'Donnees MFER'!$E$18</f>
        <v>C3.1 Identifier les matériels outillages nécessaires à la réalisation de son intervention</v>
      </c>
      <c r="I61" s="1434"/>
      <c r="J61" s="1434"/>
      <c r="K61" s="1434"/>
      <c r="L61" s="1435"/>
      <c r="M61" s="643"/>
      <c r="N61" s="643"/>
      <c r="O61" s="654"/>
      <c r="P61" s="654"/>
      <c r="Q61" s="655"/>
      <c r="R61" s="654"/>
      <c r="S61" s="654"/>
      <c r="T61" s="654"/>
      <c r="U61" s="654"/>
      <c r="V61" s="654"/>
      <c r="W61" s="654"/>
      <c r="X61" s="654"/>
      <c r="Y61" s="654"/>
      <c r="Z61" s="656"/>
      <c r="AA61" s="650"/>
      <c r="AB61" s="584"/>
      <c r="AC61" s="644"/>
      <c r="AD61" s="652"/>
      <c r="AE61" s="1418"/>
      <c r="AF61" s="1418"/>
      <c r="AG61" s="652"/>
      <c r="AH61" s="654"/>
      <c r="AI61" s="1433" t="str">
        <f>'Donnees MFER'!$E$22</f>
        <v xml:space="preserve">C4.1 Organiser son poste de travail </v>
      </c>
      <c r="AJ61" s="1434"/>
      <c r="AK61" s="1434"/>
      <c r="AL61" s="1434"/>
      <c r="AM61" s="1435"/>
      <c r="AN61" s="643"/>
      <c r="AO61" s="643"/>
      <c r="AP61" s="654"/>
      <c r="AQ61" s="654"/>
      <c r="AR61" s="655"/>
      <c r="AS61" s="654"/>
      <c r="AT61" s="654"/>
      <c r="AU61" s="654"/>
      <c r="AV61" s="654"/>
      <c r="AW61" s="654"/>
      <c r="AX61" s="654"/>
      <c r="AY61" s="654"/>
      <c r="AZ61" s="654"/>
      <c r="BA61" s="657"/>
    </row>
    <row r="62" spans="2:53" s="21" customFormat="1" ht="30" customHeight="1">
      <c r="B62" s="1416">
        <v>15</v>
      </c>
      <c r="C62" s="1461"/>
      <c r="D62" s="1419" t="str">
        <f>'Donnees MFER'!C18</f>
        <v>C3.1</v>
      </c>
      <c r="E62" s="1420"/>
      <c r="F62" s="652"/>
      <c r="G62" s="659" t="s">
        <v>211</v>
      </c>
      <c r="H62" s="1436"/>
      <c r="I62" s="1353"/>
      <c r="J62" s="1353"/>
      <c r="K62" s="1353"/>
      <c r="L62" s="1437"/>
      <c r="M62" s="1446" t="s">
        <v>212</v>
      </c>
      <c r="N62" s="1446"/>
      <c r="O62" s="1447"/>
      <c r="P62" s="1430" t="str">
        <f>REPT("g",(U62))</f>
        <v/>
      </c>
      <c r="Q62" s="1431"/>
      <c r="R62" s="1431"/>
      <c r="S62" s="1432"/>
      <c r="T62" s="664"/>
      <c r="U62" s="1038">
        <f>Bilan!$AK$22</f>
        <v>0</v>
      </c>
      <c r="V62" s="654"/>
      <c r="W62" s="1039" t="str">
        <f>Bilan!$AM$22</f>
        <v xml:space="preserve"> </v>
      </c>
      <c r="X62" s="666"/>
      <c r="Y62" s="654"/>
      <c r="Z62" s="656"/>
      <c r="AA62" s="650"/>
      <c r="AB62" s="584"/>
      <c r="AC62" s="1454">
        <v>19</v>
      </c>
      <c r="AD62" s="1461"/>
      <c r="AE62" s="1419" t="str">
        <f>'Donnees MFER'!$C$22</f>
        <v>C4.1</v>
      </c>
      <c r="AF62" s="1420"/>
      <c r="AG62" s="652"/>
      <c r="AH62" s="659" t="s">
        <v>211</v>
      </c>
      <c r="AI62" s="1436"/>
      <c r="AJ62" s="1353"/>
      <c r="AK62" s="1353"/>
      <c r="AL62" s="1353"/>
      <c r="AM62" s="1437"/>
      <c r="AN62" s="1446" t="s">
        <v>212</v>
      </c>
      <c r="AO62" s="1446"/>
      <c r="AP62" s="1447"/>
      <c r="AQ62" s="1430" t="str">
        <f>REPT("g",(AV62))</f>
        <v/>
      </c>
      <c r="AR62" s="1431"/>
      <c r="AS62" s="1431"/>
      <c r="AT62" s="1432"/>
      <c r="AU62" s="664"/>
      <c r="AV62" s="1038">
        <f>Bilan!$AK$22</f>
        <v>0</v>
      </c>
      <c r="AW62" s="654"/>
      <c r="AX62" s="1039" t="str">
        <f>Bilan!$AM$22</f>
        <v xml:space="preserve"> </v>
      </c>
      <c r="AY62" s="666"/>
      <c r="AZ62" s="654"/>
      <c r="BA62" s="657"/>
    </row>
    <row r="63" spans="2:53" ht="20.100000000000001" customHeight="1">
      <c r="B63" s="642"/>
      <c r="C63" s="652"/>
      <c r="D63" s="1418"/>
      <c r="E63" s="1418"/>
      <c r="F63" s="652"/>
      <c r="G63" s="654"/>
      <c r="H63" s="1438"/>
      <c r="I63" s="1439"/>
      <c r="J63" s="1439"/>
      <c r="K63" s="1439"/>
      <c r="L63" s="1440"/>
      <c r="M63" s="643"/>
      <c r="N63" s="643"/>
      <c r="O63" s="654"/>
      <c r="P63" s="654"/>
      <c r="Q63" s="654"/>
      <c r="R63" s="654"/>
      <c r="S63" s="654"/>
      <c r="T63" s="654"/>
      <c r="U63" s="654"/>
      <c r="V63" s="654"/>
      <c r="W63" s="654"/>
      <c r="X63" s="654"/>
      <c r="Y63" s="654"/>
      <c r="Z63" s="656"/>
      <c r="AA63" s="650"/>
      <c r="AB63" s="584"/>
      <c r="AC63" s="644"/>
      <c r="AD63" s="652"/>
      <c r="AE63" s="1418"/>
      <c r="AF63" s="1418"/>
      <c r="AG63" s="652"/>
      <c r="AH63" s="654"/>
      <c r="AI63" s="1438"/>
      <c r="AJ63" s="1439"/>
      <c r="AK63" s="1439"/>
      <c r="AL63" s="1439"/>
      <c r="AM63" s="1440"/>
      <c r="AN63" s="643"/>
      <c r="AO63" s="643"/>
      <c r="AP63" s="654"/>
      <c r="AQ63" s="654"/>
      <c r="AR63" s="654"/>
      <c r="AS63" s="654"/>
      <c r="AT63" s="654"/>
      <c r="AU63" s="654"/>
      <c r="AV63" s="654"/>
      <c r="AW63" s="654"/>
      <c r="AX63" s="654"/>
      <c r="AY63" s="654"/>
      <c r="AZ63" s="654"/>
      <c r="BA63" s="657"/>
    </row>
    <row r="64" spans="2:53" ht="15" customHeight="1">
      <c r="B64" s="667"/>
      <c r="C64" s="668"/>
      <c r="D64" s="669"/>
      <c r="E64" s="654"/>
      <c r="F64" s="670"/>
      <c r="G64" s="654"/>
      <c r="H64" s="654"/>
      <c r="I64" s="654"/>
      <c r="J64" s="654"/>
      <c r="K64" s="654"/>
      <c r="L64" s="654"/>
      <c r="M64" s="671"/>
      <c r="N64" s="671"/>
      <c r="O64" s="671"/>
      <c r="P64" s="671"/>
      <c r="Q64" s="671"/>
      <c r="R64" s="671"/>
      <c r="S64" s="671"/>
      <c r="T64" s="671"/>
      <c r="U64" s="671"/>
      <c r="V64" s="671"/>
      <c r="W64" s="671"/>
      <c r="X64" s="671"/>
      <c r="Y64" s="671"/>
      <c r="Z64" s="672"/>
      <c r="AA64" s="673"/>
      <c r="AB64" s="674"/>
      <c r="AC64" s="675"/>
      <c r="AD64" s="668"/>
      <c r="AE64" s="669"/>
      <c r="AF64" s="654"/>
      <c r="AG64" s="670"/>
      <c r="AH64" s="654"/>
      <c r="AI64" s="654"/>
      <c r="AJ64" s="654"/>
      <c r="AK64" s="654"/>
      <c r="AL64" s="654"/>
      <c r="AM64" s="654"/>
      <c r="AN64" s="671"/>
      <c r="AO64" s="671"/>
      <c r="AP64" s="671"/>
      <c r="AQ64" s="671"/>
      <c r="AR64" s="671"/>
      <c r="AS64" s="671"/>
      <c r="AT64" s="671"/>
      <c r="AU64" s="671"/>
      <c r="AV64" s="671"/>
      <c r="AW64" s="671"/>
      <c r="AX64" s="671"/>
      <c r="AY64" s="671"/>
      <c r="AZ64" s="671"/>
      <c r="BA64" s="676"/>
    </row>
    <row r="65" spans="2:55" ht="20.100000000000001" customHeight="1">
      <c r="B65" s="642"/>
      <c r="C65" s="652"/>
      <c r="D65" s="1418"/>
      <c r="E65" s="1418"/>
      <c r="F65" s="652"/>
      <c r="G65" s="654"/>
      <c r="H65" s="1433" t="str">
        <f>'Donnees MFER'!$E$19</f>
        <v>C3.2 Inventorier les EPI et EPC adaptés à l'intervention</v>
      </c>
      <c r="I65" s="1434"/>
      <c r="J65" s="1434"/>
      <c r="K65" s="1434"/>
      <c r="L65" s="1435"/>
      <c r="M65" s="643"/>
      <c r="N65" s="643"/>
      <c r="O65" s="654"/>
      <c r="P65" s="654"/>
      <c r="Q65" s="655"/>
      <c r="R65" s="654"/>
      <c r="S65" s="654"/>
      <c r="T65" s="654"/>
      <c r="U65" s="654"/>
      <c r="V65" s="654"/>
      <c r="W65" s="654"/>
      <c r="X65" s="654"/>
      <c r="Y65" s="654"/>
      <c r="Z65" s="656"/>
      <c r="AA65" s="650"/>
      <c r="AB65" s="584"/>
      <c r="AC65" s="644"/>
      <c r="AD65" s="652"/>
      <c r="AE65" s="652"/>
      <c r="AF65" s="652"/>
      <c r="AG65" s="652"/>
      <c r="AH65" s="652"/>
      <c r="AI65" s="1433" t="str">
        <f>'Donnees MFER'!$E$23</f>
        <v>C4.2 Sécuriser le poste de travail</v>
      </c>
      <c r="AJ65" s="1434"/>
      <c r="AK65" s="1434"/>
      <c r="AL65" s="1434"/>
      <c r="AM65" s="1435"/>
      <c r="AN65" s="652"/>
      <c r="AO65" s="652"/>
      <c r="AP65" s="652"/>
      <c r="AQ65" s="652"/>
      <c r="AR65" s="939"/>
      <c r="AS65" s="652"/>
      <c r="AT65" s="652"/>
      <c r="AU65" s="652"/>
      <c r="AV65" s="652"/>
      <c r="AW65" s="652"/>
      <c r="AX65" s="652"/>
      <c r="AY65" s="654"/>
      <c r="AZ65" s="654"/>
      <c r="BA65" s="657"/>
    </row>
    <row r="66" spans="2:55" ht="30" customHeight="1">
      <c r="B66" s="1416">
        <v>16</v>
      </c>
      <c r="C66" s="1461"/>
      <c r="D66" s="1419" t="str">
        <f>'Donnees MFER'!C19</f>
        <v>C3.2</v>
      </c>
      <c r="E66" s="1420"/>
      <c r="F66" s="652"/>
      <c r="G66" s="659" t="s">
        <v>211</v>
      </c>
      <c r="H66" s="1436"/>
      <c r="I66" s="1353"/>
      <c r="J66" s="1353"/>
      <c r="K66" s="1353"/>
      <c r="L66" s="1437"/>
      <c r="M66" s="1446" t="s">
        <v>212</v>
      </c>
      <c r="N66" s="1446"/>
      <c r="O66" s="1447"/>
      <c r="P66" s="1430" t="str">
        <f>REPT("g",(U66))</f>
        <v/>
      </c>
      <c r="Q66" s="1431"/>
      <c r="R66" s="1431"/>
      <c r="S66" s="1432"/>
      <c r="T66" s="664"/>
      <c r="U66" s="1038">
        <f>Bilan!$AK$22</f>
        <v>0</v>
      </c>
      <c r="V66" s="654"/>
      <c r="W66" s="1039" t="str">
        <f>Bilan!$AM$22</f>
        <v xml:space="preserve"> </v>
      </c>
      <c r="X66" s="666"/>
      <c r="Y66" s="654"/>
      <c r="Z66" s="656"/>
      <c r="AA66" s="650"/>
      <c r="AB66" s="584"/>
      <c r="AC66" s="1454">
        <v>20</v>
      </c>
      <c r="AD66" s="1417"/>
      <c r="AE66" s="1419" t="str">
        <f>'Donnees MFER'!$C$23</f>
        <v>C4.2</v>
      </c>
      <c r="AF66" s="1420"/>
      <c r="AG66" s="652"/>
      <c r="AH66" s="659" t="s">
        <v>211</v>
      </c>
      <c r="AI66" s="1436"/>
      <c r="AJ66" s="1353"/>
      <c r="AK66" s="1353"/>
      <c r="AL66" s="1353"/>
      <c r="AM66" s="1437"/>
      <c r="AN66" s="1573" t="s">
        <v>212</v>
      </c>
      <c r="AO66" s="1446"/>
      <c r="AP66" s="1446"/>
      <c r="AQ66" s="1430" t="str">
        <f>REPT("g",(AV66))</f>
        <v/>
      </c>
      <c r="AR66" s="1431"/>
      <c r="AS66" s="1431"/>
      <c r="AT66" s="1432"/>
      <c r="AU66" s="652"/>
      <c r="AV66" s="1038">
        <f>Bilan!$AK$22</f>
        <v>0</v>
      </c>
      <c r="AW66" s="652"/>
      <c r="AX66" s="1039" t="str">
        <f>Bilan!$AM$22</f>
        <v xml:space="preserve"> </v>
      </c>
      <c r="AY66" s="654"/>
      <c r="AZ66" s="654"/>
      <c r="BA66" s="657"/>
    </row>
    <row r="67" spans="2:55" ht="20.100000000000001" customHeight="1">
      <c r="B67" s="642"/>
      <c r="C67" s="652"/>
      <c r="D67" s="1418"/>
      <c r="E67" s="1418"/>
      <c r="F67" s="652"/>
      <c r="G67" s="654"/>
      <c r="H67" s="1438"/>
      <c r="I67" s="1439"/>
      <c r="J67" s="1439"/>
      <c r="K67" s="1439"/>
      <c r="L67" s="1440"/>
      <c r="M67" s="643"/>
      <c r="N67" s="643"/>
      <c r="O67" s="654"/>
      <c r="P67" s="654"/>
      <c r="Q67" s="654"/>
      <c r="R67" s="654"/>
      <c r="S67" s="654"/>
      <c r="T67" s="654"/>
      <c r="U67" s="654"/>
      <c r="V67" s="654"/>
      <c r="W67" s="654"/>
      <c r="X67" s="654"/>
      <c r="Y67" s="654"/>
      <c r="Z67" s="656"/>
      <c r="AA67" s="650"/>
      <c r="AB67" s="584"/>
      <c r="AC67" s="644"/>
      <c r="AD67" s="652"/>
      <c r="AE67" s="652"/>
      <c r="AF67" s="652"/>
      <c r="AG67" s="652"/>
      <c r="AH67" s="652"/>
      <c r="AI67" s="1438"/>
      <c r="AJ67" s="1439"/>
      <c r="AK67" s="1439"/>
      <c r="AL67" s="1439"/>
      <c r="AM67" s="1440"/>
      <c r="AN67" s="652"/>
      <c r="AO67" s="652"/>
      <c r="AP67" s="652"/>
      <c r="AQ67" s="652"/>
      <c r="AR67" s="652"/>
      <c r="AS67" s="652"/>
      <c r="AT67" s="652"/>
      <c r="AU67" s="652"/>
      <c r="AV67" s="652"/>
      <c r="AW67" s="652"/>
      <c r="AX67" s="652"/>
      <c r="AY67" s="654"/>
      <c r="AZ67" s="654"/>
      <c r="BA67" s="657"/>
      <c r="BB67" s="677"/>
      <c r="BC67" s="677"/>
    </row>
    <row r="68" spans="2:55" ht="15" customHeight="1">
      <c r="B68" s="642"/>
      <c r="C68" s="652"/>
      <c r="D68" s="669"/>
      <c r="E68" s="654"/>
      <c r="F68" s="652"/>
      <c r="G68" s="654"/>
      <c r="H68" s="678"/>
      <c r="I68" s="679"/>
      <c r="J68" s="679"/>
      <c r="K68" s="680"/>
      <c r="L68" s="681"/>
      <c r="M68" s="643"/>
      <c r="N68" s="643"/>
      <c r="O68" s="654"/>
      <c r="P68" s="654"/>
      <c r="Q68" s="654"/>
      <c r="R68" s="654"/>
      <c r="S68" s="654"/>
      <c r="T68" s="654"/>
      <c r="U68" s="654"/>
      <c r="V68" s="654"/>
      <c r="W68" s="654"/>
      <c r="X68" s="654"/>
      <c r="Y68" s="654"/>
      <c r="Z68" s="656"/>
      <c r="AA68" s="1441"/>
      <c r="AB68" s="683"/>
      <c r="AC68" s="644"/>
      <c r="AD68" s="652"/>
      <c r="AE68" s="652"/>
      <c r="AF68" s="652"/>
      <c r="AG68" s="652"/>
      <c r="AH68" s="652"/>
      <c r="AI68" s="652"/>
      <c r="AJ68" s="652"/>
      <c r="AK68" s="652"/>
      <c r="AL68" s="652"/>
      <c r="AM68" s="652"/>
      <c r="AN68" s="652"/>
      <c r="AO68" s="652"/>
      <c r="AP68" s="652"/>
      <c r="AQ68" s="652"/>
      <c r="AR68" s="652"/>
      <c r="AS68" s="652"/>
      <c r="AT68" s="652"/>
      <c r="AU68" s="652"/>
      <c r="AV68" s="652"/>
      <c r="AW68" s="652"/>
      <c r="AX68" s="652"/>
      <c r="AY68" s="654"/>
      <c r="AZ68" s="654"/>
      <c r="BA68" s="657"/>
      <c r="BB68" s="251"/>
      <c r="BC68" s="251"/>
    </row>
    <row r="69" spans="2:55" ht="20.100000000000001" customHeight="1">
      <c r="B69" s="642"/>
      <c r="C69" s="652"/>
      <c r="D69" s="1418"/>
      <c r="E69" s="1418"/>
      <c r="F69" s="652"/>
      <c r="G69" s="654"/>
      <c r="H69" s="1433" t="str">
        <f>'Donnees MFER'!$E$20</f>
        <v>C3.3 Identifier les équipements spécifiques (engin de manutention, échafaudage…) nécessaires à l'intervention</v>
      </c>
      <c r="I69" s="1434"/>
      <c r="J69" s="1434"/>
      <c r="K69" s="1434"/>
      <c r="L69" s="1435"/>
      <c r="M69" s="643"/>
      <c r="N69" s="643"/>
      <c r="O69" s="654"/>
      <c r="P69" s="654"/>
      <c r="Q69" s="655"/>
      <c r="R69" s="654"/>
      <c r="S69" s="654"/>
      <c r="T69" s="654"/>
      <c r="U69" s="654"/>
      <c r="V69" s="654"/>
      <c r="W69" s="654"/>
      <c r="X69" s="654"/>
      <c r="Y69" s="654"/>
      <c r="Z69" s="656"/>
      <c r="AA69" s="1441"/>
      <c r="AB69" s="683"/>
      <c r="AC69" s="644"/>
      <c r="AD69" s="652"/>
      <c r="AE69" s="652"/>
      <c r="AF69" s="652"/>
      <c r="AG69" s="652"/>
      <c r="AH69" s="652"/>
      <c r="AI69" s="1433" t="str">
        <f>'Donnees MFER'!$E$24</f>
        <v>C4.3 Organiser l'intervention</v>
      </c>
      <c r="AJ69" s="1434"/>
      <c r="AK69" s="1434"/>
      <c r="AL69" s="1434"/>
      <c r="AM69" s="1435"/>
      <c r="AN69" s="652"/>
      <c r="AO69" s="652"/>
      <c r="AP69" s="652"/>
      <c r="AQ69" s="652"/>
      <c r="AR69" s="939"/>
      <c r="AS69" s="652"/>
      <c r="AT69" s="652"/>
      <c r="AU69" s="652"/>
      <c r="AV69" s="652"/>
      <c r="AW69" s="652"/>
      <c r="AX69" s="652"/>
      <c r="AY69" s="654"/>
      <c r="AZ69" s="654"/>
      <c r="BA69" s="657"/>
    </row>
    <row r="70" spans="2:55" ht="30" customHeight="1">
      <c r="B70" s="1416">
        <v>17</v>
      </c>
      <c r="C70" s="1461"/>
      <c r="D70" s="1419" t="str">
        <f>'Donnees MFER'!C20</f>
        <v>C3.3</v>
      </c>
      <c r="E70" s="1420"/>
      <c r="F70" s="652"/>
      <c r="G70" s="659" t="s">
        <v>211</v>
      </c>
      <c r="H70" s="1436"/>
      <c r="I70" s="1353"/>
      <c r="J70" s="1353"/>
      <c r="K70" s="1353"/>
      <c r="L70" s="1437"/>
      <c r="M70" s="1446" t="s">
        <v>212</v>
      </c>
      <c r="N70" s="1446"/>
      <c r="O70" s="1447"/>
      <c r="P70" s="1430" t="str">
        <f>REPT("g",(U70))</f>
        <v/>
      </c>
      <c r="Q70" s="1431"/>
      <c r="R70" s="1431"/>
      <c r="S70" s="1432"/>
      <c r="T70" s="664"/>
      <c r="U70" s="1038">
        <f>Bilan!$AK$22</f>
        <v>0</v>
      </c>
      <c r="V70" s="654"/>
      <c r="W70" s="1039" t="str">
        <f>Bilan!$AM$22</f>
        <v xml:space="preserve"> </v>
      </c>
      <c r="X70" s="666"/>
      <c r="Y70" s="654"/>
      <c r="Z70" s="656"/>
      <c r="AA70" s="650"/>
      <c r="AB70" s="584"/>
      <c r="AC70" s="1454">
        <v>21</v>
      </c>
      <c r="AD70" s="1417"/>
      <c r="AE70" s="1419" t="str">
        <f>'Donnees MFER'!$C$24</f>
        <v>C4.3</v>
      </c>
      <c r="AF70" s="1420"/>
      <c r="AG70" s="652"/>
      <c r="AH70" s="659" t="s">
        <v>211</v>
      </c>
      <c r="AI70" s="1436"/>
      <c r="AJ70" s="1353"/>
      <c r="AK70" s="1353"/>
      <c r="AL70" s="1353"/>
      <c r="AM70" s="1437"/>
      <c r="AN70" s="1573" t="s">
        <v>212</v>
      </c>
      <c r="AO70" s="1446"/>
      <c r="AP70" s="1446"/>
      <c r="AQ70" s="1430" t="str">
        <f>REPT("g",(AV70))</f>
        <v/>
      </c>
      <c r="AR70" s="1431"/>
      <c r="AS70" s="1431"/>
      <c r="AT70" s="1432"/>
      <c r="AU70" s="652"/>
      <c r="AV70" s="1038">
        <f>Bilan!$AK$22</f>
        <v>0</v>
      </c>
      <c r="AW70" s="652"/>
      <c r="AX70" s="1039" t="str">
        <f>Bilan!$AM$22</f>
        <v xml:space="preserve"> </v>
      </c>
      <c r="AY70" s="654"/>
      <c r="AZ70" s="654"/>
      <c r="BA70" s="657"/>
    </row>
    <row r="71" spans="2:55" ht="20.100000000000001" customHeight="1">
      <c r="B71" s="684"/>
      <c r="C71" s="652"/>
      <c r="D71" s="1418"/>
      <c r="E71" s="1418"/>
      <c r="F71" s="652"/>
      <c r="G71" s="654"/>
      <c r="H71" s="1438"/>
      <c r="I71" s="1439"/>
      <c r="J71" s="1439"/>
      <c r="K71" s="1439"/>
      <c r="L71" s="1440"/>
      <c r="M71" s="643"/>
      <c r="N71" s="643"/>
      <c r="O71" s="654"/>
      <c r="P71" s="654"/>
      <c r="Q71" s="654"/>
      <c r="R71" s="654"/>
      <c r="S71" s="654"/>
      <c r="T71" s="654"/>
      <c r="U71" s="654"/>
      <c r="V71" s="654"/>
      <c r="W71" s="654"/>
      <c r="X71" s="654"/>
      <c r="Y71" s="654"/>
      <c r="Z71" s="656"/>
      <c r="AA71" s="1462"/>
      <c r="AB71" s="686"/>
      <c r="AC71" s="644"/>
      <c r="AD71" s="652"/>
      <c r="AE71" s="652"/>
      <c r="AF71" s="652"/>
      <c r="AG71" s="652"/>
      <c r="AH71" s="652"/>
      <c r="AI71" s="1438"/>
      <c r="AJ71" s="1439"/>
      <c r="AK71" s="1439"/>
      <c r="AL71" s="1439"/>
      <c r="AM71" s="1440"/>
      <c r="AN71" s="652"/>
      <c r="AO71" s="652"/>
      <c r="AP71" s="652"/>
      <c r="AQ71" s="652"/>
      <c r="AR71" s="652"/>
      <c r="AS71" s="652"/>
      <c r="AT71" s="652"/>
      <c r="AU71" s="652"/>
      <c r="AV71" s="652"/>
      <c r="AW71" s="652"/>
      <c r="AX71" s="652"/>
      <c r="AY71" s="654"/>
      <c r="AZ71" s="654"/>
      <c r="BA71" s="657"/>
    </row>
    <row r="72" spans="2:55" ht="15" customHeight="1">
      <c r="B72" s="684"/>
      <c r="C72" s="652"/>
      <c r="D72" s="669"/>
      <c r="E72" s="654"/>
      <c r="F72" s="652"/>
      <c r="G72" s="654"/>
      <c r="H72" s="710"/>
      <c r="I72" s="711"/>
      <c r="J72" s="711"/>
      <c r="K72" s="712"/>
      <c r="L72" s="713"/>
      <c r="M72" s="643"/>
      <c r="N72" s="643"/>
      <c r="O72" s="654"/>
      <c r="P72" s="654"/>
      <c r="Q72" s="654"/>
      <c r="R72" s="654"/>
      <c r="S72" s="654"/>
      <c r="T72" s="654"/>
      <c r="U72" s="654"/>
      <c r="V72" s="654"/>
      <c r="W72" s="654"/>
      <c r="X72" s="654"/>
      <c r="Y72" s="654"/>
      <c r="Z72" s="656"/>
      <c r="AA72" s="1462"/>
      <c r="AB72" s="686"/>
      <c r="AC72" s="644"/>
      <c r="AD72" s="652"/>
      <c r="AE72" s="652"/>
      <c r="AF72" s="652"/>
      <c r="AG72" s="652"/>
      <c r="AH72" s="652"/>
      <c r="AI72" s="652"/>
      <c r="AJ72" s="652"/>
      <c r="AK72" s="652"/>
      <c r="AL72" s="652"/>
      <c r="AM72" s="652"/>
      <c r="AN72" s="652"/>
      <c r="AO72" s="652"/>
      <c r="AP72" s="652"/>
      <c r="AQ72" s="652"/>
      <c r="AR72" s="652"/>
      <c r="AS72" s="652"/>
      <c r="AT72" s="652"/>
      <c r="AU72" s="652"/>
      <c r="AV72" s="652"/>
      <c r="AW72" s="652"/>
      <c r="AX72" s="652"/>
      <c r="AY72" s="654"/>
      <c r="AZ72" s="654"/>
      <c r="BA72" s="657"/>
    </row>
    <row r="73" spans="2:55" ht="18" customHeight="1">
      <c r="B73" s="1416"/>
      <c r="C73" s="1417"/>
      <c r="D73" s="669"/>
      <c r="E73" s="654"/>
      <c r="F73" s="652"/>
      <c r="G73" s="654"/>
      <c r="H73" s="1433" t="str">
        <f>'Donnees MFER'!$E$21</f>
        <v>C3.4 Informer à l'interne et à l'externe des contraintes liées à l'intervention</v>
      </c>
      <c r="I73" s="1434"/>
      <c r="J73" s="1434"/>
      <c r="K73" s="1434"/>
      <c r="L73" s="1435"/>
      <c r="M73" s="643"/>
      <c r="N73" s="643"/>
      <c r="O73" s="654"/>
      <c r="P73" s="654"/>
      <c r="Q73" s="940"/>
      <c r="R73" s="654"/>
      <c r="S73" s="654"/>
      <c r="T73" s="654"/>
      <c r="U73" s="654"/>
      <c r="V73" s="654"/>
      <c r="W73" s="654"/>
      <c r="X73" s="654"/>
      <c r="Y73" s="654"/>
      <c r="Z73" s="654"/>
      <c r="AA73" s="715"/>
      <c r="AB73" s="686"/>
      <c r="AC73" s="653"/>
      <c r="AD73" s="653"/>
      <c r="AE73" s="653"/>
      <c r="AF73" s="653"/>
      <c r="AG73" s="653"/>
      <c r="AH73" s="653"/>
      <c r="AI73" s="653"/>
      <c r="AJ73" s="653"/>
      <c r="AK73" s="653"/>
      <c r="AL73" s="653"/>
      <c r="AM73" s="653"/>
      <c r="AN73" s="653"/>
      <c r="AO73" s="653"/>
      <c r="AP73" s="653"/>
      <c r="AQ73" s="653"/>
      <c r="AR73" s="653"/>
      <c r="AS73" s="653"/>
      <c r="AT73" s="653"/>
      <c r="AU73" s="653"/>
      <c r="AV73" s="653"/>
      <c r="AW73" s="653"/>
      <c r="AX73" s="653"/>
      <c r="AY73" s="654"/>
      <c r="AZ73" s="654"/>
      <c r="BA73" s="657"/>
    </row>
    <row r="74" spans="2:55" ht="30" customHeight="1">
      <c r="B74" s="1416">
        <v>18</v>
      </c>
      <c r="C74" s="1417"/>
      <c r="D74" s="1419" t="str">
        <f>'Donnees MFER'!C21</f>
        <v>C3.4</v>
      </c>
      <c r="E74" s="1420"/>
      <c r="F74" s="652"/>
      <c r="G74" s="659" t="s">
        <v>211</v>
      </c>
      <c r="H74" s="1436"/>
      <c r="I74" s="1353"/>
      <c r="J74" s="1353"/>
      <c r="K74" s="1353"/>
      <c r="L74" s="1437"/>
      <c r="M74" s="1446" t="s">
        <v>212</v>
      </c>
      <c r="N74" s="1446"/>
      <c r="O74" s="1447"/>
      <c r="P74" s="1430" t="str">
        <f>REPT("g",(U74))</f>
        <v/>
      </c>
      <c r="Q74" s="1431"/>
      <c r="R74" s="1431"/>
      <c r="S74" s="1432"/>
      <c r="T74" s="654"/>
      <c r="U74" s="1038">
        <f>Bilan!$AK$22</f>
        <v>0</v>
      </c>
      <c r="V74" s="654"/>
      <c r="W74" s="1039" t="str">
        <f>Bilan!$AM$22</f>
        <v xml:space="preserve"> </v>
      </c>
      <c r="X74" s="654"/>
      <c r="Y74" s="654"/>
      <c r="Z74" s="654"/>
      <c r="AA74" s="715"/>
      <c r="AB74" s="686"/>
      <c r="AC74" s="653"/>
      <c r="AD74" s="653"/>
      <c r="AE74" s="653"/>
      <c r="AF74" s="653"/>
      <c r="AG74" s="653"/>
      <c r="AH74" s="653"/>
      <c r="AI74" s="653"/>
      <c r="AJ74" s="653"/>
      <c r="AK74" s="653"/>
      <c r="AL74" s="653"/>
      <c r="AM74" s="653"/>
      <c r="AN74" s="653"/>
      <c r="AO74" s="653"/>
      <c r="AP74" s="653"/>
      <c r="AQ74" s="653"/>
      <c r="AR74" s="653"/>
      <c r="AS74" s="653"/>
      <c r="AT74" s="653"/>
      <c r="AU74" s="653"/>
      <c r="AV74" s="653"/>
      <c r="AW74" s="653"/>
      <c r="AX74" s="653"/>
      <c r="AY74" s="654"/>
      <c r="AZ74" s="654"/>
      <c r="BA74" s="657"/>
    </row>
    <row r="75" spans="2:55" ht="15" customHeight="1">
      <c r="B75" s="684"/>
      <c r="C75" s="652"/>
      <c r="D75" s="669"/>
      <c r="E75" s="654"/>
      <c r="F75" s="652"/>
      <c r="G75" s="654"/>
      <c r="H75" s="1438"/>
      <c r="I75" s="1439"/>
      <c r="J75" s="1439"/>
      <c r="K75" s="1439"/>
      <c r="L75" s="1440"/>
      <c r="M75" s="643"/>
      <c r="N75" s="643"/>
      <c r="O75" s="654"/>
      <c r="P75" s="654"/>
      <c r="Q75" s="654"/>
      <c r="R75" s="654"/>
      <c r="S75" s="654"/>
      <c r="T75" s="654"/>
      <c r="U75" s="654"/>
      <c r="V75" s="654"/>
      <c r="W75" s="654"/>
      <c r="X75" s="654"/>
      <c r="Y75" s="654"/>
      <c r="Z75" s="654"/>
      <c r="AA75" s="715"/>
      <c r="AB75" s="686"/>
      <c r="AC75" s="653"/>
      <c r="AD75" s="653"/>
      <c r="AE75" s="653"/>
      <c r="AF75" s="653"/>
      <c r="AG75" s="653"/>
      <c r="AH75" s="653"/>
      <c r="AI75" s="653"/>
      <c r="AJ75" s="653"/>
      <c r="AK75" s="653"/>
      <c r="AL75" s="653"/>
      <c r="AM75" s="653"/>
      <c r="AN75" s="653"/>
      <c r="AO75" s="653"/>
      <c r="AP75" s="653"/>
      <c r="AQ75" s="653"/>
      <c r="AR75" s="653"/>
      <c r="AS75" s="653"/>
      <c r="AT75" s="653"/>
      <c r="AU75" s="653"/>
      <c r="AV75" s="653"/>
      <c r="AW75" s="653"/>
      <c r="AX75" s="653"/>
      <c r="AY75" s="654"/>
      <c r="AZ75" s="654"/>
      <c r="BA75" s="657"/>
    </row>
    <row r="76" spans="2:55" ht="15" customHeight="1">
      <c r="B76" s="684"/>
      <c r="C76" s="652"/>
      <c r="D76" s="669"/>
      <c r="E76" s="654"/>
      <c r="F76" s="652"/>
      <c r="G76" s="654"/>
      <c r="H76" s="710"/>
      <c r="I76" s="711"/>
      <c r="J76" s="711"/>
      <c r="K76" s="712"/>
      <c r="L76" s="713"/>
      <c r="M76" s="643"/>
      <c r="N76" s="643"/>
      <c r="O76" s="654"/>
      <c r="P76" s="654"/>
      <c r="Q76" s="654"/>
      <c r="R76" s="654"/>
      <c r="S76" s="654"/>
      <c r="T76" s="654"/>
      <c r="U76" s="654"/>
      <c r="V76" s="654"/>
      <c r="W76" s="654"/>
      <c r="X76" s="654"/>
      <c r="Y76" s="654"/>
      <c r="Z76" s="654"/>
      <c r="AA76" s="715"/>
      <c r="AB76" s="686"/>
      <c r="AC76" s="653"/>
      <c r="AD76" s="653"/>
      <c r="AE76" s="653"/>
      <c r="AF76" s="653"/>
      <c r="AG76" s="653"/>
      <c r="AH76" s="653"/>
      <c r="AI76" s="653"/>
      <c r="AJ76" s="653"/>
      <c r="AK76" s="653"/>
      <c r="AL76" s="653"/>
      <c r="AM76" s="653"/>
      <c r="AN76" s="653"/>
      <c r="AO76" s="653"/>
      <c r="AP76" s="653"/>
      <c r="AQ76" s="653"/>
      <c r="AR76" s="653"/>
      <c r="AS76" s="653"/>
      <c r="AT76" s="653"/>
      <c r="AU76" s="653"/>
      <c r="AV76" s="653"/>
      <c r="AW76" s="653"/>
      <c r="AX76" s="653"/>
      <c r="AY76" s="654"/>
      <c r="AZ76" s="654"/>
      <c r="BA76" s="657"/>
    </row>
    <row r="77" spans="2:55" ht="15" customHeight="1">
      <c r="B77" s="684"/>
      <c r="C77" s="652"/>
      <c r="D77" s="669"/>
      <c r="E77" s="654"/>
      <c r="F77" s="652"/>
      <c r="G77" s="654"/>
      <c r="H77" s="710"/>
      <c r="I77" s="711"/>
      <c r="J77" s="711"/>
      <c r="K77" s="712"/>
      <c r="L77" s="713"/>
      <c r="M77" s="643"/>
      <c r="N77" s="643"/>
      <c r="O77" s="654"/>
      <c r="P77" s="654"/>
      <c r="Q77" s="654"/>
      <c r="R77" s="654"/>
      <c r="S77" s="654"/>
      <c r="T77" s="654"/>
      <c r="U77" s="654"/>
      <c r="V77" s="654"/>
      <c r="W77" s="654"/>
      <c r="X77" s="654"/>
      <c r="Y77" s="654"/>
      <c r="Z77" s="654"/>
      <c r="AA77" s="715"/>
      <c r="AB77" s="686"/>
      <c r="AC77" s="653"/>
      <c r="AD77" s="653"/>
      <c r="AE77" s="653"/>
      <c r="AF77" s="653"/>
      <c r="AG77" s="653"/>
      <c r="AH77" s="653"/>
      <c r="AI77" s="653"/>
      <c r="AJ77" s="653"/>
      <c r="AK77" s="653"/>
      <c r="AL77" s="653"/>
      <c r="AM77" s="653"/>
      <c r="AN77" s="653"/>
      <c r="AO77" s="653"/>
      <c r="AP77" s="653"/>
      <c r="AQ77" s="653"/>
      <c r="AR77" s="653"/>
      <c r="AS77" s="653"/>
      <c r="AT77" s="653"/>
      <c r="AU77" s="653"/>
      <c r="AV77" s="653"/>
      <c r="AW77" s="653"/>
      <c r="AX77" s="653"/>
      <c r="AY77" s="654"/>
      <c r="AZ77" s="654"/>
      <c r="BA77" s="657"/>
    </row>
    <row r="78" spans="2:55" ht="15" customHeight="1">
      <c r="B78" s="684"/>
      <c r="C78" s="652"/>
      <c r="D78" s="669"/>
      <c r="E78" s="654"/>
      <c r="F78" s="652"/>
      <c r="G78" s="654"/>
      <c r="H78" s="710"/>
      <c r="I78" s="711"/>
      <c r="J78" s="711"/>
      <c r="K78" s="712"/>
      <c r="L78" s="713"/>
      <c r="M78" s="643"/>
      <c r="N78" s="643"/>
      <c r="O78" s="654"/>
      <c r="P78" s="654"/>
      <c r="Q78" s="654"/>
      <c r="R78" s="654"/>
      <c r="S78" s="654"/>
      <c r="T78" s="654"/>
      <c r="U78" s="654"/>
      <c r="V78" s="654"/>
      <c r="W78" s="654"/>
      <c r="X78" s="654"/>
      <c r="Y78" s="654"/>
      <c r="Z78" s="654"/>
      <c r="AA78" s="715"/>
      <c r="AB78" s="686"/>
      <c r="AC78" s="653"/>
      <c r="AD78" s="653"/>
      <c r="AE78" s="653"/>
      <c r="AF78" s="653"/>
      <c r="AG78" s="653"/>
      <c r="AH78" s="653"/>
      <c r="AI78" s="653"/>
      <c r="AJ78" s="653"/>
      <c r="AK78" s="653"/>
      <c r="AL78" s="653"/>
      <c r="AM78" s="653"/>
      <c r="AN78" s="653"/>
      <c r="AO78" s="653"/>
      <c r="AP78" s="653"/>
      <c r="AQ78" s="653"/>
      <c r="AR78" s="653"/>
      <c r="AS78" s="653"/>
      <c r="AT78" s="653"/>
      <c r="AU78" s="653"/>
      <c r="AV78" s="653"/>
      <c r="AW78" s="653"/>
      <c r="AX78" s="653"/>
      <c r="AY78" s="654"/>
      <c r="AZ78" s="654"/>
      <c r="BA78" s="657"/>
    </row>
    <row r="79" spans="2:55" ht="15" customHeight="1">
      <c r="B79" s="684"/>
      <c r="C79" s="652"/>
      <c r="D79" s="669"/>
      <c r="E79" s="654"/>
      <c r="F79" s="652"/>
      <c r="G79" s="654"/>
      <c r="H79" s="710"/>
      <c r="I79" s="711"/>
      <c r="J79" s="711"/>
      <c r="K79" s="712"/>
      <c r="L79" s="713"/>
      <c r="M79" s="643"/>
      <c r="N79" s="643"/>
      <c r="O79" s="654"/>
      <c r="P79" s="654"/>
      <c r="Q79" s="654"/>
      <c r="R79" s="654"/>
      <c r="S79" s="654"/>
      <c r="T79" s="654"/>
      <c r="U79" s="654"/>
      <c r="V79" s="654"/>
      <c r="W79" s="654"/>
      <c r="X79" s="654"/>
      <c r="Y79" s="654"/>
      <c r="Z79" s="654"/>
      <c r="AA79" s="715"/>
      <c r="AB79" s="686"/>
      <c r="AC79" s="653"/>
      <c r="AD79" s="653"/>
      <c r="AE79" s="653"/>
      <c r="AF79" s="653"/>
      <c r="AG79" s="653"/>
      <c r="AH79" s="653"/>
      <c r="AI79" s="653"/>
      <c r="AJ79" s="653"/>
      <c r="AK79" s="653"/>
      <c r="AL79" s="653"/>
      <c r="AM79" s="653"/>
      <c r="AN79" s="653"/>
      <c r="AO79" s="653"/>
      <c r="AP79" s="653"/>
      <c r="AQ79" s="653"/>
      <c r="AR79" s="653"/>
      <c r="AS79" s="653"/>
      <c r="AT79" s="653"/>
      <c r="AU79" s="653"/>
      <c r="AV79" s="653"/>
      <c r="AW79" s="653"/>
      <c r="AX79" s="653"/>
      <c r="AY79" s="654"/>
      <c r="AZ79" s="654"/>
      <c r="BA79" s="657"/>
    </row>
    <row r="80" spans="2:55" ht="15" customHeight="1">
      <c r="B80" s="684"/>
      <c r="C80" s="652"/>
      <c r="D80" s="669"/>
      <c r="E80" s="654"/>
      <c r="F80" s="652"/>
      <c r="G80" s="654"/>
      <c r="H80" s="710"/>
      <c r="I80" s="711"/>
      <c r="J80" s="711"/>
      <c r="K80" s="712"/>
      <c r="L80" s="713"/>
      <c r="M80" s="643"/>
      <c r="N80" s="643"/>
      <c r="O80" s="654"/>
      <c r="P80" s="654"/>
      <c r="Q80" s="654"/>
      <c r="R80" s="654"/>
      <c r="S80" s="654"/>
      <c r="T80" s="654"/>
      <c r="U80" s="654"/>
      <c r="V80" s="654"/>
      <c r="W80" s="654"/>
      <c r="X80" s="654"/>
      <c r="Y80" s="654"/>
      <c r="Z80" s="654"/>
      <c r="AA80" s="715"/>
      <c r="AB80" s="686"/>
      <c r="AC80" s="653"/>
      <c r="AD80" s="653"/>
      <c r="AE80" s="653"/>
      <c r="AF80" s="653"/>
      <c r="AG80" s="653"/>
      <c r="AH80" s="653"/>
      <c r="AI80" s="653"/>
      <c r="AJ80" s="653"/>
      <c r="AK80" s="653"/>
      <c r="AL80" s="653"/>
      <c r="AM80" s="653"/>
      <c r="AN80" s="653"/>
      <c r="AO80" s="653"/>
      <c r="AP80" s="653"/>
      <c r="AQ80" s="653"/>
      <c r="AR80" s="653"/>
      <c r="AS80" s="653"/>
      <c r="AT80" s="653"/>
      <c r="AU80" s="653"/>
      <c r="AV80" s="653"/>
      <c r="AW80" s="653"/>
      <c r="AX80" s="653"/>
      <c r="AY80" s="654"/>
      <c r="AZ80" s="654"/>
      <c r="BA80" s="657"/>
    </row>
    <row r="81" spans="2:55" ht="27" customHeight="1">
      <c r="B81" s="636"/>
      <c r="C81" s="587"/>
      <c r="D81" s="587"/>
      <c r="E81" s="587"/>
      <c r="F81" s="587"/>
      <c r="G81" s="587"/>
      <c r="H81" s="587"/>
      <c r="I81" s="587"/>
      <c r="J81" s="587"/>
      <c r="K81" s="587"/>
      <c r="L81" s="587"/>
      <c r="M81" s="584"/>
      <c r="N81" s="584"/>
      <c r="O81" s="584"/>
      <c r="P81" s="584"/>
      <c r="Q81" s="584"/>
      <c r="R81" s="584"/>
      <c r="S81" s="584"/>
      <c r="T81" s="584"/>
      <c r="U81" s="584"/>
      <c r="V81" s="584"/>
      <c r="W81" s="584"/>
      <c r="X81" s="584"/>
      <c r="Y81" s="584"/>
      <c r="Z81" s="584"/>
      <c r="AA81" s="584"/>
      <c r="AB81" s="584"/>
      <c r="AC81" s="587"/>
      <c r="AD81" s="587"/>
      <c r="AE81" s="587"/>
      <c r="AF81" s="587"/>
      <c r="AG81" s="587"/>
      <c r="AH81" s="584"/>
      <c r="AI81" s="584"/>
      <c r="AJ81" s="584"/>
      <c r="AK81" s="584"/>
      <c r="AL81" s="584"/>
      <c r="AM81" s="584"/>
      <c r="AN81" s="584"/>
      <c r="AO81" s="584"/>
      <c r="AP81" s="584"/>
      <c r="AQ81" s="584"/>
      <c r="AR81" s="584"/>
      <c r="AS81" s="584"/>
      <c r="AT81" s="584"/>
      <c r="AU81" s="584"/>
      <c r="AV81" s="584"/>
      <c r="AW81" s="584"/>
      <c r="AX81" s="584"/>
      <c r="AY81" s="584"/>
      <c r="AZ81" s="584"/>
      <c r="BA81" s="637"/>
    </row>
    <row r="82" spans="2:55" ht="12" customHeight="1">
      <c r="B82" s="638"/>
      <c r="C82" s="639"/>
      <c r="D82" s="1455" t="s">
        <v>126</v>
      </c>
      <c r="E82" s="1455"/>
      <c r="F82" s="1458"/>
      <c r="G82" s="1448" t="s">
        <v>303</v>
      </c>
      <c r="H82" s="1448"/>
      <c r="I82" s="1448"/>
      <c r="J82" s="1448"/>
      <c r="K82" s="1448"/>
      <c r="L82" s="1448"/>
      <c r="M82" s="1448"/>
      <c r="N82" s="1448"/>
      <c r="O82" s="1448"/>
      <c r="P82" s="1448"/>
      <c r="Q82" s="1448"/>
      <c r="R82" s="1448"/>
      <c r="S82" s="1448"/>
      <c r="T82" s="1421"/>
      <c r="U82" s="640"/>
      <c r="V82" s="1421"/>
      <c r="W82" s="640"/>
      <c r="X82" s="1421"/>
      <c r="Y82" s="1421"/>
      <c r="Z82" s="1451"/>
      <c r="AA82" s="584"/>
      <c r="AB82" s="584"/>
      <c r="AC82" s="641"/>
      <c r="AD82" s="639"/>
      <c r="AE82" s="1455" t="s">
        <v>126</v>
      </c>
      <c r="AF82" s="1455"/>
      <c r="AG82" s="1458"/>
      <c r="AH82" s="1486" t="s">
        <v>436</v>
      </c>
      <c r="AI82" s="1486"/>
      <c r="AJ82" s="1486"/>
      <c r="AK82" s="1486"/>
      <c r="AL82" s="1486"/>
      <c r="AM82" s="1486"/>
      <c r="AN82" s="1486"/>
      <c r="AO82" s="1486"/>
      <c r="AP82" s="1486"/>
      <c r="AQ82" s="1486"/>
      <c r="AR82" s="1486"/>
      <c r="AS82" s="1486"/>
      <c r="AT82" s="1486"/>
      <c r="AU82" s="1421"/>
      <c r="AV82" s="640"/>
      <c r="AW82" s="1421"/>
      <c r="AX82" s="640"/>
      <c r="AY82" s="1421"/>
      <c r="AZ82" s="1421"/>
      <c r="BA82" s="1424"/>
    </row>
    <row r="83" spans="2:55" ht="13.5" customHeight="1">
      <c r="B83" s="642"/>
      <c r="C83" s="643"/>
      <c r="D83" s="1456"/>
      <c r="E83" s="1456"/>
      <c r="F83" s="1459"/>
      <c r="G83" s="1449"/>
      <c r="H83" s="1449"/>
      <c r="I83" s="1449"/>
      <c r="J83" s="1449"/>
      <c r="K83" s="1449"/>
      <c r="L83" s="1449"/>
      <c r="M83" s="1449"/>
      <c r="N83" s="1449"/>
      <c r="O83" s="1449"/>
      <c r="P83" s="1449"/>
      <c r="Q83" s="1449"/>
      <c r="R83" s="1449"/>
      <c r="S83" s="1449"/>
      <c r="T83" s="1422"/>
      <c r="U83" s="1442" t="e">
        <f>AVERAGE(U89:U93)</f>
        <v>#DIV/0!</v>
      </c>
      <c r="V83" s="1422"/>
      <c r="W83" s="1427" t="e">
        <f>AVERAGE(W89:W93)</f>
        <v>#DIV/0!</v>
      </c>
      <c r="X83" s="1422"/>
      <c r="Y83" s="1422"/>
      <c r="Z83" s="1452"/>
      <c r="AA83" s="584"/>
      <c r="AB83" s="584"/>
      <c r="AC83" s="644"/>
      <c r="AD83" s="643"/>
      <c r="AE83" s="1456"/>
      <c r="AF83" s="1456"/>
      <c r="AG83" s="1459"/>
      <c r="AH83" s="1487"/>
      <c r="AI83" s="1487"/>
      <c r="AJ83" s="1487"/>
      <c r="AK83" s="1487"/>
      <c r="AL83" s="1487"/>
      <c r="AM83" s="1487"/>
      <c r="AN83" s="1487"/>
      <c r="AO83" s="1487"/>
      <c r="AP83" s="1487"/>
      <c r="AQ83" s="1487"/>
      <c r="AR83" s="1487"/>
      <c r="AS83" s="1487"/>
      <c r="AT83" s="1487"/>
      <c r="AU83" s="1422"/>
      <c r="AV83" s="1442">
        <f>AVERAGE(AV89:AV101)</f>
        <v>0</v>
      </c>
      <c r="AW83" s="1422"/>
      <c r="AX83" s="1427" t="e">
        <f>AVERAGE(AX89:AX101)</f>
        <v>#DIV/0!</v>
      </c>
      <c r="AY83" s="1422"/>
      <c r="AZ83" s="1422"/>
      <c r="BA83" s="1425"/>
    </row>
    <row r="84" spans="2:55" ht="13.5" customHeight="1">
      <c r="B84" s="642"/>
      <c r="C84" s="643"/>
      <c r="D84" s="1456"/>
      <c r="E84" s="1456"/>
      <c r="F84" s="1459"/>
      <c r="G84" s="1449"/>
      <c r="H84" s="1449"/>
      <c r="I84" s="1449"/>
      <c r="J84" s="1449"/>
      <c r="K84" s="1449"/>
      <c r="L84" s="1449"/>
      <c r="M84" s="1449"/>
      <c r="N84" s="1449"/>
      <c r="O84" s="1449"/>
      <c r="P84" s="1449"/>
      <c r="Q84" s="1449"/>
      <c r="R84" s="1449"/>
      <c r="S84" s="1449"/>
      <c r="T84" s="1422"/>
      <c r="U84" s="1443"/>
      <c r="V84" s="1422"/>
      <c r="W84" s="1428"/>
      <c r="X84" s="1422"/>
      <c r="Y84" s="1422"/>
      <c r="Z84" s="1452"/>
      <c r="AA84" s="584"/>
      <c r="AB84" s="584"/>
      <c r="AC84" s="644"/>
      <c r="AD84" s="643"/>
      <c r="AE84" s="1456"/>
      <c r="AF84" s="1456"/>
      <c r="AG84" s="1459"/>
      <c r="AH84" s="1487"/>
      <c r="AI84" s="1487"/>
      <c r="AJ84" s="1487"/>
      <c r="AK84" s="1487"/>
      <c r="AL84" s="1487"/>
      <c r="AM84" s="1487"/>
      <c r="AN84" s="1487"/>
      <c r="AO84" s="1487"/>
      <c r="AP84" s="1487"/>
      <c r="AQ84" s="1487"/>
      <c r="AR84" s="1487"/>
      <c r="AS84" s="1487"/>
      <c r="AT84" s="1487"/>
      <c r="AU84" s="1422"/>
      <c r="AV84" s="1443"/>
      <c r="AW84" s="1422"/>
      <c r="AX84" s="1428"/>
      <c r="AY84" s="1422"/>
      <c r="AZ84" s="1422"/>
      <c r="BA84" s="1425"/>
    </row>
    <row r="85" spans="2:55" ht="10.5" customHeight="1">
      <c r="B85" s="642"/>
      <c r="C85" s="643"/>
      <c r="D85" s="1456"/>
      <c r="E85" s="1456"/>
      <c r="F85" s="1459"/>
      <c r="G85" s="1449"/>
      <c r="H85" s="1449"/>
      <c r="I85" s="1449"/>
      <c r="J85" s="1449"/>
      <c r="K85" s="1449"/>
      <c r="L85" s="1449"/>
      <c r="M85" s="1449"/>
      <c r="N85" s="1449"/>
      <c r="O85" s="1449"/>
      <c r="P85" s="1449"/>
      <c r="Q85" s="1449"/>
      <c r="R85" s="1449"/>
      <c r="S85" s="1449"/>
      <c r="T85" s="1422"/>
      <c r="U85" s="1444"/>
      <c r="V85" s="1422"/>
      <c r="W85" s="1429"/>
      <c r="X85" s="1422"/>
      <c r="Y85" s="1422"/>
      <c r="Z85" s="1452"/>
      <c r="AA85" s="584"/>
      <c r="AB85" s="584"/>
      <c r="AC85" s="644"/>
      <c r="AD85" s="643"/>
      <c r="AE85" s="1456"/>
      <c r="AF85" s="1456"/>
      <c r="AG85" s="1459"/>
      <c r="AH85" s="1487"/>
      <c r="AI85" s="1487"/>
      <c r="AJ85" s="1487"/>
      <c r="AK85" s="1487"/>
      <c r="AL85" s="1487"/>
      <c r="AM85" s="1487"/>
      <c r="AN85" s="1487"/>
      <c r="AO85" s="1487"/>
      <c r="AP85" s="1487"/>
      <c r="AQ85" s="1487"/>
      <c r="AR85" s="1487"/>
      <c r="AS85" s="1487"/>
      <c r="AT85" s="1487"/>
      <c r="AU85" s="1422"/>
      <c r="AV85" s="1444"/>
      <c r="AW85" s="1422"/>
      <c r="AX85" s="1429"/>
      <c r="AY85" s="1422"/>
      <c r="AZ85" s="1422"/>
      <c r="BA85" s="1425"/>
    </row>
    <row r="86" spans="2:55" ht="12" customHeight="1">
      <c r="B86" s="645"/>
      <c r="C86" s="646"/>
      <c r="D86" s="1457"/>
      <c r="E86" s="1457"/>
      <c r="F86" s="1460"/>
      <c r="G86" s="1450"/>
      <c r="H86" s="1450"/>
      <c r="I86" s="1450"/>
      <c r="J86" s="1450"/>
      <c r="K86" s="1450"/>
      <c r="L86" s="1450"/>
      <c r="M86" s="1450"/>
      <c r="N86" s="1450"/>
      <c r="O86" s="1450"/>
      <c r="P86" s="1450"/>
      <c r="Q86" s="1450"/>
      <c r="R86" s="1450"/>
      <c r="S86" s="1450"/>
      <c r="T86" s="1423"/>
      <c r="U86" s="647"/>
      <c r="V86" s="1423"/>
      <c r="W86" s="647"/>
      <c r="X86" s="1423"/>
      <c r="Y86" s="1423"/>
      <c r="Z86" s="1453"/>
      <c r="AA86" s="584"/>
      <c r="AB86" s="584"/>
      <c r="AC86" s="648"/>
      <c r="AD86" s="646"/>
      <c r="AE86" s="1457"/>
      <c r="AF86" s="1457"/>
      <c r="AG86" s="1460"/>
      <c r="AH86" s="1488"/>
      <c r="AI86" s="1488"/>
      <c r="AJ86" s="1488"/>
      <c r="AK86" s="1488"/>
      <c r="AL86" s="1488"/>
      <c r="AM86" s="1488"/>
      <c r="AN86" s="1488"/>
      <c r="AO86" s="1488"/>
      <c r="AP86" s="1488"/>
      <c r="AQ86" s="1488"/>
      <c r="AR86" s="1488"/>
      <c r="AS86" s="1488"/>
      <c r="AT86" s="1488"/>
      <c r="AU86" s="1423"/>
      <c r="AV86" s="647"/>
      <c r="AW86" s="1423"/>
      <c r="AX86" s="647"/>
      <c r="AY86" s="1423"/>
      <c r="AZ86" s="1423"/>
      <c r="BA86" s="1426"/>
    </row>
    <row r="87" spans="2:55" ht="30" customHeight="1">
      <c r="B87" s="638"/>
      <c r="C87" s="639"/>
      <c r="D87" s="639"/>
      <c r="E87" s="639"/>
      <c r="F87" s="639"/>
      <c r="G87" s="640"/>
      <c r="H87" s="640"/>
      <c r="I87" s="640"/>
      <c r="J87" s="640"/>
      <c r="K87" s="640"/>
      <c r="L87" s="640"/>
      <c r="M87" s="640"/>
      <c r="N87" s="640"/>
      <c r="O87" s="640"/>
      <c r="P87" s="640"/>
      <c r="Q87" s="640"/>
      <c r="R87" s="640"/>
      <c r="S87" s="640"/>
      <c r="T87" s="640"/>
      <c r="U87" s="640"/>
      <c r="V87" s="640"/>
      <c r="W87" s="640"/>
      <c r="X87" s="640"/>
      <c r="Y87" s="640"/>
      <c r="Z87" s="649"/>
      <c r="AA87" s="584"/>
      <c r="AB87" s="584"/>
      <c r="AC87" s="641"/>
      <c r="AD87" s="639"/>
      <c r="AE87" s="639"/>
      <c r="AF87" s="639"/>
      <c r="AG87" s="639"/>
      <c r="AH87" s="640"/>
      <c r="AI87" s="640"/>
      <c r="AJ87" s="640"/>
      <c r="AK87" s="640"/>
      <c r="AL87" s="640"/>
      <c r="AM87" s="640"/>
      <c r="AN87" s="640"/>
      <c r="AO87" s="640"/>
      <c r="AP87" s="640"/>
      <c r="AQ87" s="640"/>
      <c r="AR87" s="640"/>
      <c r="AS87" s="640"/>
      <c r="AT87" s="640"/>
      <c r="AU87" s="640"/>
      <c r="AV87" s="640"/>
      <c r="AW87" s="640"/>
      <c r="AX87" s="640"/>
      <c r="AY87" s="640"/>
      <c r="AZ87" s="640"/>
      <c r="BA87" s="651"/>
    </row>
    <row r="88" spans="2:55" ht="20.100000000000001" customHeight="1">
      <c r="B88" s="642"/>
      <c r="C88" s="652"/>
      <c r="D88" s="1418"/>
      <c r="E88" s="1418"/>
      <c r="F88" s="652"/>
      <c r="G88" s="654"/>
      <c r="H88" s="1433" t="str">
        <f>'Donnees MFER'!$E$25</f>
        <v>C5.1 Vérifier la conformité des matériels</v>
      </c>
      <c r="I88" s="1434"/>
      <c r="J88" s="1434"/>
      <c r="K88" s="1434"/>
      <c r="L88" s="1435"/>
      <c r="M88" s="643"/>
      <c r="N88" s="643"/>
      <c r="O88" s="654"/>
      <c r="P88" s="654"/>
      <c r="Q88" s="655"/>
      <c r="R88" s="654"/>
      <c r="S88" s="654"/>
      <c r="T88" s="654"/>
      <c r="U88" s="654"/>
      <c r="V88" s="654"/>
      <c r="W88" s="654"/>
      <c r="X88" s="654"/>
      <c r="Y88" s="654"/>
      <c r="Z88" s="656"/>
      <c r="AA88" s="584"/>
      <c r="AB88" s="584"/>
      <c r="AC88" s="644"/>
      <c r="AD88" s="652"/>
      <c r="AE88" s="1418"/>
      <c r="AF88" s="1418"/>
      <c r="AG88" s="652"/>
      <c r="AH88" s="654"/>
      <c r="AI88" s="1433" t="str">
        <f>'Donnees MFER'!$E$27</f>
        <v>C6.1 Implanter les matériels et les supports</v>
      </c>
      <c r="AJ88" s="1434"/>
      <c r="AK88" s="1434"/>
      <c r="AL88" s="1434"/>
      <c r="AM88" s="1435"/>
      <c r="AN88" s="643"/>
      <c r="AO88" s="643"/>
      <c r="AP88" s="654"/>
      <c r="AQ88" s="654"/>
      <c r="AR88" s="655"/>
      <c r="AS88" s="654"/>
      <c r="AT88" s="654"/>
      <c r="AU88" s="654"/>
      <c r="AV88" s="654"/>
      <c r="AW88" s="654"/>
      <c r="AX88" s="654"/>
      <c r="AY88" s="654"/>
      <c r="AZ88" s="654"/>
      <c r="BA88" s="657"/>
    </row>
    <row r="89" spans="2:55" s="21" customFormat="1" ht="30" customHeight="1">
      <c r="B89" s="1416">
        <v>22</v>
      </c>
      <c r="C89" s="1461"/>
      <c r="D89" s="1419" t="str">
        <f>'Donnees MFER'!$C$25</f>
        <v>C5.1</v>
      </c>
      <c r="E89" s="1420"/>
      <c r="F89" s="652"/>
      <c r="G89" s="659" t="s">
        <v>211</v>
      </c>
      <c r="H89" s="1436"/>
      <c r="I89" s="1353"/>
      <c r="J89" s="1353"/>
      <c r="K89" s="1353"/>
      <c r="L89" s="1437"/>
      <c r="M89" s="1446" t="s">
        <v>212</v>
      </c>
      <c r="N89" s="1446"/>
      <c r="O89" s="1447"/>
      <c r="P89" s="1430" t="str">
        <f>REPT("g",(U89))</f>
        <v/>
      </c>
      <c r="Q89" s="1431"/>
      <c r="R89" s="1431"/>
      <c r="S89" s="1432"/>
      <c r="T89" s="664"/>
      <c r="U89" s="1038"/>
      <c r="V89" s="654"/>
      <c r="W89" s="1039"/>
      <c r="X89" s="666"/>
      <c r="Y89" s="654"/>
      <c r="Z89" s="656"/>
      <c r="AA89" s="584"/>
      <c r="AB89" s="584"/>
      <c r="AC89" s="1454">
        <v>24</v>
      </c>
      <c r="AD89" s="1461"/>
      <c r="AE89" s="1419" t="str">
        <f>'Donnees MFER'!C27</f>
        <v>C6.1</v>
      </c>
      <c r="AF89" s="1420"/>
      <c r="AG89" s="652"/>
      <c r="AH89" s="659" t="s">
        <v>211</v>
      </c>
      <c r="AI89" s="1436"/>
      <c r="AJ89" s="1353"/>
      <c r="AK89" s="1353"/>
      <c r="AL89" s="1353"/>
      <c r="AM89" s="1437"/>
      <c r="AN89" s="1446" t="s">
        <v>212</v>
      </c>
      <c r="AO89" s="1446"/>
      <c r="AP89" s="1447"/>
      <c r="AQ89" s="1430" t="str">
        <f>REPT("g",(AV89))</f>
        <v/>
      </c>
      <c r="AR89" s="1431"/>
      <c r="AS89" s="1431"/>
      <c r="AT89" s="1432"/>
      <c r="AU89" s="664"/>
      <c r="AV89" s="1038">
        <f>Bilan!$AK$30</f>
        <v>0</v>
      </c>
      <c r="AW89" s="654"/>
      <c r="AX89" s="1039" t="str">
        <f>Bilan!$AM$30</f>
        <v xml:space="preserve"> </v>
      </c>
      <c r="AY89" s="666"/>
      <c r="AZ89" s="654"/>
      <c r="BA89" s="657"/>
    </row>
    <row r="90" spans="2:55" ht="20.100000000000001" customHeight="1">
      <c r="B90" s="642"/>
      <c r="C90" s="652"/>
      <c r="D90" s="1418"/>
      <c r="E90" s="1418"/>
      <c r="F90" s="652"/>
      <c r="G90" s="654"/>
      <c r="H90" s="1438"/>
      <c r="I90" s="1439"/>
      <c r="J90" s="1439"/>
      <c r="K90" s="1439"/>
      <c r="L90" s="1440"/>
      <c r="M90" s="643"/>
      <c r="N90" s="643"/>
      <c r="O90" s="654"/>
      <c r="P90" s="654"/>
      <c r="Q90" s="654"/>
      <c r="R90" s="654"/>
      <c r="S90" s="654"/>
      <c r="T90" s="654"/>
      <c r="U90" s="654"/>
      <c r="V90" s="654"/>
      <c r="W90" s="654"/>
      <c r="X90" s="654"/>
      <c r="Y90" s="654"/>
      <c r="Z90" s="656"/>
      <c r="AA90" s="584"/>
      <c r="AB90" s="584"/>
      <c r="AC90" s="644"/>
      <c r="AD90" s="652"/>
      <c r="AE90" s="1418"/>
      <c r="AF90" s="1418"/>
      <c r="AG90" s="652"/>
      <c r="AH90" s="654"/>
      <c r="AI90" s="1438"/>
      <c r="AJ90" s="1439"/>
      <c r="AK90" s="1439"/>
      <c r="AL90" s="1439"/>
      <c r="AM90" s="1440"/>
      <c r="AN90" s="643"/>
      <c r="AO90" s="643"/>
      <c r="AP90" s="654"/>
      <c r="AQ90" s="654"/>
      <c r="AR90" s="654"/>
      <c r="AS90" s="654"/>
      <c r="AT90" s="654"/>
      <c r="AU90" s="654"/>
      <c r="AV90" s="654"/>
      <c r="AW90" s="654"/>
      <c r="AX90" s="654"/>
      <c r="AY90" s="654"/>
      <c r="AZ90" s="654"/>
      <c r="BA90" s="657"/>
    </row>
    <row r="91" spans="2:55" ht="15" customHeight="1">
      <c r="B91" s="667"/>
      <c r="C91" s="668"/>
      <c r="D91" s="669"/>
      <c r="E91" s="654"/>
      <c r="F91" s="670"/>
      <c r="G91" s="654"/>
      <c r="H91" s="654"/>
      <c r="I91" s="654"/>
      <c r="J91" s="654"/>
      <c r="K91" s="654"/>
      <c r="L91" s="654"/>
      <c r="M91" s="671"/>
      <c r="N91" s="671"/>
      <c r="O91" s="671"/>
      <c r="P91" s="671"/>
      <c r="Q91" s="671"/>
      <c r="R91" s="671"/>
      <c r="S91" s="671"/>
      <c r="T91" s="671"/>
      <c r="U91" s="671"/>
      <c r="V91" s="671"/>
      <c r="W91" s="671"/>
      <c r="X91" s="671"/>
      <c r="Y91" s="671"/>
      <c r="Z91" s="672"/>
      <c r="AA91" s="674"/>
      <c r="AB91" s="674"/>
      <c r="AC91" s="675"/>
      <c r="AD91" s="668"/>
      <c r="AE91" s="669"/>
      <c r="AF91" s="654"/>
      <c r="AG91" s="670"/>
      <c r="AH91" s="654"/>
      <c r="AI91" s="654"/>
      <c r="AJ91" s="654"/>
      <c r="AK91" s="654"/>
      <c r="AL91" s="654"/>
      <c r="AM91" s="654"/>
      <c r="AN91" s="671"/>
      <c r="AO91" s="671"/>
      <c r="AP91" s="671"/>
      <c r="AQ91" s="671"/>
      <c r="AR91" s="671"/>
      <c r="AS91" s="671"/>
      <c r="AT91" s="671"/>
      <c r="AU91" s="671"/>
      <c r="AV91" s="671"/>
      <c r="AW91" s="671"/>
      <c r="AX91" s="671"/>
      <c r="AY91" s="671"/>
      <c r="AZ91" s="671"/>
      <c r="BA91" s="676"/>
    </row>
    <row r="92" spans="2:55" ht="20.100000000000001" customHeight="1">
      <c r="B92" s="642"/>
      <c r="C92" s="652"/>
      <c r="D92" s="1418"/>
      <c r="E92" s="1418"/>
      <c r="F92" s="652"/>
      <c r="G92" s="654"/>
      <c r="H92" s="1433" t="str">
        <f>'Donnees MFER'!$E$26</f>
        <v>C5.2 Stocker les matériels</v>
      </c>
      <c r="I92" s="1434"/>
      <c r="J92" s="1434"/>
      <c r="K92" s="1434"/>
      <c r="L92" s="1435"/>
      <c r="M92" s="643"/>
      <c r="N92" s="643"/>
      <c r="O92" s="654"/>
      <c r="P92" s="654"/>
      <c r="Q92" s="655"/>
      <c r="R92" s="654"/>
      <c r="S92" s="654"/>
      <c r="T92" s="654"/>
      <c r="U92" s="654"/>
      <c r="V92" s="654"/>
      <c r="W92" s="654"/>
      <c r="X92" s="654"/>
      <c r="Y92" s="654"/>
      <c r="Z92" s="656"/>
      <c r="AA92" s="584"/>
      <c r="AB92" s="584"/>
      <c r="AC92" s="644"/>
      <c r="AD92" s="652"/>
      <c r="AE92" s="1418"/>
      <c r="AF92" s="1418"/>
      <c r="AG92" s="652"/>
      <c r="AH92" s="654"/>
      <c r="AI92" s="1433" t="str">
        <f>'Donnees MFER'!$E$28</f>
        <v>C6.2 Réaliser les réseaux fluidiques</v>
      </c>
      <c r="AJ92" s="1434"/>
      <c r="AK92" s="1434"/>
      <c r="AL92" s="1434"/>
      <c r="AM92" s="1435"/>
      <c r="AN92" s="643"/>
      <c r="AO92" s="643"/>
      <c r="AP92" s="654"/>
      <c r="AQ92" s="654"/>
      <c r="AR92" s="655"/>
      <c r="AS92" s="654"/>
      <c r="AT92" s="654"/>
      <c r="AU92" s="654"/>
      <c r="AV92" s="654"/>
      <c r="AW92" s="654"/>
      <c r="AX92" s="654"/>
      <c r="AY92" s="654"/>
      <c r="AZ92" s="654"/>
      <c r="BA92" s="657"/>
    </row>
    <row r="93" spans="2:55" ht="30" customHeight="1">
      <c r="B93" s="1416">
        <v>23</v>
      </c>
      <c r="C93" s="1461"/>
      <c r="D93" s="1419" t="str">
        <f>'Donnees MFER'!$C$26</f>
        <v>C5.2</v>
      </c>
      <c r="E93" s="1420"/>
      <c r="F93" s="652"/>
      <c r="G93" s="659" t="s">
        <v>211</v>
      </c>
      <c r="H93" s="1436"/>
      <c r="I93" s="1353"/>
      <c r="J93" s="1353"/>
      <c r="K93" s="1353"/>
      <c r="L93" s="1437"/>
      <c r="M93" s="1446" t="s">
        <v>212</v>
      </c>
      <c r="N93" s="1446"/>
      <c r="O93" s="1447"/>
      <c r="P93" s="1430" t="str">
        <f>REPT("g",(U93))</f>
        <v/>
      </c>
      <c r="Q93" s="1431"/>
      <c r="R93" s="1431"/>
      <c r="S93" s="1432"/>
      <c r="T93" s="664"/>
      <c r="U93" s="1038"/>
      <c r="V93" s="654"/>
      <c r="W93" s="1039"/>
      <c r="X93" s="666"/>
      <c r="Y93" s="654"/>
      <c r="Z93" s="656"/>
      <c r="AA93" s="584"/>
      <c r="AB93" s="584"/>
      <c r="AC93" s="1454">
        <v>25</v>
      </c>
      <c r="AD93" s="1461"/>
      <c r="AE93" s="1419" t="str">
        <f>'Donnees MFER'!C28</f>
        <v>C6.2</v>
      </c>
      <c r="AF93" s="1420"/>
      <c r="AG93" s="652"/>
      <c r="AH93" s="659" t="s">
        <v>211</v>
      </c>
      <c r="AI93" s="1436"/>
      <c r="AJ93" s="1353"/>
      <c r="AK93" s="1353"/>
      <c r="AL93" s="1353"/>
      <c r="AM93" s="1437"/>
      <c r="AN93" s="1446" t="s">
        <v>212</v>
      </c>
      <c r="AO93" s="1446"/>
      <c r="AP93" s="1447"/>
      <c r="AQ93" s="1430" t="str">
        <f>REPT("g",(AV93))</f>
        <v/>
      </c>
      <c r="AR93" s="1431"/>
      <c r="AS93" s="1431"/>
      <c r="AT93" s="1432"/>
      <c r="AU93" s="664"/>
      <c r="AV93" s="1038">
        <f>Bilan!$AK$30</f>
        <v>0</v>
      </c>
      <c r="AW93" s="654"/>
      <c r="AX93" s="1039" t="str">
        <f>Bilan!$AM$30</f>
        <v xml:space="preserve"> </v>
      </c>
      <c r="AY93" s="666"/>
      <c r="AZ93" s="654"/>
      <c r="BA93" s="657"/>
    </row>
    <row r="94" spans="2:55" ht="20.100000000000001" customHeight="1">
      <c r="B94" s="642"/>
      <c r="C94" s="652"/>
      <c r="D94" s="1418"/>
      <c r="E94" s="1418"/>
      <c r="F94" s="652"/>
      <c r="G94" s="654"/>
      <c r="H94" s="1438"/>
      <c r="I94" s="1439"/>
      <c r="J94" s="1439"/>
      <c r="K94" s="1439"/>
      <c r="L94" s="1440"/>
      <c r="M94" s="643"/>
      <c r="N94" s="643"/>
      <c r="O94" s="654"/>
      <c r="P94" s="654"/>
      <c r="Q94" s="654"/>
      <c r="R94" s="654"/>
      <c r="S94" s="654"/>
      <c r="T94" s="654"/>
      <c r="U94" s="654"/>
      <c r="V94" s="654"/>
      <c r="W94" s="654"/>
      <c r="X94" s="654"/>
      <c r="Y94" s="654"/>
      <c r="Z94" s="656"/>
      <c r="AA94" s="584"/>
      <c r="AB94" s="584"/>
      <c r="AC94" s="644"/>
      <c r="AD94" s="652"/>
      <c r="AE94" s="1418"/>
      <c r="AF94" s="1418"/>
      <c r="AG94" s="652"/>
      <c r="AH94" s="654"/>
      <c r="AI94" s="1438"/>
      <c r="AJ94" s="1439"/>
      <c r="AK94" s="1439"/>
      <c r="AL94" s="1439"/>
      <c r="AM94" s="1440"/>
      <c r="AN94" s="643"/>
      <c r="AO94" s="643"/>
      <c r="AP94" s="654"/>
      <c r="AQ94" s="654"/>
      <c r="AR94" s="654"/>
      <c r="AS94" s="654"/>
      <c r="AT94" s="654"/>
      <c r="AU94" s="654"/>
      <c r="AV94" s="654"/>
      <c r="AW94" s="654"/>
      <c r="AX94" s="654"/>
      <c r="AY94" s="654"/>
      <c r="AZ94" s="654"/>
      <c r="BA94" s="657"/>
      <c r="BB94" s="677"/>
      <c r="BC94" s="677"/>
    </row>
    <row r="95" spans="2:55" ht="15" customHeight="1">
      <c r="B95" s="642"/>
      <c r="C95" s="652"/>
      <c r="D95" s="669"/>
      <c r="E95" s="654"/>
      <c r="F95" s="652"/>
      <c r="G95" s="654"/>
      <c r="H95" s="710"/>
      <c r="I95" s="711"/>
      <c r="J95" s="711"/>
      <c r="K95" s="712"/>
      <c r="L95" s="713"/>
      <c r="M95" s="643"/>
      <c r="N95" s="643"/>
      <c r="O95" s="654"/>
      <c r="P95" s="654"/>
      <c r="Q95" s="654"/>
      <c r="R95" s="654"/>
      <c r="S95" s="654"/>
      <c r="T95" s="654"/>
      <c r="U95" s="654"/>
      <c r="V95" s="654"/>
      <c r="W95" s="654"/>
      <c r="X95" s="654"/>
      <c r="Y95" s="654"/>
      <c r="Z95" s="656"/>
      <c r="AA95" s="1490"/>
      <c r="AB95" s="683"/>
      <c r="AC95" s="644"/>
      <c r="AD95" s="652"/>
      <c r="AE95" s="669"/>
      <c r="AF95" s="654"/>
      <c r="AG95" s="652"/>
      <c r="AH95" s="654"/>
      <c r="AI95" s="678"/>
      <c r="AJ95" s="679"/>
      <c r="AK95" s="679"/>
      <c r="AL95" s="680"/>
      <c r="AM95" s="681"/>
      <c r="AN95" s="643"/>
      <c r="AO95" s="643"/>
      <c r="AP95" s="654"/>
      <c r="AQ95" s="654"/>
      <c r="AR95" s="654"/>
      <c r="AS95" s="654"/>
      <c r="AT95" s="654"/>
      <c r="AU95" s="654"/>
      <c r="AV95" s="654"/>
      <c r="AW95" s="654"/>
      <c r="AX95" s="654"/>
      <c r="AY95" s="654"/>
      <c r="AZ95" s="654"/>
      <c r="BA95" s="657"/>
      <c r="BB95" s="251"/>
      <c r="BC95" s="251"/>
    </row>
    <row r="96" spans="2:55" ht="20.100000000000001" customHeight="1">
      <c r="B96" s="1491"/>
      <c r="C96" s="1418"/>
      <c r="D96" s="1418"/>
      <c r="E96" s="1418"/>
      <c r="F96" s="1418"/>
      <c r="G96" s="1418"/>
      <c r="H96" s="1418"/>
      <c r="I96" s="1418"/>
      <c r="J96" s="1418"/>
      <c r="K96" s="1418"/>
      <c r="L96" s="1418"/>
      <c r="M96" s="1418"/>
      <c r="N96" s="1418"/>
      <c r="O96" s="1418"/>
      <c r="P96" s="1418"/>
      <c r="Q96" s="1418"/>
      <c r="R96" s="1418"/>
      <c r="S96" s="1418"/>
      <c r="T96" s="1418"/>
      <c r="U96" s="1418"/>
      <c r="V96" s="1418"/>
      <c r="W96" s="1418"/>
      <c r="X96" s="1418"/>
      <c r="Y96" s="1418"/>
      <c r="Z96" s="656"/>
      <c r="AA96" s="1490"/>
      <c r="AB96" s="683"/>
      <c r="AC96" s="644"/>
      <c r="AD96" s="652"/>
      <c r="AE96" s="1418"/>
      <c r="AF96" s="1418"/>
      <c r="AG96" s="652"/>
      <c r="AH96" s="654"/>
      <c r="AI96" s="1433" t="str">
        <f>'Donnees MFER'!$E$29</f>
        <v>C6.3 Réaliser les câblages électriques</v>
      </c>
      <c r="AJ96" s="1434"/>
      <c r="AK96" s="1434"/>
      <c r="AL96" s="1434"/>
      <c r="AM96" s="1435"/>
      <c r="AN96" s="643"/>
      <c r="AO96" s="643"/>
      <c r="AP96" s="654"/>
      <c r="AQ96" s="654"/>
      <c r="AR96" s="655"/>
      <c r="AS96" s="654"/>
      <c r="AT96" s="654"/>
      <c r="AU96" s="654"/>
      <c r="AV96" s="654"/>
      <c r="AW96" s="654"/>
      <c r="AX96" s="654"/>
      <c r="AY96" s="654"/>
      <c r="AZ96" s="654"/>
      <c r="BA96" s="657"/>
    </row>
    <row r="97" spans="2:53" ht="30" customHeight="1">
      <c r="B97" s="1491"/>
      <c r="C97" s="1418"/>
      <c r="D97" s="1418"/>
      <c r="E97" s="1418"/>
      <c r="F97" s="1418"/>
      <c r="G97" s="1418"/>
      <c r="H97" s="1418"/>
      <c r="I97" s="1418"/>
      <c r="J97" s="1418"/>
      <c r="K97" s="1418"/>
      <c r="L97" s="1418"/>
      <c r="M97" s="1418"/>
      <c r="N97" s="1418"/>
      <c r="O97" s="1418"/>
      <c r="P97" s="1418"/>
      <c r="Q97" s="1418"/>
      <c r="R97" s="1418"/>
      <c r="S97" s="1418"/>
      <c r="T97" s="1418"/>
      <c r="U97" s="1418"/>
      <c r="V97" s="1418"/>
      <c r="W97" s="1418"/>
      <c r="X97" s="1418"/>
      <c r="Y97" s="1418"/>
      <c r="Z97" s="656"/>
      <c r="AA97" s="584"/>
      <c r="AB97" s="584"/>
      <c r="AC97" s="1454">
        <v>26</v>
      </c>
      <c r="AD97" s="1461"/>
      <c r="AE97" s="1419" t="str">
        <f>'Donnees MFER'!C29</f>
        <v>C6.3</v>
      </c>
      <c r="AF97" s="1420"/>
      <c r="AG97" s="652"/>
      <c r="AH97" s="659" t="s">
        <v>211</v>
      </c>
      <c r="AI97" s="1436"/>
      <c r="AJ97" s="1353"/>
      <c r="AK97" s="1353"/>
      <c r="AL97" s="1353"/>
      <c r="AM97" s="1437"/>
      <c r="AN97" s="1446" t="s">
        <v>212</v>
      </c>
      <c r="AO97" s="1446"/>
      <c r="AP97" s="1447"/>
      <c r="AQ97" s="1430" t="str">
        <f>REPT("g",(AV97))</f>
        <v/>
      </c>
      <c r="AR97" s="1431"/>
      <c r="AS97" s="1431"/>
      <c r="AT97" s="1432"/>
      <c r="AU97" s="664"/>
      <c r="AV97" s="1038">
        <f>Bilan!$AK$30</f>
        <v>0</v>
      </c>
      <c r="AW97" s="654"/>
      <c r="AX97" s="1039" t="str">
        <f>Bilan!$AM$30</f>
        <v xml:space="preserve"> </v>
      </c>
      <c r="AY97" s="666"/>
      <c r="AZ97" s="654"/>
      <c r="BA97" s="657"/>
    </row>
    <row r="98" spans="2:53" ht="20.100000000000001" customHeight="1">
      <c r="B98" s="1491"/>
      <c r="C98" s="1418"/>
      <c r="D98" s="1418"/>
      <c r="E98" s="1418"/>
      <c r="F98" s="1418"/>
      <c r="G98" s="1418"/>
      <c r="H98" s="1418"/>
      <c r="I98" s="1418"/>
      <c r="J98" s="1418"/>
      <c r="K98" s="1418"/>
      <c r="L98" s="1418"/>
      <c r="M98" s="1418"/>
      <c r="N98" s="1418"/>
      <c r="O98" s="1418"/>
      <c r="P98" s="1418"/>
      <c r="Q98" s="1418"/>
      <c r="R98" s="1418"/>
      <c r="S98" s="1418"/>
      <c r="T98" s="1418"/>
      <c r="U98" s="1418"/>
      <c r="V98" s="1418"/>
      <c r="W98" s="1418"/>
      <c r="X98" s="1418"/>
      <c r="Y98" s="1418"/>
      <c r="Z98" s="656"/>
      <c r="AA98" s="1489"/>
      <c r="AB98" s="686"/>
      <c r="AC98" s="687"/>
      <c r="AD98" s="652"/>
      <c r="AE98" s="1418"/>
      <c r="AF98" s="1418"/>
      <c r="AG98" s="652"/>
      <c r="AH98" s="654"/>
      <c r="AI98" s="1438"/>
      <c r="AJ98" s="1439"/>
      <c r="AK98" s="1439"/>
      <c r="AL98" s="1439"/>
      <c r="AM98" s="1440"/>
      <c r="AN98" s="643"/>
      <c r="AO98" s="643"/>
      <c r="AP98" s="654"/>
      <c r="AQ98" s="654"/>
      <c r="AR98" s="654"/>
      <c r="AS98" s="654"/>
      <c r="AT98" s="654"/>
      <c r="AU98" s="654"/>
      <c r="AV98" s="654"/>
      <c r="AW98" s="654"/>
      <c r="AX98" s="654"/>
      <c r="AY98" s="654"/>
      <c r="AZ98" s="654"/>
      <c r="BA98" s="657"/>
    </row>
    <row r="99" spans="2:53" ht="15" customHeight="1">
      <c r="B99" s="1491"/>
      <c r="C99" s="1418"/>
      <c r="D99" s="1418"/>
      <c r="E99" s="1418"/>
      <c r="F99" s="1418"/>
      <c r="G99" s="1418"/>
      <c r="H99" s="1418"/>
      <c r="I99" s="1418"/>
      <c r="J99" s="1418"/>
      <c r="K99" s="1418"/>
      <c r="L99" s="1418"/>
      <c r="M99" s="1418"/>
      <c r="N99" s="1418"/>
      <c r="O99" s="1418"/>
      <c r="P99" s="1418"/>
      <c r="Q99" s="1418"/>
      <c r="R99" s="1418"/>
      <c r="S99" s="1418"/>
      <c r="T99" s="1418"/>
      <c r="U99" s="1418"/>
      <c r="V99" s="1418"/>
      <c r="W99" s="1418"/>
      <c r="X99" s="1418"/>
      <c r="Y99" s="1418"/>
      <c r="Z99" s="656"/>
      <c r="AA99" s="1489"/>
      <c r="AB99" s="686"/>
      <c r="AC99" s="687"/>
      <c r="AD99" s="652"/>
      <c r="AE99" s="669"/>
      <c r="AF99" s="654"/>
      <c r="AG99" s="652"/>
      <c r="AH99" s="654"/>
      <c r="AI99" s="710"/>
      <c r="AJ99" s="711"/>
      <c r="AK99" s="711"/>
      <c r="AL99" s="712"/>
      <c r="AM99" s="713"/>
      <c r="AN99" s="643"/>
      <c r="AO99" s="643"/>
      <c r="AP99" s="654"/>
      <c r="AQ99" s="654"/>
      <c r="AR99" s="654"/>
      <c r="AS99" s="654"/>
      <c r="AT99" s="654"/>
      <c r="AU99" s="654"/>
      <c r="AV99" s="654"/>
      <c r="AW99" s="654"/>
      <c r="AX99" s="654"/>
      <c r="AY99" s="654"/>
      <c r="AZ99" s="654"/>
      <c r="BA99" s="657"/>
    </row>
    <row r="100" spans="2:53" ht="20.100000000000001" customHeight="1">
      <c r="B100" s="1492"/>
      <c r="C100" s="1493"/>
      <c r="D100" s="1493"/>
      <c r="E100" s="1493"/>
      <c r="F100" s="1493"/>
      <c r="G100" s="1493"/>
      <c r="H100" s="1493"/>
      <c r="I100" s="1493"/>
      <c r="J100" s="1493"/>
      <c r="K100" s="1493"/>
      <c r="L100" s="1493"/>
      <c r="M100" s="1493"/>
      <c r="N100" s="1493"/>
      <c r="O100" s="1493"/>
      <c r="P100" s="1493"/>
      <c r="Q100" s="1493"/>
      <c r="R100" s="1493"/>
      <c r="S100" s="1493"/>
      <c r="T100" s="1493"/>
      <c r="U100" s="1493"/>
      <c r="V100" s="1493"/>
      <c r="W100" s="1493"/>
      <c r="X100" s="1493"/>
      <c r="Y100" s="1493"/>
      <c r="Z100" s="716"/>
      <c r="AA100" s="584"/>
      <c r="AB100" s="584"/>
      <c r="AC100" s="892"/>
      <c r="AD100" s="890"/>
      <c r="AE100" s="904"/>
      <c r="AF100" s="904"/>
      <c r="AG100" s="890"/>
      <c r="AH100" s="890"/>
      <c r="AI100" s="1433" t="str">
        <f>'Donnees MFER'!$E$30</f>
        <v>C6.4 Adopter une attitude écoresponsable</v>
      </c>
      <c r="AJ100" s="1434"/>
      <c r="AK100" s="1434"/>
      <c r="AL100" s="1434"/>
      <c r="AM100" s="1435"/>
      <c r="AN100" s="890"/>
      <c r="AO100" s="890"/>
      <c r="AP100" s="890"/>
      <c r="AQ100" s="904"/>
      <c r="AR100" s="904"/>
      <c r="AS100" s="904"/>
      <c r="AT100" s="904"/>
      <c r="AU100" s="890"/>
      <c r="AV100" s="904"/>
      <c r="AW100" s="890"/>
      <c r="AX100" s="904"/>
      <c r="AY100" s="890"/>
      <c r="AZ100" s="654"/>
      <c r="BA100" s="657"/>
    </row>
    <row r="101" spans="2:53" ht="30" customHeight="1">
      <c r="B101" s="714"/>
      <c r="C101" s="653"/>
      <c r="D101" s="653"/>
      <c r="E101" s="653"/>
      <c r="F101" s="653"/>
      <c r="G101" s="653"/>
      <c r="H101" s="653"/>
      <c r="I101" s="653"/>
      <c r="J101" s="653"/>
      <c r="K101" s="653"/>
      <c r="L101" s="653"/>
      <c r="M101" s="653"/>
      <c r="N101" s="653"/>
      <c r="O101" s="653"/>
      <c r="P101" s="653"/>
      <c r="Q101" s="653"/>
      <c r="R101" s="653"/>
      <c r="S101" s="653"/>
      <c r="T101" s="653"/>
      <c r="U101" s="653"/>
      <c r="V101" s="653"/>
      <c r="W101" s="653"/>
      <c r="X101" s="653"/>
      <c r="Y101" s="653"/>
      <c r="Z101" s="654"/>
      <c r="AA101" s="584"/>
      <c r="AB101" s="584"/>
      <c r="AC101" s="1627">
        <v>27</v>
      </c>
      <c r="AD101" s="1461"/>
      <c r="AE101" s="1419" t="str">
        <f>'Donnees MFER'!C30</f>
        <v>C6.4</v>
      </c>
      <c r="AF101" s="1420"/>
      <c r="AG101" s="942"/>
      <c r="AH101" s="943" t="s">
        <v>211</v>
      </c>
      <c r="AI101" s="1436"/>
      <c r="AJ101" s="1353"/>
      <c r="AK101" s="1353"/>
      <c r="AL101" s="1353"/>
      <c r="AM101" s="1437"/>
      <c r="AN101" s="1573" t="s">
        <v>212</v>
      </c>
      <c r="AO101" s="1446"/>
      <c r="AP101" s="1574"/>
      <c r="AQ101" s="1430" t="str">
        <f>REPT("g",(AV101))</f>
        <v/>
      </c>
      <c r="AR101" s="1431"/>
      <c r="AS101" s="1431"/>
      <c r="AT101" s="1432"/>
      <c r="AU101" s="944"/>
      <c r="AV101" s="1038">
        <f>Bilan!$AK$30</f>
        <v>0</v>
      </c>
      <c r="AW101" s="945"/>
      <c r="AX101" s="1039" t="str">
        <f>Bilan!$AM$30</f>
        <v xml:space="preserve"> </v>
      </c>
      <c r="AY101" s="946"/>
      <c r="AZ101" s="654"/>
      <c r="BA101" s="657"/>
    </row>
    <row r="102" spans="2:53" ht="20.100000000000001" customHeight="1">
      <c r="B102" s="714"/>
      <c r="C102" s="653"/>
      <c r="D102" s="653"/>
      <c r="E102" s="653"/>
      <c r="F102" s="653"/>
      <c r="G102" s="653"/>
      <c r="H102" s="653"/>
      <c r="I102" s="653"/>
      <c r="J102" s="653"/>
      <c r="K102" s="653"/>
      <c r="L102" s="653"/>
      <c r="M102" s="653"/>
      <c r="N102" s="653"/>
      <c r="O102" s="653"/>
      <c r="P102" s="653"/>
      <c r="Q102" s="653"/>
      <c r="R102" s="653"/>
      <c r="S102" s="653"/>
      <c r="T102" s="653"/>
      <c r="U102" s="653"/>
      <c r="V102" s="653"/>
      <c r="W102" s="653"/>
      <c r="X102" s="653"/>
      <c r="Y102" s="653"/>
      <c r="Z102" s="654"/>
      <c r="AA102" s="584"/>
      <c r="AB102" s="584"/>
      <c r="AC102" s="941"/>
      <c r="AD102" s="699"/>
      <c r="AE102" s="699"/>
      <c r="AF102" s="699"/>
      <c r="AG102" s="699"/>
      <c r="AH102" s="699"/>
      <c r="AI102" s="1438"/>
      <c r="AJ102" s="1439"/>
      <c r="AK102" s="1439"/>
      <c r="AL102" s="1439"/>
      <c r="AM102" s="1440"/>
      <c r="AN102" s="699"/>
      <c r="AO102" s="699"/>
      <c r="AP102" s="699"/>
      <c r="AQ102" s="699"/>
      <c r="AR102" s="699"/>
      <c r="AS102" s="699"/>
      <c r="AT102" s="699"/>
      <c r="AU102" s="699"/>
      <c r="AV102" s="699"/>
      <c r="AW102" s="699"/>
      <c r="AX102" s="699"/>
      <c r="AY102" s="699"/>
      <c r="AZ102" s="654"/>
      <c r="BA102" s="657"/>
    </row>
    <row r="103" spans="2:53" ht="20.100000000000001" customHeight="1">
      <c r="B103" s="714"/>
      <c r="C103" s="653"/>
      <c r="D103" s="653"/>
      <c r="E103" s="653"/>
      <c r="F103" s="653"/>
      <c r="G103" s="653"/>
      <c r="H103" s="653"/>
      <c r="I103" s="653"/>
      <c r="J103" s="653"/>
      <c r="K103" s="653"/>
      <c r="L103" s="653"/>
      <c r="M103" s="653"/>
      <c r="N103" s="653"/>
      <c r="O103" s="653"/>
      <c r="P103" s="653"/>
      <c r="Q103" s="653"/>
      <c r="R103" s="653"/>
      <c r="S103" s="653"/>
      <c r="T103" s="653"/>
      <c r="U103" s="653"/>
      <c r="V103" s="653"/>
      <c r="W103" s="653"/>
      <c r="X103" s="653"/>
      <c r="Y103" s="653"/>
      <c r="Z103" s="654"/>
      <c r="AA103" s="584"/>
      <c r="AB103" s="584"/>
      <c r="AC103" s="947"/>
      <c r="AD103" s="948"/>
      <c r="AE103" s="948"/>
      <c r="AF103" s="948"/>
      <c r="AG103" s="948"/>
      <c r="AH103" s="948"/>
      <c r="AI103" s="948"/>
      <c r="AJ103" s="948"/>
      <c r="AK103" s="948"/>
      <c r="AL103" s="948"/>
      <c r="AM103" s="948"/>
      <c r="AN103" s="948"/>
      <c r="AO103" s="948"/>
      <c r="AP103" s="948"/>
      <c r="AQ103" s="948"/>
      <c r="AR103" s="948"/>
      <c r="AS103" s="948"/>
      <c r="AT103" s="948"/>
      <c r="AU103" s="948"/>
      <c r="AV103" s="948"/>
      <c r="AW103" s="948"/>
      <c r="AX103" s="948"/>
      <c r="AY103" s="948"/>
      <c r="AZ103" s="949"/>
      <c r="BA103" s="950"/>
    </row>
    <row r="104" spans="2:53" ht="27" customHeight="1">
      <c r="B104" s="636"/>
      <c r="C104" s="587"/>
      <c r="D104" s="587"/>
      <c r="E104" s="587"/>
      <c r="F104" s="587"/>
      <c r="G104" s="587"/>
      <c r="H104" s="587"/>
      <c r="I104" s="587"/>
      <c r="J104" s="587"/>
      <c r="K104" s="587"/>
      <c r="L104" s="587"/>
      <c r="M104" s="584"/>
      <c r="N104" s="584"/>
      <c r="O104" s="584"/>
      <c r="P104" s="584"/>
      <c r="Q104" s="584"/>
      <c r="R104" s="584"/>
      <c r="S104" s="584"/>
      <c r="T104" s="584"/>
      <c r="U104" s="584"/>
      <c r="V104" s="584"/>
      <c r="W104" s="584"/>
      <c r="X104" s="584"/>
      <c r="Y104" s="584"/>
      <c r="Z104" s="584"/>
      <c r="AA104" s="584"/>
      <c r="AB104" s="584"/>
      <c r="AC104" s="587"/>
      <c r="AD104" s="587"/>
      <c r="AE104" s="587"/>
      <c r="AF104" s="587"/>
      <c r="AG104" s="587"/>
      <c r="AH104" s="584"/>
      <c r="AI104" s="584"/>
      <c r="AJ104" s="584"/>
      <c r="AK104" s="584"/>
      <c r="AL104" s="584"/>
      <c r="AM104" s="584"/>
      <c r="AN104" s="584"/>
      <c r="AO104" s="584"/>
      <c r="AP104" s="584"/>
      <c r="AQ104" s="584"/>
      <c r="AR104" s="584"/>
      <c r="AS104" s="584"/>
      <c r="AT104" s="584"/>
      <c r="AU104" s="584"/>
      <c r="AV104" s="584"/>
      <c r="AW104" s="584"/>
      <c r="AX104" s="584"/>
      <c r="AY104" s="584"/>
      <c r="AZ104" s="584"/>
      <c r="BA104" s="637"/>
    </row>
    <row r="105" spans="2:53" ht="12" customHeight="1">
      <c r="B105" s="638"/>
      <c r="C105" s="639"/>
      <c r="D105" s="1455" t="s">
        <v>126</v>
      </c>
      <c r="E105" s="1455"/>
      <c r="F105" s="1458"/>
      <c r="G105" s="1486" t="s">
        <v>274</v>
      </c>
      <c r="H105" s="1486"/>
      <c r="I105" s="1486"/>
      <c r="J105" s="1486"/>
      <c r="K105" s="1486"/>
      <c r="L105" s="1486"/>
      <c r="M105" s="1486"/>
      <c r="N105" s="1486"/>
      <c r="O105" s="1486"/>
      <c r="P105" s="1486"/>
      <c r="Q105" s="1486"/>
      <c r="R105" s="1486"/>
      <c r="S105" s="1486"/>
      <c r="T105" s="1421"/>
      <c r="U105" s="640"/>
      <c r="V105" s="1421"/>
      <c r="W105" s="640"/>
      <c r="X105" s="1421"/>
      <c r="Y105" s="1421"/>
      <c r="Z105" s="1451"/>
      <c r="AA105" s="584"/>
      <c r="AB105" s="584"/>
      <c r="AC105" s="641"/>
      <c r="AD105" s="639"/>
      <c r="AE105" s="1455" t="s">
        <v>126</v>
      </c>
      <c r="AF105" s="1455"/>
      <c r="AG105" s="1458"/>
      <c r="AH105" s="1448" t="s">
        <v>437</v>
      </c>
      <c r="AI105" s="1448"/>
      <c r="AJ105" s="1448"/>
      <c r="AK105" s="1448"/>
      <c r="AL105" s="1448"/>
      <c r="AM105" s="1448"/>
      <c r="AN105" s="1448"/>
      <c r="AO105" s="1448"/>
      <c r="AP105" s="1448"/>
      <c r="AQ105" s="1448"/>
      <c r="AR105" s="1448"/>
      <c r="AS105" s="1448"/>
      <c r="AT105" s="1448"/>
      <c r="AU105" s="1421"/>
      <c r="AV105" s="640"/>
      <c r="AW105" s="1421"/>
      <c r="AX105" s="640"/>
      <c r="AY105" s="1421"/>
      <c r="AZ105" s="1421"/>
      <c r="BA105" s="1424"/>
    </row>
    <row r="106" spans="2:53" ht="13.5" customHeight="1">
      <c r="B106" s="642"/>
      <c r="C106" s="643"/>
      <c r="D106" s="1456"/>
      <c r="E106" s="1456"/>
      <c r="F106" s="1459"/>
      <c r="G106" s="1487"/>
      <c r="H106" s="1487"/>
      <c r="I106" s="1487"/>
      <c r="J106" s="1487"/>
      <c r="K106" s="1487"/>
      <c r="L106" s="1487"/>
      <c r="M106" s="1487"/>
      <c r="N106" s="1487"/>
      <c r="O106" s="1487"/>
      <c r="P106" s="1487"/>
      <c r="Q106" s="1487"/>
      <c r="R106" s="1487"/>
      <c r="S106" s="1487"/>
      <c r="T106" s="1422"/>
      <c r="U106" s="1442">
        <f>AVERAGE(U112:U132)</f>
        <v>0</v>
      </c>
      <c r="V106" s="1422"/>
      <c r="W106" s="1427" t="e">
        <f>AVERAGE(W112:W116)</f>
        <v>#DIV/0!</v>
      </c>
      <c r="X106" s="1422"/>
      <c r="Y106" s="1422"/>
      <c r="Z106" s="1452"/>
      <c r="AA106" s="584"/>
      <c r="AB106" s="584"/>
      <c r="AC106" s="644"/>
      <c r="AD106" s="643"/>
      <c r="AE106" s="1456"/>
      <c r="AF106" s="1456"/>
      <c r="AG106" s="1459"/>
      <c r="AH106" s="1449"/>
      <c r="AI106" s="1449"/>
      <c r="AJ106" s="1449"/>
      <c r="AK106" s="1449"/>
      <c r="AL106" s="1449"/>
      <c r="AM106" s="1449"/>
      <c r="AN106" s="1449"/>
      <c r="AO106" s="1449"/>
      <c r="AP106" s="1449"/>
      <c r="AQ106" s="1449"/>
      <c r="AR106" s="1449"/>
      <c r="AS106" s="1449"/>
      <c r="AT106" s="1449"/>
      <c r="AU106" s="1422"/>
      <c r="AV106" s="1442">
        <f>AVERAGE(AV112:AV128)</f>
        <v>0</v>
      </c>
      <c r="AW106" s="1422"/>
      <c r="AX106" s="1427" t="e">
        <f>AVERAGE(AX112:AX128)</f>
        <v>#DIV/0!</v>
      </c>
      <c r="AY106" s="1422"/>
      <c r="AZ106" s="1422"/>
      <c r="BA106" s="1425"/>
    </row>
    <row r="107" spans="2:53" ht="13.5" customHeight="1">
      <c r="B107" s="642"/>
      <c r="C107" s="643"/>
      <c r="D107" s="1456"/>
      <c r="E107" s="1456"/>
      <c r="F107" s="1459"/>
      <c r="G107" s="1487"/>
      <c r="H107" s="1487"/>
      <c r="I107" s="1487"/>
      <c r="J107" s="1487"/>
      <c r="K107" s="1487"/>
      <c r="L107" s="1487"/>
      <c r="M107" s="1487"/>
      <c r="N107" s="1487"/>
      <c r="O107" s="1487"/>
      <c r="P107" s="1487"/>
      <c r="Q107" s="1487"/>
      <c r="R107" s="1487"/>
      <c r="S107" s="1487"/>
      <c r="T107" s="1422"/>
      <c r="U107" s="1443"/>
      <c r="V107" s="1422"/>
      <c r="W107" s="1428"/>
      <c r="X107" s="1422"/>
      <c r="Y107" s="1422"/>
      <c r="Z107" s="1452"/>
      <c r="AA107" s="584"/>
      <c r="AB107" s="584"/>
      <c r="AC107" s="644"/>
      <c r="AD107" s="643"/>
      <c r="AE107" s="1456"/>
      <c r="AF107" s="1456"/>
      <c r="AG107" s="1459"/>
      <c r="AH107" s="1449"/>
      <c r="AI107" s="1449"/>
      <c r="AJ107" s="1449"/>
      <c r="AK107" s="1449"/>
      <c r="AL107" s="1449"/>
      <c r="AM107" s="1449"/>
      <c r="AN107" s="1449"/>
      <c r="AO107" s="1449"/>
      <c r="AP107" s="1449"/>
      <c r="AQ107" s="1449"/>
      <c r="AR107" s="1449"/>
      <c r="AS107" s="1449"/>
      <c r="AT107" s="1449"/>
      <c r="AU107" s="1422"/>
      <c r="AV107" s="1443"/>
      <c r="AW107" s="1422"/>
      <c r="AX107" s="1428"/>
      <c r="AY107" s="1422"/>
      <c r="AZ107" s="1422"/>
      <c r="BA107" s="1425"/>
    </row>
    <row r="108" spans="2:53" ht="10.5" customHeight="1">
      <c r="B108" s="642"/>
      <c r="C108" s="643"/>
      <c r="D108" s="1456"/>
      <c r="E108" s="1456"/>
      <c r="F108" s="1459"/>
      <c r="G108" s="1487"/>
      <c r="H108" s="1487"/>
      <c r="I108" s="1487"/>
      <c r="J108" s="1487"/>
      <c r="K108" s="1487"/>
      <c r="L108" s="1487"/>
      <c r="M108" s="1487"/>
      <c r="N108" s="1487"/>
      <c r="O108" s="1487"/>
      <c r="P108" s="1487"/>
      <c r="Q108" s="1487"/>
      <c r="R108" s="1487"/>
      <c r="S108" s="1487"/>
      <c r="T108" s="1422"/>
      <c r="U108" s="1444"/>
      <c r="V108" s="1422"/>
      <c r="W108" s="1429"/>
      <c r="X108" s="1422"/>
      <c r="Y108" s="1422"/>
      <c r="Z108" s="1452"/>
      <c r="AA108" s="584"/>
      <c r="AB108" s="584"/>
      <c r="AC108" s="644"/>
      <c r="AD108" s="643"/>
      <c r="AE108" s="1456"/>
      <c r="AF108" s="1456"/>
      <c r="AG108" s="1459"/>
      <c r="AH108" s="1449"/>
      <c r="AI108" s="1449"/>
      <c r="AJ108" s="1449"/>
      <c r="AK108" s="1449"/>
      <c r="AL108" s="1449"/>
      <c r="AM108" s="1449"/>
      <c r="AN108" s="1449"/>
      <c r="AO108" s="1449"/>
      <c r="AP108" s="1449"/>
      <c r="AQ108" s="1449"/>
      <c r="AR108" s="1449"/>
      <c r="AS108" s="1449"/>
      <c r="AT108" s="1449"/>
      <c r="AU108" s="1422"/>
      <c r="AV108" s="1444"/>
      <c r="AW108" s="1422"/>
      <c r="AX108" s="1429"/>
      <c r="AY108" s="1422"/>
      <c r="AZ108" s="1422"/>
      <c r="BA108" s="1425"/>
    </row>
    <row r="109" spans="2:53" ht="12" customHeight="1">
      <c r="B109" s="645"/>
      <c r="C109" s="646"/>
      <c r="D109" s="1457"/>
      <c r="E109" s="1457"/>
      <c r="F109" s="1460"/>
      <c r="G109" s="1488"/>
      <c r="H109" s="1488"/>
      <c r="I109" s="1488"/>
      <c r="J109" s="1488"/>
      <c r="K109" s="1488"/>
      <c r="L109" s="1488"/>
      <c r="M109" s="1488"/>
      <c r="N109" s="1488"/>
      <c r="O109" s="1488"/>
      <c r="P109" s="1488"/>
      <c r="Q109" s="1488"/>
      <c r="R109" s="1488"/>
      <c r="S109" s="1488"/>
      <c r="T109" s="1423"/>
      <c r="U109" s="647"/>
      <c r="V109" s="1423"/>
      <c r="W109" s="647"/>
      <c r="X109" s="1423"/>
      <c r="Y109" s="1423"/>
      <c r="Z109" s="1453"/>
      <c r="AA109" s="584"/>
      <c r="AB109" s="584"/>
      <c r="AC109" s="648"/>
      <c r="AD109" s="646"/>
      <c r="AE109" s="1457"/>
      <c r="AF109" s="1457"/>
      <c r="AG109" s="1460"/>
      <c r="AH109" s="1450"/>
      <c r="AI109" s="1450"/>
      <c r="AJ109" s="1450"/>
      <c r="AK109" s="1450"/>
      <c r="AL109" s="1450"/>
      <c r="AM109" s="1450"/>
      <c r="AN109" s="1450"/>
      <c r="AO109" s="1450"/>
      <c r="AP109" s="1450"/>
      <c r="AQ109" s="1450"/>
      <c r="AR109" s="1450"/>
      <c r="AS109" s="1450"/>
      <c r="AT109" s="1450"/>
      <c r="AU109" s="1423"/>
      <c r="AV109" s="647"/>
      <c r="AW109" s="1423"/>
      <c r="AX109" s="647"/>
      <c r="AY109" s="1423"/>
      <c r="AZ109" s="1423"/>
      <c r="BA109" s="1426"/>
    </row>
    <row r="110" spans="2:53" ht="30" customHeight="1">
      <c r="B110" s="638"/>
      <c r="C110" s="639"/>
      <c r="D110" s="639"/>
      <c r="E110" s="639"/>
      <c r="F110" s="639"/>
      <c r="G110" s="640"/>
      <c r="H110" s="640"/>
      <c r="I110" s="640"/>
      <c r="J110" s="640"/>
      <c r="K110" s="640"/>
      <c r="L110" s="640"/>
      <c r="M110" s="640"/>
      <c r="N110" s="640"/>
      <c r="O110" s="640"/>
      <c r="P110" s="640"/>
      <c r="Q110" s="640"/>
      <c r="R110" s="640"/>
      <c r="S110" s="640"/>
      <c r="T110" s="640"/>
      <c r="U110" s="640"/>
      <c r="V110" s="640"/>
      <c r="W110" s="640"/>
      <c r="X110" s="640"/>
      <c r="Y110" s="640"/>
      <c r="Z110" s="649"/>
      <c r="AA110" s="650"/>
      <c r="AB110" s="584"/>
      <c r="AC110" s="641"/>
      <c r="AD110" s="639"/>
      <c r="AE110" s="639"/>
      <c r="AF110" s="639"/>
      <c r="AG110" s="639"/>
      <c r="AH110" s="640"/>
      <c r="AI110" s="640"/>
      <c r="AJ110" s="640"/>
      <c r="AK110" s="640"/>
      <c r="AL110" s="640"/>
      <c r="AM110" s="640"/>
      <c r="AN110" s="640"/>
      <c r="AO110" s="640"/>
      <c r="AP110" s="640"/>
      <c r="AQ110" s="640"/>
      <c r="AR110" s="640"/>
      <c r="AS110" s="640"/>
      <c r="AT110" s="640"/>
      <c r="AU110" s="640"/>
      <c r="AV110" s="640"/>
      <c r="AW110" s="640"/>
      <c r="AX110" s="640"/>
      <c r="AY110" s="640"/>
      <c r="AZ110" s="640"/>
      <c r="BA110" s="651"/>
    </row>
    <row r="111" spans="2:53" ht="20.100000000000001" customHeight="1">
      <c r="B111" s="642"/>
      <c r="C111" s="652"/>
      <c r="D111" s="1418"/>
      <c r="E111" s="1418"/>
      <c r="F111" s="652"/>
      <c r="G111" s="654"/>
      <c r="H111" s="1433" t="str">
        <f>'Donnees MFER'!$E$31</f>
        <v xml:space="preserve">C7.1 Contrôler la conformité des réalisations sur les réseaux fluidiques et électriques </v>
      </c>
      <c r="I111" s="1434"/>
      <c r="J111" s="1434"/>
      <c r="K111" s="1434"/>
      <c r="L111" s="1435"/>
      <c r="M111" s="643"/>
      <c r="N111" s="643"/>
      <c r="O111" s="654"/>
      <c r="P111" s="654"/>
      <c r="Q111" s="655"/>
      <c r="R111" s="654"/>
      <c r="S111" s="654"/>
      <c r="T111" s="654"/>
      <c r="U111" s="654"/>
      <c r="V111" s="654"/>
      <c r="W111" s="654"/>
      <c r="X111" s="654"/>
      <c r="Y111" s="654"/>
      <c r="Z111" s="656"/>
      <c r="AA111" s="650"/>
      <c r="AB111" s="584"/>
      <c r="AC111" s="644"/>
      <c r="AD111" s="652"/>
      <c r="AE111" s="1418"/>
      <c r="AF111" s="1418"/>
      <c r="AG111" s="652"/>
      <c r="AH111" s="654"/>
      <c r="AI111" s="1433" t="str">
        <f>'Donnees MFER'!$E$37</f>
        <v>C8.1 Compléter la charge du réseau fluidique</v>
      </c>
      <c r="AJ111" s="1434"/>
      <c r="AK111" s="1434"/>
      <c r="AL111" s="1434"/>
      <c r="AM111" s="1435"/>
      <c r="AN111" s="643"/>
      <c r="AO111" s="643"/>
      <c r="AP111" s="654"/>
      <c r="AQ111" s="654"/>
      <c r="AR111" s="655"/>
      <c r="AS111" s="654"/>
      <c r="AT111" s="654"/>
      <c r="AU111" s="654"/>
      <c r="AV111" s="654"/>
      <c r="AW111" s="654"/>
      <c r="AX111" s="654"/>
      <c r="AY111" s="654"/>
      <c r="AZ111" s="654"/>
      <c r="BA111" s="657"/>
    </row>
    <row r="112" spans="2:53" s="21" customFormat="1" ht="30" customHeight="1">
      <c r="B112" s="1416">
        <v>28</v>
      </c>
      <c r="C112" s="1461"/>
      <c r="D112" s="1419" t="str">
        <f>'Donnees MFER'!$C$31</f>
        <v>C7.1</v>
      </c>
      <c r="E112" s="1420"/>
      <c r="F112" s="652"/>
      <c r="G112" s="659" t="s">
        <v>211</v>
      </c>
      <c r="H112" s="1436"/>
      <c r="I112" s="1353"/>
      <c r="J112" s="1353"/>
      <c r="K112" s="1353"/>
      <c r="L112" s="1437"/>
      <c r="M112" s="1446" t="s">
        <v>212</v>
      </c>
      <c r="N112" s="1446"/>
      <c r="O112" s="1447"/>
      <c r="P112" s="1430" t="str">
        <f>REPT("g",(U112))</f>
        <v/>
      </c>
      <c r="Q112" s="1431"/>
      <c r="R112" s="1431"/>
      <c r="S112" s="1432"/>
      <c r="T112" s="664"/>
      <c r="U112" s="1038">
        <f>Bilan!$AK$38</f>
        <v>0</v>
      </c>
      <c r="V112" s="654"/>
      <c r="W112" s="1039" t="str">
        <f>Bilan!$AM$38</f>
        <v xml:space="preserve"> </v>
      </c>
      <c r="X112" s="666"/>
      <c r="Y112" s="654"/>
      <c r="Z112" s="656"/>
      <c r="AA112" s="650"/>
      <c r="AB112" s="584"/>
      <c r="AC112" s="1454">
        <v>34</v>
      </c>
      <c r="AD112" s="1417"/>
      <c r="AE112" s="1419" t="str">
        <f>'Donnees MFER'!$C$37</f>
        <v>C8.1</v>
      </c>
      <c r="AF112" s="1420"/>
      <c r="AG112" s="652"/>
      <c r="AH112" s="659" t="s">
        <v>211</v>
      </c>
      <c r="AI112" s="1436"/>
      <c r="AJ112" s="1353"/>
      <c r="AK112" s="1353"/>
      <c r="AL112" s="1353"/>
      <c r="AM112" s="1437"/>
      <c r="AN112" s="1446" t="s">
        <v>212</v>
      </c>
      <c r="AO112" s="1446"/>
      <c r="AP112" s="1447"/>
      <c r="AQ112" s="1430" t="str">
        <f>REPT("g",(AV112))</f>
        <v/>
      </c>
      <c r="AR112" s="1431"/>
      <c r="AS112" s="1431"/>
      <c r="AT112" s="1432"/>
      <c r="AU112" s="664"/>
      <c r="AV112" s="1038">
        <f>Bilan!AK34</f>
        <v>0</v>
      </c>
      <c r="AW112" s="654"/>
      <c r="AX112" s="1039" t="str">
        <f>Bilan!$AM$34</f>
        <v xml:space="preserve"> </v>
      </c>
      <c r="AY112" s="666"/>
      <c r="AZ112" s="654"/>
      <c r="BA112" s="657"/>
    </row>
    <row r="113" spans="2:55" ht="20.100000000000001" customHeight="1">
      <c r="B113" s="642"/>
      <c r="C113" s="652"/>
      <c r="D113" s="1418"/>
      <c r="E113" s="1418"/>
      <c r="F113" s="652"/>
      <c r="G113" s="654"/>
      <c r="H113" s="1438"/>
      <c r="I113" s="1439"/>
      <c r="J113" s="1439"/>
      <c r="K113" s="1439"/>
      <c r="L113" s="1440"/>
      <c r="M113" s="643"/>
      <c r="N113" s="643"/>
      <c r="O113" s="654"/>
      <c r="P113" s="654"/>
      <c r="Q113" s="654"/>
      <c r="R113" s="654"/>
      <c r="S113" s="654"/>
      <c r="T113" s="654"/>
      <c r="U113" s="654"/>
      <c r="V113" s="654"/>
      <c r="W113" s="654"/>
      <c r="X113" s="654"/>
      <c r="Y113" s="654"/>
      <c r="Z113" s="656"/>
      <c r="AA113" s="650"/>
      <c r="AB113" s="584"/>
      <c r="AC113" s="644"/>
      <c r="AD113" s="652"/>
      <c r="AE113" s="1418"/>
      <c r="AF113" s="1418"/>
      <c r="AG113" s="652"/>
      <c r="AH113" s="654"/>
      <c r="AI113" s="1438"/>
      <c r="AJ113" s="1439"/>
      <c r="AK113" s="1439"/>
      <c r="AL113" s="1439"/>
      <c r="AM113" s="1440"/>
      <c r="AN113" s="643"/>
      <c r="AO113" s="643"/>
      <c r="AP113" s="654"/>
      <c r="AQ113" s="654"/>
      <c r="AR113" s="654"/>
      <c r="AS113" s="654"/>
      <c r="AT113" s="654"/>
      <c r="AU113" s="654"/>
      <c r="AV113" s="654"/>
      <c r="AW113" s="654"/>
      <c r="AX113" s="654"/>
      <c r="AY113" s="654"/>
      <c r="AZ113" s="654"/>
      <c r="BA113" s="657"/>
    </row>
    <row r="114" spans="2:55" ht="15" customHeight="1">
      <c r="B114" s="667"/>
      <c r="C114" s="668"/>
      <c r="D114" s="669"/>
      <c r="E114" s="654"/>
      <c r="F114" s="670"/>
      <c r="G114" s="654"/>
      <c r="H114" s="654"/>
      <c r="I114" s="654"/>
      <c r="J114" s="654"/>
      <c r="K114" s="654"/>
      <c r="L114" s="654"/>
      <c r="M114" s="671"/>
      <c r="N114" s="671"/>
      <c r="O114" s="671"/>
      <c r="P114" s="671"/>
      <c r="Q114" s="671"/>
      <c r="R114" s="671"/>
      <c r="S114" s="671"/>
      <c r="T114" s="671"/>
      <c r="U114" s="671"/>
      <c r="V114" s="671"/>
      <c r="W114" s="671"/>
      <c r="X114" s="671"/>
      <c r="Y114" s="671"/>
      <c r="Z114" s="672"/>
      <c r="AA114" s="673"/>
      <c r="AB114" s="674"/>
      <c r="AC114" s="675"/>
      <c r="AD114" s="668"/>
      <c r="AE114" s="669"/>
      <c r="AF114" s="654"/>
      <c r="AG114" s="670"/>
      <c r="AH114" s="654"/>
      <c r="AI114" s="654"/>
      <c r="AJ114" s="654"/>
      <c r="AK114" s="654"/>
      <c r="AL114" s="654"/>
      <c r="AM114" s="654"/>
      <c r="AN114" s="671"/>
      <c r="AO114" s="671"/>
      <c r="AP114" s="671"/>
      <c r="AQ114" s="671"/>
      <c r="AR114" s="671"/>
      <c r="AS114" s="671"/>
      <c r="AT114" s="671"/>
      <c r="AU114" s="671"/>
      <c r="AV114" s="671"/>
      <c r="AW114" s="671"/>
      <c r="AX114" s="671"/>
      <c r="AY114" s="671"/>
      <c r="AZ114" s="671"/>
      <c r="BA114" s="676"/>
    </row>
    <row r="115" spans="2:55" ht="20.100000000000001" customHeight="1">
      <c r="B115" s="642"/>
      <c r="C115" s="652"/>
      <c r="D115" s="1418"/>
      <c r="E115" s="1418"/>
      <c r="F115" s="652"/>
      <c r="G115" s="654"/>
      <c r="H115" s="1433" t="str">
        <f>'Donnees MFER'!$E$32</f>
        <v>C7.2 Identifier les risques professionnels</v>
      </c>
      <c r="I115" s="1434"/>
      <c r="J115" s="1434"/>
      <c r="K115" s="1434"/>
      <c r="L115" s="1435"/>
      <c r="M115" s="643"/>
      <c r="N115" s="643"/>
      <c r="O115" s="654"/>
      <c r="P115" s="654"/>
      <c r="Q115" s="655"/>
      <c r="R115" s="654"/>
      <c r="S115" s="654"/>
      <c r="T115" s="654"/>
      <c r="U115" s="654"/>
      <c r="V115" s="654"/>
      <c r="W115" s="654"/>
      <c r="X115" s="654"/>
      <c r="Y115" s="654"/>
      <c r="Z115" s="656"/>
      <c r="AA115" s="650"/>
      <c r="AB115" s="584"/>
      <c r="AC115" s="644"/>
      <c r="AD115" s="652"/>
      <c r="AE115" s="1418"/>
      <c r="AF115" s="1418"/>
      <c r="AG115" s="652"/>
      <c r="AH115" s="654"/>
      <c r="AI115" s="1433" t="str">
        <f>'Donnees MFER'!$E$38</f>
        <v>C8.2 Ajuster les réglages des systèmes de régulation et de sécurité</v>
      </c>
      <c r="AJ115" s="1434"/>
      <c r="AK115" s="1434"/>
      <c r="AL115" s="1434"/>
      <c r="AM115" s="1435"/>
      <c r="AN115" s="643"/>
      <c r="AO115" s="643"/>
      <c r="AP115" s="654"/>
      <c r="AQ115" s="654"/>
      <c r="AR115" s="655"/>
      <c r="AS115" s="654"/>
      <c r="AT115" s="654"/>
      <c r="AU115" s="654"/>
      <c r="AV115" s="654"/>
      <c r="AW115" s="654"/>
      <c r="AX115" s="654"/>
      <c r="AY115" s="654"/>
      <c r="AZ115" s="654"/>
      <c r="BA115" s="657"/>
    </row>
    <row r="116" spans="2:55" ht="30" customHeight="1">
      <c r="B116" s="1416">
        <v>29</v>
      </c>
      <c r="C116" s="1461"/>
      <c r="D116" s="1419" t="str">
        <f>'Donnees MFER'!$C$32</f>
        <v>C7.2</v>
      </c>
      <c r="E116" s="1420"/>
      <c r="F116" s="652"/>
      <c r="G116" s="659" t="s">
        <v>211</v>
      </c>
      <c r="H116" s="1436"/>
      <c r="I116" s="1353"/>
      <c r="J116" s="1353"/>
      <c r="K116" s="1353"/>
      <c r="L116" s="1437"/>
      <c r="M116" s="1446" t="s">
        <v>212</v>
      </c>
      <c r="N116" s="1446"/>
      <c r="O116" s="1447"/>
      <c r="P116" s="1430" t="str">
        <f>REPT("g",(U116))</f>
        <v/>
      </c>
      <c r="Q116" s="1431"/>
      <c r="R116" s="1431"/>
      <c r="S116" s="1432"/>
      <c r="T116" s="664"/>
      <c r="U116" s="1038">
        <f>Bilan!$AK$38</f>
        <v>0</v>
      </c>
      <c r="V116" s="654"/>
      <c r="W116" s="1039" t="str">
        <f>Bilan!$AM$38</f>
        <v xml:space="preserve"> </v>
      </c>
      <c r="X116" s="666"/>
      <c r="Y116" s="654"/>
      <c r="Z116" s="656"/>
      <c r="AA116" s="650"/>
      <c r="AB116" s="584"/>
      <c r="AC116" s="1454">
        <v>35</v>
      </c>
      <c r="AD116" s="1417"/>
      <c r="AE116" s="1419" t="str">
        <f>'Donnees MFER'!$C$38</f>
        <v>C8.2</v>
      </c>
      <c r="AF116" s="1420"/>
      <c r="AG116" s="652"/>
      <c r="AH116" s="659" t="s">
        <v>211</v>
      </c>
      <c r="AI116" s="1436"/>
      <c r="AJ116" s="1353"/>
      <c r="AK116" s="1353"/>
      <c r="AL116" s="1353"/>
      <c r="AM116" s="1437"/>
      <c r="AN116" s="1446" t="s">
        <v>212</v>
      </c>
      <c r="AO116" s="1446"/>
      <c r="AP116" s="1447"/>
      <c r="AQ116" s="1430" t="str">
        <f>REPT("g",(AV116))</f>
        <v/>
      </c>
      <c r="AR116" s="1431"/>
      <c r="AS116" s="1431"/>
      <c r="AT116" s="1432"/>
      <c r="AU116" s="664"/>
      <c r="AV116" s="1038">
        <f>Bilan!AK34</f>
        <v>0</v>
      </c>
      <c r="AW116" s="654"/>
      <c r="AX116" s="1039" t="str">
        <f>Bilan!$AM$34</f>
        <v xml:space="preserve"> </v>
      </c>
      <c r="AY116" s="666"/>
      <c r="AZ116" s="654"/>
      <c r="BA116" s="657"/>
    </row>
    <row r="117" spans="2:55" ht="20.100000000000001" customHeight="1">
      <c r="B117" s="642"/>
      <c r="C117" s="652"/>
      <c r="D117" s="1418"/>
      <c r="E117" s="1418"/>
      <c r="F117" s="652"/>
      <c r="G117" s="654"/>
      <c r="H117" s="1438"/>
      <c r="I117" s="1439"/>
      <c r="J117" s="1439"/>
      <c r="K117" s="1439"/>
      <c r="L117" s="1440"/>
      <c r="M117" s="643"/>
      <c r="N117" s="643"/>
      <c r="O117" s="654"/>
      <c r="P117" s="654"/>
      <c r="Q117" s="654"/>
      <c r="R117" s="654"/>
      <c r="S117" s="654"/>
      <c r="T117" s="654"/>
      <c r="U117" s="654"/>
      <c r="V117" s="654"/>
      <c r="W117" s="654"/>
      <c r="X117" s="654"/>
      <c r="Y117" s="654"/>
      <c r="Z117" s="656"/>
      <c r="AA117" s="650"/>
      <c r="AB117" s="584"/>
      <c r="AC117" s="644"/>
      <c r="AD117" s="652"/>
      <c r="AE117" s="1418"/>
      <c r="AF117" s="1418"/>
      <c r="AG117" s="652"/>
      <c r="AH117" s="654"/>
      <c r="AI117" s="1438"/>
      <c r="AJ117" s="1439"/>
      <c r="AK117" s="1439"/>
      <c r="AL117" s="1439"/>
      <c r="AM117" s="1440"/>
      <c r="AN117" s="643"/>
      <c r="AO117" s="643"/>
      <c r="AP117" s="654"/>
      <c r="AQ117" s="654"/>
      <c r="AR117" s="654"/>
      <c r="AS117" s="654"/>
      <c r="AT117" s="654"/>
      <c r="AU117" s="654"/>
      <c r="AV117" s="654"/>
      <c r="AW117" s="654"/>
      <c r="AX117" s="654"/>
      <c r="AY117" s="654"/>
      <c r="AZ117" s="654"/>
      <c r="BA117" s="657"/>
      <c r="BB117" s="677"/>
      <c r="BC117" s="677"/>
    </row>
    <row r="118" spans="2:55" ht="15" customHeight="1">
      <c r="B118" s="642"/>
      <c r="C118" s="652"/>
      <c r="D118" s="669"/>
      <c r="E118" s="654"/>
      <c r="F118" s="652"/>
      <c r="G118" s="654"/>
      <c r="H118" s="678"/>
      <c r="I118" s="679"/>
      <c r="J118" s="679"/>
      <c r="K118" s="680"/>
      <c r="L118" s="681"/>
      <c r="M118" s="643"/>
      <c r="N118" s="643"/>
      <c r="O118" s="654"/>
      <c r="P118" s="654"/>
      <c r="Q118" s="654"/>
      <c r="R118" s="654"/>
      <c r="S118" s="654"/>
      <c r="T118" s="654"/>
      <c r="U118" s="654"/>
      <c r="V118" s="654"/>
      <c r="W118" s="654"/>
      <c r="X118" s="654"/>
      <c r="Y118" s="654"/>
      <c r="Z118" s="656"/>
      <c r="AA118" s="1441"/>
      <c r="AB118" s="683"/>
      <c r="AC118" s="644"/>
      <c r="AD118" s="652"/>
      <c r="AE118" s="669"/>
      <c r="AF118" s="654"/>
      <c r="AG118" s="652"/>
      <c r="AH118" s="654"/>
      <c r="AI118" s="678"/>
      <c r="AJ118" s="679"/>
      <c r="AK118" s="679"/>
      <c r="AL118" s="680"/>
      <c r="AM118" s="681"/>
      <c r="AN118" s="643"/>
      <c r="AO118" s="643"/>
      <c r="AP118" s="654"/>
      <c r="AQ118" s="654"/>
      <c r="AR118" s="654"/>
      <c r="AS118" s="654"/>
      <c r="AT118" s="654"/>
      <c r="AU118" s="654"/>
      <c r="AV118" s="654"/>
      <c r="AW118" s="654"/>
      <c r="AX118" s="654"/>
      <c r="AY118" s="654"/>
      <c r="AZ118" s="654"/>
      <c r="BA118" s="657"/>
      <c r="BB118" s="251"/>
      <c r="BC118" s="251"/>
    </row>
    <row r="119" spans="2:55" ht="20.100000000000001" customHeight="1">
      <c r="B119" s="642"/>
      <c r="C119" s="652"/>
      <c r="D119" s="1418"/>
      <c r="E119" s="1418"/>
      <c r="F119" s="652"/>
      <c r="G119" s="654"/>
      <c r="H119" s="1477" t="str">
        <f>'Donnees MFER'!$E$33</f>
        <v>C7.3 Réaliser les modes opératoires concernant les essais de résistance à la pression, les essais d'étanchéité, le tirage à vide</v>
      </c>
      <c r="I119" s="1478"/>
      <c r="J119" s="1478"/>
      <c r="K119" s="1478"/>
      <c r="L119" s="1479"/>
      <c r="M119" s="643"/>
      <c r="N119" s="643"/>
      <c r="O119" s="654"/>
      <c r="P119" s="654"/>
      <c r="Q119" s="655"/>
      <c r="R119" s="654"/>
      <c r="S119" s="654"/>
      <c r="T119" s="654"/>
      <c r="U119" s="654"/>
      <c r="V119" s="654"/>
      <c r="W119" s="654"/>
      <c r="X119" s="654"/>
      <c r="Y119" s="654"/>
      <c r="Z119" s="656"/>
      <c r="AA119" s="1441"/>
      <c r="AB119" s="683"/>
      <c r="AC119" s="644"/>
      <c r="AD119" s="652"/>
      <c r="AE119" s="1418"/>
      <c r="AF119" s="1418"/>
      <c r="AG119" s="652"/>
      <c r="AH119" s="654"/>
      <c r="AI119" s="1433" t="str">
        <f>'Donnees MFER'!$E$39</f>
        <v>C8.3 Paramétrer le régulateur</v>
      </c>
      <c r="AJ119" s="1434"/>
      <c r="AK119" s="1434"/>
      <c r="AL119" s="1434"/>
      <c r="AM119" s="1435"/>
      <c r="AN119" s="643"/>
      <c r="AO119" s="643"/>
      <c r="AP119" s="654"/>
      <c r="AQ119" s="654"/>
      <c r="AR119" s="655"/>
      <c r="AS119" s="654"/>
      <c r="AT119" s="654"/>
      <c r="AU119" s="654"/>
      <c r="AV119" s="654"/>
      <c r="AW119" s="654"/>
      <c r="AX119" s="654"/>
      <c r="AY119" s="654"/>
      <c r="AZ119" s="654"/>
      <c r="BA119" s="657"/>
    </row>
    <row r="120" spans="2:55" ht="30" customHeight="1">
      <c r="B120" s="1416">
        <v>30</v>
      </c>
      <c r="C120" s="1461"/>
      <c r="D120" s="1419" t="str">
        <f>'Donnees MFER'!$C$33</f>
        <v>C7.3</v>
      </c>
      <c r="E120" s="1420"/>
      <c r="F120" s="652"/>
      <c r="G120" s="659" t="s">
        <v>211</v>
      </c>
      <c r="H120" s="1480"/>
      <c r="I120" s="1481"/>
      <c r="J120" s="1481"/>
      <c r="K120" s="1481"/>
      <c r="L120" s="1482"/>
      <c r="M120" s="1446" t="s">
        <v>212</v>
      </c>
      <c r="N120" s="1446"/>
      <c r="O120" s="1447"/>
      <c r="P120" s="1430" t="str">
        <f>REPT("g",(U120))</f>
        <v/>
      </c>
      <c r="Q120" s="1431"/>
      <c r="R120" s="1431"/>
      <c r="S120" s="1432"/>
      <c r="T120" s="664"/>
      <c r="U120" s="1038">
        <f>Bilan!$AK$38</f>
        <v>0</v>
      </c>
      <c r="V120" s="654"/>
      <c r="W120" s="1039" t="str">
        <f>Bilan!$AM$38</f>
        <v xml:space="preserve"> </v>
      </c>
      <c r="X120" s="666"/>
      <c r="Y120" s="654"/>
      <c r="Z120" s="656"/>
      <c r="AA120" s="650"/>
      <c r="AB120" s="584"/>
      <c r="AC120" s="1454">
        <v>35</v>
      </c>
      <c r="AD120" s="1417"/>
      <c r="AE120" s="1419" t="str">
        <f>'Donnees MFER'!$C$39</f>
        <v>C8.3</v>
      </c>
      <c r="AF120" s="1420"/>
      <c r="AG120" s="652"/>
      <c r="AH120" s="659" t="s">
        <v>211</v>
      </c>
      <c r="AI120" s="1436"/>
      <c r="AJ120" s="1353"/>
      <c r="AK120" s="1353"/>
      <c r="AL120" s="1353"/>
      <c r="AM120" s="1437"/>
      <c r="AN120" s="1446" t="s">
        <v>212</v>
      </c>
      <c r="AO120" s="1446"/>
      <c r="AP120" s="1447"/>
      <c r="AQ120" s="1430" t="str">
        <f>REPT("g",(AV120))</f>
        <v/>
      </c>
      <c r="AR120" s="1431"/>
      <c r="AS120" s="1431"/>
      <c r="AT120" s="1432"/>
      <c r="AU120" s="664"/>
      <c r="AV120" s="1038">
        <f>Bilan!AK34</f>
        <v>0</v>
      </c>
      <c r="AW120" s="654"/>
      <c r="AX120" s="1039" t="str">
        <f>Bilan!$AM$34</f>
        <v xml:space="preserve"> </v>
      </c>
      <c r="AY120" s="666"/>
      <c r="AZ120" s="654"/>
      <c r="BA120" s="657"/>
    </row>
    <row r="121" spans="2:55" ht="20.100000000000001" customHeight="1">
      <c r="B121" s="684"/>
      <c r="C121" s="652"/>
      <c r="D121" s="1418"/>
      <c r="E121" s="1418"/>
      <c r="F121" s="652"/>
      <c r="G121" s="654"/>
      <c r="H121" s="1483"/>
      <c r="I121" s="1484"/>
      <c r="J121" s="1484"/>
      <c r="K121" s="1484"/>
      <c r="L121" s="1485"/>
      <c r="M121" s="643"/>
      <c r="N121" s="643"/>
      <c r="O121" s="654"/>
      <c r="P121" s="654"/>
      <c r="Q121" s="654"/>
      <c r="R121" s="654"/>
      <c r="S121" s="654"/>
      <c r="T121" s="654"/>
      <c r="U121" s="654"/>
      <c r="V121" s="654"/>
      <c r="W121" s="654"/>
      <c r="X121" s="654"/>
      <c r="Y121" s="654"/>
      <c r="Z121" s="656"/>
      <c r="AA121" s="1462"/>
      <c r="AB121" s="686"/>
      <c r="AC121" s="687"/>
      <c r="AD121" s="652"/>
      <c r="AE121" s="1418"/>
      <c r="AF121" s="1418"/>
      <c r="AG121" s="652"/>
      <c r="AH121" s="654"/>
      <c r="AI121" s="1438"/>
      <c r="AJ121" s="1439"/>
      <c r="AK121" s="1439"/>
      <c r="AL121" s="1439"/>
      <c r="AM121" s="1440"/>
      <c r="AN121" s="643"/>
      <c r="AO121" s="643"/>
      <c r="AP121" s="654"/>
      <c r="AQ121" s="654"/>
      <c r="AR121" s="654"/>
      <c r="AS121" s="654"/>
      <c r="AT121" s="654"/>
      <c r="AU121" s="654"/>
      <c r="AV121" s="654"/>
      <c r="AW121" s="654"/>
      <c r="AX121" s="654"/>
      <c r="AY121" s="654"/>
      <c r="AZ121" s="654"/>
      <c r="BA121" s="657"/>
    </row>
    <row r="122" spans="2:55" ht="15" customHeight="1">
      <c r="B122" s="684"/>
      <c r="C122" s="652"/>
      <c r="D122" s="669"/>
      <c r="E122" s="654"/>
      <c r="F122" s="652"/>
      <c r="G122" s="654"/>
      <c r="H122" s="678"/>
      <c r="I122" s="679"/>
      <c r="J122" s="679"/>
      <c r="K122" s="680"/>
      <c r="L122" s="681"/>
      <c r="M122" s="643"/>
      <c r="N122" s="643"/>
      <c r="O122" s="654"/>
      <c r="P122" s="654"/>
      <c r="Q122" s="654"/>
      <c r="R122" s="654"/>
      <c r="S122" s="654"/>
      <c r="T122" s="654"/>
      <c r="U122" s="654"/>
      <c r="V122" s="654"/>
      <c r="W122" s="654"/>
      <c r="X122" s="654"/>
      <c r="Y122" s="654"/>
      <c r="Z122" s="656"/>
      <c r="AA122" s="1462"/>
      <c r="AB122" s="686"/>
      <c r="AC122" s="687"/>
      <c r="AD122" s="652"/>
      <c r="AE122" s="669"/>
      <c r="AF122" s="654"/>
      <c r="AG122" s="652"/>
      <c r="AH122" s="654"/>
      <c r="AI122" s="678"/>
      <c r="AJ122" s="679"/>
      <c r="AK122" s="679"/>
      <c r="AL122" s="680"/>
      <c r="AM122" s="681"/>
      <c r="AN122" s="643"/>
      <c r="AO122" s="643"/>
      <c r="AP122" s="654"/>
      <c r="AQ122" s="654"/>
      <c r="AR122" s="654"/>
      <c r="AS122" s="654"/>
      <c r="AT122" s="654"/>
      <c r="AU122" s="654"/>
      <c r="AV122" s="654"/>
      <c r="AW122" s="654"/>
      <c r="AX122" s="654"/>
      <c r="AY122" s="654"/>
      <c r="AZ122" s="654"/>
      <c r="BA122" s="657"/>
    </row>
    <row r="123" spans="2:55" ht="20.100000000000001" customHeight="1">
      <c r="B123" s="684"/>
      <c r="C123" s="652"/>
      <c r="D123" s="1418"/>
      <c r="E123" s="1418"/>
      <c r="F123" s="652"/>
      <c r="G123" s="654"/>
      <c r="H123" s="1433" t="str">
        <f>'Donnees MFER'!$E$34</f>
        <v>C7.4 Prérégler les appareils de régulation et de sécurité</v>
      </c>
      <c r="I123" s="1434"/>
      <c r="J123" s="1434"/>
      <c r="K123" s="1434"/>
      <c r="L123" s="1435"/>
      <c r="M123" s="643"/>
      <c r="N123" s="643"/>
      <c r="O123" s="654"/>
      <c r="P123" s="654"/>
      <c r="Q123" s="655"/>
      <c r="R123" s="654"/>
      <c r="S123" s="654"/>
      <c r="T123" s="654"/>
      <c r="U123" s="654"/>
      <c r="V123" s="654"/>
      <c r="W123" s="654"/>
      <c r="X123" s="654"/>
      <c r="Y123" s="654"/>
      <c r="Z123" s="656"/>
      <c r="AA123" s="650"/>
      <c r="AB123" s="584"/>
      <c r="AC123" s="687"/>
      <c r="AD123" s="652"/>
      <c r="AE123" s="1418"/>
      <c r="AF123" s="1418"/>
      <c r="AG123" s="652"/>
      <c r="AH123" s="654"/>
      <c r="AI123" s="1433" t="str">
        <f>'Donnees MFER'!$E$40</f>
        <v>C8.4 Réaliser les mesures nécessaires pour valider le fonctionnement de l'installation</v>
      </c>
      <c r="AJ123" s="1434"/>
      <c r="AK123" s="1434"/>
      <c r="AL123" s="1434"/>
      <c r="AM123" s="1435"/>
      <c r="AN123" s="643"/>
      <c r="AO123" s="643"/>
      <c r="AP123" s="654"/>
      <c r="AQ123" s="654"/>
      <c r="AR123" s="655"/>
      <c r="AS123" s="654"/>
      <c r="AT123" s="654"/>
      <c r="AU123" s="654"/>
      <c r="AV123" s="654"/>
      <c r="AW123" s="654"/>
      <c r="AX123" s="654"/>
      <c r="AY123" s="654"/>
      <c r="AZ123" s="654"/>
      <c r="BA123" s="657"/>
    </row>
    <row r="124" spans="2:55" s="21" customFormat="1" ht="30" customHeight="1">
      <c r="B124" s="1416">
        <v>31</v>
      </c>
      <c r="C124" s="1461"/>
      <c r="D124" s="1419" t="str">
        <f>'Donnees MFER'!$C$34</f>
        <v>C7.4</v>
      </c>
      <c r="E124" s="1420"/>
      <c r="F124" s="652"/>
      <c r="G124" s="659" t="s">
        <v>211</v>
      </c>
      <c r="H124" s="1436"/>
      <c r="I124" s="1353"/>
      <c r="J124" s="1353"/>
      <c r="K124" s="1353"/>
      <c r="L124" s="1437"/>
      <c r="M124" s="1446" t="s">
        <v>212</v>
      </c>
      <c r="N124" s="1446"/>
      <c r="O124" s="1447"/>
      <c r="P124" s="1430" t="str">
        <f>REPT("g",(U124))</f>
        <v/>
      </c>
      <c r="Q124" s="1431"/>
      <c r="R124" s="1431"/>
      <c r="S124" s="1432"/>
      <c r="T124" s="664"/>
      <c r="U124" s="1038">
        <f>Bilan!$AK$38</f>
        <v>0</v>
      </c>
      <c r="V124" s="654"/>
      <c r="W124" s="1039" t="str">
        <f>Bilan!$AM$38</f>
        <v xml:space="preserve"> </v>
      </c>
      <c r="X124" s="666"/>
      <c r="Y124" s="654"/>
      <c r="Z124" s="656"/>
      <c r="AA124" s="650"/>
      <c r="AB124" s="584"/>
      <c r="AC124" s="1454">
        <v>36</v>
      </c>
      <c r="AD124" s="1417"/>
      <c r="AE124" s="1419" t="str">
        <f>'Donnees MFER'!$C$40</f>
        <v>C8.4</v>
      </c>
      <c r="AF124" s="1420"/>
      <c r="AG124" s="652"/>
      <c r="AH124" s="659" t="s">
        <v>211</v>
      </c>
      <c r="AI124" s="1436"/>
      <c r="AJ124" s="1353"/>
      <c r="AK124" s="1353"/>
      <c r="AL124" s="1353"/>
      <c r="AM124" s="1437"/>
      <c r="AN124" s="1446" t="s">
        <v>212</v>
      </c>
      <c r="AO124" s="1446"/>
      <c r="AP124" s="1447"/>
      <c r="AQ124" s="1430" t="str">
        <f>REPT("g",(AV124))</f>
        <v/>
      </c>
      <c r="AR124" s="1431"/>
      <c r="AS124" s="1431"/>
      <c r="AT124" s="1432"/>
      <c r="AU124" s="664"/>
      <c r="AV124" s="1038">
        <f>Bilan!AK34</f>
        <v>0</v>
      </c>
      <c r="AW124" s="654"/>
      <c r="AX124" s="1039" t="str">
        <f>Bilan!$AM$34</f>
        <v xml:space="preserve"> </v>
      </c>
      <c r="AY124" s="666"/>
      <c r="AZ124" s="654"/>
      <c r="BA124" s="657"/>
    </row>
    <row r="125" spans="2:55" ht="20.100000000000001" customHeight="1">
      <c r="B125" s="684"/>
      <c r="C125" s="652"/>
      <c r="D125" s="1418"/>
      <c r="E125" s="1418"/>
      <c r="F125" s="652"/>
      <c r="G125" s="654"/>
      <c r="H125" s="1438"/>
      <c r="I125" s="1439"/>
      <c r="J125" s="1439"/>
      <c r="K125" s="1439"/>
      <c r="L125" s="1440"/>
      <c r="M125" s="643"/>
      <c r="N125" s="643"/>
      <c r="O125" s="654"/>
      <c r="P125" s="654"/>
      <c r="Q125" s="654"/>
      <c r="R125" s="654"/>
      <c r="S125" s="654"/>
      <c r="T125" s="654"/>
      <c r="U125" s="654"/>
      <c r="V125" s="654"/>
      <c r="W125" s="654"/>
      <c r="X125" s="654"/>
      <c r="Y125" s="654"/>
      <c r="Z125" s="656"/>
      <c r="AA125" s="650"/>
      <c r="AB125" s="584"/>
      <c r="AC125" s="687"/>
      <c r="AD125" s="652"/>
      <c r="AE125" s="1418"/>
      <c r="AF125" s="1418"/>
      <c r="AG125" s="652"/>
      <c r="AH125" s="654"/>
      <c r="AI125" s="1438"/>
      <c r="AJ125" s="1439"/>
      <c r="AK125" s="1439"/>
      <c r="AL125" s="1439"/>
      <c r="AM125" s="1440"/>
      <c r="AN125" s="643"/>
      <c r="AO125" s="643"/>
      <c r="AP125" s="654"/>
      <c r="AQ125" s="654"/>
      <c r="AR125" s="654"/>
      <c r="AS125" s="654"/>
      <c r="AT125" s="654"/>
      <c r="AU125" s="654"/>
      <c r="AV125" s="654"/>
      <c r="AW125" s="654"/>
      <c r="AX125" s="654"/>
      <c r="AY125" s="654"/>
      <c r="AZ125" s="654"/>
      <c r="BA125" s="657"/>
    </row>
    <row r="126" spans="2:55" ht="17.100000000000001" customHeight="1">
      <c r="B126" s="684"/>
      <c r="C126" s="668"/>
      <c r="D126" s="669"/>
      <c r="E126" s="654"/>
      <c r="F126" s="670"/>
      <c r="G126" s="654"/>
      <c r="H126" s="688"/>
      <c r="I126" s="680"/>
      <c r="J126" s="680"/>
      <c r="K126" s="680"/>
      <c r="L126" s="680"/>
      <c r="M126" s="654"/>
      <c r="N126" s="654"/>
      <c r="O126" s="654"/>
      <c r="P126" s="654"/>
      <c r="Q126" s="654"/>
      <c r="R126" s="654"/>
      <c r="S126" s="654"/>
      <c r="T126" s="654"/>
      <c r="U126" s="654"/>
      <c r="V126" s="654"/>
      <c r="W126" s="654"/>
      <c r="X126" s="654"/>
      <c r="Y126" s="654"/>
      <c r="Z126" s="656"/>
      <c r="AA126" s="689"/>
      <c r="AB126" s="690"/>
      <c r="AC126" s="687"/>
      <c r="AD126" s="668"/>
      <c r="AE126" s="669"/>
      <c r="AF126" s="654"/>
      <c r="AG126" s="670"/>
      <c r="AH126" s="654"/>
      <c r="AI126" s="688"/>
      <c r="AJ126" s="680"/>
      <c r="AK126" s="680"/>
      <c r="AL126" s="680"/>
      <c r="AM126" s="680"/>
      <c r="AN126" s="654"/>
      <c r="AO126" s="654"/>
      <c r="AP126" s="654"/>
      <c r="AQ126" s="654"/>
      <c r="AR126" s="654"/>
      <c r="AS126" s="654"/>
      <c r="AT126" s="654"/>
      <c r="AU126" s="654"/>
      <c r="AV126" s="654"/>
      <c r="AW126" s="654"/>
      <c r="AX126" s="654"/>
      <c r="AY126" s="654"/>
      <c r="AZ126" s="654"/>
      <c r="BA126" s="657"/>
    </row>
    <row r="127" spans="2:55" ht="18.95" customHeight="1">
      <c r="B127" s="684"/>
      <c r="C127" s="652"/>
      <c r="D127" s="1418"/>
      <c r="E127" s="1418"/>
      <c r="F127" s="652"/>
      <c r="G127" s="654"/>
      <c r="H127" s="1433" t="str">
        <f>'Donnees MFER'!$E$35</f>
        <v xml:space="preserve">C7.5 Effectuer la précharge du réseau fluidique du système </v>
      </c>
      <c r="I127" s="1434"/>
      <c r="J127" s="1434"/>
      <c r="K127" s="1434"/>
      <c r="L127" s="1435"/>
      <c r="M127" s="643"/>
      <c r="N127" s="643"/>
      <c r="O127" s="654"/>
      <c r="P127" s="654"/>
      <c r="Q127" s="655"/>
      <c r="R127" s="654"/>
      <c r="S127" s="654"/>
      <c r="T127" s="654"/>
      <c r="U127" s="654"/>
      <c r="V127" s="654"/>
      <c r="W127" s="654"/>
      <c r="X127" s="654"/>
      <c r="Y127" s="654"/>
      <c r="Z127" s="656"/>
      <c r="AA127" s="691"/>
      <c r="AB127" s="692"/>
      <c r="AC127" s="687"/>
      <c r="AD127" s="652"/>
      <c r="AE127" s="1418"/>
      <c r="AF127" s="1418"/>
      <c r="AG127" s="652"/>
      <c r="AH127" s="654"/>
      <c r="AI127" s="1433" t="str">
        <f>'Donnees MFER'!$E$41</f>
        <v>C8.5 Assurer la sécurité</v>
      </c>
      <c r="AJ127" s="1434"/>
      <c r="AK127" s="1434"/>
      <c r="AL127" s="1434"/>
      <c r="AM127" s="1435"/>
      <c r="AN127" s="643"/>
      <c r="AO127" s="643"/>
      <c r="AP127" s="654"/>
      <c r="AQ127" s="654"/>
      <c r="AR127" s="655"/>
      <c r="AS127" s="654"/>
      <c r="AT127" s="654"/>
      <c r="AU127" s="654"/>
      <c r="AV127" s="654"/>
      <c r="AW127" s="654"/>
      <c r="AX127" s="654"/>
      <c r="AY127" s="654"/>
      <c r="AZ127" s="654"/>
      <c r="BA127" s="657"/>
    </row>
    <row r="128" spans="2:55" ht="27.95" customHeight="1">
      <c r="B128" s="1416">
        <v>32</v>
      </c>
      <c r="C128" s="1461"/>
      <c r="D128" s="1419" t="str">
        <f>'Donnees MFER'!$C$35</f>
        <v>C7.5</v>
      </c>
      <c r="E128" s="1420"/>
      <c r="F128" s="652"/>
      <c r="G128" s="659" t="s">
        <v>211</v>
      </c>
      <c r="H128" s="1436"/>
      <c r="I128" s="1353"/>
      <c r="J128" s="1353"/>
      <c r="K128" s="1353"/>
      <c r="L128" s="1437"/>
      <c r="M128" s="1446" t="s">
        <v>212</v>
      </c>
      <c r="N128" s="1446"/>
      <c r="O128" s="1447"/>
      <c r="P128" s="1430" t="str">
        <f>REPT("g",(U128))</f>
        <v/>
      </c>
      <c r="Q128" s="1431"/>
      <c r="R128" s="1431"/>
      <c r="S128" s="1432"/>
      <c r="T128" s="664"/>
      <c r="U128" s="1038">
        <f>Bilan!$AK$38</f>
        <v>0</v>
      </c>
      <c r="V128" s="654"/>
      <c r="W128" s="1039" t="str">
        <f>Bilan!$AM$38</f>
        <v xml:space="preserve"> </v>
      </c>
      <c r="X128" s="666"/>
      <c r="Y128" s="654"/>
      <c r="Z128" s="656"/>
      <c r="AA128" s="650"/>
      <c r="AB128" s="584"/>
      <c r="AC128" s="1454">
        <v>37</v>
      </c>
      <c r="AD128" s="1417"/>
      <c r="AE128" s="1419" t="str">
        <f>'Donnees MFER'!$C$41</f>
        <v>C8.5</v>
      </c>
      <c r="AF128" s="1420"/>
      <c r="AG128" s="652"/>
      <c r="AH128" s="659" t="s">
        <v>211</v>
      </c>
      <c r="AI128" s="1436"/>
      <c r="AJ128" s="1353"/>
      <c r="AK128" s="1353"/>
      <c r="AL128" s="1353"/>
      <c r="AM128" s="1437"/>
      <c r="AN128" s="1446" t="s">
        <v>212</v>
      </c>
      <c r="AO128" s="1446"/>
      <c r="AP128" s="1447"/>
      <c r="AQ128" s="1430" t="str">
        <f>REPT("g",(AV128))</f>
        <v/>
      </c>
      <c r="AR128" s="1431"/>
      <c r="AS128" s="1431"/>
      <c r="AT128" s="1432"/>
      <c r="AU128" s="664"/>
      <c r="AV128" s="1038">
        <f>Bilan!AK34</f>
        <v>0</v>
      </c>
      <c r="AW128" s="654"/>
      <c r="AX128" s="1039" t="str">
        <f>Bilan!$AM$34</f>
        <v xml:space="preserve"> </v>
      </c>
      <c r="AY128" s="666"/>
      <c r="AZ128" s="654"/>
      <c r="BA128" s="657"/>
    </row>
    <row r="129" spans="2:55" ht="20.100000000000001" customHeight="1">
      <c r="B129" s="684"/>
      <c r="C129" s="652"/>
      <c r="D129" s="1418"/>
      <c r="E129" s="1418"/>
      <c r="F129" s="652"/>
      <c r="G129" s="654"/>
      <c r="H129" s="1438"/>
      <c r="I129" s="1439"/>
      <c r="J129" s="1439"/>
      <c r="K129" s="1439"/>
      <c r="L129" s="1440"/>
      <c r="M129" s="643"/>
      <c r="N129" s="643"/>
      <c r="O129" s="654"/>
      <c r="P129" s="654"/>
      <c r="Q129" s="654"/>
      <c r="R129" s="654"/>
      <c r="S129" s="654"/>
      <c r="T129" s="654"/>
      <c r="U129" s="654"/>
      <c r="V129" s="654"/>
      <c r="W129" s="654"/>
      <c r="X129" s="654"/>
      <c r="Y129" s="654"/>
      <c r="Z129" s="656"/>
      <c r="AA129" s="693"/>
      <c r="AB129" s="694"/>
      <c r="AC129" s="687"/>
      <c r="AD129" s="652"/>
      <c r="AE129" s="1418"/>
      <c r="AF129" s="1418"/>
      <c r="AG129" s="652"/>
      <c r="AH129" s="654"/>
      <c r="AI129" s="1438"/>
      <c r="AJ129" s="1439"/>
      <c r="AK129" s="1439"/>
      <c r="AL129" s="1439"/>
      <c r="AM129" s="1440"/>
      <c r="AN129" s="643"/>
      <c r="AO129" s="643"/>
      <c r="AP129" s="654"/>
      <c r="AQ129" s="654"/>
      <c r="AR129" s="654"/>
      <c r="AS129" s="654"/>
      <c r="AT129" s="654"/>
      <c r="AU129" s="654"/>
      <c r="AV129" s="654"/>
      <c r="AW129" s="654"/>
      <c r="AX129" s="654"/>
      <c r="AY129" s="654"/>
      <c r="AZ129" s="654"/>
      <c r="BA129" s="657"/>
    </row>
    <row r="130" spans="2:55" ht="15" customHeight="1">
      <c r="B130" s="684"/>
      <c r="C130" s="652"/>
      <c r="D130" s="695"/>
      <c r="E130" s="652"/>
      <c r="F130" s="652"/>
      <c r="G130" s="652"/>
      <c r="H130" s="652"/>
      <c r="I130" s="652"/>
      <c r="J130" s="652"/>
      <c r="K130" s="652"/>
      <c r="L130" s="652"/>
      <c r="M130" s="652"/>
      <c r="N130" s="652"/>
      <c r="O130" s="652"/>
      <c r="P130" s="652"/>
      <c r="Q130" s="652"/>
      <c r="R130" s="652"/>
      <c r="S130" s="652"/>
      <c r="T130" s="652"/>
      <c r="U130" s="652"/>
      <c r="V130" s="652"/>
      <c r="W130" s="652"/>
      <c r="X130" s="652"/>
      <c r="Y130" s="696"/>
      <c r="Z130" s="697"/>
      <c r="AA130" s="1441"/>
      <c r="AB130" s="683"/>
      <c r="AC130" s="687"/>
      <c r="AD130" s="652"/>
      <c r="AE130" s="695"/>
      <c r="AF130" s="652"/>
      <c r="AG130" s="652"/>
      <c r="AH130" s="652"/>
      <c r="AI130" s="652"/>
      <c r="AJ130" s="652"/>
      <c r="AK130" s="652"/>
      <c r="AL130" s="652"/>
      <c r="AM130" s="652"/>
      <c r="AN130" s="652"/>
      <c r="AO130" s="652"/>
      <c r="AP130" s="652"/>
      <c r="AQ130" s="652"/>
      <c r="AR130" s="652"/>
      <c r="AS130" s="652"/>
      <c r="AT130" s="652"/>
      <c r="AU130" s="652"/>
      <c r="AV130" s="652"/>
      <c r="AW130" s="652"/>
      <c r="AX130" s="652"/>
      <c r="AY130" s="652"/>
      <c r="AZ130" s="696"/>
      <c r="BA130" s="698"/>
    </row>
    <row r="131" spans="2:55" ht="20.100000000000001" customHeight="1">
      <c r="B131" s="684"/>
      <c r="C131" s="652"/>
      <c r="D131" s="1418"/>
      <c r="E131" s="1418"/>
      <c r="F131" s="652"/>
      <c r="G131" s="654"/>
      <c r="H131" s="1433" t="str">
        <f>'Donnees MFER'!$E$36</f>
        <v>C7.6 Mettre en service l'installation</v>
      </c>
      <c r="I131" s="1434"/>
      <c r="J131" s="1434"/>
      <c r="K131" s="1434"/>
      <c r="L131" s="1435"/>
      <c r="M131" s="643"/>
      <c r="N131" s="643"/>
      <c r="O131" s="654"/>
      <c r="P131" s="654"/>
      <c r="Q131" s="655"/>
      <c r="R131" s="654"/>
      <c r="S131" s="654"/>
      <c r="T131" s="654"/>
      <c r="U131" s="654"/>
      <c r="V131" s="654"/>
      <c r="W131" s="654"/>
      <c r="X131" s="654"/>
      <c r="Y131" s="654"/>
      <c r="Z131" s="656"/>
      <c r="AA131" s="1441"/>
      <c r="AB131" s="683"/>
      <c r="AC131" s="1454"/>
      <c r="AD131" s="1417"/>
      <c r="AE131" s="1417"/>
      <c r="AF131" s="1417"/>
      <c r="AG131" s="1417"/>
      <c r="AH131" s="1417"/>
      <c r="AI131" s="1417"/>
      <c r="AJ131" s="1417"/>
      <c r="AK131" s="1417"/>
      <c r="AL131" s="1417"/>
      <c r="AM131" s="1417"/>
      <c r="AN131" s="1417"/>
      <c r="AO131" s="1417"/>
      <c r="AP131" s="1417"/>
      <c r="AQ131" s="1417"/>
      <c r="AR131" s="1417"/>
      <c r="AS131" s="1417"/>
      <c r="AT131" s="1417"/>
      <c r="AU131" s="1417"/>
      <c r="AV131" s="1417"/>
      <c r="AW131" s="1417"/>
      <c r="AX131" s="1417"/>
      <c r="AY131" s="1417"/>
      <c r="AZ131" s="1417"/>
      <c r="BA131" s="1475"/>
    </row>
    <row r="132" spans="2:55" ht="30" customHeight="1">
      <c r="B132" s="1416">
        <v>33</v>
      </c>
      <c r="C132" s="1461"/>
      <c r="D132" s="1419" t="str">
        <f>'Donnees MFER'!$C$36</f>
        <v>C7.6</v>
      </c>
      <c r="E132" s="1420"/>
      <c r="F132" s="652"/>
      <c r="G132" s="659" t="s">
        <v>211</v>
      </c>
      <c r="H132" s="1436"/>
      <c r="I132" s="1353"/>
      <c r="J132" s="1353"/>
      <c r="K132" s="1353"/>
      <c r="L132" s="1437"/>
      <c r="M132" s="1446" t="s">
        <v>212</v>
      </c>
      <c r="N132" s="1446"/>
      <c r="O132" s="1447"/>
      <c r="P132" s="1430" t="str">
        <f>REPT("g",(U132))</f>
        <v/>
      </c>
      <c r="Q132" s="1431"/>
      <c r="R132" s="1431"/>
      <c r="S132" s="1432"/>
      <c r="T132" s="664"/>
      <c r="U132" s="1038">
        <f>Bilan!$AK$38</f>
        <v>0</v>
      </c>
      <c r="V132" s="654"/>
      <c r="W132" s="1039" t="str">
        <f>Bilan!$AM$38</f>
        <v xml:space="preserve"> </v>
      </c>
      <c r="X132" s="666"/>
      <c r="Y132" s="654"/>
      <c r="Z132" s="656"/>
      <c r="AA132" s="650"/>
      <c r="AB132" s="584"/>
      <c r="AC132" s="1454"/>
      <c r="AD132" s="1417"/>
      <c r="AE132" s="1417"/>
      <c r="AF132" s="1417"/>
      <c r="AG132" s="1417"/>
      <c r="AH132" s="1417"/>
      <c r="AI132" s="1417"/>
      <c r="AJ132" s="1417"/>
      <c r="AK132" s="1417"/>
      <c r="AL132" s="1417"/>
      <c r="AM132" s="1417"/>
      <c r="AN132" s="1417"/>
      <c r="AO132" s="1417"/>
      <c r="AP132" s="1417"/>
      <c r="AQ132" s="1417"/>
      <c r="AR132" s="1417"/>
      <c r="AS132" s="1417"/>
      <c r="AT132" s="1417"/>
      <c r="AU132" s="1417"/>
      <c r="AV132" s="1417"/>
      <c r="AW132" s="1417"/>
      <c r="AX132" s="1417"/>
      <c r="AY132" s="1417"/>
      <c r="AZ132" s="1417"/>
      <c r="BA132" s="1475"/>
    </row>
    <row r="133" spans="2:55" ht="20.100000000000001" customHeight="1">
      <c r="B133" s="684"/>
      <c r="C133" s="652"/>
      <c r="D133" s="1476"/>
      <c r="E133" s="1476"/>
      <c r="F133" s="652"/>
      <c r="G133" s="654"/>
      <c r="H133" s="1438"/>
      <c r="I133" s="1439"/>
      <c r="J133" s="1439"/>
      <c r="K133" s="1439"/>
      <c r="L133" s="1440"/>
      <c r="M133" s="643"/>
      <c r="N133" s="643"/>
      <c r="O133" s="654"/>
      <c r="P133" s="654"/>
      <c r="Q133" s="654"/>
      <c r="R133" s="654"/>
      <c r="S133" s="654"/>
      <c r="T133" s="654"/>
      <c r="U133" s="654"/>
      <c r="V133" s="654"/>
      <c r="W133" s="654"/>
      <c r="X133" s="654"/>
      <c r="Y133" s="654"/>
      <c r="Z133" s="656"/>
      <c r="AA133" s="685"/>
      <c r="AB133" s="686"/>
      <c r="AC133" s="1454"/>
      <c r="AD133" s="1417"/>
      <c r="AE133" s="1417"/>
      <c r="AF133" s="1417"/>
      <c r="AG133" s="1417"/>
      <c r="AH133" s="1417"/>
      <c r="AI133" s="1417"/>
      <c r="AJ133" s="1417"/>
      <c r="AK133" s="1417"/>
      <c r="AL133" s="1417"/>
      <c r="AM133" s="1417"/>
      <c r="AN133" s="1417"/>
      <c r="AO133" s="1417"/>
      <c r="AP133" s="1417"/>
      <c r="AQ133" s="1417"/>
      <c r="AR133" s="1417"/>
      <c r="AS133" s="1417"/>
      <c r="AT133" s="1417"/>
      <c r="AU133" s="1417"/>
      <c r="AV133" s="1417"/>
      <c r="AW133" s="1417"/>
      <c r="AX133" s="1417"/>
      <c r="AY133" s="1417"/>
      <c r="AZ133" s="1417"/>
      <c r="BA133" s="1475"/>
      <c r="BB133" s="677"/>
      <c r="BC133" s="677"/>
    </row>
    <row r="134" spans="2:55" ht="35.1" customHeight="1">
      <c r="B134" s="703"/>
      <c r="C134" s="704"/>
      <c r="D134" s="704"/>
      <c r="E134" s="704"/>
      <c r="F134" s="705"/>
      <c r="G134" s="647"/>
      <c r="H134" s="647"/>
      <c r="I134" s="647"/>
      <c r="J134" s="647"/>
      <c r="K134" s="647"/>
      <c r="L134" s="647"/>
      <c r="M134" s="647"/>
      <c r="N134" s="647"/>
      <c r="O134" s="647"/>
      <c r="P134" s="647"/>
      <c r="Q134" s="647"/>
      <c r="R134" s="647"/>
      <c r="S134" s="647"/>
      <c r="T134" s="647"/>
      <c r="U134" s="647"/>
      <c r="V134" s="647"/>
      <c r="W134" s="706"/>
      <c r="X134" s="647"/>
      <c r="Y134" s="647"/>
      <c r="Z134" s="707"/>
      <c r="AA134" s="693"/>
      <c r="AB134" s="694"/>
      <c r="AC134" s="708"/>
      <c r="AD134" s="704"/>
      <c r="AE134" s="704"/>
      <c r="AF134" s="704"/>
      <c r="AG134" s="705"/>
      <c r="AH134" s="647"/>
      <c r="AI134" s="647"/>
      <c r="AJ134" s="647"/>
      <c r="AK134" s="647"/>
      <c r="AL134" s="647"/>
      <c r="AM134" s="647"/>
      <c r="AN134" s="647"/>
      <c r="AO134" s="647"/>
      <c r="AP134" s="647"/>
      <c r="AQ134" s="647"/>
      <c r="AR134" s="647"/>
      <c r="AS134" s="647"/>
      <c r="AT134" s="647"/>
      <c r="AU134" s="647"/>
      <c r="AV134" s="647"/>
      <c r="AW134" s="647"/>
      <c r="AX134" s="706"/>
      <c r="AY134" s="647"/>
      <c r="AZ134" s="647"/>
      <c r="BA134" s="709"/>
    </row>
    <row r="135" spans="2:55" ht="27" customHeight="1">
      <c r="B135" s="636"/>
      <c r="C135" s="587"/>
      <c r="D135" s="587"/>
      <c r="E135" s="587"/>
      <c r="F135" s="587"/>
      <c r="G135" s="587"/>
      <c r="H135" s="587"/>
      <c r="I135" s="587"/>
      <c r="J135" s="587"/>
      <c r="K135" s="587"/>
      <c r="L135" s="587"/>
      <c r="M135" s="584"/>
      <c r="N135" s="584"/>
      <c r="O135" s="584"/>
      <c r="P135" s="584"/>
      <c r="Q135" s="584"/>
      <c r="R135" s="584"/>
      <c r="S135" s="584"/>
      <c r="T135" s="584"/>
      <c r="U135" s="584"/>
      <c r="V135" s="584"/>
      <c r="W135" s="584"/>
      <c r="X135" s="584"/>
      <c r="Y135" s="584"/>
      <c r="Z135" s="584"/>
      <c r="AA135" s="584"/>
      <c r="AB135" s="584"/>
      <c r="AC135" s="587"/>
      <c r="AD135" s="587"/>
      <c r="AE135" s="587"/>
      <c r="AF135" s="587"/>
      <c r="AG135" s="587"/>
      <c r="AH135" s="584"/>
      <c r="AI135" s="584"/>
      <c r="AJ135" s="584"/>
      <c r="AK135" s="584"/>
      <c r="AL135" s="584"/>
      <c r="AM135" s="584"/>
      <c r="AN135" s="584"/>
      <c r="AO135" s="584"/>
      <c r="AP135" s="584"/>
      <c r="AQ135" s="584"/>
      <c r="AR135" s="584"/>
      <c r="AS135" s="584"/>
      <c r="AT135" s="584"/>
      <c r="AU135" s="584"/>
      <c r="AV135" s="584"/>
      <c r="AW135" s="584"/>
      <c r="AX135" s="584"/>
      <c r="AY135" s="584"/>
      <c r="AZ135" s="584"/>
      <c r="BA135" s="637"/>
    </row>
    <row r="136" spans="2:55" ht="12" customHeight="1">
      <c r="B136" s="638"/>
      <c r="C136" s="639"/>
      <c r="D136" s="1455" t="s">
        <v>126</v>
      </c>
      <c r="E136" s="1455"/>
      <c r="F136" s="1458"/>
      <c r="G136" s="1448" t="s">
        <v>438</v>
      </c>
      <c r="H136" s="1448"/>
      <c r="I136" s="1448"/>
      <c r="J136" s="1448"/>
      <c r="K136" s="1448"/>
      <c r="L136" s="1448"/>
      <c r="M136" s="1448"/>
      <c r="N136" s="1448"/>
      <c r="O136" s="1448"/>
      <c r="P136" s="1448"/>
      <c r="Q136" s="1448"/>
      <c r="R136" s="1448"/>
      <c r="S136" s="1448"/>
      <c r="T136" s="1421"/>
      <c r="U136" s="640"/>
      <c r="V136" s="1421"/>
      <c r="W136" s="640"/>
      <c r="X136" s="1421"/>
      <c r="Y136" s="1421"/>
      <c r="Z136" s="1451"/>
      <c r="AA136" s="584"/>
      <c r="AB136" s="584"/>
      <c r="AC136" s="641"/>
      <c r="AD136" s="639"/>
      <c r="AE136" s="1455" t="s">
        <v>126</v>
      </c>
      <c r="AF136" s="1455"/>
      <c r="AG136" s="1458"/>
      <c r="AH136" s="1448" t="s">
        <v>285</v>
      </c>
      <c r="AI136" s="1448"/>
      <c r="AJ136" s="1448"/>
      <c r="AK136" s="1448"/>
      <c r="AL136" s="1448"/>
      <c r="AM136" s="1448"/>
      <c r="AN136" s="1448"/>
      <c r="AO136" s="1448"/>
      <c r="AP136" s="1448"/>
      <c r="AQ136" s="1448"/>
      <c r="AR136" s="1448"/>
      <c r="AS136" s="1448"/>
      <c r="AT136" s="1448"/>
      <c r="AU136" s="1421"/>
      <c r="AV136" s="640"/>
      <c r="AW136" s="1421"/>
      <c r="AX136" s="640"/>
      <c r="AY136" s="1421"/>
      <c r="AZ136" s="1421"/>
      <c r="BA136" s="1424"/>
    </row>
    <row r="137" spans="2:55" ht="13.5" customHeight="1">
      <c r="B137" s="642"/>
      <c r="C137" s="643"/>
      <c r="D137" s="1456"/>
      <c r="E137" s="1456"/>
      <c r="F137" s="1459"/>
      <c r="G137" s="1449"/>
      <c r="H137" s="1449"/>
      <c r="I137" s="1449"/>
      <c r="J137" s="1449"/>
      <c r="K137" s="1449"/>
      <c r="L137" s="1449"/>
      <c r="M137" s="1449"/>
      <c r="N137" s="1449"/>
      <c r="O137" s="1449"/>
      <c r="P137" s="1449"/>
      <c r="Q137" s="1449"/>
      <c r="R137" s="1449"/>
      <c r="S137" s="1449"/>
      <c r="T137" s="1422"/>
      <c r="U137" s="1442">
        <f>AVERAGE(U143:U175)</f>
        <v>0</v>
      </c>
      <c r="V137" s="1422"/>
      <c r="W137" s="1427" t="e">
        <f>AVERAGE(W143:W155)</f>
        <v>#DIV/0!</v>
      </c>
      <c r="X137" s="1422"/>
      <c r="Y137" s="1422"/>
      <c r="Z137" s="1452"/>
      <c r="AA137" s="584"/>
      <c r="AB137" s="584"/>
      <c r="AC137" s="644"/>
      <c r="AD137" s="643"/>
      <c r="AE137" s="1456"/>
      <c r="AF137" s="1456"/>
      <c r="AG137" s="1459"/>
      <c r="AH137" s="1449"/>
      <c r="AI137" s="1449"/>
      <c r="AJ137" s="1449"/>
      <c r="AK137" s="1449"/>
      <c r="AL137" s="1449"/>
      <c r="AM137" s="1449"/>
      <c r="AN137" s="1449"/>
      <c r="AO137" s="1449"/>
      <c r="AP137" s="1449"/>
      <c r="AQ137" s="1449"/>
      <c r="AR137" s="1449"/>
      <c r="AS137" s="1449"/>
      <c r="AT137" s="1449"/>
      <c r="AU137" s="1422"/>
      <c r="AV137" s="1442">
        <f>AVERAGE(AV143:AV191)</f>
        <v>0</v>
      </c>
      <c r="AW137" s="1422"/>
      <c r="AX137" s="1427" t="e">
        <f>AVERAGE(AX143:AX191)</f>
        <v>#DIV/0!</v>
      </c>
      <c r="AY137" s="1422"/>
      <c r="AZ137" s="1422"/>
      <c r="BA137" s="1425"/>
    </row>
    <row r="138" spans="2:55" ht="13.5" customHeight="1">
      <c r="B138" s="642"/>
      <c r="C138" s="643"/>
      <c r="D138" s="1456"/>
      <c r="E138" s="1456"/>
      <c r="F138" s="1459"/>
      <c r="G138" s="1449"/>
      <c r="H138" s="1449"/>
      <c r="I138" s="1449"/>
      <c r="J138" s="1449"/>
      <c r="K138" s="1449"/>
      <c r="L138" s="1449"/>
      <c r="M138" s="1449"/>
      <c r="N138" s="1449"/>
      <c r="O138" s="1449"/>
      <c r="P138" s="1449"/>
      <c r="Q138" s="1449"/>
      <c r="R138" s="1449"/>
      <c r="S138" s="1449"/>
      <c r="T138" s="1422"/>
      <c r="U138" s="1443"/>
      <c r="V138" s="1422"/>
      <c r="W138" s="1428"/>
      <c r="X138" s="1422"/>
      <c r="Y138" s="1422"/>
      <c r="Z138" s="1452"/>
      <c r="AA138" s="584"/>
      <c r="AB138" s="584"/>
      <c r="AC138" s="644"/>
      <c r="AD138" s="643"/>
      <c r="AE138" s="1456"/>
      <c r="AF138" s="1456"/>
      <c r="AG138" s="1459"/>
      <c r="AH138" s="1449"/>
      <c r="AI138" s="1449"/>
      <c r="AJ138" s="1449"/>
      <c r="AK138" s="1449"/>
      <c r="AL138" s="1449"/>
      <c r="AM138" s="1449"/>
      <c r="AN138" s="1449"/>
      <c r="AO138" s="1449"/>
      <c r="AP138" s="1449"/>
      <c r="AQ138" s="1449"/>
      <c r="AR138" s="1449"/>
      <c r="AS138" s="1449"/>
      <c r="AT138" s="1449"/>
      <c r="AU138" s="1422"/>
      <c r="AV138" s="1443"/>
      <c r="AW138" s="1422"/>
      <c r="AX138" s="1428"/>
      <c r="AY138" s="1422"/>
      <c r="AZ138" s="1422"/>
      <c r="BA138" s="1425"/>
    </row>
    <row r="139" spans="2:55" ht="10.5" customHeight="1">
      <c r="B139" s="642"/>
      <c r="C139" s="643"/>
      <c r="D139" s="1456"/>
      <c r="E139" s="1456"/>
      <c r="F139" s="1459"/>
      <c r="G139" s="1449"/>
      <c r="H139" s="1449"/>
      <c r="I139" s="1449"/>
      <c r="J139" s="1449"/>
      <c r="K139" s="1449"/>
      <c r="L139" s="1449"/>
      <c r="M139" s="1449"/>
      <c r="N139" s="1449"/>
      <c r="O139" s="1449"/>
      <c r="P139" s="1449"/>
      <c r="Q139" s="1449"/>
      <c r="R139" s="1449"/>
      <c r="S139" s="1449"/>
      <c r="T139" s="1422"/>
      <c r="U139" s="1444"/>
      <c r="V139" s="1422"/>
      <c r="W139" s="1429"/>
      <c r="X139" s="1422"/>
      <c r="Y139" s="1422"/>
      <c r="Z139" s="1452"/>
      <c r="AA139" s="584"/>
      <c r="AB139" s="584"/>
      <c r="AC139" s="644"/>
      <c r="AD139" s="643"/>
      <c r="AE139" s="1456"/>
      <c r="AF139" s="1456"/>
      <c r="AG139" s="1459"/>
      <c r="AH139" s="1449"/>
      <c r="AI139" s="1449"/>
      <c r="AJ139" s="1449"/>
      <c r="AK139" s="1449"/>
      <c r="AL139" s="1449"/>
      <c r="AM139" s="1449"/>
      <c r="AN139" s="1449"/>
      <c r="AO139" s="1449"/>
      <c r="AP139" s="1449"/>
      <c r="AQ139" s="1449"/>
      <c r="AR139" s="1449"/>
      <c r="AS139" s="1449"/>
      <c r="AT139" s="1449"/>
      <c r="AU139" s="1422"/>
      <c r="AV139" s="1444"/>
      <c r="AW139" s="1422"/>
      <c r="AX139" s="1429"/>
      <c r="AY139" s="1422"/>
      <c r="AZ139" s="1422"/>
      <c r="BA139" s="1425"/>
    </row>
    <row r="140" spans="2:55" ht="12" customHeight="1">
      <c r="B140" s="645"/>
      <c r="C140" s="646"/>
      <c r="D140" s="1457"/>
      <c r="E140" s="1457"/>
      <c r="F140" s="1460"/>
      <c r="G140" s="1450"/>
      <c r="H140" s="1450"/>
      <c r="I140" s="1450"/>
      <c r="J140" s="1450"/>
      <c r="K140" s="1450"/>
      <c r="L140" s="1450"/>
      <c r="M140" s="1450"/>
      <c r="N140" s="1450"/>
      <c r="O140" s="1450"/>
      <c r="P140" s="1450"/>
      <c r="Q140" s="1450"/>
      <c r="R140" s="1450"/>
      <c r="S140" s="1450"/>
      <c r="T140" s="1423"/>
      <c r="U140" s="647"/>
      <c r="V140" s="1423"/>
      <c r="W140" s="647"/>
      <c r="X140" s="1423"/>
      <c r="Y140" s="1423"/>
      <c r="Z140" s="1453"/>
      <c r="AA140" s="584"/>
      <c r="AB140" s="584"/>
      <c r="AC140" s="648"/>
      <c r="AD140" s="646"/>
      <c r="AE140" s="1457"/>
      <c r="AF140" s="1457"/>
      <c r="AG140" s="1460"/>
      <c r="AH140" s="1450"/>
      <c r="AI140" s="1450"/>
      <c r="AJ140" s="1450"/>
      <c r="AK140" s="1450"/>
      <c r="AL140" s="1450"/>
      <c r="AM140" s="1450"/>
      <c r="AN140" s="1450"/>
      <c r="AO140" s="1450"/>
      <c r="AP140" s="1450"/>
      <c r="AQ140" s="1450"/>
      <c r="AR140" s="1450"/>
      <c r="AS140" s="1450"/>
      <c r="AT140" s="1450"/>
      <c r="AU140" s="1423"/>
      <c r="AV140" s="647"/>
      <c r="AW140" s="1423"/>
      <c r="AX140" s="647"/>
      <c r="AY140" s="1423"/>
      <c r="AZ140" s="1423"/>
      <c r="BA140" s="1426"/>
    </row>
    <row r="141" spans="2:55" ht="30" customHeight="1">
      <c r="B141" s="638"/>
      <c r="C141" s="639"/>
      <c r="D141" s="639"/>
      <c r="E141" s="639"/>
      <c r="F141" s="639"/>
      <c r="G141" s="640"/>
      <c r="H141" s="640"/>
      <c r="I141" s="640"/>
      <c r="J141" s="640"/>
      <c r="K141" s="640"/>
      <c r="L141" s="640"/>
      <c r="M141" s="640"/>
      <c r="N141" s="640"/>
      <c r="O141" s="640"/>
      <c r="P141" s="640"/>
      <c r="Q141" s="640"/>
      <c r="R141" s="640"/>
      <c r="S141" s="640"/>
      <c r="T141" s="640"/>
      <c r="U141" s="640"/>
      <c r="V141" s="640"/>
      <c r="W141" s="640"/>
      <c r="X141" s="640"/>
      <c r="Y141" s="640"/>
      <c r="Z141" s="649"/>
      <c r="AA141" s="650"/>
      <c r="AB141" s="584"/>
      <c r="AC141" s="641"/>
      <c r="AD141" s="639"/>
      <c r="AE141" s="639"/>
      <c r="AF141" s="639"/>
      <c r="AG141" s="639"/>
      <c r="AH141" s="640"/>
      <c r="AI141" s="640"/>
      <c r="AJ141" s="640"/>
      <c r="AK141" s="640"/>
      <c r="AL141" s="640"/>
      <c r="AM141" s="640"/>
      <c r="AN141" s="640"/>
      <c r="AO141" s="640"/>
      <c r="AP141" s="640"/>
      <c r="AQ141" s="640"/>
      <c r="AR141" s="640"/>
      <c r="AS141" s="640"/>
      <c r="AT141" s="640"/>
      <c r="AU141" s="640"/>
      <c r="AV141" s="640"/>
      <c r="AW141" s="640"/>
      <c r="AX141" s="640"/>
      <c r="AY141" s="640"/>
      <c r="AZ141" s="640"/>
      <c r="BA141" s="651"/>
    </row>
    <row r="142" spans="2:55" ht="20.100000000000001" customHeight="1">
      <c r="B142" s="642"/>
      <c r="C142" s="652"/>
      <c r="D142" s="1418"/>
      <c r="E142" s="1418"/>
      <c r="F142" s="652"/>
      <c r="G142" s="654"/>
      <c r="H142" s="1433" t="str">
        <f>'Donnees MFER'!$E$42</f>
        <v>C9.1 Identifier les opérations prédéfinies liées au contrat de maintenance</v>
      </c>
      <c r="I142" s="1434"/>
      <c r="J142" s="1434"/>
      <c r="K142" s="1434"/>
      <c r="L142" s="1435"/>
      <c r="M142" s="643"/>
      <c r="N142" s="643"/>
      <c r="O142" s="654"/>
      <c r="P142" s="654"/>
      <c r="Q142" s="655"/>
      <c r="R142" s="654"/>
      <c r="S142" s="654"/>
      <c r="T142" s="654"/>
      <c r="U142" s="654"/>
      <c r="V142" s="654"/>
      <c r="W142" s="654"/>
      <c r="X142" s="654"/>
      <c r="Y142" s="654"/>
      <c r="Z142" s="656"/>
      <c r="AA142" s="650"/>
      <c r="AB142" s="584"/>
      <c r="AC142" s="644"/>
      <c r="AD142" s="652"/>
      <c r="AE142" s="1418"/>
      <c r="AF142" s="1418"/>
      <c r="AG142" s="652"/>
      <c r="AH142" s="654"/>
      <c r="AI142" s="1433" t="str">
        <f>'Donnees MFER'!$E$51</f>
        <v>C10.1 Etablir le constat de défaillance</v>
      </c>
      <c r="AJ142" s="1434"/>
      <c r="AK142" s="1434"/>
      <c r="AL142" s="1434"/>
      <c r="AM142" s="1435"/>
      <c r="AN142" s="643"/>
      <c r="AO142" s="643"/>
      <c r="AP142" s="654"/>
      <c r="AQ142" s="654"/>
      <c r="AR142" s="655"/>
      <c r="AS142" s="654"/>
      <c r="AT142" s="654"/>
      <c r="AU142" s="654"/>
      <c r="AV142" s="654"/>
      <c r="AW142" s="654"/>
      <c r="AX142" s="654"/>
      <c r="AY142" s="654"/>
      <c r="AZ142" s="654"/>
      <c r="BA142" s="657"/>
    </row>
    <row r="143" spans="2:55" s="21" customFormat="1" ht="30" customHeight="1">
      <c r="B143" s="1416">
        <v>38</v>
      </c>
      <c r="C143" s="1417"/>
      <c r="D143" s="1419" t="str">
        <f>'Donnees MFER'!$C$42</f>
        <v>C9.1</v>
      </c>
      <c r="E143" s="1420"/>
      <c r="F143" s="652"/>
      <c r="G143" s="659" t="s">
        <v>211</v>
      </c>
      <c r="H143" s="1436"/>
      <c r="I143" s="1353"/>
      <c r="J143" s="1353"/>
      <c r="K143" s="1353"/>
      <c r="L143" s="1437"/>
      <c r="M143" s="1446" t="s">
        <v>212</v>
      </c>
      <c r="N143" s="1446"/>
      <c r="O143" s="1447"/>
      <c r="P143" s="1430" t="str">
        <f>REPT("g",(U143))</f>
        <v/>
      </c>
      <c r="Q143" s="1431"/>
      <c r="R143" s="1431"/>
      <c r="S143" s="1432"/>
      <c r="T143" s="664"/>
      <c r="U143" s="1038">
        <f>Bilan!$AK$42</f>
        <v>0</v>
      </c>
      <c r="V143" s="654"/>
      <c r="W143" s="1039" t="str">
        <f>Bilan!$AM$42</f>
        <v xml:space="preserve"> </v>
      </c>
      <c r="X143" s="666"/>
      <c r="Y143" s="654"/>
      <c r="Z143" s="656"/>
      <c r="AA143" s="650"/>
      <c r="AB143" s="584"/>
      <c r="AC143" s="1454">
        <v>47</v>
      </c>
      <c r="AD143" s="1417"/>
      <c r="AE143" s="1419" t="str">
        <f>'Donnees MFER'!$C$51</f>
        <v>C10.1</v>
      </c>
      <c r="AF143" s="1420"/>
      <c r="AG143" s="652"/>
      <c r="AH143" s="659" t="s">
        <v>211</v>
      </c>
      <c r="AI143" s="1436"/>
      <c r="AJ143" s="1353"/>
      <c r="AK143" s="1353"/>
      <c r="AL143" s="1353"/>
      <c r="AM143" s="1437"/>
      <c r="AN143" s="1446" t="s">
        <v>212</v>
      </c>
      <c r="AO143" s="1446"/>
      <c r="AP143" s="1447"/>
      <c r="AQ143" s="1430" t="str">
        <f>REPT("g",(AV143))</f>
        <v/>
      </c>
      <c r="AR143" s="1431"/>
      <c r="AS143" s="1431"/>
      <c r="AT143" s="1432"/>
      <c r="AU143" s="664"/>
      <c r="AV143" s="1038">
        <f>Bilan!$AK$42</f>
        <v>0</v>
      </c>
      <c r="AW143" s="654"/>
      <c r="AX143" s="1039" t="str">
        <f>Bilan!$AM$42</f>
        <v xml:space="preserve"> </v>
      </c>
      <c r="AY143" s="666"/>
      <c r="AZ143" s="654"/>
      <c r="BA143" s="657"/>
    </row>
    <row r="144" spans="2:55" ht="20.100000000000001" customHeight="1">
      <c r="B144" s="642"/>
      <c r="C144" s="652"/>
      <c r="D144" s="1418"/>
      <c r="E144" s="1418"/>
      <c r="F144" s="652"/>
      <c r="G144" s="654"/>
      <c r="H144" s="1438"/>
      <c r="I144" s="1439"/>
      <c r="J144" s="1439"/>
      <c r="K144" s="1439"/>
      <c r="L144" s="1440"/>
      <c r="M144" s="643"/>
      <c r="N144" s="643"/>
      <c r="O144" s="654"/>
      <c r="P144" s="654"/>
      <c r="Q144" s="654"/>
      <c r="R144" s="654"/>
      <c r="S144" s="654"/>
      <c r="T144" s="654"/>
      <c r="U144" s="654"/>
      <c r="V144" s="654"/>
      <c r="W144" s="654"/>
      <c r="X144" s="654"/>
      <c r="Y144" s="654"/>
      <c r="Z144" s="656"/>
      <c r="AA144" s="650"/>
      <c r="AB144" s="584"/>
      <c r="AC144" s="644"/>
      <c r="AD144" s="652"/>
      <c r="AE144" s="1418"/>
      <c r="AF144" s="1418"/>
      <c r="AG144" s="652"/>
      <c r="AH144" s="654"/>
      <c r="AI144" s="1438"/>
      <c r="AJ144" s="1439"/>
      <c r="AK144" s="1439"/>
      <c r="AL144" s="1439"/>
      <c r="AM144" s="1440"/>
      <c r="AN144" s="643"/>
      <c r="AO144" s="643"/>
      <c r="AP144" s="654"/>
      <c r="AQ144" s="654"/>
      <c r="AR144" s="654"/>
      <c r="AS144" s="654"/>
      <c r="AT144" s="654"/>
      <c r="AU144" s="654"/>
      <c r="AV144" s="654"/>
      <c r="AW144" s="654"/>
      <c r="AX144" s="654"/>
      <c r="AY144" s="654"/>
      <c r="AZ144" s="654"/>
      <c r="BA144" s="657"/>
    </row>
    <row r="145" spans="2:55" ht="15" customHeight="1">
      <c r="B145" s="667"/>
      <c r="C145" s="668"/>
      <c r="D145" s="669"/>
      <c r="E145" s="654"/>
      <c r="F145" s="670"/>
      <c r="G145" s="654"/>
      <c r="H145" s="654"/>
      <c r="I145" s="654"/>
      <c r="J145" s="654"/>
      <c r="K145" s="654"/>
      <c r="L145" s="654"/>
      <c r="M145" s="671"/>
      <c r="N145" s="671"/>
      <c r="O145" s="671"/>
      <c r="P145" s="671"/>
      <c r="Q145" s="671"/>
      <c r="R145" s="671"/>
      <c r="S145" s="671"/>
      <c r="T145" s="671"/>
      <c r="U145" s="671"/>
      <c r="V145" s="671"/>
      <c r="W145" s="671"/>
      <c r="X145" s="671"/>
      <c r="Y145" s="671"/>
      <c r="Z145" s="672"/>
      <c r="AA145" s="673"/>
      <c r="AB145" s="674"/>
      <c r="AC145" s="675"/>
      <c r="AD145" s="668"/>
      <c r="AE145" s="669"/>
      <c r="AF145" s="654"/>
      <c r="AG145" s="670"/>
      <c r="AH145" s="654"/>
      <c r="AI145" s="654"/>
      <c r="AJ145" s="654"/>
      <c r="AK145" s="654"/>
      <c r="AL145" s="654"/>
      <c r="AM145" s="654"/>
      <c r="AN145" s="671"/>
      <c r="AO145" s="671"/>
      <c r="AP145" s="671"/>
      <c r="AQ145" s="671"/>
      <c r="AR145" s="671"/>
      <c r="AS145" s="671"/>
      <c r="AT145" s="671"/>
      <c r="AU145" s="671"/>
      <c r="AV145" s="671"/>
      <c r="AW145" s="671"/>
      <c r="AX145" s="671"/>
      <c r="AY145" s="671"/>
      <c r="AZ145" s="671"/>
      <c r="BA145" s="676"/>
    </row>
    <row r="146" spans="2:55" ht="20.100000000000001" customHeight="1">
      <c r="B146" s="642"/>
      <c r="C146" s="652"/>
      <c r="D146" s="1418"/>
      <c r="E146" s="1418"/>
      <c r="F146" s="652"/>
      <c r="G146" s="654"/>
      <c r="H146" s="1433" t="str">
        <f>'Donnees MFER'!$E$43</f>
        <v>C9.2 Analyser l'environnement de travail et les conditions de la maintenance</v>
      </c>
      <c r="I146" s="1434"/>
      <c r="J146" s="1434"/>
      <c r="K146" s="1434"/>
      <c r="L146" s="1435"/>
      <c r="M146" s="643"/>
      <c r="N146" s="643"/>
      <c r="O146" s="654"/>
      <c r="P146" s="654"/>
      <c r="Q146" s="655"/>
      <c r="R146" s="654"/>
      <c r="S146" s="654"/>
      <c r="T146" s="654"/>
      <c r="U146" s="654"/>
      <c r="V146" s="654"/>
      <c r="W146" s="654"/>
      <c r="X146" s="654"/>
      <c r="Y146" s="654"/>
      <c r="Z146" s="656"/>
      <c r="AA146" s="650"/>
      <c r="AB146" s="584"/>
      <c r="AC146" s="644"/>
      <c r="AD146" s="652"/>
      <c r="AE146" s="1418"/>
      <c r="AF146" s="1418"/>
      <c r="AG146" s="652"/>
      <c r="AH146" s="654"/>
      <c r="AI146" s="1433" t="str">
        <f>'Donnees MFER'!$E$52</f>
        <v>C10.2 Emettre des hypothèses de panne et/ou de dysfonctionnement</v>
      </c>
      <c r="AJ146" s="1434"/>
      <c r="AK146" s="1434"/>
      <c r="AL146" s="1434"/>
      <c r="AM146" s="1435"/>
      <c r="AN146" s="643"/>
      <c r="AO146" s="643"/>
      <c r="AP146" s="654"/>
      <c r="AQ146" s="654"/>
      <c r="AR146" s="655"/>
      <c r="AS146" s="654"/>
      <c r="AT146" s="654"/>
      <c r="AU146" s="654"/>
      <c r="AV146" s="654"/>
      <c r="AW146" s="654"/>
      <c r="AX146" s="654"/>
      <c r="AY146" s="654"/>
      <c r="AZ146" s="654"/>
      <c r="BA146" s="657"/>
    </row>
    <row r="147" spans="2:55" ht="30" customHeight="1">
      <c r="B147" s="1416">
        <v>39</v>
      </c>
      <c r="C147" s="1417"/>
      <c r="D147" s="1419" t="str">
        <f>'Donnees MFER'!$C$43</f>
        <v>C9.2</v>
      </c>
      <c r="E147" s="1420"/>
      <c r="F147" s="652"/>
      <c r="G147" s="659" t="s">
        <v>211</v>
      </c>
      <c r="H147" s="1436"/>
      <c r="I147" s="1353"/>
      <c r="J147" s="1353"/>
      <c r="K147" s="1353"/>
      <c r="L147" s="1437"/>
      <c r="M147" s="1446" t="s">
        <v>212</v>
      </c>
      <c r="N147" s="1446"/>
      <c r="O147" s="1447"/>
      <c r="P147" s="1430" t="str">
        <f>REPT("g",(U147))</f>
        <v/>
      </c>
      <c r="Q147" s="1431"/>
      <c r="R147" s="1431"/>
      <c r="S147" s="1432"/>
      <c r="T147" s="664"/>
      <c r="U147" s="1038">
        <f>Bilan!$AK$42</f>
        <v>0</v>
      </c>
      <c r="V147" s="654"/>
      <c r="W147" s="1039" t="str">
        <f>Bilan!$AM$42</f>
        <v xml:space="preserve"> </v>
      </c>
      <c r="X147" s="666"/>
      <c r="Y147" s="654"/>
      <c r="Z147" s="656"/>
      <c r="AA147" s="650"/>
      <c r="AB147" s="584"/>
      <c r="AC147" s="1454">
        <v>48</v>
      </c>
      <c r="AD147" s="1417"/>
      <c r="AE147" s="1419" t="str">
        <f>'Donnees MFER'!$C$52</f>
        <v>C10.2</v>
      </c>
      <c r="AF147" s="1420"/>
      <c r="AG147" s="652"/>
      <c r="AH147" s="659" t="s">
        <v>211</v>
      </c>
      <c r="AI147" s="1436"/>
      <c r="AJ147" s="1353"/>
      <c r="AK147" s="1353"/>
      <c r="AL147" s="1353"/>
      <c r="AM147" s="1437"/>
      <c r="AN147" s="1446" t="s">
        <v>212</v>
      </c>
      <c r="AO147" s="1446"/>
      <c r="AP147" s="1447"/>
      <c r="AQ147" s="1430" t="str">
        <f>REPT("g",(AV147))</f>
        <v/>
      </c>
      <c r="AR147" s="1431"/>
      <c r="AS147" s="1431"/>
      <c r="AT147" s="1432"/>
      <c r="AU147" s="664"/>
      <c r="AV147" s="1038">
        <f>Bilan!$AK$42</f>
        <v>0</v>
      </c>
      <c r="AW147" s="654"/>
      <c r="AX147" s="1039" t="str">
        <f>Bilan!$AM$42</f>
        <v xml:space="preserve"> </v>
      </c>
      <c r="AY147" s="666"/>
      <c r="AZ147" s="654"/>
      <c r="BA147" s="657"/>
    </row>
    <row r="148" spans="2:55" ht="20.100000000000001" customHeight="1">
      <c r="B148" s="642"/>
      <c r="C148" s="652"/>
      <c r="D148" s="1418"/>
      <c r="E148" s="1418"/>
      <c r="F148" s="652"/>
      <c r="G148" s="654"/>
      <c r="H148" s="1438"/>
      <c r="I148" s="1439"/>
      <c r="J148" s="1439"/>
      <c r="K148" s="1439"/>
      <c r="L148" s="1440"/>
      <c r="M148" s="643"/>
      <c r="N148" s="643"/>
      <c r="O148" s="654"/>
      <c r="P148" s="654"/>
      <c r="Q148" s="654"/>
      <c r="R148" s="654"/>
      <c r="S148" s="654"/>
      <c r="T148" s="654"/>
      <c r="U148" s="654"/>
      <c r="V148" s="654"/>
      <c r="W148" s="654"/>
      <c r="X148" s="654"/>
      <c r="Y148" s="654"/>
      <c r="Z148" s="656"/>
      <c r="AA148" s="650"/>
      <c r="AB148" s="584"/>
      <c r="AC148" s="644"/>
      <c r="AD148" s="652"/>
      <c r="AE148" s="1418"/>
      <c r="AF148" s="1418"/>
      <c r="AG148" s="652"/>
      <c r="AH148" s="654"/>
      <c r="AI148" s="1438"/>
      <c r="AJ148" s="1439"/>
      <c r="AK148" s="1439"/>
      <c r="AL148" s="1439"/>
      <c r="AM148" s="1440"/>
      <c r="AN148" s="643"/>
      <c r="AO148" s="643"/>
      <c r="AP148" s="654"/>
      <c r="AQ148" s="654"/>
      <c r="AR148" s="654"/>
      <c r="AS148" s="654"/>
      <c r="AT148" s="654"/>
      <c r="AU148" s="654"/>
      <c r="AV148" s="654"/>
      <c r="AW148" s="654"/>
      <c r="AX148" s="654"/>
      <c r="AY148" s="654"/>
      <c r="AZ148" s="654"/>
      <c r="BA148" s="657"/>
      <c r="BB148" s="677"/>
      <c r="BC148" s="677"/>
    </row>
    <row r="149" spans="2:55" ht="15" customHeight="1">
      <c r="B149" s="642"/>
      <c r="C149" s="652"/>
      <c r="D149" s="669"/>
      <c r="E149" s="654"/>
      <c r="F149" s="652"/>
      <c r="G149" s="654"/>
      <c r="H149" s="678"/>
      <c r="I149" s="679"/>
      <c r="J149" s="679"/>
      <c r="K149" s="680"/>
      <c r="L149" s="681"/>
      <c r="M149" s="643"/>
      <c r="N149" s="643"/>
      <c r="O149" s="654"/>
      <c r="P149" s="654"/>
      <c r="Q149" s="654"/>
      <c r="R149" s="654"/>
      <c r="S149" s="654"/>
      <c r="T149" s="654"/>
      <c r="U149" s="654"/>
      <c r="V149" s="654"/>
      <c r="W149" s="654"/>
      <c r="X149" s="654"/>
      <c r="Y149" s="654"/>
      <c r="Z149" s="656"/>
      <c r="AA149" s="1441"/>
      <c r="AB149" s="683"/>
      <c r="AC149" s="644"/>
      <c r="AD149" s="652"/>
      <c r="AE149" s="669"/>
      <c r="AF149" s="654"/>
      <c r="AG149" s="652"/>
      <c r="AH149" s="654"/>
      <c r="AI149" s="678"/>
      <c r="AJ149" s="679"/>
      <c r="AK149" s="679"/>
      <c r="AL149" s="680"/>
      <c r="AM149" s="681"/>
      <c r="AN149" s="643"/>
      <c r="AO149" s="643"/>
      <c r="AP149" s="654"/>
      <c r="AQ149" s="654"/>
      <c r="AR149" s="654"/>
      <c r="AS149" s="654"/>
      <c r="AT149" s="654"/>
      <c r="AU149" s="654"/>
      <c r="AV149" s="654"/>
      <c r="AW149" s="654"/>
      <c r="AX149" s="654"/>
      <c r="AY149" s="654"/>
      <c r="AZ149" s="654"/>
      <c r="BA149" s="657"/>
      <c r="BB149" s="251"/>
      <c r="BC149" s="251"/>
    </row>
    <row r="150" spans="2:55" ht="20.100000000000001" customHeight="1">
      <c r="B150" s="642"/>
      <c r="C150" s="652"/>
      <c r="D150" s="1418"/>
      <c r="E150" s="1418"/>
      <c r="F150" s="652"/>
      <c r="G150" s="654"/>
      <c r="H150" s="1433" t="str">
        <f>'Donnees MFER'!$E$44</f>
        <v>C9.3 Analyser les risques liés à l'intervention</v>
      </c>
      <c r="I150" s="1434"/>
      <c r="J150" s="1434"/>
      <c r="K150" s="1434"/>
      <c r="L150" s="1435"/>
      <c r="M150" s="643"/>
      <c r="N150" s="643"/>
      <c r="O150" s="654"/>
      <c r="P150" s="654"/>
      <c r="Q150" s="655"/>
      <c r="R150" s="654"/>
      <c r="S150" s="654"/>
      <c r="T150" s="654"/>
      <c r="U150" s="654"/>
      <c r="V150" s="654"/>
      <c r="W150" s="654"/>
      <c r="X150" s="654"/>
      <c r="Y150" s="654"/>
      <c r="Z150" s="656"/>
      <c r="AA150" s="1441"/>
      <c r="AB150" s="683"/>
      <c r="AC150" s="644"/>
      <c r="AD150" s="652"/>
      <c r="AE150" s="1418"/>
      <c r="AF150" s="1418"/>
      <c r="AG150" s="652"/>
      <c r="AH150" s="654"/>
      <c r="AI150" s="1433" t="str">
        <f>'Donnees MFER'!$E$53</f>
        <v>C10.3 Effectuer des mesures, contrôles, des tests permettant de valider ou non les hypothèses en respectant les règles de sécurité</v>
      </c>
      <c r="AJ150" s="1434"/>
      <c r="AK150" s="1434"/>
      <c r="AL150" s="1434"/>
      <c r="AM150" s="1435"/>
      <c r="AN150" s="643"/>
      <c r="AO150" s="643"/>
      <c r="AP150" s="654"/>
      <c r="AQ150" s="654"/>
      <c r="AR150" s="655"/>
      <c r="AS150" s="654"/>
      <c r="AT150" s="654"/>
      <c r="AU150" s="654"/>
      <c r="AV150" s="654"/>
      <c r="AW150" s="654"/>
      <c r="AX150" s="654"/>
      <c r="AY150" s="654"/>
      <c r="AZ150" s="654"/>
      <c r="BA150" s="657"/>
    </row>
    <row r="151" spans="2:55" ht="30" customHeight="1">
      <c r="B151" s="1416">
        <v>40</v>
      </c>
      <c r="C151" s="1417"/>
      <c r="D151" s="1419" t="str">
        <f>'Donnees MFER'!$C$44</f>
        <v>C9.3</v>
      </c>
      <c r="E151" s="1420"/>
      <c r="F151" s="652"/>
      <c r="G151" s="659" t="s">
        <v>211</v>
      </c>
      <c r="H151" s="1436"/>
      <c r="I151" s="1353"/>
      <c r="J151" s="1353"/>
      <c r="K151" s="1353"/>
      <c r="L151" s="1437"/>
      <c r="M151" s="1446" t="s">
        <v>212</v>
      </c>
      <c r="N151" s="1446"/>
      <c r="O151" s="1447"/>
      <c r="P151" s="1430" t="str">
        <f>REPT("g",(U151))</f>
        <v/>
      </c>
      <c r="Q151" s="1431"/>
      <c r="R151" s="1431"/>
      <c r="S151" s="1432"/>
      <c r="T151" s="664"/>
      <c r="U151" s="1038">
        <f>Bilan!$AK$42</f>
        <v>0</v>
      </c>
      <c r="V151" s="654"/>
      <c r="W151" s="1039" t="str">
        <f>Bilan!$AM$42</f>
        <v xml:space="preserve"> </v>
      </c>
      <c r="X151" s="666"/>
      <c r="Y151" s="654"/>
      <c r="Z151" s="656"/>
      <c r="AA151" s="650"/>
      <c r="AB151" s="584"/>
      <c r="AC151" s="1454">
        <v>49</v>
      </c>
      <c r="AD151" s="1417"/>
      <c r="AE151" s="1419" t="str">
        <f>'Donnees MFER'!$C$53</f>
        <v>C10.3</v>
      </c>
      <c r="AF151" s="1420"/>
      <c r="AG151" s="652"/>
      <c r="AH151" s="659" t="s">
        <v>211</v>
      </c>
      <c r="AI151" s="1436"/>
      <c r="AJ151" s="1353"/>
      <c r="AK151" s="1353"/>
      <c r="AL151" s="1353"/>
      <c r="AM151" s="1437"/>
      <c r="AN151" s="1446" t="s">
        <v>212</v>
      </c>
      <c r="AO151" s="1446"/>
      <c r="AP151" s="1447"/>
      <c r="AQ151" s="1430" t="str">
        <f>REPT("g",(AV151))</f>
        <v/>
      </c>
      <c r="AR151" s="1431"/>
      <c r="AS151" s="1431"/>
      <c r="AT151" s="1432"/>
      <c r="AU151" s="664"/>
      <c r="AV151" s="1038">
        <f>Bilan!$AK$42</f>
        <v>0</v>
      </c>
      <c r="AW151" s="654"/>
      <c r="AX151" s="1039" t="str">
        <f>Bilan!$AM$42</f>
        <v xml:space="preserve"> </v>
      </c>
      <c r="AY151" s="666"/>
      <c r="AZ151" s="654"/>
      <c r="BA151" s="657"/>
    </row>
    <row r="152" spans="2:55" ht="20.100000000000001" customHeight="1">
      <c r="B152" s="684"/>
      <c r="C152" s="652"/>
      <c r="D152" s="1418"/>
      <c r="E152" s="1418"/>
      <c r="F152" s="652"/>
      <c r="G152" s="654"/>
      <c r="H152" s="1438"/>
      <c r="I152" s="1439"/>
      <c r="J152" s="1439"/>
      <c r="K152" s="1439"/>
      <c r="L152" s="1440"/>
      <c r="M152" s="643"/>
      <c r="N152" s="643"/>
      <c r="O152" s="654"/>
      <c r="P152" s="654"/>
      <c r="Q152" s="654"/>
      <c r="R152" s="654"/>
      <c r="S152" s="654"/>
      <c r="T152" s="654"/>
      <c r="U152" s="654"/>
      <c r="V152" s="654"/>
      <c r="W152" s="654"/>
      <c r="X152" s="654"/>
      <c r="Y152" s="654"/>
      <c r="Z152" s="656"/>
      <c r="AA152" s="1462"/>
      <c r="AB152" s="686"/>
      <c r="AC152" s="687"/>
      <c r="AD152" s="652"/>
      <c r="AE152" s="1418"/>
      <c r="AF152" s="1418"/>
      <c r="AG152" s="652"/>
      <c r="AH152" s="654"/>
      <c r="AI152" s="1438"/>
      <c r="AJ152" s="1439"/>
      <c r="AK152" s="1439"/>
      <c r="AL152" s="1439"/>
      <c r="AM152" s="1440"/>
      <c r="AN152" s="643"/>
      <c r="AO152" s="643"/>
      <c r="AP152" s="654"/>
      <c r="AQ152" s="654"/>
      <c r="AR152" s="654"/>
      <c r="AS152" s="654"/>
      <c r="AT152" s="654"/>
      <c r="AU152" s="654"/>
      <c r="AV152" s="654"/>
      <c r="AW152" s="654"/>
      <c r="AX152" s="654"/>
      <c r="AY152" s="654"/>
      <c r="AZ152" s="654"/>
      <c r="BA152" s="657"/>
    </row>
    <row r="153" spans="2:55" ht="15" customHeight="1">
      <c r="B153" s="684"/>
      <c r="C153" s="652"/>
      <c r="D153" s="669"/>
      <c r="E153" s="654"/>
      <c r="F153" s="652"/>
      <c r="G153" s="654"/>
      <c r="H153" s="678"/>
      <c r="I153" s="679"/>
      <c r="J153" s="679"/>
      <c r="K153" s="680"/>
      <c r="L153" s="681"/>
      <c r="M153" s="643"/>
      <c r="N153" s="643"/>
      <c r="O153" s="654"/>
      <c r="P153" s="654"/>
      <c r="Q153" s="654"/>
      <c r="R153" s="654"/>
      <c r="S153" s="654"/>
      <c r="T153" s="654"/>
      <c r="U153" s="654"/>
      <c r="V153" s="654"/>
      <c r="W153" s="654"/>
      <c r="X153" s="654"/>
      <c r="Y153" s="654"/>
      <c r="Z153" s="656"/>
      <c r="AA153" s="1462"/>
      <c r="AB153" s="686"/>
      <c r="AC153" s="687"/>
      <c r="AD153" s="652"/>
      <c r="AE153" s="669"/>
      <c r="AF153" s="654"/>
      <c r="AG153" s="652"/>
      <c r="AH153" s="654"/>
      <c r="AI153" s="678"/>
      <c r="AJ153" s="679"/>
      <c r="AK153" s="679"/>
      <c r="AL153" s="680"/>
      <c r="AM153" s="681"/>
      <c r="AN153" s="643"/>
      <c r="AO153" s="643"/>
      <c r="AP153" s="654"/>
      <c r="AQ153" s="654"/>
      <c r="AR153" s="654"/>
      <c r="AS153" s="654"/>
      <c r="AT153" s="654"/>
      <c r="AU153" s="654"/>
      <c r="AV153" s="654"/>
      <c r="AW153" s="654"/>
      <c r="AX153" s="654"/>
      <c r="AY153" s="654"/>
      <c r="AZ153" s="654"/>
      <c r="BA153" s="657"/>
    </row>
    <row r="154" spans="2:55" ht="20.100000000000001" customHeight="1">
      <c r="B154" s="684"/>
      <c r="C154" s="652"/>
      <c r="D154" s="1418"/>
      <c r="E154" s="1418"/>
      <c r="F154" s="652"/>
      <c r="G154" s="654"/>
      <c r="H154" s="1433" t="str">
        <f>'Donnees MFER'!$E$45</f>
        <v>C9.4 Exploiter les données du dossier technqie</v>
      </c>
      <c r="I154" s="1434"/>
      <c r="J154" s="1434"/>
      <c r="K154" s="1434"/>
      <c r="L154" s="1435"/>
      <c r="M154" s="643"/>
      <c r="N154" s="643"/>
      <c r="O154" s="654"/>
      <c r="P154" s="654"/>
      <c r="Q154" s="655"/>
      <c r="R154" s="654"/>
      <c r="S154" s="654"/>
      <c r="T154" s="654"/>
      <c r="U154" s="654"/>
      <c r="V154" s="654"/>
      <c r="W154" s="654"/>
      <c r="X154" s="654"/>
      <c r="Y154" s="654"/>
      <c r="Z154" s="656"/>
      <c r="AA154" s="650"/>
      <c r="AB154" s="584"/>
      <c r="AC154" s="687"/>
      <c r="AD154" s="652"/>
      <c r="AE154" s="1418"/>
      <c r="AF154" s="1418"/>
      <c r="AG154" s="652"/>
      <c r="AH154" s="654"/>
      <c r="AI154" s="1433" t="str">
        <f>'Donnees MFER'!$E$54</f>
        <v>C10.4 Identifier le composant défectueux et/ou la cause de la défaillance</v>
      </c>
      <c r="AJ154" s="1434"/>
      <c r="AK154" s="1434"/>
      <c r="AL154" s="1434"/>
      <c r="AM154" s="1435"/>
      <c r="AN154" s="643"/>
      <c r="AO154" s="643"/>
      <c r="AP154" s="654"/>
      <c r="AQ154" s="654"/>
      <c r="AR154" s="655"/>
      <c r="AS154" s="654"/>
      <c r="AT154" s="654"/>
      <c r="AU154" s="654"/>
      <c r="AV154" s="654"/>
      <c r="AW154" s="654"/>
      <c r="AX154" s="654"/>
      <c r="AY154" s="654"/>
      <c r="AZ154" s="654"/>
      <c r="BA154" s="657"/>
    </row>
    <row r="155" spans="2:55" s="21" customFormat="1" ht="30" customHeight="1">
      <c r="B155" s="1416">
        <v>41</v>
      </c>
      <c r="C155" s="1417"/>
      <c r="D155" s="1419" t="str">
        <f>'Donnees MFER'!$C$45</f>
        <v>C9.4</v>
      </c>
      <c r="E155" s="1420"/>
      <c r="F155" s="652"/>
      <c r="G155" s="659" t="s">
        <v>211</v>
      </c>
      <c r="H155" s="1436"/>
      <c r="I155" s="1353"/>
      <c r="J155" s="1353"/>
      <c r="K155" s="1353"/>
      <c r="L155" s="1437"/>
      <c r="M155" s="1446" t="s">
        <v>212</v>
      </c>
      <c r="N155" s="1446"/>
      <c r="O155" s="1447"/>
      <c r="P155" s="1430" t="str">
        <f>REPT("g",(U155))</f>
        <v/>
      </c>
      <c r="Q155" s="1431"/>
      <c r="R155" s="1431"/>
      <c r="S155" s="1432"/>
      <c r="T155" s="664"/>
      <c r="U155" s="1038">
        <f>Bilan!$AK$42</f>
        <v>0</v>
      </c>
      <c r="V155" s="654"/>
      <c r="W155" s="1039" t="str">
        <f>Bilan!$AM$42</f>
        <v xml:space="preserve"> </v>
      </c>
      <c r="X155" s="666"/>
      <c r="Y155" s="654"/>
      <c r="Z155" s="656"/>
      <c r="AA155" s="650"/>
      <c r="AB155" s="584"/>
      <c r="AC155" s="1454">
        <v>50</v>
      </c>
      <c r="AD155" s="1417"/>
      <c r="AE155" s="1419" t="str">
        <f>'Donnees MFER'!$C$54</f>
        <v>C10.4</v>
      </c>
      <c r="AF155" s="1420"/>
      <c r="AG155" s="652"/>
      <c r="AH155" s="659" t="s">
        <v>211</v>
      </c>
      <c r="AI155" s="1436"/>
      <c r="AJ155" s="1353"/>
      <c r="AK155" s="1353"/>
      <c r="AL155" s="1353"/>
      <c r="AM155" s="1437"/>
      <c r="AN155" s="1446" t="s">
        <v>212</v>
      </c>
      <c r="AO155" s="1446"/>
      <c r="AP155" s="1447"/>
      <c r="AQ155" s="1430" t="str">
        <f>REPT("g",(AV155))</f>
        <v/>
      </c>
      <c r="AR155" s="1431"/>
      <c r="AS155" s="1431"/>
      <c r="AT155" s="1432"/>
      <c r="AU155" s="664"/>
      <c r="AV155" s="1038">
        <f>Bilan!$AK$42</f>
        <v>0</v>
      </c>
      <c r="AW155" s="654"/>
      <c r="AX155" s="1039" t="str">
        <f>Bilan!$AM$42</f>
        <v xml:space="preserve"> </v>
      </c>
      <c r="AY155" s="666"/>
      <c r="AZ155" s="654"/>
      <c r="BA155" s="657"/>
    </row>
    <row r="156" spans="2:55" ht="20.100000000000001" customHeight="1">
      <c r="B156" s="684"/>
      <c r="C156" s="652"/>
      <c r="D156" s="1418"/>
      <c r="E156" s="1418"/>
      <c r="F156" s="652"/>
      <c r="G156" s="654"/>
      <c r="H156" s="1438"/>
      <c r="I156" s="1439"/>
      <c r="J156" s="1439"/>
      <c r="K156" s="1439"/>
      <c r="L156" s="1440"/>
      <c r="M156" s="643"/>
      <c r="N156" s="643"/>
      <c r="O156" s="654"/>
      <c r="P156" s="654"/>
      <c r="Q156" s="654"/>
      <c r="R156" s="654"/>
      <c r="S156" s="654"/>
      <c r="T156" s="654"/>
      <c r="U156" s="654"/>
      <c r="V156" s="654"/>
      <c r="W156" s="654"/>
      <c r="X156" s="654"/>
      <c r="Y156" s="654"/>
      <c r="Z156" s="656"/>
      <c r="AA156" s="650"/>
      <c r="AB156" s="584"/>
      <c r="AC156" s="687"/>
      <c r="AD156" s="652"/>
      <c r="AE156" s="1418"/>
      <c r="AF156" s="1418"/>
      <c r="AG156" s="652"/>
      <c r="AH156" s="654"/>
      <c r="AI156" s="1438"/>
      <c r="AJ156" s="1439"/>
      <c r="AK156" s="1439"/>
      <c r="AL156" s="1439"/>
      <c r="AM156" s="1440"/>
      <c r="AN156" s="643"/>
      <c r="AO156" s="643"/>
      <c r="AP156" s="654"/>
      <c r="AQ156" s="654"/>
      <c r="AR156" s="654"/>
      <c r="AS156" s="654"/>
      <c r="AT156" s="654"/>
      <c r="AU156" s="654"/>
      <c r="AV156" s="654"/>
      <c r="AW156" s="654"/>
      <c r="AX156" s="654"/>
      <c r="AY156" s="654"/>
      <c r="AZ156" s="654"/>
      <c r="BA156" s="657"/>
    </row>
    <row r="157" spans="2:55" ht="17.100000000000001" customHeight="1">
      <c r="B157" s="889"/>
      <c r="C157" s="890"/>
      <c r="D157" s="890"/>
      <c r="E157" s="890"/>
      <c r="F157" s="890"/>
      <c r="G157" s="890"/>
      <c r="H157" s="890"/>
      <c r="I157" s="890"/>
      <c r="J157" s="890"/>
      <c r="K157" s="890"/>
      <c r="L157" s="890"/>
      <c r="M157" s="890"/>
      <c r="N157" s="890"/>
      <c r="O157" s="890"/>
      <c r="P157" s="890"/>
      <c r="Q157" s="890"/>
      <c r="R157" s="890"/>
      <c r="S157" s="890"/>
      <c r="T157" s="890"/>
      <c r="U157" s="890"/>
      <c r="V157" s="890"/>
      <c r="W157" s="890"/>
      <c r="X157" s="890"/>
      <c r="Y157" s="890"/>
      <c r="Z157" s="891"/>
      <c r="AA157" s="689"/>
      <c r="AB157" s="690"/>
      <c r="AC157" s="687"/>
      <c r="AD157" s="668"/>
      <c r="AE157" s="669"/>
      <c r="AF157" s="654"/>
      <c r="AG157" s="670"/>
      <c r="AH157" s="654"/>
      <c r="AI157" s="688"/>
      <c r="AJ157" s="680"/>
      <c r="AK157" s="680"/>
      <c r="AL157" s="680"/>
      <c r="AM157" s="680"/>
      <c r="AN157" s="654"/>
      <c r="AO157" s="654"/>
      <c r="AP157" s="654"/>
      <c r="AQ157" s="654"/>
      <c r="AR157" s="654"/>
      <c r="AS157" s="654"/>
      <c r="AT157" s="654"/>
      <c r="AU157" s="654"/>
      <c r="AV157" s="654"/>
      <c r="AW157" s="654"/>
      <c r="AX157" s="654"/>
      <c r="AY157" s="654"/>
      <c r="AZ157" s="654"/>
      <c r="BA157" s="657"/>
    </row>
    <row r="158" spans="2:55" ht="18.95" customHeight="1">
      <c r="B158" s="889"/>
      <c r="C158" s="890"/>
      <c r="D158" s="890"/>
      <c r="E158" s="890"/>
      <c r="F158" s="890"/>
      <c r="G158" s="890"/>
      <c r="H158" s="1433" t="str">
        <f>'Donnees MFER'!$E$46</f>
        <v xml:space="preserve">C9.5 Exploiter les informations de télémaintenance </v>
      </c>
      <c r="I158" s="1434"/>
      <c r="J158" s="1434"/>
      <c r="K158" s="1434"/>
      <c r="L158" s="1435"/>
      <c r="M158" s="890"/>
      <c r="N158" s="890"/>
      <c r="O158" s="890"/>
      <c r="P158" s="890"/>
      <c r="Q158" s="937"/>
      <c r="R158" s="890"/>
      <c r="S158" s="890"/>
      <c r="T158" s="890"/>
      <c r="U158" s="890"/>
      <c r="V158" s="890"/>
      <c r="W158" s="890"/>
      <c r="X158" s="890"/>
      <c r="Y158" s="890"/>
      <c r="Z158" s="891"/>
      <c r="AA158" s="691"/>
      <c r="AB158" s="692"/>
      <c r="AC158" s="687"/>
      <c r="AD158" s="652"/>
      <c r="AE158" s="1418"/>
      <c r="AF158" s="1418"/>
      <c r="AG158" s="652"/>
      <c r="AH158" s="654"/>
      <c r="AI158" s="1433" t="str">
        <f>'Donnees MFER'!$E$55</f>
        <v>C10.5 Vérifier la disponobilité des pièces de rechange, des consommables</v>
      </c>
      <c r="AJ158" s="1434"/>
      <c r="AK158" s="1434"/>
      <c r="AL158" s="1434"/>
      <c r="AM158" s="1435"/>
      <c r="AN158" s="643"/>
      <c r="AO158" s="643"/>
      <c r="AP158" s="654"/>
      <c r="AQ158" s="654"/>
      <c r="AR158" s="655"/>
      <c r="AS158" s="654"/>
      <c r="AT158" s="654"/>
      <c r="AU158" s="654"/>
      <c r="AV158" s="654"/>
      <c r="AW158" s="654"/>
      <c r="AX158" s="654"/>
      <c r="AY158" s="654"/>
      <c r="AZ158" s="654"/>
      <c r="BA158" s="657"/>
    </row>
    <row r="159" spans="2:55" ht="27.95" customHeight="1">
      <c r="B159" s="1416">
        <v>42</v>
      </c>
      <c r="C159" s="1417"/>
      <c r="D159" s="1419" t="str">
        <f>'Donnees MFER'!$C$46</f>
        <v>C9.5</v>
      </c>
      <c r="E159" s="1420"/>
      <c r="F159" s="890"/>
      <c r="G159" s="890"/>
      <c r="H159" s="1436"/>
      <c r="I159" s="1353"/>
      <c r="J159" s="1353"/>
      <c r="K159" s="1353"/>
      <c r="L159" s="1437"/>
      <c r="M159" s="1573" t="s">
        <v>212</v>
      </c>
      <c r="N159" s="1446"/>
      <c r="O159" s="1446"/>
      <c r="P159" s="1430" t="str">
        <f>REPT("g",(U159))</f>
        <v/>
      </c>
      <c r="Q159" s="1431"/>
      <c r="R159" s="1431"/>
      <c r="S159" s="1432"/>
      <c r="T159" s="890"/>
      <c r="U159" s="1038">
        <f>Bilan!$AK$42</f>
        <v>0</v>
      </c>
      <c r="V159" s="890"/>
      <c r="W159" s="1039" t="str">
        <f>Bilan!$AM$42</f>
        <v xml:space="preserve"> </v>
      </c>
      <c r="X159" s="890"/>
      <c r="Y159" s="890"/>
      <c r="Z159" s="891"/>
      <c r="AA159" s="650"/>
      <c r="AB159" s="584"/>
      <c r="AC159" s="1454">
        <v>51</v>
      </c>
      <c r="AD159" s="1417"/>
      <c r="AE159" s="1419" t="str">
        <f>'Donnees MFER'!$C$55</f>
        <v>C10.5</v>
      </c>
      <c r="AF159" s="1420"/>
      <c r="AG159" s="652"/>
      <c r="AH159" s="659" t="s">
        <v>211</v>
      </c>
      <c r="AI159" s="1436"/>
      <c r="AJ159" s="1353"/>
      <c r="AK159" s="1353"/>
      <c r="AL159" s="1353"/>
      <c r="AM159" s="1437"/>
      <c r="AN159" s="1446" t="s">
        <v>212</v>
      </c>
      <c r="AO159" s="1446"/>
      <c r="AP159" s="1447"/>
      <c r="AQ159" s="1430" t="str">
        <f>REPT("g",(AV159))</f>
        <v/>
      </c>
      <c r="AR159" s="1431"/>
      <c r="AS159" s="1431"/>
      <c r="AT159" s="1432"/>
      <c r="AU159" s="664"/>
      <c r="AV159" s="1038">
        <f>Bilan!$AK$42</f>
        <v>0</v>
      </c>
      <c r="AW159" s="654"/>
      <c r="AX159" s="1039" t="str">
        <f>Bilan!$AM$42</f>
        <v xml:space="preserve"> </v>
      </c>
      <c r="AY159" s="666"/>
      <c r="AZ159" s="654"/>
      <c r="BA159" s="657"/>
    </row>
    <row r="160" spans="2:55" ht="20.100000000000001" customHeight="1">
      <c r="B160" s="889"/>
      <c r="C160" s="890"/>
      <c r="D160" s="890"/>
      <c r="E160" s="890"/>
      <c r="F160" s="890"/>
      <c r="G160" s="890"/>
      <c r="H160" s="1438"/>
      <c r="I160" s="1439"/>
      <c r="J160" s="1439"/>
      <c r="K160" s="1439"/>
      <c r="L160" s="1440"/>
      <c r="M160" s="890"/>
      <c r="N160" s="890"/>
      <c r="O160" s="890"/>
      <c r="P160" s="890"/>
      <c r="Q160" s="890"/>
      <c r="R160" s="890"/>
      <c r="S160" s="890"/>
      <c r="T160" s="890"/>
      <c r="U160" s="890"/>
      <c r="V160" s="890"/>
      <c r="W160" s="890"/>
      <c r="X160" s="890"/>
      <c r="Y160" s="890"/>
      <c r="Z160" s="891"/>
      <c r="AA160" s="693"/>
      <c r="AB160" s="694"/>
      <c r="AC160" s="687"/>
      <c r="AD160" s="652"/>
      <c r="AE160" s="1418"/>
      <c r="AF160" s="1418"/>
      <c r="AG160" s="652"/>
      <c r="AH160" s="654"/>
      <c r="AI160" s="1438"/>
      <c r="AJ160" s="1439"/>
      <c r="AK160" s="1439"/>
      <c r="AL160" s="1439"/>
      <c r="AM160" s="1440"/>
      <c r="AN160" s="643"/>
      <c r="AO160" s="643"/>
      <c r="AP160" s="654"/>
      <c r="AQ160" s="654"/>
      <c r="AR160" s="654"/>
      <c r="AS160" s="654"/>
      <c r="AT160" s="654"/>
      <c r="AU160" s="654"/>
      <c r="AV160" s="654"/>
      <c r="AW160" s="654"/>
      <c r="AX160" s="654"/>
      <c r="AY160" s="654"/>
      <c r="AZ160" s="654"/>
      <c r="BA160" s="657"/>
    </row>
    <row r="161" spans="2:55" ht="15" customHeight="1">
      <c r="B161" s="889"/>
      <c r="C161" s="890"/>
      <c r="D161" s="890"/>
      <c r="E161" s="890"/>
      <c r="F161" s="890"/>
      <c r="G161" s="890"/>
      <c r="H161" s="890"/>
      <c r="I161" s="890"/>
      <c r="J161" s="890"/>
      <c r="K161" s="890"/>
      <c r="L161" s="890"/>
      <c r="M161" s="890"/>
      <c r="N161" s="890"/>
      <c r="O161" s="890"/>
      <c r="P161" s="890"/>
      <c r="Q161" s="890"/>
      <c r="R161" s="890"/>
      <c r="S161" s="890"/>
      <c r="T161" s="890"/>
      <c r="U161" s="890"/>
      <c r="V161" s="890"/>
      <c r="W161" s="890"/>
      <c r="X161" s="890"/>
      <c r="Y161" s="890"/>
      <c r="Z161" s="891"/>
      <c r="AA161" s="1441"/>
      <c r="AB161" s="683"/>
      <c r="AC161" s="687"/>
      <c r="AD161" s="652"/>
      <c r="AE161" s="695"/>
      <c r="AF161" s="652"/>
      <c r="AG161" s="652"/>
      <c r="AH161" s="652"/>
      <c r="AI161" s="652"/>
      <c r="AJ161" s="652"/>
      <c r="AK161" s="652"/>
      <c r="AL161" s="652"/>
      <c r="AM161" s="652"/>
      <c r="AN161" s="652"/>
      <c r="AO161" s="652"/>
      <c r="AP161" s="652"/>
      <c r="AQ161" s="652"/>
      <c r="AR161" s="652"/>
      <c r="AS161" s="652"/>
      <c r="AT161" s="652"/>
      <c r="AU161" s="652"/>
      <c r="AV161" s="652"/>
      <c r="AW161" s="652"/>
      <c r="AX161" s="652"/>
      <c r="AY161" s="652"/>
      <c r="AZ161" s="696"/>
      <c r="BA161" s="698"/>
    </row>
    <row r="162" spans="2:55" ht="20.100000000000001" customHeight="1">
      <c r="B162" s="889"/>
      <c r="C162" s="890"/>
      <c r="D162" s="890"/>
      <c r="E162" s="890"/>
      <c r="F162" s="890"/>
      <c r="G162" s="890"/>
      <c r="H162" s="1433" t="str">
        <f>'Donnees MFER'!$E$47</f>
        <v>C9.6 Vérifier les données de contrôle (indicateurs, voyants…) et repérer les dérives par rapport aux attendus</v>
      </c>
      <c r="I162" s="1434"/>
      <c r="J162" s="1434"/>
      <c r="K162" s="1434"/>
      <c r="L162" s="1435"/>
      <c r="M162" s="890"/>
      <c r="N162" s="890"/>
      <c r="O162" s="890"/>
      <c r="P162" s="890"/>
      <c r="Q162" s="937"/>
      <c r="R162" s="890"/>
      <c r="S162" s="890"/>
      <c r="T162" s="890"/>
      <c r="U162" s="890"/>
      <c r="V162" s="890"/>
      <c r="W162" s="890"/>
      <c r="X162" s="890"/>
      <c r="Y162" s="890"/>
      <c r="Z162" s="891"/>
      <c r="AA162" s="1441"/>
      <c r="AB162" s="683"/>
      <c r="AC162" s="687"/>
      <c r="AD162" s="652"/>
      <c r="AE162" s="1418"/>
      <c r="AF162" s="1418"/>
      <c r="AG162" s="652"/>
      <c r="AH162" s="654"/>
      <c r="AI162" s="1433" t="str">
        <f>'Donnees MFER'!$E$56</f>
        <v>C10.6 Approvisionner en matériels, équipements et outillages</v>
      </c>
      <c r="AJ162" s="1434"/>
      <c r="AK162" s="1434"/>
      <c r="AL162" s="1434"/>
      <c r="AM162" s="1435"/>
      <c r="AN162" s="643"/>
      <c r="AO162" s="643"/>
      <c r="AP162" s="654"/>
      <c r="AQ162" s="654"/>
      <c r="AR162" s="655"/>
      <c r="AS162" s="654"/>
      <c r="AT162" s="654"/>
      <c r="AU162" s="654"/>
      <c r="AV162" s="654"/>
      <c r="AW162" s="654"/>
      <c r="AX162" s="654"/>
      <c r="AY162" s="654"/>
      <c r="AZ162" s="654"/>
      <c r="BA162" s="657"/>
    </row>
    <row r="163" spans="2:55" ht="30" customHeight="1">
      <c r="B163" s="1416">
        <v>43</v>
      </c>
      <c r="C163" s="1417"/>
      <c r="D163" s="1419" t="str">
        <f>'Donnees MFER'!$C$47</f>
        <v>C9.6</v>
      </c>
      <c r="E163" s="1420"/>
      <c r="F163" s="890"/>
      <c r="G163" s="890"/>
      <c r="H163" s="1436"/>
      <c r="I163" s="1353"/>
      <c r="J163" s="1353"/>
      <c r="K163" s="1353"/>
      <c r="L163" s="1437"/>
      <c r="M163" s="1573" t="s">
        <v>212</v>
      </c>
      <c r="N163" s="1446"/>
      <c r="O163" s="1446"/>
      <c r="P163" s="1430" t="str">
        <f>REPT("g",(U163))</f>
        <v/>
      </c>
      <c r="Q163" s="1431"/>
      <c r="R163" s="1431"/>
      <c r="S163" s="1432"/>
      <c r="T163" s="890"/>
      <c r="U163" s="1038">
        <f>Bilan!$AK$42</f>
        <v>0</v>
      </c>
      <c r="V163" s="890"/>
      <c r="W163" s="1039" t="str">
        <f>Bilan!$AM$42</f>
        <v xml:space="preserve"> </v>
      </c>
      <c r="X163" s="890"/>
      <c r="Y163" s="890"/>
      <c r="Z163" s="891"/>
      <c r="AA163" s="650"/>
      <c r="AB163" s="584"/>
      <c r="AC163" s="1454">
        <v>52</v>
      </c>
      <c r="AD163" s="1417"/>
      <c r="AE163" s="1419" t="str">
        <f>'Donnees MFER'!$C$56</f>
        <v>C10.6</v>
      </c>
      <c r="AF163" s="1420"/>
      <c r="AG163" s="652"/>
      <c r="AH163" s="659" t="s">
        <v>211</v>
      </c>
      <c r="AI163" s="1436"/>
      <c r="AJ163" s="1353"/>
      <c r="AK163" s="1353"/>
      <c r="AL163" s="1353"/>
      <c r="AM163" s="1437"/>
      <c r="AN163" s="1446" t="s">
        <v>212</v>
      </c>
      <c r="AO163" s="1446"/>
      <c r="AP163" s="1447"/>
      <c r="AQ163" s="1430" t="str">
        <f>REPT("g",(AV163))</f>
        <v/>
      </c>
      <c r="AR163" s="1431"/>
      <c r="AS163" s="1431"/>
      <c r="AT163" s="1432"/>
      <c r="AU163" s="664"/>
      <c r="AV163" s="1038">
        <f>Bilan!$AK$42</f>
        <v>0</v>
      </c>
      <c r="AW163" s="654"/>
      <c r="AX163" s="1039" t="str">
        <f>Bilan!$AM$42</f>
        <v xml:space="preserve"> </v>
      </c>
      <c r="AY163" s="666"/>
      <c r="AZ163" s="654"/>
      <c r="BA163" s="657"/>
    </row>
    <row r="164" spans="2:55" ht="20.100000000000001" customHeight="1">
      <c r="B164" s="889"/>
      <c r="C164" s="890"/>
      <c r="D164" s="890"/>
      <c r="E164" s="890"/>
      <c r="F164" s="890"/>
      <c r="G164" s="890"/>
      <c r="H164" s="1438"/>
      <c r="I164" s="1439"/>
      <c r="J164" s="1439"/>
      <c r="K164" s="1439"/>
      <c r="L164" s="1440"/>
      <c r="M164" s="890"/>
      <c r="N164" s="890"/>
      <c r="O164" s="890"/>
      <c r="P164" s="890"/>
      <c r="Q164" s="890"/>
      <c r="R164" s="890"/>
      <c r="S164" s="890"/>
      <c r="T164" s="890"/>
      <c r="U164" s="890"/>
      <c r="V164" s="890"/>
      <c r="W164" s="890"/>
      <c r="X164" s="890"/>
      <c r="Y164" s="890"/>
      <c r="Z164" s="891"/>
      <c r="AA164" s="1462"/>
      <c r="AB164" s="686"/>
      <c r="AC164" s="687"/>
      <c r="AD164" s="652"/>
      <c r="AE164" s="1418"/>
      <c r="AF164" s="1418"/>
      <c r="AG164" s="652"/>
      <c r="AH164" s="654"/>
      <c r="AI164" s="1438"/>
      <c r="AJ164" s="1439"/>
      <c r="AK164" s="1439"/>
      <c r="AL164" s="1439"/>
      <c r="AM164" s="1440"/>
      <c r="AN164" s="643"/>
      <c r="AO164" s="643"/>
      <c r="AP164" s="654"/>
      <c r="AQ164" s="654"/>
      <c r="AR164" s="654"/>
      <c r="AS164" s="654"/>
      <c r="AT164" s="654"/>
      <c r="AU164" s="654"/>
      <c r="AV164" s="654"/>
      <c r="AW164" s="654"/>
      <c r="AX164" s="654"/>
      <c r="AY164" s="654"/>
      <c r="AZ164" s="654"/>
      <c r="BA164" s="657"/>
      <c r="BB164" s="677"/>
      <c r="BC164" s="677"/>
    </row>
    <row r="165" spans="2:55" ht="15" customHeight="1">
      <c r="B165" s="889"/>
      <c r="C165" s="890"/>
      <c r="D165" s="890"/>
      <c r="E165" s="890"/>
      <c r="F165" s="890"/>
      <c r="G165" s="890"/>
      <c r="H165" s="890"/>
      <c r="I165" s="890"/>
      <c r="J165" s="890"/>
      <c r="K165" s="890"/>
      <c r="L165" s="890"/>
      <c r="M165" s="890"/>
      <c r="N165" s="890"/>
      <c r="O165" s="890"/>
      <c r="P165" s="890"/>
      <c r="Q165" s="890"/>
      <c r="R165" s="890"/>
      <c r="S165" s="890"/>
      <c r="T165" s="890"/>
      <c r="U165" s="890"/>
      <c r="V165" s="890"/>
      <c r="W165" s="890"/>
      <c r="X165" s="890"/>
      <c r="Y165" s="890"/>
      <c r="Z165" s="891"/>
      <c r="AA165" s="1462"/>
      <c r="AB165" s="686"/>
      <c r="AC165" s="687"/>
      <c r="AD165" s="652"/>
      <c r="AE165" s="695"/>
      <c r="AF165" s="652"/>
      <c r="AG165" s="652"/>
      <c r="AH165" s="654"/>
      <c r="AI165" s="678"/>
      <c r="AJ165" s="679"/>
      <c r="AK165" s="679"/>
      <c r="AL165" s="680"/>
      <c r="AM165" s="681"/>
      <c r="AN165" s="643"/>
      <c r="AO165" s="643"/>
      <c r="AP165" s="654"/>
      <c r="AQ165" s="654"/>
      <c r="AR165" s="654"/>
      <c r="AS165" s="654"/>
      <c r="AT165" s="654"/>
      <c r="AU165" s="654"/>
      <c r="AV165" s="654"/>
      <c r="AW165" s="654"/>
      <c r="AX165" s="654"/>
      <c r="AY165" s="654"/>
      <c r="AZ165" s="654"/>
      <c r="BA165" s="657"/>
      <c r="BB165" s="251"/>
      <c r="BC165" s="251"/>
    </row>
    <row r="166" spans="2:55" ht="20.100000000000001" customHeight="1">
      <c r="B166" s="889"/>
      <c r="C166" s="890"/>
      <c r="D166" s="890"/>
      <c r="E166" s="890"/>
      <c r="F166" s="890"/>
      <c r="G166" s="890"/>
      <c r="H166" s="1433" t="str">
        <f>'Donnees MFER'!$E$48</f>
        <v>C9.7 Réaliser les opérations de maintenace préventive d'ordre technique et réglementaire</v>
      </c>
      <c r="I166" s="1434"/>
      <c r="J166" s="1434"/>
      <c r="K166" s="1434"/>
      <c r="L166" s="1435"/>
      <c r="M166" s="890"/>
      <c r="N166" s="890"/>
      <c r="O166" s="890"/>
      <c r="P166" s="890"/>
      <c r="Q166" s="937"/>
      <c r="R166" s="890"/>
      <c r="S166" s="890"/>
      <c r="T166" s="890"/>
      <c r="U166" s="890"/>
      <c r="V166" s="890"/>
      <c r="W166" s="890"/>
      <c r="X166" s="890"/>
      <c r="Y166" s="890"/>
      <c r="Z166" s="891"/>
      <c r="AA166" s="691"/>
      <c r="AB166" s="692"/>
      <c r="AC166" s="687"/>
      <c r="AD166" s="652"/>
      <c r="AE166" s="1418"/>
      <c r="AF166" s="1418"/>
      <c r="AG166" s="652"/>
      <c r="AH166" s="654"/>
      <c r="AI166" s="1433" t="str">
        <f>'Donnees MFER'!$E$57</f>
        <v>C10.7 Consigner le système</v>
      </c>
      <c r="AJ166" s="1434"/>
      <c r="AK166" s="1434"/>
      <c r="AL166" s="1434"/>
      <c r="AM166" s="1435"/>
      <c r="AN166" s="643"/>
      <c r="AO166" s="643"/>
      <c r="AP166" s="654"/>
      <c r="AQ166" s="654"/>
      <c r="AR166" s="655"/>
      <c r="AS166" s="654"/>
      <c r="AT166" s="654"/>
      <c r="AU166" s="654"/>
      <c r="AV166" s="654"/>
      <c r="AW166" s="654"/>
      <c r="AX166" s="654"/>
      <c r="AY166" s="654"/>
      <c r="AZ166" s="654"/>
      <c r="BA166" s="657"/>
    </row>
    <row r="167" spans="2:55" ht="30" customHeight="1">
      <c r="B167" s="1416">
        <v>44</v>
      </c>
      <c r="C167" s="1417"/>
      <c r="D167" s="1419" t="str">
        <f>'Donnees MFER'!$C$48</f>
        <v>C9.7</v>
      </c>
      <c r="E167" s="1420"/>
      <c r="F167" s="890"/>
      <c r="G167" s="890"/>
      <c r="H167" s="1436"/>
      <c r="I167" s="1353"/>
      <c r="J167" s="1353"/>
      <c r="K167" s="1353"/>
      <c r="L167" s="1437"/>
      <c r="M167" s="1573" t="s">
        <v>212</v>
      </c>
      <c r="N167" s="1446"/>
      <c r="O167" s="1446"/>
      <c r="P167" s="1430" t="str">
        <f>REPT("g",(U167))</f>
        <v/>
      </c>
      <c r="Q167" s="1431"/>
      <c r="R167" s="1431"/>
      <c r="S167" s="1432"/>
      <c r="T167" s="890"/>
      <c r="U167" s="1038">
        <f>Bilan!$AK$42</f>
        <v>0</v>
      </c>
      <c r="V167" s="890"/>
      <c r="W167" s="1039" t="str">
        <f>Bilan!$AM$42</f>
        <v xml:space="preserve"> </v>
      </c>
      <c r="X167" s="890"/>
      <c r="Y167" s="890"/>
      <c r="Z167" s="891"/>
      <c r="AA167" s="650"/>
      <c r="AB167" s="584"/>
      <c r="AC167" s="1454">
        <v>53</v>
      </c>
      <c r="AD167" s="1417"/>
      <c r="AE167" s="1419" t="str">
        <f>'Donnees MFER'!$C$57</f>
        <v>C10.7</v>
      </c>
      <c r="AF167" s="1420"/>
      <c r="AG167" s="652"/>
      <c r="AH167" s="659" t="s">
        <v>211</v>
      </c>
      <c r="AI167" s="1436"/>
      <c r="AJ167" s="1353"/>
      <c r="AK167" s="1353"/>
      <c r="AL167" s="1353"/>
      <c r="AM167" s="1437"/>
      <c r="AN167" s="1446" t="s">
        <v>212</v>
      </c>
      <c r="AO167" s="1446"/>
      <c r="AP167" s="1447"/>
      <c r="AQ167" s="1430" t="str">
        <f>REPT("g",(AV167))</f>
        <v/>
      </c>
      <c r="AR167" s="1431"/>
      <c r="AS167" s="1431"/>
      <c r="AT167" s="1432"/>
      <c r="AU167" s="664"/>
      <c r="AV167" s="1038">
        <f>Bilan!$AK$42</f>
        <v>0</v>
      </c>
      <c r="AW167" s="654"/>
      <c r="AX167" s="1039" t="str">
        <f>Bilan!$AM$42</f>
        <v xml:space="preserve"> </v>
      </c>
      <c r="AY167" s="666"/>
      <c r="AZ167" s="654"/>
      <c r="BA167" s="657"/>
    </row>
    <row r="168" spans="2:55" ht="20.100000000000001" customHeight="1">
      <c r="B168" s="889"/>
      <c r="C168" s="890"/>
      <c r="D168" s="890"/>
      <c r="E168" s="890"/>
      <c r="F168" s="890"/>
      <c r="G168" s="890"/>
      <c r="H168" s="1438"/>
      <c r="I168" s="1439"/>
      <c r="J168" s="1439"/>
      <c r="K168" s="1439"/>
      <c r="L168" s="1440"/>
      <c r="M168" s="890"/>
      <c r="N168" s="890"/>
      <c r="O168" s="890"/>
      <c r="P168" s="890"/>
      <c r="Q168" s="890"/>
      <c r="R168" s="890"/>
      <c r="S168" s="890"/>
      <c r="T168" s="890"/>
      <c r="U168" s="890"/>
      <c r="V168" s="890"/>
      <c r="W168" s="890"/>
      <c r="X168" s="890"/>
      <c r="Y168" s="890"/>
      <c r="Z168" s="891"/>
      <c r="AA168" s="700"/>
      <c r="AB168" s="686"/>
      <c r="AC168" s="687"/>
      <c r="AD168" s="652"/>
      <c r="AE168" s="1418"/>
      <c r="AF168" s="1418"/>
      <c r="AG168" s="652"/>
      <c r="AH168" s="654"/>
      <c r="AI168" s="1438"/>
      <c r="AJ168" s="1439"/>
      <c r="AK168" s="1439"/>
      <c r="AL168" s="1439"/>
      <c r="AM168" s="1440"/>
      <c r="AN168" s="643"/>
      <c r="AO168" s="643"/>
      <c r="AP168" s="654"/>
      <c r="AQ168" s="654"/>
      <c r="AR168" s="654"/>
      <c r="AS168" s="654"/>
      <c r="AT168" s="654"/>
      <c r="AU168" s="654"/>
      <c r="AV168" s="654"/>
      <c r="AW168" s="654"/>
      <c r="AX168" s="654"/>
      <c r="AY168" s="654"/>
      <c r="AZ168" s="654"/>
      <c r="BA168" s="657"/>
    </row>
    <row r="169" spans="2:55" ht="20.100000000000001" customHeight="1">
      <c r="B169" s="889"/>
      <c r="C169" s="890"/>
      <c r="D169" s="890"/>
      <c r="E169" s="890"/>
      <c r="F169" s="890"/>
      <c r="G169" s="890"/>
      <c r="H169" s="890"/>
      <c r="I169" s="890"/>
      <c r="J169" s="890"/>
      <c r="K169" s="890"/>
      <c r="L169" s="890"/>
      <c r="M169" s="890"/>
      <c r="N169" s="890"/>
      <c r="O169" s="890"/>
      <c r="P169" s="890"/>
      <c r="Q169" s="890"/>
      <c r="R169" s="890"/>
      <c r="S169" s="890"/>
      <c r="T169" s="890"/>
      <c r="U169" s="890"/>
      <c r="V169" s="890"/>
      <c r="W169" s="890"/>
      <c r="X169" s="890"/>
      <c r="Y169" s="890"/>
      <c r="Z169" s="891"/>
      <c r="AA169" s="700"/>
      <c r="AB169" s="686"/>
      <c r="AC169" s="687"/>
      <c r="AD169" s="652"/>
      <c r="AE169" s="653"/>
      <c r="AF169" s="653"/>
      <c r="AG169" s="652"/>
      <c r="AH169" s="654"/>
      <c r="AI169" s="472"/>
      <c r="AJ169" s="472"/>
      <c r="AK169" s="472"/>
      <c r="AL169" s="472"/>
      <c r="AM169" s="472"/>
      <c r="AN169" s="643"/>
      <c r="AO169" s="643"/>
      <c r="AP169" s="654"/>
      <c r="AQ169" s="654"/>
      <c r="AR169" s="654"/>
      <c r="AS169" s="654"/>
      <c r="AT169" s="654"/>
      <c r="AU169" s="654"/>
      <c r="AV169" s="654"/>
      <c r="AW169" s="654"/>
      <c r="AX169" s="654"/>
      <c r="AY169" s="654"/>
      <c r="AZ169" s="654"/>
      <c r="BA169" s="657"/>
    </row>
    <row r="170" spans="2:55" ht="20.100000000000001" customHeight="1">
      <c r="B170" s="889"/>
      <c r="C170" s="890"/>
      <c r="D170" s="890"/>
      <c r="E170" s="890"/>
      <c r="F170" s="890"/>
      <c r="G170" s="890"/>
      <c r="H170" s="1433" t="str">
        <f>'Donnees MFER'!$E$49</f>
        <v>C9.8 Réaliser un contrôle visuel de l'état du système</v>
      </c>
      <c r="I170" s="1434"/>
      <c r="J170" s="1434"/>
      <c r="K170" s="1434"/>
      <c r="L170" s="1435"/>
      <c r="M170" s="890"/>
      <c r="N170" s="890"/>
      <c r="O170" s="890"/>
      <c r="P170" s="890"/>
      <c r="Q170" s="937"/>
      <c r="R170" s="890"/>
      <c r="S170" s="890"/>
      <c r="T170" s="890"/>
      <c r="U170" s="890"/>
      <c r="V170" s="890"/>
      <c r="W170" s="890"/>
      <c r="X170" s="890"/>
      <c r="Y170" s="890"/>
      <c r="Z170" s="891"/>
      <c r="AA170" s="700"/>
      <c r="AB170" s="686"/>
      <c r="AC170" s="687"/>
      <c r="AD170" s="652"/>
      <c r="AE170" s="653"/>
      <c r="AF170" s="653"/>
      <c r="AG170" s="652"/>
      <c r="AH170" s="654"/>
      <c r="AI170" s="1433" t="str">
        <f>'Donnees MFER'!$E$58</f>
        <v>C10.8 Effectuer la dépose du composant défectueux</v>
      </c>
      <c r="AJ170" s="1434"/>
      <c r="AK170" s="1434"/>
      <c r="AL170" s="1434"/>
      <c r="AM170" s="1435"/>
      <c r="AN170" s="643"/>
      <c r="AO170" s="643"/>
      <c r="AP170" s="654"/>
      <c r="AQ170" s="654"/>
      <c r="AR170" s="940"/>
      <c r="AS170" s="654"/>
      <c r="AT170" s="654"/>
      <c r="AU170" s="654"/>
      <c r="AV170" s="654"/>
      <c r="AW170" s="654"/>
      <c r="AX170" s="654"/>
      <c r="AY170" s="654"/>
      <c r="AZ170" s="654"/>
      <c r="BA170" s="657"/>
    </row>
    <row r="171" spans="2:55" ht="30" customHeight="1">
      <c r="B171" s="1416">
        <v>45</v>
      </c>
      <c r="C171" s="1417"/>
      <c r="D171" s="1419" t="str">
        <f>'Donnees MFER'!$C$49</f>
        <v>C9.8</v>
      </c>
      <c r="E171" s="1420"/>
      <c r="F171" s="890"/>
      <c r="G171" s="890"/>
      <c r="H171" s="1436"/>
      <c r="I171" s="1353"/>
      <c r="J171" s="1353"/>
      <c r="K171" s="1353"/>
      <c r="L171" s="1437"/>
      <c r="M171" s="1573" t="s">
        <v>212</v>
      </c>
      <c r="N171" s="1446"/>
      <c r="O171" s="1446"/>
      <c r="P171" s="1430" t="str">
        <f>REPT("g",(U171))</f>
        <v/>
      </c>
      <c r="Q171" s="1431"/>
      <c r="R171" s="1431"/>
      <c r="S171" s="1432"/>
      <c r="T171" s="890"/>
      <c r="U171" s="1038">
        <f>Bilan!$AK$42</f>
        <v>0</v>
      </c>
      <c r="V171" s="890"/>
      <c r="W171" s="1039" t="str">
        <f>Bilan!$AM$42</f>
        <v xml:space="preserve"> </v>
      </c>
      <c r="X171" s="890"/>
      <c r="Y171" s="890"/>
      <c r="Z171" s="891"/>
      <c r="AA171" s="700"/>
      <c r="AB171" s="686"/>
      <c r="AC171" s="1454">
        <v>54</v>
      </c>
      <c r="AD171" s="1417"/>
      <c r="AE171" s="1419" t="str">
        <f>'Donnees MFER'!$C$58</f>
        <v>C10.8</v>
      </c>
      <c r="AF171" s="1420"/>
      <c r="AG171" s="652"/>
      <c r="AH171" s="654"/>
      <c r="AI171" s="1436"/>
      <c r="AJ171" s="1353"/>
      <c r="AK171" s="1353"/>
      <c r="AL171" s="1353"/>
      <c r="AM171" s="1437"/>
      <c r="AN171" s="1573" t="s">
        <v>212</v>
      </c>
      <c r="AO171" s="1446"/>
      <c r="AP171" s="1446"/>
      <c r="AQ171" s="1430" t="str">
        <f>REPT("g",(AV171))</f>
        <v/>
      </c>
      <c r="AR171" s="1431"/>
      <c r="AS171" s="1431"/>
      <c r="AT171" s="1432"/>
      <c r="AU171" s="654"/>
      <c r="AV171" s="1038">
        <f>Bilan!$AK$42</f>
        <v>0</v>
      </c>
      <c r="AW171" s="654"/>
      <c r="AX171" s="1039" t="str">
        <f>Bilan!$AM$42</f>
        <v xml:space="preserve"> </v>
      </c>
      <c r="AY171" s="654"/>
      <c r="AZ171" s="654"/>
      <c r="BA171" s="657"/>
    </row>
    <row r="172" spans="2:55" ht="20.100000000000001" customHeight="1">
      <c r="B172" s="889"/>
      <c r="C172" s="890"/>
      <c r="D172" s="890"/>
      <c r="E172" s="890"/>
      <c r="F172" s="890"/>
      <c r="G172" s="890"/>
      <c r="H172" s="1438"/>
      <c r="I172" s="1439"/>
      <c r="J172" s="1439"/>
      <c r="K172" s="1439"/>
      <c r="L172" s="1440"/>
      <c r="M172" s="890"/>
      <c r="N172" s="890"/>
      <c r="O172" s="890"/>
      <c r="P172" s="890"/>
      <c r="Q172" s="890"/>
      <c r="R172" s="890"/>
      <c r="S172" s="890"/>
      <c r="T172" s="890"/>
      <c r="U172" s="890"/>
      <c r="V172" s="890"/>
      <c r="W172" s="890"/>
      <c r="X172" s="890"/>
      <c r="Y172" s="890"/>
      <c r="Z172" s="891"/>
      <c r="AA172" s="700"/>
      <c r="AB172" s="686"/>
      <c r="AC172" s="687"/>
      <c r="AD172" s="652"/>
      <c r="AE172" s="653"/>
      <c r="AF172" s="653"/>
      <c r="AG172" s="652"/>
      <c r="AH172" s="654"/>
      <c r="AI172" s="1438"/>
      <c r="AJ172" s="1439"/>
      <c r="AK172" s="1439"/>
      <c r="AL172" s="1439"/>
      <c r="AM172" s="1440"/>
      <c r="AN172" s="643"/>
      <c r="AO172" s="643"/>
      <c r="AP172" s="654"/>
      <c r="AQ172" s="654"/>
      <c r="AR172" s="654"/>
      <c r="AS172" s="654"/>
      <c r="AT172" s="654"/>
      <c r="AU172" s="654"/>
      <c r="AV172" s="654"/>
      <c r="AW172" s="654"/>
      <c r="AX172" s="654"/>
      <c r="AY172" s="654"/>
      <c r="AZ172" s="654"/>
      <c r="BA172" s="657"/>
    </row>
    <row r="173" spans="2:55" ht="20.100000000000001" customHeight="1">
      <c r="B173" s="889"/>
      <c r="C173" s="890"/>
      <c r="D173" s="890"/>
      <c r="E173" s="890"/>
      <c r="F173" s="890"/>
      <c r="G173" s="890"/>
      <c r="H173" s="890"/>
      <c r="I173" s="890"/>
      <c r="J173" s="890"/>
      <c r="K173" s="890"/>
      <c r="L173" s="890"/>
      <c r="M173" s="890"/>
      <c r="N173" s="890"/>
      <c r="O173" s="890"/>
      <c r="P173" s="890"/>
      <c r="Q173" s="890"/>
      <c r="R173" s="890"/>
      <c r="S173" s="890"/>
      <c r="T173" s="890"/>
      <c r="U173" s="890"/>
      <c r="V173" s="890"/>
      <c r="W173" s="890"/>
      <c r="X173" s="890"/>
      <c r="Y173" s="890"/>
      <c r="Z173" s="891"/>
      <c r="AA173" s="700"/>
      <c r="AB173" s="686"/>
      <c r="AC173" s="687"/>
      <c r="AD173" s="652"/>
      <c r="AE173" s="653"/>
      <c r="AF173" s="653"/>
      <c r="AG173" s="652"/>
      <c r="AH173" s="654"/>
      <c r="AI173" s="472"/>
      <c r="AJ173" s="472"/>
      <c r="AK173" s="472"/>
      <c r="AL173" s="472"/>
      <c r="AM173" s="472"/>
      <c r="AN173" s="643"/>
      <c r="AO173" s="643"/>
      <c r="AP173" s="654"/>
      <c r="AQ173" s="654"/>
      <c r="AR173" s="654"/>
      <c r="AS173" s="654"/>
      <c r="AT173" s="654"/>
      <c r="AU173" s="654"/>
      <c r="AV173" s="654"/>
      <c r="AW173" s="654"/>
      <c r="AX173" s="654"/>
      <c r="AY173" s="654"/>
      <c r="AZ173" s="654"/>
      <c r="BA173" s="657"/>
    </row>
    <row r="174" spans="2:55" ht="20.100000000000001" customHeight="1">
      <c r="B174" s="889"/>
      <c r="C174" s="890"/>
      <c r="D174" s="890"/>
      <c r="E174" s="890"/>
      <c r="F174" s="890"/>
      <c r="G174" s="890"/>
      <c r="H174" s="1433" t="str">
        <f>'Donnees MFER'!$E$50</f>
        <v>C9.9 Evacuer les déchets</v>
      </c>
      <c r="I174" s="1434"/>
      <c r="J174" s="1434"/>
      <c r="K174" s="1434"/>
      <c r="L174" s="1435"/>
      <c r="M174" s="890"/>
      <c r="N174" s="890"/>
      <c r="O174" s="890"/>
      <c r="P174" s="890"/>
      <c r="Q174" s="937"/>
      <c r="R174" s="890"/>
      <c r="S174" s="890"/>
      <c r="T174" s="890"/>
      <c r="U174" s="890"/>
      <c r="V174" s="890"/>
      <c r="W174" s="890"/>
      <c r="X174" s="890"/>
      <c r="Y174" s="890"/>
      <c r="Z174" s="891"/>
      <c r="AA174" s="700"/>
      <c r="AB174" s="686"/>
      <c r="AC174" s="687"/>
      <c r="AD174" s="652"/>
      <c r="AE174" s="653"/>
      <c r="AF174" s="653"/>
      <c r="AG174" s="652"/>
      <c r="AH174" s="654"/>
      <c r="AI174" s="1433" t="str">
        <f>'Donnees MFER'!$E$59</f>
        <v>C10.9 Installer et régler le composant de remplacement</v>
      </c>
      <c r="AJ174" s="1434"/>
      <c r="AK174" s="1434"/>
      <c r="AL174" s="1434"/>
      <c r="AM174" s="1435"/>
      <c r="AN174" s="643"/>
      <c r="AO174" s="643"/>
      <c r="AP174" s="654"/>
      <c r="AQ174" s="654"/>
      <c r="AR174" s="940"/>
      <c r="AS174" s="654"/>
      <c r="AT174" s="654"/>
      <c r="AU174" s="654"/>
      <c r="AV174" s="654"/>
      <c r="AW174" s="654"/>
      <c r="AX174" s="654"/>
      <c r="AY174" s="654"/>
      <c r="AZ174" s="654"/>
      <c r="BA174" s="657"/>
    </row>
    <row r="175" spans="2:55" ht="30" customHeight="1">
      <c r="B175" s="1416">
        <v>46</v>
      </c>
      <c r="C175" s="1417"/>
      <c r="D175" s="1419" t="str">
        <f>'Donnees MFER'!$C$50</f>
        <v>C9.9</v>
      </c>
      <c r="E175" s="1420"/>
      <c r="F175" s="890"/>
      <c r="G175" s="890"/>
      <c r="H175" s="1436"/>
      <c r="I175" s="1353"/>
      <c r="J175" s="1353"/>
      <c r="K175" s="1353"/>
      <c r="L175" s="1437"/>
      <c r="M175" s="1573" t="s">
        <v>212</v>
      </c>
      <c r="N175" s="1446"/>
      <c r="O175" s="1446"/>
      <c r="P175" s="1430" t="str">
        <f>REPT("g",(U175))</f>
        <v/>
      </c>
      <c r="Q175" s="1431"/>
      <c r="R175" s="1431"/>
      <c r="S175" s="1432"/>
      <c r="T175" s="890"/>
      <c r="U175" s="1038">
        <f>Bilan!$AK$42</f>
        <v>0</v>
      </c>
      <c r="V175" s="890"/>
      <c r="W175" s="1039" t="str">
        <f>Bilan!$AM$42</f>
        <v xml:space="preserve"> </v>
      </c>
      <c r="X175" s="890"/>
      <c r="Y175" s="890"/>
      <c r="Z175" s="891"/>
      <c r="AA175" s="700"/>
      <c r="AB175" s="686"/>
      <c r="AC175" s="1454">
        <v>55</v>
      </c>
      <c r="AD175" s="1417"/>
      <c r="AE175" s="1419" t="str">
        <f>'Donnees MFER'!$C$59</f>
        <v>C10.9</v>
      </c>
      <c r="AF175" s="1420"/>
      <c r="AG175" s="652"/>
      <c r="AH175" s="654"/>
      <c r="AI175" s="1436"/>
      <c r="AJ175" s="1353"/>
      <c r="AK175" s="1353"/>
      <c r="AL175" s="1353"/>
      <c r="AM175" s="1437"/>
      <c r="AN175" s="1573" t="s">
        <v>212</v>
      </c>
      <c r="AO175" s="1446"/>
      <c r="AP175" s="1446"/>
      <c r="AQ175" s="1430" t="str">
        <f>REPT("g",(AV175))</f>
        <v/>
      </c>
      <c r="AR175" s="1431"/>
      <c r="AS175" s="1431"/>
      <c r="AT175" s="1432"/>
      <c r="AU175" s="654"/>
      <c r="AV175" s="1038">
        <f>Bilan!$AK$42</f>
        <v>0</v>
      </c>
      <c r="AW175" s="654"/>
      <c r="AX175" s="1039" t="str">
        <f>Bilan!$AM$42</f>
        <v xml:space="preserve"> </v>
      </c>
      <c r="AY175" s="654"/>
      <c r="AZ175" s="654"/>
      <c r="BA175" s="657"/>
    </row>
    <row r="176" spans="2:55" ht="20.100000000000001" customHeight="1">
      <c r="B176" s="889"/>
      <c r="C176" s="890"/>
      <c r="D176" s="890"/>
      <c r="E176" s="890"/>
      <c r="F176" s="890"/>
      <c r="G176" s="890"/>
      <c r="H176" s="1438"/>
      <c r="I176" s="1439"/>
      <c r="J176" s="1439"/>
      <c r="K176" s="1439"/>
      <c r="L176" s="1440"/>
      <c r="M176" s="890"/>
      <c r="N176" s="890"/>
      <c r="O176" s="890"/>
      <c r="P176" s="890"/>
      <c r="Q176" s="890"/>
      <c r="R176" s="890"/>
      <c r="S176" s="890"/>
      <c r="T176" s="890"/>
      <c r="U176" s="890"/>
      <c r="V176" s="890"/>
      <c r="W176" s="890"/>
      <c r="X176" s="890"/>
      <c r="Y176" s="890"/>
      <c r="Z176" s="891"/>
      <c r="AA176" s="700"/>
      <c r="AB176" s="686"/>
      <c r="AC176" s="687"/>
      <c r="AD176" s="652"/>
      <c r="AE176" s="653"/>
      <c r="AF176" s="653"/>
      <c r="AG176" s="652"/>
      <c r="AH176" s="654"/>
      <c r="AI176" s="1438"/>
      <c r="AJ176" s="1439"/>
      <c r="AK176" s="1439"/>
      <c r="AL176" s="1439"/>
      <c r="AM176" s="1440"/>
      <c r="AN176" s="643"/>
      <c r="AO176" s="643"/>
      <c r="AP176" s="654"/>
      <c r="AQ176" s="654"/>
      <c r="AR176" s="654"/>
      <c r="AS176" s="654"/>
      <c r="AT176" s="654"/>
      <c r="AU176" s="654"/>
      <c r="AV176" s="654"/>
      <c r="AW176" s="654"/>
      <c r="AX176" s="654"/>
      <c r="AY176" s="654"/>
      <c r="AZ176" s="654"/>
      <c r="BA176" s="657"/>
    </row>
    <row r="177" spans="2:53" ht="20.100000000000001" customHeight="1">
      <c r="B177" s="889"/>
      <c r="C177" s="1417"/>
      <c r="D177" s="1417"/>
      <c r="E177" s="1417"/>
      <c r="F177" s="1417"/>
      <c r="G177" s="1417"/>
      <c r="H177" s="1417"/>
      <c r="I177" s="1417"/>
      <c r="J177" s="1417"/>
      <c r="K177" s="1417"/>
      <c r="L177" s="1417"/>
      <c r="M177" s="1417"/>
      <c r="N177" s="1417"/>
      <c r="O177" s="1417"/>
      <c r="P177" s="1417"/>
      <c r="Q177" s="1417"/>
      <c r="R177" s="1417"/>
      <c r="S177" s="1417"/>
      <c r="T177" s="1417"/>
      <c r="U177" s="1417"/>
      <c r="V177" s="1417"/>
      <c r="W177" s="1417"/>
      <c r="X177" s="1417"/>
      <c r="Y177" s="1417"/>
      <c r="Z177" s="1445"/>
      <c r="AA177" s="700"/>
      <c r="AB177" s="686"/>
      <c r="AC177" s="687"/>
      <c r="AD177" s="652"/>
      <c r="AE177" s="653"/>
      <c r="AF177" s="653"/>
      <c r="AG177" s="652"/>
      <c r="AH177" s="654"/>
      <c r="AI177" s="472"/>
      <c r="AJ177" s="472"/>
      <c r="AK177" s="472"/>
      <c r="AL177" s="472"/>
      <c r="AM177" s="472"/>
      <c r="AN177" s="643"/>
      <c r="AO177" s="643"/>
      <c r="AP177" s="654"/>
      <c r="AQ177" s="654"/>
      <c r="AR177" s="654"/>
      <c r="AS177" s="654"/>
      <c r="AT177" s="654"/>
      <c r="AU177" s="654"/>
      <c r="AV177" s="654"/>
      <c r="AW177" s="654"/>
      <c r="AX177" s="654"/>
      <c r="AY177" s="654"/>
      <c r="AZ177" s="654"/>
      <c r="BA177" s="657"/>
    </row>
    <row r="178" spans="2:53" ht="20.100000000000001" customHeight="1">
      <c r="B178" s="889"/>
      <c r="C178" s="1417"/>
      <c r="D178" s="1417"/>
      <c r="E178" s="1417"/>
      <c r="F178" s="1417"/>
      <c r="G178" s="1417"/>
      <c r="H178" s="1417"/>
      <c r="I178" s="1417"/>
      <c r="J178" s="1417"/>
      <c r="K178" s="1417"/>
      <c r="L178" s="1417"/>
      <c r="M178" s="1417"/>
      <c r="N178" s="1417"/>
      <c r="O178" s="1417"/>
      <c r="P178" s="1417"/>
      <c r="Q178" s="1417"/>
      <c r="R178" s="1417"/>
      <c r="S178" s="1417"/>
      <c r="T178" s="1417"/>
      <c r="U178" s="1417"/>
      <c r="V178" s="1417"/>
      <c r="W178" s="1417"/>
      <c r="X178" s="1417"/>
      <c r="Y178" s="1417"/>
      <c r="Z178" s="1445"/>
      <c r="AA178" s="700"/>
      <c r="AB178" s="686"/>
      <c r="AC178" s="687"/>
      <c r="AD178" s="652"/>
      <c r="AE178" s="653"/>
      <c r="AF178" s="653"/>
      <c r="AG178" s="652"/>
      <c r="AH178" s="654"/>
      <c r="AI178" s="1433" t="str">
        <f>'Donnees MFER'!$E$60</f>
        <v>C10.10 Réaliser les réglages et/ou les paramétrages à l'origine de la défaillance</v>
      </c>
      <c r="AJ178" s="1434"/>
      <c r="AK178" s="1434"/>
      <c r="AL178" s="1434"/>
      <c r="AM178" s="1435"/>
      <c r="AN178" s="643"/>
      <c r="AO178" s="643"/>
      <c r="AP178" s="654"/>
      <c r="AQ178" s="654"/>
      <c r="AR178" s="940"/>
      <c r="AS178" s="654"/>
      <c r="AT178" s="654"/>
      <c r="AU178" s="654"/>
      <c r="AV178" s="654"/>
      <c r="AW178" s="654"/>
      <c r="AX178" s="654"/>
      <c r="AY178" s="654"/>
      <c r="AZ178" s="654"/>
      <c r="BA178" s="657"/>
    </row>
    <row r="179" spans="2:53" ht="30" customHeight="1">
      <c r="B179" s="889"/>
      <c r="C179" s="1417"/>
      <c r="D179" s="1417"/>
      <c r="E179" s="1417"/>
      <c r="F179" s="1417"/>
      <c r="G179" s="1417"/>
      <c r="H179" s="1417"/>
      <c r="I179" s="1417"/>
      <c r="J179" s="1417"/>
      <c r="K179" s="1417"/>
      <c r="L179" s="1417"/>
      <c r="M179" s="1417"/>
      <c r="N179" s="1417"/>
      <c r="O179" s="1417"/>
      <c r="P179" s="1417"/>
      <c r="Q179" s="1417"/>
      <c r="R179" s="1417"/>
      <c r="S179" s="1417"/>
      <c r="T179" s="1417"/>
      <c r="U179" s="1417"/>
      <c r="V179" s="1417"/>
      <c r="W179" s="1417"/>
      <c r="X179" s="1417"/>
      <c r="Y179" s="1417"/>
      <c r="Z179" s="1445"/>
      <c r="AA179" s="700"/>
      <c r="AB179" s="686"/>
      <c r="AC179" s="1454">
        <v>56</v>
      </c>
      <c r="AD179" s="1417"/>
      <c r="AE179" s="1419" t="str">
        <f>'Donnees MFER'!$C$60</f>
        <v>C10.10</v>
      </c>
      <c r="AF179" s="1420"/>
      <c r="AG179" s="652"/>
      <c r="AH179" s="654"/>
      <c r="AI179" s="1436"/>
      <c r="AJ179" s="1353"/>
      <c r="AK179" s="1353"/>
      <c r="AL179" s="1353"/>
      <c r="AM179" s="1437"/>
      <c r="AN179" s="1573" t="s">
        <v>212</v>
      </c>
      <c r="AO179" s="1446"/>
      <c r="AP179" s="1446"/>
      <c r="AQ179" s="1430" t="str">
        <f>REPT("g",(AV179))</f>
        <v/>
      </c>
      <c r="AR179" s="1431"/>
      <c r="AS179" s="1431"/>
      <c r="AT179" s="1432"/>
      <c r="AU179" s="654"/>
      <c r="AV179" s="1038">
        <f>Bilan!$AK$42</f>
        <v>0</v>
      </c>
      <c r="AW179" s="654"/>
      <c r="AX179" s="1039" t="str">
        <f>Bilan!$AM$42</f>
        <v xml:space="preserve"> </v>
      </c>
      <c r="AY179" s="654"/>
      <c r="AZ179" s="654"/>
      <c r="BA179" s="657"/>
    </row>
    <row r="180" spans="2:53" ht="20.100000000000001" customHeight="1">
      <c r="B180" s="889"/>
      <c r="C180" s="1417"/>
      <c r="D180" s="1417"/>
      <c r="E180" s="1417"/>
      <c r="F180" s="1417"/>
      <c r="G180" s="1417"/>
      <c r="H180" s="1417"/>
      <c r="I180" s="1417"/>
      <c r="J180" s="1417"/>
      <c r="K180" s="1417"/>
      <c r="L180" s="1417"/>
      <c r="M180" s="1417"/>
      <c r="N180" s="1417"/>
      <c r="O180" s="1417"/>
      <c r="P180" s="1417"/>
      <c r="Q180" s="1417"/>
      <c r="R180" s="1417"/>
      <c r="S180" s="1417"/>
      <c r="T180" s="1417"/>
      <c r="U180" s="1417"/>
      <c r="V180" s="1417"/>
      <c r="W180" s="1417"/>
      <c r="X180" s="1417"/>
      <c r="Y180" s="1417"/>
      <c r="Z180" s="1445"/>
      <c r="AA180" s="700"/>
      <c r="AB180" s="686"/>
      <c r="AC180" s="687"/>
      <c r="AD180" s="652"/>
      <c r="AE180" s="653"/>
      <c r="AF180" s="653"/>
      <c r="AG180" s="652"/>
      <c r="AH180" s="654"/>
      <c r="AI180" s="1438"/>
      <c r="AJ180" s="1439"/>
      <c r="AK180" s="1439"/>
      <c r="AL180" s="1439"/>
      <c r="AM180" s="1440"/>
      <c r="AN180" s="643"/>
      <c r="AO180" s="643"/>
      <c r="AP180" s="654"/>
      <c r="AQ180" s="654"/>
      <c r="AR180" s="654"/>
      <c r="AS180" s="654"/>
      <c r="AT180" s="654"/>
      <c r="AU180" s="654"/>
      <c r="AV180" s="654"/>
      <c r="AW180" s="654"/>
      <c r="AX180" s="654"/>
      <c r="AY180" s="654"/>
      <c r="AZ180" s="654"/>
      <c r="BA180" s="657"/>
    </row>
    <row r="181" spans="2:53" ht="20.100000000000001" customHeight="1">
      <c r="B181" s="889"/>
      <c r="C181" s="1417"/>
      <c r="D181" s="1417"/>
      <c r="E181" s="1417"/>
      <c r="F181" s="1417"/>
      <c r="G181" s="1417"/>
      <c r="H181" s="1417"/>
      <c r="I181" s="1417"/>
      <c r="J181" s="1417"/>
      <c r="K181" s="1417"/>
      <c r="L181" s="1417"/>
      <c r="M181" s="1417"/>
      <c r="N181" s="1417"/>
      <c r="O181" s="1417"/>
      <c r="P181" s="1417"/>
      <c r="Q181" s="1417"/>
      <c r="R181" s="1417"/>
      <c r="S181" s="1417"/>
      <c r="T181" s="1417"/>
      <c r="U181" s="1417"/>
      <c r="V181" s="1417"/>
      <c r="W181" s="1417"/>
      <c r="X181" s="1417"/>
      <c r="Y181" s="1417"/>
      <c r="Z181" s="1445"/>
      <c r="AA181" s="700"/>
      <c r="AB181" s="686"/>
      <c r="AC181" s="687"/>
      <c r="AD181" s="652"/>
      <c r="AE181" s="653"/>
      <c r="AF181" s="653"/>
      <c r="AG181" s="652"/>
      <c r="AH181" s="654"/>
      <c r="AI181" s="472"/>
      <c r="AJ181" s="472"/>
      <c r="AK181" s="472"/>
      <c r="AL181" s="472"/>
      <c r="AM181" s="472"/>
      <c r="AN181" s="643"/>
      <c r="AO181" s="643"/>
      <c r="AP181" s="654"/>
      <c r="AQ181" s="654"/>
      <c r="AR181" s="654"/>
      <c r="AS181" s="654"/>
      <c r="AT181" s="654"/>
      <c r="AU181" s="654"/>
      <c r="AV181" s="654"/>
      <c r="AW181" s="654"/>
      <c r="AX181" s="654"/>
      <c r="AY181" s="654"/>
      <c r="AZ181" s="654"/>
      <c r="BA181" s="657"/>
    </row>
    <row r="182" spans="2:53" ht="20.100000000000001" customHeight="1">
      <c r="B182" s="889"/>
      <c r="C182" s="1417"/>
      <c r="D182" s="1417"/>
      <c r="E182" s="1417"/>
      <c r="F182" s="1417"/>
      <c r="G182" s="1417"/>
      <c r="H182" s="1417"/>
      <c r="I182" s="1417"/>
      <c r="J182" s="1417"/>
      <c r="K182" s="1417"/>
      <c r="L182" s="1417"/>
      <c r="M182" s="1417"/>
      <c r="N182" s="1417"/>
      <c r="O182" s="1417"/>
      <c r="P182" s="1417"/>
      <c r="Q182" s="1417"/>
      <c r="R182" s="1417"/>
      <c r="S182" s="1417"/>
      <c r="T182" s="1417"/>
      <c r="U182" s="1417"/>
      <c r="V182" s="1417"/>
      <c r="W182" s="1417"/>
      <c r="X182" s="1417"/>
      <c r="Y182" s="1417"/>
      <c r="Z182" s="1445"/>
      <c r="AA182" s="700"/>
      <c r="AB182" s="686"/>
      <c r="AC182" s="687"/>
      <c r="AD182" s="652"/>
      <c r="AE182" s="653"/>
      <c r="AF182" s="653"/>
      <c r="AG182" s="652"/>
      <c r="AH182" s="654"/>
      <c r="AI182" s="1433" t="str">
        <f>'Donnees MFER'!$E$61</f>
        <v>C10.11 Déconsigner le système</v>
      </c>
      <c r="AJ182" s="1434"/>
      <c r="AK182" s="1434"/>
      <c r="AL182" s="1434"/>
      <c r="AM182" s="1435"/>
      <c r="AN182" s="643"/>
      <c r="AO182" s="643"/>
      <c r="AP182" s="654"/>
      <c r="AQ182" s="654"/>
      <c r="AR182" s="940"/>
      <c r="AS182" s="654"/>
      <c r="AT182" s="654"/>
      <c r="AU182" s="654"/>
      <c r="AV182" s="654"/>
      <c r="AW182" s="654"/>
      <c r="AX182" s="654"/>
      <c r="AY182" s="654"/>
      <c r="AZ182" s="654"/>
      <c r="BA182" s="657"/>
    </row>
    <row r="183" spans="2:53" ht="30" customHeight="1">
      <c r="B183" s="889"/>
      <c r="C183" s="1417"/>
      <c r="D183" s="1417"/>
      <c r="E183" s="1417"/>
      <c r="F183" s="1417"/>
      <c r="G183" s="1417"/>
      <c r="H183" s="1417"/>
      <c r="I183" s="1417"/>
      <c r="J183" s="1417"/>
      <c r="K183" s="1417"/>
      <c r="L183" s="1417"/>
      <c r="M183" s="1417"/>
      <c r="N183" s="1417"/>
      <c r="O183" s="1417"/>
      <c r="P183" s="1417"/>
      <c r="Q183" s="1417"/>
      <c r="R183" s="1417"/>
      <c r="S183" s="1417"/>
      <c r="T183" s="1417"/>
      <c r="U183" s="1417"/>
      <c r="V183" s="1417"/>
      <c r="W183" s="1417"/>
      <c r="X183" s="1417"/>
      <c r="Y183" s="1417"/>
      <c r="Z183" s="1445"/>
      <c r="AA183" s="700"/>
      <c r="AB183" s="686"/>
      <c r="AC183" s="1454">
        <v>57</v>
      </c>
      <c r="AD183" s="1417"/>
      <c r="AE183" s="1419" t="str">
        <f>'Donnees MFER'!$C$61</f>
        <v>C10.11</v>
      </c>
      <c r="AF183" s="1420"/>
      <c r="AG183" s="652"/>
      <c r="AH183" s="654"/>
      <c r="AI183" s="1436"/>
      <c r="AJ183" s="1353"/>
      <c r="AK183" s="1353"/>
      <c r="AL183" s="1353"/>
      <c r="AM183" s="1437"/>
      <c r="AN183" s="1573" t="s">
        <v>212</v>
      </c>
      <c r="AO183" s="1446"/>
      <c r="AP183" s="1446"/>
      <c r="AQ183" s="1430" t="str">
        <f>REPT("g",(AV183))</f>
        <v/>
      </c>
      <c r="AR183" s="1431"/>
      <c r="AS183" s="1431"/>
      <c r="AT183" s="1432"/>
      <c r="AU183" s="654"/>
      <c r="AV183" s="1038">
        <f>Bilan!$AK$42</f>
        <v>0</v>
      </c>
      <c r="AW183" s="654"/>
      <c r="AX183" s="1039" t="str">
        <f>Bilan!$AM$42</f>
        <v xml:space="preserve"> </v>
      </c>
      <c r="AY183" s="654"/>
      <c r="AZ183" s="654"/>
      <c r="BA183" s="657"/>
    </row>
    <row r="184" spans="2:53" ht="20.100000000000001" customHeight="1">
      <c r="B184" s="889"/>
      <c r="C184" s="1417"/>
      <c r="D184" s="1417"/>
      <c r="E184" s="1417"/>
      <c r="F184" s="1417"/>
      <c r="G184" s="1417"/>
      <c r="H184" s="1417"/>
      <c r="I184" s="1417"/>
      <c r="J184" s="1417"/>
      <c r="K184" s="1417"/>
      <c r="L184" s="1417"/>
      <c r="M184" s="1417"/>
      <c r="N184" s="1417"/>
      <c r="O184" s="1417"/>
      <c r="P184" s="1417"/>
      <c r="Q184" s="1417"/>
      <c r="R184" s="1417"/>
      <c r="S184" s="1417"/>
      <c r="T184" s="1417"/>
      <c r="U184" s="1417"/>
      <c r="V184" s="1417"/>
      <c r="W184" s="1417"/>
      <c r="X184" s="1417"/>
      <c r="Y184" s="1417"/>
      <c r="Z184" s="1445"/>
      <c r="AA184" s="700"/>
      <c r="AB184" s="686"/>
      <c r="AC184" s="687"/>
      <c r="AD184" s="652"/>
      <c r="AE184" s="653"/>
      <c r="AF184" s="653"/>
      <c r="AG184" s="652"/>
      <c r="AH184" s="654"/>
      <c r="AI184" s="1438"/>
      <c r="AJ184" s="1439"/>
      <c r="AK184" s="1439"/>
      <c r="AL184" s="1439"/>
      <c r="AM184" s="1440"/>
      <c r="AN184" s="643"/>
      <c r="AO184" s="643"/>
      <c r="AP184" s="654"/>
      <c r="AQ184" s="654"/>
      <c r="AR184" s="654"/>
      <c r="AS184" s="654"/>
      <c r="AT184" s="654"/>
      <c r="AU184" s="654"/>
      <c r="AV184" s="654"/>
      <c r="AW184" s="654"/>
      <c r="AX184" s="654"/>
      <c r="AY184" s="654"/>
      <c r="AZ184" s="654"/>
      <c r="BA184" s="657"/>
    </row>
    <row r="185" spans="2:53" ht="20.100000000000001" customHeight="1">
      <c r="B185" s="889"/>
      <c r="C185" s="1417"/>
      <c r="D185" s="1417"/>
      <c r="E185" s="1417"/>
      <c r="F185" s="1417"/>
      <c r="G185" s="1417"/>
      <c r="H185" s="1417"/>
      <c r="I185" s="1417"/>
      <c r="J185" s="1417"/>
      <c r="K185" s="1417"/>
      <c r="L185" s="1417"/>
      <c r="M185" s="1417"/>
      <c r="N185" s="1417"/>
      <c r="O185" s="1417"/>
      <c r="P185" s="1417"/>
      <c r="Q185" s="1417"/>
      <c r="R185" s="1417"/>
      <c r="S185" s="1417"/>
      <c r="T185" s="1417"/>
      <c r="U185" s="1417"/>
      <c r="V185" s="1417"/>
      <c r="W185" s="1417"/>
      <c r="X185" s="1417"/>
      <c r="Y185" s="1417"/>
      <c r="Z185" s="1445"/>
      <c r="AA185" s="700"/>
      <c r="AB185" s="686"/>
      <c r="AC185" s="687"/>
      <c r="AD185" s="652"/>
      <c r="AE185" s="653"/>
      <c r="AF185" s="653"/>
      <c r="AG185" s="652"/>
      <c r="AH185" s="654"/>
      <c r="AI185" s="472"/>
      <c r="AJ185" s="472"/>
      <c r="AK185" s="472"/>
      <c r="AL185" s="472"/>
      <c r="AM185" s="472"/>
      <c r="AN185" s="643"/>
      <c r="AO185" s="643"/>
      <c r="AP185" s="654"/>
      <c r="AQ185" s="654"/>
      <c r="AR185" s="654"/>
      <c r="AS185" s="654"/>
      <c r="AT185" s="654"/>
      <c r="AU185" s="654"/>
      <c r="AV185" s="654"/>
      <c r="AW185" s="654"/>
      <c r="AX185" s="654"/>
      <c r="AY185" s="654"/>
      <c r="AZ185" s="654"/>
      <c r="BA185" s="657"/>
    </row>
    <row r="186" spans="2:53" ht="20.100000000000001" customHeight="1">
      <c r="B186" s="889"/>
      <c r="C186" s="1417"/>
      <c r="D186" s="1417"/>
      <c r="E186" s="1417"/>
      <c r="F186" s="1417"/>
      <c r="G186" s="1417"/>
      <c r="H186" s="1417"/>
      <c r="I186" s="1417"/>
      <c r="J186" s="1417"/>
      <c r="K186" s="1417"/>
      <c r="L186" s="1417"/>
      <c r="M186" s="1417"/>
      <c r="N186" s="1417"/>
      <c r="O186" s="1417"/>
      <c r="P186" s="1417"/>
      <c r="Q186" s="1417"/>
      <c r="R186" s="1417"/>
      <c r="S186" s="1417"/>
      <c r="T186" s="1417"/>
      <c r="U186" s="1417"/>
      <c r="V186" s="1417"/>
      <c r="W186" s="1417"/>
      <c r="X186" s="1417"/>
      <c r="Y186" s="1417"/>
      <c r="Z186" s="1445"/>
      <c r="AA186" s="700"/>
      <c r="AB186" s="686"/>
      <c r="AC186" s="687"/>
      <c r="AD186" s="652"/>
      <c r="AE186" s="653"/>
      <c r="AF186" s="653"/>
      <c r="AG186" s="652"/>
      <c r="AH186" s="654"/>
      <c r="AI186" s="1433" t="str">
        <f>'Donnees MFER'!$E$62</f>
        <v>C10.12 Mettre en service le système</v>
      </c>
      <c r="AJ186" s="1434"/>
      <c r="AK186" s="1434"/>
      <c r="AL186" s="1434"/>
      <c r="AM186" s="1435"/>
      <c r="AN186" s="643"/>
      <c r="AO186" s="643"/>
      <c r="AP186" s="654"/>
      <c r="AQ186" s="654"/>
      <c r="AR186" s="940"/>
      <c r="AS186" s="654"/>
      <c r="AT186" s="654"/>
      <c r="AU186" s="654"/>
      <c r="AV186" s="654"/>
      <c r="AW186" s="654"/>
      <c r="AX186" s="654"/>
      <c r="AY186" s="654"/>
      <c r="AZ186" s="654"/>
      <c r="BA186" s="657"/>
    </row>
    <row r="187" spans="2:53" ht="30" customHeight="1">
      <c r="B187" s="889"/>
      <c r="C187" s="1417"/>
      <c r="D187" s="1417"/>
      <c r="E187" s="1417"/>
      <c r="F187" s="1417"/>
      <c r="G187" s="1417"/>
      <c r="H187" s="1417"/>
      <c r="I187" s="1417"/>
      <c r="J187" s="1417"/>
      <c r="K187" s="1417"/>
      <c r="L187" s="1417"/>
      <c r="M187" s="1417"/>
      <c r="N187" s="1417"/>
      <c r="O187" s="1417"/>
      <c r="P187" s="1417"/>
      <c r="Q187" s="1417"/>
      <c r="R187" s="1417"/>
      <c r="S187" s="1417"/>
      <c r="T187" s="1417"/>
      <c r="U187" s="1417"/>
      <c r="V187" s="1417"/>
      <c r="W187" s="1417"/>
      <c r="X187" s="1417"/>
      <c r="Y187" s="1417"/>
      <c r="Z187" s="1445"/>
      <c r="AA187" s="700"/>
      <c r="AB187" s="686"/>
      <c r="AC187" s="1454">
        <v>58</v>
      </c>
      <c r="AD187" s="1417"/>
      <c r="AE187" s="1419" t="str">
        <f>'Donnees MFER'!$C$62</f>
        <v>C10.12</v>
      </c>
      <c r="AF187" s="1420"/>
      <c r="AG187" s="652"/>
      <c r="AH187" s="654"/>
      <c r="AI187" s="1436"/>
      <c r="AJ187" s="1353"/>
      <c r="AK187" s="1353"/>
      <c r="AL187" s="1353"/>
      <c r="AM187" s="1437"/>
      <c r="AN187" s="1573" t="s">
        <v>212</v>
      </c>
      <c r="AO187" s="1446"/>
      <c r="AP187" s="1446"/>
      <c r="AQ187" s="1430" t="str">
        <f>REPT("g",(AV187))</f>
        <v/>
      </c>
      <c r="AR187" s="1431"/>
      <c r="AS187" s="1431"/>
      <c r="AT187" s="1432"/>
      <c r="AU187" s="654"/>
      <c r="AV187" s="1038">
        <f>Bilan!$AK$42</f>
        <v>0</v>
      </c>
      <c r="AW187" s="654"/>
      <c r="AX187" s="1039" t="str">
        <f>Bilan!$AM$42</f>
        <v xml:space="preserve"> </v>
      </c>
      <c r="AY187" s="654"/>
      <c r="AZ187" s="654"/>
      <c r="BA187" s="657"/>
    </row>
    <row r="188" spans="2:53" ht="20.100000000000001" customHeight="1">
      <c r="B188" s="889"/>
      <c r="C188" s="1417"/>
      <c r="D188" s="1417"/>
      <c r="E188" s="1417"/>
      <c r="F188" s="1417"/>
      <c r="G188" s="1417"/>
      <c r="H188" s="1417"/>
      <c r="I188" s="1417"/>
      <c r="J188" s="1417"/>
      <c r="K188" s="1417"/>
      <c r="L188" s="1417"/>
      <c r="M188" s="1417"/>
      <c r="N188" s="1417"/>
      <c r="O188" s="1417"/>
      <c r="P188" s="1417"/>
      <c r="Q188" s="1417"/>
      <c r="R188" s="1417"/>
      <c r="S188" s="1417"/>
      <c r="T188" s="1417"/>
      <c r="U188" s="1417"/>
      <c r="V188" s="1417"/>
      <c r="W188" s="1417"/>
      <c r="X188" s="1417"/>
      <c r="Y188" s="1417"/>
      <c r="Z188" s="1445"/>
      <c r="AA188" s="700"/>
      <c r="AB188" s="686"/>
      <c r="AC188" s="687"/>
      <c r="AD188" s="652"/>
      <c r="AE188" s="653"/>
      <c r="AF188" s="653"/>
      <c r="AG188" s="652"/>
      <c r="AH188" s="654"/>
      <c r="AI188" s="1438"/>
      <c r="AJ188" s="1439"/>
      <c r="AK188" s="1439"/>
      <c r="AL188" s="1439"/>
      <c r="AM188" s="1440"/>
      <c r="AN188" s="643"/>
      <c r="AO188" s="643"/>
      <c r="AP188" s="654"/>
      <c r="AQ188" s="654"/>
      <c r="AR188" s="654"/>
      <c r="AS188" s="654"/>
      <c r="AT188" s="654"/>
      <c r="AU188" s="654"/>
      <c r="AV188" s="654"/>
      <c r="AW188" s="654"/>
      <c r="AX188" s="654"/>
      <c r="AY188" s="654"/>
      <c r="AZ188" s="654"/>
      <c r="BA188" s="657"/>
    </row>
    <row r="189" spans="2:53" ht="20.100000000000001" customHeight="1">
      <c r="B189" s="889"/>
      <c r="C189" s="1417"/>
      <c r="D189" s="1417"/>
      <c r="E189" s="1417"/>
      <c r="F189" s="1417"/>
      <c r="G189" s="1417"/>
      <c r="H189" s="1417"/>
      <c r="I189" s="1417"/>
      <c r="J189" s="1417"/>
      <c r="K189" s="1417"/>
      <c r="L189" s="1417"/>
      <c r="M189" s="1417"/>
      <c r="N189" s="1417"/>
      <c r="O189" s="1417"/>
      <c r="P189" s="1417"/>
      <c r="Q189" s="1417"/>
      <c r="R189" s="1417"/>
      <c r="S189" s="1417"/>
      <c r="T189" s="1417"/>
      <c r="U189" s="1417"/>
      <c r="V189" s="1417"/>
      <c r="W189" s="1417"/>
      <c r="X189" s="1417"/>
      <c r="Y189" s="1417"/>
      <c r="Z189" s="1445"/>
      <c r="AA189" s="700"/>
      <c r="AB189" s="686"/>
      <c r="AC189" s="687"/>
      <c r="AD189" s="652"/>
      <c r="AE189" s="653"/>
      <c r="AF189" s="653"/>
      <c r="AG189" s="652"/>
      <c r="AH189" s="654"/>
      <c r="AI189" s="472"/>
      <c r="AJ189" s="472"/>
      <c r="AK189" s="472"/>
      <c r="AL189" s="472"/>
      <c r="AM189" s="472"/>
      <c r="AN189" s="643"/>
      <c r="AO189" s="643"/>
      <c r="AP189" s="654"/>
      <c r="AQ189" s="654"/>
      <c r="AR189" s="654"/>
      <c r="AS189" s="654"/>
      <c r="AT189" s="654"/>
      <c r="AU189" s="654"/>
      <c r="AV189" s="654"/>
      <c r="AW189" s="654"/>
      <c r="AX189" s="654"/>
      <c r="AY189" s="654"/>
      <c r="AZ189" s="654"/>
      <c r="BA189" s="657"/>
    </row>
    <row r="190" spans="2:53" ht="20.100000000000001" customHeight="1">
      <c r="B190" s="889"/>
      <c r="C190" s="1417"/>
      <c r="D190" s="1417"/>
      <c r="E190" s="1417"/>
      <c r="F190" s="1417"/>
      <c r="G190" s="1417"/>
      <c r="H190" s="1417"/>
      <c r="I190" s="1417"/>
      <c r="J190" s="1417"/>
      <c r="K190" s="1417"/>
      <c r="L190" s="1417"/>
      <c r="M190" s="1417"/>
      <c r="N190" s="1417"/>
      <c r="O190" s="1417"/>
      <c r="P190" s="1417"/>
      <c r="Q190" s="1417"/>
      <c r="R190" s="1417"/>
      <c r="S190" s="1417"/>
      <c r="T190" s="1417"/>
      <c r="U190" s="1417"/>
      <c r="V190" s="1417"/>
      <c r="W190" s="1417"/>
      <c r="X190" s="1417"/>
      <c r="Y190" s="1417"/>
      <c r="Z190" s="1445"/>
      <c r="AA190" s="700"/>
      <c r="AB190" s="686"/>
      <c r="AC190" s="687"/>
      <c r="AD190" s="652"/>
      <c r="AE190" s="653"/>
      <c r="AF190" s="653"/>
      <c r="AG190" s="652"/>
      <c r="AH190" s="654"/>
      <c r="AI190" s="1433" t="str">
        <f>'Donnees MFER'!$E$63</f>
        <v>C10.13 Evacuer les déchets</v>
      </c>
      <c r="AJ190" s="1434"/>
      <c r="AK190" s="1434"/>
      <c r="AL190" s="1434"/>
      <c r="AM190" s="1435"/>
      <c r="AN190" s="643"/>
      <c r="AO190" s="643"/>
      <c r="AP190" s="654"/>
      <c r="AQ190" s="654"/>
      <c r="AR190" s="940"/>
      <c r="AS190" s="654"/>
      <c r="AT190" s="654"/>
      <c r="AU190" s="654"/>
      <c r="AV190" s="654"/>
      <c r="AW190" s="654"/>
      <c r="AX190" s="654"/>
      <c r="AY190" s="654"/>
      <c r="AZ190" s="654"/>
      <c r="BA190" s="657"/>
    </row>
    <row r="191" spans="2:53" ht="30" customHeight="1">
      <c r="B191" s="889"/>
      <c r="C191" s="1417"/>
      <c r="D191" s="1417"/>
      <c r="E191" s="1417"/>
      <c r="F191" s="1417"/>
      <c r="G191" s="1417"/>
      <c r="H191" s="1417"/>
      <c r="I191" s="1417"/>
      <c r="J191" s="1417"/>
      <c r="K191" s="1417"/>
      <c r="L191" s="1417"/>
      <c r="M191" s="1417"/>
      <c r="N191" s="1417"/>
      <c r="O191" s="1417"/>
      <c r="P191" s="1417"/>
      <c r="Q191" s="1417"/>
      <c r="R191" s="1417"/>
      <c r="S191" s="1417"/>
      <c r="T191" s="1417"/>
      <c r="U191" s="1417"/>
      <c r="V191" s="1417"/>
      <c r="W191" s="1417"/>
      <c r="X191" s="1417"/>
      <c r="Y191" s="1417"/>
      <c r="Z191" s="1445"/>
      <c r="AA191" s="700"/>
      <c r="AB191" s="686"/>
      <c r="AC191" s="1454">
        <v>59</v>
      </c>
      <c r="AD191" s="1417"/>
      <c r="AE191" s="1419" t="str">
        <f>'Donnees MFER'!$C$63</f>
        <v>C10.13</v>
      </c>
      <c r="AF191" s="1420"/>
      <c r="AG191" s="652"/>
      <c r="AH191" s="654"/>
      <c r="AI191" s="1436"/>
      <c r="AJ191" s="1353"/>
      <c r="AK191" s="1353"/>
      <c r="AL191" s="1353"/>
      <c r="AM191" s="1437"/>
      <c r="AN191" s="1573" t="s">
        <v>212</v>
      </c>
      <c r="AO191" s="1446"/>
      <c r="AP191" s="1446"/>
      <c r="AQ191" s="1430" t="str">
        <f>REPT("g",(AV191))</f>
        <v/>
      </c>
      <c r="AR191" s="1431"/>
      <c r="AS191" s="1431"/>
      <c r="AT191" s="1432"/>
      <c r="AU191" s="654"/>
      <c r="AV191" s="1038">
        <f>Bilan!$AK$42</f>
        <v>0</v>
      </c>
      <c r="AW191" s="654"/>
      <c r="AX191" s="1039" t="str">
        <f>Bilan!$AM$42</f>
        <v xml:space="preserve"> </v>
      </c>
      <c r="AY191" s="654"/>
      <c r="AZ191" s="654"/>
      <c r="BA191" s="657"/>
    </row>
    <row r="192" spans="2:53" ht="20.100000000000001" customHeight="1">
      <c r="B192" s="889"/>
      <c r="C192" s="1417"/>
      <c r="D192" s="1417"/>
      <c r="E192" s="1417"/>
      <c r="F192" s="1417"/>
      <c r="G192" s="1417"/>
      <c r="H192" s="1417"/>
      <c r="I192" s="1417"/>
      <c r="J192" s="1417"/>
      <c r="K192" s="1417"/>
      <c r="L192" s="1417"/>
      <c r="M192" s="1417"/>
      <c r="N192" s="1417"/>
      <c r="O192" s="1417"/>
      <c r="P192" s="1417"/>
      <c r="Q192" s="1417"/>
      <c r="R192" s="1417"/>
      <c r="S192" s="1417"/>
      <c r="T192" s="1417"/>
      <c r="U192" s="1417"/>
      <c r="V192" s="1417"/>
      <c r="W192" s="1417"/>
      <c r="X192" s="1417"/>
      <c r="Y192" s="1417"/>
      <c r="Z192" s="1445"/>
      <c r="AA192" s="700"/>
      <c r="AB192" s="686"/>
      <c r="AC192" s="687"/>
      <c r="AD192" s="652"/>
      <c r="AE192" s="653"/>
      <c r="AF192" s="653"/>
      <c r="AG192" s="652"/>
      <c r="AH192" s="654"/>
      <c r="AI192" s="1438"/>
      <c r="AJ192" s="1439"/>
      <c r="AK192" s="1439"/>
      <c r="AL192" s="1439"/>
      <c r="AM192" s="1440"/>
      <c r="AN192" s="643"/>
      <c r="AO192" s="643"/>
      <c r="AP192" s="654"/>
      <c r="AQ192" s="654"/>
      <c r="AR192" s="654"/>
      <c r="AS192" s="654"/>
      <c r="AT192" s="654"/>
      <c r="AU192" s="654"/>
      <c r="AV192" s="654"/>
      <c r="AW192" s="654"/>
      <c r="AX192" s="654"/>
      <c r="AY192" s="654"/>
      <c r="AZ192" s="654"/>
      <c r="BA192" s="657"/>
    </row>
    <row r="193" spans="2:55" ht="30" customHeight="1">
      <c r="B193" s="703"/>
      <c r="C193" s="1495"/>
      <c r="D193" s="1495"/>
      <c r="E193" s="1495"/>
      <c r="F193" s="1495"/>
      <c r="G193" s="1495"/>
      <c r="H193" s="1495"/>
      <c r="I193" s="1495"/>
      <c r="J193" s="1495"/>
      <c r="K193" s="1495"/>
      <c r="L193" s="1495"/>
      <c r="M193" s="1495"/>
      <c r="N193" s="1495"/>
      <c r="O193" s="1495"/>
      <c r="P193" s="1495"/>
      <c r="Q193" s="1495"/>
      <c r="R193" s="1495"/>
      <c r="S193" s="1495"/>
      <c r="T193" s="1495"/>
      <c r="U193" s="1495"/>
      <c r="V193" s="1495"/>
      <c r="W193" s="1495"/>
      <c r="X193" s="1495"/>
      <c r="Y193" s="1495"/>
      <c r="Z193" s="1628"/>
      <c r="AA193" s="693"/>
      <c r="AB193" s="694"/>
      <c r="AC193" s="708"/>
      <c r="AD193" s="704"/>
      <c r="AE193" s="704"/>
      <c r="AF193" s="704"/>
      <c r="AG193" s="705"/>
      <c r="AH193" s="647"/>
      <c r="AI193" s="647"/>
      <c r="AJ193" s="647"/>
      <c r="AK193" s="647"/>
      <c r="AL193" s="647"/>
      <c r="AM193" s="647"/>
      <c r="AN193" s="647"/>
      <c r="AO193" s="647"/>
      <c r="AP193" s="647"/>
      <c r="AQ193" s="647"/>
      <c r="AR193" s="647"/>
      <c r="AS193" s="647"/>
      <c r="AT193" s="647"/>
      <c r="AU193" s="647"/>
      <c r="AV193" s="647"/>
      <c r="AW193" s="647"/>
      <c r="AX193" s="706"/>
      <c r="AY193" s="647"/>
      <c r="AZ193" s="647"/>
      <c r="BA193" s="709"/>
    </row>
    <row r="194" spans="2:55" ht="27" customHeight="1">
      <c r="B194" s="636"/>
      <c r="C194" s="587"/>
      <c r="D194" s="587"/>
      <c r="E194" s="587"/>
      <c r="F194" s="587"/>
      <c r="G194" s="587"/>
      <c r="H194" s="587"/>
      <c r="I194" s="587"/>
      <c r="J194" s="587"/>
      <c r="K194" s="587"/>
      <c r="L194" s="587"/>
      <c r="M194" s="584"/>
      <c r="N194" s="584"/>
      <c r="O194" s="584"/>
      <c r="P194" s="584"/>
      <c r="Q194" s="584"/>
      <c r="R194" s="584"/>
      <c r="S194" s="584"/>
      <c r="T194" s="584"/>
      <c r="U194" s="584"/>
      <c r="V194" s="584"/>
      <c r="W194" s="584"/>
      <c r="X194" s="584"/>
      <c r="Y194" s="584"/>
      <c r="Z194" s="584"/>
      <c r="AA194" s="584"/>
      <c r="AB194" s="584"/>
      <c r="AC194" s="587"/>
      <c r="AD194" s="587"/>
      <c r="AE194" s="587"/>
      <c r="AF194" s="587"/>
      <c r="AG194" s="587"/>
      <c r="AH194" s="584"/>
      <c r="AI194" s="584"/>
      <c r="AJ194" s="584"/>
      <c r="AK194" s="584"/>
      <c r="AL194" s="584"/>
      <c r="AM194" s="584"/>
      <c r="AN194" s="584"/>
      <c r="AO194" s="584"/>
      <c r="AP194" s="584"/>
      <c r="AQ194" s="584"/>
      <c r="AR194" s="584"/>
      <c r="AS194" s="584"/>
      <c r="AT194" s="584"/>
      <c r="AU194" s="584"/>
      <c r="AV194" s="584"/>
      <c r="AW194" s="584"/>
      <c r="AX194" s="584"/>
      <c r="AY194" s="584"/>
      <c r="AZ194" s="584"/>
      <c r="BA194" s="637"/>
    </row>
    <row r="195" spans="2:55" ht="12" customHeight="1">
      <c r="B195" s="638"/>
      <c r="C195" s="639"/>
      <c r="D195" s="1455" t="s">
        <v>126</v>
      </c>
      <c r="E195" s="1455"/>
      <c r="F195" s="1458"/>
      <c r="G195" s="1448" t="s">
        <v>291</v>
      </c>
      <c r="H195" s="1448"/>
      <c r="I195" s="1448"/>
      <c r="J195" s="1448"/>
      <c r="K195" s="1448"/>
      <c r="L195" s="1448"/>
      <c r="M195" s="1448"/>
      <c r="N195" s="1448"/>
      <c r="O195" s="1448"/>
      <c r="P195" s="1448"/>
      <c r="Q195" s="1448"/>
      <c r="R195" s="1448"/>
      <c r="S195" s="1448"/>
      <c r="T195" s="1421"/>
      <c r="U195" s="640"/>
      <c r="V195" s="1421"/>
      <c r="W195" s="640"/>
      <c r="X195" s="1421"/>
      <c r="Y195" s="1421"/>
      <c r="Z195" s="1451"/>
      <c r="AA195" s="584"/>
      <c r="AB195" s="584"/>
      <c r="AC195" s="641"/>
      <c r="AD195" s="639"/>
      <c r="AE195" s="1455" t="s">
        <v>126</v>
      </c>
      <c r="AF195" s="1455"/>
      <c r="AG195" s="1458"/>
      <c r="AH195" s="1486" t="s">
        <v>439</v>
      </c>
      <c r="AI195" s="1486"/>
      <c r="AJ195" s="1486"/>
      <c r="AK195" s="1486"/>
      <c r="AL195" s="1486"/>
      <c r="AM195" s="1486"/>
      <c r="AN195" s="1486"/>
      <c r="AO195" s="1486"/>
      <c r="AP195" s="1486"/>
      <c r="AQ195" s="1486"/>
      <c r="AR195" s="1486"/>
      <c r="AS195" s="1486"/>
      <c r="AT195" s="1486"/>
      <c r="AU195" s="1421"/>
      <c r="AV195" s="640"/>
      <c r="AW195" s="1421"/>
      <c r="AX195" s="640"/>
      <c r="AY195" s="1421"/>
      <c r="AZ195" s="1421"/>
      <c r="BA195" s="1424"/>
    </row>
    <row r="196" spans="2:55" ht="13.5" customHeight="1">
      <c r="B196" s="642"/>
      <c r="C196" s="643"/>
      <c r="D196" s="1456"/>
      <c r="E196" s="1456"/>
      <c r="F196" s="1459"/>
      <c r="G196" s="1449"/>
      <c r="H196" s="1449"/>
      <c r="I196" s="1449"/>
      <c r="J196" s="1449"/>
      <c r="K196" s="1449"/>
      <c r="L196" s="1449"/>
      <c r="M196" s="1449"/>
      <c r="N196" s="1449"/>
      <c r="O196" s="1449"/>
      <c r="P196" s="1449"/>
      <c r="Q196" s="1449"/>
      <c r="R196" s="1449"/>
      <c r="S196" s="1449"/>
      <c r="T196" s="1422"/>
      <c r="U196" s="1442">
        <f>AVERAGE(U202:U206)</f>
        <v>0</v>
      </c>
      <c r="V196" s="1422"/>
      <c r="W196" s="1427" t="e">
        <f>AVERAGE(W202:W206)</f>
        <v>#DIV/0!</v>
      </c>
      <c r="X196" s="1422"/>
      <c r="Y196" s="1422"/>
      <c r="Z196" s="1452"/>
      <c r="AA196" s="584"/>
      <c r="AB196" s="584"/>
      <c r="AC196" s="644"/>
      <c r="AD196" s="643"/>
      <c r="AE196" s="1456"/>
      <c r="AF196" s="1456"/>
      <c r="AG196" s="1459"/>
      <c r="AH196" s="1487"/>
      <c r="AI196" s="1487"/>
      <c r="AJ196" s="1487"/>
      <c r="AK196" s="1487"/>
      <c r="AL196" s="1487"/>
      <c r="AM196" s="1487"/>
      <c r="AN196" s="1487"/>
      <c r="AO196" s="1487"/>
      <c r="AP196" s="1487"/>
      <c r="AQ196" s="1487"/>
      <c r="AR196" s="1487"/>
      <c r="AS196" s="1487"/>
      <c r="AT196" s="1487"/>
      <c r="AU196" s="1422"/>
      <c r="AV196" s="1442">
        <f>AVERAGE(AV202:AV210)</f>
        <v>0</v>
      </c>
      <c r="AW196" s="1422"/>
      <c r="AX196" s="1427" t="e">
        <f>AVERAGE(AX202:AX210)</f>
        <v>#DIV/0!</v>
      </c>
      <c r="AY196" s="1422"/>
      <c r="AZ196" s="1422"/>
      <c r="BA196" s="1425"/>
    </row>
    <row r="197" spans="2:55" ht="13.5" customHeight="1">
      <c r="B197" s="642"/>
      <c r="C197" s="643"/>
      <c r="D197" s="1456"/>
      <c r="E197" s="1456"/>
      <c r="F197" s="1459"/>
      <c r="G197" s="1449"/>
      <c r="H197" s="1449"/>
      <c r="I197" s="1449"/>
      <c r="J197" s="1449"/>
      <c r="K197" s="1449"/>
      <c r="L197" s="1449"/>
      <c r="M197" s="1449"/>
      <c r="N197" s="1449"/>
      <c r="O197" s="1449"/>
      <c r="P197" s="1449"/>
      <c r="Q197" s="1449"/>
      <c r="R197" s="1449"/>
      <c r="S197" s="1449"/>
      <c r="T197" s="1422"/>
      <c r="U197" s="1443"/>
      <c r="V197" s="1422"/>
      <c r="W197" s="1428"/>
      <c r="X197" s="1422"/>
      <c r="Y197" s="1422"/>
      <c r="Z197" s="1452"/>
      <c r="AA197" s="584"/>
      <c r="AB197" s="584"/>
      <c r="AC197" s="644"/>
      <c r="AD197" s="643"/>
      <c r="AE197" s="1456"/>
      <c r="AF197" s="1456"/>
      <c r="AG197" s="1459"/>
      <c r="AH197" s="1487"/>
      <c r="AI197" s="1487"/>
      <c r="AJ197" s="1487"/>
      <c r="AK197" s="1487"/>
      <c r="AL197" s="1487"/>
      <c r="AM197" s="1487"/>
      <c r="AN197" s="1487"/>
      <c r="AO197" s="1487"/>
      <c r="AP197" s="1487"/>
      <c r="AQ197" s="1487"/>
      <c r="AR197" s="1487"/>
      <c r="AS197" s="1487"/>
      <c r="AT197" s="1487"/>
      <c r="AU197" s="1422"/>
      <c r="AV197" s="1443"/>
      <c r="AW197" s="1422"/>
      <c r="AX197" s="1428"/>
      <c r="AY197" s="1422"/>
      <c r="AZ197" s="1422"/>
      <c r="BA197" s="1425"/>
    </row>
    <row r="198" spans="2:55" ht="10.5" customHeight="1">
      <c r="B198" s="642"/>
      <c r="C198" s="643"/>
      <c r="D198" s="1456"/>
      <c r="E198" s="1456"/>
      <c r="F198" s="1459"/>
      <c r="G198" s="1449"/>
      <c r="H198" s="1449"/>
      <c r="I198" s="1449"/>
      <c r="J198" s="1449"/>
      <c r="K198" s="1449"/>
      <c r="L198" s="1449"/>
      <c r="M198" s="1449"/>
      <c r="N198" s="1449"/>
      <c r="O198" s="1449"/>
      <c r="P198" s="1449"/>
      <c r="Q198" s="1449"/>
      <c r="R198" s="1449"/>
      <c r="S198" s="1449"/>
      <c r="T198" s="1422"/>
      <c r="U198" s="1444"/>
      <c r="V198" s="1422"/>
      <c r="W198" s="1429"/>
      <c r="X198" s="1422"/>
      <c r="Y198" s="1422"/>
      <c r="Z198" s="1452"/>
      <c r="AA198" s="584"/>
      <c r="AB198" s="584"/>
      <c r="AC198" s="644"/>
      <c r="AD198" s="643"/>
      <c r="AE198" s="1456"/>
      <c r="AF198" s="1456"/>
      <c r="AG198" s="1459"/>
      <c r="AH198" s="1487"/>
      <c r="AI198" s="1487"/>
      <c r="AJ198" s="1487"/>
      <c r="AK198" s="1487"/>
      <c r="AL198" s="1487"/>
      <c r="AM198" s="1487"/>
      <c r="AN198" s="1487"/>
      <c r="AO198" s="1487"/>
      <c r="AP198" s="1487"/>
      <c r="AQ198" s="1487"/>
      <c r="AR198" s="1487"/>
      <c r="AS198" s="1487"/>
      <c r="AT198" s="1487"/>
      <c r="AU198" s="1422"/>
      <c r="AV198" s="1444"/>
      <c r="AW198" s="1422"/>
      <c r="AX198" s="1429"/>
      <c r="AY198" s="1422"/>
      <c r="AZ198" s="1422"/>
      <c r="BA198" s="1425"/>
    </row>
    <row r="199" spans="2:55" ht="12" customHeight="1">
      <c r="B199" s="645"/>
      <c r="C199" s="646"/>
      <c r="D199" s="1457"/>
      <c r="E199" s="1457"/>
      <c r="F199" s="1460"/>
      <c r="G199" s="1450"/>
      <c r="H199" s="1450"/>
      <c r="I199" s="1450"/>
      <c r="J199" s="1450"/>
      <c r="K199" s="1450"/>
      <c r="L199" s="1450"/>
      <c r="M199" s="1450"/>
      <c r="N199" s="1450"/>
      <c r="O199" s="1450"/>
      <c r="P199" s="1450"/>
      <c r="Q199" s="1450"/>
      <c r="R199" s="1450"/>
      <c r="S199" s="1450"/>
      <c r="T199" s="1423"/>
      <c r="U199" s="647"/>
      <c r="V199" s="1423"/>
      <c r="W199" s="647"/>
      <c r="X199" s="1423"/>
      <c r="Y199" s="1423"/>
      <c r="Z199" s="1453"/>
      <c r="AA199" s="584"/>
      <c r="AB199" s="584"/>
      <c r="AC199" s="648"/>
      <c r="AD199" s="646"/>
      <c r="AE199" s="1457"/>
      <c r="AF199" s="1457"/>
      <c r="AG199" s="1460"/>
      <c r="AH199" s="1488"/>
      <c r="AI199" s="1488"/>
      <c r="AJ199" s="1488"/>
      <c r="AK199" s="1488"/>
      <c r="AL199" s="1488"/>
      <c r="AM199" s="1488"/>
      <c r="AN199" s="1488"/>
      <c r="AO199" s="1488"/>
      <c r="AP199" s="1488"/>
      <c r="AQ199" s="1488"/>
      <c r="AR199" s="1488"/>
      <c r="AS199" s="1488"/>
      <c r="AT199" s="1488"/>
      <c r="AU199" s="1423"/>
      <c r="AV199" s="647"/>
      <c r="AW199" s="1423"/>
      <c r="AX199" s="647"/>
      <c r="AY199" s="1423"/>
      <c r="AZ199" s="1423"/>
      <c r="BA199" s="1426"/>
    </row>
    <row r="200" spans="2:55" ht="30" customHeight="1">
      <c r="B200" s="638"/>
      <c r="C200" s="639"/>
      <c r="D200" s="639"/>
      <c r="E200" s="639"/>
      <c r="F200" s="639"/>
      <c r="G200" s="640"/>
      <c r="H200" s="640"/>
      <c r="I200" s="640"/>
      <c r="J200" s="640"/>
      <c r="K200" s="640"/>
      <c r="L200" s="640"/>
      <c r="M200" s="640"/>
      <c r="N200" s="640"/>
      <c r="O200" s="640"/>
      <c r="P200" s="640"/>
      <c r="Q200" s="640"/>
      <c r="R200" s="640"/>
      <c r="S200" s="640"/>
      <c r="T200" s="640"/>
      <c r="U200" s="640"/>
      <c r="V200" s="640"/>
      <c r="W200" s="640"/>
      <c r="X200" s="640"/>
      <c r="Y200" s="640"/>
      <c r="Z200" s="649"/>
      <c r="AA200" s="650"/>
      <c r="AB200" s="584"/>
      <c r="AC200" s="641"/>
      <c r="AD200" s="639"/>
      <c r="AE200" s="639"/>
      <c r="AF200" s="639"/>
      <c r="AG200" s="639"/>
      <c r="AH200" s="640"/>
      <c r="AI200" s="640"/>
      <c r="AJ200" s="640"/>
      <c r="AK200" s="640"/>
      <c r="AL200" s="640"/>
      <c r="AM200" s="640"/>
      <c r="AN200" s="640"/>
      <c r="AO200" s="640"/>
      <c r="AP200" s="640"/>
      <c r="AQ200" s="640"/>
      <c r="AR200" s="640"/>
      <c r="AS200" s="640"/>
      <c r="AT200" s="640"/>
      <c r="AU200" s="640"/>
      <c r="AV200" s="640"/>
      <c r="AW200" s="640"/>
      <c r="AX200" s="640"/>
      <c r="AY200" s="640"/>
      <c r="AZ200" s="640"/>
      <c r="BA200" s="651"/>
    </row>
    <row r="201" spans="2:55" ht="20.100000000000001" customHeight="1">
      <c r="B201" s="642"/>
      <c r="C201" s="652"/>
      <c r="D201" s="1418"/>
      <c r="E201" s="1418"/>
      <c r="F201" s="652"/>
      <c r="G201" s="654"/>
      <c r="H201" s="1433" t="str">
        <f>'Donnees MFER'!$E$64</f>
        <v>C11.1 Compléter la fiche d'intervention/bordereau de suivi de déchet dangereux</v>
      </c>
      <c r="I201" s="1434"/>
      <c r="J201" s="1434"/>
      <c r="K201" s="1434"/>
      <c r="L201" s="1435"/>
      <c r="M201" s="643"/>
      <c r="N201" s="643"/>
      <c r="O201" s="654"/>
      <c r="P201" s="654"/>
      <c r="Q201" s="655"/>
      <c r="R201" s="654"/>
      <c r="S201" s="654"/>
      <c r="T201" s="654"/>
      <c r="U201" s="654"/>
      <c r="V201" s="654"/>
      <c r="W201" s="654"/>
      <c r="X201" s="654"/>
      <c r="Y201" s="654"/>
      <c r="Z201" s="656"/>
      <c r="AA201" s="650"/>
      <c r="AB201" s="584"/>
      <c r="AC201" s="644"/>
      <c r="AD201" s="652"/>
      <c r="AE201" s="1418"/>
      <c r="AF201" s="1418"/>
      <c r="AG201" s="652"/>
      <c r="AH201" s="654"/>
      <c r="AI201" s="1433" t="str">
        <f>'Donnees MFER'!$E$66</f>
        <v>C12.1 Echanger avec le client sur le dysfonctionnement de l'installation</v>
      </c>
      <c r="AJ201" s="1434"/>
      <c r="AK201" s="1434"/>
      <c r="AL201" s="1434"/>
      <c r="AM201" s="1435"/>
      <c r="AN201" s="643"/>
      <c r="AO201" s="643"/>
      <c r="AP201" s="654"/>
      <c r="AQ201" s="654"/>
      <c r="AR201" s="655"/>
      <c r="AS201" s="654"/>
      <c r="AT201" s="654"/>
      <c r="AU201" s="654"/>
      <c r="AV201" s="654"/>
      <c r="AW201" s="654"/>
      <c r="AX201" s="654"/>
      <c r="AY201" s="654"/>
      <c r="AZ201" s="654"/>
      <c r="BA201" s="657"/>
    </row>
    <row r="202" spans="2:55" s="21" customFormat="1" ht="30" customHeight="1">
      <c r="B202" s="1416">
        <v>60</v>
      </c>
      <c r="C202" s="1417"/>
      <c r="D202" s="1419" t="str">
        <f>'Donnees MFER'!$C$64</f>
        <v>C11.1</v>
      </c>
      <c r="E202" s="1420"/>
      <c r="F202" s="652"/>
      <c r="G202" s="659" t="s">
        <v>211</v>
      </c>
      <c r="H202" s="1436"/>
      <c r="I202" s="1353"/>
      <c r="J202" s="1353"/>
      <c r="K202" s="1353"/>
      <c r="L202" s="1437"/>
      <c r="M202" s="1446" t="s">
        <v>212</v>
      </c>
      <c r="N202" s="1446"/>
      <c r="O202" s="1447"/>
      <c r="P202" s="1430" t="str">
        <f>REPT("g",(U202))</f>
        <v/>
      </c>
      <c r="Q202" s="1431"/>
      <c r="R202" s="1431"/>
      <c r="S202" s="1432"/>
      <c r="T202" s="664"/>
      <c r="U202" s="1038">
        <f>Bilan!$AK$42</f>
        <v>0</v>
      </c>
      <c r="V202" s="654"/>
      <c r="W202" s="1039" t="str">
        <f>Bilan!$AM$42</f>
        <v xml:space="preserve"> </v>
      </c>
      <c r="X202" s="666"/>
      <c r="Y202" s="654"/>
      <c r="Z202" s="656"/>
      <c r="AA202" s="650"/>
      <c r="AB202" s="584"/>
      <c r="AC202" s="1454">
        <v>64</v>
      </c>
      <c r="AD202" s="1417"/>
      <c r="AE202" s="1419" t="str">
        <f>'Donnees MFER'!$C$66</f>
        <v>C12.1</v>
      </c>
      <c r="AF202" s="1420"/>
      <c r="AG202" s="652"/>
      <c r="AH202" s="659" t="s">
        <v>211</v>
      </c>
      <c r="AI202" s="1436"/>
      <c r="AJ202" s="1353"/>
      <c r="AK202" s="1353"/>
      <c r="AL202" s="1353"/>
      <c r="AM202" s="1437"/>
      <c r="AN202" s="1446" t="s">
        <v>212</v>
      </c>
      <c r="AO202" s="1446"/>
      <c r="AP202" s="1447"/>
      <c r="AQ202" s="1430" t="str">
        <f>REPT("g",(AV202))</f>
        <v/>
      </c>
      <c r="AR202" s="1431"/>
      <c r="AS202" s="1431"/>
      <c r="AT202" s="1432"/>
      <c r="AU202" s="664"/>
      <c r="AV202" s="1038">
        <f>Bilan!$AK$47</f>
        <v>0</v>
      </c>
      <c r="AW202" s="654"/>
      <c r="AX202" s="1039" t="str">
        <f>Bilan!$AM$47</f>
        <v xml:space="preserve"> </v>
      </c>
      <c r="AY202" s="666"/>
      <c r="AZ202" s="654"/>
      <c r="BA202" s="657"/>
    </row>
    <row r="203" spans="2:55" ht="20.100000000000001" customHeight="1">
      <c r="B203" s="642"/>
      <c r="C203" s="652"/>
      <c r="D203" s="1418"/>
      <c r="E203" s="1418"/>
      <c r="F203" s="652"/>
      <c r="G203" s="654"/>
      <c r="H203" s="1438"/>
      <c r="I203" s="1439"/>
      <c r="J203" s="1439"/>
      <c r="K203" s="1439"/>
      <c r="L203" s="1440"/>
      <c r="M203" s="643"/>
      <c r="N203" s="643"/>
      <c r="O203" s="654"/>
      <c r="P203" s="654"/>
      <c r="Q203" s="654"/>
      <c r="R203" s="654"/>
      <c r="S203" s="654"/>
      <c r="T203" s="654"/>
      <c r="U203" s="654"/>
      <c r="V203" s="654"/>
      <c r="W203" s="654"/>
      <c r="X203" s="654"/>
      <c r="Y203" s="654"/>
      <c r="Z203" s="656"/>
      <c r="AA203" s="650"/>
      <c r="AB203" s="584"/>
      <c r="AC203" s="644"/>
      <c r="AD203" s="652"/>
      <c r="AE203" s="1418"/>
      <c r="AF203" s="1418"/>
      <c r="AG203" s="652"/>
      <c r="AH203" s="654"/>
      <c r="AI203" s="1438"/>
      <c r="AJ203" s="1439"/>
      <c r="AK203" s="1439"/>
      <c r="AL203" s="1439"/>
      <c r="AM203" s="1440"/>
      <c r="AN203" s="643"/>
      <c r="AO203" s="643"/>
      <c r="AP203" s="654"/>
      <c r="AQ203" s="654"/>
      <c r="AR203" s="654"/>
      <c r="AS203" s="654"/>
      <c r="AT203" s="654"/>
      <c r="AU203" s="654"/>
      <c r="AV203" s="654"/>
      <c r="AW203" s="654"/>
      <c r="AX203" s="654"/>
      <c r="AY203" s="654"/>
      <c r="AZ203" s="654"/>
      <c r="BA203" s="657"/>
    </row>
    <row r="204" spans="2:55" ht="15" customHeight="1">
      <c r="B204" s="667"/>
      <c r="C204" s="668"/>
      <c r="D204" s="669"/>
      <c r="E204" s="654"/>
      <c r="F204" s="670"/>
      <c r="G204" s="654"/>
      <c r="H204" s="654"/>
      <c r="I204" s="654"/>
      <c r="J204" s="654"/>
      <c r="K204" s="654"/>
      <c r="L204" s="654"/>
      <c r="M204" s="671"/>
      <c r="N204" s="671"/>
      <c r="O204" s="671"/>
      <c r="P204" s="671"/>
      <c r="Q204" s="671"/>
      <c r="R204" s="671"/>
      <c r="S204" s="671"/>
      <c r="T204" s="671"/>
      <c r="U204" s="671"/>
      <c r="V204" s="671"/>
      <c r="W204" s="671"/>
      <c r="X204" s="671"/>
      <c r="Y204" s="671"/>
      <c r="Z204" s="672"/>
      <c r="AA204" s="673"/>
      <c r="AB204" s="674"/>
      <c r="AC204" s="675"/>
      <c r="AD204" s="668"/>
      <c r="AE204" s="669"/>
      <c r="AF204" s="654"/>
      <c r="AG204" s="670"/>
      <c r="AH204" s="654"/>
      <c r="AI204" s="654"/>
      <c r="AJ204" s="654"/>
      <c r="AK204" s="654"/>
      <c r="AL204" s="654"/>
      <c r="AM204" s="654"/>
      <c r="AN204" s="671"/>
      <c r="AO204" s="671"/>
      <c r="AP204" s="671"/>
      <c r="AQ204" s="671"/>
      <c r="AR204" s="671"/>
      <c r="AS204" s="671"/>
      <c r="AT204" s="671"/>
      <c r="AU204" s="671"/>
      <c r="AV204" s="671"/>
      <c r="AW204" s="671"/>
      <c r="AX204" s="671"/>
      <c r="AY204" s="671"/>
      <c r="AZ204" s="671"/>
      <c r="BA204" s="676"/>
    </row>
    <row r="205" spans="2:55" ht="20.100000000000001" customHeight="1">
      <c r="B205" s="642"/>
      <c r="C205" s="652"/>
      <c r="D205" s="1418"/>
      <c r="E205" s="1418"/>
      <c r="F205" s="652"/>
      <c r="G205" s="654"/>
      <c r="H205" s="1433" t="str">
        <f>'Donnees MFER'!$E$65</f>
        <v>C11.2 Rédiger un rapport de mise en service, un bon d'intervention</v>
      </c>
      <c r="I205" s="1434"/>
      <c r="J205" s="1434"/>
      <c r="K205" s="1434"/>
      <c r="L205" s="1435"/>
      <c r="M205" s="643"/>
      <c r="N205" s="643"/>
      <c r="O205" s="654"/>
      <c r="P205" s="654"/>
      <c r="Q205" s="655"/>
      <c r="R205" s="654"/>
      <c r="S205" s="654"/>
      <c r="T205" s="654"/>
      <c r="U205" s="654"/>
      <c r="V205" s="654"/>
      <c r="W205" s="654"/>
      <c r="X205" s="654"/>
      <c r="Y205" s="654"/>
      <c r="Z205" s="656"/>
      <c r="AA205" s="650"/>
      <c r="AB205" s="584"/>
      <c r="AC205" s="644"/>
      <c r="AD205" s="652"/>
      <c r="AE205" s="1418"/>
      <c r="AF205" s="1418"/>
      <c r="AG205" s="652"/>
      <c r="AH205" s="654"/>
      <c r="AI205" s="1433" t="str">
        <f>'Donnees MFER'!$E$67</f>
        <v>C12.2 Expliquer l’état d’avancement des opérations, leurs contraintes et leurs difficultés</v>
      </c>
      <c r="AJ205" s="1434"/>
      <c r="AK205" s="1434"/>
      <c r="AL205" s="1434"/>
      <c r="AM205" s="1435"/>
      <c r="AN205" s="643"/>
      <c r="AO205" s="643"/>
      <c r="AP205" s="654"/>
      <c r="AQ205" s="654"/>
      <c r="AR205" s="655"/>
      <c r="AS205" s="654"/>
      <c r="AT205" s="654"/>
      <c r="AU205" s="654"/>
      <c r="AV205" s="654"/>
      <c r="AW205" s="654"/>
      <c r="AX205" s="654"/>
      <c r="AY205" s="654"/>
      <c r="AZ205" s="654"/>
      <c r="BA205" s="657"/>
    </row>
    <row r="206" spans="2:55" ht="30" customHeight="1">
      <c r="B206" s="1416">
        <v>61</v>
      </c>
      <c r="C206" s="1417"/>
      <c r="D206" s="1419" t="str">
        <f>'Donnees MFER'!$C$65</f>
        <v>C11.2</v>
      </c>
      <c r="E206" s="1420"/>
      <c r="F206" s="652"/>
      <c r="G206" s="659" t="s">
        <v>211</v>
      </c>
      <c r="H206" s="1436"/>
      <c r="I206" s="1353"/>
      <c r="J206" s="1353"/>
      <c r="K206" s="1353"/>
      <c r="L206" s="1437"/>
      <c r="M206" s="1446" t="s">
        <v>212</v>
      </c>
      <c r="N206" s="1446"/>
      <c r="O206" s="1447"/>
      <c r="P206" s="1430" t="str">
        <f>REPT("g",(U206))</f>
        <v/>
      </c>
      <c r="Q206" s="1431"/>
      <c r="R206" s="1431"/>
      <c r="S206" s="1432"/>
      <c r="T206" s="664"/>
      <c r="U206" s="1038">
        <f>Bilan!$AK$42</f>
        <v>0</v>
      </c>
      <c r="V206" s="654"/>
      <c r="W206" s="1039" t="str">
        <f>Bilan!$AM$42</f>
        <v xml:space="preserve"> </v>
      </c>
      <c r="X206" s="666"/>
      <c r="Y206" s="654"/>
      <c r="Z206" s="656"/>
      <c r="AA206" s="650"/>
      <c r="AB206" s="584"/>
      <c r="AC206" s="1454">
        <v>65</v>
      </c>
      <c r="AD206" s="1417"/>
      <c r="AE206" s="1419" t="str">
        <f>'Donnees MFER'!$C$67</f>
        <v>C12.2</v>
      </c>
      <c r="AF206" s="1420"/>
      <c r="AG206" s="652"/>
      <c r="AH206" s="659" t="s">
        <v>211</v>
      </c>
      <c r="AI206" s="1436"/>
      <c r="AJ206" s="1353"/>
      <c r="AK206" s="1353"/>
      <c r="AL206" s="1353"/>
      <c r="AM206" s="1437"/>
      <c r="AN206" s="1446" t="s">
        <v>212</v>
      </c>
      <c r="AO206" s="1446"/>
      <c r="AP206" s="1447"/>
      <c r="AQ206" s="1430" t="str">
        <f>REPT("g",(AV206))</f>
        <v/>
      </c>
      <c r="AR206" s="1431"/>
      <c r="AS206" s="1431"/>
      <c r="AT206" s="1432"/>
      <c r="AU206" s="664"/>
      <c r="AV206" s="1038">
        <f>Bilan!$AK$47</f>
        <v>0</v>
      </c>
      <c r="AW206" s="654"/>
      <c r="AX206" s="1039" t="str">
        <f>Bilan!$AM$47</f>
        <v xml:space="preserve"> </v>
      </c>
      <c r="AY206" s="666"/>
      <c r="AZ206" s="654"/>
      <c r="BA206" s="657"/>
    </row>
    <row r="207" spans="2:55" ht="20.100000000000001" customHeight="1">
      <c r="B207" s="642"/>
      <c r="C207" s="652"/>
      <c r="D207" s="1418"/>
      <c r="E207" s="1418"/>
      <c r="F207" s="652"/>
      <c r="G207" s="654"/>
      <c r="H207" s="1438"/>
      <c r="I207" s="1439"/>
      <c r="J207" s="1439"/>
      <c r="K207" s="1439"/>
      <c r="L207" s="1440"/>
      <c r="M207" s="643"/>
      <c r="N207" s="643"/>
      <c r="O207" s="654"/>
      <c r="P207" s="654"/>
      <c r="Q207" s="654"/>
      <c r="R207" s="654"/>
      <c r="S207" s="654"/>
      <c r="T207" s="654"/>
      <c r="U207" s="654"/>
      <c r="V207" s="654"/>
      <c r="W207" s="654"/>
      <c r="X207" s="654"/>
      <c r="Y207" s="654"/>
      <c r="Z207" s="656"/>
      <c r="AA207" s="650"/>
      <c r="AB207" s="584"/>
      <c r="AC207" s="644"/>
      <c r="AD207" s="652"/>
      <c r="AE207" s="1418"/>
      <c r="AF207" s="1418"/>
      <c r="AG207" s="652"/>
      <c r="AH207" s="654"/>
      <c r="AI207" s="1438"/>
      <c r="AJ207" s="1439"/>
      <c r="AK207" s="1439"/>
      <c r="AL207" s="1439"/>
      <c r="AM207" s="1440"/>
      <c r="AN207" s="643"/>
      <c r="AO207" s="643"/>
      <c r="AP207" s="654"/>
      <c r="AQ207" s="654"/>
      <c r="AR207" s="654"/>
      <c r="AS207" s="654"/>
      <c r="AT207" s="654"/>
      <c r="AU207" s="654"/>
      <c r="AV207" s="654"/>
      <c r="AW207" s="654"/>
      <c r="AX207" s="654"/>
      <c r="AY207" s="654"/>
      <c r="AZ207" s="654"/>
      <c r="BA207" s="657"/>
      <c r="BB207" s="677"/>
      <c r="BC207" s="677"/>
    </row>
    <row r="208" spans="2:55" ht="15" customHeight="1">
      <c r="B208" s="1491"/>
      <c r="C208" s="1418"/>
      <c r="D208" s="1418"/>
      <c r="E208" s="1418"/>
      <c r="F208" s="1418"/>
      <c r="G208" s="1418"/>
      <c r="H208" s="1418"/>
      <c r="I208" s="1418"/>
      <c r="J208" s="1418"/>
      <c r="K208" s="1418"/>
      <c r="L208" s="1418"/>
      <c r="M208" s="1418"/>
      <c r="N208" s="1418"/>
      <c r="O208" s="1418"/>
      <c r="P208" s="1418"/>
      <c r="Q208" s="1418"/>
      <c r="R208" s="1418"/>
      <c r="S208" s="1418"/>
      <c r="T208" s="1418"/>
      <c r="U208" s="1418"/>
      <c r="V208" s="1418"/>
      <c r="W208" s="1418"/>
      <c r="X208" s="1418"/>
      <c r="Y208" s="1418"/>
      <c r="Z208" s="1629"/>
      <c r="AA208" s="1441"/>
      <c r="AB208" s="683"/>
      <c r="AC208" s="644"/>
      <c r="AD208" s="652"/>
      <c r="AE208" s="669"/>
      <c r="AF208" s="654"/>
      <c r="AG208" s="652"/>
      <c r="AH208" s="654"/>
      <c r="AI208" s="678"/>
      <c r="AJ208" s="679"/>
      <c r="AK208" s="679"/>
      <c r="AL208" s="680"/>
      <c r="AM208" s="681"/>
      <c r="AN208" s="643"/>
      <c r="AO208" s="643"/>
      <c r="AP208" s="654"/>
      <c r="AQ208" s="654"/>
      <c r="AR208" s="654"/>
      <c r="AS208" s="654"/>
      <c r="AT208" s="654"/>
      <c r="AU208" s="654"/>
      <c r="AV208" s="654"/>
      <c r="AW208" s="654"/>
      <c r="AX208" s="654"/>
      <c r="AY208" s="654"/>
      <c r="AZ208" s="654"/>
      <c r="BA208" s="657"/>
      <c r="BB208" s="251"/>
      <c r="BC208" s="251"/>
    </row>
    <row r="209" spans="2:53" ht="20.100000000000001" customHeight="1">
      <c r="B209" s="1491"/>
      <c r="C209" s="1418"/>
      <c r="D209" s="1418"/>
      <c r="E209" s="1418"/>
      <c r="F209" s="1418"/>
      <c r="G209" s="1418"/>
      <c r="H209" s="1418"/>
      <c r="I209" s="1418"/>
      <c r="J209" s="1418"/>
      <c r="K209" s="1418"/>
      <c r="L209" s="1418"/>
      <c r="M209" s="1418"/>
      <c r="N209" s="1418"/>
      <c r="O209" s="1418"/>
      <c r="P209" s="1418"/>
      <c r="Q209" s="1418"/>
      <c r="R209" s="1418"/>
      <c r="S209" s="1418"/>
      <c r="T209" s="1418"/>
      <c r="U209" s="1418"/>
      <c r="V209" s="1418"/>
      <c r="W209" s="1418"/>
      <c r="X209" s="1418"/>
      <c r="Y209" s="1418"/>
      <c r="Z209" s="1629"/>
      <c r="AA209" s="1441"/>
      <c r="AB209" s="683"/>
      <c r="AC209" s="644"/>
      <c r="AD209" s="652"/>
      <c r="AE209" s="1418"/>
      <c r="AF209" s="1418"/>
      <c r="AG209" s="652"/>
      <c r="AH209" s="654"/>
      <c r="AI209" s="1433" t="str">
        <f>'Donnees MFER'!$E$68</f>
        <v>C12.3 Rédiger un compte-rendu, un rapport d'activité</v>
      </c>
      <c r="AJ209" s="1434"/>
      <c r="AK209" s="1434"/>
      <c r="AL209" s="1434"/>
      <c r="AM209" s="1435"/>
      <c r="AN209" s="643"/>
      <c r="AO209" s="643"/>
      <c r="AP209" s="654"/>
      <c r="AQ209" s="654"/>
      <c r="AR209" s="655"/>
      <c r="AS209" s="654"/>
      <c r="AT209" s="654"/>
      <c r="AU209" s="654"/>
      <c r="AV209" s="654"/>
      <c r="AW209" s="654"/>
      <c r="AX209" s="654"/>
      <c r="AY209" s="654"/>
      <c r="AZ209" s="654"/>
      <c r="BA209" s="657"/>
    </row>
    <row r="210" spans="2:53" ht="30" customHeight="1">
      <c r="B210" s="1491"/>
      <c r="C210" s="1418"/>
      <c r="D210" s="1418"/>
      <c r="E210" s="1418"/>
      <c r="F210" s="1418"/>
      <c r="G210" s="1418"/>
      <c r="H210" s="1418"/>
      <c r="I210" s="1418"/>
      <c r="J210" s="1418"/>
      <c r="K210" s="1418"/>
      <c r="L210" s="1418"/>
      <c r="M210" s="1418"/>
      <c r="N210" s="1418"/>
      <c r="O210" s="1418"/>
      <c r="P210" s="1418"/>
      <c r="Q210" s="1418"/>
      <c r="R210" s="1418"/>
      <c r="S210" s="1418"/>
      <c r="T210" s="1418"/>
      <c r="U210" s="1418"/>
      <c r="V210" s="1418"/>
      <c r="W210" s="1418"/>
      <c r="X210" s="1418"/>
      <c r="Y210" s="1418"/>
      <c r="Z210" s="1629"/>
      <c r="AA210" s="650"/>
      <c r="AB210" s="584"/>
      <c r="AC210" s="1454">
        <v>66</v>
      </c>
      <c r="AD210" s="1417"/>
      <c r="AE210" s="1419" t="str">
        <f>'Donnees MFER'!$C$68</f>
        <v>C12.3</v>
      </c>
      <c r="AF210" s="1420"/>
      <c r="AG210" s="652"/>
      <c r="AH210" s="659" t="s">
        <v>211</v>
      </c>
      <c r="AI210" s="1436"/>
      <c r="AJ210" s="1353"/>
      <c r="AK210" s="1353"/>
      <c r="AL210" s="1353"/>
      <c r="AM210" s="1437"/>
      <c r="AN210" s="1446" t="s">
        <v>212</v>
      </c>
      <c r="AO210" s="1446"/>
      <c r="AP210" s="1447"/>
      <c r="AQ210" s="1430" t="str">
        <f>REPT("g",(AV210))</f>
        <v/>
      </c>
      <c r="AR210" s="1431"/>
      <c r="AS210" s="1431"/>
      <c r="AT210" s="1432"/>
      <c r="AU210" s="664"/>
      <c r="AV210" s="1038">
        <f>Bilan!$AK$47</f>
        <v>0</v>
      </c>
      <c r="AW210" s="654"/>
      <c r="AX210" s="1039" t="str">
        <f>Bilan!$AM$47</f>
        <v xml:space="preserve"> </v>
      </c>
      <c r="AY210" s="666"/>
      <c r="AZ210" s="654"/>
      <c r="BA210" s="657"/>
    </row>
    <row r="211" spans="2:53" ht="20.100000000000001" customHeight="1">
      <c r="B211" s="1491"/>
      <c r="C211" s="1418"/>
      <c r="D211" s="1418"/>
      <c r="E211" s="1418"/>
      <c r="F211" s="1418"/>
      <c r="G211" s="1418"/>
      <c r="H211" s="1418"/>
      <c r="I211" s="1418"/>
      <c r="J211" s="1418"/>
      <c r="K211" s="1418"/>
      <c r="L211" s="1418"/>
      <c r="M211" s="1418"/>
      <c r="N211" s="1418"/>
      <c r="O211" s="1418"/>
      <c r="P211" s="1418"/>
      <c r="Q211" s="1418"/>
      <c r="R211" s="1418"/>
      <c r="S211" s="1418"/>
      <c r="T211" s="1418"/>
      <c r="U211" s="1418"/>
      <c r="V211" s="1418"/>
      <c r="W211" s="1418"/>
      <c r="X211" s="1418"/>
      <c r="Y211" s="1418"/>
      <c r="Z211" s="1629"/>
      <c r="AA211" s="1462"/>
      <c r="AB211" s="686"/>
      <c r="AC211" s="687"/>
      <c r="AD211" s="652"/>
      <c r="AE211" s="1418"/>
      <c r="AF211" s="1418"/>
      <c r="AG211" s="652"/>
      <c r="AH211" s="654"/>
      <c r="AI211" s="1438"/>
      <c r="AJ211" s="1439"/>
      <c r="AK211" s="1439"/>
      <c r="AL211" s="1439"/>
      <c r="AM211" s="1440"/>
      <c r="AN211" s="643"/>
      <c r="AO211" s="643"/>
      <c r="AP211" s="654"/>
      <c r="AQ211" s="654"/>
      <c r="AR211" s="654"/>
      <c r="AS211" s="654"/>
      <c r="AT211" s="654"/>
      <c r="AU211" s="654"/>
      <c r="AV211" s="654"/>
      <c r="AW211" s="654"/>
      <c r="AX211" s="654"/>
      <c r="AY211" s="654"/>
      <c r="AZ211" s="654"/>
      <c r="BA211" s="657"/>
    </row>
    <row r="212" spans="2:53" ht="15" customHeight="1">
      <c r="B212" s="1491"/>
      <c r="C212" s="1418"/>
      <c r="D212" s="1418"/>
      <c r="E212" s="1418"/>
      <c r="F212" s="1418"/>
      <c r="G212" s="1418"/>
      <c r="H212" s="1418"/>
      <c r="I212" s="1418"/>
      <c r="J212" s="1418"/>
      <c r="K212" s="1418"/>
      <c r="L212" s="1418"/>
      <c r="M212" s="1418"/>
      <c r="N212" s="1418"/>
      <c r="O212" s="1418"/>
      <c r="P212" s="1418"/>
      <c r="Q212" s="1418"/>
      <c r="R212" s="1418"/>
      <c r="S212" s="1418"/>
      <c r="T212" s="1418"/>
      <c r="U212" s="1418"/>
      <c r="V212" s="1418"/>
      <c r="W212" s="1418"/>
      <c r="X212" s="1418"/>
      <c r="Y212" s="1418"/>
      <c r="Z212" s="1629"/>
      <c r="AA212" s="1462"/>
      <c r="AB212" s="686"/>
      <c r="AC212" s="687"/>
      <c r="AD212" s="652"/>
      <c r="AE212" s="669"/>
      <c r="AF212" s="654"/>
      <c r="AG212" s="652"/>
      <c r="AH212" s="654"/>
      <c r="AI212" s="654"/>
      <c r="AJ212" s="654"/>
      <c r="AK212" s="654"/>
      <c r="AL212" s="654"/>
      <c r="AM212" s="654"/>
      <c r="AN212" s="643"/>
      <c r="AO212" s="643"/>
      <c r="AP212" s="654"/>
      <c r="AQ212" s="654"/>
      <c r="AR212" s="654"/>
      <c r="AS212" s="654"/>
      <c r="AT212" s="654"/>
      <c r="AU212" s="654"/>
      <c r="AV212" s="654"/>
      <c r="AW212" s="654"/>
      <c r="AX212" s="654"/>
      <c r="AY212" s="654"/>
      <c r="AZ212" s="654"/>
      <c r="BA212" s="657"/>
    </row>
    <row r="213" spans="2:53" ht="17.100000000000001" customHeight="1">
      <c r="B213" s="1630"/>
      <c r="C213" s="1631"/>
      <c r="D213" s="1631"/>
      <c r="E213" s="1631"/>
      <c r="F213" s="1631"/>
      <c r="G213" s="1631"/>
      <c r="H213" s="1631"/>
      <c r="I213" s="1631"/>
      <c r="J213" s="1631"/>
      <c r="K213" s="1631"/>
      <c r="L213" s="1631"/>
      <c r="M213" s="1631"/>
      <c r="N213" s="1631"/>
      <c r="O213" s="1631"/>
      <c r="P213" s="1631"/>
      <c r="Q213" s="1631"/>
      <c r="R213" s="1631"/>
      <c r="S213" s="1631"/>
      <c r="T213" s="1631"/>
      <c r="U213" s="1631"/>
      <c r="V213" s="1631"/>
      <c r="W213" s="1631"/>
      <c r="X213" s="1631"/>
      <c r="Y213" s="1631"/>
      <c r="Z213" s="1632"/>
      <c r="AA213" s="689"/>
      <c r="AB213" s="717"/>
      <c r="AC213" s="1454"/>
      <c r="AD213" s="1417"/>
      <c r="AE213" s="1417"/>
      <c r="AF213" s="1417"/>
      <c r="AG213" s="1417"/>
      <c r="AH213" s="1417"/>
      <c r="AI213" s="1417"/>
      <c r="AJ213" s="1417"/>
      <c r="AK213" s="1417"/>
      <c r="AL213" s="1417"/>
      <c r="AM213" s="1417"/>
      <c r="AN213" s="1417"/>
      <c r="AO213" s="1417"/>
      <c r="AP213" s="1417"/>
      <c r="AQ213" s="1417"/>
      <c r="AR213" s="1417"/>
      <c r="AS213" s="1417"/>
      <c r="AT213" s="1417"/>
      <c r="AU213" s="1417"/>
      <c r="AV213" s="1417"/>
      <c r="AW213" s="1417"/>
      <c r="AX213" s="1417"/>
      <c r="AY213" s="1417"/>
      <c r="AZ213" s="1417"/>
      <c r="BA213" s="1475"/>
    </row>
    <row r="214" spans="2:53" ht="27" customHeight="1">
      <c r="B214" s="636"/>
      <c r="C214" s="587"/>
      <c r="D214" s="587"/>
      <c r="E214" s="587"/>
      <c r="F214" s="587"/>
      <c r="G214" s="587"/>
      <c r="H214" s="587"/>
      <c r="I214" s="587"/>
      <c r="J214" s="587"/>
      <c r="K214" s="587"/>
      <c r="L214" s="587"/>
      <c r="M214" s="584"/>
      <c r="N214" s="584"/>
      <c r="O214" s="584"/>
      <c r="P214" s="584"/>
      <c r="Q214" s="584"/>
      <c r="R214" s="584"/>
      <c r="S214" s="584"/>
      <c r="T214" s="584"/>
      <c r="U214" s="584"/>
      <c r="V214" s="584"/>
      <c r="W214" s="584"/>
      <c r="X214" s="584"/>
      <c r="Y214" s="584"/>
      <c r="Z214" s="584"/>
      <c r="AA214" s="584"/>
      <c r="AB214" s="584"/>
      <c r="AC214" s="587"/>
      <c r="AD214" s="587"/>
      <c r="AE214" s="587"/>
      <c r="AF214" s="587"/>
      <c r="AG214" s="587"/>
      <c r="AH214" s="584"/>
      <c r="AI214" s="584"/>
      <c r="AJ214" s="584"/>
      <c r="AK214" s="584"/>
      <c r="AL214" s="584"/>
      <c r="AM214" s="584"/>
      <c r="AN214" s="584"/>
      <c r="AO214" s="584"/>
      <c r="AP214" s="584"/>
      <c r="AQ214" s="584"/>
      <c r="AR214" s="584"/>
      <c r="AS214" s="584"/>
      <c r="AT214" s="584"/>
      <c r="AU214" s="584"/>
      <c r="AV214" s="584"/>
      <c r="AW214" s="584"/>
      <c r="AX214" s="584"/>
      <c r="AY214" s="584"/>
      <c r="AZ214" s="584"/>
      <c r="BA214" s="637"/>
    </row>
    <row r="215" spans="2:53" ht="12" customHeight="1">
      <c r="B215" s="638"/>
      <c r="C215" s="639"/>
      <c r="D215" s="1455" t="s">
        <v>126</v>
      </c>
      <c r="E215" s="1455"/>
      <c r="F215" s="1458"/>
      <c r="G215" s="1448" t="s">
        <v>440</v>
      </c>
      <c r="H215" s="1448"/>
      <c r="I215" s="1448"/>
      <c r="J215" s="1448"/>
      <c r="K215" s="1448"/>
      <c r="L215" s="1448"/>
      <c r="M215" s="1448"/>
      <c r="N215" s="1448"/>
      <c r="O215" s="1448"/>
      <c r="P215" s="1448"/>
      <c r="Q215" s="1448"/>
      <c r="R215" s="1448"/>
      <c r="S215" s="1448"/>
      <c r="T215" s="1421"/>
      <c r="U215" s="640"/>
      <c r="V215" s="1421"/>
      <c r="W215" s="640"/>
      <c r="X215" s="1421"/>
      <c r="Y215" s="1421"/>
      <c r="Z215" s="1451"/>
      <c r="AA215" s="584"/>
      <c r="AB215" s="584"/>
      <c r="AC215" s="723"/>
      <c r="AD215" s="639"/>
      <c r="AE215" s="1455" t="s">
        <v>126</v>
      </c>
      <c r="AF215" s="1455"/>
      <c r="AG215" s="1458"/>
      <c r="AH215" s="1448" t="s">
        <v>312</v>
      </c>
      <c r="AI215" s="1448"/>
      <c r="AJ215" s="1448"/>
      <c r="AK215" s="1448"/>
      <c r="AL215" s="1448"/>
      <c r="AM215" s="1448"/>
      <c r="AN215" s="1448"/>
      <c r="AO215" s="1448"/>
      <c r="AP215" s="1448"/>
      <c r="AQ215" s="1448"/>
      <c r="AR215" s="1448"/>
      <c r="AS215" s="1448"/>
      <c r="AT215" s="1448"/>
      <c r="AU215" s="1421"/>
      <c r="AV215" s="640"/>
      <c r="AW215" s="1421"/>
      <c r="AX215" s="640"/>
      <c r="AY215" s="1421"/>
      <c r="AZ215" s="1421"/>
      <c r="BA215" s="1424"/>
    </row>
    <row r="216" spans="2:53" ht="13.5" customHeight="1">
      <c r="B216" s="642"/>
      <c r="C216" s="643"/>
      <c r="D216" s="1456"/>
      <c r="E216" s="1456"/>
      <c r="F216" s="1459"/>
      <c r="G216" s="1449"/>
      <c r="H216" s="1449"/>
      <c r="I216" s="1449"/>
      <c r="J216" s="1449"/>
      <c r="K216" s="1449"/>
      <c r="L216" s="1449"/>
      <c r="M216" s="1449"/>
      <c r="N216" s="1449"/>
      <c r="O216" s="1449"/>
      <c r="P216" s="1449"/>
      <c r="Q216" s="1449"/>
      <c r="R216" s="1449"/>
      <c r="S216" s="1449"/>
      <c r="T216" s="1422"/>
      <c r="U216" s="1442">
        <f>AVERAGE(U222:U234)</f>
        <v>0</v>
      </c>
      <c r="V216" s="1422"/>
      <c r="W216" s="1427" t="e">
        <f>AVERAGE(W222:W234)</f>
        <v>#DIV/0!</v>
      </c>
      <c r="X216" s="1422"/>
      <c r="Y216" s="1422"/>
      <c r="Z216" s="1452"/>
      <c r="AA216" s="584"/>
      <c r="AB216" s="584"/>
      <c r="AC216" s="724"/>
      <c r="AD216" s="643"/>
      <c r="AE216" s="1456"/>
      <c r="AF216" s="1456"/>
      <c r="AG216" s="1459"/>
      <c r="AH216" s="1449"/>
      <c r="AI216" s="1449"/>
      <c r="AJ216" s="1449"/>
      <c r="AK216" s="1449"/>
      <c r="AL216" s="1449"/>
      <c r="AM216" s="1449"/>
      <c r="AN216" s="1449"/>
      <c r="AO216" s="1449"/>
      <c r="AP216" s="1449"/>
      <c r="AQ216" s="1449"/>
      <c r="AR216" s="1449"/>
      <c r="AS216" s="1449"/>
      <c r="AT216" s="1449"/>
      <c r="AU216" s="1422"/>
      <c r="AV216" s="1442" t="e">
        <f>AVERAGE(AV222:AV238)</f>
        <v>#DIV/0!</v>
      </c>
      <c r="AW216" s="1422"/>
      <c r="AX216" s="1427" t="e">
        <f>AVERAGE(AX222:AX238)</f>
        <v>#DIV/0!</v>
      </c>
      <c r="AY216" s="1422"/>
      <c r="AZ216" s="1422"/>
      <c r="BA216" s="1425"/>
    </row>
    <row r="217" spans="2:53" ht="13.5" customHeight="1">
      <c r="B217" s="642"/>
      <c r="C217" s="643"/>
      <c r="D217" s="1456"/>
      <c r="E217" s="1456"/>
      <c r="F217" s="1459"/>
      <c r="G217" s="1449"/>
      <c r="H217" s="1449"/>
      <c r="I217" s="1449"/>
      <c r="J217" s="1449"/>
      <c r="K217" s="1449"/>
      <c r="L217" s="1449"/>
      <c r="M217" s="1449"/>
      <c r="N217" s="1449"/>
      <c r="O217" s="1449"/>
      <c r="P217" s="1449"/>
      <c r="Q217" s="1449"/>
      <c r="R217" s="1449"/>
      <c r="S217" s="1449"/>
      <c r="T217" s="1422"/>
      <c r="U217" s="1443"/>
      <c r="V217" s="1422"/>
      <c r="W217" s="1428"/>
      <c r="X217" s="1422"/>
      <c r="Y217" s="1422"/>
      <c r="Z217" s="1452"/>
      <c r="AA217" s="584"/>
      <c r="AB217" s="584"/>
      <c r="AC217" s="724"/>
      <c r="AD217" s="643"/>
      <c r="AE217" s="1456"/>
      <c r="AF217" s="1456"/>
      <c r="AG217" s="1459"/>
      <c r="AH217" s="1449"/>
      <c r="AI217" s="1449"/>
      <c r="AJ217" s="1449"/>
      <c r="AK217" s="1449"/>
      <c r="AL217" s="1449"/>
      <c r="AM217" s="1449"/>
      <c r="AN217" s="1449"/>
      <c r="AO217" s="1449"/>
      <c r="AP217" s="1449"/>
      <c r="AQ217" s="1449"/>
      <c r="AR217" s="1449"/>
      <c r="AS217" s="1449"/>
      <c r="AT217" s="1449"/>
      <c r="AU217" s="1422"/>
      <c r="AV217" s="1443"/>
      <c r="AW217" s="1422"/>
      <c r="AX217" s="1428"/>
      <c r="AY217" s="1422"/>
      <c r="AZ217" s="1422"/>
      <c r="BA217" s="1425"/>
    </row>
    <row r="218" spans="2:53" ht="10.5" customHeight="1">
      <c r="B218" s="642"/>
      <c r="C218" s="643"/>
      <c r="D218" s="1456"/>
      <c r="E218" s="1456"/>
      <c r="F218" s="1459"/>
      <c r="G218" s="1449"/>
      <c r="H218" s="1449"/>
      <c r="I218" s="1449"/>
      <c r="J218" s="1449"/>
      <c r="K218" s="1449"/>
      <c r="L218" s="1449"/>
      <c r="M218" s="1449"/>
      <c r="N218" s="1449"/>
      <c r="O218" s="1449"/>
      <c r="P218" s="1449"/>
      <c r="Q218" s="1449"/>
      <c r="R218" s="1449"/>
      <c r="S218" s="1449"/>
      <c r="T218" s="1422"/>
      <c r="U218" s="1444"/>
      <c r="V218" s="1422"/>
      <c r="W218" s="1429"/>
      <c r="X218" s="1422"/>
      <c r="Y218" s="1422"/>
      <c r="Z218" s="1452"/>
      <c r="AA218" s="584"/>
      <c r="AB218" s="584"/>
      <c r="AC218" s="724"/>
      <c r="AD218" s="643"/>
      <c r="AE218" s="1456"/>
      <c r="AF218" s="1456"/>
      <c r="AG218" s="1459"/>
      <c r="AH218" s="1449"/>
      <c r="AI218" s="1449"/>
      <c r="AJ218" s="1449"/>
      <c r="AK218" s="1449"/>
      <c r="AL218" s="1449"/>
      <c r="AM218" s="1449"/>
      <c r="AN218" s="1449"/>
      <c r="AO218" s="1449"/>
      <c r="AP218" s="1449"/>
      <c r="AQ218" s="1449"/>
      <c r="AR218" s="1449"/>
      <c r="AS218" s="1449"/>
      <c r="AT218" s="1449"/>
      <c r="AU218" s="1422"/>
      <c r="AV218" s="1444"/>
      <c r="AW218" s="1422"/>
      <c r="AX218" s="1429"/>
      <c r="AY218" s="1422"/>
      <c r="AZ218" s="1422"/>
      <c r="BA218" s="1425"/>
    </row>
    <row r="219" spans="2:53" ht="12" customHeight="1">
      <c r="B219" s="645"/>
      <c r="C219" s="646"/>
      <c r="D219" s="1457"/>
      <c r="E219" s="1457"/>
      <c r="F219" s="1460"/>
      <c r="G219" s="1450"/>
      <c r="H219" s="1450"/>
      <c r="I219" s="1450"/>
      <c r="J219" s="1450"/>
      <c r="K219" s="1450"/>
      <c r="L219" s="1450"/>
      <c r="M219" s="1450"/>
      <c r="N219" s="1450"/>
      <c r="O219" s="1450"/>
      <c r="P219" s="1450"/>
      <c r="Q219" s="1450"/>
      <c r="R219" s="1450"/>
      <c r="S219" s="1450"/>
      <c r="T219" s="1423"/>
      <c r="U219" s="647"/>
      <c r="V219" s="1423"/>
      <c r="W219" s="647"/>
      <c r="X219" s="1423"/>
      <c r="Y219" s="1423"/>
      <c r="Z219" s="1453"/>
      <c r="AA219" s="584"/>
      <c r="AB219" s="584"/>
      <c r="AC219" s="725"/>
      <c r="AD219" s="646"/>
      <c r="AE219" s="1457"/>
      <c r="AF219" s="1457"/>
      <c r="AG219" s="1460"/>
      <c r="AH219" s="1450"/>
      <c r="AI219" s="1450"/>
      <c r="AJ219" s="1450"/>
      <c r="AK219" s="1450"/>
      <c r="AL219" s="1450"/>
      <c r="AM219" s="1450"/>
      <c r="AN219" s="1450"/>
      <c r="AO219" s="1450"/>
      <c r="AP219" s="1450"/>
      <c r="AQ219" s="1450"/>
      <c r="AR219" s="1450"/>
      <c r="AS219" s="1450"/>
      <c r="AT219" s="1450"/>
      <c r="AU219" s="1423"/>
      <c r="AV219" s="647"/>
      <c r="AW219" s="1423"/>
      <c r="AX219" s="647"/>
      <c r="AY219" s="1423"/>
      <c r="AZ219" s="1423"/>
      <c r="BA219" s="1426"/>
    </row>
    <row r="220" spans="2:53" ht="30" customHeight="1">
      <c r="B220" s="638"/>
      <c r="C220" s="639"/>
      <c r="D220" s="639"/>
      <c r="E220" s="639"/>
      <c r="F220" s="639"/>
      <c r="G220" s="640"/>
      <c r="H220" s="640"/>
      <c r="I220" s="640"/>
      <c r="J220" s="640"/>
      <c r="K220" s="640"/>
      <c r="L220" s="640"/>
      <c r="M220" s="640"/>
      <c r="N220" s="640"/>
      <c r="O220" s="640"/>
      <c r="P220" s="640"/>
      <c r="Q220" s="640"/>
      <c r="R220" s="640"/>
      <c r="S220" s="640"/>
      <c r="T220" s="640"/>
      <c r="U220" s="640"/>
      <c r="V220" s="640"/>
      <c r="W220" s="640"/>
      <c r="X220" s="640"/>
      <c r="Y220" s="640"/>
      <c r="Z220" s="649"/>
      <c r="AA220" s="650"/>
      <c r="AB220" s="719"/>
      <c r="AC220" s="639"/>
      <c r="AD220" s="639"/>
      <c r="AE220" s="639"/>
      <c r="AF220" s="639"/>
      <c r="AG220" s="639"/>
      <c r="AH220" s="640"/>
      <c r="AI220" s="640"/>
      <c r="AJ220" s="640"/>
      <c r="AK220" s="640"/>
      <c r="AL220" s="640"/>
      <c r="AM220" s="640"/>
      <c r="AN220" s="640"/>
      <c r="AO220" s="640"/>
      <c r="AP220" s="640"/>
      <c r="AQ220" s="640"/>
      <c r="AR220" s="640"/>
      <c r="AS220" s="640"/>
      <c r="AT220" s="640"/>
      <c r="AU220" s="640"/>
      <c r="AV220" s="640"/>
      <c r="AW220" s="640"/>
      <c r="AX220" s="640"/>
      <c r="AY220" s="640"/>
      <c r="AZ220" s="640"/>
      <c r="BA220" s="651"/>
    </row>
    <row r="221" spans="2:53" ht="20.100000000000001" customHeight="1">
      <c r="B221" s="642"/>
      <c r="C221" s="652"/>
      <c r="D221" s="1418"/>
      <c r="E221" s="1418"/>
      <c r="F221" s="652"/>
      <c r="G221" s="654"/>
      <c r="H221" s="1433" t="str">
        <f>'Donnees MFER'!$E$69</f>
        <v>C13.1 Ecouter et questionner le client et/ou l'exploitant sur ses besoins</v>
      </c>
      <c r="I221" s="1434"/>
      <c r="J221" s="1434"/>
      <c r="K221" s="1434"/>
      <c r="L221" s="1435"/>
      <c r="M221" s="643"/>
      <c r="N221" s="643"/>
      <c r="O221" s="654"/>
      <c r="P221" s="654"/>
      <c r="Q221" s="655"/>
      <c r="R221" s="654"/>
      <c r="S221" s="654"/>
      <c r="T221" s="654"/>
      <c r="U221" s="654"/>
      <c r="V221" s="654"/>
      <c r="W221" s="654"/>
      <c r="X221" s="654"/>
      <c r="Y221" s="654"/>
      <c r="Z221" s="656"/>
      <c r="AA221" s="650"/>
      <c r="AB221" s="719"/>
      <c r="AC221" s="652"/>
      <c r="AD221" s="652"/>
      <c r="AE221" s="1418"/>
      <c r="AF221" s="1418"/>
      <c r="AG221" s="652"/>
      <c r="AH221" s="654"/>
      <c r="AI221" s="1465"/>
      <c r="AJ221" s="1466"/>
      <c r="AK221" s="1466"/>
      <c r="AL221" s="1466"/>
      <c r="AM221" s="1467"/>
      <c r="AN221" s="643"/>
      <c r="AO221" s="643"/>
      <c r="AP221" s="654"/>
      <c r="AQ221" s="654"/>
      <c r="AR221" s="655"/>
      <c r="AS221" s="654"/>
      <c r="AT221" s="654"/>
      <c r="AU221" s="654"/>
      <c r="AV221" s="654"/>
      <c r="AW221" s="654"/>
      <c r="AX221" s="654"/>
      <c r="AY221" s="654"/>
      <c r="AZ221" s="654"/>
      <c r="BA221" s="657"/>
    </row>
    <row r="222" spans="2:53" s="21" customFormat="1" ht="30" customHeight="1">
      <c r="B222" s="1416">
        <v>67</v>
      </c>
      <c r="C222" s="1417"/>
      <c r="D222" s="1419" t="str">
        <f>'Donnees MFER'!$C$69</f>
        <v>C13.1</v>
      </c>
      <c r="E222" s="1420"/>
      <c r="F222" s="652"/>
      <c r="G222" s="659" t="s">
        <v>211</v>
      </c>
      <c r="H222" s="1436"/>
      <c r="I222" s="1353"/>
      <c r="J222" s="1353"/>
      <c r="K222" s="1353"/>
      <c r="L222" s="1437"/>
      <c r="M222" s="1446" t="s">
        <v>212</v>
      </c>
      <c r="N222" s="1446"/>
      <c r="O222" s="1447"/>
      <c r="P222" s="1430" t="str">
        <f>REPT("g",(U222))</f>
        <v/>
      </c>
      <c r="Q222" s="1431"/>
      <c r="R222" s="1431"/>
      <c r="S222" s="1432"/>
      <c r="T222" s="664"/>
      <c r="U222" s="1038">
        <f>Bilan!$AK$51</f>
        <v>0</v>
      </c>
      <c r="V222" s="654"/>
      <c r="W222" s="1039" t="str">
        <f>Bilan!$AM$51</f>
        <v xml:space="preserve"> </v>
      </c>
      <c r="X222" s="666"/>
      <c r="Y222" s="654"/>
      <c r="Z222" s="656"/>
      <c r="AA222" s="650"/>
      <c r="AB222" s="719"/>
      <c r="AC222" s="1417"/>
      <c r="AD222" s="1417"/>
      <c r="AE222" s="1463"/>
      <c r="AF222" s="1464"/>
      <c r="AG222" s="652"/>
      <c r="AH222" s="659"/>
      <c r="AI222" s="1468"/>
      <c r="AJ222" s="1469"/>
      <c r="AK222" s="1469"/>
      <c r="AL222" s="1469"/>
      <c r="AM222" s="1470"/>
      <c r="AN222" s="1446" t="s">
        <v>212</v>
      </c>
      <c r="AO222" s="1446"/>
      <c r="AP222" s="1447"/>
      <c r="AQ222" s="1430" t="str">
        <f>REPT("g",(AV222))</f>
        <v/>
      </c>
      <c r="AR222" s="1431"/>
      <c r="AS222" s="1431"/>
      <c r="AT222" s="1432"/>
      <c r="AU222" s="664"/>
      <c r="AV222" s="1038"/>
      <c r="AW222" s="654"/>
      <c r="AX222" s="1039"/>
      <c r="AY222" s="666"/>
      <c r="AZ222" s="654"/>
      <c r="BA222" s="657"/>
    </row>
    <row r="223" spans="2:53" ht="20.100000000000001" customHeight="1">
      <c r="B223" s="642"/>
      <c r="C223" s="652"/>
      <c r="D223" s="1418"/>
      <c r="E223" s="1418"/>
      <c r="F223" s="652"/>
      <c r="G223" s="654"/>
      <c r="H223" s="1438"/>
      <c r="I223" s="1439"/>
      <c r="J223" s="1439"/>
      <c r="K223" s="1439"/>
      <c r="L223" s="1440"/>
      <c r="M223" s="643"/>
      <c r="N223" s="643"/>
      <c r="O223" s="654"/>
      <c r="P223" s="654"/>
      <c r="Q223" s="654"/>
      <c r="R223" s="654"/>
      <c r="S223" s="654"/>
      <c r="T223" s="654"/>
      <c r="U223" s="654"/>
      <c r="V223" s="654"/>
      <c r="W223" s="654"/>
      <c r="X223" s="654"/>
      <c r="Y223" s="654"/>
      <c r="Z223" s="656"/>
      <c r="AA223" s="650"/>
      <c r="AB223" s="719"/>
      <c r="AC223" s="652"/>
      <c r="AD223" s="652"/>
      <c r="AE223" s="1418"/>
      <c r="AF223" s="1418"/>
      <c r="AG223" s="652"/>
      <c r="AH223" s="654"/>
      <c r="AI223" s="1471"/>
      <c r="AJ223" s="1472"/>
      <c r="AK223" s="1472"/>
      <c r="AL223" s="1472"/>
      <c r="AM223" s="1473"/>
      <c r="AN223" s="643"/>
      <c r="AO223" s="643"/>
      <c r="AP223" s="654"/>
      <c r="AQ223" s="654"/>
      <c r="AR223" s="654"/>
      <c r="AS223" s="654"/>
      <c r="AT223" s="654"/>
      <c r="AU223" s="654"/>
      <c r="AV223" s="654"/>
      <c r="AW223" s="654"/>
      <c r="AX223" s="654"/>
      <c r="AY223" s="654"/>
      <c r="AZ223" s="654"/>
      <c r="BA223" s="657"/>
    </row>
    <row r="224" spans="2:53" ht="15" customHeight="1">
      <c r="B224" s="667"/>
      <c r="C224" s="668"/>
      <c r="D224" s="669"/>
      <c r="E224" s="654"/>
      <c r="F224" s="670"/>
      <c r="G224" s="654"/>
      <c r="H224" s="654"/>
      <c r="I224" s="654"/>
      <c r="J224" s="654"/>
      <c r="K224" s="654"/>
      <c r="L224" s="654"/>
      <c r="M224" s="671"/>
      <c r="N224" s="671"/>
      <c r="O224" s="671"/>
      <c r="P224" s="671"/>
      <c r="Q224" s="671"/>
      <c r="R224" s="671"/>
      <c r="S224" s="671"/>
      <c r="T224" s="671"/>
      <c r="U224" s="671"/>
      <c r="V224" s="671"/>
      <c r="W224" s="671"/>
      <c r="X224" s="671"/>
      <c r="Y224" s="671"/>
      <c r="Z224" s="672"/>
      <c r="AA224" s="673"/>
      <c r="AB224" s="726"/>
      <c r="AC224" s="668"/>
      <c r="AD224" s="668"/>
      <c r="AE224" s="669"/>
      <c r="AF224" s="654"/>
      <c r="AG224" s="670"/>
      <c r="AH224" s="654"/>
      <c r="AI224" s="654"/>
      <c r="AJ224" s="654"/>
      <c r="AK224" s="654"/>
      <c r="AL224" s="654"/>
      <c r="AM224" s="654"/>
      <c r="AN224" s="671"/>
      <c r="AO224" s="671"/>
      <c r="AP224" s="671"/>
      <c r="AQ224" s="671"/>
      <c r="AR224" s="671"/>
      <c r="AS224" s="671"/>
      <c r="AT224" s="671"/>
      <c r="AU224" s="671"/>
      <c r="AV224" s="671"/>
      <c r="AW224" s="671"/>
      <c r="AX224" s="671"/>
      <c r="AY224" s="671"/>
      <c r="AZ224" s="671"/>
      <c r="BA224" s="676"/>
    </row>
    <row r="225" spans="2:55" ht="20.100000000000001" customHeight="1">
      <c r="B225" s="642"/>
      <c r="C225" s="652"/>
      <c r="D225" s="1418"/>
      <c r="E225" s="1418"/>
      <c r="F225" s="652"/>
      <c r="G225" s="654"/>
      <c r="H225" s="1433" t="str">
        <f>'Donnees MFER'!$E$70</f>
        <v xml:space="preserve">C13.2 Expliquer le fonctionnement et l’utilisation de l’installation au client et/ou à l’exploitant  </v>
      </c>
      <c r="I225" s="1434"/>
      <c r="J225" s="1434"/>
      <c r="K225" s="1434"/>
      <c r="L225" s="1435"/>
      <c r="M225" s="643"/>
      <c r="N225" s="643"/>
      <c r="O225" s="654"/>
      <c r="P225" s="654"/>
      <c r="Q225" s="655"/>
      <c r="R225" s="654"/>
      <c r="S225" s="654"/>
      <c r="T225" s="654"/>
      <c r="U225" s="654"/>
      <c r="V225" s="654"/>
      <c r="W225" s="654"/>
      <c r="X225" s="654"/>
      <c r="Y225" s="654"/>
      <c r="Z225" s="656"/>
      <c r="AA225" s="650"/>
      <c r="AB225" s="719"/>
      <c r="AC225" s="652"/>
      <c r="AD225" s="652"/>
      <c r="AE225" s="1418"/>
      <c r="AF225" s="1418"/>
      <c r="AG225" s="652"/>
      <c r="AH225" s="654"/>
      <c r="AI225" s="1465"/>
      <c r="AJ225" s="1466"/>
      <c r="AK225" s="1466"/>
      <c r="AL225" s="1466"/>
      <c r="AM225" s="1467"/>
      <c r="AN225" s="643"/>
      <c r="AO225" s="643"/>
      <c r="AP225" s="654"/>
      <c r="AQ225" s="654"/>
      <c r="AR225" s="655"/>
      <c r="AS225" s="654"/>
      <c r="AT225" s="654"/>
      <c r="AU225" s="654"/>
      <c r="AV225" s="654"/>
      <c r="AW225" s="654"/>
      <c r="AX225" s="654"/>
      <c r="AY225" s="654"/>
      <c r="AZ225" s="654"/>
      <c r="BA225" s="657"/>
    </row>
    <row r="226" spans="2:55" ht="30" customHeight="1">
      <c r="B226" s="1416">
        <v>68</v>
      </c>
      <c r="C226" s="1417"/>
      <c r="D226" s="1419" t="str">
        <f>'Donnees MFER'!$C$70</f>
        <v>C13.2</v>
      </c>
      <c r="E226" s="1420"/>
      <c r="F226" s="652"/>
      <c r="G226" s="659" t="s">
        <v>211</v>
      </c>
      <c r="H226" s="1436"/>
      <c r="I226" s="1353"/>
      <c r="J226" s="1353"/>
      <c r="K226" s="1353"/>
      <c r="L226" s="1437"/>
      <c r="M226" s="1446" t="s">
        <v>212</v>
      </c>
      <c r="N226" s="1446"/>
      <c r="O226" s="1447"/>
      <c r="P226" s="1430" t="str">
        <f>REPT("g",(U226))</f>
        <v/>
      </c>
      <c r="Q226" s="1431"/>
      <c r="R226" s="1431"/>
      <c r="S226" s="1432"/>
      <c r="T226" s="664"/>
      <c r="U226" s="1038">
        <f>Bilan!$AK$51</f>
        <v>0</v>
      </c>
      <c r="V226" s="654"/>
      <c r="W226" s="1039" t="str">
        <f>Bilan!$AM$51</f>
        <v xml:space="preserve"> </v>
      </c>
      <c r="X226" s="666"/>
      <c r="Y226" s="654"/>
      <c r="Z226" s="656"/>
      <c r="AA226" s="650"/>
      <c r="AB226" s="719"/>
      <c r="AC226" s="1417"/>
      <c r="AD226" s="1417"/>
      <c r="AE226" s="1463"/>
      <c r="AF226" s="1464"/>
      <c r="AG226" s="652"/>
      <c r="AH226" s="659"/>
      <c r="AI226" s="1468"/>
      <c r="AJ226" s="1469"/>
      <c r="AK226" s="1469"/>
      <c r="AL226" s="1469"/>
      <c r="AM226" s="1470"/>
      <c r="AN226" s="1446" t="s">
        <v>212</v>
      </c>
      <c r="AO226" s="1446"/>
      <c r="AP226" s="1447"/>
      <c r="AQ226" s="1430" t="str">
        <f>REPT("g",(AV226))</f>
        <v/>
      </c>
      <c r="AR226" s="1431"/>
      <c r="AS226" s="1431"/>
      <c r="AT226" s="1432"/>
      <c r="AU226" s="664"/>
      <c r="AV226" s="1038"/>
      <c r="AW226" s="654"/>
      <c r="AX226" s="1039"/>
      <c r="AY226" s="666"/>
      <c r="AZ226" s="654"/>
      <c r="BA226" s="657"/>
    </row>
    <row r="227" spans="2:55" ht="20.100000000000001" customHeight="1">
      <c r="B227" s="642"/>
      <c r="C227" s="652"/>
      <c r="D227" s="1418"/>
      <c r="E227" s="1418"/>
      <c r="F227" s="652"/>
      <c r="G227" s="654"/>
      <c r="H227" s="1438"/>
      <c r="I227" s="1439"/>
      <c r="J227" s="1439"/>
      <c r="K227" s="1439"/>
      <c r="L227" s="1440"/>
      <c r="M227" s="643"/>
      <c r="N227" s="643"/>
      <c r="O227" s="654"/>
      <c r="P227" s="654"/>
      <c r="Q227" s="654"/>
      <c r="R227" s="654"/>
      <c r="S227" s="654"/>
      <c r="T227" s="654"/>
      <c r="U227" s="654"/>
      <c r="V227" s="654"/>
      <c r="W227" s="654"/>
      <c r="X227" s="654"/>
      <c r="Y227" s="654"/>
      <c r="Z227" s="656"/>
      <c r="AA227" s="650"/>
      <c r="AB227" s="719"/>
      <c r="AC227" s="652"/>
      <c r="AD227" s="652"/>
      <c r="AE227" s="1418"/>
      <c r="AF227" s="1418"/>
      <c r="AG227" s="652"/>
      <c r="AH227" s="654"/>
      <c r="AI227" s="1471"/>
      <c r="AJ227" s="1472"/>
      <c r="AK227" s="1472"/>
      <c r="AL227" s="1472"/>
      <c r="AM227" s="1473"/>
      <c r="AN227" s="643"/>
      <c r="AO227" s="643"/>
      <c r="AP227" s="654"/>
      <c r="AQ227" s="654"/>
      <c r="AR227" s="654"/>
      <c r="AS227" s="654"/>
      <c r="AT227" s="654"/>
      <c r="AU227" s="654"/>
      <c r="AV227" s="654"/>
      <c r="AW227" s="654"/>
      <c r="AX227" s="654"/>
      <c r="AY227" s="654"/>
      <c r="AZ227" s="654"/>
      <c r="BA227" s="657"/>
      <c r="BB227" s="677"/>
      <c r="BC227" s="677"/>
    </row>
    <row r="228" spans="2:55" ht="15" customHeight="1">
      <c r="B228" s="642"/>
      <c r="C228" s="652"/>
      <c r="D228" s="669"/>
      <c r="E228" s="654"/>
      <c r="F228" s="652"/>
      <c r="G228" s="654"/>
      <c r="H228" s="678"/>
      <c r="I228" s="679"/>
      <c r="J228" s="679"/>
      <c r="K228" s="680"/>
      <c r="L228" s="681"/>
      <c r="M228" s="643"/>
      <c r="N228" s="643"/>
      <c r="O228" s="654"/>
      <c r="P228" s="654"/>
      <c r="Q228" s="654"/>
      <c r="R228" s="654"/>
      <c r="S228" s="654"/>
      <c r="T228" s="654"/>
      <c r="U228" s="654"/>
      <c r="V228" s="654"/>
      <c r="W228" s="654"/>
      <c r="X228" s="654"/>
      <c r="Y228" s="654"/>
      <c r="Z228" s="656"/>
      <c r="AA228" s="1441"/>
      <c r="AB228" s="721"/>
      <c r="AC228" s="652"/>
      <c r="AD228" s="652"/>
      <c r="AE228" s="669"/>
      <c r="AF228" s="654"/>
      <c r="AG228" s="652"/>
      <c r="AH228" s="654"/>
      <c r="AI228" s="678"/>
      <c r="AJ228" s="679"/>
      <c r="AK228" s="679"/>
      <c r="AL228" s="680"/>
      <c r="AM228" s="681"/>
      <c r="AN228" s="643"/>
      <c r="AO228" s="643"/>
      <c r="AP228" s="654"/>
      <c r="AQ228" s="654"/>
      <c r="AR228" s="654"/>
      <c r="AS228" s="654"/>
      <c r="AT228" s="654"/>
      <c r="AU228" s="654"/>
      <c r="AV228" s="654"/>
      <c r="AW228" s="654"/>
      <c r="AX228" s="654"/>
      <c r="AY228" s="654"/>
      <c r="AZ228" s="654"/>
      <c r="BA228" s="657"/>
      <c r="BB228" s="251"/>
      <c r="BC228" s="251"/>
    </row>
    <row r="229" spans="2:55" ht="20.100000000000001" customHeight="1">
      <c r="B229" s="642"/>
      <c r="C229" s="652"/>
      <c r="D229" s="1418"/>
      <c r="E229" s="1418"/>
      <c r="F229" s="652"/>
      <c r="G229" s="654"/>
      <c r="H229" s="1433" t="str">
        <f>'Donnees MFER'!$E$71</f>
        <v>C13.3 Informer oralement des consignes de sécurité</v>
      </c>
      <c r="I229" s="1434"/>
      <c r="J229" s="1434"/>
      <c r="K229" s="1434"/>
      <c r="L229" s="1435"/>
      <c r="M229" s="643"/>
      <c r="N229" s="643"/>
      <c r="O229" s="654"/>
      <c r="P229" s="654"/>
      <c r="Q229" s="655"/>
      <c r="R229" s="654"/>
      <c r="S229" s="654"/>
      <c r="T229" s="654"/>
      <c r="U229" s="654"/>
      <c r="V229" s="654"/>
      <c r="W229" s="654"/>
      <c r="X229" s="654"/>
      <c r="Y229" s="654"/>
      <c r="Z229" s="656"/>
      <c r="AA229" s="1441"/>
      <c r="AB229" s="721"/>
      <c r="AC229" s="652"/>
      <c r="AD229" s="652"/>
      <c r="AE229" s="1418"/>
      <c r="AF229" s="1418"/>
      <c r="AG229" s="652"/>
      <c r="AH229" s="654"/>
      <c r="AI229" s="1465"/>
      <c r="AJ229" s="1466"/>
      <c r="AK229" s="1466"/>
      <c r="AL229" s="1466"/>
      <c r="AM229" s="1467"/>
      <c r="AN229" s="643"/>
      <c r="AO229" s="643"/>
      <c r="AP229" s="654"/>
      <c r="AQ229" s="654"/>
      <c r="AR229" s="655"/>
      <c r="AS229" s="654"/>
      <c r="AT229" s="654"/>
      <c r="AU229" s="654"/>
      <c r="AV229" s="654"/>
      <c r="AW229" s="654"/>
      <c r="AX229" s="654"/>
      <c r="AY229" s="654"/>
      <c r="AZ229" s="654"/>
      <c r="BA229" s="657"/>
    </row>
    <row r="230" spans="2:55" ht="30" customHeight="1">
      <c r="B230" s="1416">
        <v>69</v>
      </c>
      <c r="C230" s="1417"/>
      <c r="D230" s="1419" t="str">
        <f>'Donnees MFER'!$C$71</f>
        <v>C13.3</v>
      </c>
      <c r="E230" s="1420"/>
      <c r="F230" s="652"/>
      <c r="G230" s="659" t="s">
        <v>211</v>
      </c>
      <c r="H230" s="1436"/>
      <c r="I230" s="1353"/>
      <c r="J230" s="1353"/>
      <c r="K230" s="1353"/>
      <c r="L230" s="1437"/>
      <c r="M230" s="1446" t="s">
        <v>212</v>
      </c>
      <c r="N230" s="1446"/>
      <c r="O230" s="1447"/>
      <c r="P230" s="1430" t="str">
        <f>REPT("g",(U230))</f>
        <v/>
      </c>
      <c r="Q230" s="1431"/>
      <c r="R230" s="1431"/>
      <c r="S230" s="1432"/>
      <c r="T230" s="664"/>
      <c r="U230" s="1038">
        <f>Bilan!$AK$51</f>
        <v>0</v>
      </c>
      <c r="V230" s="654"/>
      <c r="W230" s="1039" t="str">
        <f>Bilan!$AM$51</f>
        <v xml:space="preserve"> </v>
      </c>
      <c r="X230" s="666"/>
      <c r="Y230" s="654"/>
      <c r="Z230" s="656"/>
      <c r="AA230" s="650"/>
      <c r="AB230" s="719"/>
      <c r="AC230" s="1417"/>
      <c r="AD230" s="1417"/>
      <c r="AE230" s="1463"/>
      <c r="AF230" s="1464"/>
      <c r="AG230" s="652"/>
      <c r="AH230" s="659"/>
      <c r="AI230" s="1468"/>
      <c r="AJ230" s="1469"/>
      <c r="AK230" s="1469"/>
      <c r="AL230" s="1469"/>
      <c r="AM230" s="1470"/>
      <c r="AN230" s="1446" t="s">
        <v>212</v>
      </c>
      <c r="AO230" s="1446"/>
      <c r="AP230" s="1447"/>
      <c r="AQ230" s="1430" t="str">
        <f>REPT("g",(AV230))</f>
        <v/>
      </c>
      <c r="AR230" s="1431"/>
      <c r="AS230" s="1431"/>
      <c r="AT230" s="1432"/>
      <c r="AU230" s="664"/>
      <c r="AV230" s="1038"/>
      <c r="AW230" s="654"/>
      <c r="AX230" s="1039"/>
      <c r="AY230" s="666"/>
      <c r="AZ230" s="654"/>
      <c r="BA230" s="657"/>
    </row>
    <row r="231" spans="2:55" ht="20.100000000000001" customHeight="1">
      <c r="B231" s="684"/>
      <c r="C231" s="652"/>
      <c r="D231" s="1418"/>
      <c r="E231" s="1418"/>
      <c r="F231" s="652"/>
      <c r="G231" s="654"/>
      <c r="H231" s="1438"/>
      <c r="I231" s="1439"/>
      <c r="J231" s="1439"/>
      <c r="K231" s="1439"/>
      <c r="L231" s="1440"/>
      <c r="M231" s="643"/>
      <c r="N231" s="643"/>
      <c r="O231" s="654"/>
      <c r="P231" s="654"/>
      <c r="Q231" s="654"/>
      <c r="R231" s="654"/>
      <c r="S231" s="654"/>
      <c r="T231" s="654"/>
      <c r="U231" s="654"/>
      <c r="V231" s="654"/>
      <c r="W231" s="654"/>
      <c r="X231" s="654"/>
      <c r="Y231" s="654"/>
      <c r="Z231" s="656"/>
      <c r="AA231" s="1462"/>
      <c r="AB231" s="722"/>
      <c r="AC231" s="727"/>
      <c r="AD231" s="652"/>
      <c r="AE231" s="1418"/>
      <c r="AF231" s="1418"/>
      <c r="AG231" s="652"/>
      <c r="AH231" s="654"/>
      <c r="AI231" s="1471"/>
      <c r="AJ231" s="1472"/>
      <c r="AK231" s="1472"/>
      <c r="AL231" s="1472"/>
      <c r="AM231" s="1473"/>
      <c r="AN231" s="643"/>
      <c r="AO231" s="643"/>
      <c r="AP231" s="654"/>
      <c r="AQ231" s="654"/>
      <c r="AR231" s="654"/>
      <c r="AS231" s="654"/>
      <c r="AT231" s="654"/>
      <c r="AU231" s="654"/>
      <c r="AV231" s="654"/>
      <c r="AW231" s="654"/>
      <c r="AX231" s="654"/>
      <c r="AY231" s="654"/>
      <c r="AZ231" s="654"/>
      <c r="BA231" s="657"/>
    </row>
    <row r="232" spans="2:55" ht="15" customHeight="1">
      <c r="B232" s="684"/>
      <c r="C232" s="652"/>
      <c r="D232" s="669"/>
      <c r="E232" s="654"/>
      <c r="F232" s="652"/>
      <c r="G232" s="654"/>
      <c r="H232" s="678"/>
      <c r="I232" s="679"/>
      <c r="J232" s="679"/>
      <c r="K232" s="680"/>
      <c r="L232" s="681"/>
      <c r="M232" s="643"/>
      <c r="N232" s="643"/>
      <c r="O232" s="654"/>
      <c r="P232" s="654"/>
      <c r="Q232" s="654"/>
      <c r="R232" s="654"/>
      <c r="S232" s="654"/>
      <c r="T232" s="654"/>
      <c r="U232" s="654"/>
      <c r="V232" s="654"/>
      <c r="W232" s="654"/>
      <c r="X232" s="654"/>
      <c r="Y232" s="654"/>
      <c r="Z232" s="656"/>
      <c r="AA232" s="1462"/>
      <c r="AB232" s="722"/>
      <c r="AC232" s="727"/>
      <c r="AD232" s="652"/>
      <c r="AE232" s="669"/>
      <c r="AF232" s="654"/>
      <c r="AG232" s="652"/>
      <c r="AH232" s="654"/>
      <c r="AI232" s="678"/>
      <c r="AJ232" s="679"/>
      <c r="AK232" s="679"/>
      <c r="AL232" s="680"/>
      <c r="AM232" s="681"/>
      <c r="AN232" s="643"/>
      <c r="AO232" s="643"/>
      <c r="AP232" s="654"/>
      <c r="AQ232" s="654"/>
      <c r="AR232" s="654"/>
      <c r="AS232" s="654"/>
      <c r="AT232" s="654"/>
      <c r="AU232" s="654"/>
      <c r="AV232" s="654"/>
      <c r="AW232" s="654"/>
      <c r="AX232" s="654"/>
      <c r="AY232" s="654"/>
      <c r="AZ232" s="654"/>
      <c r="BA232" s="657"/>
    </row>
    <row r="233" spans="2:55" ht="20.100000000000001" customHeight="1">
      <c r="B233" s="684"/>
      <c r="C233" s="652"/>
      <c r="D233" s="1418"/>
      <c r="E233" s="1418"/>
      <c r="F233" s="652"/>
      <c r="G233" s="654"/>
      <c r="H233" s="1433" t="str">
        <f>'Donnees MFER'!$E$72</f>
        <v>C13.4 Proposer une solution technique au client et/ou à l'exploitant</v>
      </c>
      <c r="I233" s="1434"/>
      <c r="J233" s="1434"/>
      <c r="K233" s="1434"/>
      <c r="L233" s="1435"/>
      <c r="M233" s="643"/>
      <c r="N233" s="643"/>
      <c r="O233" s="654"/>
      <c r="P233" s="654"/>
      <c r="Q233" s="655"/>
      <c r="R233" s="654"/>
      <c r="S233" s="654"/>
      <c r="T233" s="654"/>
      <c r="U233" s="654"/>
      <c r="V233" s="654"/>
      <c r="W233" s="654"/>
      <c r="X233" s="654"/>
      <c r="Y233" s="654"/>
      <c r="Z233" s="656"/>
      <c r="AA233" s="650"/>
      <c r="AB233" s="719"/>
      <c r="AC233" s="727"/>
      <c r="AD233" s="652"/>
      <c r="AE233" s="1418"/>
      <c r="AF233" s="1418"/>
      <c r="AG233" s="652"/>
      <c r="AH233" s="654"/>
      <c r="AI233" s="1465"/>
      <c r="AJ233" s="1466"/>
      <c r="AK233" s="1466"/>
      <c r="AL233" s="1466"/>
      <c r="AM233" s="1467"/>
      <c r="AN233" s="643"/>
      <c r="AO233" s="643"/>
      <c r="AP233" s="654"/>
      <c r="AQ233" s="654"/>
      <c r="AR233" s="655"/>
      <c r="AS233" s="654"/>
      <c r="AT233" s="654"/>
      <c r="AU233" s="654"/>
      <c r="AV233" s="654"/>
      <c r="AW233" s="654"/>
      <c r="AX233" s="654"/>
      <c r="AY233" s="654"/>
      <c r="AZ233" s="654"/>
      <c r="BA233" s="657"/>
    </row>
    <row r="234" spans="2:55" s="21" customFormat="1" ht="30" customHeight="1">
      <c r="B234" s="1416">
        <v>70</v>
      </c>
      <c r="C234" s="1417"/>
      <c r="D234" s="1419" t="str">
        <f>'Donnees MFER'!$C$72</f>
        <v>C13.4</v>
      </c>
      <c r="E234" s="1420"/>
      <c r="F234" s="652"/>
      <c r="G234" s="659" t="s">
        <v>211</v>
      </c>
      <c r="H234" s="1436"/>
      <c r="I234" s="1353"/>
      <c r="J234" s="1353"/>
      <c r="K234" s="1353"/>
      <c r="L234" s="1437"/>
      <c r="M234" s="1446" t="s">
        <v>212</v>
      </c>
      <c r="N234" s="1446"/>
      <c r="O234" s="1447"/>
      <c r="P234" s="1430" t="str">
        <f>REPT("g",(U234))</f>
        <v/>
      </c>
      <c r="Q234" s="1431"/>
      <c r="R234" s="1431"/>
      <c r="S234" s="1432"/>
      <c r="T234" s="664"/>
      <c r="U234" s="1038">
        <f>Bilan!$AK$51</f>
        <v>0</v>
      </c>
      <c r="V234" s="654"/>
      <c r="W234" s="1039" t="str">
        <f>Bilan!$AM$51</f>
        <v xml:space="preserve"> </v>
      </c>
      <c r="X234" s="666"/>
      <c r="Y234" s="654"/>
      <c r="Z234" s="656"/>
      <c r="AA234" s="650"/>
      <c r="AB234" s="719"/>
      <c r="AC234" s="1417"/>
      <c r="AD234" s="1417"/>
      <c r="AE234" s="1463"/>
      <c r="AF234" s="1464"/>
      <c r="AG234" s="652"/>
      <c r="AH234" s="659"/>
      <c r="AI234" s="1468"/>
      <c r="AJ234" s="1469"/>
      <c r="AK234" s="1469"/>
      <c r="AL234" s="1469"/>
      <c r="AM234" s="1470"/>
      <c r="AN234" s="1446" t="s">
        <v>212</v>
      </c>
      <c r="AO234" s="1446"/>
      <c r="AP234" s="1447"/>
      <c r="AQ234" s="1430" t="str">
        <f>REPT("g",(AV234))</f>
        <v/>
      </c>
      <c r="AR234" s="1431"/>
      <c r="AS234" s="1431"/>
      <c r="AT234" s="1432"/>
      <c r="AU234" s="664"/>
      <c r="AV234" s="1038"/>
      <c r="AW234" s="654"/>
      <c r="AX234" s="1039"/>
      <c r="AY234" s="666"/>
      <c r="AZ234" s="654"/>
      <c r="BA234" s="657"/>
    </row>
    <row r="235" spans="2:55" ht="20.100000000000001" customHeight="1">
      <c r="B235" s="684"/>
      <c r="C235" s="652"/>
      <c r="D235" s="1418"/>
      <c r="E235" s="1418"/>
      <c r="F235" s="652"/>
      <c r="G235" s="654"/>
      <c r="H235" s="1438"/>
      <c r="I235" s="1439"/>
      <c r="J235" s="1439"/>
      <c r="K235" s="1439"/>
      <c r="L235" s="1440"/>
      <c r="M235" s="643"/>
      <c r="N235" s="643"/>
      <c r="O235" s="654"/>
      <c r="P235" s="654"/>
      <c r="Q235" s="654"/>
      <c r="R235" s="654"/>
      <c r="S235" s="654"/>
      <c r="T235" s="654"/>
      <c r="U235" s="654"/>
      <c r="V235" s="654"/>
      <c r="W235" s="654"/>
      <c r="X235" s="654"/>
      <c r="Y235" s="654"/>
      <c r="Z235" s="656"/>
      <c r="AA235" s="650"/>
      <c r="AB235" s="719"/>
      <c r="AC235" s="727"/>
      <c r="AD235" s="652"/>
      <c r="AE235" s="1418"/>
      <c r="AF235" s="1418"/>
      <c r="AG235" s="652"/>
      <c r="AH235" s="654"/>
      <c r="AI235" s="1471"/>
      <c r="AJ235" s="1472"/>
      <c r="AK235" s="1472"/>
      <c r="AL235" s="1472"/>
      <c r="AM235" s="1473"/>
      <c r="AN235" s="643"/>
      <c r="AO235" s="643"/>
      <c r="AP235" s="654"/>
      <c r="AQ235" s="654"/>
      <c r="AR235" s="654"/>
      <c r="AS235" s="654"/>
      <c r="AT235" s="654"/>
      <c r="AU235" s="654"/>
      <c r="AV235" s="654"/>
      <c r="AW235" s="654"/>
      <c r="AX235" s="654"/>
      <c r="AY235" s="654"/>
      <c r="AZ235" s="654"/>
      <c r="BA235" s="657"/>
    </row>
    <row r="236" spans="2:55" ht="17.100000000000001" customHeight="1">
      <c r="B236" s="1416"/>
      <c r="C236" s="1417"/>
      <c r="D236" s="1417"/>
      <c r="E236" s="1417"/>
      <c r="F236" s="1417"/>
      <c r="G236" s="1417"/>
      <c r="H236" s="1417"/>
      <c r="I236" s="1417"/>
      <c r="J236" s="1417"/>
      <c r="K236" s="1417"/>
      <c r="L236" s="1417"/>
      <c r="M236" s="1417"/>
      <c r="N236" s="1417"/>
      <c r="O236" s="1417"/>
      <c r="P236" s="1417"/>
      <c r="Q236" s="1417"/>
      <c r="R236" s="1417"/>
      <c r="S236" s="1417"/>
      <c r="T236" s="1417"/>
      <c r="U236" s="1417"/>
      <c r="V236" s="1417"/>
      <c r="W236" s="1417"/>
      <c r="X236" s="1417"/>
      <c r="Y236" s="1417"/>
      <c r="Z236" s="1445"/>
      <c r="AA236" s="689"/>
      <c r="AB236" s="717"/>
      <c r="AC236" s="727"/>
      <c r="AD236" s="668"/>
      <c r="AE236" s="669"/>
      <c r="AF236" s="654"/>
      <c r="AG236" s="670"/>
      <c r="AH236" s="654"/>
      <c r="AI236" s="688"/>
      <c r="AJ236" s="680"/>
      <c r="AK236" s="680"/>
      <c r="AL236" s="680"/>
      <c r="AM236" s="680"/>
      <c r="AN236" s="654"/>
      <c r="AO236" s="654"/>
      <c r="AP236" s="654"/>
      <c r="AQ236" s="654"/>
      <c r="AR236" s="654"/>
      <c r="AS236" s="654"/>
      <c r="AT236" s="654"/>
      <c r="AU236" s="654"/>
      <c r="AV236" s="654"/>
      <c r="AW236" s="654"/>
      <c r="AX236" s="654"/>
      <c r="AY236" s="654"/>
      <c r="AZ236" s="654"/>
      <c r="BA236" s="657"/>
    </row>
    <row r="237" spans="2:55" ht="18.95" customHeight="1">
      <c r="B237" s="1416"/>
      <c r="C237" s="1417"/>
      <c r="D237" s="1417"/>
      <c r="E237" s="1417"/>
      <c r="F237" s="1417"/>
      <c r="G237" s="1417"/>
      <c r="H237" s="1417"/>
      <c r="I237" s="1417"/>
      <c r="J237" s="1417"/>
      <c r="K237" s="1417"/>
      <c r="L237" s="1417"/>
      <c r="M237" s="1417"/>
      <c r="N237" s="1417"/>
      <c r="O237" s="1417"/>
      <c r="P237" s="1417"/>
      <c r="Q237" s="1417"/>
      <c r="R237" s="1417"/>
      <c r="S237" s="1417"/>
      <c r="T237" s="1417"/>
      <c r="U237" s="1417"/>
      <c r="V237" s="1417"/>
      <c r="W237" s="1417"/>
      <c r="X237" s="1417"/>
      <c r="Y237" s="1417"/>
      <c r="Z237" s="1445"/>
      <c r="AA237" s="691"/>
      <c r="AB237" s="718"/>
      <c r="AC237" s="727"/>
      <c r="AD237" s="652"/>
      <c r="AE237" s="1418"/>
      <c r="AF237" s="1418"/>
      <c r="AG237" s="652"/>
      <c r="AH237" s="654"/>
      <c r="AI237" s="1465"/>
      <c r="AJ237" s="1466"/>
      <c r="AK237" s="1466"/>
      <c r="AL237" s="1466"/>
      <c r="AM237" s="1467"/>
      <c r="AN237" s="643"/>
      <c r="AO237" s="643"/>
      <c r="AP237" s="654"/>
      <c r="AQ237" s="654"/>
      <c r="AR237" s="655"/>
      <c r="AS237" s="654"/>
      <c r="AT237" s="654"/>
      <c r="AU237" s="654"/>
      <c r="AV237" s="654"/>
      <c r="AW237" s="654"/>
      <c r="AX237" s="654"/>
      <c r="AY237" s="654"/>
      <c r="AZ237" s="654"/>
      <c r="BA237" s="657"/>
    </row>
    <row r="238" spans="2:55" ht="27.95" customHeight="1">
      <c r="B238" s="1416"/>
      <c r="C238" s="1417"/>
      <c r="D238" s="1417"/>
      <c r="E238" s="1417"/>
      <c r="F238" s="1417"/>
      <c r="G238" s="1417"/>
      <c r="H238" s="1417"/>
      <c r="I238" s="1417"/>
      <c r="J238" s="1417"/>
      <c r="K238" s="1417"/>
      <c r="L238" s="1417"/>
      <c r="M238" s="1417"/>
      <c r="N238" s="1417"/>
      <c r="O238" s="1417"/>
      <c r="P238" s="1417"/>
      <c r="Q238" s="1417"/>
      <c r="R238" s="1417"/>
      <c r="S238" s="1417"/>
      <c r="T238" s="1417"/>
      <c r="U238" s="1417"/>
      <c r="V238" s="1417"/>
      <c r="W238" s="1417"/>
      <c r="X238" s="1417"/>
      <c r="Y238" s="1417"/>
      <c r="Z238" s="1445"/>
      <c r="AA238" s="650"/>
      <c r="AB238" s="719"/>
      <c r="AC238" s="1417"/>
      <c r="AD238" s="1417"/>
      <c r="AE238" s="1463"/>
      <c r="AF238" s="1464"/>
      <c r="AG238" s="652"/>
      <c r="AH238" s="659"/>
      <c r="AI238" s="1468"/>
      <c r="AJ238" s="1469"/>
      <c r="AK238" s="1469"/>
      <c r="AL238" s="1469"/>
      <c r="AM238" s="1470"/>
      <c r="AN238" s="1446" t="s">
        <v>212</v>
      </c>
      <c r="AO238" s="1446"/>
      <c r="AP238" s="1447"/>
      <c r="AQ238" s="1430" t="str">
        <f>REPT("g",(AV238))</f>
        <v/>
      </c>
      <c r="AR238" s="1431"/>
      <c r="AS238" s="1431"/>
      <c r="AT238" s="1432"/>
      <c r="AU238" s="664"/>
      <c r="AV238" s="1038"/>
      <c r="AW238" s="654"/>
      <c r="AX238" s="1039"/>
      <c r="AY238" s="666"/>
      <c r="AZ238" s="654"/>
      <c r="BA238" s="657"/>
    </row>
    <row r="239" spans="2:55" ht="20.100000000000001" customHeight="1">
      <c r="B239" s="1416"/>
      <c r="C239" s="1417"/>
      <c r="D239" s="1417"/>
      <c r="E239" s="1417"/>
      <c r="F239" s="1417"/>
      <c r="G239" s="1417"/>
      <c r="H239" s="1417"/>
      <c r="I239" s="1417"/>
      <c r="J239" s="1417"/>
      <c r="K239" s="1417"/>
      <c r="L239" s="1417"/>
      <c r="M239" s="1417"/>
      <c r="N239" s="1417"/>
      <c r="O239" s="1417"/>
      <c r="P239" s="1417"/>
      <c r="Q239" s="1417"/>
      <c r="R239" s="1417"/>
      <c r="S239" s="1417"/>
      <c r="T239" s="1417"/>
      <c r="U239" s="1417"/>
      <c r="V239" s="1417"/>
      <c r="W239" s="1417"/>
      <c r="X239" s="1417"/>
      <c r="Y239" s="1417"/>
      <c r="Z239" s="1445"/>
      <c r="AA239" s="693"/>
      <c r="AB239" s="720"/>
      <c r="AC239" s="727"/>
      <c r="AD239" s="652"/>
      <c r="AE239" s="1418"/>
      <c r="AF239" s="1418"/>
      <c r="AG239" s="652"/>
      <c r="AH239" s="654"/>
      <c r="AI239" s="1471"/>
      <c r="AJ239" s="1472"/>
      <c r="AK239" s="1472"/>
      <c r="AL239" s="1472"/>
      <c r="AM239" s="1473"/>
      <c r="AN239" s="643"/>
      <c r="AO239" s="643"/>
      <c r="AP239" s="654"/>
      <c r="AQ239" s="654"/>
      <c r="AR239" s="654"/>
      <c r="AS239" s="654"/>
      <c r="AT239" s="654"/>
      <c r="AU239" s="654"/>
      <c r="AV239" s="654"/>
      <c r="AW239" s="654"/>
      <c r="AX239" s="654"/>
      <c r="AY239" s="654"/>
      <c r="AZ239" s="654"/>
      <c r="BA239" s="657"/>
    </row>
    <row r="240" spans="2:55" ht="35.1" customHeight="1">
      <c r="B240" s="1633"/>
      <c r="C240" s="1495"/>
      <c r="D240" s="1495"/>
      <c r="E240" s="1495"/>
      <c r="F240" s="1495"/>
      <c r="G240" s="1495"/>
      <c r="H240" s="1495"/>
      <c r="I240" s="1495"/>
      <c r="J240" s="1495"/>
      <c r="K240" s="1495"/>
      <c r="L240" s="1495"/>
      <c r="M240" s="1495"/>
      <c r="N240" s="1495"/>
      <c r="O240" s="1495"/>
      <c r="P240" s="1495"/>
      <c r="Q240" s="1495"/>
      <c r="R240" s="1495"/>
      <c r="S240" s="1495"/>
      <c r="T240" s="1495"/>
      <c r="U240" s="1495"/>
      <c r="V240" s="1495"/>
      <c r="W240" s="1495"/>
      <c r="X240" s="1495"/>
      <c r="Y240" s="1495"/>
      <c r="Z240" s="1628"/>
      <c r="AA240" s="693"/>
      <c r="AB240" s="720"/>
      <c r="AC240" s="704"/>
      <c r="AD240" s="704"/>
      <c r="AE240" s="704"/>
      <c r="AF240" s="704"/>
      <c r="AG240" s="705"/>
      <c r="AH240" s="647"/>
      <c r="AI240" s="647"/>
      <c r="AJ240" s="647"/>
      <c r="AK240" s="647"/>
      <c r="AL240" s="647"/>
      <c r="AM240" s="647"/>
      <c r="AN240" s="647"/>
      <c r="AO240" s="647"/>
      <c r="AP240" s="647"/>
      <c r="AQ240" s="647"/>
      <c r="AR240" s="647"/>
      <c r="AS240" s="647"/>
      <c r="AT240" s="647"/>
      <c r="AU240" s="647"/>
      <c r="AV240" s="647"/>
      <c r="AW240" s="647"/>
      <c r="AX240" s="706"/>
      <c r="AY240" s="647"/>
      <c r="AZ240" s="647"/>
      <c r="BA240" s="709"/>
    </row>
    <row r="241" spans="1:53" ht="35.1" customHeight="1">
      <c r="B241" s="728"/>
      <c r="C241" s="729"/>
      <c r="D241" s="729"/>
      <c r="E241" s="729"/>
      <c r="F241" s="729"/>
      <c r="G241" s="729"/>
      <c r="H241" s="729"/>
      <c r="I241" s="729"/>
      <c r="J241" s="729"/>
      <c r="K241" s="729"/>
      <c r="L241" s="729"/>
      <c r="M241" s="730"/>
      <c r="N241" s="730"/>
      <c r="O241" s="730"/>
      <c r="P241" s="730"/>
      <c r="Q241" s="730"/>
      <c r="R241" s="730"/>
      <c r="S241" s="730"/>
      <c r="T241" s="730"/>
      <c r="U241" s="730"/>
      <c r="V241" s="730"/>
      <c r="W241" s="730"/>
      <c r="X241" s="730"/>
      <c r="Y241" s="730"/>
      <c r="Z241" s="730"/>
      <c r="AA241" s="730"/>
      <c r="AB241" s="730"/>
      <c r="AC241" s="729"/>
      <c r="AD241" s="729"/>
      <c r="AE241" s="729"/>
      <c r="AF241" s="729"/>
      <c r="AG241" s="729"/>
      <c r="AH241" s="730"/>
      <c r="AI241" s="730"/>
      <c r="AJ241" s="730"/>
      <c r="AK241" s="730"/>
      <c r="AL241" s="730"/>
      <c r="AM241" s="730"/>
      <c r="AN241" s="730"/>
      <c r="AO241" s="730"/>
      <c r="AP241" s="730"/>
      <c r="AQ241" s="730"/>
      <c r="AR241" s="730"/>
      <c r="AS241" s="730"/>
      <c r="AT241" s="730"/>
      <c r="AU241" s="730"/>
      <c r="AV241" s="730"/>
      <c r="AW241" s="730"/>
      <c r="AX241" s="730"/>
      <c r="AY241" s="730"/>
      <c r="AZ241" s="730"/>
      <c r="BA241" s="731"/>
    </row>
    <row r="242" spans="1:53" s="732" customFormat="1" ht="165" customHeight="1">
      <c r="B242" s="733"/>
      <c r="C242" s="734"/>
      <c r="D242" s="734"/>
      <c r="E242" s="734"/>
      <c r="F242" s="735"/>
      <c r="G242" s="736"/>
      <c r="H242" s="736"/>
      <c r="I242" s="736"/>
      <c r="J242" s="736"/>
      <c r="K242" s="736"/>
      <c r="L242" s="736"/>
      <c r="M242" s="736"/>
      <c r="N242" s="736"/>
      <c r="O242" s="736"/>
      <c r="P242" s="736"/>
      <c r="Q242" s="736"/>
      <c r="R242" s="736"/>
      <c r="S242" s="736"/>
      <c r="T242" s="736"/>
      <c r="U242" s="736"/>
      <c r="V242" s="736"/>
      <c r="W242" s="737"/>
      <c r="X242" s="736"/>
      <c r="Y242" s="736"/>
      <c r="Z242" s="736"/>
      <c r="AA242" s="738"/>
      <c r="AB242" s="738"/>
      <c r="AC242" s="734"/>
      <c r="AD242" s="734"/>
      <c r="AE242" s="734"/>
      <c r="AF242" s="734"/>
      <c r="AG242" s="735"/>
      <c r="AH242" s="736"/>
      <c r="AI242" s="736"/>
      <c r="AJ242" s="736"/>
      <c r="AK242" s="736"/>
      <c r="AL242" s="736"/>
      <c r="AM242" s="736"/>
      <c r="AN242" s="736"/>
      <c r="AO242" s="736"/>
      <c r="AP242" s="736"/>
      <c r="AQ242" s="736"/>
      <c r="AR242" s="736"/>
      <c r="AS242" s="736"/>
      <c r="AT242" s="736"/>
      <c r="AU242" s="736"/>
      <c r="AV242" s="736"/>
      <c r="AW242" s="736"/>
      <c r="AX242" s="737"/>
      <c r="AY242" s="736"/>
      <c r="AZ242" s="736"/>
      <c r="BA242" s="739"/>
    </row>
    <row r="243" spans="1:53">
      <c r="B243" s="631"/>
      <c r="BA243" s="740"/>
    </row>
    <row r="244" spans="1:53">
      <c r="A244" s="119"/>
      <c r="B244" s="741"/>
      <c r="C244" s="742"/>
      <c r="D244" s="742"/>
      <c r="E244" s="743"/>
      <c r="F244" s="743" t="str">
        <f>Données!$AF$3</f>
        <v xml:space="preserve">Conception et réalisation : Thierry GÉRARD IEN-ET STI Design &amp; Métiers d'art - Version 5.2 • Septembre 2020    
Adaptation Equipe Académique Rennes [ 07 83 77 09 55 ] - Version 5.2 • Mars 2021 </v>
      </c>
      <c r="G244" s="743"/>
      <c r="H244" s="743"/>
      <c r="I244" s="743"/>
      <c r="J244" s="743"/>
      <c r="K244" s="743"/>
      <c r="L244" s="743"/>
      <c r="M244" s="743"/>
      <c r="N244" s="743"/>
      <c r="O244" s="743"/>
      <c r="P244" s="743"/>
      <c r="Q244" s="743"/>
      <c r="R244" s="743"/>
      <c r="S244" s="743"/>
      <c r="T244" s="743"/>
      <c r="U244" s="743"/>
      <c r="V244" s="743"/>
      <c r="W244" s="743"/>
      <c r="X244" s="743"/>
      <c r="Y244" s="743"/>
      <c r="Z244" s="743"/>
      <c r="AA244" s="743"/>
      <c r="AB244" s="743"/>
      <c r="AC244" s="743"/>
      <c r="AD244" s="743"/>
      <c r="AE244" s="743"/>
      <c r="AF244" s="743"/>
      <c r="AG244" s="743"/>
      <c r="AH244" s="743"/>
      <c r="AI244" s="743"/>
      <c r="AJ244" s="743"/>
      <c r="AK244" s="743"/>
      <c r="AL244" s="743"/>
      <c r="AM244" s="743"/>
      <c r="AN244" s="743"/>
      <c r="AO244" s="743"/>
      <c r="AP244" s="743"/>
      <c r="AQ244" s="743"/>
      <c r="AR244" s="743"/>
      <c r="AS244" s="743"/>
      <c r="AT244" s="743"/>
      <c r="AU244" s="743"/>
      <c r="AV244" s="743"/>
      <c r="AW244" s="743"/>
      <c r="AX244" s="744"/>
      <c r="AY244" s="744"/>
      <c r="AZ244" s="744"/>
      <c r="BA244" s="745"/>
    </row>
  </sheetData>
  <mergeCells count="640">
    <mergeCell ref="M163:O163"/>
    <mergeCell ref="M167:O167"/>
    <mergeCell ref="P167:S167"/>
    <mergeCell ref="P171:S171"/>
    <mergeCell ref="P175:S175"/>
    <mergeCell ref="AC171:AD171"/>
    <mergeCell ref="AE171:AF171"/>
    <mergeCell ref="AI170:AM172"/>
    <mergeCell ref="AC175:AD175"/>
    <mergeCell ref="AE175:AF175"/>
    <mergeCell ref="AI174:AM176"/>
    <mergeCell ref="B159:C159"/>
    <mergeCell ref="B163:C163"/>
    <mergeCell ref="B167:C167"/>
    <mergeCell ref="B171:C171"/>
    <mergeCell ref="B175:C175"/>
    <mergeCell ref="D159:E159"/>
    <mergeCell ref="D163:E163"/>
    <mergeCell ref="D167:E167"/>
    <mergeCell ref="D171:E171"/>
    <mergeCell ref="D175:E175"/>
    <mergeCell ref="AE239:AF239"/>
    <mergeCell ref="AC238:AD238"/>
    <mergeCell ref="AE238:AF238"/>
    <mergeCell ref="AQ234:AT234"/>
    <mergeCell ref="D235:E235"/>
    <mergeCell ref="AE235:AF235"/>
    <mergeCell ref="AE237:AF237"/>
    <mergeCell ref="AI237:AM239"/>
    <mergeCell ref="AN238:AP238"/>
    <mergeCell ref="AQ238:AT238"/>
    <mergeCell ref="B236:Z240"/>
    <mergeCell ref="B234:C234"/>
    <mergeCell ref="D234:E234"/>
    <mergeCell ref="M234:O234"/>
    <mergeCell ref="P234:S234"/>
    <mergeCell ref="AC234:AD234"/>
    <mergeCell ref="AE234:AF234"/>
    <mergeCell ref="AN230:AP230"/>
    <mergeCell ref="AQ230:AT230"/>
    <mergeCell ref="D231:E231"/>
    <mergeCell ref="AA231:AA232"/>
    <mergeCell ref="AE231:AF231"/>
    <mergeCell ref="D233:E233"/>
    <mergeCell ref="H233:L235"/>
    <mergeCell ref="AE233:AF233"/>
    <mergeCell ref="AI233:AM235"/>
    <mergeCell ref="AN234:AP234"/>
    <mergeCell ref="AI229:AM231"/>
    <mergeCell ref="B230:C230"/>
    <mergeCell ref="D230:E230"/>
    <mergeCell ref="M230:O230"/>
    <mergeCell ref="P230:S230"/>
    <mergeCell ref="AC230:AD230"/>
    <mergeCell ref="AE230:AF230"/>
    <mergeCell ref="D227:E227"/>
    <mergeCell ref="AE227:AF227"/>
    <mergeCell ref="AA228:AA229"/>
    <mergeCell ref="D229:E229"/>
    <mergeCell ref="H229:L231"/>
    <mergeCell ref="AE229:AF229"/>
    <mergeCell ref="B226:C226"/>
    <mergeCell ref="D226:E226"/>
    <mergeCell ref="M226:O226"/>
    <mergeCell ref="P226:S226"/>
    <mergeCell ref="AC226:AD226"/>
    <mergeCell ref="AE226:AF226"/>
    <mergeCell ref="AN222:AP222"/>
    <mergeCell ref="AQ222:AT222"/>
    <mergeCell ref="D223:E223"/>
    <mergeCell ref="AE223:AF223"/>
    <mergeCell ref="D225:E225"/>
    <mergeCell ref="H225:L227"/>
    <mergeCell ref="AE225:AF225"/>
    <mergeCell ref="AI225:AM227"/>
    <mergeCell ref="AN226:AP226"/>
    <mergeCell ref="AQ226:AT226"/>
    <mergeCell ref="D221:E221"/>
    <mergeCell ref="H221:L223"/>
    <mergeCell ref="AE221:AF221"/>
    <mergeCell ref="AI221:AM223"/>
    <mergeCell ref="B222:C222"/>
    <mergeCell ref="D222:E222"/>
    <mergeCell ref="M222:O222"/>
    <mergeCell ref="P222:S222"/>
    <mergeCell ref="AC222:AD222"/>
    <mergeCell ref="AE222:AF222"/>
    <mergeCell ref="AE215:AF219"/>
    <mergeCell ref="AG215:AG219"/>
    <mergeCell ref="AH215:AT219"/>
    <mergeCell ref="AU215:AU219"/>
    <mergeCell ref="AW215:AW219"/>
    <mergeCell ref="AY215:BA219"/>
    <mergeCell ref="AV216:AV218"/>
    <mergeCell ref="AX216:AX218"/>
    <mergeCell ref="D215:E219"/>
    <mergeCell ref="F215:F219"/>
    <mergeCell ref="G215:S219"/>
    <mergeCell ref="T215:T219"/>
    <mergeCell ref="V215:V219"/>
    <mergeCell ref="X215:Z219"/>
    <mergeCell ref="U216:U218"/>
    <mergeCell ref="W216:W218"/>
    <mergeCell ref="AI205:AM207"/>
    <mergeCell ref="AN206:AP206"/>
    <mergeCell ref="AQ206:AT206"/>
    <mergeCell ref="D207:E207"/>
    <mergeCell ref="AE207:AF207"/>
    <mergeCell ref="AC210:AD210"/>
    <mergeCell ref="AE210:AF210"/>
    <mergeCell ref="AA208:AA209"/>
    <mergeCell ref="AE209:AF209"/>
    <mergeCell ref="B208:Z213"/>
    <mergeCell ref="AN210:AP210"/>
    <mergeCell ref="AQ210:AT210"/>
    <mergeCell ref="AA211:AA212"/>
    <mergeCell ref="AE211:AF211"/>
    <mergeCell ref="AI209:AM211"/>
    <mergeCell ref="AC213:BA213"/>
    <mergeCell ref="B202:C202"/>
    <mergeCell ref="D202:E202"/>
    <mergeCell ref="M202:O202"/>
    <mergeCell ref="P202:S202"/>
    <mergeCell ref="AC202:AD202"/>
    <mergeCell ref="AE202:AF202"/>
    <mergeCell ref="B206:C206"/>
    <mergeCell ref="D206:E206"/>
    <mergeCell ref="M206:O206"/>
    <mergeCell ref="P206:S206"/>
    <mergeCell ref="AC206:AD206"/>
    <mergeCell ref="AE206:AF206"/>
    <mergeCell ref="D203:E203"/>
    <mergeCell ref="AE203:AF203"/>
    <mergeCell ref="D205:E205"/>
    <mergeCell ref="H205:L207"/>
    <mergeCell ref="AE205:AF205"/>
    <mergeCell ref="AY195:BA199"/>
    <mergeCell ref="U196:U198"/>
    <mergeCell ref="W196:W198"/>
    <mergeCell ref="AV196:AV198"/>
    <mergeCell ref="AX196:AX198"/>
    <mergeCell ref="D201:E201"/>
    <mergeCell ref="H201:L203"/>
    <mergeCell ref="AE201:AF201"/>
    <mergeCell ref="AI201:AM203"/>
    <mergeCell ref="AN202:AP202"/>
    <mergeCell ref="AQ202:AT202"/>
    <mergeCell ref="D195:E199"/>
    <mergeCell ref="F195:F199"/>
    <mergeCell ref="G195:S199"/>
    <mergeCell ref="T195:T199"/>
    <mergeCell ref="V195:V199"/>
    <mergeCell ref="X195:Z199"/>
    <mergeCell ref="AG195:AG199"/>
    <mergeCell ref="AH195:AT199"/>
    <mergeCell ref="AU195:AU199"/>
    <mergeCell ref="AW195:AW199"/>
    <mergeCell ref="AE195:AF199"/>
    <mergeCell ref="AQ191:AT191"/>
    <mergeCell ref="AC179:AD179"/>
    <mergeCell ref="AC183:AD183"/>
    <mergeCell ref="AE179:AF179"/>
    <mergeCell ref="AE183:AF183"/>
    <mergeCell ref="AC187:AD187"/>
    <mergeCell ref="AE187:AF187"/>
    <mergeCell ref="AC191:AD191"/>
    <mergeCell ref="AE191:AF191"/>
    <mergeCell ref="AI178:AM180"/>
    <mergeCell ref="AI182:AM184"/>
    <mergeCell ref="AI186:AM188"/>
    <mergeCell ref="AQ171:AT171"/>
    <mergeCell ref="AQ175:AT175"/>
    <mergeCell ref="AQ179:AT179"/>
    <mergeCell ref="AQ183:AT183"/>
    <mergeCell ref="AQ187:AT187"/>
    <mergeCell ref="AE166:AF166"/>
    <mergeCell ref="AI166:AM168"/>
    <mergeCell ref="AC167:AD167"/>
    <mergeCell ref="AE167:AF167"/>
    <mergeCell ref="AN167:AP167"/>
    <mergeCell ref="AQ167:AT167"/>
    <mergeCell ref="AE168:AF168"/>
    <mergeCell ref="C177:Z193"/>
    <mergeCell ref="AI190:AM192"/>
    <mergeCell ref="AN171:AP171"/>
    <mergeCell ref="AN175:AP175"/>
    <mergeCell ref="M171:O171"/>
    <mergeCell ref="M175:O175"/>
    <mergeCell ref="AE160:AF160"/>
    <mergeCell ref="AA161:AA162"/>
    <mergeCell ref="AE162:AF162"/>
    <mergeCell ref="AI162:AM164"/>
    <mergeCell ref="AC163:AD163"/>
    <mergeCell ref="AE163:AF163"/>
    <mergeCell ref="AE164:AF164"/>
    <mergeCell ref="P163:S163"/>
    <mergeCell ref="AN163:AP163"/>
    <mergeCell ref="AN179:AP179"/>
    <mergeCell ref="AN183:AP183"/>
    <mergeCell ref="AN187:AP187"/>
    <mergeCell ref="AN191:AP191"/>
    <mergeCell ref="H158:L160"/>
    <mergeCell ref="H162:L164"/>
    <mergeCell ref="H166:L168"/>
    <mergeCell ref="H170:L172"/>
    <mergeCell ref="H174:L176"/>
    <mergeCell ref="AQ155:AT155"/>
    <mergeCell ref="D156:E156"/>
    <mergeCell ref="AE156:AF156"/>
    <mergeCell ref="AE158:AF158"/>
    <mergeCell ref="AI158:AM160"/>
    <mergeCell ref="AC159:AD159"/>
    <mergeCell ref="AE159:AF159"/>
    <mergeCell ref="AN159:AP159"/>
    <mergeCell ref="AQ159:AT159"/>
    <mergeCell ref="P159:S159"/>
    <mergeCell ref="M159:O159"/>
    <mergeCell ref="B155:C155"/>
    <mergeCell ref="D155:E155"/>
    <mergeCell ref="M155:O155"/>
    <mergeCell ref="P155:S155"/>
    <mergeCell ref="AC155:AD155"/>
    <mergeCell ref="AE155:AF155"/>
    <mergeCell ref="AQ163:AT163"/>
    <mergeCell ref="AA164:AA165"/>
    <mergeCell ref="AN151:AP151"/>
    <mergeCell ref="AQ151:AT151"/>
    <mergeCell ref="D152:E152"/>
    <mergeCell ref="AA152:AA153"/>
    <mergeCell ref="AE152:AF152"/>
    <mergeCell ref="D154:E154"/>
    <mergeCell ref="H154:L156"/>
    <mergeCell ref="AE154:AF154"/>
    <mergeCell ref="AI154:AM156"/>
    <mergeCell ref="AN155:AP155"/>
    <mergeCell ref="AI150:AM152"/>
    <mergeCell ref="B151:C151"/>
    <mergeCell ref="D151:E151"/>
    <mergeCell ref="M151:O151"/>
    <mergeCell ref="P151:S151"/>
    <mergeCell ref="AC151:AD151"/>
    <mergeCell ref="AE151:AF151"/>
    <mergeCell ref="D148:E148"/>
    <mergeCell ref="AE148:AF148"/>
    <mergeCell ref="AA149:AA150"/>
    <mergeCell ref="D150:E150"/>
    <mergeCell ref="H150:L152"/>
    <mergeCell ref="AE150:AF150"/>
    <mergeCell ref="B147:C147"/>
    <mergeCell ref="D147:E147"/>
    <mergeCell ref="M147:O147"/>
    <mergeCell ref="P147:S147"/>
    <mergeCell ref="AC147:AD147"/>
    <mergeCell ref="AE147:AF147"/>
    <mergeCell ref="AN143:AP143"/>
    <mergeCell ref="AQ143:AT143"/>
    <mergeCell ref="D144:E144"/>
    <mergeCell ref="AE144:AF144"/>
    <mergeCell ref="D146:E146"/>
    <mergeCell ref="H146:L148"/>
    <mergeCell ref="AE146:AF146"/>
    <mergeCell ref="AI146:AM148"/>
    <mergeCell ref="AN147:AP147"/>
    <mergeCell ref="AQ147:AT147"/>
    <mergeCell ref="D142:E142"/>
    <mergeCell ref="H142:L144"/>
    <mergeCell ref="AE142:AF142"/>
    <mergeCell ref="AI142:AM144"/>
    <mergeCell ref="B143:C143"/>
    <mergeCell ref="D143:E143"/>
    <mergeCell ref="M143:O143"/>
    <mergeCell ref="P143:S143"/>
    <mergeCell ref="AC143:AD143"/>
    <mergeCell ref="AE143:AF143"/>
    <mergeCell ref="AE136:AF140"/>
    <mergeCell ref="AG136:AG140"/>
    <mergeCell ref="AH136:AT140"/>
    <mergeCell ref="AU136:AU140"/>
    <mergeCell ref="AW136:AW140"/>
    <mergeCell ref="AY136:BA140"/>
    <mergeCell ref="AV137:AV139"/>
    <mergeCell ref="AX137:AX139"/>
    <mergeCell ref="D136:E140"/>
    <mergeCell ref="F136:F140"/>
    <mergeCell ref="G136:S140"/>
    <mergeCell ref="T136:T140"/>
    <mergeCell ref="V136:V140"/>
    <mergeCell ref="X136:Z140"/>
    <mergeCell ref="U137:U139"/>
    <mergeCell ref="W137:W139"/>
    <mergeCell ref="AA130:AA131"/>
    <mergeCell ref="D131:E131"/>
    <mergeCell ref="H131:L133"/>
    <mergeCell ref="AC131:BA133"/>
    <mergeCell ref="B132:C132"/>
    <mergeCell ref="D132:E132"/>
    <mergeCell ref="M132:O132"/>
    <mergeCell ref="P132:S132"/>
    <mergeCell ref="D133:E133"/>
    <mergeCell ref="B128:C128"/>
    <mergeCell ref="D128:E128"/>
    <mergeCell ref="M128:O128"/>
    <mergeCell ref="P128:S128"/>
    <mergeCell ref="AC128:AD128"/>
    <mergeCell ref="AE128:AF128"/>
    <mergeCell ref="AQ124:AT124"/>
    <mergeCell ref="D125:E125"/>
    <mergeCell ref="AE125:AF125"/>
    <mergeCell ref="D127:E127"/>
    <mergeCell ref="H127:L129"/>
    <mergeCell ref="AE127:AF127"/>
    <mergeCell ref="AI127:AM129"/>
    <mergeCell ref="AN128:AP128"/>
    <mergeCell ref="AQ128:AT128"/>
    <mergeCell ref="D129:E129"/>
    <mergeCell ref="B124:C124"/>
    <mergeCell ref="D124:E124"/>
    <mergeCell ref="M124:O124"/>
    <mergeCell ref="P124:S124"/>
    <mergeCell ref="AC124:AD124"/>
    <mergeCell ref="AE124:AF124"/>
    <mergeCell ref="AE129:AF129"/>
    <mergeCell ref="AN120:AP120"/>
    <mergeCell ref="AQ120:AT120"/>
    <mergeCell ref="D121:E121"/>
    <mergeCell ref="AA121:AA122"/>
    <mergeCell ref="AE121:AF121"/>
    <mergeCell ref="D123:E123"/>
    <mergeCell ref="H123:L125"/>
    <mergeCell ref="AE123:AF123"/>
    <mergeCell ref="AI123:AM125"/>
    <mergeCell ref="AN124:AP124"/>
    <mergeCell ref="AI119:AM121"/>
    <mergeCell ref="B120:C120"/>
    <mergeCell ref="D120:E120"/>
    <mergeCell ref="M120:O120"/>
    <mergeCell ref="P120:S120"/>
    <mergeCell ref="AC120:AD120"/>
    <mergeCell ref="AE120:AF120"/>
    <mergeCell ref="AE117:AF117"/>
    <mergeCell ref="AA118:AA119"/>
    <mergeCell ref="D119:E119"/>
    <mergeCell ref="H119:L121"/>
    <mergeCell ref="AE119:AF119"/>
    <mergeCell ref="B116:C116"/>
    <mergeCell ref="D116:E116"/>
    <mergeCell ref="M116:O116"/>
    <mergeCell ref="P116:S116"/>
    <mergeCell ref="AC116:AD116"/>
    <mergeCell ref="AE116:AF116"/>
    <mergeCell ref="AQ112:AT112"/>
    <mergeCell ref="D113:E113"/>
    <mergeCell ref="AE113:AF113"/>
    <mergeCell ref="D115:E115"/>
    <mergeCell ref="H115:L117"/>
    <mergeCell ref="AE115:AF115"/>
    <mergeCell ref="AI115:AM117"/>
    <mergeCell ref="AN116:AP116"/>
    <mergeCell ref="AQ116:AT116"/>
    <mergeCell ref="D117:E117"/>
    <mergeCell ref="B112:C112"/>
    <mergeCell ref="D112:E112"/>
    <mergeCell ref="M112:O112"/>
    <mergeCell ref="P112:S112"/>
    <mergeCell ref="AC112:AD112"/>
    <mergeCell ref="AE112:AF112"/>
    <mergeCell ref="D111:E111"/>
    <mergeCell ref="H111:L113"/>
    <mergeCell ref="AE111:AF111"/>
    <mergeCell ref="AI111:AM113"/>
    <mergeCell ref="AN112:AP112"/>
    <mergeCell ref="X105:Z109"/>
    <mergeCell ref="AE105:AF109"/>
    <mergeCell ref="AG105:AG109"/>
    <mergeCell ref="AH105:AT109"/>
    <mergeCell ref="AN97:AP97"/>
    <mergeCell ref="AQ97:AT97"/>
    <mergeCell ref="AA98:AA99"/>
    <mergeCell ref="AE98:AF98"/>
    <mergeCell ref="D105:E109"/>
    <mergeCell ref="F105:F109"/>
    <mergeCell ref="G105:S109"/>
    <mergeCell ref="T105:T109"/>
    <mergeCell ref="V105:V109"/>
    <mergeCell ref="AY105:BA109"/>
    <mergeCell ref="U106:U108"/>
    <mergeCell ref="W106:W108"/>
    <mergeCell ref="AV106:AV108"/>
    <mergeCell ref="AX106:AX108"/>
    <mergeCell ref="AU105:AU109"/>
    <mergeCell ref="AW105:AW109"/>
    <mergeCell ref="AC101:AD101"/>
    <mergeCell ref="AE101:AF101"/>
    <mergeCell ref="AI100:AM102"/>
    <mergeCell ref="AN101:AP101"/>
    <mergeCell ref="AQ101:AT101"/>
    <mergeCell ref="AA95:AA96"/>
    <mergeCell ref="B96:Y100"/>
    <mergeCell ref="AE96:AF96"/>
    <mergeCell ref="AI96:AM98"/>
    <mergeCell ref="AC97:AD97"/>
    <mergeCell ref="AE97:AF97"/>
    <mergeCell ref="B93:C93"/>
    <mergeCell ref="D93:E93"/>
    <mergeCell ref="M93:O93"/>
    <mergeCell ref="P93:S93"/>
    <mergeCell ref="AC93:AD93"/>
    <mergeCell ref="AE93:AF93"/>
    <mergeCell ref="AN89:AP89"/>
    <mergeCell ref="AQ89:AT89"/>
    <mergeCell ref="D90:E90"/>
    <mergeCell ref="AE90:AF90"/>
    <mergeCell ref="D92:E92"/>
    <mergeCell ref="H92:L94"/>
    <mergeCell ref="AE92:AF92"/>
    <mergeCell ref="AI92:AM94"/>
    <mergeCell ref="AN93:AP93"/>
    <mergeCell ref="AQ93:AT93"/>
    <mergeCell ref="D94:E94"/>
    <mergeCell ref="AE94:AF94"/>
    <mergeCell ref="D88:E88"/>
    <mergeCell ref="H88:L90"/>
    <mergeCell ref="AE88:AF88"/>
    <mergeCell ref="AI88:AM90"/>
    <mergeCell ref="B89:C89"/>
    <mergeCell ref="D89:E89"/>
    <mergeCell ref="M89:O89"/>
    <mergeCell ref="P89:S89"/>
    <mergeCell ref="AC89:AD89"/>
    <mergeCell ref="AE89:AF89"/>
    <mergeCell ref="AE82:AF86"/>
    <mergeCell ref="AG82:AG86"/>
    <mergeCell ref="AH82:AT86"/>
    <mergeCell ref="AU82:AU86"/>
    <mergeCell ref="AW82:AW86"/>
    <mergeCell ref="AY82:BA86"/>
    <mergeCell ref="AV83:AV85"/>
    <mergeCell ref="AX83:AX85"/>
    <mergeCell ref="AA71:AA72"/>
    <mergeCell ref="AI69:AM71"/>
    <mergeCell ref="AN70:AP70"/>
    <mergeCell ref="AQ70:AT70"/>
    <mergeCell ref="AA68:AA69"/>
    <mergeCell ref="D82:E86"/>
    <mergeCell ref="F82:F86"/>
    <mergeCell ref="G82:S86"/>
    <mergeCell ref="T82:T86"/>
    <mergeCell ref="V82:V86"/>
    <mergeCell ref="X82:Z86"/>
    <mergeCell ref="U83:U85"/>
    <mergeCell ref="W83:W85"/>
    <mergeCell ref="B66:C66"/>
    <mergeCell ref="D66:E66"/>
    <mergeCell ref="M66:O66"/>
    <mergeCell ref="P66:S66"/>
    <mergeCell ref="D67:E67"/>
    <mergeCell ref="B73:C73"/>
    <mergeCell ref="B74:C74"/>
    <mergeCell ref="D74:E74"/>
    <mergeCell ref="H73:L75"/>
    <mergeCell ref="M74:O74"/>
    <mergeCell ref="P74:S74"/>
    <mergeCell ref="D69:E69"/>
    <mergeCell ref="H69:L71"/>
    <mergeCell ref="B70:C70"/>
    <mergeCell ref="D70:E70"/>
    <mergeCell ref="AN62:AP62"/>
    <mergeCell ref="AQ62:AT62"/>
    <mergeCell ref="D63:E63"/>
    <mergeCell ref="AE63:AF63"/>
    <mergeCell ref="D65:E65"/>
    <mergeCell ref="H65:L67"/>
    <mergeCell ref="M70:O70"/>
    <mergeCell ref="P70:S70"/>
    <mergeCell ref="D71:E71"/>
    <mergeCell ref="AC66:AD66"/>
    <mergeCell ref="AE66:AF66"/>
    <mergeCell ref="AI65:AM67"/>
    <mergeCell ref="AC70:AD70"/>
    <mergeCell ref="AE70:AF70"/>
    <mergeCell ref="AN66:AP66"/>
    <mergeCell ref="AQ66:AT66"/>
    <mergeCell ref="D61:E61"/>
    <mergeCell ref="H61:L63"/>
    <mergeCell ref="AE61:AF61"/>
    <mergeCell ref="AI61:AM63"/>
    <mergeCell ref="B62:C62"/>
    <mergeCell ref="D62:E62"/>
    <mergeCell ref="M62:O62"/>
    <mergeCell ref="P62:S62"/>
    <mergeCell ref="AC62:AD62"/>
    <mergeCell ref="AE62:AF62"/>
    <mergeCell ref="AE55:AF59"/>
    <mergeCell ref="AG55:AG59"/>
    <mergeCell ref="AH55:AT59"/>
    <mergeCell ref="AU55:AU59"/>
    <mergeCell ref="AW55:AW59"/>
    <mergeCell ref="AY55:BA59"/>
    <mergeCell ref="AV56:AV58"/>
    <mergeCell ref="AX56:AX58"/>
    <mergeCell ref="D55:E59"/>
    <mergeCell ref="F55:F59"/>
    <mergeCell ref="G55:S59"/>
    <mergeCell ref="T55:T59"/>
    <mergeCell ref="V55:V59"/>
    <mergeCell ref="X55:Z59"/>
    <mergeCell ref="U56:U58"/>
    <mergeCell ref="W56:W58"/>
    <mergeCell ref="B50:C50"/>
    <mergeCell ref="D46:E46"/>
    <mergeCell ref="D50:E50"/>
    <mergeCell ref="AN46:AP46"/>
    <mergeCell ref="AQ46:AT46"/>
    <mergeCell ref="AA47:AA48"/>
    <mergeCell ref="AE47:AF47"/>
    <mergeCell ref="AE49:AF49"/>
    <mergeCell ref="AI49:AM51"/>
    <mergeCell ref="AC50:AD50"/>
    <mergeCell ref="AE50:AF50"/>
    <mergeCell ref="AN50:AP50"/>
    <mergeCell ref="AQ50:AT50"/>
    <mergeCell ref="H49:L51"/>
    <mergeCell ref="M50:O50"/>
    <mergeCell ref="P50:S50"/>
    <mergeCell ref="AE51:AF51"/>
    <mergeCell ref="B44:C44"/>
    <mergeCell ref="B45:C45"/>
    <mergeCell ref="H45:L47"/>
    <mergeCell ref="M46:O46"/>
    <mergeCell ref="P46:S46"/>
    <mergeCell ref="B46:C46"/>
    <mergeCell ref="B47:C47"/>
    <mergeCell ref="B48:C48"/>
    <mergeCell ref="B49:C49"/>
    <mergeCell ref="D41:E41"/>
    <mergeCell ref="H41:L43"/>
    <mergeCell ref="AE41:AF41"/>
    <mergeCell ref="AI41:AM43"/>
    <mergeCell ref="AN42:AP42"/>
    <mergeCell ref="AQ42:AT42"/>
    <mergeCell ref="D43:E43"/>
    <mergeCell ref="AE43:AF43"/>
    <mergeCell ref="B42:C42"/>
    <mergeCell ref="D42:E42"/>
    <mergeCell ref="M42:O42"/>
    <mergeCell ref="P42:S42"/>
    <mergeCell ref="AC42:AD42"/>
    <mergeCell ref="AE42:AF42"/>
    <mergeCell ref="B43:C43"/>
    <mergeCell ref="B38:C38"/>
    <mergeCell ref="D38:E38"/>
    <mergeCell ref="M38:O38"/>
    <mergeCell ref="P38:S38"/>
    <mergeCell ref="AC38:AD38"/>
    <mergeCell ref="AE38:AF38"/>
    <mergeCell ref="D35:E35"/>
    <mergeCell ref="AA35:AA36"/>
    <mergeCell ref="AE35:AF35"/>
    <mergeCell ref="D37:E37"/>
    <mergeCell ref="H37:L39"/>
    <mergeCell ref="AE37:AF37"/>
    <mergeCell ref="D39:E39"/>
    <mergeCell ref="AE39:AF39"/>
    <mergeCell ref="B30:C30"/>
    <mergeCell ref="D30:E30"/>
    <mergeCell ref="M30:O30"/>
    <mergeCell ref="P30:S30"/>
    <mergeCell ref="AC30:AD30"/>
    <mergeCell ref="AE30:AF30"/>
    <mergeCell ref="B34:C34"/>
    <mergeCell ref="D34:E34"/>
    <mergeCell ref="M34:O34"/>
    <mergeCell ref="P34:S34"/>
    <mergeCell ref="AC34:AD34"/>
    <mergeCell ref="AE34:AF34"/>
    <mergeCell ref="D29:E29"/>
    <mergeCell ref="H29:L31"/>
    <mergeCell ref="AE29:AF29"/>
    <mergeCell ref="AI29:AM31"/>
    <mergeCell ref="AN30:AP30"/>
    <mergeCell ref="AQ30:AT30"/>
    <mergeCell ref="D31:E31"/>
    <mergeCell ref="AE31:AF31"/>
    <mergeCell ref="AA32:AA33"/>
    <mergeCell ref="AE32:AF32"/>
    <mergeCell ref="D33:E33"/>
    <mergeCell ref="H33:L35"/>
    <mergeCell ref="AE33:AF33"/>
    <mergeCell ref="AN34:AP34"/>
    <mergeCell ref="AQ34:AT34"/>
    <mergeCell ref="AI33:AM35"/>
    <mergeCell ref="B26:C26"/>
    <mergeCell ref="D26:E26"/>
    <mergeCell ref="M26:O26"/>
    <mergeCell ref="P26:S26"/>
    <mergeCell ref="AC26:AD26"/>
    <mergeCell ref="AE26:AF26"/>
    <mergeCell ref="AY19:BA23"/>
    <mergeCell ref="U20:U22"/>
    <mergeCell ref="W20:W22"/>
    <mergeCell ref="AV20:AV22"/>
    <mergeCell ref="AX20:AX22"/>
    <mergeCell ref="D25:E25"/>
    <mergeCell ref="H25:L27"/>
    <mergeCell ref="AE25:AF25"/>
    <mergeCell ref="AI25:AM27"/>
    <mergeCell ref="AN26:AP26"/>
    <mergeCell ref="X19:Z23"/>
    <mergeCell ref="AE19:AF23"/>
    <mergeCell ref="AG19:AG23"/>
    <mergeCell ref="AH19:AT23"/>
    <mergeCell ref="AU19:AU23"/>
    <mergeCell ref="AW19:AW23"/>
    <mergeCell ref="AQ26:AT26"/>
    <mergeCell ref="D27:E27"/>
    <mergeCell ref="W5:AA8"/>
    <mergeCell ref="AC5:AS6"/>
    <mergeCell ref="G6:H6"/>
    <mergeCell ref="AE27:AF27"/>
    <mergeCell ref="AI37:AM39"/>
    <mergeCell ref="AN38:AP38"/>
    <mergeCell ref="AQ38:AT38"/>
    <mergeCell ref="AA44:AA45"/>
    <mergeCell ref="AE45:AF45"/>
    <mergeCell ref="AI45:AM47"/>
    <mergeCell ref="AC46:AD46"/>
    <mergeCell ref="AE46:AF46"/>
    <mergeCell ref="N5:N6"/>
    <mergeCell ref="O5:T6"/>
    <mergeCell ref="B9:E9"/>
    <mergeCell ref="D19:E23"/>
    <mergeCell ref="F19:F23"/>
    <mergeCell ref="G19:S23"/>
    <mergeCell ref="T19:T23"/>
    <mergeCell ref="V19:V23"/>
    <mergeCell ref="G5:H5"/>
    <mergeCell ref="I5:I6"/>
    <mergeCell ref="J5:J6"/>
    <mergeCell ref="K5:K6"/>
    <mergeCell ref="L5:M6"/>
  </mergeCells>
  <conditionalFormatting sqref="T26">
    <cfRule type="iconSet" priority="1742">
      <iconSet showValue="0">
        <cfvo type="percent" val="0"/>
        <cfvo type="num" val="5"/>
        <cfvo type="num" val="10"/>
      </iconSet>
    </cfRule>
  </conditionalFormatting>
  <conditionalFormatting sqref="T30">
    <cfRule type="iconSet" priority="1741">
      <iconSet showValue="0">
        <cfvo type="percent" val="0"/>
        <cfvo type="num" val="5"/>
        <cfvo type="num" val="10"/>
      </iconSet>
    </cfRule>
  </conditionalFormatting>
  <conditionalFormatting sqref="T34">
    <cfRule type="iconSet" priority="1740">
      <iconSet showValue="0">
        <cfvo type="percent" val="0"/>
        <cfvo type="num" val="5"/>
        <cfvo type="num" val="10"/>
      </iconSet>
    </cfRule>
  </conditionalFormatting>
  <conditionalFormatting sqref="T38">
    <cfRule type="iconSet" priority="1739">
      <iconSet showValue="0">
        <cfvo type="percent" val="0"/>
        <cfvo type="num" val="5"/>
        <cfvo type="num" val="10"/>
      </iconSet>
    </cfRule>
  </conditionalFormatting>
  <conditionalFormatting sqref="T42">
    <cfRule type="iconSet" priority="1738">
      <iconSet showValue="0">
        <cfvo type="percent" val="0"/>
        <cfvo type="num" val="5"/>
        <cfvo type="num" val="10"/>
      </iconSet>
    </cfRule>
  </conditionalFormatting>
  <conditionalFormatting sqref="AU26">
    <cfRule type="iconSet" priority="1703">
      <iconSet showValue="0">
        <cfvo type="percent" val="0"/>
        <cfvo type="num" val="5"/>
        <cfvo type="num" val="10"/>
      </iconSet>
    </cfRule>
  </conditionalFormatting>
  <conditionalFormatting sqref="AU30">
    <cfRule type="iconSet" priority="1702">
      <iconSet showValue="0">
        <cfvo type="percent" val="0"/>
        <cfvo type="num" val="5"/>
        <cfvo type="num" val="10"/>
      </iconSet>
    </cfRule>
  </conditionalFormatting>
  <conditionalFormatting sqref="AU34">
    <cfRule type="iconSet" priority="1701">
      <iconSet showValue="0">
        <cfvo type="percent" val="0"/>
        <cfvo type="num" val="5"/>
        <cfvo type="num" val="10"/>
      </iconSet>
    </cfRule>
  </conditionalFormatting>
  <conditionalFormatting sqref="AU38">
    <cfRule type="iconSet" priority="1700">
      <iconSet showValue="0">
        <cfvo type="percent" val="0"/>
        <cfvo type="num" val="5"/>
        <cfvo type="num" val="10"/>
      </iconSet>
    </cfRule>
  </conditionalFormatting>
  <conditionalFormatting sqref="AU42">
    <cfRule type="iconSet" priority="1699">
      <iconSet showValue="0">
        <cfvo type="percent" val="0"/>
        <cfvo type="num" val="5"/>
        <cfvo type="num" val="10"/>
      </iconSet>
    </cfRule>
  </conditionalFormatting>
  <conditionalFormatting sqref="AU46">
    <cfRule type="iconSet" priority="1698">
      <iconSet showValue="0">
        <cfvo type="percent" val="0"/>
        <cfvo type="num" val="5"/>
        <cfvo type="num" val="10"/>
      </iconSet>
    </cfRule>
  </conditionalFormatting>
  <conditionalFormatting sqref="AU50">
    <cfRule type="iconSet" priority="1697">
      <iconSet showValue="0">
        <cfvo type="percent" val="0"/>
        <cfvo type="num" val="5"/>
        <cfvo type="num" val="10"/>
      </iconSet>
    </cfRule>
  </conditionalFormatting>
  <conditionalFormatting sqref="T62">
    <cfRule type="iconSet" priority="1660">
      <iconSet showValue="0">
        <cfvo type="percent" val="0"/>
        <cfvo type="num" val="5"/>
        <cfvo type="num" val="10"/>
      </iconSet>
    </cfRule>
  </conditionalFormatting>
  <conditionalFormatting sqref="T66">
    <cfRule type="iconSet" priority="1659">
      <iconSet showValue="0">
        <cfvo type="percent" val="0"/>
        <cfvo type="num" val="5"/>
        <cfvo type="num" val="10"/>
      </iconSet>
    </cfRule>
  </conditionalFormatting>
  <conditionalFormatting sqref="T70">
    <cfRule type="iconSet" priority="1658">
      <iconSet showValue="0">
        <cfvo type="percent" val="0"/>
        <cfvo type="num" val="5"/>
        <cfvo type="num" val="10"/>
      </iconSet>
    </cfRule>
  </conditionalFormatting>
  <conditionalFormatting sqref="AU62">
    <cfRule type="iconSet" priority="1641">
      <iconSet showValue="0">
        <cfvo type="percent" val="0"/>
        <cfvo type="num" val="5"/>
        <cfvo type="num" val="10"/>
      </iconSet>
    </cfRule>
  </conditionalFormatting>
  <conditionalFormatting sqref="T89">
    <cfRule type="iconSet" priority="1636">
      <iconSet showValue="0">
        <cfvo type="percent" val="0"/>
        <cfvo type="num" val="5"/>
        <cfvo type="num" val="10"/>
      </iconSet>
    </cfRule>
  </conditionalFormatting>
  <conditionalFormatting sqref="T93">
    <cfRule type="iconSet" priority="1635">
      <iconSet showValue="0">
        <cfvo type="percent" val="0"/>
        <cfvo type="num" val="5"/>
        <cfvo type="num" val="10"/>
      </iconSet>
    </cfRule>
  </conditionalFormatting>
  <conditionalFormatting sqref="AU89">
    <cfRule type="iconSet" priority="1606">
      <iconSet showValue="0">
        <cfvo type="percent" val="0"/>
        <cfvo type="num" val="5"/>
        <cfvo type="num" val="10"/>
      </iconSet>
    </cfRule>
  </conditionalFormatting>
  <conditionalFormatting sqref="AU93">
    <cfRule type="iconSet" priority="1605">
      <iconSet showValue="0">
        <cfvo type="percent" val="0"/>
        <cfvo type="num" val="5"/>
        <cfvo type="num" val="10"/>
      </iconSet>
    </cfRule>
  </conditionalFormatting>
  <conditionalFormatting sqref="AU97">
    <cfRule type="iconSet" priority="1604">
      <iconSet showValue="0">
        <cfvo type="percent" val="0"/>
        <cfvo type="num" val="5"/>
        <cfvo type="num" val="10"/>
      </iconSet>
    </cfRule>
  </conditionalFormatting>
  <conditionalFormatting sqref="T112">
    <cfRule type="iconSet" priority="1587">
      <iconSet showValue="0">
        <cfvo type="percent" val="0"/>
        <cfvo type="num" val="5"/>
        <cfvo type="num" val="10"/>
      </iconSet>
    </cfRule>
  </conditionalFormatting>
  <conditionalFormatting sqref="T116">
    <cfRule type="iconSet" priority="1586">
      <iconSet showValue="0">
        <cfvo type="percent" val="0"/>
        <cfvo type="num" val="5"/>
        <cfvo type="num" val="10"/>
      </iconSet>
    </cfRule>
  </conditionalFormatting>
  <conditionalFormatting sqref="T120">
    <cfRule type="iconSet" priority="1585">
      <iconSet showValue="0">
        <cfvo type="percent" val="0"/>
        <cfvo type="num" val="5"/>
        <cfvo type="num" val="10"/>
      </iconSet>
    </cfRule>
  </conditionalFormatting>
  <conditionalFormatting sqref="T124">
    <cfRule type="iconSet" priority="1584">
      <iconSet showValue="0">
        <cfvo type="percent" val="0"/>
        <cfvo type="num" val="5"/>
        <cfvo type="num" val="10"/>
      </iconSet>
    </cfRule>
  </conditionalFormatting>
  <conditionalFormatting sqref="T128">
    <cfRule type="iconSet" priority="1583">
      <iconSet showValue="0">
        <cfvo type="percent" val="0"/>
        <cfvo type="num" val="5"/>
        <cfvo type="num" val="10"/>
      </iconSet>
    </cfRule>
  </conditionalFormatting>
  <conditionalFormatting sqref="T132">
    <cfRule type="iconSet" priority="1582">
      <iconSet showValue="0">
        <cfvo type="percent" val="0"/>
        <cfvo type="num" val="5"/>
        <cfvo type="num" val="10"/>
      </iconSet>
    </cfRule>
  </conditionalFormatting>
  <conditionalFormatting sqref="AU112">
    <cfRule type="iconSet" priority="1547">
      <iconSet showValue="0">
        <cfvo type="percent" val="0"/>
        <cfvo type="num" val="5"/>
        <cfvo type="num" val="10"/>
      </iconSet>
    </cfRule>
  </conditionalFormatting>
  <conditionalFormatting sqref="AU116">
    <cfRule type="iconSet" priority="1546">
      <iconSet showValue="0">
        <cfvo type="percent" val="0"/>
        <cfvo type="num" val="5"/>
        <cfvo type="num" val="10"/>
      </iconSet>
    </cfRule>
  </conditionalFormatting>
  <conditionalFormatting sqref="AU120">
    <cfRule type="iconSet" priority="1545">
      <iconSet showValue="0">
        <cfvo type="percent" val="0"/>
        <cfvo type="num" val="5"/>
        <cfvo type="num" val="10"/>
      </iconSet>
    </cfRule>
  </conditionalFormatting>
  <conditionalFormatting sqref="AU124">
    <cfRule type="iconSet" priority="1544">
      <iconSet showValue="0">
        <cfvo type="percent" val="0"/>
        <cfvo type="num" val="5"/>
        <cfvo type="num" val="10"/>
      </iconSet>
    </cfRule>
  </conditionalFormatting>
  <conditionalFormatting sqref="AU128">
    <cfRule type="iconSet" priority="1543">
      <iconSet showValue="0">
        <cfvo type="percent" val="0"/>
        <cfvo type="num" val="5"/>
        <cfvo type="num" val="10"/>
      </iconSet>
    </cfRule>
  </conditionalFormatting>
  <conditionalFormatting sqref="T143">
    <cfRule type="iconSet" priority="1512">
      <iconSet showValue="0">
        <cfvo type="percent" val="0"/>
        <cfvo type="num" val="5"/>
        <cfvo type="num" val="10"/>
      </iconSet>
    </cfRule>
  </conditionalFormatting>
  <conditionalFormatting sqref="T147">
    <cfRule type="iconSet" priority="1511">
      <iconSet showValue="0">
        <cfvo type="percent" val="0"/>
        <cfvo type="num" val="5"/>
        <cfvo type="num" val="10"/>
      </iconSet>
    </cfRule>
  </conditionalFormatting>
  <conditionalFormatting sqref="T151">
    <cfRule type="iconSet" priority="1510">
      <iconSet showValue="0">
        <cfvo type="percent" val="0"/>
        <cfvo type="num" val="5"/>
        <cfvo type="num" val="10"/>
      </iconSet>
    </cfRule>
  </conditionalFormatting>
  <conditionalFormatting sqref="T155">
    <cfRule type="iconSet" priority="1509">
      <iconSet showValue="0">
        <cfvo type="percent" val="0"/>
        <cfvo type="num" val="5"/>
        <cfvo type="num" val="10"/>
      </iconSet>
    </cfRule>
  </conditionalFormatting>
  <conditionalFormatting sqref="AU143">
    <cfRule type="iconSet" priority="1482">
      <iconSet showValue="0">
        <cfvo type="percent" val="0"/>
        <cfvo type="num" val="5"/>
        <cfvo type="num" val="10"/>
      </iconSet>
    </cfRule>
  </conditionalFormatting>
  <conditionalFormatting sqref="AU147">
    <cfRule type="iconSet" priority="1481">
      <iconSet showValue="0">
        <cfvo type="percent" val="0"/>
        <cfvo type="num" val="5"/>
        <cfvo type="num" val="10"/>
      </iconSet>
    </cfRule>
  </conditionalFormatting>
  <conditionalFormatting sqref="AU151">
    <cfRule type="iconSet" priority="1480">
      <iconSet showValue="0">
        <cfvo type="percent" val="0"/>
        <cfvo type="num" val="5"/>
        <cfvo type="num" val="10"/>
      </iconSet>
    </cfRule>
  </conditionalFormatting>
  <conditionalFormatting sqref="AU155">
    <cfRule type="iconSet" priority="1479">
      <iconSet showValue="0">
        <cfvo type="percent" val="0"/>
        <cfvo type="num" val="5"/>
        <cfvo type="num" val="10"/>
      </iconSet>
    </cfRule>
  </conditionalFormatting>
  <conditionalFormatting sqref="AU159">
    <cfRule type="iconSet" priority="1478">
      <iconSet showValue="0">
        <cfvo type="percent" val="0"/>
        <cfvo type="num" val="5"/>
        <cfvo type="num" val="10"/>
      </iconSet>
    </cfRule>
  </conditionalFormatting>
  <conditionalFormatting sqref="AU163">
    <cfRule type="iconSet" priority="1477">
      <iconSet showValue="0">
        <cfvo type="percent" val="0"/>
        <cfvo type="num" val="5"/>
        <cfvo type="num" val="10"/>
      </iconSet>
    </cfRule>
  </conditionalFormatting>
  <conditionalFormatting sqref="AU167">
    <cfRule type="iconSet" priority="1476">
      <iconSet showValue="0">
        <cfvo type="percent" val="0"/>
        <cfvo type="num" val="5"/>
        <cfvo type="num" val="10"/>
      </iconSet>
    </cfRule>
  </conditionalFormatting>
  <conditionalFormatting sqref="T202">
    <cfRule type="iconSet" priority="1447">
      <iconSet showValue="0">
        <cfvo type="percent" val="0"/>
        <cfvo type="num" val="5"/>
        <cfvo type="num" val="10"/>
      </iconSet>
    </cfRule>
  </conditionalFormatting>
  <conditionalFormatting sqref="T206">
    <cfRule type="iconSet" priority="1446">
      <iconSet showValue="0">
        <cfvo type="percent" val="0"/>
        <cfvo type="num" val="5"/>
        <cfvo type="num" val="10"/>
      </iconSet>
    </cfRule>
  </conditionalFormatting>
  <conditionalFormatting sqref="AU202">
    <cfRule type="iconSet" priority="1367">
      <iconSet showValue="0">
        <cfvo type="percent" val="0"/>
        <cfvo type="num" val="5"/>
        <cfvo type="num" val="10"/>
      </iconSet>
    </cfRule>
  </conditionalFormatting>
  <conditionalFormatting sqref="AU206">
    <cfRule type="iconSet" priority="1366">
      <iconSet showValue="0">
        <cfvo type="percent" val="0"/>
        <cfvo type="num" val="5"/>
        <cfvo type="num" val="10"/>
      </iconSet>
    </cfRule>
  </conditionalFormatting>
  <conditionalFormatting sqref="AU210">
    <cfRule type="iconSet" priority="1365">
      <iconSet showValue="0">
        <cfvo type="percent" val="0"/>
        <cfvo type="num" val="5"/>
        <cfvo type="num" val="10"/>
      </iconSet>
    </cfRule>
  </conditionalFormatting>
  <conditionalFormatting sqref="T222">
    <cfRule type="iconSet" priority="1337">
      <iconSet showValue="0">
        <cfvo type="percent" val="0"/>
        <cfvo type="num" val="5"/>
        <cfvo type="num" val="10"/>
      </iconSet>
    </cfRule>
  </conditionalFormatting>
  <conditionalFormatting sqref="T226">
    <cfRule type="iconSet" priority="1336">
      <iconSet showValue="0">
        <cfvo type="percent" val="0"/>
        <cfvo type="num" val="5"/>
        <cfvo type="num" val="10"/>
      </iconSet>
    </cfRule>
  </conditionalFormatting>
  <conditionalFormatting sqref="T230">
    <cfRule type="iconSet" priority="1335">
      <iconSet showValue="0">
        <cfvo type="percent" val="0"/>
        <cfvo type="num" val="5"/>
        <cfvo type="num" val="10"/>
      </iconSet>
    </cfRule>
  </conditionalFormatting>
  <conditionalFormatting sqref="T234">
    <cfRule type="iconSet" priority="1334">
      <iconSet showValue="0">
        <cfvo type="percent" val="0"/>
        <cfvo type="num" val="5"/>
        <cfvo type="num" val="10"/>
      </iconSet>
    </cfRule>
  </conditionalFormatting>
  <conditionalFormatting sqref="AU222">
    <cfRule type="iconSet" priority="1302">
      <iconSet showValue="0">
        <cfvo type="percent" val="0"/>
        <cfvo type="num" val="5"/>
        <cfvo type="num" val="10"/>
      </iconSet>
    </cfRule>
  </conditionalFormatting>
  <conditionalFormatting sqref="AU226">
    <cfRule type="iconSet" priority="1301">
      <iconSet showValue="0">
        <cfvo type="percent" val="0"/>
        <cfvo type="num" val="5"/>
        <cfvo type="num" val="10"/>
      </iconSet>
    </cfRule>
  </conditionalFormatting>
  <conditionalFormatting sqref="AU230">
    <cfRule type="iconSet" priority="1300">
      <iconSet showValue="0">
        <cfvo type="percent" val="0"/>
        <cfvo type="num" val="5"/>
        <cfvo type="num" val="10"/>
      </iconSet>
    </cfRule>
  </conditionalFormatting>
  <conditionalFormatting sqref="AU234">
    <cfRule type="iconSet" priority="1299">
      <iconSet showValue="0">
        <cfvo type="percent" val="0"/>
        <cfvo type="num" val="5"/>
        <cfvo type="num" val="10"/>
      </iconSet>
    </cfRule>
  </conditionalFormatting>
  <conditionalFormatting sqref="AU238">
    <cfRule type="iconSet" priority="1298">
      <iconSet showValue="0">
        <cfvo type="percent" val="0"/>
        <cfvo type="num" val="5"/>
        <cfvo type="num" val="10"/>
      </iconSet>
    </cfRule>
  </conditionalFormatting>
  <conditionalFormatting sqref="P26:S26">
    <cfRule type="containsText" dxfId="1491" priority="1734" operator="containsText" text="ggggggggggggggg">
      <formula>NOT(ISERROR(SEARCH("ggggggggggggggg",P26)))</formula>
    </cfRule>
  </conditionalFormatting>
  <conditionalFormatting sqref="P26:S26">
    <cfRule type="containsText" dxfId="1490" priority="1735" operator="containsText" text="gggggggggg">
      <formula>NOT(ISERROR(SEARCH("gggggggggg",P26)))</formula>
    </cfRule>
  </conditionalFormatting>
  <conditionalFormatting sqref="P26:S26">
    <cfRule type="containsText" dxfId="1489" priority="1736" operator="containsText" text="ggggg">
      <formula>NOT(ISERROR(SEARCH("ggggg",P26)))</formula>
    </cfRule>
  </conditionalFormatting>
  <conditionalFormatting sqref="P26:S26">
    <cfRule type="containsText" dxfId="1488" priority="1737" operator="containsText" text="g">
      <formula>NOT(ISERROR(SEARCH("g",P26)))</formula>
    </cfRule>
  </conditionalFormatting>
  <conditionalFormatting sqref="P30:S30">
    <cfRule type="containsText" dxfId="1487" priority="1730" operator="containsText" text="ggggggggggggggg">
      <formula>NOT(ISERROR(SEARCH("ggggggggggggggg",P30)))</formula>
    </cfRule>
  </conditionalFormatting>
  <conditionalFormatting sqref="P30:S30">
    <cfRule type="containsText" dxfId="1486" priority="1731" operator="containsText" text="gggggggggg">
      <formula>NOT(ISERROR(SEARCH("gggggggggg",P30)))</formula>
    </cfRule>
  </conditionalFormatting>
  <conditionalFormatting sqref="P30:S30">
    <cfRule type="containsText" dxfId="1485" priority="1732" operator="containsText" text="ggggg">
      <formula>NOT(ISERROR(SEARCH("ggggg",P30)))</formula>
    </cfRule>
  </conditionalFormatting>
  <conditionalFormatting sqref="P30:S30">
    <cfRule type="containsText" dxfId="1484" priority="1733" operator="containsText" text="g">
      <formula>NOT(ISERROR(SEARCH("g",P30)))</formula>
    </cfRule>
  </conditionalFormatting>
  <conditionalFormatting sqref="P34:S34">
    <cfRule type="containsText" dxfId="1483" priority="1726" operator="containsText" text="ggggggggggggggg">
      <formula>NOT(ISERROR(SEARCH("ggggggggggggggg",P34)))</formula>
    </cfRule>
  </conditionalFormatting>
  <conditionalFormatting sqref="P34:S34">
    <cfRule type="containsText" dxfId="1482" priority="1727" operator="containsText" text="gggggggggg">
      <formula>NOT(ISERROR(SEARCH("gggggggggg",P34)))</formula>
    </cfRule>
  </conditionalFormatting>
  <conditionalFormatting sqref="P34:S34">
    <cfRule type="containsText" dxfId="1481" priority="1728" operator="containsText" text="ggggg">
      <formula>NOT(ISERROR(SEARCH("ggggg",P34)))</formula>
    </cfRule>
  </conditionalFormatting>
  <conditionalFormatting sqref="P34:S34">
    <cfRule type="containsText" dxfId="1480" priority="1729" operator="containsText" text="g">
      <formula>NOT(ISERROR(SEARCH("g",P34)))</formula>
    </cfRule>
  </conditionalFormatting>
  <conditionalFormatting sqref="P38:S38">
    <cfRule type="containsText" dxfId="1479" priority="1722" operator="containsText" text="ggggggggggggggg">
      <formula>NOT(ISERROR(SEARCH("ggggggggggggggg",P38)))</formula>
    </cfRule>
  </conditionalFormatting>
  <conditionalFormatting sqref="P38:S38">
    <cfRule type="containsText" dxfId="1478" priority="1723" operator="containsText" text="gggggggggg">
      <formula>NOT(ISERROR(SEARCH("gggggggggg",P38)))</formula>
    </cfRule>
  </conditionalFormatting>
  <conditionalFormatting sqref="P38:S38">
    <cfRule type="containsText" dxfId="1477" priority="1724" operator="containsText" text="ggggg">
      <formula>NOT(ISERROR(SEARCH("ggggg",P38)))</formula>
    </cfRule>
  </conditionalFormatting>
  <conditionalFormatting sqref="P38:S38">
    <cfRule type="containsText" dxfId="1476" priority="1725" operator="containsText" text="g">
      <formula>NOT(ISERROR(SEARCH("g",P38)))</formula>
    </cfRule>
  </conditionalFormatting>
  <conditionalFormatting sqref="P42:S42">
    <cfRule type="containsText" dxfId="1475" priority="1718" operator="containsText" text="ggggggggggggggg">
      <formula>NOT(ISERROR(SEARCH("ggggggggggggggg",P42)))</formula>
    </cfRule>
  </conditionalFormatting>
  <conditionalFormatting sqref="P42:S42">
    <cfRule type="containsText" dxfId="1474" priority="1719" operator="containsText" text="gggggggggg">
      <formula>NOT(ISERROR(SEARCH("gggggggggg",P42)))</formula>
    </cfRule>
  </conditionalFormatting>
  <conditionalFormatting sqref="P42:S42">
    <cfRule type="containsText" dxfId="1473" priority="1720" operator="containsText" text="ggggg">
      <formula>NOT(ISERROR(SEARCH("ggggg",P42)))</formula>
    </cfRule>
  </conditionalFormatting>
  <conditionalFormatting sqref="P42:S42">
    <cfRule type="containsText" dxfId="1472" priority="1721" operator="containsText" text="g">
      <formula>NOT(ISERROR(SEARCH("g",P42)))</formula>
    </cfRule>
  </conditionalFormatting>
  <conditionalFormatting sqref="U26">
    <cfRule type="cellIs" dxfId="1471" priority="1714" operator="between">
      <formula>15</formula>
      <formula>20</formula>
    </cfRule>
  </conditionalFormatting>
  <conditionalFormatting sqref="U26">
    <cfRule type="cellIs" dxfId="1470" priority="1715" operator="between">
      <formula>10</formula>
      <formula>14.999</formula>
    </cfRule>
  </conditionalFormatting>
  <conditionalFormatting sqref="U26">
    <cfRule type="cellIs" dxfId="1469" priority="1716" operator="between">
      <formula>5</formula>
      <formula>9.999</formula>
    </cfRule>
  </conditionalFormatting>
  <conditionalFormatting sqref="U26">
    <cfRule type="cellIs" dxfId="1468" priority="1717" operator="between">
      <formula>0.001</formula>
      <formula>4.999</formula>
    </cfRule>
  </conditionalFormatting>
  <conditionalFormatting sqref="W26">
    <cfRule type="cellIs" dxfId="1467" priority="1712" operator="equal">
      <formula>2</formula>
    </cfRule>
  </conditionalFormatting>
  <conditionalFormatting sqref="W26">
    <cfRule type="cellIs" dxfId="1466" priority="1713" operator="equal">
      <formula>1</formula>
    </cfRule>
  </conditionalFormatting>
  <conditionalFormatting sqref="W26">
    <cfRule type="cellIs" dxfId="1465" priority="1708" operator="equal">
      <formula>6</formula>
    </cfRule>
  </conditionalFormatting>
  <conditionalFormatting sqref="W26">
    <cfRule type="cellIs" dxfId="1464" priority="1709" operator="equal">
      <formula>5</formula>
    </cfRule>
  </conditionalFormatting>
  <conditionalFormatting sqref="W26">
    <cfRule type="cellIs" dxfId="1463" priority="1710" operator="equal">
      <formula>4</formula>
    </cfRule>
  </conditionalFormatting>
  <conditionalFormatting sqref="W26">
    <cfRule type="cellIs" dxfId="1462" priority="1711" operator="equal">
      <formula>3</formula>
    </cfRule>
  </conditionalFormatting>
  <conditionalFormatting sqref="G5:H5">
    <cfRule type="beginsWith" dxfId="1461" priority="1707" operator="beginsWith" text="?">
      <formula>LEFT(G5,LEN("?"))="?"</formula>
    </cfRule>
  </conditionalFormatting>
  <conditionalFormatting sqref="J5 L5">
    <cfRule type="beginsWith" dxfId="1460" priority="1706" operator="beginsWith" text="?">
      <formula>LEFT(J5,LEN("?"))="?"</formula>
    </cfRule>
  </conditionalFormatting>
  <conditionalFormatting sqref="G6:H6">
    <cfRule type="beginsWith" dxfId="1459" priority="1705" operator="beginsWith" text="?">
      <formula>LEFT(G6,LEN("?"))="?"</formula>
    </cfRule>
  </conditionalFormatting>
  <conditionalFormatting sqref="O5:T6">
    <cfRule type="beginsWith" dxfId="1458" priority="1704" operator="beginsWith" text="?">
      <formula>LEFT(O5,LEN("?"))="?"</formula>
    </cfRule>
  </conditionalFormatting>
  <conditionalFormatting sqref="AQ26:AT26">
    <cfRule type="containsText" dxfId="1457" priority="1693" operator="containsText" text="ggggggggggggggg">
      <formula>NOT(ISERROR(SEARCH("ggggggggggggggg",AQ26)))</formula>
    </cfRule>
  </conditionalFormatting>
  <conditionalFormatting sqref="AQ26:AT26">
    <cfRule type="containsText" dxfId="1456" priority="1694" operator="containsText" text="gggggggggg">
      <formula>NOT(ISERROR(SEARCH("gggggggggg",AQ26)))</formula>
    </cfRule>
  </conditionalFormatting>
  <conditionalFormatting sqref="AQ26:AT26">
    <cfRule type="containsText" dxfId="1455" priority="1695" operator="containsText" text="ggggg">
      <formula>NOT(ISERROR(SEARCH("ggggg",AQ26)))</formula>
    </cfRule>
  </conditionalFormatting>
  <conditionalFormatting sqref="AQ26:AT26">
    <cfRule type="containsText" dxfId="1454" priority="1696" operator="containsText" text="g">
      <formula>NOT(ISERROR(SEARCH("g",AQ26)))</formula>
    </cfRule>
  </conditionalFormatting>
  <conditionalFormatting sqref="AQ30:AT30">
    <cfRule type="containsText" dxfId="1453" priority="1689" operator="containsText" text="ggggggggggggggg">
      <formula>NOT(ISERROR(SEARCH("ggggggggggggggg",AQ30)))</formula>
    </cfRule>
  </conditionalFormatting>
  <conditionalFormatting sqref="AQ30:AT30">
    <cfRule type="containsText" dxfId="1452" priority="1690" operator="containsText" text="gggggggggg">
      <formula>NOT(ISERROR(SEARCH("gggggggggg",AQ30)))</formula>
    </cfRule>
  </conditionalFormatting>
  <conditionalFormatting sqref="AQ30:AT30">
    <cfRule type="containsText" dxfId="1451" priority="1691" operator="containsText" text="ggggg">
      <formula>NOT(ISERROR(SEARCH("ggggg",AQ30)))</formula>
    </cfRule>
  </conditionalFormatting>
  <conditionalFormatting sqref="AQ30:AT30">
    <cfRule type="containsText" dxfId="1450" priority="1692" operator="containsText" text="g">
      <formula>NOT(ISERROR(SEARCH("g",AQ30)))</formula>
    </cfRule>
  </conditionalFormatting>
  <conditionalFormatting sqref="AQ34:AT34">
    <cfRule type="containsText" dxfId="1449" priority="1685" operator="containsText" text="ggggggggggggggg">
      <formula>NOT(ISERROR(SEARCH("ggggggggggggggg",AQ34)))</formula>
    </cfRule>
  </conditionalFormatting>
  <conditionalFormatting sqref="AQ34:AT34">
    <cfRule type="containsText" dxfId="1448" priority="1686" operator="containsText" text="gggggggggg">
      <formula>NOT(ISERROR(SEARCH("gggggggggg",AQ34)))</formula>
    </cfRule>
  </conditionalFormatting>
  <conditionalFormatting sqref="AQ34:AT34">
    <cfRule type="containsText" dxfId="1447" priority="1687" operator="containsText" text="ggggg">
      <formula>NOT(ISERROR(SEARCH("ggggg",AQ34)))</formula>
    </cfRule>
  </conditionalFormatting>
  <conditionalFormatting sqref="AQ34:AT34">
    <cfRule type="containsText" dxfId="1446" priority="1688" operator="containsText" text="g">
      <formula>NOT(ISERROR(SEARCH("g",AQ34)))</formula>
    </cfRule>
  </conditionalFormatting>
  <conditionalFormatting sqref="AQ38:AT38">
    <cfRule type="containsText" dxfId="1445" priority="1681" operator="containsText" text="ggggggggggggggg">
      <formula>NOT(ISERROR(SEARCH("ggggggggggggggg",AQ38)))</formula>
    </cfRule>
  </conditionalFormatting>
  <conditionalFormatting sqref="AQ38:AT38">
    <cfRule type="containsText" dxfId="1444" priority="1682" operator="containsText" text="gggggggggg">
      <formula>NOT(ISERROR(SEARCH("gggggggggg",AQ38)))</formula>
    </cfRule>
  </conditionalFormatting>
  <conditionalFormatting sqref="AQ38:AT38">
    <cfRule type="containsText" dxfId="1443" priority="1683" operator="containsText" text="ggggg">
      <formula>NOT(ISERROR(SEARCH("ggggg",AQ38)))</formula>
    </cfRule>
  </conditionalFormatting>
  <conditionalFormatting sqref="AQ38:AT38">
    <cfRule type="containsText" dxfId="1442" priority="1684" operator="containsText" text="g">
      <formula>NOT(ISERROR(SEARCH("g",AQ38)))</formula>
    </cfRule>
  </conditionalFormatting>
  <conditionalFormatting sqref="AQ42:AT42">
    <cfRule type="containsText" dxfId="1441" priority="1677" operator="containsText" text="ggggggggggggggg">
      <formula>NOT(ISERROR(SEARCH("ggggggggggggggg",AQ42)))</formula>
    </cfRule>
  </conditionalFormatting>
  <conditionalFormatting sqref="AQ42:AT42">
    <cfRule type="containsText" dxfId="1440" priority="1678" operator="containsText" text="gggggggggg">
      <formula>NOT(ISERROR(SEARCH("gggggggggg",AQ42)))</formula>
    </cfRule>
  </conditionalFormatting>
  <conditionalFormatting sqref="AQ42:AT42">
    <cfRule type="containsText" dxfId="1439" priority="1679" operator="containsText" text="ggggg">
      <formula>NOT(ISERROR(SEARCH("ggggg",AQ42)))</formula>
    </cfRule>
  </conditionalFormatting>
  <conditionalFormatting sqref="AQ42:AT42">
    <cfRule type="containsText" dxfId="1438" priority="1680" operator="containsText" text="g">
      <formula>NOT(ISERROR(SEARCH("g",AQ42)))</formula>
    </cfRule>
  </conditionalFormatting>
  <conditionalFormatting sqref="AQ46:AT46">
    <cfRule type="containsText" dxfId="1437" priority="1673" operator="containsText" text="ggggggggggggggg">
      <formula>NOT(ISERROR(SEARCH("ggggggggggggggg",AQ46)))</formula>
    </cfRule>
  </conditionalFormatting>
  <conditionalFormatting sqref="AQ46:AT46">
    <cfRule type="containsText" dxfId="1436" priority="1674" operator="containsText" text="gggggggggg">
      <formula>NOT(ISERROR(SEARCH("gggggggggg",AQ46)))</formula>
    </cfRule>
  </conditionalFormatting>
  <conditionalFormatting sqref="AQ46:AT46">
    <cfRule type="containsText" dxfId="1435" priority="1675" operator="containsText" text="ggggg">
      <formula>NOT(ISERROR(SEARCH("ggggg",AQ46)))</formula>
    </cfRule>
  </conditionalFormatting>
  <conditionalFormatting sqref="AQ46:AT46">
    <cfRule type="containsText" dxfId="1434" priority="1676" operator="containsText" text="g">
      <formula>NOT(ISERROR(SEARCH("g",AQ46)))</formula>
    </cfRule>
  </conditionalFormatting>
  <conditionalFormatting sqref="AQ50:AT50">
    <cfRule type="containsText" dxfId="1433" priority="1669" operator="containsText" text="ggggggggggggggg">
      <formula>NOT(ISERROR(SEARCH("ggggggggggggggg",AQ50)))</formula>
    </cfRule>
  </conditionalFormatting>
  <conditionalFormatting sqref="AQ50:AT50">
    <cfRule type="containsText" dxfId="1432" priority="1670" operator="containsText" text="gggggggggg">
      <formula>NOT(ISERROR(SEARCH("gggggggggg",AQ50)))</formula>
    </cfRule>
  </conditionalFormatting>
  <conditionalFormatting sqref="AQ50:AT50">
    <cfRule type="containsText" dxfId="1431" priority="1671" operator="containsText" text="ggggg">
      <formula>NOT(ISERROR(SEARCH("ggggg",AQ50)))</formula>
    </cfRule>
  </conditionalFormatting>
  <conditionalFormatting sqref="AQ50:AT50">
    <cfRule type="containsText" dxfId="1430" priority="1672" operator="containsText" text="g">
      <formula>NOT(ISERROR(SEARCH("g",AQ50)))</formula>
    </cfRule>
  </conditionalFormatting>
  <conditionalFormatting sqref="AV26">
    <cfRule type="cellIs" dxfId="1429" priority="1665" operator="between">
      <formula>15</formula>
      <formula>20</formula>
    </cfRule>
  </conditionalFormatting>
  <conditionalFormatting sqref="AV26">
    <cfRule type="cellIs" dxfId="1428" priority="1666" operator="between">
      <formula>10</formula>
      <formula>14.999</formula>
    </cfRule>
  </conditionalFormatting>
  <conditionalFormatting sqref="AV26">
    <cfRule type="cellIs" dxfId="1427" priority="1667" operator="between">
      <formula>5</formula>
      <formula>9.999</formula>
    </cfRule>
  </conditionalFormatting>
  <conditionalFormatting sqref="AV26">
    <cfRule type="cellIs" dxfId="1426" priority="1668" operator="between">
      <formula>0.001</formula>
      <formula>4.999</formula>
    </cfRule>
  </conditionalFormatting>
  <conditionalFormatting sqref="U20">
    <cfRule type="cellIs" dxfId="1425" priority="1661" operator="between">
      <formula>15</formula>
      <formula>20</formula>
    </cfRule>
  </conditionalFormatting>
  <conditionalFormatting sqref="U20">
    <cfRule type="cellIs" dxfId="1424" priority="1662" operator="between">
      <formula>10</formula>
      <formula>14.999</formula>
    </cfRule>
  </conditionalFormatting>
  <conditionalFormatting sqref="U20">
    <cfRule type="cellIs" dxfId="1423" priority="1663" operator="between">
      <formula>5</formula>
      <formula>9.999</formula>
    </cfRule>
  </conditionalFormatting>
  <conditionalFormatting sqref="U20">
    <cfRule type="cellIs" dxfId="1422" priority="1664" operator="between">
      <formula>0.001</formula>
      <formula>4.999</formula>
    </cfRule>
  </conditionalFormatting>
  <conditionalFormatting sqref="P62:S62">
    <cfRule type="containsText" dxfId="1421" priority="1654" operator="containsText" text="ggggggggggggggg">
      <formula>NOT(ISERROR(SEARCH("ggggggggggggggg",P62)))</formula>
    </cfRule>
  </conditionalFormatting>
  <conditionalFormatting sqref="P62:S62">
    <cfRule type="containsText" dxfId="1420" priority="1655" operator="containsText" text="gggggggggg">
      <formula>NOT(ISERROR(SEARCH("gggggggggg",P62)))</formula>
    </cfRule>
  </conditionalFormatting>
  <conditionalFormatting sqref="P62:S62">
    <cfRule type="containsText" dxfId="1419" priority="1656" operator="containsText" text="ggggg">
      <formula>NOT(ISERROR(SEARCH("ggggg",P62)))</formula>
    </cfRule>
  </conditionalFormatting>
  <conditionalFormatting sqref="P62:S62">
    <cfRule type="containsText" dxfId="1418" priority="1657" operator="containsText" text="g">
      <formula>NOT(ISERROR(SEARCH("g",P62)))</formula>
    </cfRule>
  </conditionalFormatting>
  <conditionalFormatting sqref="P66:S66">
    <cfRule type="containsText" dxfId="1417" priority="1650" operator="containsText" text="ggggggggggggggg">
      <formula>NOT(ISERROR(SEARCH("ggggggggggggggg",P66)))</formula>
    </cfRule>
  </conditionalFormatting>
  <conditionalFormatting sqref="P66:S66">
    <cfRule type="containsText" dxfId="1416" priority="1651" operator="containsText" text="gggggggggg">
      <formula>NOT(ISERROR(SEARCH("gggggggggg",P66)))</formula>
    </cfRule>
  </conditionalFormatting>
  <conditionalFormatting sqref="P66:S66">
    <cfRule type="containsText" dxfId="1415" priority="1652" operator="containsText" text="ggggg">
      <formula>NOT(ISERROR(SEARCH("ggggg",P66)))</formula>
    </cfRule>
  </conditionalFormatting>
  <conditionalFormatting sqref="P66:S66">
    <cfRule type="containsText" dxfId="1414" priority="1653" operator="containsText" text="g">
      <formula>NOT(ISERROR(SEARCH("g",P66)))</formula>
    </cfRule>
  </conditionalFormatting>
  <conditionalFormatting sqref="P70:S70">
    <cfRule type="containsText" dxfId="1413" priority="1646" operator="containsText" text="ggggggggggggggg">
      <formula>NOT(ISERROR(SEARCH("ggggggggggggggg",P70)))</formula>
    </cfRule>
  </conditionalFormatting>
  <conditionalFormatting sqref="P70:S70">
    <cfRule type="containsText" dxfId="1412" priority="1647" operator="containsText" text="gggggggggg">
      <formula>NOT(ISERROR(SEARCH("gggggggggg",P70)))</formula>
    </cfRule>
  </conditionalFormatting>
  <conditionalFormatting sqref="P70:S70">
    <cfRule type="containsText" dxfId="1411" priority="1648" operator="containsText" text="ggggg">
      <formula>NOT(ISERROR(SEARCH("ggggg",P70)))</formula>
    </cfRule>
  </conditionalFormatting>
  <conditionalFormatting sqref="P70:S70">
    <cfRule type="containsText" dxfId="1410" priority="1649" operator="containsText" text="g">
      <formula>NOT(ISERROR(SEARCH("g",P70)))</formula>
    </cfRule>
  </conditionalFormatting>
  <conditionalFormatting sqref="U62">
    <cfRule type="cellIs" dxfId="1409" priority="1642" operator="between">
      <formula>15</formula>
      <formula>20</formula>
    </cfRule>
  </conditionalFormatting>
  <conditionalFormatting sqref="U62">
    <cfRule type="cellIs" dxfId="1408" priority="1643" operator="between">
      <formula>10</formula>
      <formula>14.999</formula>
    </cfRule>
  </conditionalFormatting>
  <conditionalFormatting sqref="U62">
    <cfRule type="cellIs" dxfId="1407" priority="1644" operator="between">
      <formula>5</formula>
      <formula>9.999</formula>
    </cfRule>
  </conditionalFormatting>
  <conditionalFormatting sqref="U62">
    <cfRule type="cellIs" dxfId="1406" priority="1645" operator="between">
      <formula>0.001</formula>
      <formula>4.999</formula>
    </cfRule>
  </conditionalFormatting>
  <conditionalFormatting sqref="AQ62:AT62">
    <cfRule type="containsText" dxfId="1405" priority="1637" operator="containsText" text="ggggggggggggggg">
      <formula>NOT(ISERROR(SEARCH("ggggggggggggggg",AQ62)))</formula>
    </cfRule>
  </conditionalFormatting>
  <conditionalFormatting sqref="AQ62:AT62">
    <cfRule type="containsText" dxfId="1404" priority="1638" operator="containsText" text="gggggggggg">
      <formula>NOT(ISERROR(SEARCH("gggggggggg",AQ62)))</formula>
    </cfRule>
  </conditionalFormatting>
  <conditionalFormatting sqref="AQ62:AT62">
    <cfRule type="containsText" dxfId="1403" priority="1639" operator="containsText" text="ggggg">
      <formula>NOT(ISERROR(SEARCH("ggggg",AQ62)))</formula>
    </cfRule>
  </conditionalFormatting>
  <conditionalFormatting sqref="AQ62:AT62">
    <cfRule type="containsText" dxfId="1402" priority="1640" operator="containsText" text="g">
      <formula>NOT(ISERROR(SEARCH("g",AQ62)))</formula>
    </cfRule>
  </conditionalFormatting>
  <conditionalFormatting sqref="P89:S89">
    <cfRule type="containsText" dxfId="1401" priority="1631" operator="containsText" text="ggggggggggggggg">
      <formula>NOT(ISERROR(SEARCH("ggggggggggggggg",P89)))</formula>
    </cfRule>
  </conditionalFormatting>
  <conditionalFormatting sqref="P89:S89">
    <cfRule type="containsText" dxfId="1400" priority="1632" operator="containsText" text="gggggggggg">
      <formula>NOT(ISERROR(SEARCH("gggggggggg",P89)))</formula>
    </cfRule>
  </conditionalFormatting>
  <conditionalFormatting sqref="P89:S89">
    <cfRule type="containsText" dxfId="1399" priority="1633" operator="containsText" text="ggggg">
      <formula>NOT(ISERROR(SEARCH("ggggg",P89)))</formula>
    </cfRule>
  </conditionalFormatting>
  <conditionalFormatting sqref="P89:S89">
    <cfRule type="containsText" dxfId="1398" priority="1634" operator="containsText" text="g">
      <formula>NOT(ISERROR(SEARCH("g",P89)))</formula>
    </cfRule>
  </conditionalFormatting>
  <conditionalFormatting sqref="P93:S93">
    <cfRule type="containsText" dxfId="1397" priority="1627" operator="containsText" text="ggggggggggggggg">
      <formula>NOT(ISERROR(SEARCH("ggggggggggggggg",P93)))</formula>
    </cfRule>
  </conditionalFormatting>
  <conditionalFormatting sqref="P93:S93">
    <cfRule type="containsText" dxfId="1396" priority="1628" operator="containsText" text="gggggggggg">
      <formula>NOT(ISERROR(SEARCH("gggggggggg",P93)))</formula>
    </cfRule>
  </conditionalFormatting>
  <conditionalFormatting sqref="P93:S93">
    <cfRule type="containsText" dxfId="1395" priority="1629" operator="containsText" text="ggggg">
      <formula>NOT(ISERROR(SEARCH("ggggg",P93)))</formula>
    </cfRule>
  </conditionalFormatting>
  <conditionalFormatting sqref="P93:S93">
    <cfRule type="containsText" dxfId="1394" priority="1630" operator="containsText" text="g">
      <formula>NOT(ISERROR(SEARCH("g",P93)))</formula>
    </cfRule>
  </conditionalFormatting>
  <conditionalFormatting sqref="W89">
    <cfRule type="cellIs" dxfId="1393" priority="1617" operator="equal">
      <formula>2</formula>
    </cfRule>
  </conditionalFormatting>
  <conditionalFormatting sqref="W89">
    <cfRule type="cellIs" dxfId="1392" priority="1618" operator="equal">
      <formula>1</formula>
    </cfRule>
  </conditionalFormatting>
  <conditionalFormatting sqref="W89">
    <cfRule type="cellIs" dxfId="1391" priority="1613" operator="equal">
      <formula>6</formula>
    </cfRule>
  </conditionalFormatting>
  <conditionalFormatting sqref="W89">
    <cfRule type="cellIs" dxfId="1390" priority="1614" operator="equal">
      <formula>5</formula>
    </cfRule>
  </conditionalFormatting>
  <conditionalFormatting sqref="W89">
    <cfRule type="cellIs" dxfId="1389" priority="1615" operator="equal">
      <formula>4</formula>
    </cfRule>
  </conditionalFormatting>
  <conditionalFormatting sqref="W89">
    <cfRule type="cellIs" dxfId="1388" priority="1616" operator="equal">
      <formula>3</formula>
    </cfRule>
  </conditionalFormatting>
  <conditionalFormatting sqref="W93">
    <cfRule type="cellIs" dxfId="1387" priority="1611" operator="equal">
      <formula>2</formula>
    </cfRule>
  </conditionalFormatting>
  <conditionalFormatting sqref="W93">
    <cfRule type="cellIs" dxfId="1386" priority="1612" operator="equal">
      <formula>1</formula>
    </cfRule>
  </conditionalFormatting>
  <conditionalFormatting sqref="W93">
    <cfRule type="cellIs" dxfId="1385" priority="1607" operator="equal">
      <formula>6</formula>
    </cfRule>
  </conditionalFormatting>
  <conditionalFormatting sqref="W93">
    <cfRule type="cellIs" dxfId="1384" priority="1608" operator="equal">
      <formula>5</formula>
    </cfRule>
  </conditionalFormatting>
  <conditionalFormatting sqref="W93">
    <cfRule type="cellIs" dxfId="1383" priority="1609" operator="equal">
      <formula>4</formula>
    </cfRule>
  </conditionalFormatting>
  <conditionalFormatting sqref="W93">
    <cfRule type="cellIs" dxfId="1382" priority="1610" operator="equal">
      <formula>3</formula>
    </cfRule>
  </conditionalFormatting>
  <conditionalFormatting sqref="AQ89:AT89">
    <cfRule type="containsText" dxfId="1381" priority="1600" operator="containsText" text="ggggggggggggggg">
      <formula>NOT(ISERROR(SEARCH("ggggggggggggggg",AQ89)))</formula>
    </cfRule>
  </conditionalFormatting>
  <conditionalFormatting sqref="AQ89:AT89">
    <cfRule type="containsText" dxfId="1380" priority="1601" operator="containsText" text="gggggggggg">
      <formula>NOT(ISERROR(SEARCH("gggggggggg",AQ89)))</formula>
    </cfRule>
  </conditionalFormatting>
  <conditionalFormatting sqref="AQ89:AT89">
    <cfRule type="containsText" dxfId="1379" priority="1602" operator="containsText" text="ggggg">
      <formula>NOT(ISERROR(SEARCH("ggggg",AQ89)))</formula>
    </cfRule>
  </conditionalFormatting>
  <conditionalFormatting sqref="AQ89:AT89">
    <cfRule type="containsText" dxfId="1378" priority="1603" operator="containsText" text="g">
      <formula>NOT(ISERROR(SEARCH("g",AQ89)))</formula>
    </cfRule>
  </conditionalFormatting>
  <conditionalFormatting sqref="AQ93:AT93">
    <cfRule type="containsText" dxfId="1377" priority="1596" operator="containsText" text="ggggggggggggggg">
      <formula>NOT(ISERROR(SEARCH("ggggggggggggggg",AQ93)))</formula>
    </cfRule>
  </conditionalFormatting>
  <conditionalFormatting sqref="AQ93:AT93">
    <cfRule type="containsText" dxfId="1376" priority="1597" operator="containsText" text="gggggggggg">
      <formula>NOT(ISERROR(SEARCH("gggggggggg",AQ93)))</formula>
    </cfRule>
  </conditionalFormatting>
  <conditionalFormatting sqref="AQ93:AT93">
    <cfRule type="containsText" dxfId="1375" priority="1598" operator="containsText" text="ggggg">
      <formula>NOT(ISERROR(SEARCH("ggggg",AQ93)))</formula>
    </cfRule>
  </conditionalFormatting>
  <conditionalFormatting sqref="AQ93:AT93">
    <cfRule type="containsText" dxfId="1374" priority="1599" operator="containsText" text="g">
      <formula>NOT(ISERROR(SEARCH("g",AQ93)))</formula>
    </cfRule>
  </conditionalFormatting>
  <conditionalFormatting sqref="AQ97:AT97">
    <cfRule type="containsText" dxfId="1373" priority="1592" operator="containsText" text="ggggggggggggggg">
      <formula>NOT(ISERROR(SEARCH("ggggggggggggggg",AQ97)))</formula>
    </cfRule>
  </conditionalFormatting>
  <conditionalFormatting sqref="AQ97:AT97">
    <cfRule type="containsText" dxfId="1372" priority="1593" operator="containsText" text="gggggggggg">
      <formula>NOT(ISERROR(SEARCH("gggggggggg",AQ97)))</formula>
    </cfRule>
  </conditionalFormatting>
  <conditionalFormatting sqref="AQ97:AT97">
    <cfRule type="containsText" dxfId="1371" priority="1594" operator="containsText" text="ggggg">
      <formula>NOT(ISERROR(SEARCH("ggggg",AQ97)))</formula>
    </cfRule>
  </conditionalFormatting>
  <conditionalFormatting sqref="AQ97:AT97">
    <cfRule type="containsText" dxfId="1370" priority="1595" operator="containsText" text="g">
      <formula>NOT(ISERROR(SEARCH("g",AQ97)))</formula>
    </cfRule>
  </conditionalFormatting>
  <conditionalFormatting sqref="AV89">
    <cfRule type="cellIs" dxfId="1369" priority="1588" operator="between">
      <formula>15</formula>
      <formula>20</formula>
    </cfRule>
  </conditionalFormatting>
  <conditionalFormatting sqref="AV89">
    <cfRule type="cellIs" dxfId="1368" priority="1589" operator="between">
      <formula>10</formula>
      <formula>14.999</formula>
    </cfRule>
  </conditionalFormatting>
  <conditionalFormatting sqref="AV89">
    <cfRule type="cellIs" dxfId="1367" priority="1590" operator="between">
      <formula>5</formula>
      <formula>9.999</formula>
    </cfRule>
  </conditionalFormatting>
  <conditionalFormatting sqref="AV89">
    <cfRule type="cellIs" dxfId="1366" priority="1591" operator="between">
      <formula>0.001</formula>
      <formula>4.999</formula>
    </cfRule>
  </conditionalFormatting>
  <conditionalFormatting sqref="P112:S112">
    <cfRule type="containsText" dxfId="1365" priority="1578" operator="containsText" text="ggggggggggggggg">
      <formula>NOT(ISERROR(SEARCH("ggggggggggggggg",P112)))</formula>
    </cfRule>
  </conditionalFormatting>
  <conditionalFormatting sqref="P112:S112">
    <cfRule type="containsText" dxfId="1364" priority="1579" operator="containsText" text="gggggggggg">
      <formula>NOT(ISERROR(SEARCH("gggggggggg",P112)))</formula>
    </cfRule>
  </conditionalFormatting>
  <conditionalFormatting sqref="P112:S112">
    <cfRule type="containsText" dxfId="1363" priority="1580" operator="containsText" text="ggggg">
      <formula>NOT(ISERROR(SEARCH("ggggg",P112)))</formula>
    </cfRule>
  </conditionalFormatting>
  <conditionalFormatting sqref="P112:S112">
    <cfRule type="containsText" dxfId="1362" priority="1581" operator="containsText" text="g">
      <formula>NOT(ISERROR(SEARCH("g",P112)))</formula>
    </cfRule>
  </conditionalFormatting>
  <conditionalFormatting sqref="P116:S116">
    <cfRule type="containsText" dxfId="1361" priority="1574" operator="containsText" text="ggggggggggggggg">
      <formula>NOT(ISERROR(SEARCH("ggggggggggggggg",P116)))</formula>
    </cfRule>
  </conditionalFormatting>
  <conditionalFormatting sqref="P116:S116">
    <cfRule type="containsText" dxfId="1360" priority="1575" operator="containsText" text="gggggggggg">
      <formula>NOT(ISERROR(SEARCH("gggggggggg",P116)))</formula>
    </cfRule>
  </conditionalFormatting>
  <conditionalFormatting sqref="P116:S116">
    <cfRule type="containsText" dxfId="1359" priority="1576" operator="containsText" text="ggggg">
      <formula>NOT(ISERROR(SEARCH("ggggg",P116)))</formula>
    </cfRule>
  </conditionalFormatting>
  <conditionalFormatting sqref="P116:S116">
    <cfRule type="containsText" dxfId="1358" priority="1577" operator="containsText" text="g">
      <formula>NOT(ISERROR(SEARCH("g",P116)))</formula>
    </cfRule>
  </conditionalFormatting>
  <conditionalFormatting sqref="P120:S120">
    <cfRule type="containsText" dxfId="1357" priority="1570" operator="containsText" text="ggggggggggggggg">
      <formula>NOT(ISERROR(SEARCH("ggggggggggggggg",P120)))</formula>
    </cfRule>
  </conditionalFormatting>
  <conditionalFormatting sqref="P120:S120">
    <cfRule type="containsText" dxfId="1356" priority="1571" operator="containsText" text="gggggggggg">
      <formula>NOT(ISERROR(SEARCH("gggggggggg",P120)))</formula>
    </cfRule>
  </conditionalFormatting>
  <conditionalFormatting sqref="P120:S120">
    <cfRule type="containsText" dxfId="1355" priority="1572" operator="containsText" text="ggggg">
      <formula>NOT(ISERROR(SEARCH("ggggg",P120)))</formula>
    </cfRule>
  </conditionalFormatting>
  <conditionalFormatting sqref="P120:S120">
    <cfRule type="containsText" dxfId="1354" priority="1573" operator="containsText" text="g">
      <formula>NOT(ISERROR(SEARCH("g",P120)))</formula>
    </cfRule>
  </conditionalFormatting>
  <conditionalFormatting sqref="P124:S124">
    <cfRule type="containsText" dxfId="1353" priority="1566" operator="containsText" text="ggggggggggggggg">
      <formula>NOT(ISERROR(SEARCH("ggggggggggggggg",P124)))</formula>
    </cfRule>
  </conditionalFormatting>
  <conditionalFormatting sqref="P124:S124">
    <cfRule type="containsText" dxfId="1352" priority="1567" operator="containsText" text="gggggggggg">
      <formula>NOT(ISERROR(SEARCH("gggggggggg",P124)))</formula>
    </cfRule>
  </conditionalFormatting>
  <conditionalFormatting sqref="P124:S124">
    <cfRule type="containsText" dxfId="1351" priority="1568" operator="containsText" text="ggggg">
      <formula>NOT(ISERROR(SEARCH("ggggg",P124)))</formula>
    </cfRule>
  </conditionalFormatting>
  <conditionalFormatting sqref="P124:S124">
    <cfRule type="containsText" dxfId="1350" priority="1569" operator="containsText" text="g">
      <formula>NOT(ISERROR(SEARCH("g",P124)))</formula>
    </cfRule>
  </conditionalFormatting>
  <conditionalFormatting sqref="P128:S128">
    <cfRule type="containsText" dxfId="1349" priority="1562" operator="containsText" text="ggggggggggggggg">
      <formula>NOT(ISERROR(SEARCH("ggggggggggggggg",P128)))</formula>
    </cfRule>
  </conditionalFormatting>
  <conditionalFormatting sqref="P128:S128">
    <cfRule type="containsText" dxfId="1348" priority="1563" operator="containsText" text="gggggggggg">
      <formula>NOT(ISERROR(SEARCH("gggggggggg",P128)))</formula>
    </cfRule>
  </conditionalFormatting>
  <conditionalFormatting sqref="P128:S128">
    <cfRule type="containsText" dxfId="1347" priority="1564" operator="containsText" text="ggggg">
      <formula>NOT(ISERROR(SEARCH("ggggg",P128)))</formula>
    </cfRule>
  </conditionalFormatting>
  <conditionalFormatting sqref="P128:S128">
    <cfRule type="containsText" dxfId="1346" priority="1565" operator="containsText" text="g">
      <formula>NOT(ISERROR(SEARCH("g",P128)))</formula>
    </cfRule>
  </conditionalFormatting>
  <conditionalFormatting sqref="P132:S132">
    <cfRule type="containsText" dxfId="1345" priority="1558" operator="containsText" text="ggggggggggggggg">
      <formula>NOT(ISERROR(SEARCH("ggggggggggggggg",P132)))</formula>
    </cfRule>
  </conditionalFormatting>
  <conditionalFormatting sqref="P132:S132">
    <cfRule type="containsText" dxfId="1344" priority="1559" operator="containsText" text="gggggggggg">
      <formula>NOT(ISERROR(SEARCH("gggggggggg",P132)))</formula>
    </cfRule>
  </conditionalFormatting>
  <conditionalFormatting sqref="P132:S132">
    <cfRule type="containsText" dxfId="1343" priority="1560" operator="containsText" text="ggggg">
      <formula>NOT(ISERROR(SEARCH("ggggg",P132)))</formula>
    </cfRule>
  </conditionalFormatting>
  <conditionalFormatting sqref="P132:S132">
    <cfRule type="containsText" dxfId="1342" priority="1561" operator="containsText" text="g">
      <formula>NOT(ISERROR(SEARCH("g",P132)))</formula>
    </cfRule>
  </conditionalFormatting>
  <conditionalFormatting sqref="U112">
    <cfRule type="cellIs" dxfId="1341" priority="1554" operator="between">
      <formula>15</formula>
      <formula>20</formula>
    </cfRule>
  </conditionalFormatting>
  <conditionalFormatting sqref="U112">
    <cfRule type="cellIs" dxfId="1340" priority="1555" operator="between">
      <formula>10</formula>
      <formula>14.999</formula>
    </cfRule>
  </conditionalFormatting>
  <conditionalFormatting sqref="U112">
    <cfRule type="cellIs" dxfId="1339" priority="1556" operator="between">
      <formula>5</formula>
      <formula>9.999</formula>
    </cfRule>
  </conditionalFormatting>
  <conditionalFormatting sqref="U112">
    <cfRule type="cellIs" dxfId="1338" priority="1557" operator="between">
      <formula>0.001</formula>
      <formula>4.999</formula>
    </cfRule>
  </conditionalFormatting>
  <conditionalFormatting sqref="W112">
    <cfRule type="cellIs" dxfId="1337" priority="1552" operator="equal">
      <formula>2</formula>
    </cfRule>
  </conditionalFormatting>
  <conditionalFormatting sqref="W112">
    <cfRule type="cellIs" dxfId="1336" priority="1553" operator="equal">
      <formula>1</formula>
    </cfRule>
  </conditionalFormatting>
  <conditionalFormatting sqref="W112">
    <cfRule type="cellIs" dxfId="1335" priority="1548" operator="equal">
      <formula>6</formula>
    </cfRule>
  </conditionalFormatting>
  <conditionalFormatting sqref="W112">
    <cfRule type="cellIs" dxfId="1334" priority="1549" operator="equal">
      <formula>5</formula>
    </cfRule>
  </conditionalFormatting>
  <conditionalFormatting sqref="W112">
    <cfRule type="cellIs" dxfId="1333" priority="1550" operator="equal">
      <formula>4</formula>
    </cfRule>
  </conditionalFormatting>
  <conditionalFormatting sqref="W112">
    <cfRule type="cellIs" dxfId="1332" priority="1551" operator="equal">
      <formula>3</formula>
    </cfRule>
  </conditionalFormatting>
  <conditionalFormatting sqref="AQ112:AT112">
    <cfRule type="containsText" dxfId="1331" priority="1539" operator="containsText" text="ggggggggggggggg">
      <formula>NOT(ISERROR(SEARCH("ggggggggggggggg",AQ112)))</formula>
    </cfRule>
  </conditionalFormatting>
  <conditionalFormatting sqref="AQ112:AT112">
    <cfRule type="containsText" dxfId="1330" priority="1540" operator="containsText" text="gggggggggg">
      <formula>NOT(ISERROR(SEARCH("gggggggggg",AQ112)))</formula>
    </cfRule>
  </conditionalFormatting>
  <conditionalFormatting sqref="AQ112:AT112">
    <cfRule type="containsText" dxfId="1329" priority="1541" operator="containsText" text="ggggg">
      <formula>NOT(ISERROR(SEARCH("ggggg",AQ112)))</formula>
    </cfRule>
  </conditionalFormatting>
  <conditionalFormatting sqref="AQ112:AT112">
    <cfRule type="containsText" dxfId="1328" priority="1542" operator="containsText" text="g">
      <formula>NOT(ISERROR(SEARCH("g",AQ112)))</formula>
    </cfRule>
  </conditionalFormatting>
  <conditionalFormatting sqref="AQ116:AT116">
    <cfRule type="containsText" dxfId="1327" priority="1535" operator="containsText" text="ggggggggggggggg">
      <formula>NOT(ISERROR(SEARCH("ggggggggggggggg",AQ116)))</formula>
    </cfRule>
  </conditionalFormatting>
  <conditionalFormatting sqref="AQ116:AT116">
    <cfRule type="containsText" dxfId="1326" priority="1536" operator="containsText" text="gggggggggg">
      <formula>NOT(ISERROR(SEARCH("gggggggggg",AQ116)))</formula>
    </cfRule>
  </conditionalFormatting>
  <conditionalFormatting sqref="AQ116:AT116">
    <cfRule type="containsText" dxfId="1325" priority="1537" operator="containsText" text="ggggg">
      <formula>NOT(ISERROR(SEARCH("ggggg",AQ116)))</formula>
    </cfRule>
  </conditionalFormatting>
  <conditionalFormatting sqref="AQ116:AT116">
    <cfRule type="containsText" dxfId="1324" priority="1538" operator="containsText" text="g">
      <formula>NOT(ISERROR(SEARCH("g",AQ116)))</formula>
    </cfRule>
  </conditionalFormatting>
  <conditionalFormatting sqref="AQ120:AT120">
    <cfRule type="containsText" dxfId="1323" priority="1531" operator="containsText" text="ggggggggggggggg">
      <formula>NOT(ISERROR(SEARCH("ggggggggggggggg",AQ120)))</formula>
    </cfRule>
  </conditionalFormatting>
  <conditionalFormatting sqref="AQ120:AT120">
    <cfRule type="containsText" dxfId="1322" priority="1532" operator="containsText" text="gggggggggg">
      <formula>NOT(ISERROR(SEARCH("gggggggggg",AQ120)))</formula>
    </cfRule>
  </conditionalFormatting>
  <conditionalFormatting sqref="AQ120:AT120">
    <cfRule type="containsText" dxfId="1321" priority="1533" operator="containsText" text="ggggg">
      <formula>NOT(ISERROR(SEARCH("ggggg",AQ120)))</formula>
    </cfRule>
  </conditionalFormatting>
  <conditionalFormatting sqref="AQ120:AT120">
    <cfRule type="containsText" dxfId="1320" priority="1534" operator="containsText" text="g">
      <formula>NOT(ISERROR(SEARCH("g",AQ120)))</formula>
    </cfRule>
  </conditionalFormatting>
  <conditionalFormatting sqref="AQ124:AT124">
    <cfRule type="containsText" dxfId="1319" priority="1527" operator="containsText" text="ggggggggggggggg">
      <formula>NOT(ISERROR(SEARCH("ggggggggggggggg",AQ124)))</formula>
    </cfRule>
  </conditionalFormatting>
  <conditionalFormatting sqref="AQ124:AT124">
    <cfRule type="containsText" dxfId="1318" priority="1528" operator="containsText" text="gggggggggg">
      <formula>NOT(ISERROR(SEARCH("gggggggggg",AQ124)))</formula>
    </cfRule>
  </conditionalFormatting>
  <conditionalFormatting sqref="AQ124:AT124">
    <cfRule type="containsText" dxfId="1317" priority="1529" operator="containsText" text="ggggg">
      <formula>NOT(ISERROR(SEARCH("ggggg",AQ124)))</formula>
    </cfRule>
  </conditionalFormatting>
  <conditionalFormatting sqref="AQ124:AT124">
    <cfRule type="containsText" dxfId="1316" priority="1530" operator="containsText" text="g">
      <formula>NOT(ISERROR(SEARCH("g",AQ124)))</formula>
    </cfRule>
  </conditionalFormatting>
  <conditionalFormatting sqref="AQ128:AT128">
    <cfRule type="containsText" dxfId="1315" priority="1523" operator="containsText" text="ggggggggggggggg">
      <formula>NOT(ISERROR(SEARCH("ggggggggggggggg",AQ128)))</formula>
    </cfRule>
  </conditionalFormatting>
  <conditionalFormatting sqref="AQ128:AT128">
    <cfRule type="containsText" dxfId="1314" priority="1524" operator="containsText" text="gggggggggg">
      <formula>NOT(ISERROR(SEARCH("gggggggggg",AQ128)))</formula>
    </cfRule>
  </conditionalFormatting>
  <conditionalFormatting sqref="AQ128:AT128">
    <cfRule type="containsText" dxfId="1313" priority="1525" operator="containsText" text="ggggg">
      <formula>NOT(ISERROR(SEARCH("ggggg",AQ128)))</formula>
    </cfRule>
  </conditionalFormatting>
  <conditionalFormatting sqref="AQ128:AT128">
    <cfRule type="containsText" dxfId="1312" priority="1526" operator="containsText" text="g">
      <formula>NOT(ISERROR(SEARCH("g",AQ128)))</formula>
    </cfRule>
  </conditionalFormatting>
  <conditionalFormatting sqref="AV112">
    <cfRule type="cellIs" dxfId="1311" priority="1519" operator="between">
      <formula>15</formula>
      <formula>20</formula>
    </cfRule>
  </conditionalFormatting>
  <conditionalFormatting sqref="AV112">
    <cfRule type="cellIs" dxfId="1310" priority="1520" operator="between">
      <formula>10</formula>
      <formula>14.999</formula>
    </cfRule>
  </conditionalFormatting>
  <conditionalFormatting sqref="AV112">
    <cfRule type="cellIs" dxfId="1309" priority="1521" operator="between">
      <formula>5</formula>
      <formula>9.999</formula>
    </cfRule>
  </conditionalFormatting>
  <conditionalFormatting sqref="AV112">
    <cfRule type="cellIs" dxfId="1308" priority="1522" operator="between">
      <formula>0.001</formula>
      <formula>4.999</formula>
    </cfRule>
  </conditionalFormatting>
  <conditionalFormatting sqref="AX112">
    <cfRule type="cellIs" dxfId="1307" priority="1517" operator="equal">
      <formula>2</formula>
    </cfRule>
  </conditionalFormatting>
  <conditionalFormatting sqref="AX112">
    <cfRule type="cellIs" dxfId="1306" priority="1518" operator="equal">
      <formula>1</formula>
    </cfRule>
  </conditionalFormatting>
  <conditionalFormatting sqref="AX112">
    <cfRule type="cellIs" dxfId="1305" priority="1513" operator="equal">
      <formula>6</formula>
    </cfRule>
  </conditionalFormatting>
  <conditionalFormatting sqref="AX112">
    <cfRule type="cellIs" dxfId="1304" priority="1514" operator="equal">
      <formula>5</formula>
    </cfRule>
  </conditionalFormatting>
  <conditionalFormatting sqref="AX112">
    <cfRule type="cellIs" dxfId="1303" priority="1515" operator="equal">
      <formula>4</formula>
    </cfRule>
  </conditionalFormatting>
  <conditionalFormatting sqref="AX112">
    <cfRule type="cellIs" dxfId="1302" priority="1516" operator="equal">
      <formula>3</formula>
    </cfRule>
  </conditionalFormatting>
  <conditionalFormatting sqref="P143:S143">
    <cfRule type="containsText" dxfId="1301" priority="1505" operator="containsText" text="ggggggggggggggg">
      <formula>NOT(ISERROR(SEARCH("ggggggggggggggg",P143)))</formula>
    </cfRule>
  </conditionalFormatting>
  <conditionalFormatting sqref="P143:S143">
    <cfRule type="containsText" dxfId="1300" priority="1506" operator="containsText" text="gggggggggg">
      <formula>NOT(ISERROR(SEARCH("gggggggggg",P143)))</formula>
    </cfRule>
  </conditionalFormatting>
  <conditionalFormatting sqref="P143:S143">
    <cfRule type="containsText" dxfId="1299" priority="1507" operator="containsText" text="ggggg">
      <formula>NOT(ISERROR(SEARCH("ggggg",P143)))</formula>
    </cfRule>
  </conditionalFormatting>
  <conditionalFormatting sqref="P143:S143">
    <cfRule type="containsText" dxfId="1298" priority="1508" operator="containsText" text="g">
      <formula>NOT(ISERROR(SEARCH("g",P143)))</formula>
    </cfRule>
  </conditionalFormatting>
  <conditionalFormatting sqref="P147:S147">
    <cfRule type="containsText" dxfId="1297" priority="1501" operator="containsText" text="ggggggggggggggg">
      <formula>NOT(ISERROR(SEARCH("ggggggggggggggg",P147)))</formula>
    </cfRule>
  </conditionalFormatting>
  <conditionalFormatting sqref="P147:S147">
    <cfRule type="containsText" dxfId="1296" priority="1502" operator="containsText" text="gggggggggg">
      <formula>NOT(ISERROR(SEARCH("gggggggggg",P147)))</formula>
    </cfRule>
  </conditionalFormatting>
  <conditionalFormatting sqref="P147:S147">
    <cfRule type="containsText" dxfId="1295" priority="1503" operator="containsText" text="ggggg">
      <formula>NOT(ISERROR(SEARCH("ggggg",P147)))</formula>
    </cfRule>
  </conditionalFormatting>
  <conditionalFormatting sqref="P147:S147">
    <cfRule type="containsText" dxfId="1294" priority="1504" operator="containsText" text="g">
      <formula>NOT(ISERROR(SEARCH("g",P147)))</formula>
    </cfRule>
  </conditionalFormatting>
  <conditionalFormatting sqref="P151:S151">
    <cfRule type="containsText" dxfId="1293" priority="1497" operator="containsText" text="ggggggggggggggg">
      <formula>NOT(ISERROR(SEARCH("ggggggggggggggg",P151)))</formula>
    </cfRule>
  </conditionalFormatting>
  <conditionalFormatting sqref="P151:S151">
    <cfRule type="containsText" dxfId="1292" priority="1498" operator="containsText" text="gggggggggg">
      <formula>NOT(ISERROR(SEARCH("gggggggggg",P151)))</formula>
    </cfRule>
  </conditionalFormatting>
  <conditionalFormatting sqref="P151:S151">
    <cfRule type="containsText" dxfId="1291" priority="1499" operator="containsText" text="ggggg">
      <formula>NOT(ISERROR(SEARCH("ggggg",P151)))</formula>
    </cfRule>
  </conditionalFormatting>
  <conditionalFormatting sqref="P151:S151">
    <cfRule type="containsText" dxfId="1290" priority="1500" operator="containsText" text="g">
      <formula>NOT(ISERROR(SEARCH("g",P151)))</formula>
    </cfRule>
  </conditionalFormatting>
  <conditionalFormatting sqref="P155:S155">
    <cfRule type="containsText" dxfId="1289" priority="1493" operator="containsText" text="ggggggggggggggg">
      <formula>NOT(ISERROR(SEARCH("ggggggggggggggg",P155)))</formula>
    </cfRule>
  </conditionalFormatting>
  <conditionalFormatting sqref="P155:S155">
    <cfRule type="containsText" dxfId="1288" priority="1494" operator="containsText" text="gggggggggg">
      <formula>NOT(ISERROR(SEARCH("gggggggggg",P155)))</formula>
    </cfRule>
  </conditionalFormatting>
  <conditionalFormatting sqref="P155:S155">
    <cfRule type="containsText" dxfId="1287" priority="1495" operator="containsText" text="ggggg">
      <formula>NOT(ISERROR(SEARCH("ggggg",P155)))</formula>
    </cfRule>
  </conditionalFormatting>
  <conditionalFormatting sqref="P155:S155">
    <cfRule type="containsText" dxfId="1286" priority="1496" operator="containsText" text="g">
      <formula>NOT(ISERROR(SEARCH("g",P155)))</formula>
    </cfRule>
  </conditionalFormatting>
  <conditionalFormatting sqref="U143">
    <cfRule type="cellIs" dxfId="1285" priority="1489" operator="between">
      <formula>15</formula>
      <formula>20</formula>
    </cfRule>
  </conditionalFormatting>
  <conditionalFormatting sqref="U143">
    <cfRule type="cellIs" dxfId="1284" priority="1490" operator="between">
      <formula>10</formula>
      <formula>14.999</formula>
    </cfRule>
  </conditionalFormatting>
  <conditionalFormatting sqref="U143">
    <cfRule type="cellIs" dxfId="1283" priority="1491" operator="between">
      <formula>5</formula>
      <formula>9.999</formula>
    </cfRule>
  </conditionalFormatting>
  <conditionalFormatting sqref="U143">
    <cfRule type="cellIs" dxfId="1282" priority="1492" operator="between">
      <formula>0.001</formula>
      <formula>4.999</formula>
    </cfRule>
  </conditionalFormatting>
  <conditionalFormatting sqref="W143">
    <cfRule type="cellIs" dxfId="1281" priority="1487" operator="equal">
      <formula>2</formula>
    </cfRule>
  </conditionalFormatting>
  <conditionalFormatting sqref="W143">
    <cfRule type="cellIs" dxfId="1280" priority="1488" operator="equal">
      <formula>1</formula>
    </cfRule>
  </conditionalFormatting>
  <conditionalFormatting sqref="W143">
    <cfRule type="cellIs" dxfId="1279" priority="1483" operator="equal">
      <formula>6</formula>
    </cfRule>
  </conditionalFormatting>
  <conditionalFormatting sqref="W143">
    <cfRule type="cellIs" dxfId="1278" priority="1484" operator="equal">
      <formula>5</formula>
    </cfRule>
  </conditionalFormatting>
  <conditionalFormatting sqref="W143">
    <cfRule type="cellIs" dxfId="1277" priority="1485" operator="equal">
      <formula>4</formula>
    </cfRule>
  </conditionalFormatting>
  <conditionalFormatting sqref="W143">
    <cfRule type="cellIs" dxfId="1276" priority="1486" operator="equal">
      <formula>3</formula>
    </cfRule>
  </conditionalFormatting>
  <conditionalFormatting sqref="AQ143:AT143">
    <cfRule type="containsText" dxfId="1275" priority="1472" operator="containsText" text="ggggggggggggggg">
      <formula>NOT(ISERROR(SEARCH("ggggggggggggggg",AQ143)))</formula>
    </cfRule>
  </conditionalFormatting>
  <conditionalFormatting sqref="AQ143:AT143">
    <cfRule type="containsText" dxfId="1274" priority="1473" operator="containsText" text="gggggggggg">
      <formula>NOT(ISERROR(SEARCH("gggggggggg",AQ143)))</formula>
    </cfRule>
  </conditionalFormatting>
  <conditionalFormatting sqref="AQ143:AT143">
    <cfRule type="containsText" dxfId="1273" priority="1474" operator="containsText" text="ggggg">
      <formula>NOT(ISERROR(SEARCH("ggggg",AQ143)))</formula>
    </cfRule>
  </conditionalFormatting>
  <conditionalFormatting sqref="AQ143:AT143">
    <cfRule type="containsText" dxfId="1272" priority="1475" operator="containsText" text="g">
      <formula>NOT(ISERROR(SEARCH("g",AQ143)))</formula>
    </cfRule>
  </conditionalFormatting>
  <conditionalFormatting sqref="AQ147:AT147">
    <cfRule type="containsText" dxfId="1271" priority="1468" operator="containsText" text="ggggggggggggggg">
      <formula>NOT(ISERROR(SEARCH("ggggggggggggggg",AQ147)))</formula>
    </cfRule>
  </conditionalFormatting>
  <conditionalFormatting sqref="AQ147:AT147">
    <cfRule type="containsText" dxfId="1270" priority="1469" operator="containsText" text="gggggggggg">
      <formula>NOT(ISERROR(SEARCH("gggggggggg",AQ147)))</formula>
    </cfRule>
  </conditionalFormatting>
  <conditionalFormatting sqref="AQ147:AT147">
    <cfRule type="containsText" dxfId="1269" priority="1470" operator="containsText" text="ggggg">
      <formula>NOT(ISERROR(SEARCH("ggggg",AQ147)))</formula>
    </cfRule>
  </conditionalFormatting>
  <conditionalFormatting sqref="AQ147:AT147">
    <cfRule type="containsText" dxfId="1268" priority="1471" operator="containsText" text="g">
      <formula>NOT(ISERROR(SEARCH("g",AQ147)))</formula>
    </cfRule>
  </conditionalFormatting>
  <conditionalFormatting sqref="AQ151:AT151">
    <cfRule type="containsText" dxfId="1267" priority="1464" operator="containsText" text="ggggggggggggggg">
      <formula>NOT(ISERROR(SEARCH("ggggggggggggggg",AQ151)))</formula>
    </cfRule>
  </conditionalFormatting>
  <conditionalFormatting sqref="AQ151:AT151">
    <cfRule type="containsText" dxfId="1266" priority="1465" operator="containsText" text="gggggggggg">
      <formula>NOT(ISERROR(SEARCH("gggggggggg",AQ151)))</formula>
    </cfRule>
  </conditionalFormatting>
  <conditionalFormatting sqref="AQ151:AT151">
    <cfRule type="containsText" dxfId="1265" priority="1466" operator="containsText" text="ggggg">
      <formula>NOT(ISERROR(SEARCH("ggggg",AQ151)))</formula>
    </cfRule>
  </conditionalFormatting>
  <conditionalFormatting sqref="AQ151:AT151">
    <cfRule type="containsText" dxfId="1264" priority="1467" operator="containsText" text="g">
      <formula>NOT(ISERROR(SEARCH("g",AQ151)))</formula>
    </cfRule>
  </conditionalFormatting>
  <conditionalFormatting sqref="AQ155:AT155">
    <cfRule type="containsText" dxfId="1263" priority="1460" operator="containsText" text="ggggggggggggggg">
      <formula>NOT(ISERROR(SEARCH("ggggggggggggggg",AQ155)))</formula>
    </cfRule>
  </conditionalFormatting>
  <conditionalFormatting sqref="AQ155:AT155">
    <cfRule type="containsText" dxfId="1262" priority="1461" operator="containsText" text="gggggggggg">
      <formula>NOT(ISERROR(SEARCH("gggggggggg",AQ155)))</formula>
    </cfRule>
  </conditionalFormatting>
  <conditionalFormatting sqref="AQ155:AT155">
    <cfRule type="containsText" dxfId="1261" priority="1462" operator="containsText" text="ggggg">
      <formula>NOT(ISERROR(SEARCH("ggggg",AQ155)))</formula>
    </cfRule>
  </conditionalFormatting>
  <conditionalFormatting sqref="AQ155:AT155">
    <cfRule type="containsText" dxfId="1260" priority="1463" operator="containsText" text="g">
      <formula>NOT(ISERROR(SEARCH("g",AQ155)))</formula>
    </cfRule>
  </conditionalFormatting>
  <conditionalFormatting sqref="AQ159:AT159">
    <cfRule type="containsText" dxfId="1259" priority="1456" operator="containsText" text="ggggggggggggggg">
      <formula>NOT(ISERROR(SEARCH("ggggggggggggggg",AQ159)))</formula>
    </cfRule>
  </conditionalFormatting>
  <conditionalFormatting sqref="AQ159:AT159">
    <cfRule type="containsText" dxfId="1258" priority="1457" operator="containsText" text="gggggggggg">
      <formula>NOT(ISERROR(SEARCH("gggggggggg",AQ159)))</formula>
    </cfRule>
  </conditionalFormatting>
  <conditionalFormatting sqref="AQ159:AT159">
    <cfRule type="containsText" dxfId="1257" priority="1458" operator="containsText" text="ggggg">
      <formula>NOT(ISERROR(SEARCH("ggggg",AQ159)))</formula>
    </cfRule>
  </conditionalFormatting>
  <conditionalFormatting sqref="AQ159:AT159">
    <cfRule type="containsText" dxfId="1256" priority="1459" operator="containsText" text="g">
      <formula>NOT(ISERROR(SEARCH("g",AQ159)))</formula>
    </cfRule>
  </conditionalFormatting>
  <conditionalFormatting sqref="AQ163:AT163">
    <cfRule type="containsText" dxfId="1255" priority="1452" operator="containsText" text="ggggggggggggggg">
      <formula>NOT(ISERROR(SEARCH("ggggggggggggggg",AQ163)))</formula>
    </cfRule>
  </conditionalFormatting>
  <conditionalFormatting sqref="AQ163:AT163">
    <cfRule type="containsText" dxfId="1254" priority="1453" operator="containsText" text="gggggggggg">
      <formula>NOT(ISERROR(SEARCH("gggggggggg",AQ163)))</formula>
    </cfRule>
  </conditionalFormatting>
  <conditionalFormatting sqref="AQ163:AT163">
    <cfRule type="containsText" dxfId="1253" priority="1454" operator="containsText" text="ggggg">
      <formula>NOT(ISERROR(SEARCH("ggggg",AQ163)))</formula>
    </cfRule>
  </conditionalFormatting>
  <conditionalFormatting sqref="AQ163:AT163">
    <cfRule type="containsText" dxfId="1252" priority="1455" operator="containsText" text="g">
      <formula>NOT(ISERROR(SEARCH("g",AQ163)))</formula>
    </cfRule>
  </conditionalFormatting>
  <conditionalFormatting sqref="AQ167:AT167">
    <cfRule type="containsText" dxfId="1251" priority="1448" operator="containsText" text="ggggggggggggggg">
      <formula>NOT(ISERROR(SEARCH("ggggggggggggggg",AQ167)))</formula>
    </cfRule>
  </conditionalFormatting>
  <conditionalFormatting sqref="AQ167:AT167">
    <cfRule type="containsText" dxfId="1250" priority="1449" operator="containsText" text="gggggggggg">
      <formula>NOT(ISERROR(SEARCH("gggggggggg",AQ167)))</formula>
    </cfRule>
  </conditionalFormatting>
  <conditionalFormatting sqref="AQ167:AT167">
    <cfRule type="containsText" dxfId="1249" priority="1450" operator="containsText" text="ggggg">
      <formula>NOT(ISERROR(SEARCH("ggggg",AQ167)))</formula>
    </cfRule>
  </conditionalFormatting>
  <conditionalFormatting sqref="AQ167:AT167">
    <cfRule type="containsText" dxfId="1248" priority="1451" operator="containsText" text="g">
      <formula>NOT(ISERROR(SEARCH("g",AQ167)))</formula>
    </cfRule>
  </conditionalFormatting>
  <conditionalFormatting sqref="P202:S202">
    <cfRule type="containsText" dxfId="1247" priority="1435" operator="containsText" text="ggggggggggggggg">
      <formula>NOT(ISERROR(SEARCH("ggggggggggggggg",P202)))</formula>
    </cfRule>
  </conditionalFormatting>
  <conditionalFormatting sqref="P202:S202">
    <cfRule type="containsText" dxfId="1246" priority="1436" operator="containsText" text="gggggggggg">
      <formula>NOT(ISERROR(SEARCH("gggggggggg",P202)))</formula>
    </cfRule>
  </conditionalFormatting>
  <conditionalFormatting sqref="P202:S202">
    <cfRule type="containsText" dxfId="1245" priority="1437" operator="containsText" text="ggggg">
      <formula>NOT(ISERROR(SEARCH("ggggg",P202)))</formula>
    </cfRule>
  </conditionalFormatting>
  <conditionalFormatting sqref="P202:S202">
    <cfRule type="containsText" dxfId="1244" priority="1438" operator="containsText" text="g">
      <formula>NOT(ISERROR(SEARCH("g",P202)))</formula>
    </cfRule>
  </conditionalFormatting>
  <conditionalFormatting sqref="P206:S206">
    <cfRule type="containsText" dxfId="1243" priority="1431" operator="containsText" text="ggggggggggggggg">
      <formula>NOT(ISERROR(SEARCH("ggggggggggggggg",P206)))</formula>
    </cfRule>
  </conditionalFormatting>
  <conditionalFormatting sqref="P206:S206">
    <cfRule type="containsText" dxfId="1242" priority="1432" operator="containsText" text="gggggggggg">
      <formula>NOT(ISERROR(SEARCH("gggggggggg",P206)))</formula>
    </cfRule>
  </conditionalFormatting>
  <conditionalFormatting sqref="P206:S206">
    <cfRule type="containsText" dxfId="1241" priority="1433" operator="containsText" text="ggggg">
      <formula>NOT(ISERROR(SEARCH("ggggg",P206)))</formula>
    </cfRule>
  </conditionalFormatting>
  <conditionalFormatting sqref="P206:S206">
    <cfRule type="containsText" dxfId="1240" priority="1434" operator="containsText" text="g">
      <formula>NOT(ISERROR(SEARCH("g",P206)))</formula>
    </cfRule>
  </conditionalFormatting>
  <conditionalFormatting sqref="AQ202:AT202">
    <cfRule type="containsText" dxfId="1239" priority="1360" operator="containsText" text="ggggggggggggggg">
      <formula>NOT(ISERROR(SEARCH("ggggggggggggggg",AQ202)))</formula>
    </cfRule>
  </conditionalFormatting>
  <conditionalFormatting sqref="AQ202:AT202">
    <cfRule type="containsText" dxfId="1238" priority="1361" operator="containsText" text="gggggggggg">
      <formula>NOT(ISERROR(SEARCH("gggggggggg",AQ202)))</formula>
    </cfRule>
  </conditionalFormatting>
  <conditionalFormatting sqref="AQ202:AT202">
    <cfRule type="containsText" dxfId="1237" priority="1362" operator="containsText" text="ggggg">
      <formula>NOT(ISERROR(SEARCH("ggggg",AQ202)))</formula>
    </cfRule>
  </conditionalFormatting>
  <conditionalFormatting sqref="AQ202:AT202">
    <cfRule type="containsText" dxfId="1236" priority="1363" operator="containsText" text="g">
      <formula>NOT(ISERROR(SEARCH("g",AQ202)))</formula>
    </cfRule>
  </conditionalFormatting>
  <conditionalFormatting sqref="AQ206:AT206">
    <cfRule type="containsText" dxfId="1235" priority="1356" operator="containsText" text="ggggggggggggggg">
      <formula>NOT(ISERROR(SEARCH("ggggggggggggggg",AQ206)))</formula>
    </cfRule>
  </conditionalFormatting>
  <conditionalFormatting sqref="AQ206:AT206">
    <cfRule type="containsText" dxfId="1234" priority="1357" operator="containsText" text="gggggggggg">
      <formula>NOT(ISERROR(SEARCH("gggggggggg",AQ206)))</formula>
    </cfRule>
  </conditionalFormatting>
  <conditionalFormatting sqref="AQ206:AT206">
    <cfRule type="containsText" dxfId="1233" priority="1358" operator="containsText" text="ggggg">
      <formula>NOT(ISERROR(SEARCH("ggggg",AQ206)))</formula>
    </cfRule>
  </conditionalFormatting>
  <conditionalFormatting sqref="AQ206:AT206">
    <cfRule type="containsText" dxfId="1232" priority="1359" operator="containsText" text="g">
      <formula>NOT(ISERROR(SEARCH("g",AQ206)))</formula>
    </cfRule>
  </conditionalFormatting>
  <conditionalFormatting sqref="AQ210:AT210">
    <cfRule type="containsText" dxfId="1231" priority="1352" operator="containsText" text="ggggggggggggggg">
      <formula>NOT(ISERROR(SEARCH("ggggggggggggggg",AQ210)))</formula>
    </cfRule>
  </conditionalFormatting>
  <conditionalFormatting sqref="AQ210:AT210">
    <cfRule type="containsText" dxfId="1230" priority="1353" operator="containsText" text="gggggggggg">
      <formula>NOT(ISERROR(SEARCH("gggggggggg",AQ210)))</formula>
    </cfRule>
  </conditionalFormatting>
  <conditionalFormatting sqref="AQ210:AT210">
    <cfRule type="containsText" dxfId="1229" priority="1354" operator="containsText" text="ggggg">
      <formula>NOT(ISERROR(SEARCH("ggggg",AQ210)))</formula>
    </cfRule>
  </conditionalFormatting>
  <conditionalFormatting sqref="AQ210:AT210">
    <cfRule type="containsText" dxfId="1228" priority="1355" operator="containsText" text="g">
      <formula>NOT(ISERROR(SEARCH("g",AQ210)))</formula>
    </cfRule>
  </conditionalFormatting>
  <conditionalFormatting sqref="AV202">
    <cfRule type="cellIs" dxfId="1227" priority="1344" operator="between">
      <formula>15</formula>
      <formula>20</formula>
    </cfRule>
  </conditionalFormatting>
  <conditionalFormatting sqref="AV202">
    <cfRule type="cellIs" dxfId="1226" priority="1345" operator="between">
      <formula>10</formula>
      <formula>14.999</formula>
    </cfRule>
  </conditionalFormatting>
  <conditionalFormatting sqref="AV202">
    <cfRule type="cellIs" dxfId="1225" priority="1346" operator="between">
      <formula>5</formula>
      <formula>9.999</formula>
    </cfRule>
  </conditionalFormatting>
  <conditionalFormatting sqref="AV202">
    <cfRule type="cellIs" dxfId="1224" priority="1347" operator="between">
      <formula>0.001</formula>
      <formula>4.999</formula>
    </cfRule>
  </conditionalFormatting>
  <conditionalFormatting sqref="AX202">
    <cfRule type="cellIs" dxfId="1223" priority="1342" operator="equal">
      <formula>2</formula>
    </cfRule>
  </conditionalFormatting>
  <conditionalFormatting sqref="AX202">
    <cfRule type="cellIs" dxfId="1222" priority="1343" operator="equal">
      <formula>1</formula>
    </cfRule>
  </conditionalFormatting>
  <conditionalFormatting sqref="AX202">
    <cfRule type="cellIs" dxfId="1221" priority="1338" operator="equal">
      <formula>6</formula>
    </cfRule>
  </conditionalFormatting>
  <conditionalFormatting sqref="AX202">
    <cfRule type="cellIs" dxfId="1220" priority="1339" operator="equal">
      <formula>5</formula>
    </cfRule>
  </conditionalFormatting>
  <conditionalFormatting sqref="AX202">
    <cfRule type="cellIs" dxfId="1219" priority="1340" operator="equal">
      <formula>4</formula>
    </cfRule>
  </conditionalFormatting>
  <conditionalFormatting sqref="AX202">
    <cfRule type="cellIs" dxfId="1218" priority="1341" operator="equal">
      <formula>3</formula>
    </cfRule>
  </conditionalFormatting>
  <conditionalFormatting sqref="P222:S222">
    <cfRule type="containsText" dxfId="1217" priority="1329" operator="containsText" text="ggggggggggggggg">
      <formula>NOT(ISERROR(SEARCH("ggggggggggggggg",P222)))</formula>
    </cfRule>
  </conditionalFormatting>
  <conditionalFormatting sqref="P222:S222">
    <cfRule type="containsText" dxfId="1216" priority="1330" operator="containsText" text="gggggggggg">
      <formula>NOT(ISERROR(SEARCH("gggggggggg",P222)))</formula>
    </cfRule>
  </conditionalFormatting>
  <conditionalFormatting sqref="P222:S222">
    <cfRule type="containsText" dxfId="1215" priority="1331" operator="containsText" text="ggggg">
      <formula>NOT(ISERROR(SEARCH("ggggg",P222)))</formula>
    </cfRule>
  </conditionalFormatting>
  <conditionalFormatting sqref="P222:S222">
    <cfRule type="containsText" dxfId="1214" priority="1332" operator="containsText" text="g">
      <formula>NOT(ISERROR(SEARCH("g",P222)))</formula>
    </cfRule>
  </conditionalFormatting>
  <conditionalFormatting sqref="P226:S226">
    <cfRule type="containsText" dxfId="1213" priority="1325" operator="containsText" text="ggggggggggggggg">
      <formula>NOT(ISERROR(SEARCH("ggggggggggggggg",P226)))</formula>
    </cfRule>
  </conditionalFormatting>
  <conditionalFormatting sqref="P226:S226">
    <cfRule type="containsText" dxfId="1212" priority="1326" operator="containsText" text="gggggggggg">
      <formula>NOT(ISERROR(SEARCH("gggggggggg",P226)))</formula>
    </cfRule>
  </conditionalFormatting>
  <conditionalFormatting sqref="P226:S226">
    <cfRule type="containsText" dxfId="1211" priority="1327" operator="containsText" text="ggggg">
      <formula>NOT(ISERROR(SEARCH("ggggg",P226)))</formula>
    </cfRule>
  </conditionalFormatting>
  <conditionalFormatting sqref="P226:S226">
    <cfRule type="containsText" dxfId="1210" priority="1328" operator="containsText" text="g">
      <formula>NOT(ISERROR(SEARCH("g",P226)))</formula>
    </cfRule>
  </conditionalFormatting>
  <conditionalFormatting sqref="P230:S230">
    <cfRule type="containsText" dxfId="1209" priority="1321" operator="containsText" text="ggggggggggggggg">
      <formula>NOT(ISERROR(SEARCH("ggggggggggggggg",P230)))</formula>
    </cfRule>
  </conditionalFormatting>
  <conditionalFormatting sqref="P230:S230">
    <cfRule type="containsText" dxfId="1208" priority="1322" operator="containsText" text="gggggggggg">
      <formula>NOT(ISERROR(SEARCH("gggggggggg",P230)))</formula>
    </cfRule>
  </conditionalFormatting>
  <conditionalFormatting sqref="P230:S230">
    <cfRule type="containsText" dxfId="1207" priority="1323" operator="containsText" text="ggggg">
      <formula>NOT(ISERROR(SEARCH("ggggg",P230)))</formula>
    </cfRule>
  </conditionalFormatting>
  <conditionalFormatting sqref="P230:S230">
    <cfRule type="containsText" dxfId="1206" priority="1324" operator="containsText" text="g">
      <formula>NOT(ISERROR(SEARCH("g",P230)))</formula>
    </cfRule>
  </conditionalFormatting>
  <conditionalFormatting sqref="P234:S234">
    <cfRule type="containsText" dxfId="1205" priority="1317" operator="containsText" text="ggggggggggggggg">
      <formula>NOT(ISERROR(SEARCH("ggggggggggggggg",P234)))</formula>
    </cfRule>
  </conditionalFormatting>
  <conditionalFormatting sqref="P234:S234">
    <cfRule type="containsText" dxfId="1204" priority="1318" operator="containsText" text="gggggggggg">
      <formula>NOT(ISERROR(SEARCH("gggggggggg",P234)))</formula>
    </cfRule>
  </conditionalFormatting>
  <conditionalFormatting sqref="P234:S234">
    <cfRule type="containsText" dxfId="1203" priority="1319" operator="containsText" text="ggggg">
      <formula>NOT(ISERROR(SEARCH("ggggg",P234)))</formula>
    </cfRule>
  </conditionalFormatting>
  <conditionalFormatting sqref="P234:S234">
    <cfRule type="containsText" dxfId="1202" priority="1320" operator="containsText" text="g">
      <formula>NOT(ISERROR(SEARCH("g",P234)))</formula>
    </cfRule>
  </conditionalFormatting>
  <conditionalFormatting sqref="U222">
    <cfRule type="cellIs" dxfId="1201" priority="1309" operator="between">
      <formula>15</formula>
      <formula>20</formula>
    </cfRule>
  </conditionalFormatting>
  <conditionalFormatting sqref="U222">
    <cfRule type="cellIs" dxfId="1200" priority="1310" operator="between">
      <formula>10</formula>
      <formula>14.999</formula>
    </cfRule>
  </conditionalFormatting>
  <conditionalFormatting sqref="U222">
    <cfRule type="cellIs" dxfId="1199" priority="1311" operator="between">
      <formula>5</formula>
      <formula>9.999</formula>
    </cfRule>
  </conditionalFormatting>
  <conditionalFormatting sqref="U222">
    <cfRule type="cellIs" dxfId="1198" priority="1312" operator="between">
      <formula>0.001</formula>
      <formula>4.999</formula>
    </cfRule>
  </conditionalFormatting>
  <conditionalFormatting sqref="W222">
    <cfRule type="cellIs" dxfId="1197" priority="1307" operator="equal">
      <formula>2</formula>
    </cfRule>
  </conditionalFormatting>
  <conditionalFormatting sqref="W222">
    <cfRule type="cellIs" dxfId="1196" priority="1308" operator="equal">
      <formula>1</formula>
    </cfRule>
  </conditionalFormatting>
  <conditionalFormatting sqref="W222">
    <cfRule type="cellIs" dxfId="1195" priority="1303" operator="equal">
      <formula>6</formula>
    </cfRule>
  </conditionalFormatting>
  <conditionalFormatting sqref="W222">
    <cfRule type="cellIs" dxfId="1194" priority="1304" operator="equal">
      <formula>5</formula>
    </cfRule>
  </conditionalFormatting>
  <conditionalFormatting sqref="W222">
    <cfRule type="cellIs" dxfId="1193" priority="1305" operator="equal">
      <formula>4</formula>
    </cfRule>
  </conditionalFormatting>
  <conditionalFormatting sqref="W222">
    <cfRule type="cellIs" dxfId="1192" priority="1306" operator="equal">
      <formula>3</formula>
    </cfRule>
  </conditionalFormatting>
  <conditionalFormatting sqref="AQ222:AT222">
    <cfRule type="containsText" dxfId="1191" priority="1294" operator="containsText" text="ggggggggggggggg">
      <formula>NOT(ISERROR(SEARCH("ggggggggggggggg",AQ222)))</formula>
    </cfRule>
  </conditionalFormatting>
  <conditionalFormatting sqref="AQ222:AT222">
    <cfRule type="containsText" dxfId="1190" priority="1295" operator="containsText" text="gggggggggg">
      <formula>NOT(ISERROR(SEARCH("gggggggggg",AQ222)))</formula>
    </cfRule>
  </conditionalFormatting>
  <conditionalFormatting sqref="AQ222:AT222">
    <cfRule type="containsText" dxfId="1189" priority="1296" operator="containsText" text="ggggg">
      <formula>NOT(ISERROR(SEARCH("ggggg",AQ222)))</formula>
    </cfRule>
  </conditionalFormatting>
  <conditionalFormatting sqref="AQ222:AT222">
    <cfRule type="containsText" dxfId="1188" priority="1297" operator="containsText" text="g">
      <formula>NOT(ISERROR(SEARCH("g",AQ222)))</formula>
    </cfRule>
  </conditionalFormatting>
  <conditionalFormatting sqref="AQ226:AT226">
    <cfRule type="containsText" dxfId="1187" priority="1290" operator="containsText" text="ggggggggggggggg">
      <formula>NOT(ISERROR(SEARCH("ggggggggggggggg",AQ226)))</formula>
    </cfRule>
  </conditionalFormatting>
  <conditionalFormatting sqref="AQ226:AT226">
    <cfRule type="containsText" dxfId="1186" priority="1291" operator="containsText" text="gggggggggg">
      <formula>NOT(ISERROR(SEARCH("gggggggggg",AQ226)))</formula>
    </cfRule>
  </conditionalFormatting>
  <conditionalFormatting sqref="AQ226:AT226">
    <cfRule type="containsText" dxfId="1185" priority="1292" operator="containsText" text="ggggg">
      <formula>NOT(ISERROR(SEARCH("ggggg",AQ226)))</formula>
    </cfRule>
  </conditionalFormatting>
  <conditionalFormatting sqref="AQ226:AT226">
    <cfRule type="containsText" dxfId="1184" priority="1293" operator="containsText" text="g">
      <formula>NOT(ISERROR(SEARCH("g",AQ226)))</formula>
    </cfRule>
  </conditionalFormatting>
  <conditionalFormatting sqref="AQ230:AT230">
    <cfRule type="containsText" dxfId="1183" priority="1286" operator="containsText" text="ggggggggggggggg">
      <formula>NOT(ISERROR(SEARCH("ggggggggggggggg",AQ230)))</formula>
    </cfRule>
  </conditionalFormatting>
  <conditionalFormatting sqref="AQ230:AT230">
    <cfRule type="containsText" dxfId="1182" priority="1287" operator="containsText" text="gggggggggg">
      <formula>NOT(ISERROR(SEARCH("gggggggggg",AQ230)))</formula>
    </cfRule>
  </conditionalFormatting>
  <conditionalFormatting sqref="AQ230:AT230">
    <cfRule type="containsText" dxfId="1181" priority="1288" operator="containsText" text="ggggg">
      <formula>NOT(ISERROR(SEARCH("ggggg",AQ230)))</formula>
    </cfRule>
  </conditionalFormatting>
  <conditionalFormatting sqref="AQ230:AT230">
    <cfRule type="containsText" dxfId="1180" priority="1289" operator="containsText" text="g">
      <formula>NOT(ISERROR(SEARCH("g",AQ230)))</formula>
    </cfRule>
  </conditionalFormatting>
  <conditionalFormatting sqref="AQ234:AT234">
    <cfRule type="containsText" dxfId="1179" priority="1282" operator="containsText" text="ggggggggggggggg">
      <formula>NOT(ISERROR(SEARCH("ggggggggggggggg",AQ234)))</formula>
    </cfRule>
  </conditionalFormatting>
  <conditionalFormatting sqref="AQ234:AT234">
    <cfRule type="containsText" dxfId="1178" priority="1283" operator="containsText" text="gggggggggg">
      <formula>NOT(ISERROR(SEARCH("gggggggggg",AQ234)))</formula>
    </cfRule>
  </conditionalFormatting>
  <conditionalFormatting sqref="AQ234:AT234">
    <cfRule type="containsText" dxfId="1177" priority="1284" operator="containsText" text="ggggg">
      <formula>NOT(ISERROR(SEARCH("ggggg",AQ234)))</formula>
    </cfRule>
  </conditionalFormatting>
  <conditionalFormatting sqref="AQ234:AT234">
    <cfRule type="containsText" dxfId="1176" priority="1285" operator="containsText" text="g">
      <formula>NOT(ISERROR(SEARCH("g",AQ234)))</formula>
    </cfRule>
  </conditionalFormatting>
  <conditionalFormatting sqref="AQ238:AT238">
    <cfRule type="containsText" dxfId="1175" priority="1278" operator="containsText" text="ggggggggggggggg">
      <formula>NOT(ISERROR(SEARCH("ggggggggggggggg",AQ238)))</formula>
    </cfRule>
  </conditionalFormatting>
  <conditionalFormatting sqref="AQ238:AT238">
    <cfRule type="containsText" dxfId="1174" priority="1279" operator="containsText" text="gggggggggg">
      <formula>NOT(ISERROR(SEARCH("gggggggggg",AQ238)))</formula>
    </cfRule>
  </conditionalFormatting>
  <conditionalFormatting sqref="AQ238:AT238">
    <cfRule type="containsText" dxfId="1173" priority="1280" operator="containsText" text="ggggg">
      <formula>NOT(ISERROR(SEARCH("ggggg",AQ238)))</formula>
    </cfRule>
  </conditionalFormatting>
  <conditionalFormatting sqref="AQ238:AT238">
    <cfRule type="containsText" dxfId="1172" priority="1281" operator="containsText" text="g">
      <formula>NOT(ISERROR(SEARCH("g",AQ238)))</formula>
    </cfRule>
  </conditionalFormatting>
  <conditionalFormatting sqref="AV222">
    <cfRule type="cellIs" dxfId="1171" priority="1274" operator="between">
      <formula>15</formula>
      <formula>20</formula>
    </cfRule>
  </conditionalFormatting>
  <conditionalFormatting sqref="AV222">
    <cfRule type="cellIs" dxfId="1170" priority="1275" operator="between">
      <formula>10</formula>
      <formula>14.999</formula>
    </cfRule>
  </conditionalFormatting>
  <conditionalFormatting sqref="AV222">
    <cfRule type="cellIs" dxfId="1169" priority="1276" operator="between">
      <formula>5</formula>
      <formula>9.999</formula>
    </cfRule>
  </conditionalFormatting>
  <conditionalFormatting sqref="AV222">
    <cfRule type="cellIs" dxfId="1168" priority="1277" operator="between">
      <formula>0.001</formula>
      <formula>4.999</formula>
    </cfRule>
  </conditionalFormatting>
  <conditionalFormatting sqref="AV226">
    <cfRule type="cellIs" dxfId="1167" priority="1270" operator="between">
      <formula>15</formula>
      <formula>20</formula>
    </cfRule>
  </conditionalFormatting>
  <conditionalFormatting sqref="AV226">
    <cfRule type="cellIs" dxfId="1166" priority="1271" operator="between">
      <formula>10</formula>
      <formula>14.999</formula>
    </cfRule>
  </conditionalFormatting>
  <conditionalFormatting sqref="AV226">
    <cfRule type="cellIs" dxfId="1165" priority="1272" operator="between">
      <formula>5</formula>
      <formula>9.999</formula>
    </cfRule>
  </conditionalFormatting>
  <conditionalFormatting sqref="AV226">
    <cfRule type="cellIs" dxfId="1164" priority="1273" operator="between">
      <formula>0.001</formula>
      <formula>4.999</formula>
    </cfRule>
  </conditionalFormatting>
  <conditionalFormatting sqref="AV230">
    <cfRule type="cellIs" dxfId="1163" priority="1266" operator="between">
      <formula>15</formula>
      <formula>20</formula>
    </cfRule>
  </conditionalFormatting>
  <conditionalFormatting sqref="AV230">
    <cfRule type="cellIs" dxfId="1162" priority="1267" operator="between">
      <formula>10</formula>
      <formula>14.999</formula>
    </cfRule>
  </conditionalFormatting>
  <conditionalFormatting sqref="AV230">
    <cfRule type="cellIs" dxfId="1161" priority="1268" operator="between">
      <formula>5</formula>
      <formula>9.999</formula>
    </cfRule>
  </conditionalFormatting>
  <conditionalFormatting sqref="AV230">
    <cfRule type="cellIs" dxfId="1160" priority="1269" operator="between">
      <formula>0.001</formula>
      <formula>4.999</formula>
    </cfRule>
  </conditionalFormatting>
  <conditionalFormatting sqref="AV234">
    <cfRule type="cellIs" dxfId="1159" priority="1262" operator="between">
      <formula>15</formula>
      <formula>20</formula>
    </cfRule>
  </conditionalFormatting>
  <conditionalFormatting sqref="AV234">
    <cfRule type="cellIs" dxfId="1158" priority="1263" operator="between">
      <formula>10</formula>
      <formula>14.999</formula>
    </cfRule>
  </conditionalFormatting>
  <conditionalFormatting sqref="AV234">
    <cfRule type="cellIs" dxfId="1157" priority="1264" operator="between">
      <formula>5</formula>
      <formula>9.999</formula>
    </cfRule>
  </conditionalFormatting>
  <conditionalFormatting sqref="AV234">
    <cfRule type="cellIs" dxfId="1156" priority="1265" operator="between">
      <formula>0.001</formula>
      <formula>4.999</formula>
    </cfRule>
  </conditionalFormatting>
  <conditionalFormatting sqref="AV238">
    <cfRule type="cellIs" dxfId="1155" priority="1258" operator="between">
      <formula>15</formula>
      <formula>20</formula>
    </cfRule>
  </conditionalFormatting>
  <conditionalFormatting sqref="AV238">
    <cfRule type="cellIs" dxfId="1154" priority="1259" operator="between">
      <formula>10</formula>
      <formula>14.999</formula>
    </cfRule>
  </conditionalFormatting>
  <conditionalFormatting sqref="AV238">
    <cfRule type="cellIs" dxfId="1153" priority="1260" operator="between">
      <formula>5</formula>
      <formula>9.999</formula>
    </cfRule>
  </conditionalFormatting>
  <conditionalFormatting sqref="AV238">
    <cfRule type="cellIs" dxfId="1152" priority="1261" operator="between">
      <formula>0.001</formula>
      <formula>4.999</formula>
    </cfRule>
  </conditionalFormatting>
  <conditionalFormatting sqref="AC230">
    <cfRule type="beginsWith" dxfId="1151" priority="1257" operator="beginsWith" text="?">
      <formula>LEFT(AC230,LEN("?"))="?"</formula>
    </cfRule>
  </conditionalFormatting>
  <conditionalFormatting sqref="AC222">
    <cfRule type="beginsWith" dxfId="1150" priority="1255" operator="beginsWith" text="?">
      <formula>LEFT(AC222,LEN("?"))="?"</formula>
    </cfRule>
  </conditionalFormatting>
  <conditionalFormatting sqref="AC226">
    <cfRule type="beginsWith" dxfId="1149" priority="1256" operator="beginsWith" text="?">
      <formula>LEFT(AC226,LEN("?"))="?"</formula>
    </cfRule>
  </conditionalFormatting>
  <conditionalFormatting sqref="AC234">
    <cfRule type="beginsWith" dxfId="1148" priority="1254" operator="beginsWith" text="?">
      <formula>LEFT(AC234,LEN("?"))="?"</formula>
    </cfRule>
  </conditionalFormatting>
  <conditionalFormatting sqref="AC238">
    <cfRule type="beginsWith" dxfId="1147" priority="1253" operator="beginsWith" text="?">
      <formula>LEFT(AC238,LEN("?"))="?"</formula>
    </cfRule>
  </conditionalFormatting>
  <conditionalFormatting sqref="AI221:AM223">
    <cfRule type="beginsWith" dxfId="1146" priority="1252" operator="beginsWith" text="?">
      <formula>LEFT(AI221,LEN("?"))="?"</formula>
    </cfRule>
  </conditionalFormatting>
  <conditionalFormatting sqref="AI229:AM231">
    <cfRule type="beginsWith" dxfId="1145" priority="1250" operator="beginsWith" text="?">
      <formula>LEFT(AI229,LEN("?"))="?"</formula>
    </cfRule>
  </conditionalFormatting>
  <conditionalFormatting sqref="AI225:AM227">
    <cfRule type="beginsWith" dxfId="1144" priority="1251" operator="beginsWith" text="?">
      <formula>LEFT(AI225,LEN("?"))="?"</formula>
    </cfRule>
  </conditionalFormatting>
  <conditionalFormatting sqref="AI233:AM235">
    <cfRule type="beginsWith" dxfId="1143" priority="1249" operator="beginsWith" text="?">
      <formula>LEFT(AI233,LEN("?"))="?"</formula>
    </cfRule>
  </conditionalFormatting>
  <conditionalFormatting sqref="AI237:AM239">
    <cfRule type="beginsWith" dxfId="1142" priority="1248" operator="beginsWith" text="?">
      <formula>LEFT(AI237,LEN("?"))="?"</formula>
    </cfRule>
  </conditionalFormatting>
  <conditionalFormatting sqref="AX222">
    <cfRule type="cellIs" dxfId="1141" priority="1246" operator="equal">
      <formula>2</formula>
    </cfRule>
  </conditionalFormatting>
  <conditionalFormatting sqref="AX222">
    <cfRule type="cellIs" dxfId="1140" priority="1247" operator="equal">
      <formula>1</formula>
    </cfRule>
  </conditionalFormatting>
  <conditionalFormatting sqref="AX222">
    <cfRule type="cellIs" dxfId="1139" priority="1242" operator="equal">
      <formula>6</formula>
    </cfRule>
  </conditionalFormatting>
  <conditionalFormatting sqref="AX222">
    <cfRule type="cellIs" dxfId="1138" priority="1243" operator="equal">
      <formula>5</formula>
    </cfRule>
  </conditionalFormatting>
  <conditionalFormatting sqref="AX222">
    <cfRule type="cellIs" dxfId="1137" priority="1244" operator="equal">
      <formula>4</formula>
    </cfRule>
  </conditionalFormatting>
  <conditionalFormatting sqref="AX222">
    <cfRule type="cellIs" dxfId="1136" priority="1245" operator="equal">
      <formula>3</formula>
    </cfRule>
  </conditionalFormatting>
  <conditionalFormatting sqref="AX226">
    <cfRule type="cellIs" dxfId="1135" priority="1240" operator="equal">
      <formula>2</formula>
    </cfRule>
  </conditionalFormatting>
  <conditionalFormatting sqref="AX226">
    <cfRule type="cellIs" dxfId="1134" priority="1241" operator="equal">
      <formula>1</formula>
    </cfRule>
  </conditionalFormatting>
  <conditionalFormatting sqref="AX226">
    <cfRule type="cellIs" dxfId="1133" priority="1236" operator="equal">
      <formula>6</formula>
    </cfRule>
  </conditionalFormatting>
  <conditionalFormatting sqref="AX226">
    <cfRule type="cellIs" dxfId="1132" priority="1237" operator="equal">
      <formula>5</formula>
    </cfRule>
  </conditionalFormatting>
  <conditionalFormatting sqref="AX226">
    <cfRule type="cellIs" dxfId="1131" priority="1238" operator="equal">
      <formula>4</formula>
    </cfRule>
  </conditionalFormatting>
  <conditionalFormatting sqref="AX226">
    <cfRule type="cellIs" dxfId="1130" priority="1239" operator="equal">
      <formula>3</formula>
    </cfRule>
  </conditionalFormatting>
  <conditionalFormatting sqref="AX230">
    <cfRule type="cellIs" dxfId="1129" priority="1234" operator="equal">
      <formula>2</formula>
    </cfRule>
  </conditionalFormatting>
  <conditionalFormatting sqref="AX230">
    <cfRule type="cellIs" dxfId="1128" priority="1235" operator="equal">
      <formula>1</formula>
    </cfRule>
  </conditionalFormatting>
  <conditionalFormatting sqref="AX230">
    <cfRule type="cellIs" dxfId="1127" priority="1230" operator="equal">
      <formula>6</formula>
    </cfRule>
  </conditionalFormatting>
  <conditionalFormatting sqref="AX230">
    <cfRule type="cellIs" dxfId="1126" priority="1231" operator="equal">
      <formula>5</formula>
    </cfRule>
  </conditionalFormatting>
  <conditionalFormatting sqref="AX230">
    <cfRule type="cellIs" dxfId="1125" priority="1232" operator="equal">
      <formula>4</formula>
    </cfRule>
  </conditionalFormatting>
  <conditionalFormatting sqref="AX230">
    <cfRule type="cellIs" dxfId="1124" priority="1233" operator="equal">
      <formula>3</formula>
    </cfRule>
  </conditionalFormatting>
  <conditionalFormatting sqref="AX234">
    <cfRule type="cellIs" dxfId="1123" priority="1228" operator="equal">
      <formula>2</formula>
    </cfRule>
  </conditionalFormatting>
  <conditionalFormatting sqref="AX234">
    <cfRule type="cellIs" dxfId="1122" priority="1229" operator="equal">
      <formula>1</formula>
    </cfRule>
  </conditionalFormatting>
  <conditionalFormatting sqref="AX234">
    <cfRule type="cellIs" dxfId="1121" priority="1224" operator="equal">
      <formula>6</formula>
    </cfRule>
  </conditionalFormatting>
  <conditionalFormatting sqref="AX234">
    <cfRule type="cellIs" dxfId="1120" priority="1225" operator="equal">
      <formula>5</formula>
    </cfRule>
  </conditionalFormatting>
  <conditionalFormatting sqref="AX234">
    <cfRule type="cellIs" dxfId="1119" priority="1226" operator="equal">
      <formula>4</formula>
    </cfRule>
  </conditionalFormatting>
  <conditionalFormatting sqref="AX234">
    <cfRule type="cellIs" dxfId="1118" priority="1227" operator="equal">
      <formula>3</formula>
    </cfRule>
  </conditionalFormatting>
  <conditionalFormatting sqref="AX238">
    <cfRule type="cellIs" dxfId="1117" priority="1222" operator="equal">
      <formula>2</formula>
    </cfRule>
  </conditionalFormatting>
  <conditionalFormatting sqref="AX238">
    <cfRule type="cellIs" dxfId="1116" priority="1223" operator="equal">
      <formula>1</formula>
    </cfRule>
  </conditionalFormatting>
  <conditionalFormatting sqref="AX238">
    <cfRule type="cellIs" dxfId="1115" priority="1218" operator="equal">
      <formula>6</formula>
    </cfRule>
  </conditionalFormatting>
  <conditionalFormatting sqref="AX238">
    <cfRule type="cellIs" dxfId="1114" priority="1219" operator="equal">
      <formula>5</formula>
    </cfRule>
  </conditionalFormatting>
  <conditionalFormatting sqref="AX238">
    <cfRule type="cellIs" dxfId="1113" priority="1220" operator="equal">
      <formula>4</formula>
    </cfRule>
  </conditionalFormatting>
  <conditionalFormatting sqref="AX238">
    <cfRule type="cellIs" dxfId="1112" priority="1221" operator="equal">
      <formula>3</formula>
    </cfRule>
  </conditionalFormatting>
  <conditionalFormatting sqref="B34">
    <cfRule type="beginsWith" dxfId="1111" priority="1217" operator="beginsWith" text="?">
      <formula>LEFT(B34,LEN("?"))="?"</formula>
    </cfRule>
  </conditionalFormatting>
  <conditionalFormatting sqref="B26">
    <cfRule type="beginsWith" dxfId="1110" priority="1215" operator="beginsWith" text="?">
      <formula>LEFT(B26,LEN("?"))="?"</formula>
    </cfRule>
  </conditionalFormatting>
  <conditionalFormatting sqref="B30">
    <cfRule type="beginsWith" dxfId="1109" priority="1216" operator="beginsWith" text="?">
      <formula>LEFT(B30,LEN("?"))="?"</formula>
    </cfRule>
  </conditionalFormatting>
  <conditionalFormatting sqref="B38">
    <cfRule type="beginsWith" dxfId="1108" priority="1214" operator="beginsWith" text="?">
      <formula>LEFT(B38,LEN("?"))="?"</formula>
    </cfRule>
  </conditionalFormatting>
  <conditionalFormatting sqref="B42:B50">
    <cfRule type="beginsWith" dxfId="1107" priority="1213" operator="beginsWith" text="?">
      <formula>LEFT(B42,LEN("?"))="?"</formula>
    </cfRule>
  </conditionalFormatting>
  <conditionalFormatting sqref="AE50">
    <cfRule type="beginsWith" dxfId="1106" priority="1177" operator="beginsWith" text="?">
      <formula>LEFT(AE50,LEN("?"))="?"</formula>
    </cfRule>
  </conditionalFormatting>
  <conditionalFormatting sqref="AE26">
    <cfRule type="beginsWith" dxfId="1105" priority="1183" operator="beginsWith" text="?">
      <formula>LEFT(AE26,LEN("?"))="?"</formula>
    </cfRule>
  </conditionalFormatting>
  <conditionalFormatting sqref="D30">
    <cfRule type="beginsWith" dxfId="1104" priority="1206" operator="beginsWith" text="?">
      <formula>LEFT(D30,LEN("?"))="?"</formula>
    </cfRule>
  </conditionalFormatting>
  <conditionalFormatting sqref="D34">
    <cfRule type="beginsWith" dxfId="1103" priority="1205" operator="beginsWith" text="?">
      <formula>LEFT(D34,LEN("?"))="?"</formula>
    </cfRule>
  </conditionalFormatting>
  <conditionalFormatting sqref="D70">
    <cfRule type="beginsWith" dxfId="1102" priority="1168" operator="beginsWith" text="?">
      <formula>LEFT(D70,LEN("?"))="?"</formula>
    </cfRule>
  </conditionalFormatting>
  <conditionalFormatting sqref="D38">
    <cfRule type="beginsWith" dxfId="1101" priority="1204" operator="beginsWith" text="?">
      <formula>LEFT(D38,LEN("?"))="?"</formula>
    </cfRule>
  </conditionalFormatting>
  <conditionalFormatting sqref="D42">
    <cfRule type="beginsWith" dxfId="1100" priority="1203" operator="beginsWith" text="?">
      <formula>LEFT(D42,LEN("?"))="?"</formula>
    </cfRule>
  </conditionalFormatting>
  <conditionalFormatting sqref="AE30">
    <cfRule type="beginsWith" dxfId="1099" priority="1182" operator="beginsWith" text="?">
      <formula>LEFT(AE30,LEN("?"))="?"</formula>
    </cfRule>
  </conditionalFormatting>
  <conditionalFormatting sqref="AE34">
    <cfRule type="beginsWith" dxfId="1098" priority="1181" operator="beginsWith" text="?">
      <formula>LEFT(AE34,LEN("?"))="?"</formula>
    </cfRule>
  </conditionalFormatting>
  <conditionalFormatting sqref="AE234">
    <cfRule type="beginsWith" dxfId="1097" priority="1209" operator="beginsWith" text="?">
      <formula>LEFT(AE234,LEN("?"))="?"</formula>
    </cfRule>
  </conditionalFormatting>
  <conditionalFormatting sqref="AE238">
    <cfRule type="beginsWith" dxfId="1096" priority="1208" operator="beginsWith" text="?">
      <formula>LEFT(AE238,LEN("?"))="?"</formula>
    </cfRule>
  </conditionalFormatting>
  <conditionalFormatting sqref="AE38">
    <cfRule type="beginsWith" dxfId="1095" priority="1180" operator="beginsWith" text="?">
      <formula>LEFT(AE38,LEN("?"))="?"</formula>
    </cfRule>
  </conditionalFormatting>
  <conditionalFormatting sqref="AE42">
    <cfRule type="beginsWith" dxfId="1094" priority="1179" operator="beginsWith" text="?">
      <formula>LEFT(AE42,LEN("?"))="?"</formula>
    </cfRule>
  </conditionalFormatting>
  <conditionalFormatting sqref="AE46">
    <cfRule type="beginsWith" dxfId="1093" priority="1178" operator="beginsWith" text="?">
      <formula>LEFT(AE46,LEN("?"))="?"</formula>
    </cfRule>
  </conditionalFormatting>
  <conditionalFormatting sqref="D66">
    <cfRule type="beginsWith" dxfId="1092" priority="1169" operator="beginsWith" text="?">
      <formula>LEFT(D66,LEN("?"))="?"</formula>
    </cfRule>
  </conditionalFormatting>
  <conditionalFormatting sqref="AE62">
    <cfRule type="beginsWith" dxfId="1091" priority="1165" operator="beginsWith" text="?">
      <formula>LEFT(AE62,LEN("?"))="?"</formula>
    </cfRule>
  </conditionalFormatting>
  <conditionalFormatting sqref="AE222">
    <cfRule type="beginsWith" dxfId="1090" priority="1212" operator="beginsWith" text="?">
      <formula>LEFT(AE222,LEN("?"))="?"</formula>
    </cfRule>
  </conditionalFormatting>
  <conditionalFormatting sqref="AE226">
    <cfRule type="beginsWith" dxfId="1089" priority="1211" operator="beginsWith" text="?">
      <formula>LEFT(AE226,LEN("?"))="?"</formula>
    </cfRule>
  </conditionalFormatting>
  <conditionalFormatting sqref="AE230">
    <cfRule type="beginsWith" dxfId="1088" priority="1210" operator="beginsWith" text="?">
      <formula>LEFT(AE230,LEN("?"))="?"</formula>
    </cfRule>
  </conditionalFormatting>
  <conditionalFormatting sqref="D26">
    <cfRule type="beginsWith" dxfId="1087" priority="1207" operator="beginsWith" text="?">
      <formula>LEFT(D26,LEN("?"))="?"</formula>
    </cfRule>
  </conditionalFormatting>
  <conditionalFormatting sqref="H25:L27">
    <cfRule type="beginsWith" dxfId="1086" priority="1202" operator="beginsWith" text="?">
      <formula>LEFT(H25,LEN("?"))="?"</formula>
    </cfRule>
  </conditionalFormatting>
  <conditionalFormatting sqref="H29:L31">
    <cfRule type="beginsWith" dxfId="1085" priority="1201" operator="beginsWith" text="?">
      <formula>LEFT(H29,LEN("?"))="?"</formula>
    </cfRule>
  </conditionalFormatting>
  <conditionalFormatting sqref="H33:L35">
    <cfRule type="beginsWith" dxfId="1084" priority="1200" operator="beginsWith" text="?">
      <formula>LEFT(H33,LEN("?"))="?"</formula>
    </cfRule>
  </conditionalFormatting>
  <conditionalFormatting sqref="H37:L39">
    <cfRule type="beginsWith" dxfId="1083" priority="1199" operator="beginsWith" text="?">
      <formula>LEFT(H37,LEN("?"))="?"</formula>
    </cfRule>
  </conditionalFormatting>
  <conditionalFormatting sqref="H41:L43">
    <cfRule type="beginsWith" dxfId="1082" priority="1198" operator="beginsWith" text="?">
      <formula>LEFT(H41,LEN("?"))="?"</formula>
    </cfRule>
  </conditionalFormatting>
  <conditionalFormatting sqref="AC34">
    <cfRule type="beginsWith" dxfId="1081" priority="1197" operator="beginsWith" text="?">
      <formula>LEFT(AC34,LEN("?"))="?"</formula>
    </cfRule>
  </conditionalFormatting>
  <conditionalFormatting sqref="AC26">
    <cfRule type="beginsWith" dxfId="1080" priority="1195" operator="beginsWith" text="?">
      <formula>LEFT(AC26,LEN("?"))="?"</formula>
    </cfRule>
  </conditionalFormatting>
  <conditionalFormatting sqref="AC30">
    <cfRule type="beginsWith" dxfId="1079" priority="1196" operator="beginsWith" text="?">
      <formula>LEFT(AC30,LEN("?"))="?"</formula>
    </cfRule>
  </conditionalFormatting>
  <conditionalFormatting sqref="AC38">
    <cfRule type="beginsWith" dxfId="1078" priority="1194" operator="beginsWith" text="?">
      <formula>LEFT(AC38,LEN("?"))="?"</formula>
    </cfRule>
  </conditionalFormatting>
  <conditionalFormatting sqref="AC42">
    <cfRule type="beginsWith" dxfId="1077" priority="1193" operator="beginsWith" text="?">
      <formula>LEFT(AC42,LEN("?"))="?"</formula>
    </cfRule>
  </conditionalFormatting>
  <conditionalFormatting sqref="AC46">
    <cfRule type="beginsWith" dxfId="1076" priority="1192" operator="beginsWith" text="?">
      <formula>LEFT(AC46,LEN("?"))="?"</formula>
    </cfRule>
  </conditionalFormatting>
  <conditionalFormatting sqref="AC50">
    <cfRule type="beginsWith" dxfId="1075" priority="1191" operator="beginsWith" text="?">
      <formula>LEFT(AC50,LEN("?"))="?"</formula>
    </cfRule>
  </conditionalFormatting>
  <conditionalFormatting sqref="AI25:AM27">
    <cfRule type="beginsWith" dxfId="1074" priority="1190" operator="beginsWith" text="?">
      <formula>LEFT(AI25,LEN("?"))="?"</formula>
    </cfRule>
  </conditionalFormatting>
  <conditionalFormatting sqref="AI29:AM31">
    <cfRule type="beginsWith" dxfId="1073" priority="1189" operator="beginsWith" text="?">
      <formula>LEFT(AI29,LEN("?"))="?"</formula>
    </cfRule>
  </conditionalFormatting>
  <conditionalFormatting sqref="AI33:AM35">
    <cfRule type="beginsWith" dxfId="1072" priority="1188" operator="beginsWith" text="?">
      <formula>LEFT(AI33,LEN("?"))="?"</formula>
    </cfRule>
  </conditionalFormatting>
  <conditionalFormatting sqref="AI37:AM39">
    <cfRule type="beginsWith" dxfId="1071" priority="1187" operator="beginsWith" text="?">
      <formula>LEFT(AI37,LEN("?"))="?"</formula>
    </cfRule>
  </conditionalFormatting>
  <conditionalFormatting sqref="AI41:AM43">
    <cfRule type="beginsWith" dxfId="1070" priority="1186" operator="beginsWith" text="?">
      <formula>LEFT(AI41,LEN("?"))="?"</formula>
    </cfRule>
  </conditionalFormatting>
  <conditionalFormatting sqref="AI45:AM47">
    <cfRule type="beginsWith" dxfId="1069" priority="1185" operator="beginsWith" text="?">
      <formula>LEFT(AI45,LEN("?"))="?"</formula>
    </cfRule>
  </conditionalFormatting>
  <conditionalFormatting sqref="AI49:AM51">
    <cfRule type="beginsWith" dxfId="1068" priority="1184" operator="beginsWith" text="?">
      <formula>LEFT(AI49,LEN("?"))="?"</formula>
    </cfRule>
  </conditionalFormatting>
  <conditionalFormatting sqref="D62">
    <cfRule type="beginsWith" dxfId="1067" priority="1170" operator="beginsWith" text="?">
      <formula>LEFT(D62,LEN("?"))="?"</formula>
    </cfRule>
  </conditionalFormatting>
  <conditionalFormatting sqref="B70">
    <cfRule type="beginsWith" dxfId="1066" priority="1176" operator="beginsWith" text="?">
      <formula>LEFT(B70,LEN("?"))="?"</formula>
    </cfRule>
  </conditionalFormatting>
  <conditionalFormatting sqref="B62">
    <cfRule type="beginsWith" dxfId="1065" priority="1174" operator="beginsWith" text="?">
      <formula>LEFT(B62,LEN("?"))="?"</formula>
    </cfRule>
  </conditionalFormatting>
  <conditionalFormatting sqref="B66">
    <cfRule type="beginsWith" dxfId="1064" priority="1175" operator="beginsWith" text="?">
      <formula>LEFT(B66,LEN("?"))="?"</formula>
    </cfRule>
  </conditionalFormatting>
  <conditionalFormatting sqref="H61:L63">
    <cfRule type="beginsWith" dxfId="1063" priority="1173" operator="beginsWith" text="?">
      <formula>LEFT(H61,LEN("?"))="?"</formula>
    </cfRule>
  </conditionalFormatting>
  <conditionalFormatting sqref="H65:L67">
    <cfRule type="beginsWith" dxfId="1062" priority="1172" operator="beginsWith" text="?">
      <formula>LEFT(H65,LEN("?"))="?"</formula>
    </cfRule>
  </conditionalFormatting>
  <conditionalFormatting sqref="H69:L71">
    <cfRule type="beginsWith" dxfId="1061" priority="1171" operator="beginsWith" text="?">
      <formula>LEFT(H69,LEN("?"))="?"</formula>
    </cfRule>
  </conditionalFormatting>
  <conditionalFormatting sqref="AC62">
    <cfRule type="beginsWith" dxfId="1060" priority="1167" operator="beginsWith" text="?">
      <formula>LEFT(AC62,LEN("?"))="?"</formula>
    </cfRule>
  </conditionalFormatting>
  <conditionalFormatting sqref="AI61:AM63">
    <cfRule type="beginsWith" dxfId="1059" priority="1166" operator="beginsWith" text="?">
      <formula>LEFT(AI61,LEN("?"))="?"</formula>
    </cfRule>
  </conditionalFormatting>
  <conditionalFormatting sqref="AE97">
    <cfRule type="beginsWith" dxfId="1058" priority="1150" operator="beginsWith" text="?">
      <formula>LEFT(AE97,LEN("?"))="?"</formula>
    </cfRule>
  </conditionalFormatting>
  <conditionalFormatting sqref="B89">
    <cfRule type="beginsWith" dxfId="1057" priority="1163" operator="beginsWith" text="?">
      <formula>LEFT(B89,LEN("?"))="?"</formula>
    </cfRule>
  </conditionalFormatting>
  <conditionalFormatting sqref="B93">
    <cfRule type="beginsWith" dxfId="1056" priority="1164" operator="beginsWith" text="?">
      <formula>LEFT(B93,LEN("?"))="?"</formula>
    </cfRule>
  </conditionalFormatting>
  <conditionalFormatting sqref="H88:L90">
    <cfRule type="beginsWith" dxfId="1055" priority="1162" operator="beginsWith" text="?">
      <formula>LEFT(H88,LEN("?"))="?"</formula>
    </cfRule>
  </conditionalFormatting>
  <conditionalFormatting sqref="H92:L94">
    <cfRule type="beginsWith" dxfId="1054" priority="1161" operator="beginsWith" text="?">
      <formula>LEFT(H92,LEN("?"))="?"</formula>
    </cfRule>
  </conditionalFormatting>
  <conditionalFormatting sqref="D89">
    <cfRule type="beginsWith" dxfId="1053" priority="1160" operator="beginsWith" text="?">
      <formula>LEFT(D89,LEN("?"))="?"</formula>
    </cfRule>
  </conditionalFormatting>
  <conditionalFormatting sqref="D93">
    <cfRule type="beginsWith" dxfId="1052" priority="1159" operator="beginsWith" text="?">
      <formula>LEFT(D93,LEN("?"))="?"</formula>
    </cfRule>
  </conditionalFormatting>
  <conditionalFormatting sqref="AC97">
    <cfRule type="beginsWith" dxfId="1051" priority="1158" operator="beginsWith" text="?">
      <formula>LEFT(AC97,LEN("?"))="?"</formula>
    </cfRule>
  </conditionalFormatting>
  <conditionalFormatting sqref="AC89">
    <cfRule type="beginsWith" dxfId="1050" priority="1156" operator="beginsWith" text="?">
      <formula>LEFT(AC89,LEN("?"))="?"</formula>
    </cfRule>
  </conditionalFormatting>
  <conditionalFormatting sqref="AC93">
    <cfRule type="beginsWith" dxfId="1049" priority="1157" operator="beginsWith" text="?">
      <formula>LEFT(AC93,LEN("?"))="?"</formula>
    </cfRule>
  </conditionalFormatting>
  <conditionalFormatting sqref="AI88:AM90">
    <cfRule type="beginsWith" dxfId="1048" priority="1155" operator="beginsWith" text="?">
      <formula>LEFT(AI88,LEN("?"))="?"</formula>
    </cfRule>
  </conditionalFormatting>
  <conditionalFormatting sqref="AI92:AM94">
    <cfRule type="beginsWith" dxfId="1047" priority="1154" operator="beginsWith" text="?">
      <formula>LEFT(AI92,LEN("?"))="?"</formula>
    </cfRule>
  </conditionalFormatting>
  <conditionalFormatting sqref="AI96:AM98">
    <cfRule type="beginsWith" dxfId="1046" priority="1153" operator="beginsWith" text="?">
      <formula>LEFT(AI96,LEN("?"))="?"</formula>
    </cfRule>
  </conditionalFormatting>
  <conditionalFormatting sqref="AE89">
    <cfRule type="beginsWith" dxfId="1045" priority="1152" operator="beginsWith" text="?">
      <formula>LEFT(AE89,LEN("?"))="?"</formula>
    </cfRule>
  </conditionalFormatting>
  <conditionalFormatting sqref="AE93">
    <cfRule type="beginsWith" dxfId="1044" priority="1151" operator="beginsWith" text="?">
      <formula>LEFT(AE93,LEN("?"))="?"</formula>
    </cfRule>
  </conditionalFormatting>
  <conditionalFormatting sqref="B120">
    <cfRule type="beginsWith" dxfId="1043" priority="1149" operator="beginsWith" text="?">
      <formula>LEFT(B120,LEN("?"))="?"</formula>
    </cfRule>
  </conditionalFormatting>
  <conditionalFormatting sqref="B112">
    <cfRule type="beginsWith" dxfId="1042" priority="1147" operator="beginsWith" text="?">
      <formula>LEFT(B112,LEN("?"))="?"</formula>
    </cfRule>
  </conditionalFormatting>
  <conditionalFormatting sqref="B116">
    <cfRule type="beginsWith" dxfId="1041" priority="1148" operator="beginsWith" text="?">
      <formula>LEFT(B116,LEN("?"))="?"</formula>
    </cfRule>
  </conditionalFormatting>
  <conditionalFormatting sqref="B124">
    <cfRule type="beginsWith" dxfId="1040" priority="1146" operator="beginsWith" text="?">
      <formula>LEFT(B124,LEN("?"))="?"</formula>
    </cfRule>
  </conditionalFormatting>
  <conditionalFormatting sqref="B128">
    <cfRule type="beginsWith" dxfId="1039" priority="1145" operator="beginsWith" text="?">
      <formula>LEFT(B128,LEN("?"))="?"</formula>
    </cfRule>
  </conditionalFormatting>
  <conditionalFormatting sqref="B132">
    <cfRule type="beginsWith" dxfId="1038" priority="1144" operator="beginsWith" text="?">
      <formula>LEFT(B132,LEN("?"))="?"</formula>
    </cfRule>
  </conditionalFormatting>
  <conditionalFormatting sqref="H111:L113">
    <cfRule type="beginsWith" dxfId="1037" priority="1143" operator="beginsWith" text="?">
      <formula>LEFT(H111,LEN("?"))="?"</formula>
    </cfRule>
  </conditionalFormatting>
  <conditionalFormatting sqref="H115:L117">
    <cfRule type="beginsWith" dxfId="1036" priority="1142" operator="beginsWith" text="?">
      <formula>LEFT(H115,LEN("?"))="?"</formula>
    </cfRule>
  </conditionalFormatting>
  <conditionalFormatting sqref="H119:L121">
    <cfRule type="beginsWith" dxfId="1035" priority="1141" operator="beginsWith" text="?">
      <formula>LEFT(H119,LEN("?"))="?"</formula>
    </cfRule>
  </conditionalFormatting>
  <conditionalFormatting sqref="H123:L125">
    <cfRule type="beginsWith" dxfId="1034" priority="1140" operator="beginsWith" text="?">
      <formula>LEFT(H123,LEN("?"))="?"</formula>
    </cfRule>
  </conditionalFormatting>
  <conditionalFormatting sqref="H127:L129">
    <cfRule type="beginsWith" dxfId="1033" priority="1139" operator="beginsWith" text="?">
      <formula>LEFT(H127,LEN("?"))="?"</formula>
    </cfRule>
  </conditionalFormatting>
  <conditionalFormatting sqref="H131:L133">
    <cfRule type="beginsWith" dxfId="1032" priority="1138" operator="beginsWith" text="?">
      <formula>LEFT(H131,LEN("?"))="?"</formula>
    </cfRule>
  </conditionalFormatting>
  <conditionalFormatting sqref="D112">
    <cfRule type="beginsWith" dxfId="1031" priority="1137" operator="beginsWith" text="?">
      <formula>LEFT(D112,LEN("?"))="?"</formula>
    </cfRule>
  </conditionalFormatting>
  <conditionalFormatting sqref="D116">
    <cfRule type="beginsWith" dxfId="1030" priority="1136" operator="beginsWith" text="?">
      <formula>LEFT(D116,LEN("?"))="?"</formula>
    </cfRule>
  </conditionalFormatting>
  <conditionalFormatting sqref="D120">
    <cfRule type="beginsWith" dxfId="1029" priority="1135" operator="beginsWith" text="?">
      <formula>LEFT(D120,LEN("?"))="?"</formula>
    </cfRule>
  </conditionalFormatting>
  <conditionalFormatting sqref="D124">
    <cfRule type="beginsWith" dxfId="1028" priority="1134" operator="beginsWith" text="?">
      <formula>LEFT(D124,LEN("?"))="?"</formula>
    </cfRule>
  </conditionalFormatting>
  <conditionalFormatting sqref="D128">
    <cfRule type="beginsWith" dxfId="1027" priority="1133" operator="beginsWith" text="?">
      <formula>LEFT(D128,LEN("?"))="?"</formula>
    </cfRule>
  </conditionalFormatting>
  <conditionalFormatting sqref="D132">
    <cfRule type="beginsWith" dxfId="1026" priority="1132" operator="beginsWith" text="?">
      <formula>LEFT(D132,LEN("?"))="?"</formula>
    </cfRule>
  </conditionalFormatting>
  <conditionalFormatting sqref="AC120">
    <cfRule type="beginsWith" dxfId="1025" priority="1131" operator="beginsWith" text="?">
      <formula>LEFT(AC120,LEN("?"))="?"</formula>
    </cfRule>
  </conditionalFormatting>
  <conditionalFormatting sqref="AC112">
    <cfRule type="beginsWith" dxfId="1024" priority="1129" operator="beginsWith" text="?">
      <formula>LEFT(AC112,LEN("?"))="?"</formula>
    </cfRule>
  </conditionalFormatting>
  <conditionalFormatting sqref="AC116">
    <cfRule type="beginsWith" dxfId="1023" priority="1130" operator="beginsWith" text="?">
      <formula>LEFT(AC116,LEN("?"))="?"</formula>
    </cfRule>
  </conditionalFormatting>
  <conditionalFormatting sqref="AC124">
    <cfRule type="beginsWith" dxfId="1022" priority="1128" operator="beginsWith" text="?">
      <formula>LEFT(AC124,LEN("?"))="?"</formula>
    </cfRule>
  </conditionalFormatting>
  <conditionalFormatting sqref="AC128">
    <cfRule type="beginsWith" dxfId="1021" priority="1127" operator="beginsWith" text="?">
      <formula>LEFT(AC128,LEN("?"))="?"</formula>
    </cfRule>
  </conditionalFormatting>
  <conditionalFormatting sqref="H150:L152">
    <cfRule type="beginsWith" dxfId="1020" priority="1115" operator="beginsWith" text="?">
      <formula>LEFT(H150,LEN("?"))="?"</formula>
    </cfRule>
  </conditionalFormatting>
  <conditionalFormatting sqref="H154:L156">
    <cfRule type="beginsWith" dxfId="1019" priority="1114" operator="beginsWith" text="?">
      <formula>LEFT(H154,LEN("?"))="?"</formula>
    </cfRule>
  </conditionalFormatting>
  <conditionalFormatting sqref="AI111:AM113">
    <cfRule type="beginsWith" dxfId="1018" priority="1126" operator="beginsWith" text="?">
      <formula>LEFT(AI111,LEN("?"))="?"</formula>
    </cfRule>
  </conditionalFormatting>
  <conditionalFormatting sqref="AI119:AM121">
    <cfRule type="beginsWith" dxfId="1017" priority="1124" operator="beginsWith" text="?">
      <formula>LEFT(AI119,LEN("?"))="?"</formula>
    </cfRule>
  </conditionalFormatting>
  <conditionalFormatting sqref="AI115:AM117">
    <cfRule type="beginsWith" dxfId="1016" priority="1125" operator="beginsWith" text="?">
      <formula>LEFT(AI115,LEN("?"))="?"</formula>
    </cfRule>
  </conditionalFormatting>
  <conditionalFormatting sqref="AI123:AM125">
    <cfRule type="beginsWith" dxfId="1015" priority="1123" operator="beginsWith" text="?">
      <formula>LEFT(AI123,LEN("?"))="?"</formula>
    </cfRule>
  </conditionalFormatting>
  <conditionalFormatting sqref="AI127:AM129">
    <cfRule type="beginsWith" dxfId="1014" priority="1122" operator="beginsWith" text="?">
      <formula>LEFT(AI127,LEN("?"))="?"</formula>
    </cfRule>
  </conditionalFormatting>
  <conditionalFormatting sqref="B151">
    <cfRule type="beginsWith" dxfId="1013" priority="1121" operator="beginsWith" text="?">
      <formula>LEFT(B151,LEN("?"))="?"</formula>
    </cfRule>
  </conditionalFormatting>
  <conditionalFormatting sqref="B143">
    <cfRule type="beginsWith" dxfId="1012" priority="1119" operator="beginsWith" text="?">
      <formula>LEFT(B143,LEN("?"))="?"</formula>
    </cfRule>
  </conditionalFormatting>
  <conditionalFormatting sqref="B147">
    <cfRule type="beginsWith" dxfId="1011" priority="1120" operator="beginsWith" text="?">
      <formula>LEFT(B147,LEN("?"))="?"</formula>
    </cfRule>
  </conditionalFormatting>
  <conditionalFormatting sqref="B155">
    <cfRule type="beginsWith" dxfId="1010" priority="1118" operator="beginsWith" text="?">
      <formula>LEFT(B155,LEN("?"))="?"</formula>
    </cfRule>
  </conditionalFormatting>
  <conditionalFormatting sqref="H142:L144">
    <cfRule type="beginsWith" dxfId="1009" priority="1117" operator="beginsWith" text="?">
      <formula>LEFT(H142,LEN("?"))="?"</formula>
    </cfRule>
  </conditionalFormatting>
  <conditionalFormatting sqref="H146:L148">
    <cfRule type="beginsWith" dxfId="1008" priority="1116" operator="beginsWith" text="?">
      <formula>LEFT(H146,LEN("?"))="?"</formula>
    </cfRule>
  </conditionalFormatting>
  <conditionalFormatting sqref="D143">
    <cfRule type="beginsWith" dxfId="1007" priority="1113" operator="beginsWith" text="?">
      <formula>LEFT(D143,LEN("?"))="?"</formula>
    </cfRule>
  </conditionalFormatting>
  <conditionalFormatting sqref="D147">
    <cfRule type="beginsWith" dxfId="1006" priority="1112" operator="beginsWith" text="?">
      <formula>LEFT(D147,LEN("?"))="?"</formula>
    </cfRule>
  </conditionalFormatting>
  <conditionalFormatting sqref="D151">
    <cfRule type="beginsWith" dxfId="1005" priority="1111" operator="beginsWith" text="?">
      <formula>LEFT(D151,LEN("?"))="?"</formula>
    </cfRule>
  </conditionalFormatting>
  <conditionalFormatting sqref="D155">
    <cfRule type="beginsWith" dxfId="1004" priority="1110" operator="beginsWith" text="?">
      <formula>LEFT(D155,LEN("?"))="?"</formula>
    </cfRule>
  </conditionalFormatting>
  <conditionalFormatting sqref="AC151">
    <cfRule type="beginsWith" dxfId="1003" priority="1109" operator="beginsWith" text="?">
      <formula>LEFT(AC151,LEN("?"))="?"</formula>
    </cfRule>
  </conditionalFormatting>
  <conditionalFormatting sqref="AC143">
    <cfRule type="beginsWith" dxfId="1002" priority="1107" operator="beginsWith" text="?">
      <formula>LEFT(AC143,LEN("?"))="?"</formula>
    </cfRule>
  </conditionalFormatting>
  <conditionalFormatting sqref="AC147">
    <cfRule type="beginsWith" dxfId="1001" priority="1108" operator="beginsWith" text="?">
      <formula>LEFT(AC147,LEN("?"))="?"</formula>
    </cfRule>
  </conditionalFormatting>
  <conditionalFormatting sqref="AC155">
    <cfRule type="beginsWith" dxfId="1000" priority="1106" operator="beginsWith" text="?">
      <formula>LEFT(AC155,LEN("?"))="?"</formula>
    </cfRule>
  </conditionalFormatting>
  <conditionalFormatting sqref="AC159">
    <cfRule type="beginsWith" dxfId="999" priority="1105" operator="beginsWith" text="?">
      <formula>LEFT(AC159,LEN("?"))="?"</formula>
    </cfRule>
  </conditionalFormatting>
  <conditionalFormatting sqref="AC163">
    <cfRule type="beginsWith" dxfId="998" priority="1104" operator="beginsWith" text="?">
      <formula>LEFT(AC163,LEN("?"))="?"</formula>
    </cfRule>
  </conditionalFormatting>
  <conditionalFormatting sqref="AC167">
    <cfRule type="beginsWith" dxfId="997" priority="1103" operator="beginsWith" text="?">
      <formula>LEFT(AC167,LEN("?"))="?"</formula>
    </cfRule>
  </conditionalFormatting>
  <conditionalFormatting sqref="AI142:AM144">
    <cfRule type="beginsWith" dxfId="996" priority="1102" operator="beginsWith" text="?">
      <formula>LEFT(AI142,LEN("?"))="?"</formula>
    </cfRule>
  </conditionalFormatting>
  <conditionalFormatting sqref="AI169:AM169 AI173:AM173">
    <cfRule type="beginsWith" dxfId="995" priority="1096" operator="beginsWith" text="?">
      <formula>LEFT(AI169,LEN("?"))="?"</formula>
    </cfRule>
  </conditionalFormatting>
  <conditionalFormatting sqref="AE143">
    <cfRule type="beginsWith" dxfId="994" priority="1095" operator="beginsWith" text="?">
      <formula>LEFT(AE143,LEN("?"))="?"</formula>
    </cfRule>
  </conditionalFormatting>
  <conditionalFormatting sqref="B202">
    <cfRule type="beginsWith" dxfId="993" priority="1086" operator="beginsWith" text="?">
      <formula>LEFT(B202,LEN("?"))="?"</formula>
    </cfRule>
  </conditionalFormatting>
  <conditionalFormatting sqref="B206">
    <cfRule type="beginsWith" dxfId="992" priority="1087" operator="beginsWith" text="?">
      <formula>LEFT(B206,LEN("?"))="?"</formula>
    </cfRule>
  </conditionalFormatting>
  <conditionalFormatting sqref="H201:L203">
    <cfRule type="beginsWith" dxfId="991" priority="1080" operator="beginsWith" text="?">
      <formula>LEFT(H201,LEN("?"))="?"</formula>
    </cfRule>
  </conditionalFormatting>
  <conditionalFormatting sqref="H205:L207">
    <cfRule type="beginsWith" dxfId="990" priority="1079" operator="beginsWith" text="?">
      <formula>LEFT(H205,LEN("?"))="?"</formula>
    </cfRule>
  </conditionalFormatting>
  <conditionalFormatting sqref="D202">
    <cfRule type="beginsWith" dxfId="989" priority="1058" operator="beginsWith" text="?">
      <formula>LEFT(D202,LEN("?"))="?"</formula>
    </cfRule>
  </conditionalFormatting>
  <conditionalFormatting sqref="D206">
    <cfRule type="beginsWith" dxfId="988" priority="1057" operator="beginsWith" text="?">
      <formula>LEFT(D206,LEN("?"))="?"</formula>
    </cfRule>
  </conditionalFormatting>
  <conditionalFormatting sqref="AC210">
    <cfRule type="beginsWith" dxfId="987" priority="1046" operator="beginsWith" text="?">
      <formula>LEFT(AC210,LEN("?"))="?"</formula>
    </cfRule>
  </conditionalFormatting>
  <conditionalFormatting sqref="AC202">
    <cfRule type="beginsWith" dxfId="986" priority="1044" operator="beginsWith" text="?">
      <formula>LEFT(AC202,LEN("?"))="?"</formula>
    </cfRule>
  </conditionalFormatting>
  <conditionalFormatting sqref="AC206">
    <cfRule type="beginsWith" dxfId="985" priority="1045" operator="beginsWith" text="?">
      <formula>LEFT(AC206,LEN("?"))="?"</formula>
    </cfRule>
  </conditionalFormatting>
  <conditionalFormatting sqref="B230">
    <cfRule type="beginsWith" dxfId="984" priority="1034" operator="beginsWith" text="?">
      <formula>LEFT(B230,LEN("?"))="?"</formula>
    </cfRule>
  </conditionalFormatting>
  <conditionalFormatting sqref="B222">
    <cfRule type="beginsWith" dxfId="983" priority="1032" operator="beginsWith" text="?">
      <formula>LEFT(B222,LEN("?"))="?"</formula>
    </cfRule>
  </conditionalFormatting>
  <conditionalFormatting sqref="B226">
    <cfRule type="beginsWith" dxfId="982" priority="1033" operator="beginsWith" text="?">
      <formula>LEFT(B226,LEN("?"))="?"</formula>
    </cfRule>
  </conditionalFormatting>
  <conditionalFormatting sqref="B234">
    <cfRule type="beginsWith" dxfId="981" priority="1031" operator="beginsWith" text="?">
      <formula>LEFT(B234,LEN("?"))="?"</formula>
    </cfRule>
  </conditionalFormatting>
  <conditionalFormatting sqref="B236">
    <cfRule type="beginsWith" dxfId="980" priority="1030" operator="beginsWith" text="?">
      <formula>LEFT(B236,LEN("?"))="?"</formula>
    </cfRule>
  </conditionalFormatting>
  <conditionalFormatting sqref="U30">
    <cfRule type="cellIs" dxfId="979" priority="1016" operator="between">
      <formula>15</formula>
      <formula>20</formula>
    </cfRule>
  </conditionalFormatting>
  <conditionalFormatting sqref="U30">
    <cfRule type="cellIs" dxfId="978" priority="1017" operator="between">
      <formula>10</formula>
      <formula>14.999</formula>
    </cfRule>
  </conditionalFormatting>
  <conditionalFormatting sqref="U30">
    <cfRule type="cellIs" dxfId="977" priority="1018" operator="between">
      <formula>5</formula>
      <formula>9.999</formula>
    </cfRule>
  </conditionalFormatting>
  <conditionalFormatting sqref="U30">
    <cfRule type="cellIs" dxfId="976" priority="1019" operator="between">
      <formula>0.001</formula>
      <formula>4.999</formula>
    </cfRule>
  </conditionalFormatting>
  <conditionalFormatting sqref="U34">
    <cfRule type="cellIs" dxfId="975" priority="1012" operator="between">
      <formula>15</formula>
      <formula>20</formula>
    </cfRule>
  </conditionalFormatting>
  <conditionalFormatting sqref="U34">
    <cfRule type="cellIs" dxfId="974" priority="1013" operator="between">
      <formula>10</formula>
      <formula>14.999</formula>
    </cfRule>
  </conditionalFormatting>
  <conditionalFormatting sqref="U34">
    <cfRule type="cellIs" dxfId="973" priority="1014" operator="between">
      <formula>5</formula>
      <formula>9.999</formula>
    </cfRule>
  </conditionalFormatting>
  <conditionalFormatting sqref="U34">
    <cfRule type="cellIs" dxfId="972" priority="1015" operator="between">
      <formula>0.001</formula>
      <formula>4.999</formula>
    </cfRule>
  </conditionalFormatting>
  <conditionalFormatting sqref="U38">
    <cfRule type="cellIs" dxfId="971" priority="1008" operator="between">
      <formula>15</formula>
      <formula>20</formula>
    </cfRule>
  </conditionalFormatting>
  <conditionalFormatting sqref="U38">
    <cfRule type="cellIs" dxfId="970" priority="1009" operator="between">
      <formula>10</formula>
      <formula>14.999</formula>
    </cfRule>
  </conditionalFormatting>
  <conditionalFormatting sqref="U38">
    <cfRule type="cellIs" dxfId="969" priority="1010" operator="between">
      <formula>5</formula>
      <formula>9.999</formula>
    </cfRule>
  </conditionalFormatting>
  <conditionalFormatting sqref="U38">
    <cfRule type="cellIs" dxfId="968" priority="1011" operator="between">
      <formula>0.001</formula>
      <formula>4.999</formula>
    </cfRule>
  </conditionalFormatting>
  <conditionalFormatting sqref="U42">
    <cfRule type="cellIs" dxfId="967" priority="1004" operator="between">
      <formula>15</formula>
      <formula>20</formula>
    </cfRule>
  </conditionalFormatting>
  <conditionalFormatting sqref="U42">
    <cfRule type="cellIs" dxfId="966" priority="1005" operator="between">
      <formula>10</formula>
      <formula>14.999</formula>
    </cfRule>
  </conditionalFormatting>
  <conditionalFormatting sqref="U42">
    <cfRule type="cellIs" dxfId="965" priority="1006" operator="between">
      <formula>5</formula>
      <formula>9.999</formula>
    </cfRule>
  </conditionalFormatting>
  <conditionalFormatting sqref="U42">
    <cfRule type="cellIs" dxfId="964" priority="1007" operator="between">
      <formula>0.001</formula>
      <formula>4.999</formula>
    </cfRule>
  </conditionalFormatting>
  <conditionalFormatting sqref="W30">
    <cfRule type="cellIs" dxfId="963" priority="1002" operator="equal">
      <formula>2</formula>
    </cfRule>
  </conditionalFormatting>
  <conditionalFormatting sqref="W30">
    <cfRule type="cellIs" dxfId="962" priority="1003" operator="equal">
      <formula>1</formula>
    </cfRule>
  </conditionalFormatting>
  <conditionalFormatting sqref="W30">
    <cfRule type="cellIs" dxfId="961" priority="998" operator="equal">
      <formula>6</formula>
    </cfRule>
  </conditionalFormatting>
  <conditionalFormatting sqref="W30">
    <cfRule type="cellIs" dxfId="960" priority="999" operator="equal">
      <formula>5</formula>
    </cfRule>
  </conditionalFormatting>
  <conditionalFormatting sqref="W30">
    <cfRule type="cellIs" dxfId="959" priority="1000" operator="equal">
      <formula>4</formula>
    </cfRule>
  </conditionalFormatting>
  <conditionalFormatting sqref="W30">
    <cfRule type="cellIs" dxfId="958" priority="1001" operator="equal">
      <formula>3</formula>
    </cfRule>
  </conditionalFormatting>
  <conditionalFormatting sqref="W34">
    <cfRule type="cellIs" dxfId="957" priority="996" operator="equal">
      <formula>2</formula>
    </cfRule>
  </conditionalFormatting>
  <conditionalFormatting sqref="W34">
    <cfRule type="cellIs" dxfId="956" priority="997" operator="equal">
      <formula>1</formula>
    </cfRule>
  </conditionalFormatting>
  <conditionalFormatting sqref="W34">
    <cfRule type="cellIs" dxfId="955" priority="992" operator="equal">
      <formula>6</formula>
    </cfRule>
  </conditionalFormatting>
  <conditionalFormatting sqref="W34">
    <cfRule type="cellIs" dxfId="954" priority="993" operator="equal">
      <formula>5</formula>
    </cfRule>
  </conditionalFormatting>
  <conditionalFormatting sqref="W34">
    <cfRule type="cellIs" dxfId="953" priority="994" operator="equal">
      <formula>4</formula>
    </cfRule>
  </conditionalFormatting>
  <conditionalFormatting sqref="W34">
    <cfRule type="cellIs" dxfId="952" priority="995" operator="equal">
      <formula>3</formula>
    </cfRule>
  </conditionalFormatting>
  <conditionalFormatting sqref="W38">
    <cfRule type="cellIs" dxfId="951" priority="990" operator="equal">
      <formula>2</formula>
    </cfRule>
  </conditionalFormatting>
  <conditionalFormatting sqref="W38">
    <cfRule type="cellIs" dxfId="950" priority="991" operator="equal">
      <formula>1</formula>
    </cfRule>
  </conditionalFormatting>
  <conditionalFormatting sqref="W38">
    <cfRule type="cellIs" dxfId="949" priority="986" operator="equal">
      <formula>6</formula>
    </cfRule>
  </conditionalFormatting>
  <conditionalFormatting sqref="W38">
    <cfRule type="cellIs" dxfId="948" priority="987" operator="equal">
      <formula>5</formula>
    </cfRule>
  </conditionalFormatting>
  <conditionalFormatting sqref="W38">
    <cfRule type="cellIs" dxfId="947" priority="988" operator="equal">
      <formula>4</formula>
    </cfRule>
  </conditionalFormatting>
  <conditionalFormatting sqref="W38">
    <cfRule type="cellIs" dxfId="946" priority="989" operator="equal">
      <formula>3</formula>
    </cfRule>
  </conditionalFormatting>
  <conditionalFormatting sqref="W42">
    <cfRule type="cellIs" dxfId="945" priority="984" operator="equal">
      <formula>2</formula>
    </cfRule>
  </conditionalFormatting>
  <conditionalFormatting sqref="W42">
    <cfRule type="cellIs" dxfId="944" priority="985" operator="equal">
      <formula>1</formula>
    </cfRule>
  </conditionalFormatting>
  <conditionalFormatting sqref="W42">
    <cfRule type="cellIs" dxfId="943" priority="980" operator="equal">
      <formula>6</formula>
    </cfRule>
  </conditionalFormatting>
  <conditionalFormatting sqref="W42">
    <cfRule type="cellIs" dxfId="942" priority="981" operator="equal">
      <formula>5</formula>
    </cfRule>
  </conditionalFormatting>
  <conditionalFormatting sqref="W42">
    <cfRule type="cellIs" dxfId="941" priority="982" operator="equal">
      <formula>4</formula>
    </cfRule>
  </conditionalFormatting>
  <conditionalFormatting sqref="W42">
    <cfRule type="cellIs" dxfId="940" priority="983" operator="equal">
      <formula>3</formula>
    </cfRule>
  </conditionalFormatting>
  <conditionalFormatting sqref="AX26">
    <cfRule type="cellIs" dxfId="939" priority="978" operator="equal">
      <formula>2</formula>
    </cfRule>
  </conditionalFormatting>
  <conditionalFormatting sqref="AX26">
    <cfRule type="cellIs" dxfId="938" priority="979" operator="equal">
      <formula>1</formula>
    </cfRule>
  </conditionalFormatting>
  <conditionalFormatting sqref="AX26">
    <cfRule type="cellIs" dxfId="937" priority="974" operator="equal">
      <formula>6</formula>
    </cfRule>
  </conditionalFormatting>
  <conditionalFormatting sqref="AX26">
    <cfRule type="cellIs" dxfId="936" priority="975" operator="equal">
      <formula>5</formula>
    </cfRule>
  </conditionalFormatting>
  <conditionalFormatting sqref="AX26">
    <cfRule type="cellIs" dxfId="935" priority="976" operator="equal">
      <formula>4</formula>
    </cfRule>
  </conditionalFormatting>
  <conditionalFormatting sqref="AX26">
    <cfRule type="cellIs" dxfId="934" priority="977" operator="equal">
      <formula>3</formula>
    </cfRule>
  </conditionalFormatting>
  <conditionalFormatting sqref="AV30">
    <cfRule type="cellIs" dxfId="933" priority="970" operator="between">
      <formula>15</formula>
      <formula>20</formula>
    </cfRule>
  </conditionalFormatting>
  <conditionalFormatting sqref="AV30">
    <cfRule type="cellIs" dxfId="932" priority="971" operator="between">
      <formula>10</formula>
      <formula>14.999</formula>
    </cfRule>
  </conditionalFormatting>
  <conditionalFormatting sqref="AV30">
    <cfRule type="cellIs" dxfId="931" priority="972" operator="between">
      <formula>5</formula>
      <formula>9.999</formula>
    </cfRule>
  </conditionalFormatting>
  <conditionalFormatting sqref="AV30">
    <cfRule type="cellIs" dxfId="930" priority="973" operator="between">
      <formula>0.001</formula>
      <formula>4.999</formula>
    </cfRule>
  </conditionalFormatting>
  <conditionalFormatting sqref="AX30">
    <cfRule type="cellIs" dxfId="929" priority="968" operator="equal">
      <formula>2</formula>
    </cfRule>
  </conditionalFormatting>
  <conditionalFormatting sqref="AX30">
    <cfRule type="cellIs" dxfId="928" priority="969" operator="equal">
      <formula>1</formula>
    </cfRule>
  </conditionalFormatting>
  <conditionalFormatting sqref="AX30">
    <cfRule type="cellIs" dxfId="927" priority="964" operator="equal">
      <formula>6</formula>
    </cfRule>
  </conditionalFormatting>
  <conditionalFormatting sqref="AX30">
    <cfRule type="cellIs" dxfId="926" priority="965" operator="equal">
      <formula>5</formula>
    </cfRule>
  </conditionalFormatting>
  <conditionalFormatting sqref="AX30">
    <cfRule type="cellIs" dxfId="925" priority="966" operator="equal">
      <formula>4</formula>
    </cfRule>
  </conditionalFormatting>
  <conditionalFormatting sqref="AX30">
    <cfRule type="cellIs" dxfId="924" priority="967" operator="equal">
      <formula>3</formula>
    </cfRule>
  </conditionalFormatting>
  <conditionalFormatting sqref="AV34">
    <cfRule type="cellIs" dxfId="923" priority="960" operator="between">
      <formula>15</formula>
      <formula>20</formula>
    </cfRule>
  </conditionalFormatting>
  <conditionalFormatting sqref="AV34">
    <cfRule type="cellIs" dxfId="922" priority="961" operator="between">
      <formula>10</formula>
      <formula>14.999</formula>
    </cfRule>
  </conditionalFormatting>
  <conditionalFormatting sqref="AV34">
    <cfRule type="cellIs" dxfId="921" priority="962" operator="between">
      <formula>5</formula>
      <formula>9.999</formula>
    </cfRule>
  </conditionalFormatting>
  <conditionalFormatting sqref="AV34">
    <cfRule type="cellIs" dxfId="920" priority="963" operator="between">
      <formula>0.001</formula>
      <formula>4.999</formula>
    </cfRule>
  </conditionalFormatting>
  <conditionalFormatting sqref="AX34">
    <cfRule type="cellIs" dxfId="919" priority="958" operator="equal">
      <formula>2</formula>
    </cfRule>
  </conditionalFormatting>
  <conditionalFormatting sqref="AX34">
    <cfRule type="cellIs" dxfId="918" priority="959" operator="equal">
      <formula>1</formula>
    </cfRule>
  </conditionalFormatting>
  <conditionalFormatting sqref="AX34">
    <cfRule type="cellIs" dxfId="917" priority="954" operator="equal">
      <formula>6</formula>
    </cfRule>
  </conditionalFormatting>
  <conditionalFormatting sqref="AX34">
    <cfRule type="cellIs" dxfId="916" priority="955" operator="equal">
      <formula>5</formula>
    </cfRule>
  </conditionalFormatting>
  <conditionalFormatting sqref="AX34">
    <cfRule type="cellIs" dxfId="915" priority="956" operator="equal">
      <formula>4</formula>
    </cfRule>
  </conditionalFormatting>
  <conditionalFormatting sqref="AX34">
    <cfRule type="cellIs" dxfId="914" priority="957" operator="equal">
      <formula>3</formula>
    </cfRule>
  </conditionalFormatting>
  <conditionalFormatting sqref="AV38">
    <cfRule type="cellIs" dxfId="913" priority="950" operator="between">
      <formula>15</formula>
      <formula>20</formula>
    </cfRule>
  </conditionalFormatting>
  <conditionalFormatting sqref="AV38">
    <cfRule type="cellIs" dxfId="912" priority="951" operator="between">
      <formula>10</formula>
      <formula>14.999</formula>
    </cfRule>
  </conditionalFormatting>
  <conditionalFormatting sqref="AV38">
    <cfRule type="cellIs" dxfId="911" priority="952" operator="between">
      <formula>5</formula>
      <formula>9.999</formula>
    </cfRule>
  </conditionalFormatting>
  <conditionalFormatting sqref="AV38">
    <cfRule type="cellIs" dxfId="910" priority="953" operator="between">
      <formula>0.001</formula>
      <formula>4.999</formula>
    </cfRule>
  </conditionalFormatting>
  <conditionalFormatting sqref="AX38">
    <cfRule type="cellIs" dxfId="909" priority="948" operator="equal">
      <formula>2</formula>
    </cfRule>
  </conditionalFormatting>
  <conditionalFormatting sqref="AX38">
    <cfRule type="cellIs" dxfId="908" priority="949" operator="equal">
      <formula>1</formula>
    </cfRule>
  </conditionalFormatting>
  <conditionalFormatting sqref="AX38">
    <cfRule type="cellIs" dxfId="907" priority="944" operator="equal">
      <formula>6</formula>
    </cfRule>
  </conditionalFormatting>
  <conditionalFormatting sqref="AX38">
    <cfRule type="cellIs" dxfId="906" priority="945" operator="equal">
      <formula>5</formula>
    </cfRule>
  </conditionalFormatting>
  <conditionalFormatting sqref="AX38">
    <cfRule type="cellIs" dxfId="905" priority="946" operator="equal">
      <formula>4</formula>
    </cfRule>
  </conditionalFormatting>
  <conditionalFormatting sqref="AX38">
    <cfRule type="cellIs" dxfId="904" priority="947" operator="equal">
      <formula>3</formula>
    </cfRule>
  </conditionalFormatting>
  <conditionalFormatting sqref="AV42">
    <cfRule type="cellIs" dxfId="903" priority="940" operator="between">
      <formula>15</formula>
      <formula>20</formula>
    </cfRule>
  </conditionalFormatting>
  <conditionalFormatting sqref="AV42">
    <cfRule type="cellIs" dxfId="902" priority="941" operator="between">
      <formula>10</formula>
      <formula>14.999</formula>
    </cfRule>
  </conditionalFormatting>
  <conditionalFormatting sqref="AV42">
    <cfRule type="cellIs" dxfId="901" priority="942" operator="between">
      <formula>5</formula>
      <formula>9.999</formula>
    </cfRule>
  </conditionalFormatting>
  <conditionalFormatting sqref="AV42">
    <cfRule type="cellIs" dxfId="900" priority="943" operator="between">
      <formula>0.001</formula>
      <formula>4.999</formula>
    </cfRule>
  </conditionalFormatting>
  <conditionalFormatting sqref="AX42">
    <cfRule type="cellIs" dxfId="899" priority="938" operator="equal">
      <formula>2</formula>
    </cfRule>
  </conditionalFormatting>
  <conditionalFormatting sqref="AX42">
    <cfRule type="cellIs" dxfId="898" priority="939" operator="equal">
      <formula>1</formula>
    </cfRule>
  </conditionalFormatting>
  <conditionalFormatting sqref="AX42">
    <cfRule type="cellIs" dxfId="897" priority="934" operator="equal">
      <formula>6</formula>
    </cfRule>
  </conditionalFormatting>
  <conditionalFormatting sqref="AX42">
    <cfRule type="cellIs" dxfId="896" priority="935" operator="equal">
      <formula>5</formula>
    </cfRule>
  </conditionalFormatting>
  <conditionalFormatting sqref="AX42">
    <cfRule type="cellIs" dxfId="895" priority="936" operator="equal">
      <formula>4</formula>
    </cfRule>
  </conditionalFormatting>
  <conditionalFormatting sqref="AX42">
    <cfRule type="cellIs" dxfId="894" priority="937" operator="equal">
      <formula>3</formula>
    </cfRule>
  </conditionalFormatting>
  <conditionalFormatting sqref="AV46">
    <cfRule type="cellIs" dxfId="893" priority="930" operator="between">
      <formula>15</formula>
      <formula>20</formula>
    </cfRule>
  </conditionalFormatting>
  <conditionalFormatting sqref="AV46">
    <cfRule type="cellIs" dxfId="892" priority="931" operator="between">
      <formula>10</formula>
      <formula>14.999</formula>
    </cfRule>
  </conditionalFormatting>
  <conditionalFormatting sqref="AV46">
    <cfRule type="cellIs" dxfId="891" priority="932" operator="between">
      <formula>5</formula>
      <formula>9.999</formula>
    </cfRule>
  </conditionalFormatting>
  <conditionalFormatting sqref="AV46">
    <cfRule type="cellIs" dxfId="890" priority="933" operator="between">
      <formula>0.001</formula>
      <formula>4.999</formula>
    </cfRule>
  </conditionalFormatting>
  <conditionalFormatting sqref="AX46">
    <cfRule type="cellIs" dxfId="889" priority="928" operator="equal">
      <formula>2</formula>
    </cfRule>
  </conditionalFormatting>
  <conditionalFormatting sqref="AX46">
    <cfRule type="cellIs" dxfId="888" priority="929" operator="equal">
      <formula>1</formula>
    </cfRule>
  </conditionalFormatting>
  <conditionalFormatting sqref="AX46">
    <cfRule type="cellIs" dxfId="887" priority="924" operator="equal">
      <formula>6</formula>
    </cfRule>
  </conditionalFormatting>
  <conditionalFormatting sqref="AX46">
    <cfRule type="cellIs" dxfId="886" priority="925" operator="equal">
      <formula>5</formula>
    </cfRule>
  </conditionalFormatting>
  <conditionalFormatting sqref="AX46">
    <cfRule type="cellIs" dxfId="885" priority="926" operator="equal">
      <formula>4</formula>
    </cfRule>
  </conditionalFormatting>
  <conditionalFormatting sqref="AX46">
    <cfRule type="cellIs" dxfId="884" priority="927" operator="equal">
      <formula>3</formula>
    </cfRule>
  </conditionalFormatting>
  <conditionalFormatting sqref="AV50">
    <cfRule type="cellIs" dxfId="883" priority="920" operator="between">
      <formula>15</formula>
      <formula>20</formula>
    </cfRule>
  </conditionalFormatting>
  <conditionalFormatting sqref="AV50">
    <cfRule type="cellIs" dxfId="882" priority="921" operator="between">
      <formula>10</formula>
      <formula>14.999</formula>
    </cfRule>
  </conditionalFormatting>
  <conditionalFormatting sqref="AV50">
    <cfRule type="cellIs" dxfId="881" priority="922" operator="between">
      <formula>5</formula>
      <formula>9.999</formula>
    </cfRule>
  </conditionalFormatting>
  <conditionalFormatting sqref="AV50">
    <cfRule type="cellIs" dxfId="880" priority="923" operator="between">
      <formula>0.001</formula>
      <formula>4.999</formula>
    </cfRule>
  </conditionalFormatting>
  <conditionalFormatting sqref="AX50">
    <cfRule type="cellIs" dxfId="879" priority="918" operator="equal">
      <formula>2</formula>
    </cfRule>
  </conditionalFormatting>
  <conditionalFormatting sqref="AX50">
    <cfRule type="cellIs" dxfId="878" priority="919" operator="equal">
      <formula>1</formula>
    </cfRule>
  </conditionalFormatting>
  <conditionalFormatting sqref="AX50">
    <cfRule type="cellIs" dxfId="877" priority="914" operator="equal">
      <formula>6</formula>
    </cfRule>
  </conditionalFormatting>
  <conditionalFormatting sqref="AX50">
    <cfRule type="cellIs" dxfId="876" priority="915" operator="equal">
      <formula>5</formula>
    </cfRule>
  </conditionalFormatting>
  <conditionalFormatting sqref="AX50">
    <cfRule type="cellIs" dxfId="875" priority="916" operator="equal">
      <formula>4</formula>
    </cfRule>
  </conditionalFormatting>
  <conditionalFormatting sqref="AX50">
    <cfRule type="cellIs" dxfId="874" priority="917" operator="equal">
      <formula>3</formula>
    </cfRule>
  </conditionalFormatting>
  <conditionalFormatting sqref="W20">
    <cfRule type="cellIs" dxfId="873" priority="912" operator="equal">
      <formula>2</formula>
    </cfRule>
  </conditionalFormatting>
  <conditionalFormatting sqref="W20">
    <cfRule type="cellIs" dxfId="872" priority="913" operator="equal">
      <formula>1</formula>
    </cfRule>
  </conditionalFormatting>
  <conditionalFormatting sqref="W20">
    <cfRule type="cellIs" dxfId="871" priority="908" operator="equal">
      <formula>6</formula>
    </cfRule>
  </conditionalFormatting>
  <conditionalFormatting sqref="W20">
    <cfRule type="cellIs" dxfId="870" priority="909" operator="equal">
      <formula>5</formula>
    </cfRule>
  </conditionalFormatting>
  <conditionalFormatting sqref="W20">
    <cfRule type="cellIs" dxfId="869" priority="910" operator="equal">
      <formula>4</formula>
    </cfRule>
  </conditionalFormatting>
  <conditionalFormatting sqref="W20">
    <cfRule type="cellIs" dxfId="868" priority="911" operator="equal">
      <formula>3</formula>
    </cfRule>
  </conditionalFormatting>
  <conditionalFormatting sqref="AV20">
    <cfRule type="cellIs" dxfId="867" priority="904" operator="between">
      <formula>15</formula>
      <formula>20</formula>
    </cfRule>
  </conditionalFormatting>
  <conditionalFormatting sqref="AV20">
    <cfRule type="cellIs" dxfId="866" priority="905" operator="between">
      <formula>10</formula>
      <formula>14.999</formula>
    </cfRule>
  </conditionalFormatting>
  <conditionalFormatting sqref="AV20">
    <cfRule type="cellIs" dxfId="865" priority="906" operator="between">
      <formula>5</formula>
      <formula>9.999</formula>
    </cfRule>
  </conditionalFormatting>
  <conditionalFormatting sqref="AV20">
    <cfRule type="cellIs" dxfId="864" priority="907" operator="between">
      <formula>0.001</formula>
      <formula>4.999</formula>
    </cfRule>
  </conditionalFormatting>
  <conditionalFormatting sqref="AX20">
    <cfRule type="cellIs" dxfId="863" priority="902" operator="equal">
      <formula>2</formula>
    </cfRule>
  </conditionalFormatting>
  <conditionalFormatting sqref="AX20">
    <cfRule type="cellIs" dxfId="862" priority="903" operator="equal">
      <formula>1</formula>
    </cfRule>
  </conditionalFormatting>
  <conditionalFormatting sqref="AX20">
    <cfRule type="cellIs" dxfId="861" priority="898" operator="equal">
      <formula>6</formula>
    </cfRule>
  </conditionalFormatting>
  <conditionalFormatting sqref="AX20">
    <cfRule type="cellIs" dxfId="860" priority="899" operator="equal">
      <formula>5</formula>
    </cfRule>
  </conditionalFormatting>
  <conditionalFormatting sqref="AX20">
    <cfRule type="cellIs" dxfId="859" priority="900" operator="equal">
      <formula>4</formula>
    </cfRule>
  </conditionalFormatting>
  <conditionalFormatting sqref="AX20">
    <cfRule type="cellIs" dxfId="858" priority="901" operator="equal">
      <formula>3</formula>
    </cfRule>
  </conditionalFormatting>
  <conditionalFormatting sqref="W62">
    <cfRule type="cellIs" dxfId="857" priority="896" operator="equal">
      <formula>2</formula>
    </cfRule>
  </conditionalFormatting>
  <conditionalFormatting sqref="W62">
    <cfRule type="cellIs" dxfId="856" priority="897" operator="equal">
      <formula>1</formula>
    </cfRule>
  </conditionalFormatting>
  <conditionalFormatting sqref="W62">
    <cfRule type="cellIs" dxfId="855" priority="892" operator="equal">
      <formula>6</formula>
    </cfRule>
  </conditionalFormatting>
  <conditionalFormatting sqref="W62">
    <cfRule type="cellIs" dxfId="854" priority="893" operator="equal">
      <formula>5</formula>
    </cfRule>
  </conditionalFormatting>
  <conditionalFormatting sqref="W62">
    <cfRule type="cellIs" dxfId="853" priority="894" operator="equal">
      <formula>4</formula>
    </cfRule>
  </conditionalFormatting>
  <conditionalFormatting sqref="W62">
    <cfRule type="cellIs" dxfId="852" priority="895" operator="equal">
      <formula>3</formula>
    </cfRule>
  </conditionalFormatting>
  <conditionalFormatting sqref="U66">
    <cfRule type="cellIs" dxfId="851" priority="888" operator="between">
      <formula>15</formula>
      <formula>20</formula>
    </cfRule>
  </conditionalFormatting>
  <conditionalFormatting sqref="U66">
    <cfRule type="cellIs" dxfId="850" priority="889" operator="between">
      <formula>10</formula>
      <formula>14.999</formula>
    </cfRule>
  </conditionalFormatting>
  <conditionalFormatting sqref="U66">
    <cfRule type="cellIs" dxfId="849" priority="890" operator="between">
      <formula>5</formula>
      <formula>9.999</formula>
    </cfRule>
  </conditionalFormatting>
  <conditionalFormatting sqref="U66">
    <cfRule type="cellIs" dxfId="848" priority="891" operator="between">
      <formula>0.001</formula>
      <formula>4.999</formula>
    </cfRule>
  </conditionalFormatting>
  <conditionalFormatting sqref="W66">
    <cfRule type="cellIs" dxfId="847" priority="886" operator="equal">
      <formula>2</formula>
    </cfRule>
  </conditionalFormatting>
  <conditionalFormatting sqref="W66">
    <cfRule type="cellIs" dxfId="846" priority="887" operator="equal">
      <formula>1</formula>
    </cfRule>
  </conditionalFormatting>
  <conditionalFormatting sqref="W66">
    <cfRule type="cellIs" dxfId="845" priority="882" operator="equal">
      <formula>6</formula>
    </cfRule>
  </conditionalFormatting>
  <conditionalFormatting sqref="W66">
    <cfRule type="cellIs" dxfId="844" priority="883" operator="equal">
      <formula>5</formula>
    </cfRule>
  </conditionalFormatting>
  <conditionalFormatting sqref="W66">
    <cfRule type="cellIs" dxfId="843" priority="884" operator="equal">
      <formula>4</formula>
    </cfRule>
  </conditionalFormatting>
  <conditionalFormatting sqref="W66">
    <cfRule type="cellIs" dxfId="842" priority="885" operator="equal">
      <formula>3</formula>
    </cfRule>
  </conditionalFormatting>
  <conditionalFormatting sqref="U70">
    <cfRule type="cellIs" dxfId="841" priority="878" operator="between">
      <formula>15</formula>
      <formula>20</formula>
    </cfRule>
  </conditionalFormatting>
  <conditionalFormatting sqref="U70">
    <cfRule type="cellIs" dxfId="840" priority="879" operator="between">
      <formula>10</formula>
      <formula>14.999</formula>
    </cfRule>
  </conditionalFormatting>
  <conditionalFormatting sqref="U70">
    <cfRule type="cellIs" dxfId="839" priority="880" operator="between">
      <formula>5</formula>
      <formula>9.999</formula>
    </cfRule>
  </conditionalFormatting>
  <conditionalFormatting sqref="U70">
    <cfRule type="cellIs" dxfId="838" priority="881" operator="between">
      <formula>0.001</formula>
      <formula>4.999</formula>
    </cfRule>
  </conditionalFormatting>
  <conditionalFormatting sqref="W70">
    <cfRule type="cellIs" dxfId="837" priority="876" operator="equal">
      <formula>2</formula>
    </cfRule>
  </conditionalFormatting>
  <conditionalFormatting sqref="W70">
    <cfRule type="cellIs" dxfId="836" priority="877" operator="equal">
      <formula>1</formula>
    </cfRule>
  </conditionalFormatting>
  <conditionalFormatting sqref="W70">
    <cfRule type="cellIs" dxfId="835" priority="872" operator="equal">
      <formula>6</formula>
    </cfRule>
  </conditionalFormatting>
  <conditionalFormatting sqref="W70">
    <cfRule type="cellIs" dxfId="834" priority="873" operator="equal">
      <formula>5</formula>
    </cfRule>
  </conditionalFormatting>
  <conditionalFormatting sqref="W70">
    <cfRule type="cellIs" dxfId="833" priority="874" operator="equal">
      <formula>4</formula>
    </cfRule>
  </conditionalFormatting>
  <conditionalFormatting sqref="W70">
    <cfRule type="cellIs" dxfId="832" priority="875" operator="equal">
      <formula>3</formula>
    </cfRule>
  </conditionalFormatting>
  <conditionalFormatting sqref="U56">
    <cfRule type="cellIs" dxfId="831" priority="868" operator="between">
      <formula>15</formula>
      <formula>20</formula>
    </cfRule>
  </conditionalFormatting>
  <conditionalFormatting sqref="U56">
    <cfRule type="cellIs" dxfId="830" priority="869" operator="between">
      <formula>10</formula>
      <formula>14.999</formula>
    </cfRule>
  </conditionalFormatting>
  <conditionalFormatting sqref="U56">
    <cfRule type="cellIs" dxfId="829" priority="870" operator="between">
      <formula>5</formula>
      <formula>9.999</formula>
    </cfRule>
  </conditionalFormatting>
  <conditionalFormatting sqref="U56">
    <cfRule type="cellIs" dxfId="828" priority="871" operator="between">
      <formula>0.001</formula>
      <formula>4.999</formula>
    </cfRule>
  </conditionalFormatting>
  <conditionalFormatting sqref="W56">
    <cfRule type="cellIs" dxfId="827" priority="866" operator="equal">
      <formula>2</formula>
    </cfRule>
  </conditionalFormatting>
  <conditionalFormatting sqref="W56">
    <cfRule type="cellIs" dxfId="826" priority="867" operator="equal">
      <formula>1</formula>
    </cfRule>
  </conditionalFormatting>
  <conditionalFormatting sqref="W56">
    <cfRule type="cellIs" dxfId="825" priority="862" operator="equal">
      <formula>6</formula>
    </cfRule>
  </conditionalFormatting>
  <conditionalFormatting sqref="W56">
    <cfRule type="cellIs" dxfId="824" priority="863" operator="equal">
      <formula>5</formula>
    </cfRule>
  </conditionalFormatting>
  <conditionalFormatting sqref="W56">
    <cfRule type="cellIs" dxfId="823" priority="864" operator="equal">
      <formula>4</formula>
    </cfRule>
  </conditionalFormatting>
  <conditionalFormatting sqref="W56">
    <cfRule type="cellIs" dxfId="822" priority="865" operator="equal">
      <formula>3</formula>
    </cfRule>
  </conditionalFormatting>
  <conditionalFormatting sqref="AV62">
    <cfRule type="cellIs" dxfId="821" priority="858" operator="between">
      <formula>15</formula>
      <formula>20</formula>
    </cfRule>
  </conditionalFormatting>
  <conditionalFormatting sqref="AV62">
    <cfRule type="cellIs" dxfId="820" priority="859" operator="between">
      <formula>10</formula>
      <formula>14.999</formula>
    </cfRule>
  </conditionalFormatting>
  <conditionalFormatting sqref="AV62">
    <cfRule type="cellIs" dxfId="819" priority="860" operator="between">
      <formula>5</formula>
      <formula>9.999</formula>
    </cfRule>
  </conditionalFormatting>
  <conditionalFormatting sqref="AV62">
    <cfRule type="cellIs" dxfId="818" priority="861" operator="between">
      <formula>0.001</formula>
      <formula>4.999</formula>
    </cfRule>
  </conditionalFormatting>
  <conditionalFormatting sqref="AX62">
    <cfRule type="cellIs" dxfId="817" priority="856" operator="equal">
      <formula>2</formula>
    </cfRule>
  </conditionalFormatting>
  <conditionalFormatting sqref="AX62">
    <cfRule type="cellIs" dxfId="816" priority="857" operator="equal">
      <formula>1</formula>
    </cfRule>
  </conditionalFormatting>
  <conditionalFormatting sqref="AX62">
    <cfRule type="cellIs" dxfId="815" priority="852" operator="equal">
      <formula>6</formula>
    </cfRule>
  </conditionalFormatting>
  <conditionalFormatting sqref="AX62">
    <cfRule type="cellIs" dxfId="814" priority="853" operator="equal">
      <formula>5</formula>
    </cfRule>
  </conditionalFormatting>
  <conditionalFormatting sqref="AX62">
    <cfRule type="cellIs" dxfId="813" priority="854" operator="equal">
      <formula>4</formula>
    </cfRule>
  </conditionalFormatting>
  <conditionalFormatting sqref="AX62">
    <cfRule type="cellIs" dxfId="812" priority="855" operator="equal">
      <formula>3</formula>
    </cfRule>
  </conditionalFormatting>
  <conditionalFormatting sqref="AX89">
    <cfRule type="cellIs" dxfId="811" priority="850" operator="equal">
      <formula>2</formula>
    </cfRule>
  </conditionalFormatting>
  <conditionalFormatting sqref="AX89">
    <cfRule type="cellIs" dxfId="810" priority="851" operator="equal">
      <formula>1</formula>
    </cfRule>
  </conditionalFormatting>
  <conditionalFormatting sqref="AX89">
    <cfRule type="cellIs" dxfId="809" priority="846" operator="equal">
      <formula>6</formula>
    </cfRule>
  </conditionalFormatting>
  <conditionalFormatting sqref="AX89">
    <cfRule type="cellIs" dxfId="808" priority="847" operator="equal">
      <formula>5</formula>
    </cfRule>
  </conditionalFormatting>
  <conditionalFormatting sqref="AX89">
    <cfRule type="cellIs" dxfId="807" priority="848" operator="equal">
      <formula>4</formula>
    </cfRule>
  </conditionalFormatting>
  <conditionalFormatting sqref="AX89">
    <cfRule type="cellIs" dxfId="806" priority="849" operator="equal">
      <formula>3</formula>
    </cfRule>
  </conditionalFormatting>
  <conditionalFormatting sqref="AV93">
    <cfRule type="cellIs" dxfId="805" priority="842" operator="between">
      <formula>15</formula>
      <formula>20</formula>
    </cfRule>
  </conditionalFormatting>
  <conditionalFormatting sqref="AV93">
    <cfRule type="cellIs" dxfId="804" priority="843" operator="between">
      <formula>10</formula>
      <formula>14.999</formula>
    </cfRule>
  </conditionalFormatting>
  <conditionalFormatting sqref="AV93">
    <cfRule type="cellIs" dxfId="803" priority="844" operator="between">
      <formula>5</formula>
      <formula>9.999</formula>
    </cfRule>
  </conditionalFormatting>
  <conditionalFormatting sqref="AV93">
    <cfRule type="cellIs" dxfId="802" priority="845" operator="between">
      <formula>0.001</formula>
      <formula>4.999</formula>
    </cfRule>
  </conditionalFormatting>
  <conditionalFormatting sqref="AX93">
    <cfRule type="cellIs" dxfId="801" priority="840" operator="equal">
      <formula>2</formula>
    </cfRule>
  </conditionalFormatting>
  <conditionalFormatting sqref="AX93">
    <cfRule type="cellIs" dxfId="800" priority="841" operator="equal">
      <formula>1</formula>
    </cfRule>
  </conditionalFormatting>
  <conditionalFormatting sqref="AX93">
    <cfRule type="cellIs" dxfId="799" priority="836" operator="equal">
      <formula>6</formula>
    </cfRule>
  </conditionalFormatting>
  <conditionalFormatting sqref="AX93">
    <cfRule type="cellIs" dxfId="798" priority="837" operator="equal">
      <formula>5</formula>
    </cfRule>
  </conditionalFormatting>
  <conditionalFormatting sqref="AX93">
    <cfRule type="cellIs" dxfId="797" priority="838" operator="equal">
      <formula>4</formula>
    </cfRule>
  </conditionalFormatting>
  <conditionalFormatting sqref="AX93">
    <cfRule type="cellIs" dxfId="796" priority="839" operator="equal">
      <formula>3</formula>
    </cfRule>
  </conditionalFormatting>
  <conditionalFormatting sqref="AV97">
    <cfRule type="cellIs" dxfId="795" priority="832" operator="between">
      <formula>15</formula>
      <formula>20</formula>
    </cfRule>
  </conditionalFormatting>
  <conditionalFormatting sqref="AV97">
    <cfRule type="cellIs" dxfId="794" priority="833" operator="between">
      <formula>10</formula>
      <formula>14.999</formula>
    </cfRule>
  </conditionalFormatting>
  <conditionalFormatting sqref="AV97">
    <cfRule type="cellIs" dxfId="793" priority="834" operator="between">
      <formula>5</formula>
      <formula>9.999</formula>
    </cfRule>
  </conditionalFormatting>
  <conditionalFormatting sqref="AV97">
    <cfRule type="cellIs" dxfId="792" priority="835" operator="between">
      <formula>0.001</formula>
      <formula>4.999</formula>
    </cfRule>
  </conditionalFormatting>
  <conditionalFormatting sqref="AX97">
    <cfRule type="cellIs" dxfId="791" priority="830" operator="equal">
      <formula>2</formula>
    </cfRule>
  </conditionalFormatting>
  <conditionalFormatting sqref="AX97">
    <cfRule type="cellIs" dxfId="790" priority="831" operator="equal">
      <formula>1</formula>
    </cfRule>
  </conditionalFormatting>
  <conditionalFormatting sqref="AX97">
    <cfRule type="cellIs" dxfId="789" priority="826" operator="equal">
      <formula>6</formula>
    </cfRule>
  </conditionalFormatting>
  <conditionalFormatting sqref="AX97">
    <cfRule type="cellIs" dxfId="788" priority="827" operator="equal">
      <formula>5</formula>
    </cfRule>
  </conditionalFormatting>
  <conditionalFormatting sqref="AX97">
    <cfRule type="cellIs" dxfId="787" priority="828" operator="equal">
      <formula>4</formula>
    </cfRule>
  </conditionalFormatting>
  <conditionalFormatting sqref="AX97">
    <cfRule type="cellIs" dxfId="786" priority="829" operator="equal">
      <formula>3</formula>
    </cfRule>
  </conditionalFormatting>
  <conditionalFormatting sqref="AV83">
    <cfRule type="cellIs" dxfId="785" priority="812" operator="between">
      <formula>15</formula>
      <formula>20</formula>
    </cfRule>
  </conditionalFormatting>
  <conditionalFormatting sqref="AV83">
    <cfRule type="cellIs" dxfId="784" priority="813" operator="between">
      <formula>10</formula>
      <formula>14.999</formula>
    </cfRule>
  </conditionalFormatting>
  <conditionalFormatting sqref="AV83">
    <cfRule type="cellIs" dxfId="783" priority="814" operator="between">
      <formula>5</formula>
      <formula>9.999</formula>
    </cfRule>
  </conditionalFormatting>
  <conditionalFormatting sqref="AV83">
    <cfRule type="cellIs" dxfId="782" priority="815" operator="between">
      <formula>0.001</formula>
      <formula>4.999</formula>
    </cfRule>
  </conditionalFormatting>
  <conditionalFormatting sqref="AX83">
    <cfRule type="cellIs" dxfId="781" priority="810" operator="equal">
      <formula>2</formula>
    </cfRule>
  </conditionalFormatting>
  <conditionalFormatting sqref="AX83">
    <cfRule type="cellIs" dxfId="780" priority="811" operator="equal">
      <formula>1</formula>
    </cfRule>
  </conditionalFormatting>
  <conditionalFormatting sqref="AX83">
    <cfRule type="cellIs" dxfId="779" priority="806" operator="equal">
      <formula>6</formula>
    </cfRule>
  </conditionalFormatting>
  <conditionalFormatting sqref="AX83">
    <cfRule type="cellIs" dxfId="778" priority="807" operator="equal">
      <formula>5</formula>
    </cfRule>
  </conditionalFormatting>
  <conditionalFormatting sqref="AX83">
    <cfRule type="cellIs" dxfId="777" priority="808" operator="equal">
      <formula>4</formula>
    </cfRule>
  </conditionalFormatting>
  <conditionalFormatting sqref="AX83">
    <cfRule type="cellIs" dxfId="776" priority="809" operator="equal">
      <formula>3</formula>
    </cfRule>
  </conditionalFormatting>
  <conditionalFormatting sqref="U116">
    <cfRule type="cellIs" dxfId="775" priority="792" operator="between">
      <formula>15</formula>
      <formula>20</formula>
    </cfRule>
  </conditionalFormatting>
  <conditionalFormatting sqref="U116">
    <cfRule type="cellIs" dxfId="774" priority="793" operator="between">
      <formula>10</formula>
      <formula>14.999</formula>
    </cfRule>
  </conditionalFormatting>
  <conditionalFormatting sqref="U116">
    <cfRule type="cellIs" dxfId="773" priority="794" operator="between">
      <formula>5</formula>
      <formula>9.999</formula>
    </cfRule>
  </conditionalFormatting>
  <conditionalFormatting sqref="U116">
    <cfRule type="cellIs" dxfId="772" priority="795" operator="between">
      <formula>0.001</formula>
      <formula>4.999</formula>
    </cfRule>
  </conditionalFormatting>
  <conditionalFormatting sqref="W116">
    <cfRule type="cellIs" dxfId="771" priority="790" operator="equal">
      <formula>2</formula>
    </cfRule>
  </conditionalFormatting>
  <conditionalFormatting sqref="W116">
    <cfRule type="cellIs" dxfId="770" priority="791" operator="equal">
      <formula>1</formula>
    </cfRule>
  </conditionalFormatting>
  <conditionalFormatting sqref="W116">
    <cfRule type="cellIs" dxfId="769" priority="786" operator="equal">
      <formula>6</formula>
    </cfRule>
  </conditionalFormatting>
  <conditionalFormatting sqref="W116">
    <cfRule type="cellIs" dxfId="768" priority="787" operator="equal">
      <formula>5</formula>
    </cfRule>
  </conditionalFormatting>
  <conditionalFormatting sqref="W116">
    <cfRule type="cellIs" dxfId="767" priority="788" operator="equal">
      <formula>4</formula>
    </cfRule>
  </conditionalFormatting>
  <conditionalFormatting sqref="W116">
    <cfRule type="cellIs" dxfId="766" priority="789" operator="equal">
      <formula>3</formula>
    </cfRule>
  </conditionalFormatting>
  <conditionalFormatting sqref="U120">
    <cfRule type="cellIs" dxfId="765" priority="782" operator="between">
      <formula>15</formula>
      <formula>20</formula>
    </cfRule>
  </conditionalFormatting>
  <conditionalFormatting sqref="U120">
    <cfRule type="cellIs" dxfId="764" priority="783" operator="between">
      <formula>10</formula>
      <formula>14.999</formula>
    </cfRule>
  </conditionalFormatting>
  <conditionalFormatting sqref="U120">
    <cfRule type="cellIs" dxfId="763" priority="784" operator="between">
      <formula>5</formula>
      <formula>9.999</formula>
    </cfRule>
  </conditionalFormatting>
  <conditionalFormatting sqref="U120">
    <cfRule type="cellIs" dxfId="762" priority="785" operator="between">
      <formula>0.001</formula>
      <formula>4.999</formula>
    </cfRule>
  </conditionalFormatting>
  <conditionalFormatting sqref="W120">
    <cfRule type="cellIs" dxfId="761" priority="780" operator="equal">
      <formula>2</formula>
    </cfRule>
  </conditionalFormatting>
  <conditionalFormatting sqref="W120">
    <cfRule type="cellIs" dxfId="760" priority="781" operator="equal">
      <formula>1</formula>
    </cfRule>
  </conditionalFormatting>
  <conditionalFormatting sqref="W120">
    <cfRule type="cellIs" dxfId="759" priority="776" operator="equal">
      <formula>6</formula>
    </cfRule>
  </conditionalFormatting>
  <conditionalFormatting sqref="W120">
    <cfRule type="cellIs" dxfId="758" priority="777" operator="equal">
      <formula>5</formula>
    </cfRule>
  </conditionalFormatting>
  <conditionalFormatting sqref="W120">
    <cfRule type="cellIs" dxfId="757" priority="778" operator="equal">
      <formula>4</formula>
    </cfRule>
  </conditionalFormatting>
  <conditionalFormatting sqref="W120">
    <cfRule type="cellIs" dxfId="756" priority="779" operator="equal">
      <formula>3</formula>
    </cfRule>
  </conditionalFormatting>
  <conditionalFormatting sqref="U124">
    <cfRule type="cellIs" dxfId="755" priority="772" operator="between">
      <formula>15</formula>
      <formula>20</formula>
    </cfRule>
  </conditionalFormatting>
  <conditionalFormatting sqref="U124">
    <cfRule type="cellIs" dxfId="754" priority="773" operator="between">
      <formula>10</formula>
      <formula>14.999</formula>
    </cfRule>
  </conditionalFormatting>
  <conditionalFormatting sqref="U124">
    <cfRule type="cellIs" dxfId="753" priority="774" operator="between">
      <formula>5</formula>
      <formula>9.999</formula>
    </cfRule>
  </conditionalFormatting>
  <conditionalFormatting sqref="U124">
    <cfRule type="cellIs" dxfId="752" priority="775" operator="between">
      <formula>0.001</formula>
      <formula>4.999</formula>
    </cfRule>
  </conditionalFormatting>
  <conditionalFormatting sqref="W124">
    <cfRule type="cellIs" dxfId="751" priority="770" operator="equal">
      <formula>2</formula>
    </cfRule>
  </conditionalFormatting>
  <conditionalFormatting sqref="W124">
    <cfRule type="cellIs" dxfId="750" priority="771" operator="equal">
      <formula>1</formula>
    </cfRule>
  </conditionalFormatting>
  <conditionalFormatting sqref="W124">
    <cfRule type="cellIs" dxfId="749" priority="766" operator="equal">
      <formula>6</formula>
    </cfRule>
  </conditionalFormatting>
  <conditionalFormatting sqref="W124">
    <cfRule type="cellIs" dxfId="748" priority="767" operator="equal">
      <formula>5</formula>
    </cfRule>
  </conditionalFormatting>
  <conditionalFormatting sqref="W124">
    <cfRule type="cellIs" dxfId="747" priority="768" operator="equal">
      <formula>4</formula>
    </cfRule>
  </conditionalFormatting>
  <conditionalFormatting sqref="W124">
    <cfRule type="cellIs" dxfId="746" priority="769" operator="equal">
      <formula>3</formula>
    </cfRule>
  </conditionalFormatting>
  <conditionalFormatting sqref="U128">
    <cfRule type="cellIs" dxfId="745" priority="762" operator="between">
      <formula>15</formula>
      <formula>20</formula>
    </cfRule>
  </conditionalFormatting>
  <conditionalFormatting sqref="U128">
    <cfRule type="cellIs" dxfId="744" priority="763" operator="between">
      <formula>10</formula>
      <formula>14.999</formula>
    </cfRule>
  </conditionalFormatting>
  <conditionalFormatting sqref="U128">
    <cfRule type="cellIs" dxfId="743" priority="764" operator="between">
      <formula>5</formula>
      <formula>9.999</formula>
    </cfRule>
  </conditionalFormatting>
  <conditionalFormatting sqref="U128">
    <cfRule type="cellIs" dxfId="742" priority="765" operator="between">
      <formula>0.001</formula>
      <formula>4.999</formula>
    </cfRule>
  </conditionalFormatting>
  <conditionalFormatting sqref="W128">
    <cfRule type="cellIs" dxfId="741" priority="760" operator="equal">
      <formula>2</formula>
    </cfRule>
  </conditionalFormatting>
  <conditionalFormatting sqref="W128">
    <cfRule type="cellIs" dxfId="740" priority="761" operator="equal">
      <formula>1</formula>
    </cfRule>
  </conditionalFormatting>
  <conditionalFormatting sqref="W128">
    <cfRule type="cellIs" dxfId="739" priority="756" operator="equal">
      <formula>6</formula>
    </cfRule>
  </conditionalFormatting>
  <conditionalFormatting sqref="W128">
    <cfRule type="cellIs" dxfId="738" priority="757" operator="equal">
      <formula>5</formula>
    </cfRule>
  </conditionalFormatting>
  <conditionalFormatting sqref="W128">
    <cfRule type="cellIs" dxfId="737" priority="758" operator="equal">
      <formula>4</formula>
    </cfRule>
  </conditionalFormatting>
  <conditionalFormatting sqref="W128">
    <cfRule type="cellIs" dxfId="736" priority="759" operator="equal">
      <formula>3</formula>
    </cfRule>
  </conditionalFormatting>
  <conditionalFormatting sqref="U132">
    <cfRule type="cellIs" dxfId="735" priority="752" operator="between">
      <formula>15</formula>
      <formula>20</formula>
    </cfRule>
  </conditionalFormatting>
  <conditionalFormatting sqref="U132">
    <cfRule type="cellIs" dxfId="734" priority="753" operator="between">
      <formula>10</formula>
      <formula>14.999</formula>
    </cfRule>
  </conditionalFormatting>
  <conditionalFormatting sqref="U132">
    <cfRule type="cellIs" dxfId="733" priority="754" operator="between">
      <formula>5</formula>
      <formula>9.999</formula>
    </cfRule>
  </conditionalFormatting>
  <conditionalFormatting sqref="U132">
    <cfRule type="cellIs" dxfId="732" priority="755" operator="between">
      <formula>0.001</formula>
      <formula>4.999</formula>
    </cfRule>
  </conditionalFormatting>
  <conditionalFormatting sqref="W132">
    <cfRule type="cellIs" dxfId="731" priority="750" operator="equal">
      <formula>2</formula>
    </cfRule>
  </conditionalFormatting>
  <conditionalFormatting sqref="W132">
    <cfRule type="cellIs" dxfId="730" priority="751" operator="equal">
      <formula>1</formula>
    </cfRule>
  </conditionalFormatting>
  <conditionalFormatting sqref="W132">
    <cfRule type="cellIs" dxfId="729" priority="746" operator="equal">
      <formula>6</formula>
    </cfRule>
  </conditionalFormatting>
  <conditionalFormatting sqref="W132">
    <cfRule type="cellIs" dxfId="728" priority="747" operator="equal">
      <formula>5</formula>
    </cfRule>
  </conditionalFormatting>
  <conditionalFormatting sqref="W132">
    <cfRule type="cellIs" dxfId="727" priority="748" operator="equal">
      <formula>4</formula>
    </cfRule>
  </conditionalFormatting>
  <conditionalFormatting sqref="W132">
    <cfRule type="cellIs" dxfId="726" priority="749" operator="equal">
      <formula>3</formula>
    </cfRule>
  </conditionalFormatting>
  <conditionalFormatting sqref="U106">
    <cfRule type="cellIs" dxfId="725" priority="742" operator="between">
      <formula>15</formula>
      <formula>20</formula>
    </cfRule>
  </conditionalFormatting>
  <conditionalFormatting sqref="U106">
    <cfRule type="cellIs" dxfId="724" priority="743" operator="between">
      <formula>10</formula>
      <formula>14.999</formula>
    </cfRule>
  </conditionalFormatting>
  <conditionalFormatting sqref="U106">
    <cfRule type="cellIs" dxfId="723" priority="744" operator="between">
      <formula>5</formula>
      <formula>9.999</formula>
    </cfRule>
  </conditionalFormatting>
  <conditionalFormatting sqref="U106">
    <cfRule type="cellIs" dxfId="722" priority="745" operator="between">
      <formula>0.001</formula>
      <formula>4.999</formula>
    </cfRule>
  </conditionalFormatting>
  <conditionalFormatting sqref="W106">
    <cfRule type="cellIs" dxfId="721" priority="740" operator="equal">
      <formula>2</formula>
    </cfRule>
  </conditionalFormatting>
  <conditionalFormatting sqref="W106">
    <cfRule type="cellIs" dxfId="720" priority="741" operator="equal">
      <formula>1</formula>
    </cfRule>
  </conditionalFormatting>
  <conditionalFormatting sqref="W106">
    <cfRule type="cellIs" dxfId="719" priority="736" operator="equal">
      <formula>6</formula>
    </cfRule>
  </conditionalFormatting>
  <conditionalFormatting sqref="W106">
    <cfRule type="cellIs" dxfId="718" priority="737" operator="equal">
      <formula>5</formula>
    </cfRule>
  </conditionalFormatting>
  <conditionalFormatting sqref="W106">
    <cfRule type="cellIs" dxfId="717" priority="738" operator="equal">
      <formula>4</formula>
    </cfRule>
  </conditionalFormatting>
  <conditionalFormatting sqref="W106">
    <cfRule type="cellIs" dxfId="716" priority="739" operator="equal">
      <formula>3</formula>
    </cfRule>
  </conditionalFormatting>
  <conditionalFormatting sqref="AV116">
    <cfRule type="cellIs" dxfId="715" priority="732" operator="between">
      <formula>15</formula>
      <formula>20</formula>
    </cfRule>
  </conditionalFormatting>
  <conditionalFormatting sqref="AV116">
    <cfRule type="cellIs" dxfId="714" priority="733" operator="between">
      <formula>10</formula>
      <formula>14.999</formula>
    </cfRule>
  </conditionalFormatting>
  <conditionalFormatting sqref="AV116">
    <cfRule type="cellIs" dxfId="713" priority="734" operator="between">
      <formula>5</formula>
      <formula>9.999</formula>
    </cfRule>
  </conditionalFormatting>
  <conditionalFormatting sqref="AV116">
    <cfRule type="cellIs" dxfId="712" priority="735" operator="between">
      <formula>0.001</formula>
      <formula>4.999</formula>
    </cfRule>
  </conditionalFormatting>
  <conditionalFormatting sqref="AX116">
    <cfRule type="cellIs" dxfId="711" priority="730" operator="equal">
      <formula>2</formula>
    </cfRule>
  </conditionalFormatting>
  <conditionalFormatting sqref="AX116">
    <cfRule type="cellIs" dxfId="710" priority="731" operator="equal">
      <formula>1</formula>
    </cfRule>
  </conditionalFormatting>
  <conditionalFormatting sqref="AX116">
    <cfRule type="cellIs" dxfId="709" priority="726" operator="equal">
      <formula>6</formula>
    </cfRule>
  </conditionalFormatting>
  <conditionalFormatting sqref="AX116">
    <cfRule type="cellIs" dxfId="708" priority="727" operator="equal">
      <formula>5</formula>
    </cfRule>
  </conditionalFormatting>
  <conditionalFormatting sqref="AX116">
    <cfRule type="cellIs" dxfId="707" priority="728" operator="equal">
      <formula>4</formula>
    </cfRule>
  </conditionalFormatting>
  <conditionalFormatting sqref="AX116">
    <cfRule type="cellIs" dxfId="706" priority="729" operator="equal">
      <formula>3</formula>
    </cfRule>
  </conditionalFormatting>
  <conditionalFormatting sqref="AV120">
    <cfRule type="cellIs" dxfId="705" priority="722" operator="between">
      <formula>15</formula>
      <formula>20</formula>
    </cfRule>
  </conditionalFormatting>
  <conditionalFormatting sqref="AV120">
    <cfRule type="cellIs" dxfId="704" priority="723" operator="between">
      <formula>10</formula>
      <formula>14.999</formula>
    </cfRule>
  </conditionalFormatting>
  <conditionalFormatting sqref="AV120">
    <cfRule type="cellIs" dxfId="703" priority="724" operator="between">
      <formula>5</formula>
      <formula>9.999</formula>
    </cfRule>
  </conditionalFormatting>
  <conditionalFormatting sqref="AV120">
    <cfRule type="cellIs" dxfId="702" priority="725" operator="between">
      <formula>0.001</formula>
      <formula>4.999</formula>
    </cfRule>
  </conditionalFormatting>
  <conditionalFormatting sqref="AX120">
    <cfRule type="cellIs" dxfId="701" priority="720" operator="equal">
      <formula>2</formula>
    </cfRule>
  </conditionalFormatting>
  <conditionalFormatting sqref="AX120">
    <cfRule type="cellIs" dxfId="700" priority="721" operator="equal">
      <formula>1</formula>
    </cfRule>
  </conditionalFormatting>
  <conditionalFormatting sqref="AX120">
    <cfRule type="cellIs" dxfId="699" priority="716" operator="equal">
      <formula>6</formula>
    </cfRule>
  </conditionalFormatting>
  <conditionalFormatting sqref="AX120">
    <cfRule type="cellIs" dxfId="698" priority="717" operator="equal">
      <formula>5</formula>
    </cfRule>
  </conditionalFormatting>
  <conditionalFormatting sqref="AX120">
    <cfRule type="cellIs" dxfId="697" priority="718" operator="equal">
      <formula>4</formula>
    </cfRule>
  </conditionalFormatting>
  <conditionalFormatting sqref="AX120">
    <cfRule type="cellIs" dxfId="696" priority="719" operator="equal">
      <formula>3</formula>
    </cfRule>
  </conditionalFormatting>
  <conditionalFormatting sqref="AV124">
    <cfRule type="cellIs" dxfId="695" priority="712" operator="between">
      <formula>15</formula>
      <formula>20</formula>
    </cfRule>
  </conditionalFormatting>
  <conditionalFormatting sqref="AV124">
    <cfRule type="cellIs" dxfId="694" priority="713" operator="between">
      <formula>10</formula>
      <formula>14.999</formula>
    </cfRule>
  </conditionalFormatting>
  <conditionalFormatting sqref="AV124">
    <cfRule type="cellIs" dxfId="693" priority="714" operator="between">
      <formula>5</formula>
      <formula>9.999</formula>
    </cfRule>
  </conditionalFormatting>
  <conditionalFormatting sqref="AV124">
    <cfRule type="cellIs" dxfId="692" priority="715" operator="between">
      <formula>0.001</formula>
      <formula>4.999</formula>
    </cfRule>
  </conditionalFormatting>
  <conditionalFormatting sqref="AX124">
    <cfRule type="cellIs" dxfId="691" priority="710" operator="equal">
      <formula>2</formula>
    </cfRule>
  </conditionalFormatting>
  <conditionalFormatting sqref="AX124">
    <cfRule type="cellIs" dxfId="690" priority="711" operator="equal">
      <formula>1</formula>
    </cfRule>
  </conditionalFormatting>
  <conditionalFormatting sqref="AX124">
    <cfRule type="cellIs" dxfId="689" priority="706" operator="equal">
      <formula>6</formula>
    </cfRule>
  </conditionalFormatting>
  <conditionalFormatting sqref="AX124">
    <cfRule type="cellIs" dxfId="688" priority="707" operator="equal">
      <formula>5</formula>
    </cfRule>
  </conditionalFormatting>
  <conditionalFormatting sqref="AX124">
    <cfRule type="cellIs" dxfId="687" priority="708" operator="equal">
      <formula>4</formula>
    </cfRule>
  </conditionalFormatting>
  <conditionalFormatting sqref="AX124">
    <cfRule type="cellIs" dxfId="686" priority="709" operator="equal">
      <formula>3</formula>
    </cfRule>
  </conditionalFormatting>
  <conditionalFormatting sqref="AV128">
    <cfRule type="cellIs" dxfId="685" priority="702" operator="between">
      <formula>15</formula>
      <formula>20</formula>
    </cfRule>
  </conditionalFormatting>
  <conditionalFormatting sqref="AV128">
    <cfRule type="cellIs" dxfId="684" priority="703" operator="between">
      <formula>10</formula>
      <formula>14.999</formula>
    </cfRule>
  </conditionalFormatting>
  <conditionalFormatting sqref="AV128">
    <cfRule type="cellIs" dxfId="683" priority="704" operator="between">
      <formula>5</formula>
      <formula>9.999</formula>
    </cfRule>
  </conditionalFormatting>
  <conditionalFormatting sqref="AV128">
    <cfRule type="cellIs" dxfId="682" priority="705" operator="between">
      <formula>0.001</formula>
      <formula>4.999</formula>
    </cfRule>
  </conditionalFormatting>
  <conditionalFormatting sqref="AX128">
    <cfRule type="cellIs" dxfId="681" priority="700" operator="equal">
      <formula>2</formula>
    </cfRule>
  </conditionalFormatting>
  <conditionalFormatting sqref="AX128">
    <cfRule type="cellIs" dxfId="680" priority="701" operator="equal">
      <formula>1</formula>
    </cfRule>
  </conditionalFormatting>
  <conditionalFormatting sqref="AX128">
    <cfRule type="cellIs" dxfId="679" priority="696" operator="equal">
      <formula>6</formula>
    </cfRule>
  </conditionalFormatting>
  <conditionalFormatting sqref="AX128">
    <cfRule type="cellIs" dxfId="678" priority="697" operator="equal">
      <formula>5</formula>
    </cfRule>
  </conditionalFormatting>
  <conditionalFormatting sqref="AX128">
    <cfRule type="cellIs" dxfId="677" priority="698" operator="equal">
      <formula>4</formula>
    </cfRule>
  </conditionalFormatting>
  <conditionalFormatting sqref="AX128">
    <cfRule type="cellIs" dxfId="676" priority="699" operator="equal">
      <formula>3</formula>
    </cfRule>
  </conditionalFormatting>
  <conditionalFormatting sqref="AV106">
    <cfRule type="cellIs" dxfId="675" priority="692" operator="between">
      <formula>15</formula>
      <formula>20</formula>
    </cfRule>
  </conditionalFormatting>
  <conditionalFormatting sqref="AV106">
    <cfRule type="cellIs" dxfId="674" priority="693" operator="between">
      <formula>10</formula>
      <formula>14.999</formula>
    </cfRule>
  </conditionalFormatting>
  <conditionalFormatting sqref="AV106">
    <cfRule type="cellIs" dxfId="673" priority="694" operator="between">
      <formula>5</formula>
      <formula>9.999</formula>
    </cfRule>
  </conditionalFormatting>
  <conditionalFormatting sqref="AV106">
    <cfRule type="cellIs" dxfId="672" priority="695" operator="between">
      <formula>0.001</formula>
      <formula>4.999</formula>
    </cfRule>
  </conditionalFormatting>
  <conditionalFormatting sqref="AX106">
    <cfRule type="cellIs" dxfId="671" priority="690" operator="equal">
      <formula>2</formula>
    </cfRule>
  </conditionalFormatting>
  <conditionalFormatting sqref="AX106">
    <cfRule type="cellIs" dxfId="670" priority="691" operator="equal">
      <formula>1</formula>
    </cfRule>
  </conditionalFormatting>
  <conditionalFormatting sqref="AX106">
    <cfRule type="cellIs" dxfId="669" priority="686" operator="equal">
      <formula>6</formula>
    </cfRule>
  </conditionalFormatting>
  <conditionalFormatting sqref="AX106">
    <cfRule type="cellIs" dxfId="668" priority="687" operator="equal">
      <formula>5</formula>
    </cfRule>
  </conditionalFormatting>
  <conditionalFormatting sqref="AX106">
    <cfRule type="cellIs" dxfId="667" priority="688" operator="equal">
      <formula>4</formula>
    </cfRule>
  </conditionalFormatting>
  <conditionalFormatting sqref="AX106">
    <cfRule type="cellIs" dxfId="666" priority="689" operator="equal">
      <formula>3</formula>
    </cfRule>
  </conditionalFormatting>
  <conditionalFormatting sqref="AV206">
    <cfRule type="cellIs" dxfId="665" priority="682" operator="between">
      <formula>15</formula>
      <formula>20</formula>
    </cfRule>
  </conditionalFormatting>
  <conditionalFormatting sqref="AV206">
    <cfRule type="cellIs" dxfId="664" priority="683" operator="between">
      <formula>10</formula>
      <formula>14.999</formula>
    </cfRule>
  </conditionalFormatting>
  <conditionalFormatting sqref="AV206">
    <cfRule type="cellIs" dxfId="663" priority="684" operator="between">
      <formula>5</formula>
      <formula>9.999</formula>
    </cfRule>
  </conditionalFormatting>
  <conditionalFormatting sqref="AV206">
    <cfRule type="cellIs" dxfId="662" priority="685" operator="between">
      <formula>0.001</formula>
      <formula>4.999</formula>
    </cfRule>
  </conditionalFormatting>
  <conditionalFormatting sqref="AX206">
    <cfRule type="cellIs" dxfId="661" priority="680" operator="equal">
      <formula>2</formula>
    </cfRule>
  </conditionalFormatting>
  <conditionalFormatting sqref="AX206">
    <cfRule type="cellIs" dxfId="660" priority="681" operator="equal">
      <formula>1</formula>
    </cfRule>
  </conditionalFormatting>
  <conditionalFormatting sqref="AX206">
    <cfRule type="cellIs" dxfId="659" priority="676" operator="equal">
      <formula>6</formula>
    </cfRule>
  </conditionalFormatting>
  <conditionalFormatting sqref="AX206">
    <cfRule type="cellIs" dxfId="658" priority="677" operator="equal">
      <formula>5</formula>
    </cfRule>
  </conditionalFormatting>
  <conditionalFormatting sqref="AX206">
    <cfRule type="cellIs" dxfId="657" priority="678" operator="equal">
      <formula>4</formula>
    </cfRule>
  </conditionalFormatting>
  <conditionalFormatting sqref="AX206">
    <cfRule type="cellIs" dxfId="656" priority="679" operator="equal">
      <formula>3</formula>
    </cfRule>
  </conditionalFormatting>
  <conditionalFormatting sqref="AV210">
    <cfRule type="cellIs" dxfId="655" priority="672" operator="between">
      <formula>15</formula>
      <formula>20</formula>
    </cfRule>
  </conditionalFormatting>
  <conditionalFormatting sqref="AV210">
    <cfRule type="cellIs" dxfId="654" priority="673" operator="between">
      <formula>10</formula>
      <formula>14.999</formula>
    </cfRule>
  </conditionalFormatting>
  <conditionalFormatting sqref="AV210">
    <cfRule type="cellIs" dxfId="653" priority="674" operator="between">
      <formula>5</formula>
      <formula>9.999</formula>
    </cfRule>
  </conditionalFormatting>
  <conditionalFormatting sqref="AV210">
    <cfRule type="cellIs" dxfId="652" priority="675" operator="between">
      <formula>0.001</formula>
      <formula>4.999</formula>
    </cfRule>
  </conditionalFormatting>
  <conditionalFormatting sqref="AX210">
    <cfRule type="cellIs" dxfId="651" priority="670" operator="equal">
      <formula>2</formula>
    </cfRule>
  </conditionalFormatting>
  <conditionalFormatting sqref="AX210">
    <cfRule type="cellIs" dxfId="650" priority="671" operator="equal">
      <formula>1</formula>
    </cfRule>
  </conditionalFormatting>
  <conditionalFormatting sqref="AX210">
    <cfRule type="cellIs" dxfId="649" priority="666" operator="equal">
      <formula>6</formula>
    </cfRule>
  </conditionalFormatting>
  <conditionalFormatting sqref="AX210">
    <cfRule type="cellIs" dxfId="648" priority="667" operator="equal">
      <formula>5</formula>
    </cfRule>
  </conditionalFormatting>
  <conditionalFormatting sqref="AX210">
    <cfRule type="cellIs" dxfId="647" priority="668" operator="equal">
      <formula>4</formula>
    </cfRule>
  </conditionalFormatting>
  <conditionalFormatting sqref="AX210">
    <cfRule type="cellIs" dxfId="646" priority="669" operator="equal">
      <formula>3</formula>
    </cfRule>
  </conditionalFormatting>
  <conditionalFormatting sqref="U226">
    <cfRule type="cellIs" dxfId="645" priority="652" operator="between">
      <formula>15</formula>
      <formula>20</formula>
    </cfRule>
  </conditionalFormatting>
  <conditionalFormatting sqref="U226">
    <cfRule type="cellIs" dxfId="644" priority="653" operator="between">
      <formula>10</formula>
      <formula>14.999</formula>
    </cfRule>
  </conditionalFormatting>
  <conditionalFormatting sqref="U226">
    <cfRule type="cellIs" dxfId="643" priority="654" operator="between">
      <formula>5</formula>
      <formula>9.999</formula>
    </cfRule>
  </conditionalFormatting>
  <conditionalFormatting sqref="U226">
    <cfRule type="cellIs" dxfId="642" priority="655" operator="between">
      <formula>0.001</formula>
      <formula>4.999</formula>
    </cfRule>
  </conditionalFormatting>
  <conditionalFormatting sqref="W226">
    <cfRule type="cellIs" dxfId="641" priority="650" operator="equal">
      <formula>2</formula>
    </cfRule>
  </conditionalFormatting>
  <conditionalFormatting sqref="W226">
    <cfRule type="cellIs" dxfId="640" priority="651" operator="equal">
      <formula>1</formula>
    </cfRule>
  </conditionalFormatting>
  <conditionalFormatting sqref="W226">
    <cfRule type="cellIs" dxfId="639" priority="646" operator="equal">
      <formula>6</formula>
    </cfRule>
  </conditionalFormatting>
  <conditionalFormatting sqref="W226">
    <cfRule type="cellIs" dxfId="638" priority="647" operator="equal">
      <formula>5</formula>
    </cfRule>
  </conditionalFormatting>
  <conditionalFormatting sqref="W226">
    <cfRule type="cellIs" dxfId="637" priority="648" operator="equal">
      <formula>4</formula>
    </cfRule>
  </conditionalFormatting>
  <conditionalFormatting sqref="W226">
    <cfRule type="cellIs" dxfId="636" priority="649" operator="equal">
      <formula>3</formula>
    </cfRule>
  </conditionalFormatting>
  <conditionalFormatting sqref="U230">
    <cfRule type="cellIs" dxfId="635" priority="642" operator="between">
      <formula>15</formula>
      <formula>20</formula>
    </cfRule>
  </conditionalFormatting>
  <conditionalFormatting sqref="U230">
    <cfRule type="cellIs" dxfId="634" priority="643" operator="between">
      <formula>10</formula>
      <formula>14.999</formula>
    </cfRule>
  </conditionalFormatting>
  <conditionalFormatting sqref="U230">
    <cfRule type="cellIs" dxfId="633" priority="644" operator="between">
      <formula>5</formula>
      <formula>9.999</formula>
    </cfRule>
  </conditionalFormatting>
  <conditionalFormatting sqref="U230">
    <cfRule type="cellIs" dxfId="632" priority="645" operator="between">
      <formula>0.001</formula>
      <formula>4.999</formula>
    </cfRule>
  </conditionalFormatting>
  <conditionalFormatting sqref="W230">
    <cfRule type="cellIs" dxfId="631" priority="640" operator="equal">
      <formula>2</formula>
    </cfRule>
  </conditionalFormatting>
  <conditionalFormatting sqref="W230">
    <cfRule type="cellIs" dxfId="630" priority="641" operator="equal">
      <formula>1</formula>
    </cfRule>
  </conditionalFormatting>
  <conditionalFormatting sqref="W230">
    <cfRule type="cellIs" dxfId="629" priority="636" operator="equal">
      <formula>6</formula>
    </cfRule>
  </conditionalFormatting>
  <conditionalFormatting sqref="W230">
    <cfRule type="cellIs" dxfId="628" priority="637" operator="equal">
      <formula>5</formula>
    </cfRule>
  </conditionalFormatting>
  <conditionalFormatting sqref="W230">
    <cfRule type="cellIs" dxfId="627" priority="638" operator="equal">
      <formula>4</formula>
    </cfRule>
  </conditionalFormatting>
  <conditionalFormatting sqref="W230">
    <cfRule type="cellIs" dxfId="626" priority="639" operator="equal">
      <formula>3</formula>
    </cfRule>
  </conditionalFormatting>
  <conditionalFormatting sqref="U234">
    <cfRule type="cellIs" dxfId="625" priority="632" operator="between">
      <formula>15</formula>
      <formula>20</formula>
    </cfRule>
  </conditionalFormatting>
  <conditionalFormatting sqref="U234">
    <cfRule type="cellIs" dxfId="624" priority="633" operator="between">
      <formula>10</formula>
      <formula>14.999</formula>
    </cfRule>
  </conditionalFormatting>
  <conditionalFormatting sqref="U234">
    <cfRule type="cellIs" dxfId="623" priority="634" operator="between">
      <formula>5</formula>
      <formula>9.999</formula>
    </cfRule>
  </conditionalFormatting>
  <conditionalFormatting sqref="U234">
    <cfRule type="cellIs" dxfId="622" priority="635" operator="between">
      <formula>0.001</formula>
      <formula>4.999</formula>
    </cfRule>
  </conditionalFormatting>
  <conditionalFormatting sqref="W234">
    <cfRule type="cellIs" dxfId="621" priority="630" operator="equal">
      <formula>2</formula>
    </cfRule>
  </conditionalFormatting>
  <conditionalFormatting sqref="W234">
    <cfRule type="cellIs" dxfId="620" priority="631" operator="equal">
      <formula>1</formula>
    </cfRule>
  </conditionalFormatting>
  <conditionalFormatting sqref="W234">
    <cfRule type="cellIs" dxfId="619" priority="626" operator="equal">
      <formula>6</formula>
    </cfRule>
  </conditionalFormatting>
  <conditionalFormatting sqref="W234">
    <cfRule type="cellIs" dxfId="618" priority="627" operator="equal">
      <formula>5</formula>
    </cfRule>
  </conditionalFormatting>
  <conditionalFormatting sqref="W234">
    <cfRule type="cellIs" dxfId="617" priority="628" operator="equal">
      <formula>4</formula>
    </cfRule>
  </conditionalFormatting>
  <conditionalFormatting sqref="W234">
    <cfRule type="cellIs" dxfId="616" priority="629" operator="equal">
      <formula>3</formula>
    </cfRule>
  </conditionalFormatting>
  <conditionalFormatting sqref="U137">
    <cfRule type="cellIs" dxfId="615" priority="612" operator="between">
      <formula>15</formula>
      <formula>20</formula>
    </cfRule>
  </conditionalFormatting>
  <conditionalFormatting sqref="U137">
    <cfRule type="cellIs" dxfId="614" priority="613" operator="between">
      <formula>10</formula>
      <formula>14.999</formula>
    </cfRule>
  </conditionalFormatting>
  <conditionalFormatting sqref="U137">
    <cfRule type="cellIs" dxfId="613" priority="614" operator="between">
      <formula>5</formula>
      <formula>9.999</formula>
    </cfRule>
  </conditionalFormatting>
  <conditionalFormatting sqref="U137">
    <cfRule type="cellIs" dxfId="612" priority="615" operator="between">
      <formula>0.001</formula>
      <formula>4.999</formula>
    </cfRule>
  </conditionalFormatting>
  <conditionalFormatting sqref="W137">
    <cfRule type="cellIs" dxfId="611" priority="610" operator="equal">
      <formula>2</formula>
    </cfRule>
  </conditionalFormatting>
  <conditionalFormatting sqref="W137">
    <cfRule type="cellIs" dxfId="610" priority="611" operator="equal">
      <formula>1</formula>
    </cfRule>
  </conditionalFormatting>
  <conditionalFormatting sqref="W137">
    <cfRule type="cellIs" dxfId="609" priority="606" operator="equal">
      <formula>6</formula>
    </cfRule>
  </conditionalFormatting>
  <conditionalFormatting sqref="W137">
    <cfRule type="cellIs" dxfId="608" priority="607" operator="equal">
      <formula>5</formula>
    </cfRule>
  </conditionalFormatting>
  <conditionalFormatting sqref="W137">
    <cfRule type="cellIs" dxfId="607" priority="608" operator="equal">
      <formula>4</formula>
    </cfRule>
  </conditionalFormatting>
  <conditionalFormatting sqref="W137">
    <cfRule type="cellIs" dxfId="606" priority="609" operator="equal">
      <formula>3</formula>
    </cfRule>
  </conditionalFormatting>
  <conditionalFormatting sqref="AV137">
    <cfRule type="cellIs" dxfId="605" priority="602" operator="between">
      <formula>15</formula>
      <formula>20</formula>
    </cfRule>
  </conditionalFormatting>
  <conditionalFormatting sqref="AV137">
    <cfRule type="cellIs" dxfId="604" priority="603" operator="between">
      <formula>10</formula>
      <formula>14.999</formula>
    </cfRule>
  </conditionalFormatting>
  <conditionalFormatting sqref="AV137">
    <cfRule type="cellIs" dxfId="603" priority="604" operator="between">
      <formula>5</formula>
      <formula>9.999</formula>
    </cfRule>
  </conditionalFormatting>
  <conditionalFormatting sqref="AV137">
    <cfRule type="cellIs" dxfId="602" priority="605" operator="between">
      <formula>0.001</formula>
      <formula>4.999</formula>
    </cfRule>
  </conditionalFormatting>
  <conditionalFormatting sqref="AX137">
    <cfRule type="cellIs" dxfId="601" priority="600" operator="equal">
      <formula>2</formula>
    </cfRule>
  </conditionalFormatting>
  <conditionalFormatting sqref="AX137">
    <cfRule type="cellIs" dxfId="600" priority="601" operator="equal">
      <formula>1</formula>
    </cfRule>
  </conditionalFormatting>
  <conditionalFormatting sqref="AX137">
    <cfRule type="cellIs" dxfId="599" priority="596" operator="equal">
      <formula>6</formula>
    </cfRule>
  </conditionalFormatting>
  <conditionalFormatting sqref="AX137">
    <cfRule type="cellIs" dxfId="598" priority="597" operator="equal">
      <formula>5</formula>
    </cfRule>
  </conditionalFormatting>
  <conditionalFormatting sqref="AX137">
    <cfRule type="cellIs" dxfId="597" priority="598" operator="equal">
      <formula>4</formula>
    </cfRule>
  </conditionalFormatting>
  <conditionalFormatting sqref="AX137">
    <cfRule type="cellIs" dxfId="596" priority="599" operator="equal">
      <formula>3</formula>
    </cfRule>
  </conditionalFormatting>
  <conditionalFormatting sqref="U196">
    <cfRule type="cellIs" dxfId="595" priority="592" operator="between">
      <formula>15</formula>
      <formula>20</formula>
    </cfRule>
  </conditionalFormatting>
  <conditionalFormatting sqref="U196">
    <cfRule type="cellIs" dxfId="594" priority="593" operator="between">
      <formula>10</formula>
      <formula>14.999</formula>
    </cfRule>
  </conditionalFormatting>
  <conditionalFormatting sqref="U196">
    <cfRule type="cellIs" dxfId="593" priority="594" operator="between">
      <formula>5</formula>
      <formula>9.999</formula>
    </cfRule>
  </conditionalFormatting>
  <conditionalFormatting sqref="U196">
    <cfRule type="cellIs" dxfId="592" priority="595" operator="between">
      <formula>0.001</formula>
      <formula>4.999</formula>
    </cfRule>
  </conditionalFormatting>
  <conditionalFormatting sqref="W196">
    <cfRule type="cellIs" dxfId="591" priority="590" operator="equal">
      <formula>2</formula>
    </cfRule>
  </conditionalFormatting>
  <conditionalFormatting sqref="W196">
    <cfRule type="cellIs" dxfId="590" priority="591" operator="equal">
      <formula>1</formula>
    </cfRule>
  </conditionalFormatting>
  <conditionalFormatting sqref="W196">
    <cfRule type="cellIs" dxfId="589" priority="586" operator="equal">
      <formula>6</formula>
    </cfRule>
  </conditionalFormatting>
  <conditionalFormatting sqref="W196">
    <cfRule type="cellIs" dxfId="588" priority="587" operator="equal">
      <formula>5</formula>
    </cfRule>
  </conditionalFormatting>
  <conditionalFormatting sqref="W196">
    <cfRule type="cellIs" dxfId="587" priority="588" operator="equal">
      <formula>4</formula>
    </cfRule>
  </conditionalFormatting>
  <conditionalFormatting sqref="W196">
    <cfRule type="cellIs" dxfId="586" priority="589" operator="equal">
      <formula>3</formula>
    </cfRule>
  </conditionalFormatting>
  <conditionalFormatting sqref="AV196">
    <cfRule type="cellIs" dxfId="585" priority="582" operator="between">
      <formula>15</formula>
      <formula>20</formula>
    </cfRule>
  </conditionalFormatting>
  <conditionalFormatting sqref="AV196">
    <cfRule type="cellIs" dxfId="584" priority="583" operator="between">
      <formula>10</formula>
      <formula>14.999</formula>
    </cfRule>
  </conditionalFormatting>
  <conditionalFormatting sqref="AV196">
    <cfRule type="cellIs" dxfId="583" priority="584" operator="between">
      <formula>5</formula>
      <formula>9.999</formula>
    </cfRule>
  </conditionalFormatting>
  <conditionalFormatting sqref="AV196">
    <cfRule type="cellIs" dxfId="582" priority="585" operator="between">
      <formula>0.001</formula>
      <formula>4.999</formula>
    </cfRule>
  </conditionalFormatting>
  <conditionalFormatting sqref="AX196">
    <cfRule type="cellIs" dxfId="581" priority="580" operator="equal">
      <formula>2</formula>
    </cfRule>
  </conditionalFormatting>
  <conditionalFormatting sqref="AX196">
    <cfRule type="cellIs" dxfId="580" priority="581" operator="equal">
      <formula>1</formula>
    </cfRule>
  </conditionalFormatting>
  <conditionalFormatting sqref="AX196">
    <cfRule type="cellIs" dxfId="579" priority="576" operator="equal">
      <formula>6</formula>
    </cfRule>
  </conditionalFormatting>
  <conditionalFormatting sqref="AX196">
    <cfRule type="cellIs" dxfId="578" priority="577" operator="equal">
      <formula>5</formula>
    </cfRule>
  </conditionalFormatting>
  <conditionalFormatting sqref="AX196">
    <cfRule type="cellIs" dxfId="577" priority="578" operator="equal">
      <formula>4</formula>
    </cfRule>
  </conditionalFormatting>
  <conditionalFormatting sqref="AX196">
    <cfRule type="cellIs" dxfId="576" priority="579" operator="equal">
      <formula>3</formula>
    </cfRule>
  </conditionalFormatting>
  <conditionalFormatting sqref="U216">
    <cfRule type="cellIs" dxfId="575" priority="572" operator="between">
      <formula>15</formula>
      <formula>20</formula>
    </cfRule>
  </conditionalFormatting>
  <conditionalFormatting sqref="U216">
    <cfRule type="cellIs" dxfId="574" priority="573" operator="between">
      <formula>10</formula>
      <formula>14.999</formula>
    </cfRule>
  </conditionalFormatting>
  <conditionalFormatting sqref="U216">
    <cfRule type="cellIs" dxfId="573" priority="574" operator="between">
      <formula>5</formula>
      <formula>9.999</formula>
    </cfRule>
  </conditionalFormatting>
  <conditionalFormatting sqref="U216">
    <cfRule type="cellIs" dxfId="572" priority="575" operator="between">
      <formula>0.001</formula>
      <formula>4.999</formula>
    </cfRule>
  </conditionalFormatting>
  <conditionalFormatting sqref="W216">
    <cfRule type="cellIs" dxfId="571" priority="570" operator="equal">
      <formula>2</formula>
    </cfRule>
  </conditionalFormatting>
  <conditionalFormatting sqref="W216">
    <cfRule type="cellIs" dxfId="570" priority="571" operator="equal">
      <formula>1</formula>
    </cfRule>
  </conditionalFormatting>
  <conditionalFormatting sqref="W216">
    <cfRule type="cellIs" dxfId="569" priority="566" operator="equal">
      <formula>6</formula>
    </cfRule>
  </conditionalFormatting>
  <conditionalFormatting sqref="W216">
    <cfRule type="cellIs" dxfId="568" priority="567" operator="equal">
      <formula>5</formula>
    </cfRule>
  </conditionalFormatting>
  <conditionalFormatting sqref="W216">
    <cfRule type="cellIs" dxfId="567" priority="568" operator="equal">
      <formula>4</formula>
    </cfRule>
  </conditionalFormatting>
  <conditionalFormatting sqref="W216">
    <cfRule type="cellIs" dxfId="566" priority="569" operator="equal">
      <formula>3</formula>
    </cfRule>
  </conditionalFormatting>
  <conditionalFormatting sqref="AV216">
    <cfRule type="cellIs" dxfId="565" priority="562" operator="between">
      <formula>15</formula>
      <formula>20</formula>
    </cfRule>
  </conditionalFormatting>
  <conditionalFormatting sqref="AV216">
    <cfRule type="cellIs" dxfId="564" priority="563" operator="between">
      <formula>10</formula>
      <formula>14.999</formula>
    </cfRule>
  </conditionalFormatting>
  <conditionalFormatting sqref="AV216">
    <cfRule type="cellIs" dxfId="563" priority="564" operator="between">
      <formula>5</formula>
      <formula>9.999</formula>
    </cfRule>
  </conditionalFormatting>
  <conditionalFormatting sqref="AV216">
    <cfRule type="cellIs" dxfId="562" priority="565" operator="between">
      <formula>0.001</formula>
      <formula>4.999</formula>
    </cfRule>
  </conditionalFormatting>
  <conditionalFormatting sqref="AX216">
    <cfRule type="cellIs" dxfId="561" priority="560" operator="equal">
      <formula>2</formula>
    </cfRule>
  </conditionalFormatting>
  <conditionalFormatting sqref="AX216">
    <cfRule type="cellIs" dxfId="560" priority="561" operator="equal">
      <formula>1</formula>
    </cfRule>
  </conditionalFormatting>
  <conditionalFormatting sqref="AX216">
    <cfRule type="cellIs" dxfId="559" priority="556" operator="equal">
      <formula>6</formula>
    </cfRule>
  </conditionalFormatting>
  <conditionalFormatting sqref="AX216">
    <cfRule type="cellIs" dxfId="558" priority="557" operator="equal">
      <formula>5</formula>
    </cfRule>
  </conditionalFormatting>
  <conditionalFormatting sqref="AX216">
    <cfRule type="cellIs" dxfId="557" priority="558" operator="equal">
      <formula>4</formula>
    </cfRule>
  </conditionalFormatting>
  <conditionalFormatting sqref="AX216">
    <cfRule type="cellIs" dxfId="556" priority="559" operator="equal">
      <formula>3</formula>
    </cfRule>
  </conditionalFormatting>
  <conditionalFormatting sqref="U147">
    <cfRule type="cellIs" dxfId="555" priority="552" operator="between">
      <formula>15</formula>
      <formula>20</formula>
    </cfRule>
  </conditionalFormatting>
  <conditionalFormatting sqref="U147">
    <cfRule type="cellIs" dxfId="554" priority="553" operator="between">
      <formula>10</formula>
      <formula>14.999</formula>
    </cfRule>
  </conditionalFormatting>
  <conditionalFormatting sqref="U147">
    <cfRule type="cellIs" dxfId="553" priority="554" operator="between">
      <formula>5</formula>
      <formula>9.999</formula>
    </cfRule>
  </conditionalFormatting>
  <conditionalFormatting sqref="U147">
    <cfRule type="cellIs" dxfId="552" priority="555" operator="between">
      <formula>0.001</formula>
      <formula>4.999</formula>
    </cfRule>
  </conditionalFormatting>
  <conditionalFormatting sqref="W147">
    <cfRule type="cellIs" dxfId="551" priority="550" operator="equal">
      <formula>2</formula>
    </cfRule>
  </conditionalFormatting>
  <conditionalFormatting sqref="W147">
    <cfRule type="cellIs" dxfId="550" priority="551" operator="equal">
      <formula>1</formula>
    </cfRule>
  </conditionalFormatting>
  <conditionalFormatting sqref="W147">
    <cfRule type="cellIs" dxfId="549" priority="546" operator="equal">
      <formula>6</formula>
    </cfRule>
  </conditionalFormatting>
  <conditionalFormatting sqref="W147">
    <cfRule type="cellIs" dxfId="548" priority="547" operator="equal">
      <formula>5</formula>
    </cfRule>
  </conditionalFormatting>
  <conditionalFormatting sqref="W147">
    <cfRule type="cellIs" dxfId="547" priority="548" operator="equal">
      <formula>4</formula>
    </cfRule>
  </conditionalFormatting>
  <conditionalFormatting sqref="W147">
    <cfRule type="cellIs" dxfId="546" priority="549" operator="equal">
      <formula>3</formula>
    </cfRule>
  </conditionalFormatting>
  <conditionalFormatting sqref="U151">
    <cfRule type="cellIs" dxfId="545" priority="542" operator="between">
      <formula>15</formula>
      <formula>20</formula>
    </cfRule>
  </conditionalFormatting>
  <conditionalFormatting sqref="U151">
    <cfRule type="cellIs" dxfId="544" priority="543" operator="between">
      <formula>10</formula>
      <formula>14.999</formula>
    </cfRule>
  </conditionalFormatting>
  <conditionalFormatting sqref="U151">
    <cfRule type="cellIs" dxfId="543" priority="544" operator="between">
      <formula>5</formula>
      <formula>9.999</formula>
    </cfRule>
  </conditionalFormatting>
  <conditionalFormatting sqref="U151">
    <cfRule type="cellIs" dxfId="542" priority="545" operator="between">
      <formula>0.001</formula>
      <formula>4.999</formula>
    </cfRule>
  </conditionalFormatting>
  <conditionalFormatting sqref="W151">
    <cfRule type="cellIs" dxfId="541" priority="540" operator="equal">
      <formula>2</formula>
    </cfRule>
  </conditionalFormatting>
  <conditionalFormatting sqref="W151">
    <cfRule type="cellIs" dxfId="540" priority="541" operator="equal">
      <formula>1</formula>
    </cfRule>
  </conditionalFormatting>
  <conditionalFormatting sqref="W151">
    <cfRule type="cellIs" dxfId="539" priority="536" operator="equal">
      <formula>6</formula>
    </cfRule>
  </conditionalFormatting>
  <conditionalFormatting sqref="W151">
    <cfRule type="cellIs" dxfId="538" priority="537" operator="equal">
      <formula>5</formula>
    </cfRule>
  </conditionalFormatting>
  <conditionalFormatting sqref="W151">
    <cfRule type="cellIs" dxfId="537" priority="538" operator="equal">
      <formula>4</formula>
    </cfRule>
  </conditionalFormatting>
  <conditionalFormatting sqref="W151">
    <cfRule type="cellIs" dxfId="536" priority="539" operator="equal">
      <formula>3</formula>
    </cfRule>
  </conditionalFormatting>
  <conditionalFormatting sqref="U155">
    <cfRule type="cellIs" dxfId="535" priority="532" operator="between">
      <formula>15</formula>
      <formula>20</formula>
    </cfRule>
  </conditionalFormatting>
  <conditionalFormatting sqref="U155">
    <cfRule type="cellIs" dxfId="534" priority="533" operator="between">
      <formula>10</formula>
      <formula>14.999</formula>
    </cfRule>
  </conditionalFormatting>
  <conditionalFormatting sqref="U155">
    <cfRule type="cellIs" dxfId="533" priority="534" operator="between">
      <formula>5</formula>
      <formula>9.999</formula>
    </cfRule>
  </conditionalFormatting>
  <conditionalFormatting sqref="U155">
    <cfRule type="cellIs" dxfId="532" priority="535" operator="between">
      <formula>0.001</formula>
      <formula>4.999</formula>
    </cfRule>
  </conditionalFormatting>
  <conditionalFormatting sqref="W155">
    <cfRule type="cellIs" dxfId="531" priority="530" operator="equal">
      <formula>2</formula>
    </cfRule>
  </conditionalFormatting>
  <conditionalFormatting sqref="W155">
    <cfRule type="cellIs" dxfId="530" priority="531" operator="equal">
      <formula>1</formula>
    </cfRule>
  </conditionalFormatting>
  <conditionalFormatting sqref="W155">
    <cfRule type="cellIs" dxfId="529" priority="526" operator="equal">
      <formula>6</formula>
    </cfRule>
  </conditionalFormatting>
  <conditionalFormatting sqref="W155">
    <cfRule type="cellIs" dxfId="528" priority="527" operator="equal">
      <formula>5</formula>
    </cfRule>
  </conditionalFormatting>
  <conditionalFormatting sqref="W155">
    <cfRule type="cellIs" dxfId="527" priority="528" operator="equal">
      <formula>4</formula>
    </cfRule>
  </conditionalFormatting>
  <conditionalFormatting sqref="W155">
    <cfRule type="cellIs" dxfId="526" priority="529" operator="equal">
      <formula>3</formula>
    </cfRule>
  </conditionalFormatting>
  <conditionalFormatting sqref="AV143">
    <cfRule type="cellIs" dxfId="525" priority="522" operator="between">
      <formula>15</formula>
      <formula>20</formula>
    </cfRule>
  </conditionalFormatting>
  <conditionalFormatting sqref="AV143">
    <cfRule type="cellIs" dxfId="524" priority="523" operator="between">
      <formula>10</formula>
      <formula>14.999</formula>
    </cfRule>
  </conditionalFormatting>
  <conditionalFormatting sqref="AV143">
    <cfRule type="cellIs" dxfId="523" priority="524" operator="between">
      <formula>5</formula>
      <formula>9.999</formula>
    </cfRule>
  </conditionalFormatting>
  <conditionalFormatting sqref="AV143">
    <cfRule type="cellIs" dxfId="522" priority="525" operator="between">
      <formula>0.001</formula>
      <formula>4.999</formula>
    </cfRule>
  </conditionalFormatting>
  <conditionalFormatting sqref="AX143">
    <cfRule type="cellIs" dxfId="521" priority="520" operator="equal">
      <formula>2</formula>
    </cfRule>
  </conditionalFormatting>
  <conditionalFormatting sqref="AX143">
    <cfRule type="cellIs" dxfId="520" priority="521" operator="equal">
      <formula>1</formula>
    </cfRule>
  </conditionalFormatting>
  <conditionalFormatting sqref="AX143">
    <cfRule type="cellIs" dxfId="519" priority="516" operator="equal">
      <formula>6</formula>
    </cfRule>
  </conditionalFormatting>
  <conditionalFormatting sqref="AX143">
    <cfRule type="cellIs" dxfId="518" priority="517" operator="equal">
      <formula>5</formula>
    </cfRule>
  </conditionalFormatting>
  <conditionalFormatting sqref="AX143">
    <cfRule type="cellIs" dxfId="517" priority="518" operator="equal">
      <formula>4</formula>
    </cfRule>
  </conditionalFormatting>
  <conditionalFormatting sqref="AX143">
    <cfRule type="cellIs" dxfId="516" priority="519" operator="equal">
      <formula>3</formula>
    </cfRule>
  </conditionalFormatting>
  <conditionalFormatting sqref="AV147">
    <cfRule type="cellIs" dxfId="515" priority="512" operator="between">
      <formula>15</formula>
      <formula>20</formula>
    </cfRule>
  </conditionalFormatting>
  <conditionalFormatting sqref="AV147">
    <cfRule type="cellIs" dxfId="514" priority="513" operator="between">
      <formula>10</formula>
      <formula>14.999</formula>
    </cfRule>
  </conditionalFormatting>
  <conditionalFormatting sqref="AV147">
    <cfRule type="cellIs" dxfId="513" priority="514" operator="between">
      <formula>5</formula>
      <formula>9.999</formula>
    </cfRule>
  </conditionalFormatting>
  <conditionalFormatting sqref="AV147">
    <cfRule type="cellIs" dxfId="512" priority="515" operator="between">
      <formula>0.001</formula>
      <formula>4.999</formula>
    </cfRule>
  </conditionalFormatting>
  <conditionalFormatting sqref="AX147">
    <cfRule type="cellIs" dxfId="511" priority="510" operator="equal">
      <formula>2</formula>
    </cfRule>
  </conditionalFormatting>
  <conditionalFormatting sqref="AX147">
    <cfRule type="cellIs" dxfId="510" priority="511" operator="equal">
      <formula>1</formula>
    </cfRule>
  </conditionalFormatting>
  <conditionalFormatting sqref="AX147">
    <cfRule type="cellIs" dxfId="509" priority="506" operator="equal">
      <formula>6</formula>
    </cfRule>
  </conditionalFormatting>
  <conditionalFormatting sqref="AX147">
    <cfRule type="cellIs" dxfId="508" priority="507" operator="equal">
      <formula>5</formula>
    </cfRule>
  </conditionalFormatting>
  <conditionalFormatting sqref="AX147">
    <cfRule type="cellIs" dxfId="507" priority="508" operator="equal">
      <formula>4</formula>
    </cfRule>
  </conditionalFormatting>
  <conditionalFormatting sqref="AX147">
    <cfRule type="cellIs" dxfId="506" priority="509" operator="equal">
      <formula>3</formula>
    </cfRule>
  </conditionalFormatting>
  <conditionalFormatting sqref="AV151">
    <cfRule type="cellIs" dxfId="505" priority="502" operator="between">
      <formula>15</formula>
      <formula>20</formula>
    </cfRule>
  </conditionalFormatting>
  <conditionalFormatting sqref="AV151">
    <cfRule type="cellIs" dxfId="504" priority="503" operator="between">
      <formula>10</formula>
      <formula>14.999</formula>
    </cfRule>
  </conditionalFormatting>
  <conditionalFormatting sqref="AV151">
    <cfRule type="cellIs" dxfId="503" priority="504" operator="between">
      <formula>5</formula>
      <formula>9.999</formula>
    </cfRule>
  </conditionalFormatting>
  <conditionalFormatting sqref="AV151">
    <cfRule type="cellIs" dxfId="502" priority="505" operator="between">
      <formula>0.001</formula>
      <formula>4.999</formula>
    </cfRule>
  </conditionalFormatting>
  <conditionalFormatting sqref="AX151">
    <cfRule type="cellIs" dxfId="501" priority="500" operator="equal">
      <formula>2</formula>
    </cfRule>
  </conditionalFormatting>
  <conditionalFormatting sqref="AX151">
    <cfRule type="cellIs" dxfId="500" priority="501" operator="equal">
      <formula>1</formula>
    </cfRule>
  </conditionalFormatting>
  <conditionalFormatting sqref="AX151">
    <cfRule type="cellIs" dxfId="499" priority="496" operator="equal">
      <formula>6</formula>
    </cfRule>
  </conditionalFormatting>
  <conditionalFormatting sqref="AX151">
    <cfRule type="cellIs" dxfId="498" priority="497" operator="equal">
      <formula>5</formula>
    </cfRule>
  </conditionalFormatting>
  <conditionalFormatting sqref="AX151">
    <cfRule type="cellIs" dxfId="497" priority="498" operator="equal">
      <formula>4</formula>
    </cfRule>
  </conditionalFormatting>
  <conditionalFormatting sqref="AX151">
    <cfRule type="cellIs" dxfId="496" priority="499" operator="equal">
      <formula>3</formula>
    </cfRule>
  </conditionalFormatting>
  <conditionalFormatting sqref="AV155">
    <cfRule type="cellIs" dxfId="495" priority="492" operator="between">
      <formula>15</formula>
      <formula>20</formula>
    </cfRule>
  </conditionalFormatting>
  <conditionalFormatting sqref="AV155">
    <cfRule type="cellIs" dxfId="494" priority="493" operator="between">
      <formula>10</formula>
      <formula>14.999</formula>
    </cfRule>
  </conditionalFormatting>
  <conditionalFormatting sqref="AV155">
    <cfRule type="cellIs" dxfId="493" priority="494" operator="between">
      <formula>5</formula>
      <formula>9.999</formula>
    </cfRule>
  </conditionalFormatting>
  <conditionalFormatting sqref="AV155">
    <cfRule type="cellIs" dxfId="492" priority="495" operator="between">
      <formula>0.001</formula>
      <formula>4.999</formula>
    </cfRule>
  </conditionalFormatting>
  <conditionalFormatting sqref="AX155">
    <cfRule type="cellIs" dxfId="491" priority="490" operator="equal">
      <formula>2</formula>
    </cfRule>
  </conditionalFormatting>
  <conditionalFormatting sqref="AX155">
    <cfRule type="cellIs" dxfId="490" priority="491" operator="equal">
      <formula>1</formula>
    </cfRule>
  </conditionalFormatting>
  <conditionalFormatting sqref="AX155">
    <cfRule type="cellIs" dxfId="489" priority="486" operator="equal">
      <formula>6</formula>
    </cfRule>
  </conditionalFormatting>
  <conditionalFormatting sqref="AX155">
    <cfRule type="cellIs" dxfId="488" priority="487" operator="equal">
      <formula>5</formula>
    </cfRule>
  </conditionalFormatting>
  <conditionalFormatting sqref="AX155">
    <cfRule type="cellIs" dxfId="487" priority="488" operator="equal">
      <formula>4</formula>
    </cfRule>
  </conditionalFormatting>
  <conditionalFormatting sqref="AX155">
    <cfRule type="cellIs" dxfId="486" priority="489" operator="equal">
      <formula>3</formula>
    </cfRule>
  </conditionalFormatting>
  <conditionalFormatting sqref="AV159">
    <cfRule type="cellIs" dxfId="485" priority="482" operator="between">
      <formula>15</formula>
      <formula>20</formula>
    </cfRule>
  </conditionalFormatting>
  <conditionalFormatting sqref="AV159">
    <cfRule type="cellIs" dxfId="484" priority="483" operator="between">
      <formula>10</formula>
      <formula>14.999</formula>
    </cfRule>
  </conditionalFormatting>
  <conditionalFormatting sqref="AV159">
    <cfRule type="cellIs" dxfId="483" priority="484" operator="between">
      <formula>5</formula>
      <formula>9.999</formula>
    </cfRule>
  </conditionalFormatting>
  <conditionalFormatting sqref="AV159">
    <cfRule type="cellIs" dxfId="482" priority="485" operator="between">
      <formula>0.001</formula>
      <formula>4.999</formula>
    </cfRule>
  </conditionalFormatting>
  <conditionalFormatting sqref="AX159">
    <cfRule type="cellIs" dxfId="481" priority="480" operator="equal">
      <formula>2</formula>
    </cfRule>
  </conditionalFormatting>
  <conditionalFormatting sqref="AX159">
    <cfRule type="cellIs" dxfId="480" priority="481" operator="equal">
      <formula>1</formula>
    </cfRule>
  </conditionalFormatting>
  <conditionalFormatting sqref="AX159">
    <cfRule type="cellIs" dxfId="479" priority="476" operator="equal">
      <formula>6</formula>
    </cfRule>
  </conditionalFormatting>
  <conditionalFormatting sqref="AX159">
    <cfRule type="cellIs" dxfId="478" priority="477" operator="equal">
      <formula>5</formula>
    </cfRule>
  </conditionalFormatting>
  <conditionalFormatting sqref="AX159">
    <cfRule type="cellIs" dxfId="477" priority="478" operator="equal">
      <formula>4</formula>
    </cfRule>
  </conditionalFormatting>
  <conditionalFormatting sqref="AX159">
    <cfRule type="cellIs" dxfId="476" priority="479" operator="equal">
      <formula>3</formula>
    </cfRule>
  </conditionalFormatting>
  <conditionalFormatting sqref="AV163">
    <cfRule type="cellIs" dxfId="475" priority="472" operator="between">
      <formula>15</formula>
      <formula>20</formula>
    </cfRule>
  </conditionalFormatting>
  <conditionalFormatting sqref="AV163">
    <cfRule type="cellIs" dxfId="474" priority="473" operator="between">
      <formula>10</formula>
      <formula>14.999</formula>
    </cfRule>
  </conditionalFormatting>
  <conditionalFormatting sqref="AV163">
    <cfRule type="cellIs" dxfId="473" priority="474" operator="between">
      <formula>5</formula>
      <formula>9.999</formula>
    </cfRule>
  </conditionalFormatting>
  <conditionalFormatting sqref="AV163">
    <cfRule type="cellIs" dxfId="472" priority="475" operator="between">
      <formula>0.001</formula>
      <formula>4.999</formula>
    </cfRule>
  </conditionalFormatting>
  <conditionalFormatting sqref="AX163">
    <cfRule type="cellIs" dxfId="471" priority="470" operator="equal">
      <formula>2</formula>
    </cfRule>
  </conditionalFormatting>
  <conditionalFormatting sqref="AX163">
    <cfRule type="cellIs" dxfId="470" priority="471" operator="equal">
      <formula>1</formula>
    </cfRule>
  </conditionalFormatting>
  <conditionalFormatting sqref="AX163">
    <cfRule type="cellIs" dxfId="469" priority="466" operator="equal">
      <formula>6</formula>
    </cfRule>
  </conditionalFormatting>
  <conditionalFormatting sqref="AX163">
    <cfRule type="cellIs" dxfId="468" priority="467" operator="equal">
      <formula>5</formula>
    </cfRule>
  </conditionalFormatting>
  <conditionalFormatting sqref="AX163">
    <cfRule type="cellIs" dxfId="467" priority="468" operator="equal">
      <formula>4</formula>
    </cfRule>
  </conditionalFormatting>
  <conditionalFormatting sqref="AX163">
    <cfRule type="cellIs" dxfId="466" priority="469" operator="equal">
      <formula>3</formula>
    </cfRule>
  </conditionalFormatting>
  <conditionalFormatting sqref="AV167">
    <cfRule type="cellIs" dxfId="465" priority="462" operator="between">
      <formula>15</formula>
      <formula>20</formula>
    </cfRule>
  </conditionalFormatting>
  <conditionalFormatting sqref="AV167">
    <cfRule type="cellIs" dxfId="464" priority="463" operator="between">
      <formula>10</formula>
      <formula>14.999</formula>
    </cfRule>
  </conditionalFormatting>
  <conditionalFormatting sqref="AV167">
    <cfRule type="cellIs" dxfId="463" priority="464" operator="between">
      <formula>5</formula>
      <formula>9.999</formula>
    </cfRule>
  </conditionalFormatting>
  <conditionalFormatting sqref="AV167">
    <cfRule type="cellIs" dxfId="462" priority="465" operator="between">
      <formula>0.001</formula>
      <formula>4.999</formula>
    </cfRule>
  </conditionalFormatting>
  <conditionalFormatting sqref="AX167">
    <cfRule type="cellIs" dxfId="461" priority="460" operator="equal">
      <formula>2</formula>
    </cfRule>
  </conditionalFormatting>
  <conditionalFormatting sqref="AX167">
    <cfRule type="cellIs" dxfId="460" priority="461" operator="equal">
      <formula>1</formula>
    </cfRule>
  </conditionalFormatting>
  <conditionalFormatting sqref="AX167">
    <cfRule type="cellIs" dxfId="459" priority="456" operator="equal">
      <formula>6</formula>
    </cfRule>
  </conditionalFormatting>
  <conditionalFormatting sqref="AX167">
    <cfRule type="cellIs" dxfId="458" priority="457" operator="equal">
      <formula>5</formula>
    </cfRule>
  </conditionalFormatting>
  <conditionalFormatting sqref="AX167">
    <cfRule type="cellIs" dxfId="457" priority="458" operator="equal">
      <formula>4</formula>
    </cfRule>
  </conditionalFormatting>
  <conditionalFormatting sqref="AX167">
    <cfRule type="cellIs" dxfId="456" priority="459" operator="equal">
      <formula>3</formula>
    </cfRule>
  </conditionalFormatting>
  <conditionalFormatting sqref="U202">
    <cfRule type="cellIs" dxfId="455" priority="452" operator="between">
      <formula>15</formula>
      <formula>20</formula>
    </cfRule>
  </conditionalFormatting>
  <conditionalFormatting sqref="U202">
    <cfRule type="cellIs" dxfId="454" priority="453" operator="between">
      <formula>10</formula>
      <formula>14.999</formula>
    </cfRule>
  </conditionalFormatting>
  <conditionalFormatting sqref="U202">
    <cfRule type="cellIs" dxfId="453" priority="454" operator="between">
      <formula>5</formula>
      <formula>9.999</formula>
    </cfRule>
  </conditionalFormatting>
  <conditionalFormatting sqref="U202">
    <cfRule type="cellIs" dxfId="452" priority="455" operator="between">
      <formula>0.001</formula>
      <formula>4.999</formula>
    </cfRule>
  </conditionalFormatting>
  <conditionalFormatting sqref="W202">
    <cfRule type="cellIs" dxfId="451" priority="450" operator="equal">
      <formula>2</formula>
    </cfRule>
  </conditionalFormatting>
  <conditionalFormatting sqref="W202">
    <cfRule type="cellIs" dxfId="450" priority="451" operator="equal">
      <formula>1</formula>
    </cfRule>
  </conditionalFormatting>
  <conditionalFormatting sqref="W202">
    <cfRule type="cellIs" dxfId="449" priority="446" operator="equal">
      <formula>6</formula>
    </cfRule>
  </conditionalFormatting>
  <conditionalFormatting sqref="W202">
    <cfRule type="cellIs" dxfId="448" priority="447" operator="equal">
      <formula>5</formula>
    </cfRule>
  </conditionalFormatting>
  <conditionalFormatting sqref="W202">
    <cfRule type="cellIs" dxfId="447" priority="448" operator="equal">
      <formula>4</formula>
    </cfRule>
  </conditionalFormatting>
  <conditionalFormatting sqref="W202">
    <cfRule type="cellIs" dxfId="446" priority="449" operator="equal">
      <formula>3</formula>
    </cfRule>
  </conditionalFormatting>
  <conditionalFormatting sqref="U206">
    <cfRule type="cellIs" dxfId="445" priority="442" operator="between">
      <formula>15</formula>
      <formula>20</formula>
    </cfRule>
  </conditionalFormatting>
  <conditionalFormatting sqref="U206">
    <cfRule type="cellIs" dxfId="444" priority="443" operator="between">
      <formula>10</formula>
      <formula>14.999</formula>
    </cfRule>
  </conditionalFormatting>
  <conditionalFormatting sqref="U206">
    <cfRule type="cellIs" dxfId="443" priority="444" operator="between">
      <formula>5</formula>
      <formula>9.999</formula>
    </cfRule>
  </conditionalFormatting>
  <conditionalFormatting sqref="U206">
    <cfRule type="cellIs" dxfId="442" priority="445" operator="between">
      <formula>0.001</formula>
      <formula>4.999</formula>
    </cfRule>
  </conditionalFormatting>
  <conditionalFormatting sqref="W206">
    <cfRule type="cellIs" dxfId="441" priority="440" operator="equal">
      <formula>2</formula>
    </cfRule>
  </conditionalFormatting>
  <conditionalFormatting sqref="W206">
    <cfRule type="cellIs" dxfId="440" priority="441" operator="equal">
      <formula>1</formula>
    </cfRule>
  </conditionalFormatting>
  <conditionalFormatting sqref="W206">
    <cfRule type="cellIs" dxfId="439" priority="436" operator="equal">
      <formula>6</formula>
    </cfRule>
  </conditionalFormatting>
  <conditionalFormatting sqref="W206">
    <cfRule type="cellIs" dxfId="438" priority="437" operator="equal">
      <formula>5</formula>
    </cfRule>
  </conditionalFormatting>
  <conditionalFormatting sqref="W206">
    <cfRule type="cellIs" dxfId="437" priority="438" operator="equal">
      <formula>4</formula>
    </cfRule>
  </conditionalFormatting>
  <conditionalFormatting sqref="W206">
    <cfRule type="cellIs" dxfId="436" priority="439" operator="equal">
      <formula>3</formula>
    </cfRule>
  </conditionalFormatting>
  <conditionalFormatting sqref="AE112">
    <cfRule type="beginsWith" dxfId="435" priority="335" operator="beginsWith" text="?">
      <formula>LEFT(AE112,LEN("?"))="?"</formula>
    </cfRule>
  </conditionalFormatting>
  <conditionalFormatting sqref="AE116">
    <cfRule type="beginsWith" dxfId="434" priority="334" operator="beginsWith" text="?">
      <formula>LEFT(AE116,LEN("?"))="?"</formula>
    </cfRule>
  </conditionalFormatting>
  <conditionalFormatting sqref="AE120">
    <cfRule type="beginsWith" dxfId="433" priority="333" operator="beginsWith" text="?">
      <formula>LEFT(AE120,LEN("?"))="?"</formula>
    </cfRule>
  </conditionalFormatting>
  <conditionalFormatting sqref="AE124">
    <cfRule type="beginsWith" dxfId="432" priority="332" operator="beginsWith" text="?">
      <formula>LEFT(AE124,LEN("?"))="?"</formula>
    </cfRule>
  </conditionalFormatting>
  <conditionalFormatting sqref="AE128">
    <cfRule type="beginsWith" dxfId="431" priority="331" operator="beginsWith" text="?">
      <formula>LEFT(AE128,LEN("?"))="?"</formula>
    </cfRule>
  </conditionalFormatting>
  <conditionalFormatting sqref="D46">
    <cfRule type="beginsWith" dxfId="430" priority="330" operator="beginsWith" text="?">
      <formula>LEFT(D46,LEN("?"))="?"</formula>
    </cfRule>
  </conditionalFormatting>
  <conditionalFormatting sqref="H45:L47">
    <cfRule type="beginsWith" dxfId="429" priority="329" operator="beginsWith" text="?">
      <formula>LEFT(H45,LEN("?"))="?"</formula>
    </cfRule>
  </conditionalFormatting>
  <conditionalFormatting sqref="D50">
    <cfRule type="beginsWith" dxfId="428" priority="328" operator="beginsWith" text="?">
      <formula>LEFT(D50,LEN("?"))="?"</formula>
    </cfRule>
  </conditionalFormatting>
  <conditionalFormatting sqref="H49:L51">
    <cfRule type="beginsWith" dxfId="427" priority="327" operator="beginsWith" text="?">
      <formula>LEFT(H49,LEN("?"))="?"</formula>
    </cfRule>
  </conditionalFormatting>
  <conditionalFormatting sqref="P46:S46">
    <cfRule type="containsText" dxfId="426" priority="323" operator="containsText" text="ggggggggggggggg">
      <formula>NOT(ISERROR(SEARCH("ggggggggggggggg",P46)))</formula>
    </cfRule>
  </conditionalFormatting>
  <conditionalFormatting sqref="P46:S46">
    <cfRule type="containsText" dxfId="425" priority="324" operator="containsText" text="gggggggggg">
      <formula>NOT(ISERROR(SEARCH("gggggggggg",P46)))</formula>
    </cfRule>
  </conditionalFormatting>
  <conditionalFormatting sqref="P46:S46">
    <cfRule type="containsText" dxfId="424" priority="325" operator="containsText" text="ggggg">
      <formula>NOT(ISERROR(SEARCH("ggggg",P46)))</formula>
    </cfRule>
  </conditionalFormatting>
  <conditionalFormatting sqref="P46:S46">
    <cfRule type="containsText" dxfId="423" priority="326" operator="containsText" text="g">
      <formula>NOT(ISERROR(SEARCH("g",P46)))</formula>
    </cfRule>
  </conditionalFormatting>
  <conditionalFormatting sqref="P50:S50">
    <cfRule type="containsText" dxfId="422" priority="319" operator="containsText" text="ggggggggggggggg">
      <formula>NOT(ISERROR(SEARCH("ggggggggggggggg",P50)))</formula>
    </cfRule>
  </conditionalFormatting>
  <conditionalFormatting sqref="P50:S50">
    <cfRule type="containsText" dxfId="421" priority="320" operator="containsText" text="gggggggggg">
      <formula>NOT(ISERROR(SEARCH("gggggggggg",P50)))</formula>
    </cfRule>
  </conditionalFormatting>
  <conditionalFormatting sqref="P50:S50">
    <cfRule type="containsText" dxfId="420" priority="321" operator="containsText" text="ggggg">
      <formula>NOT(ISERROR(SEARCH("ggggg",P50)))</formula>
    </cfRule>
  </conditionalFormatting>
  <conditionalFormatting sqref="P50:S50">
    <cfRule type="containsText" dxfId="419" priority="322" operator="containsText" text="g">
      <formula>NOT(ISERROR(SEARCH("g",P50)))</formula>
    </cfRule>
  </conditionalFormatting>
  <conditionalFormatting sqref="U46">
    <cfRule type="cellIs" dxfId="418" priority="315" operator="between">
      <formula>15</formula>
      <formula>20</formula>
    </cfRule>
  </conditionalFormatting>
  <conditionalFormatting sqref="U46">
    <cfRule type="cellIs" dxfId="417" priority="316" operator="between">
      <formula>10</formula>
      <formula>14.999</formula>
    </cfRule>
  </conditionalFormatting>
  <conditionalFormatting sqref="U46">
    <cfRule type="cellIs" dxfId="416" priority="317" operator="between">
      <formula>5</formula>
      <formula>9.999</formula>
    </cfRule>
  </conditionalFormatting>
  <conditionalFormatting sqref="U46">
    <cfRule type="cellIs" dxfId="415" priority="318" operator="between">
      <formula>0.001</formula>
      <formula>4.999</formula>
    </cfRule>
  </conditionalFormatting>
  <conditionalFormatting sqref="U50">
    <cfRule type="cellIs" dxfId="414" priority="311" operator="between">
      <formula>15</formula>
      <formula>20</formula>
    </cfRule>
  </conditionalFormatting>
  <conditionalFormatting sqref="U50">
    <cfRule type="cellIs" dxfId="413" priority="312" operator="between">
      <formula>10</formula>
      <formula>14.999</formula>
    </cfRule>
  </conditionalFormatting>
  <conditionalFormatting sqref="U50">
    <cfRule type="cellIs" dxfId="412" priority="313" operator="between">
      <formula>5</formula>
      <formula>9.999</formula>
    </cfRule>
  </conditionalFormatting>
  <conditionalFormatting sqref="U50">
    <cfRule type="cellIs" dxfId="411" priority="314" operator="between">
      <formula>0.001</formula>
      <formula>4.999</formula>
    </cfRule>
  </conditionalFormatting>
  <conditionalFormatting sqref="W46">
    <cfRule type="cellIs" dxfId="410" priority="309" operator="equal">
      <formula>2</formula>
    </cfRule>
  </conditionalFormatting>
  <conditionalFormatting sqref="W46">
    <cfRule type="cellIs" dxfId="409" priority="310" operator="equal">
      <formula>1</formula>
    </cfRule>
  </conditionalFormatting>
  <conditionalFormatting sqref="W46">
    <cfRule type="cellIs" dxfId="408" priority="305" operator="equal">
      <formula>6</formula>
    </cfRule>
  </conditionalFormatting>
  <conditionalFormatting sqref="W46">
    <cfRule type="cellIs" dxfId="407" priority="306" operator="equal">
      <formula>5</formula>
    </cfRule>
  </conditionalFormatting>
  <conditionalFormatting sqref="W46">
    <cfRule type="cellIs" dxfId="406" priority="307" operator="equal">
      <formula>4</formula>
    </cfRule>
  </conditionalFormatting>
  <conditionalFormatting sqref="W46">
    <cfRule type="cellIs" dxfId="405" priority="308" operator="equal">
      <formula>3</formula>
    </cfRule>
  </conditionalFormatting>
  <conditionalFormatting sqref="W50">
    <cfRule type="cellIs" dxfId="404" priority="303" operator="equal">
      <formula>2</formula>
    </cfRule>
  </conditionalFormatting>
  <conditionalFormatting sqref="W50">
    <cfRule type="cellIs" dxfId="403" priority="304" operator="equal">
      <formula>1</formula>
    </cfRule>
  </conditionalFormatting>
  <conditionalFormatting sqref="W50">
    <cfRule type="cellIs" dxfId="402" priority="299" operator="equal">
      <formula>6</formula>
    </cfRule>
  </conditionalFormatting>
  <conditionalFormatting sqref="W50">
    <cfRule type="cellIs" dxfId="401" priority="300" operator="equal">
      <formula>5</formula>
    </cfRule>
  </conditionalFormatting>
  <conditionalFormatting sqref="W50">
    <cfRule type="cellIs" dxfId="400" priority="301" operator="equal">
      <formula>4</formula>
    </cfRule>
  </conditionalFormatting>
  <conditionalFormatting sqref="W50">
    <cfRule type="cellIs" dxfId="399" priority="302" operator="equal">
      <formula>3</formula>
    </cfRule>
  </conditionalFormatting>
  <conditionalFormatting sqref="B73">
    <cfRule type="beginsWith" dxfId="398" priority="298" operator="beginsWith" text="?">
      <formula>LEFT(B73,LEN("?"))="?"</formula>
    </cfRule>
  </conditionalFormatting>
  <conditionalFormatting sqref="B74">
    <cfRule type="beginsWith" dxfId="397" priority="297" operator="beginsWith" text="?">
      <formula>LEFT(B74,LEN("?"))="?"</formula>
    </cfRule>
  </conditionalFormatting>
  <conditionalFormatting sqref="AE183">
    <cfRule type="beginsWith" dxfId="396" priority="133" operator="beginsWith" text="?">
      <formula>LEFT(AE183,LEN("?"))="?"</formula>
    </cfRule>
  </conditionalFormatting>
  <conditionalFormatting sqref="D74">
    <cfRule type="beginsWith" dxfId="395" priority="296" operator="beginsWith" text="?">
      <formula>LEFT(D74,LEN("?"))="?"</formula>
    </cfRule>
  </conditionalFormatting>
  <conditionalFormatting sqref="H73:L75">
    <cfRule type="beginsWith" dxfId="394" priority="295" operator="beginsWith" text="?">
      <formula>LEFT(H73,LEN("?"))="?"</formula>
    </cfRule>
  </conditionalFormatting>
  <conditionalFormatting sqref="P74:S74">
    <cfRule type="containsText" dxfId="393" priority="291" operator="containsText" text="ggggggggggggggg">
      <formula>NOT(ISERROR(SEARCH("ggggggggggggggg",P74)))</formula>
    </cfRule>
  </conditionalFormatting>
  <conditionalFormatting sqref="P74:S74">
    <cfRule type="containsText" dxfId="392" priority="292" operator="containsText" text="gggggggggg">
      <formula>NOT(ISERROR(SEARCH("gggggggggg",P74)))</formula>
    </cfRule>
  </conditionalFormatting>
  <conditionalFormatting sqref="P74:S74">
    <cfRule type="containsText" dxfId="391" priority="293" operator="containsText" text="ggggg">
      <formula>NOT(ISERROR(SEARCH("ggggg",P74)))</formula>
    </cfRule>
  </conditionalFormatting>
  <conditionalFormatting sqref="P74:S74">
    <cfRule type="containsText" dxfId="390" priority="294" operator="containsText" text="g">
      <formula>NOT(ISERROR(SEARCH("g",P74)))</formula>
    </cfRule>
  </conditionalFormatting>
  <conditionalFormatting sqref="U74">
    <cfRule type="cellIs" dxfId="389" priority="287" operator="between">
      <formula>15</formula>
      <formula>20</formula>
    </cfRule>
  </conditionalFormatting>
  <conditionalFormatting sqref="U74">
    <cfRule type="cellIs" dxfId="388" priority="288" operator="between">
      <formula>10</formula>
      <formula>14.999</formula>
    </cfRule>
  </conditionalFormatting>
  <conditionalFormatting sqref="U74">
    <cfRule type="cellIs" dxfId="387" priority="289" operator="between">
      <formula>5</formula>
      <formula>9.999</formula>
    </cfRule>
  </conditionalFormatting>
  <conditionalFormatting sqref="U74">
    <cfRule type="cellIs" dxfId="386" priority="290" operator="between">
      <formula>0.001</formula>
      <formula>4.999</formula>
    </cfRule>
  </conditionalFormatting>
  <conditionalFormatting sqref="W74">
    <cfRule type="cellIs" dxfId="385" priority="285" operator="equal">
      <formula>2</formula>
    </cfRule>
  </conditionalFormatting>
  <conditionalFormatting sqref="W74">
    <cfRule type="cellIs" dxfId="384" priority="286" operator="equal">
      <formula>1</formula>
    </cfRule>
  </conditionalFormatting>
  <conditionalFormatting sqref="W74">
    <cfRule type="cellIs" dxfId="383" priority="281" operator="equal">
      <formula>6</formula>
    </cfRule>
  </conditionalFormatting>
  <conditionalFormatting sqref="W74">
    <cfRule type="cellIs" dxfId="382" priority="282" operator="equal">
      <formula>5</formula>
    </cfRule>
  </conditionalFormatting>
  <conditionalFormatting sqref="W74">
    <cfRule type="cellIs" dxfId="381" priority="283" operator="equal">
      <formula>4</formula>
    </cfRule>
  </conditionalFormatting>
  <conditionalFormatting sqref="W74">
    <cfRule type="cellIs" dxfId="380" priority="284" operator="equal">
      <formula>3</formula>
    </cfRule>
  </conditionalFormatting>
  <conditionalFormatting sqref="AC66">
    <cfRule type="beginsWith" dxfId="379" priority="280" operator="beginsWith" text="?">
      <formula>LEFT(AC66,LEN("?"))="?"</formula>
    </cfRule>
  </conditionalFormatting>
  <conditionalFormatting sqref="AE66">
    <cfRule type="beginsWith" dxfId="378" priority="279" operator="beginsWith" text="?">
      <formula>LEFT(AE66,LEN("?"))="?"</formula>
    </cfRule>
  </conditionalFormatting>
  <conditionalFormatting sqref="AI65:AM67">
    <cfRule type="beginsWith" dxfId="377" priority="278" operator="beginsWith" text="?">
      <formula>LEFT(AI65,LEN("?"))="?"</formula>
    </cfRule>
  </conditionalFormatting>
  <conditionalFormatting sqref="AC70">
    <cfRule type="beginsWith" dxfId="376" priority="277" operator="beginsWith" text="?">
      <formula>LEFT(AC70,LEN("?"))="?"</formula>
    </cfRule>
  </conditionalFormatting>
  <conditionalFormatting sqref="AE70">
    <cfRule type="beginsWith" dxfId="375" priority="276" operator="beginsWith" text="?">
      <formula>LEFT(AE70,LEN("?"))="?"</formula>
    </cfRule>
  </conditionalFormatting>
  <conditionalFormatting sqref="AI69:AM71">
    <cfRule type="beginsWith" dxfId="374" priority="275" operator="beginsWith" text="?">
      <formula>LEFT(AI69,LEN("?"))="?"</formula>
    </cfRule>
  </conditionalFormatting>
  <conditionalFormatting sqref="AQ66:AT66">
    <cfRule type="containsText" dxfId="373" priority="271" operator="containsText" text="ggggggggggggggg">
      <formula>NOT(ISERROR(SEARCH("ggggggggggggggg",AQ66)))</formula>
    </cfRule>
  </conditionalFormatting>
  <conditionalFormatting sqref="AQ66:AT66">
    <cfRule type="containsText" dxfId="372" priority="272" operator="containsText" text="gggggggggg">
      <formula>NOT(ISERROR(SEARCH("gggggggggg",AQ66)))</formula>
    </cfRule>
  </conditionalFormatting>
  <conditionalFormatting sqref="AQ66:AT66">
    <cfRule type="containsText" dxfId="371" priority="273" operator="containsText" text="ggggg">
      <formula>NOT(ISERROR(SEARCH("ggggg",AQ66)))</formula>
    </cfRule>
  </conditionalFormatting>
  <conditionalFormatting sqref="AQ66:AT66">
    <cfRule type="containsText" dxfId="370" priority="274" operator="containsText" text="g">
      <formula>NOT(ISERROR(SEARCH("g",AQ66)))</formula>
    </cfRule>
  </conditionalFormatting>
  <conditionalFormatting sqref="AQ70:AT70">
    <cfRule type="containsText" dxfId="369" priority="267" operator="containsText" text="ggggggggggggggg">
      <formula>NOT(ISERROR(SEARCH("ggggggggggggggg",AQ70)))</formula>
    </cfRule>
  </conditionalFormatting>
  <conditionalFormatting sqref="AQ70:AT70">
    <cfRule type="containsText" dxfId="368" priority="268" operator="containsText" text="gggggggggg">
      <formula>NOT(ISERROR(SEARCH("gggggggggg",AQ70)))</formula>
    </cfRule>
  </conditionalFormatting>
  <conditionalFormatting sqref="AQ70:AT70">
    <cfRule type="containsText" dxfId="367" priority="269" operator="containsText" text="ggggg">
      <formula>NOT(ISERROR(SEARCH("ggggg",AQ70)))</formula>
    </cfRule>
  </conditionalFormatting>
  <conditionalFormatting sqref="AQ70:AT70">
    <cfRule type="containsText" dxfId="366" priority="270" operator="containsText" text="g">
      <formula>NOT(ISERROR(SEARCH("g",AQ70)))</formula>
    </cfRule>
  </conditionalFormatting>
  <conditionalFormatting sqref="AV66">
    <cfRule type="cellIs" dxfId="365" priority="263" operator="between">
      <formula>15</formula>
      <formula>20</formula>
    </cfRule>
  </conditionalFormatting>
  <conditionalFormatting sqref="AV66">
    <cfRule type="cellIs" dxfId="364" priority="264" operator="between">
      <formula>10</formula>
      <formula>14.999</formula>
    </cfRule>
  </conditionalFormatting>
  <conditionalFormatting sqref="AV66">
    <cfRule type="cellIs" dxfId="363" priority="265" operator="between">
      <formula>5</formula>
      <formula>9.999</formula>
    </cfRule>
  </conditionalFormatting>
  <conditionalFormatting sqref="AV66">
    <cfRule type="cellIs" dxfId="362" priority="266" operator="between">
      <formula>0.001</formula>
      <formula>4.999</formula>
    </cfRule>
  </conditionalFormatting>
  <conditionalFormatting sqref="AV70">
    <cfRule type="cellIs" dxfId="361" priority="259" operator="between">
      <formula>15</formula>
      <formula>20</formula>
    </cfRule>
  </conditionalFormatting>
  <conditionalFormatting sqref="AV70">
    <cfRule type="cellIs" dxfId="360" priority="260" operator="between">
      <formula>10</formula>
      <formula>14.999</formula>
    </cfRule>
  </conditionalFormatting>
  <conditionalFormatting sqref="AV70">
    <cfRule type="cellIs" dxfId="359" priority="261" operator="between">
      <formula>5</formula>
      <formula>9.999</formula>
    </cfRule>
  </conditionalFormatting>
  <conditionalFormatting sqref="AV70">
    <cfRule type="cellIs" dxfId="358" priority="262" operator="between">
      <formula>0.001</formula>
      <formula>4.999</formula>
    </cfRule>
  </conditionalFormatting>
  <conditionalFormatting sqref="AX66">
    <cfRule type="cellIs" dxfId="357" priority="257" operator="equal">
      <formula>2</formula>
    </cfRule>
  </conditionalFormatting>
  <conditionalFormatting sqref="AX66">
    <cfRule type="cellIs" dxfId="356" priority="258" operator="equal">
      <formula>1</formula>
    </cfRule>
  </conditionalFormatting>
  <conditionalFormatting sqref="AX66">
    <cfRule type="cellIs" dxfId="355" priority="253" operator="equal">
      <formula>6</formula>
    </cfRule>
  </conditionalFormatting>
  <conditionalFormatting sqref="AX66">
    <cfRule type="cellIs" dxfId="354" priority="254" operator="equal">
      <formula>5</formula>
    </cfRule>
  </conditionalFormatting>
  <conditionalFormatting sqref="AX66">
    <cfRule type="cellIs" dxfId="353" priority="255" operator="equal">
      <formula>4</formula>
    </cfRule>
  </conditionalFormatting>
  <conditionalFormatting sqref="AX66">
    <cfRule type="cellIs" dxfId="352" priority="256" operator="equal">
      <formula>3</formula>
    </cfRule>
  </conditionalFormatting>
  <conditionalFormatting sqref="AX70">
    <cfRule type="cellIs" dxfId="351" priority="251" operator="equal">
      <formula>2</formula>
    </cfRule>
  </conditionalFormatting>
  <conditionalFormatting sqref="AX70">
    <cfRule type="cellIs" dxfId="350" priority="252" operator="equal">
      <formula>1</formula>
    </cfRule>
  </conditionalFormatting>
  <conditionalFormatting sqref="AX70">
    <cfRule type="cellIs" dxfId="349" priority="247" operator="equal">
      <formula>6</formula>
    </cfRule>
  </conditionalFormatting>
  <conditionalFormatting sqref="AX70">
    <cfRule type="cellIs" dxfId="348" priority="248" operator="equal">
      <formula>5</formula>
    </cfRule>
  </conditionalFormatting>
  <conditionalFormatting sqref="AX70">
    <cfRule type="cellIs" dxfId="347" priority="249" operator="equal">
      <formula>4</formula>
    </cfRule>
  </conditionalFormatting>
  <conditionalFormatting sqref="AX70">
    <cfRule type="cellIs" dxfId="346" priority="250" operator="equal">
      <formula>3</formula>
    </cfRule>
  </conditionalFormatting>
  <conditionalFormatting sqref="AE101">
    <cfRule type="beginsWith" dxfId="345" priority="246" operator="beginsWith" text="?">
      <formula>LEFT(AE101,LEN("?"))="?"</formula>
    </cfRule>
  </conditionalFormatting>
  <conditionalFormatting sqref="AI100:AM102">
    <cfRule type="beginsWith" dxfId="344" priority="245" operator="beginsWith" text="?">
      <formula>LEFT(AI100,LEN("?"))="?"</formula>
    </cfRule>
  </conditionalFormatting>
  <conditionalFormatting sqref="AQ101:AT101">
    <cfRule type="containsText" dxfId="343" priority="241" operator="containsText" text="ggggggggggggggg">
      <formula>NOT(ISERROR(SEARCH("ggggggggggggggg",AQ101)))</formula>
    </cfRule>
  </conditionalFormatting>
  <conditionalFormatting sqref="AQ101:AT101">
    <cfRule type="containsText" dxfId="342" priority="242" operator="containsText" text="gggggggggg">
      <formula>NOT(ISERROR(SEARCH("gggggggggg",AQ101)))</formula>
    </cfRule>
  </conditionalFormatting>
  <conditionalFormatting sqref="AQ101:AT101">
    <cfRule type="containsText" dxfId="341" priority="243" operator="containsText" text="ggggg">
      <formula>NOT(ISERROR(SEARCH("ggggg",AQ101)))</formula>
    </cfRule>
  </conditionalFormatting>
  <conditionalFormatting sqref="AQ101:AT101">
    <cfRule type="containsText" dxfId="340" priority="244" operator="containsText" text="g">
      <formula>NOT(ISERROR(SEARCH("g",AQ101)))</formula>
    </cfRule>
  </conditionalFormatting>
  <conditionalFormatting sqref="AV101">
    <cfRule type="cellIs" dxfId="339" priority="237" operator="between">
      <formula>15</formula>
      <formula>20</formula>
    </cfRule>
  </conditionalFormatting>
  <conditionalFormatting sqref="AV101">
    <cfRule type="cellIs" dxfId="338" priority="238" operator="between">
      <formula>10</formula>
      <formula>14.999</formula>
    </cfRule>
  </conditionalFormatting>
  <conditionalFormatting sqref="AV101">
    <cfRule type="cellIs" dxfId="337" priority="239" operator="between">
      <formula>5</formula>
      <formula>9.999</formula>
    </cfRule>
  </conditionalFormatting>
  <conditionalFormatting sqref="AV101">
    <cfRule type="cellIs" dxfId="336" priority="240" operator="between">
      <formula>0.001</formula>
      <formula>4.999</formula>
    </cfRule>
  </conditionalFormatting>
  <conditionalFormatting sqref="AX101">
    <cfRule type="cellIs" dxfId="335" priority="235" operator="equal">
      <formula>2</formula>
    </cfRule>
  </conditionalFormatting>
  <conditionalFormatting sqref="AX101">
    <cfRule type="cellIs" dxfId="334" priority="236" operator="equal">
      <formula>1</formula>
    </cfRule>
  </conditionalFormatting>
  <conditionalFormatting sqref="AX101">
    <cfRule type="cellIs" dxfId="333" priority="231" operator="equal">
      <formula>6</formula>
    </cfRule>
  </conditionalFormatting>
  <conditionalFormatting sqref="AX101">
    <cfRule type="cellIs" dxfId="332" priority="232" operator="equal">
      <formula>5</formula>
    </cfRule>
  </conditionalFormatting>
  <conditionalFormatting sqref="AX101">
    <cfRule type="cellIs" dxfId="331" priority="233" operator="equal">
      <formula>4</formula>
    </cfRule>
  </conditionalFormatting>
  <conditionalFormatting sqref="AX101">
    <cfRule type="cellIs" dxfId="330" priority="234" operator="equal">
      <formula>3</formula>
    </cfRule>
  </conditionalFormatting>
  <conditionalFormatting sqref="D159">
    <cfRule type="beginsWith" dxfId="329" priority="230" operator="beginsWith" text="?">
      <formula>LEFT(D159,LEN("?"))="?"</formula>
    </cfRule>
  </conditionalFormatting>
  <conditionalFormatting sqref="D163">
    <cfRule type="beginsWith" dxfId="328" priority="229" operator="beginsWith" text="?">
      <formula>LEFT(D163,LEN("?"))="?"</formula>
    </cfRule>
  </conditionalFormatting>
  <conditionalFormatting sqref="D167">
    <cfRule type="beginsWith" dxfId="327" priority="228" operator="beginsWith" text="?">
      <formula>LEFT(D167,LEN("?"))="?"</formula>
    </cfRule>
  </conditionalFormatting>
  <conditionalFormatting sqref="D171">
    <cfRule type="beginsWith" dxfId="326" priority="227" operator="beginsWith" text="?">
      <formula>LEFT(D171,LEN("?"))="?"</formula>
    </cfRule>
  </conditionalFormatting>
  <conditionalFormatting sqref="D175">
    <cfRule type="beginsWith" dxfId="325" priority="226" operator="beginsWith" text="?">
      <formula>LEFT(D175,LEN("?"))="?"</formula>
    </cfRule>
  </conditionalFormatting>
  <conditionalFormatting sqref="H158:L160">
    <cfRule type="beginsWith" dxfId="324" priority="225" operator="beginsWith" text="?">
      <formula>LEFT(H158,LEN("?"))="?"</formula>
    </cfRule>
  </conditionalFormatting>
  <conditionalFormatting sqref="H162:L164">
    <cfRule type="beginsWith" dxfId="323" priority="224" operator="beginsWith" text="?">
      <formula>LEFT(H162,LEN("?"))="?"</formula>
    </cfRule>
  </conditionalFormatting>
  <conditionalFormatting sqref="H166:L168">
    <cfRule type="beginsWith" dxfId="322" priority="223" operator="beginsWith" text="?">
      <formula>LEFT(H166,LEN("?"))="?"</formula>
    </cfRule>
  </conditionalFormatting>
  <conditionalFormatting sqref="H170:L172">
    <cfRule type="beginsWith" dxfId="321" priority="222" operator="beginsWith" text="?">
      <formula>LEFT(H170,LEN("?"))="?"</formula>
    </cfRule>
  </conditionalFormatting>
  <conditionalFormatting sqref="H174:L176">
    <cfRule type="beginsWith" dxfId="320" priority="221" operator="beginsWith" text="?">
      <formula>LEFT(H174,LEN("?"))="?"</formula>
    </cfRule>
  </conditionalFormatting>
  <conditionalFormatting sqref="P159:S159">
    <cfRule type="containsText" dxfId="319" priority="217" operator="containsText" text="ggggggggggggggg">
      <formula>NOT(ISERROR(SEARCH("ggggggggggggggg",P159)))</formula>
    </cfRule>
  </conditionalFormatting>
  <conditionalFormatting sqref="P159:S159">
    <cfRule type="containsText" dxfId="318" priority="218" operator="containsText" text="gggggggggg">
      <formula>NOT(ISERROR(SEARCH("gggggggggg",P159)))</formula>
    </cfRule>
  </conditionalFormatting>
  <conditionalFormatting sqref="P159:S159">
    <cfRule type="containsText" dxfId="317" priority="219" operator="containsText" text="ggggg">
      <formula>NOT(ISERROR(SEARCH("ggggg",P159)))</formula>
    </cfRule>
  </conditionalFormatting>
  <conditionalFormatting sqref="P159:S159">
    <cfRule type="containsText" dxfId="316" priority="220" operator="containsText" text="g">
      <formula>NOT(ISERROR(SEARCH("g",P159)))</formula>
    </cfRule>
  </conditionalFormatting>
  <conditionalFormatting sqref="P163:S163">
    <cfRule type="containsText" dxfId="315" priority="213" operator="containsText" text="ggggggggggggggg">
      <formula>NOT(ISERROR(SEARCH("ggggggggggggggg",P163)))</formula>
    </cfRule>
  </conditionalFormatting>
  <conditionalFormatting sqref="P163:S163">
    <cfRule type="containsText" dxfId="314" priority="214" operator="containsText" text="gggggggggg">
      <formula>NOT(ISERROR(SEARCH("gggggggggg",P163)))</formula>
    </cfRule>
  </conditionalFormatting>
  <conditionalFormatting sqref="P163:S163">
    <cfRule type="containsText" dxfId="313" priority="215" operator="containsText" text="ggggg">
      <formula>NOT(ISERROR(SEARCH("ggggg",P163)))</formula>
    </cfRule>
  </conditionalFormatting>
  <conditionalFormatting sqref="P163:S163">
    <cfRule type="containsText" dxfId="312" priority="216" operator="containsText" text="g">
      <formula>NOT(ISERROR(SEARCH("g",P163)))</formula>
    </cfRule>
  </conditionalFormatting>
  <conditionalFormatting sqref="P167:S167">
    <cfRule type="containsText" dxfId="311" priority="209" operator="containsText" text="ggggggggggggggg">
      <formula>NOT(ISERROR(SEARCH("ggggggggggggggg",P167)))</formula>
    </cfRule>
  </conditionalFormatting>
  <conditionalFormatting sqref="P167:S167">
    <cfRule type="containsText" dxfId="310" priority="210" operator="containsText" text="gggggggggg">
      <formula>NOT(ISERROR(SEARCH("gggggggggg",P167)))</formula>
    </cfRule>
  </conditionalFormatting>
  <conditionalFormatting sqref="P167:S167">
    <cfRule type="containsText" dxfId="309" priority="211" operator="containsText" text="ggggg">
      <formula>NOT(ISERROR(SEARCH("ggggg",P167)))</formula>
    </cfRule>
  </conditionalFormatting>
  <conditionalFormatting sqref="P167:S167">
    <cfRule type="containsText" dxfId="308" priority="212" operator="containsText" text="g">
      <formula>NOT(ISERROR(SEARCH("g",P167)))</formula>
    </cfRule>
  </conditionalFormatting>
  <conditionalFormatting sqref="P171:S171">
    <cfRule type="containsText" dxfId="307" priority="205" operator="containsText" text="ggggggggggggggg">
      <formula>NOT(ISERROR(SEARCH("ggggggggggggggg",P171)))</formula>
    </cfRule>
  </conditionalFormatting>
  <conditionalFormatting sqref="P171:S171">
    <cfRule type="containsText" dxfId="306" priority="206" operator="containsText" text="gggggggggg">
      <formula>NOT(ISERROR(SEARCH("gggggggggg",P171)))</formula>
    </cfRule>
  </conditionalFormatting>
  <conditionalFormatting sqref="P171:S171">
    <cfRule type="containsText" dxfId="305" priority="207" operator="containsText" text="ggggg">
      <formula>NOT(ISERROR(SEARCH("ggggg",P171)))</formula>
    </cfRule>
  </conditionalFormatting>
  <conditionalFormatting sqref="P171:S171">
    <cfRule type="containsText" dxfId="304" priority="208" operator="containsText" text="g">
      <formula>NOT(ISERROR(SEARCH("g",P171)))</formula>
    </cfRule>
  </conditionalFormatting>
  <conditionalFormatting sqref="P175:S175">
    <cfRule type="containsText" dxfId="303" priority="201" operator="containsText" text="ggggggggggggggg">
      <formula>NOT(ISERROR(SEARCH("ggggggggggggggg",P175)))</formula>
    </cfRule>
  </conditionalFormatting>
  <conditionalFormatting sqref="P175:S175">
    <cfRule type="containsText" dxfId="302" priority="202" operator="containsText" text="gggggggggg">
      <formula>NOT(ISERROR(SEARCH("gggggggggg",P175)))</formula>
    </cfRule>
  </conditionalFormatting>
  <conditionalFormatting sqref="P175:S175">
    <cfRule type="containsText" dxfId="301" priority="203" operator="containsText" text="ggggg">
      <formula>NOT(ISERROR(SEARCH("ggggg",P175)))</formula>
    </cfRule>
  </conditionalFormatting>
  <conditionalFormatting sqref="P175:S175">
    <cfRule type="containsText" dxfId="300" priority="204" operator="containsText" text="g">
      <formula>NOT(ISERROR(SEARCH("g",P175)))</formula>
    </cfRule>
  </conditionalFormatting>
  <conditionalFormatting sqref="U159">
    <cfRule type="cellIs" dxfId="299" priority="197" operator="between">
      <formula>15</formula>
      <formula>20</formula>
    </cfRule>
  </conditionalFormatting>
  <conditionalFormatting sqref="U159">
    <cfRule type="cellIs" dxfId="298" priority="198" operator="between">
      <formula>10</formula>
      <formula>14.999</formula>
    </cfRule>
  </conditionalFormatting>
  <conditionalFormatting sqref="U159">
    <cfRule type="cellIs" dxfId="297" priority="199" operator="between">
      <formula>5</formula>
      <formula>9.999</formula>
    </cfRule>
  </conditionalFormatting>
  <conditionalFormatting sqref="U159">
    <cfRule type="cellIs" dxfId="296" priority="200" operator="between">
      <formula>0.001</formula>
      <formula>4.999</formula>
    </cfRule>
  </conditionalFormatting>
  <conditionalFormatting sqref="U163">
    <cfRule type="cellIs" dxfId="295" priority="193" operator="between">
      <formula>15</formula>
      <formula>20</formula>
    </cfRule>
  </conditionalFormatting>
  <conditionalFormatting sqref="U163">
    <cfRule type="cellIs" dxfId="294" priority="194" operator="between">
      <formula>10</formula>
      <formula>14.999</formula>
    </cfRule>
  </conditionalFormatting>
  <conditionalFormatting sqref="U163">
    <cfRule type="cellIs" dxfId="293" priority="195" operator="between">
      <formula>5</formula>
      <formula>9.999</formula>
    </cfRule>
  </conditionalFormatting>
  <conditionalFormatting sqref="U163">
    <cfRule type="cellIs" dxfId="292" priority="196" operator="between">
      <formula>0.001</formula>
      <formula>4.999</formula>
    </cfRule>
  </conditionalFormatting>
  <conditionalFormatting sqref="U167">
    <cfRule type="cellIs" dxfId="291" priority="189" operator="between">
      <formula>15</formula>
      <formula>20</formula>
    </cfRule>
  </conditionalFormatting>
  <conditionalFormatting sqref="U167">
    <cfRule type="cellIs" dxfId="290" priority="190" operator="between">
      <formula>10</formula>
      <formula>14.999</formula>
    </cfRule>
  </conditionalFormatting>
  <conditionalFormatting sqref="U167">
    <cfRule type="cellIs" dxfId="289" priority="191" operator="between">
      <formula>5</formula>
      <formula>9.999</formula>
    </cfRule>
  </conditionalFormatting>
  <conditionalFormatting sqref="U167">
    <cfRule type="cellIs" dxfId="288" priority="192" operator="between">
      <formula>0.001</formula>
      <formula>4.999</formula>
    </cfRule>
  </conditionalFormatting>
  <conditionalFormatting sqref="U171">
    <cfRule type="cellIs" dxfId="287" priority="185" operator="between">
      <formula>15</formula>
      <formula>20</formula>
    </cfRule>
  </conditionalFormatting>
  <conditionalFormatting sqref="U171">
    <cfRule type="cellIs" dxfId="286" priority="186" operator="between">
      <formula>10</formula>
      <formula>14.999</formula>
    </cfRule>
  </conditionalFormatting>
  <conditionalFormatting sqref="U171">
    <cfRule type="cellIs" dxfId="285" priority="187" operator="between">
      <formula>5</formula>
      <formula>9.999</formula>
    </cfRule>
  </conditionalFormatting>
  <conditionalFormatting sqref="U171">
    <cfRule type="cellIs" dxfId="284" priority="188" operator="between">
      <formula>0.001</formula>
      <formula>4.999</formula>
    </cfRule>
  </conditionalFormatting>
  <conditionalFormatting sqref="U175">
    <cfRule type="cellIs" dxfId="283" priority="181" operator="between">
      <formula>15</formula>
      <formula>20</formula>
    </cfRule>
  </conditionalFormatting>
  <conditionalFormatting sqref="U175">
    <cfRule type="cellIs" dxfId="282" priority="182" operator="between">
      <formula>10</formula>
      <formula>14.999</formula>
    </cfRule>
  </conditionalFormatting>
  <conditionalFormatting sqref="U175">
    <cfRule type="cellIs" dxfId="281" priority="183" operator="between">
      <formula>5</formula>
      <formula>9.999</formula>
    </cfRule>
  </conditionalFormatting>
  <conditionalFormatting sqref="U175">
    <cfRule type="cellIs" dxfId="280" priority="184" operator="between">
      <formula>0.001</formula>
      <formula>4.999</formula>
    </cfRule>
  </conditionalFormatting>
  <conditionalFormatting sqref="W159">
    <cfRule type="cellIs" dxfId="279" priority="179" operator="equal">
      <formula>2</formula>
    </cfRule>
  </conditionalFormatting>
  <conditionalFormatting sqref="W159">
    <cfRule type="cellIs" dxfId="278" priority="180" operator="equal">
      <formula>1</formula>
    </cfRule>
  </conditionalFormatting>
  <conditionalFormatting sqref="W159">
    <cfRule type="cellIs" dxfId="277" priority="175" operator="equal">
      <formula>6</formula>
    </cfRule>
  </conditionalFormatting>
  <conditionalFormatting sqref="W159">
    <cfRule type="cellIs" dxfId="276" priority="176" operator="equal">
      <formula>5</formula>
    </cfRule>
  </conditionalFormatting>
  <conditionalFormatting sqref="W159">
    <cfRule type="cellIs" dxfId="275" priority="177" operator="equal">
      <formula>4</formula>
    </cfRule>
  </conditionalFormatting>
  <conditionalFormatting sqref="W159">
    <cfRule type="cellIs" dxfId="274" priority="178" operator="equal">
      <formula>3</formula>
    </cfRule>
  </conditionalFormatting>
  <conditionalFormatting sqref="W163">
    <cfRule type="cellIs" dxfId="273" priority="173" operator="equal">
      <formula>2</formula>
    </cfRule>
  </conditionalFormatting>
  <conditionalFormatting sqref="W163">
    <cfRule type="cellIs" dxfId="272" priority="174" operator="equal">
      <formula>1</formula>
    </cfRule>
  </conditionalFormatting>
  <conditionalFormatting sqref="W163">
    <cfRule type="cellIs" dxfId="271" priority="169" operator="equal">
      <formula>6</formula>
    </cfRule>
  </conditionalFormatting>
  <conditionalFormatting sqref="W163">
    <cfRule type="cellIs" dxfId="270" priority="170" operator="equal">
      <formula>5</formula>
    </cfRule>
  </conditionalFormatting>
  <conditionalFormatting sqref="W163">
    <cfRule type="cellIs" dxfId="269" priority="171" operator="equal">
      <formula>4</formula>
    </cfRule>
  </conditionalFormatting>
  <conditionalFormatting sqref="W163">
    <cfRule type="cellIs" dxfId="268" priority="172" operator="equal">
      <formula>3</formula>
    </cfRule>
  </conditionalFormatting>
  <conditionalFormatting sqref="W167">
    <cfRule type="cellIs" dxfId="267" priority="167" operator="equal">
      <formula>2</formula>
    </cfRule>
  </conditionalFormatting>
  <conditionalFormatting sqref="W167">
    <cfRule type="cellIs" dxfId="266" priority="168" operator="equal">
      <formula>1</formula>
    </cfRule>
  </conditionalFormatting>
  <conditionalFormatting sqref="W167">
    <cfRule type="cellIs" dxfId="265" priority="163" operator="equal">
      <formula>6</formula>
    </cfRule>
  </conditionalFormatting>
  <conditionalFormatting sqref="W167">
    <cfRule type="cellIs" dxfId="264" priority="164" operator="equal">
      <formula>5</formula>
    </cfRule>
  </conditionalFormatting>
  <conditionalFormatting sqref="W167">
    <cfRule type="cellIs" dxfId="263" priority="165" operator="equal">
      <formula>4</formula>
    </cfRule>
  </conditionalFormatting>
  <conditionalFormatting sqref="W167">
    <cfRule type="cellIs" dxfId="262" priority="166" operator="equal">
      <formula>3</formula>
    </cfRule>
  </conditionalFormatting>
  <conditionalFormatting sqref="W171">
    <cfRule type="cellIs" dxfId="261" priority="161" operator="equal">
      <formula>2</formula>
    </cfRule>
  </conditionalFormatting>
  <conditionalFormatting sqref="W171">
    <cfRule type="cellIs" dxfId="260" priority="162" operator="equal">
      <formula>1</formula>
    </cfRule>
  </conditionalFormatting>
  <conditionalFormatting sqref="W171">
    <cfRule type="cellIs" dxfId="259" priority="157" operator="equal">
      <formula>6</formula>
    </cfRule>
  </conditionalFormatting>
  <conditionalFormatting sqref="W171">
    <cfRule type="cellIs" dxfId="258" priority="158" operator="equal">
      <formula>5</formula>
    </cfRule>
  </conditionalFormatting>
  <conditionalFormatting sqref="W171">
    <cfRule type="cellIs" dxfId="257" priority="159" operator="equal">
      <formula>4</formula>
    </cfRule>
  </conditionalFormatting>
  <conditionalFormatting sqref="W171">
    <cfRule type="cellIs" dxfId="256" priority="160" operator="equal">
      <formula>3</formula>
    </cfRule>
  </conditionalFormatting>
  <conditionalFormatting sqref="W175">
    <cfRule type="cellIs" dxfId="255" priority="155" operator="equal">
      <formula>2</formula>
    </cfRule>
  </conditionalFormatting>
  <conditionalFormatting sqref="W175">
    <cfRule type="cellIs" dxfId="254" priority="156" operator="equal">
      <formula>1</formula>
    </cfRule>
  </conditionalFormatting>
  <conditionalFormatting sqref="W175">
    <cfRule type="cellIs" dxfId="253" priority="151" operator="equal">
      <formula>6</formula>
    </cfRule>
  </conditionalFormatting>
  <conditionalFormatting sqref="W175">
    <cfRule type="cellIs" dxfId="252" priority="152" operator="equal">
      <formula>5</formula>
    </cfRule>
  </conditionalFormatting>
  <conditionalFormatting sqref="W175">
    <cfRule type="cellIs" dxfId="251" priority="153" operator="equal">
      <formula>4</formula>
    </cfRule>
  </conditionalFormatting>
  <conditionalFormatting sqref="W175">
    <cfRule type="cellIs" dxfId="250" priority="154" operator="equal">
      <formula>3</formula>
    </cfRule>
  </conditionalFormatting>
  <conditionalFormatting sqref="AE147">
    <cfRule type="beginsWith" dxfId="249" priority="150" operator="beginsWith" text="?">
      <formula>LEFT(AE147,LEN("?"))="?"</formula>
    </cfRule>
  </conditionalFormatting>
  <conditionalFormatting sqref="AE151">
    <cfRule type="beginsWith" dxfId="248" priority="149" operator="beginsWith" text="?">
      <formula>LEFT(AE151,LEN("?"))="?"</formula>
    </cfRule>
  </conditionalFormatting>
  <conditionalFormatting sqref="AE155">
    <cfRule type="beginsWith" dxfId="247" priority="148" operator="beginsWith" text="?">
      <formula>LEFT(AE155,LEN("?"))="?"</formula>
    </cfRule>
  </conditionalFormatting>
  <conditionalFormatting sqref="AE159">
    <cfRule type="beginsWith" dxfId="246" priority="147" operator="beginsWith" text="?">
      <formula>LEFT(AE159,LEN("?"))="?"</formula>
    </cfRule>
  </conditionalFormatting>
  <conditionalFormatting sqref="AE163">
    <cfRule type="beginsWith" dxfId="245" priority="146" operator="beginsWith" text="?">
      <formula>LEFT(AE163,LEN("?"))="?"</formula>
    </cfRule>
  </conditionalFormatting>
  <conditionalFormatting sqref="AE167">
    <cfRule type="beginsWith" dxfId="244" priority="145" operator="beginsWith" text="?">
      <formula>LEFT(AE167,LEN("?"))="?"</formula>
    </cfRule>
  </conditionalFormatting>
  <conditionalFormatting sqref="AE171">
    <cfRule type="beginsWith" dxfId="243" priority="144" operator="beginsWith" text="?">
      <formula>LEFT(AE171,LEN("?"))="?"</formula>
    </cfRule>
  </conditionalFormatting>
  <conditionalFormatting sqref="AI146:AM148">
    <cfRule type="beginsWith" dxfId="242" priority="143" operator="beginsWith" text="?">
      <formula>LEFT(AI146,LEN("?"))="?"</formula>
    </cfRule>
  </conditionalFormatting>
  <conditionalFormatting sqref="AI150:AM152">
    <cfRule type="beginsWith" dxfId="241" priority="142" operator="beginsWith" text="?">
      <formula>LEFT(AI150,LEN("?"))="?"</formula>
    </cfRule>
  </conditionalFormatting>
  <conditionalFormatting sqref="AI154:AM156">
    <cfRule type="beginsWith" dxfId="240" priority="141" operator="beginsWith" text="?">
      <formula>LEFT(AI154,LEN("?"))="?"</formula>
    </cfRule>
  </conditionalFormatting>
  <conditionalFormatting sqref="AI158:AM160">
    <cfRule type="beginsWith" dxfId="239" priority="140" operator="beginsWith" text="?">
      <formula>LEFT(AI158,LEN("?"))="?"</formula>
    </cfRule>
  </conditionalFormatting>
  <conditionalFormatting sqref="AI162:AM164">
    <cfRule type="beginsWith" dxfId="238" priority="139" operator="beginsWith" text="?">
      <formula>LEFT(AI162,LEN("?"))="?"</formula>
    </cfRule>
  </conditionalFormatting>
  <conditionalFormatting sqref="AI166:AM168">
    <cfRule type="beginsWith" dxfId="237" priority="138" operator="beginsWith" text="?">
      <formula>LEFT(AI166,LEN("?"))="?"</formula>
    </cfRule>
  </conditionalFormatting>
  <conditionalFormatting sqref="AI170:AM172">
    <cfRule type="beginsWith" dxfId="236" priority="137" operator="beginsWith" text="?">
      <formula>LEFT(AI170,LEN("?"))="?"</formula>
    </cfRule>
  </conditionalFormatting>
  <conditionalFormatting sqref="AE175">
    <cfRule type="beginsWith" dxfId="235" priority="136" operator="beginsWith" text="?">
      <formula>LEFT(AE175,LEN("?"))="?"</formula>
    </cfRule>
  </conditionalFormatting>
  <conditionalFormatting sqref="AI174:AM177 AI181:AM181 AI185:AM185 AI189:AM189">
    <cfRule type="beginsWith" dxfId="234" priority="135" operator="beginsWith" text="?">
      <formula>LEFT(AI174,LEN("?"))="?"</formula>
    </cfRule>
  </conditionalFormatting>
  <conditionalFormatting sqref="AE179">
    <cfRule type="beginsWith" dxfId="233" priority="134" operator="beginsWith" text="?">
      <formula>LEFT(AE179,LEN("?"))="?"</formula>
    </cfRule>
  </conditionalFormatting>
  <conditionalFormatting sqref="AE187">
    <cfRule type="beginsWith" dxfId="232" priority="132" operator="beginsWith" text="?">
      <formula>LEFT(AE187,LEN("?"))="?"</formula>
    </cfRule>
  </conditionalFormatting>
  <conditionalFormatting sqref="AE191">
    <cfRule type="beginsWith" dxfId="231" priority="131" operator="beginsWith" text="?">
      <formula>LEFT(AE191,LEN("?"))="?"</formula>
    </cfRule>
  </conditionalFormatting>
  <conditionalFormatting sqref="AI178:AM180">
    <cfRule type="beginsWith" dxfId="230" priority="130" operator="beginsWith" text="?">
      <formula>LEFT(AI178,LEN("?"))="?"</formula>
    </cfRule>
  </conditionalFormatting>
  <conditionalFormatting sqref="AI182:AM184">
    <cfRule type="beginsWith" dxfId="229" priority="129" operator="beginsWith" text="?">
      <formula>LEFT(AI182,LEN("?"))="?"</formula>
    </cfRule>
  </conditionalFormatting>
  <conditionalFormatting sqref="AI186:AM188">
    <cfRule type="beginsWith" dxfId="228" priority="128" operator="beginsWith" text="?">
      <formula>LEFT(AI186,LEN("?"))="?"</formula>
    </cfRule>
  </conditionalFormatting>
  <conditionalFormatting sqref="AI190:AM192">
    <cfRule type="beginsWith" dxfId="227" priority="127" operator="beginsWith" text="?">
      <formula>LEFT(AI190,LEN("?"))="?"</formula>
    </cfRule>
  </conditionalFormatting>
  <conditionalFormatting sqref="AQ171:AT171">
    <cfRule type="containsText" dxfId="226" priority="123" operator="containsText" text="ggggggggggggggg">
      <formula>NOT(ISERROR(SEARCH("ggggggggggggggg",AQ171)))</formula>
    </cfRule>
  </conditionalFormatting>
  <conditionalFormatting sqref="AQ171:AT171">
    <cfRule type="containsText" dxfId="225" priority="124" operator="containsText" text="gggggggggg">
      <formula>NOT(ISERROR(SEARCH("gggggggggg",AQ171)))</formula>
    </cfRule>
  </conditionalFormatting>
  <conditionalFormatting sqref="AQ171:AT171">
    <cfRule type="containsText" dxfId="224" priority="125" operator="containsText" text="ggggg">
      <formula>NOT(ISERROR(SEARCH("ggggg",AQ171)))</formula>
    </cfRule>
  </conditionalFormatting>
  <conditionalFormatting sqref="AQ171:AT171">
    <cfRule type="containsText" dxfId="223" priority="126" operator="containsText" text="g">
      <formula>NOT(ISERROR(SEARCH("g",AQ171)))</formula>
    </cfRule>
  </conditionalFormatting>
  <conditionalFormatting sqref="AQ175:AT175">
    <cfRule type="containsText" dxfId="222" priority="119" operator="containsText" text="ggggggggggggggg">
      <formula>NOT(ISERROR(SEARCH("ggggggggggggggg",AQ175)))</formula>
    </cfRule>
  </conditionalFormatting>
  <conditionalFormatting sqref="AQ175:AT175">
    <cfRule type="containsText" dxfId="221" priority="120" operator="containsText" text="gggggggggg">
      <formula>NOT(ISERROR(SEARCH("gggggggggg",AQ175)))</formula>
    </cfRule>
  </conditionalFormatting>
  <conditionalFormatting sqref="AQ175:AT175">
    <cfRule type="containsText" dxfId="220" priority="121" operator="containsText" text="ggggg">
      <formula>NOT(ISERROR(SEARCH("ggggg",AQ175)))</formula>
    </cfRule>
  </conditionalFormatting>
  <conditionalFormatting sqref="AQ175:AT175">
    <cfRule type="containsText" dxfId="219" priority="122" operator="containsText" text="g">
      <formula>NOT(ISERROR(SEARCH("g",AQ175)))</formula>
    </cfRule>
  </conditionalFormatting>
  <conditionalFormatting sqref="AQ179:AT179">
    <cfRule type="containsText" dxfId="218" priority="115" operator="containsText" text="ggggggggggggggg">
      <formula>NOT(ISERROR(SEARCH("ggggggggggggggg",AQ179)))</formula>
    </cfRule>
  </conditionalFormatting>
  <conditionalFormatting sqref="AQ179:AT179">
    <cfRule type="containsText" dxfId="217" priority="116" operator="containsText" text="gggggggggg">
      <formula>NOT(ISERROR(SEARCH("gggggggggg",AQ179)))</formula>
    </cfRule>
  </conditionalFormatting>
  <conditionalFormatting sqref="AQ179:AT179">
    <cfRule type="containsText" dxfId="216" priority="117" operator="containsText" text="ggggg">
      <formula>NOT(ISERROR(SEARCH("ggggg",AQ179)))</formula>
    </cfRule>
  </conditionalFormatting>
  <conditionalFormatting sqref="AQ179:AT179">
    <cfRule type="containsText" dxfId="215" priority="118" operator="containsText" text="g">
      <formula>NOT(ISERROR(SEARCH("g",AQ179)))</formula>
    </cfRule>
  </conditionalFormatting>
  <conditionalFormatting sqref="AQ183:AT183">
    <cfRule type="containsText" dxfId="214" priority="111" operator="containsText" text="ggggggggggggggg">
      <formula>NOT(ISERROR(SEARCH("ggggggggggggggg",AQ183)))</formula>
    </cfRule>
  </conditionalFormatting>
  <conditionalFormatting sqref="AQ183:AT183">
    <cfRule type="containsText" dxfId="213" priority="112" operator="containsText" text="gggggggggg">
      <formula>NOT(ISERROR(SEARCH("gggggggggg",AQ183)))</formula>
    </cfRule>
  </conditionalFormatting>
  <conditionalFormatting sqref="AQ183:AT183">
    <cfRule type="containsText" dxfId="212" priority="113" operator="containsText" text="ggggg">
      <formula>NOT(ISERROR(SEARCH("ggggg",AQ183)))</formula>
    </cfRule>
  </conditionalFormatting>
  <conditionalFormatting sqref="AQ183:AT183">
    <cfRule type="containsText" dxfId="211" priority="114" operator="containsText" text="g">
      <formula>NOT(ISERROR(SEARCH("g",AQ183)))</formula>
    </cfRule>
  </conditionalFormatting>
  <conditionalFormatting sqref="AQ187:AT187">
    <cfRule type="containsText" dxfId="210" priority="107" operator="containsText" text="ggggggggggggggg">
      <formula>NOT(ISERROR(SEARCH("ggggggggggggggg",AQ187)))</formula>
    </cfRule>
  </conditionalFormatting>
  <conditionalFormatting sqref="AQ187:AT187">
    <cfRule type="containsText" dxfId="209" priority="108" operator="containsText" text="gggggggggg">
      <formula>NOT(ISERROR(SEARCH("gggggggggg",AQ187)))</formula>
    </cfRule>
  </conditionalFormatting>
  <conditionalFormatting sqref="AQ187:AT187">
    <cfRule type="containsText" dxfId="208" priority="109" operator="containsText" text="ggggg">
      <formula>NOT(ISERROR(SEARCH("ggggg",AQ187)))</formula>
    </cfRule>
  </conditionalFormatting>
  <conditionalFormatting sqref="AQ187:AT187">
    <cfRule type="containsText" dxfId="207" priority="110" operator="containsText" text="g">
      <formula>NOT(ISERROR(SEARCH("g",AQ187)))</formula>
    </cfRule>
  </conditionalFormatting>
  <conditionalFormatting sqref="AQ191:AT191">
    <cfRule type="containsText" dxfId="206" priority="103" operator="containsText" text="ggggggggggggggg">
      <formula>NOT(ISERROR(SEARCH("ggggggggggggggg",AQ191)))</formula>
    </cfRule>
  </conditionalFormatting>
  <conditionalFormatting sqref="AQ191:AT191">
    <cfRule type="containsText" dxfId="205" priority="104" operator="containsText" text="gggggggggg">
      <formula>NOT(ISERROR(SEARCH("gggggggggg",AQ191)))</formula>
    </cfRule>
  </conditionalFormatting>
  <conditionalFormatting sqref="AQ191:AT191">
    <cfRule type="containsText" dxfId="204" priority="105" operator="containsText" text="ggggg">
      <formula>NOT(ISERROR(SEARCH("ggggg",AQ191)))</formula>
    </cfRule>
  </conditionalFormatting>
  <conditionalFormatting sqref="AQ191:AT191">
    <cfRule type="containsText" dxfId="203" priority="106" operator="containsText" text="g">
      <formula>NOT(ISERROR(SEARCH("g",AQ191)))</formula>
    </cfRule>
  </conditionalFormatting>
  <conditionalFormatting sqref="AV171">
    <cfRule type="cellIs" dxfId="202" priority="99" operator="between">
      <formula>15</formula>
      <formula>20</formula>
    </cfRule>
  </conditionalFormatting>
  <conditionalFormatting sqref="AV171">
    <cfRule type="cellIs" dxfId="201" priority="100" operator="between">
      <formula>10</formula>
      <formula>14.999</formula>
    </cfRule>
  </conditionalFormatting>
  <conditionalFormatting sqref="AV171">
    <cfRule type="cellIs" dxfId="200" priority="101" operator="between">
      <formula>5</formula>
      <formula>9.999</formula>
    </cfRule>
  </conditionalFormatting>
  <conditionalFormatting sqref="AV171">
    <cfRule type="cellIs" dxfId="199" priority="102" operator="between">
      <formula>0.001</formula>
      <formula>4.999</formula>
    </cfRule>
  </conditionalFormatting>
  <conditionalFormatting sqref="AV175">
    <cfRule type="cellIs" dxfId="198" priority="95" operator="between">
      <formula>15</formula>
      <formula>20</formula>
    </cfRule>
  </conditionalFormatting>
  <conditionalFormatting sqref="AV175">
    <cfRule type="cellIs" dxfId="197" priority="96" operator="between">
      <formula>10</formula>
      <formula>14.999</formula>
    </cfRule>
  </conditionalFormatting>
  <conditionalFormatting sqref="AV175">
    <cfRule type="cellIs" dxfId="196" priority="97" operator="between">
      <formula>5</formula>
      <formula>9.999</formula>
    </cfRule>
  </conditionalFormatting>
  <conditionalFormatting sqref="AV175">
    <cfRule type="cellIs" dxfId="195" priority="98" operator="between">
      <formula>0.001</formula>
      <formula>4.999</formula>
    </cfRule>
  </conditionalFormatting>
  <conditionalFormatting sqref="AV179">
    <cfRule type="cellIs" dxfId="194" priority="91" operator="between">
      <formula>15</formula>
      <formula>20</formula>
    </cfRule>
  </conditionalFormatting>
  <conditionalFormatting sqref="AV179">
    <cfRule type="cellIs" dxfId="193" priority="92" operator="between">
      <formula>10</formula>
      <formula>14.999</formula>
    </cfRule>
  </conditionalFormatting>
  <conditionalFormatting sqref="AV179">
    <cfRule type="cellIs" dxfId="192" priority="93" operator="between">
      <formula>5</formula>
      <formula>9.999</formula>
    </cfRule>
  </conditionalFormatting>
  <conditionalFormatting sqref="AV179">
    <cfRule type="cellIs" dxfId="191" priority="94" operator="between">
      <formula>0.001</formula>
      <formula>4.999</formula>
    </cfRule>
  </conditionalFormatting>
  <conditionalFormatting sqref="AV183">
    <cfRule type="cellIs" dxfId="190" priority="87" operator="between">
      <formula>15</formula>
      <formula>20</formula>
    </cfRule>
  </conditionalFormatting>
  <conditionalFormatting sqref="AV183">
    <cfRule type="cellIs" dxfId="189" priority="88" operator="between">
      <formula>10</formula>
      <formula>14.999</formula>
    </cfRule>
  </conditionalFormatting>
  <conditionalFormatting sqref="AV183">
    <cfRule type="cellIs" dxfId="188" priority="89" operator="between">
      <formula>5</formula>
      <formula>9.999</formula>
    </cfRule>
  </conditionalFormatting>
  <conditionalFormatting sqref="AV183">
    <cfRule type="cellIs" dxfId="187" priority="90" operator="between">
      <formula>0.001</formula>
      <formula>4.999</formula>
    </cfRule>
  </conditionalFormatting>
  <conditionalFormatting sqref="AV187">
    <cfRule type="cellIs" dxfId="186" priority="83" operator="between">
      <formula>15</formula>
      <formula>20</formula>
    </cfRule>
  </conditionalFormatting>
  <conditionalFormatting sqref="AV187">
    <cfRule type="cellIs" dxfId="185" priority="84" operator="between">
      <formula>10</formula>
      <formula>14.999</formula>
    </cfRule>
  </conditionalFormatting>
  <conditionalFormatting sqref="AV187">
    <cfRule type="cellIs" dxfId="184" priority="85" operator="between">
      <formula>5</formula>
      <formula>9.999</formula>
    </cfRule>
  </conditionalFormatting>
  <conditionalFormatting sqref="AV187">
    <cfRule type="cellIs" dxfId="183" priority="86" operator="between">
      <formula>0.001</formula>
      <formula>4.999</formula>
    </cfRule>
  </conditionalFormatting>
  <conditionalFormatting sqref="AV191">
    <cfRule type="cellIs" dxfId="182" priority="79" operator="between">
      <formula>15</formula>
      <formula>20</formula>
    </cfRule>
  </conditionalFormatting>
  <conditionalFormatting sqref="AV191">
    <cfRule type="cellIs" dxfId="181" priority="80" operator="between">
      <formula>10</formula>
      <formula>14.999</formula>
    </cfRule>
  </conditionalFormatting>
  <conditionalFormatting sqref="AV191">
    <cfRule type="cellIs" dxfId="180" priority="81" operator="between">
      <formula>5</formula>
      <formula>9.999</formula>
    </cfRule>
  </conditionalFormatting>
  <conditionalFormatting sqref="AV191">
    <cfRule type="cellIs" dxfId="179" priority="82" operator="between">
      <formula>0.001</formula>
      <formula>4.999</formula>
    </cfRule>
  </conditionalFormatting>
  <conditionalFormatting sqref="AX171">
    <cfRule type="cellIs" dxfId="178" priority="77" operator="equal">
      <formula>2</formula>
    </cfRule>
  </conditionalFormatting>
  <conditionalFormatting sqref="AX171">
    <cfRule type="cellIs" dxfId="177" priority="78" operator="equal">
      <formula>1</formula>
    </cfRule>
  </conditionalFormatting>
  <conditionalFormatting sqref="AX171">
    <cfRule type="cellIs" dxfId="176" priority="73" operator="equal">
      <formula>6</formula>
    </cfRule>
  </conditionalFormatting>
  <conditionalFormatting sqref="AX171">
    <cfRule type="cellIs" dxfId="175" priority="74" operator="equal">
      <formula>5</formula>
    </cfRule>
  </conditionalFormatting>
  <conditionalFormatting sqref="AX171">
    <cfRule type="cellIs" dxfId="174" priority="75" operator="equal">
      <formula>4</formula>
    </cfRule>
  </conditionalFormatting>
  <conditionalFormatting sqref="AX171">
    <cfRule type="cellIs" dxfId="173" priority="76" operator="equal">
      <formula>3</formula>
    </cfRule>
  </conditionalFormatting>
  <conditionalFormatting sqref="AX175">
    <cfRule type="cellIs" dxfId="172" priority="71" operator="equal">
      <formula>2</formula>
    </cfRule>
  </conditionalFormatting>
  <conditionalFormatting sqref="AX175">
    <cfRule type="cellIs" dxfId="171" priority="72" operator="equal">
      <formula>1</formula>
    </cfRule>
  </conditionalFormatting>
  <conditionalFormatting sqref="AX175">
    <cfRule type="cellIs" dxfId="170" priority="67" operator="equal">
      <formula>6</formula>
    </cfRule>
  </conditionalFormatting>
  <conditionalFormatting sqref="AX175">
    <cfRule type="cellIs" dxfId="169" priority="68" operator="equal">
      <formula>5</formula>
    </cfRule>
  </conditionalFormatting>
  <conditionalFormatting sqref="AX175">
    <cfRule type="cellIs" dxfId="168" priority="69" operator="equal">
      <formula>4</formula>
    </cfRule>
  </conditionalFormatting>
  <conditionalFormatting sqref="AX175">
    <cfRule type="cellIs" dxfId="167" priority="70" operator="equal">
      <formula>3</formula>
    </cfRule>
  </conditionalFormatting>
  <conditionalFormatting sqref="AX179">
    <cfRule type="cellIs" dxfId="166" priority="65" operator="equal">
      <formula>2</formula>
    </cfRule>
  </conditionalFormatting>
  <conditionalFormatting sqref="AX179">
    <cfRule type="cellIs" dxfId="165" priority="66" operator="equal">
      <formula>1</formula>
    </cfRule>
  </conditionalFormatting>
  <conditionalFormatting sqref="AX179">
    <cfRule type="cellIs" dxfId="164" priority="61" operator="equal">
      <formula>6</formula>
    </cfRule>
  </conditionalFormatting>
  <conditionalFormatting sqref="AX179">
    <cfRule type="cellIs" dxfId="163" priority="62" operator="equal">
      <formula>5</formula>
    </cfRule>
  </conditionalFormatting>
  <conditionalFormatting sqref="AX179">
    <cfRule type="cellIs" dxfId="162" priority="63" operator="equal">
      <formula>4</formula>
    </cfRule>
  </conditionalFormatting>
  <conditionalFormatting sqref="AX179">
    <cfRule type="cellIs" dxfId="161" priority="64" operator="equal">
      <formula>3</formula>
    </cfRule>
  </conditionalFormatting>
  <conditionalFormatting sqref="AX183">
    <cfRule type="cellIs" dxfId="160" priority="59" operator="equal">
      <formula>2</formula>
    </cfRule>
  </conditionalFormatting>
  <conditionalFormatting sqref="AX183">
    <cfRule type="cellIs" dxfId="159" priority="60" operator="equal">
      <formula>1</formula>
    </cfRule>
  </conditionalFormatting>
  <conditionalFormatting sqref="AX183">
    <cfRule type="cellIs" dxfId="158" priority="55" operator="equal">
      <formula>6</formula>
    </cfRule>
  </conditionalFormatting>
  <conditionalFormatting sqref="AX183">
    <cfRule type="cellIs" dxfId="157" priority="56" operator="equal">
      <formula>5</formula>
    </cfRule>
  </conditionalFormatting>
  <conditionalFormatting sqref="AX183">
    <cfRule type="cellIs" dxfId="156" priority="57" operator="equal">
      <formula>4</formula>
    </cfRule>
  </conditionalFormatting>
  <conditionalFormatting sqref="AX183">
    <cfRule type="cellIs" dxfId="155" priority="58" operator="equal">
      <formula>3</formula>
    </cfRule>
  </conditionalFormatting>
  <conditionalFormatting sqref="AX187">
    <cfRule type="cellIs" dxfId="154" priority="53" operator="equal">
      <formula>2</formula>
    </cfRule>
  </conditionalFormatting>
  <conditionalFormatting sqref="AX187">
    <cfRule type="cellIs" dxfId="153" priority="54" operator="equal">
      <formula>1</formula>
    </cfRule>
  </conditionalFormatting>
  <conditionalFormatting sqref="AX187">
    <cfRule type="cellIs" dxfId="152" priority="49" operator="equal">
      <formula>6</formula>
    </cfRule>
  </conditionalFormatting>
  <conditionalFormatting sqref="AX187">
    <cfRule type="cellIs" dxfId="151" priority="50" operator="equal">
      <formula>5</formula>
    </cfRule>
  </conditionalFormatting>
  <conditionalFormatting sqref="AX187">
    <cfRule type="cellIs" dxfId="150" priority="51" operator="equal">
      <formula>4</formula>
    </cfRule>
  </conditionalFormatting>
  <conditionalFormatting sqref="AX187">
    <cfRule type="cellIs" dxfId="149" priority="52" operator="equal">
      <formula>3</formula>
    </cfRule>
  </conditionalFormatting>
  <conditionalFormatting sqref="AX191">
    <cfRule type="cellIs" dxfId="148" priority="47" operator="equal">
      <formula>2</formula>
    </cfRule>
  </conditionalFormatting>
  <conditionalFormatting sqref="AX191">
    <cfRule type="cellIs" dxfId="147" priority="48" operator="equal">
      <formula>1</formula>
    </cfRule>
  </conditionalFormatting>
  <conditionalFormatting sqref="AX191">
    <cfRule type="cellIs" dxfId="146" priority="43" operator="equal">
      <formula>6</formula>
    </cfRule>
  </conditionalFormatting>
  <conditionalFormatting sqref="AX191">
    <cfRule type="cellIs" dxfId="145" priority="44" operator="equal">
      <formula>5</formula>
    </cfRule>
  </conditionalFormatting>
  <conditionalFormatting sqref="AX191">
    <cfRule type="cellIs" dxfId="144" priority="45" operator="equal">
      <formula>4</formula>
    </cfRule>
  </conditionalFormatting>
  <conditionalFormatting sqref="AX191">
    <cfRule type="cellIs" dxfId="143" priority="46" operator="equal">
      <formula>3</formula>
    </cfRule>
  </conditionalFormatting>
  <conditionalFormatting sqref="AE202">
    <cfRule type="beginsWith" dxfId="142" priority="42" operator="beginsWith" text="?">
      <formula>LEFT(AE202,LEN("?"))="?"</formula>
    </cfRule>
  </conditionalFormatting>
  <conditionalFormatting sqref="AE206">
    <cfRule type="beginsWith" dxfId="141" priority="41" operator="beginsWith" text="?">
      <formula>LEFT(AE206,LEN("?"))="?"</formula>
    </cfRule>
  </conditionalFormatting>
  <conditionalFormatting sqref="AE210">
    <cfRule type="beginsWith" dxfId="140" priority="40" operator="beginsWith" text="?">
      <formula>LEFT(AE210,LEN("?"))="?"</formula>
    </cfRule>
  </conditionalFormatting>
  <conditionalFormatting sqref="AI201:AM203">
    <cfRule type="beginsWith" dxfId="139" priority="39" operator="beginsWith" text="?">
      <formula>LEFT(AI201,LEN("?"))="?"</formula>
    </cfRule>
  </conditionalFormatting>
  <conditionalFormatting sqref="AI205:AM207">
    <cfRule type="beginsWith" dxfId="138" priority="38" operator="beginsWith" text="?">
      <formula>LEFT(AI205,LEN("?"))="?"</formula>
    </cfRule>
  </conditionalFormatting>
  <conditionalFormatting sqref="AI209:AM211">
    <cfRule type="beginsWith" dxfId="137" priority="37" operator="beginsWith" text="?">
      <formula>LEFT(AI209,LEN("?"))="?"</formula>
    </cfRule>
  </conditionalFormatting>
  <conditionalFormatting sqref="D222">
    <cfRule type="beginsWith" dxfId="136" priority="36" operator="beginsWith" text="?">
      <formula>LEFT(D222,LEN("?"))="?"</formula>
    </cfRule>
  </conditionalFormatting>
  <conditionalFormatting sqref="D226">
    <cfRule type="beginsWith" dxfId="135" priority="35" operator="beginsWith" text="?">
      <formula>LEFT(D226,LEN("?"))="?"</formula>
    </cfRule>
  </conditionalFormatting>
  <conditionalFormatting sqref="D230">
    <cfRule type="beginsWith" dxfId="134" priority="34" operator="beginsWith" text="?">
      <formula>LEFT(D230,LEN("?"))="?"</formula>
    </cfRule>
  </conditionalFormatting>
  <conditionalFormatting sqref="D234">
    <cfRule type="beginsWith" dxfId="133" priority="33" operator="beginsWith" text="?">
      <formula>LEFT(D234,LEN("?"))="?"</formula>
    </cfRule>
  </conditionalFormatting>
  <conditionalFormatting sqref="H221:L223">
    <cfRule type="beginsWith" dxfId="132" priority="32" operator="beginsWith" text="?">
      <formula>LEFT(H221,LEN("?"))="?"</formula>
    </cfRule>
  </conditionalFormatting>
  <conditionalFormatting sqref="H225:L227">
    <cfRule type="beginsWith" dxfId="131" priority="31" operator="beginsWith" text="?">
      <formula>LEFT(H225,LEN("?"))="?"</formula>
    </cfRule>
  </conditionalFormatting>
  <conditionalFormatting sqref="H229:L231">
    <cfRule type="beginsWith" dxfId="130" priority="30" operator="beginsWith" text="?">
      <formula>LEFT(H229,LEN("?"))="?"</formula>
    </cfRule>
  </conditionalFormatting>
  <conditionalFormatting sqref="H233:L235">
    <cfRule type="beginsWith" dxfId="129" priority="29" operator="beginsWith" text="?">
      <formula>LEFT(H233,LEN("?"))="?"</formula>
    </cfRule>
  </conditionalFormatting>
  <conditionalFormatting sqref="U83">
    <cfRule type="cellIs" dxfId="128" priority="25" operator="between">
      <formula>15</formula>
      <formula>20</formula>
    </cfRule>
  </conditionalFormatting>
  <conditionalFormatting sqref="U83">
    <cfRule type="cellIs" dxfId="127" priority="26" operator="between">
      <formula>10</formula>
      <formula>14.999</formula>
    </cfRule>
  </conditionalFormatting>
  <conditionalFormatting sqref="U83">
    <cfRule type="cellIs" dxfId="126" priority="27" operator="between">
      <formula>5</formula>
      <formula>9.999</formula>
    </cfRule>
  </conditionalFormatting>
  <conditionalFormatting sqref="U83">
    <cfRule type="cellIs" dxfId="125" priority="28" operator="between">
      <formula>0.001</formula>
      <formula>4.999</formula>
    </cfRule>
  </conditionalFormatting>
  <conditionalFormatting sqref="W83">
    <cfRule type="cellIs" dxfId="124" priority="23" operator="equal">
      <formula>2</formula>
    </cfRule>
  </conditionalFormatting>
  <conditionalFormatting sqref="W83">
    <cfRule type="cellIs" dxfId="123" priority="24" operator="equal">
      <formula>1</formula>
    </cfRule>
  </conditionalFormatting>
  <conditionalFormatting sqref="W83">
    <cfRule type="cellIs" dxfId="122" priority="19" operator="equal">
      <formula>6</formula>
    </cfRule>
  </conditionalFormatting>
  <conditionalFormatting sqref="W83">
    <cfRule type="cellIs" dxfId="121" priority="20" operator="equal">
      <formula>5</formula>
    </cfRule>
  </conditionalFormatting>
  <conditionalFormatting sqref="W83">
    <cfRule type="cellIs" dxfId="120" priority="21" operator="equal">
      <formula>4</formula>
    </cfRule>
  </conditionalFormatting>
  <conditionalFormatting sqref="W83">
    <cfRule type="cellIs" dxfId="119" priority="22" operator="equal">
      <formula>3</formula>
    </cfRule>
  </conditionalFormatting>
  <conditionalFormatting sqref="AV56">
    <cfRule type="cellIs" dxfId="118" priority="15" operator="between">
      <formula>15</formula>
      <formula>20</formula>
    </cfRule>
  </conditionalFormatting>
  <conditionalFormatting sqref="AV56">
    <cfRule type="cellIs" dxfId="117" priority="16" operator="between">
      <formula>10</formula>
      <formula>14.999</formula>
    </cfRule>
  </conditionalFormatting>
  <conditionalFormatting sqref="AV56">
    <cfRule type="cellIs" dxfId="116" priority="17" operator="between">
      <formula>5</formula>
      <formula>9.999</formula>
    </cfRule>
  </conditionalFormatting>
  <conditionalFormatting sqref="AV56">
    <cfRule type="cellIs" dxfId="115" priority="18" operator="between">
      <formula>0.001</formula>
      <formula>4.999</formula>
    </cfRule>
  </conditionalFormatting>
  <conditionalFormatting sqref="AX56">
    <cfRule type="cellIs" dxfId="114" priority="13" operator="equal">
      <formula>2</formula>
    </cfRule>
  </conditionalFormatting>
  <conditionalFormatting sqref="AX56">
    <cfRule type="cellIs" dxfId="113" priority="14" operator="equal">
      <formula>1</formula>
    </cfRule>
  </conditionalFormatting>
  <conditionalFormatting sqref="AX56">
    <cfRule type="cellIs" dxfId="112" priority="9" operator="equal">
      <formula>6</formula>
    </cfRule>
  </conditionalFormatting>
  <conditionalFormatting sqref="AX56">
    <cfRule type="cellIs" dxfId="111" priority="10" operator="equal">
      <formula>5</formula>
    </cfRule>
  </conditionalFormatting>
  <conditionalFormatting sqref="AX56">
    <cfRule type="cellIs" dxfId="110" priority="11" operator="equal">
      <formula>4</formula>
    </cfRule>
  </conditionalFormatting>
  <conditionalFormatting sqref="AX56">
    <cfRule type="cellIs" dxfId="109" priority="12" operator="equal">
      <formula>3</formula>
    </cfRule>
  </conditionalFormatting>
  <conditionalFormatting sqref="U89">
    <cfRule type="cellIs" dxfId="108" priority="5" operator="between">
      <formula>15</formula>
      <formula>20</formula>
    </cfRule>
  </conditionalFormatting>
  <conditionalFormatting sqref="U89">
    <cfRule type="cellIs" dxfId="107" priority="6" operator="between">
      <formula>10</formula>
      <formula>14.999</formula>
    </cfRule>
  </conditionalFormatting>
  <conditionalFormatting sqref="U89">
    <cfRule type="cellIs" dxfId="106" priority="7" operator="between">
      <formula>5</formula>
      <formula>9.999</formula>
    </cfRule>
  </conditionalFormatting>
  <conditionalFormatting sqref="U89">
    <cfRule type="cellIs" dxfId="105" priority="8" operator="between">
      <formula>0.001</formula>
      <formula>4.999</formula>
    </cfRule>
  </conditionalFormatting>
  <conditionalFormatting sqref="U93">
    <cfRule type="cellIs" dxfId="104" priority="1" operator="between">
      <formula>15</formula>
      <formula>20</formula>
    </cfRule>
  </conditionalFormatting>
  <conditionalFormatting sqref="U93">
    <cfRule type="cellIs" dxfId="103" priority="2" operator="between">
      <formula>10</formula>
      <formula>14.999</formula>
    </cfRule>
  </conditionalFormatting>
  <conditionalFormatting sqref="U93">
    <cfRule type="cellIs" dxfId="102" priority="3" operator="between">
      <formula>5</formula>
      <formula>9.999</formula>
    </cfRule>
  </conditionalFormatting>
  <conditionalFormatting sqref="U93">
    <cfRule type="cellIs" dxfId="101" priority="4" operator="between">
      <formula>0.001</formula>
      <formula>4.999</formula>
    </cfRule>
  </conditionalFormatting>
  <printOptions horizontalCentered="1"/>
  <pageMargins left="0.70866141732283472" right="0.70866141732283472" top="0.74803149606299213" bottom="0.74803149606299213" header="0.31496062992125984" footer="0.31496062992125984"/>
  <pageSetup paperSize="9" scale="14"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9">
    <tabColor theme="1" tint="4.9989318521683403E-2"/>
    <pageSetUpPr fitToPage="1"/>
  </sheetPr>
  <dimension ref="A1:BE172"/>
  <sheetViews>
    <sheetView topLeftCell="A64" zoomScale="25" zoomScaleNormal="25" workbookViewId="0">
      <selection activeCell="S95" sqref="S95"/>
    </sheetView>
  </sheetViews>
  <sheetFormatPr baseColWidth="10" defaultColWidth="10.85546875" defaultRowHeight="15"/>
  <cols>
    <col min="1" max="1" width="1.7109375" style="746" customWidth="1"/>
    <col min="2" max="2" width="2.42578125" style="746" customWidth="1"/>
    <col min="3" max="3" width="1.7109375" style="746" customWidth="1"/>
    <col min="4" max="4" width="10.85546875" style="746"/>
    <col min="5" max="5" width="14.140625" style="746" customWidth="1"/>
    <col min="6" max="6" width="1.7109375" style="746" customWidth="1"/>
    <col min="7" max="7" width="5" style="746" customWidth="1"/>
    <col min="8" max="8" width="36.7109375" style="746" customWidth="1"/>
    <col min="9" max="9" width="1.7109375" style="746" customWidth="1"/>
    <col min="10" max="10" width="21.7109375" style="746" customWidth="1"/>
    <col min="11" max="11" width="1.7109375" style="746" customWidth="1"/>
    <col min="12" max="12" width="12.42578125" style="746" customWidth="1"/>
    <col min="13" max="14" width="4.140625" style="746" customWidth="1"/>
    <col min="15" max="15" width="1.7109375" style="746" customWidth="1"/>
    <col min="16" max="16" width="8.85546875" style="746" customWidth="1"/>
    <col min="17" max="17" width="8.28515625" style="746" customWidth="1"/>
    <col min="18" max="18" width="8.42578125" style="746" customWidth="1"/>
    <col min="19" max="19" width="8.85546875" style="746" customWidth="1"/>
    <col min="20" max="20" width="7.42578125" style="746" customWidth="1"/>
    <col min="21" max="21" width="11.7109375" style="746" customWidth="1"/>
    <col min="22" max="22" width="3.28515625" style="746" customWidth="1"/>
    <col min="23" max="23" width="8.28515625" style="746" customWidth="1"/>
    <col min="24" max="24" width="16.7109375" style="746" customWidth="1"/>
    <col min="25" max="25" width="4.140625" style="746" customWidth="1"/>
    <col min="26" max="26" width="1.7109375" style="746" customWidth="1"/>
    <col min="27" max="27" width="3.28515625" style="746" customWidth="1"/>
    <col min="28" max="28" width="20" style="746" customWidth="1"/>
    <col min="29" max="29" width="6.7109375" style="746" customWidth="1"/>
    <col min="30" max="30" width="74.140625" style="746" customWidth="1"/>
    <col min="31" max="31" width="10.140625" style="746" customWidth="1"/>
    <col min="32" max="32" width="8.85546875" style="746" customWidth="1"/>
    <col min="33" max="33" width="8.28515625" style="746" customWidth="1"/>
    <col min="34" max="35" width="8.85546875" style="746" customWidth="1"/>
    <col min="36" max="36" width="7.42578125" style="746" customWidth="1"/>
    <col min="37" max="37" width="11.7109375" style="746" customWidth="1"/>
    <col min="38" max="38" width="3.28515625" style="746" customWidth="1"/>
    <col min="39" max="39" width="8.28515625" style="746" customWidth="1"/>
    <col min="40" max="40" width="6.28515625" style="746" customWidth="1"/>
    <col min="41" max="44" width="30.85546875" style="746" hidden="1" customWidth="1"/>
    <col min="45" max="45" width="13.28515625" style="746" hidden="1" customWidth="1"/>
    <col min="46" max="49" width="30.85546875" style="746" hidden="1" customWidth="1"/>
    <col min="50" max="52" width="30.85546875" style="746" customWidth="1"/>
    <col min="53" max="53" width="2.42578125" style="746" customWidth="1"/>
    <col min="54" max="56" width="26.28515625" style="746" customWidth="1"/>
    <col min="57" max="16384" width="10.85546875" style="746"/>
  </cols>
  <sheetData>
    <row r="1" spans="2:57" ht="9.9499999999999993" customHeight="1">
      <c r="AN1" s="747"/>
      <c r="AO1" s="748"/>
      <c r="AP1" s="748"/>
      <c r="AQ1" s="748"/>
      <c r="AR1" s="748"/>
      <c r="AS1" s="748"/>
      <c r="AT1" s="748"/>
      <c r="AU1" s="748"/>
      <c r="AV1" s="748"/>
      <c r="AW1" s="748"/>
      <c r="AX1" s="748"/>
      <c r="AY1" s="748"/>
      <c r="AZ1" s="748"/>
      <c r="BA1" s="748"/>
      <c r="BB1" s="748"/>
      <c r="BC1" s="748"/>
      <c r="BD1" s="748"/>
      <c r="BE1" s="749"/>
    </row>
    <row r="2" spans="2:57" ht="15" customHeight="1">
      <c r="B2" s="750"/>
      <c r="C2" s="751"/>
      <c r="D2" s="751"/>
      <c r="E2" s="751"/>
      <c r="F2" s="751"/>
      <c r="G2" s="751"/>
      <c r="H2" s="751"/>
      <c r="I2" s="751"/>
      <c r="J2" s="751"/>
      <c r="K2" s="751"/>
      <c r="L2" s="751"/>
      <c r="M2" s="751"/>
      <c r="N2" s="751"/>
      <c r="O2" s="751"/>
      <c r="P2" s="751"/>
      <c r="Q2" s="751"/>
      <c r="R2" s="751"/>
      <c r="S2" s="751"/>
      <c r="T2" s="751"/>
      <c r="U2" s="751"/>
      <c r="V2" s="751"/>
      <c r="W2" s="751"/>
      <c r="X2" s="751"/>
      <c r="Y2" s="751"/>
      <c r="Z2" s="751"/>
      <c r="AA2" s="751"/>
      <c r="AB2" s="751"/>
      <c r="AC2" s="751"/>
      <c r="AD2" s="751"/>
      <c r="AE2" s="751"/>
      <c r="AF2" s="751"/>
      <c r="AG2" s="751"/>
      <c r="AH2" s="751"/>
      <c r="AI2" s="751"/>
      <c r="AJ2" s="751"/>
      <c r="AK2" s="751"/>
      <c r="AL2" s="751"/>
      <c r="AM2" s="752"/>
    </row>
    <row r="3" spans="2:57" ht="9.9499999999999993" customHeight="1">
      <c r="B3" s="753"/>
      <c r="F3" s="754"/>
      <c r="G3" s="754"/>
      <c r="H3" s="755"/>
      <c r="I3" s="754"/>
      <c r="J3" s="754"/>
      <c r="K3" s="755"/>
      <c r="L3" s="755"/>
      <c r="M3" s="755"/>
      <c r="N3" s="755"/>
      <c r="O3" s="755"/>
      <c r="P3" s="755"/>
      <c r="Q3" s="755"/>
      <c r="AE3" s="755"/>
      <c r="AF3" s="755"/>
      <c r="AM3" s="756"/>
    </row>
    <row r="4" spans="2:57" ht="9.9499999999999993" customHeight="1">
      <c r="B4" s="753"/>
      <c r="F4" s="754"/>
      <c r="G4" s="754"/>
      <c r="H4" s="755"/>
      <c r="I4" s="754"/>
      <c r="J4" s="754"/>
      <c r="K4" s="755"/>
      <c r="L4" s="755"/>
      <c r="M4" s="755"/>
      <c r="N4" s="755"/>
      <c r="O4" s="755"/>
      <c r="P4" s="755"/>
      <c r="Q4" s="755"/>
      <c r="AE4" s="755"/>
      <c r="AF4" s="755"/>
      <c r="AM4" s="756"/>
    </row>
    <row r="5" spans="2:57" s="353" customFormat="1" ht="27.95" customHeight="1">
      <c r="B5" s="12"/>
      <c r="C5" s="11"/>
      <c r="D5" s="11"/>
      <c r="E5" s="11"/>
      <c r="F5" s="13"/>
      <c r="G5" s="1051" t="str">
        <f>'Profil MFER'!G5:H5</f>
        <v>?</v>
      </c>
      <c r="H5" s="1051"/>
      <c r="I5" s="1071"/>
      <c r="J5" s="1568" t="str">
        <f>'Profil MFER'!J5</f>
        <v>Seconde</v>
      </c>
      <c r="K5" s="1569"/>
      <c r="L5" s="1372" t="str">
        <f>'Profil MFER'!L5</f>
        <v>BCP</v>
      </c>
      <c r="M5" s="1372"/>
      <c r="N5" s="1570"/>
      <c r="O5" s="1326" t="str">
        <f>'Profil MFER'!O5</f>
        <v>Maintenance et efficacité énergétique (MEE)</v>
      </c>
      <c r="P5" s="1326"/>
      <c r="Q5" s="1326"/>
      <c r="R5" s="1326"/>
      <c r="S5" s="1326"/>
      <c r="T5" s="1326"/>
      <c r="U5" s="356"/>
      <c r="V5" s="11"/>
      <c r="W5" s="1361" t="s">
        <v>126</v>
      </c>
      <c r="X5" s="1361"/>
      <c r="Y5" s="1361"/>
      <c r="Z5" s="1361"/>
      <c r="AA5" s="1361"/>
      <c r="AB5" s="1361"/>
      <c r="AC5" s="1459"/>
      <c r="AD5" s="1571" t="s">
        <v>441</v>
      </c>
      <c r="AE5" s="1571"/>
      <c r="AF5" s="1571"/>
      <c r="AG5" s="1571"/>
      <c r="AH5" s="1571"/>
      <c r="AI5" s="1571"/>
      <c r="AJ5" s="1571"/>
      <c r="AK5" s="1571"/>
      <c r="AL5" s="1571"/>
      <c r="AM5" s="1572"/>
    </row>
    <row r="6" spans="2:57" s="353" customFormat="1" ht="27.95" customHeight="1">
      <c r="B6" s="12"/>
      <c r="C6" s="11"/>
      <c r="D6" s="11"/>
      <c r="E6" s="11"/>
      <c r="F6" s="13"/>
      <c r="G6" s="1051" t="str">
        <f>'Profil MFER'!G6:H6</f>
        <v>?</v>
      </c>
      <c r="H6" s="1051"/>
      <c r="I6" s="1071"/>
      <c r="J6" s="1568"/>
      <c r="K6" s="1569"/>
      <c r="L6" s="1372"/>
      <c r="M6" s="1372"/>
      <c r="N6" s="1570"/>
      <c r="O6" s="1326"/>
      <c r="P6" s="1326"/>
      <c r="Q6" s="1326"/>
      <c r="R6" s="1326"/>
      <c r="S6" s="1326"/>
      <c r="T6" s="1326"/>
      <c r="U6" s="356"/>
      <c r="V6" s="11"/>
      <c r="W6" s="1361"/>
      <c r="X6" s="1361"/>
      <c r="Y6" s="1361"/>
      <c r="Z6" s="1361"/>
      <c r="AA6" s="1361"/>
      <c r="AB6" s="1361"/>
      <c r="AC6" s="1459"/>
      <c r="AD6" s="1571"/>
      <c r="AE6" s="1571"/>
      <c r="AF6" s="1571"/>
      <c r="AG6" s="1571"/>
      <c r="AH6" s="1571"/>
      <c r="AI6" s="1571"/>
      <c r="AJ6" s="1571"/>
      <c r="AK6" s="1571"/>
      <c r="AL6" s="1571"/>
      <c r="AM6" s="1572"/>
    </row>
    <row r="7" spans="2:57" s="362" customFormat="1" ht="9.9499999999999993" customHeight="1">
      <c r="B7" s="22"/>
      <c r="C7" s="21"/>
      <c r="D7" s="21"/>
      <c r="E7" s="21"/>
      <c r="F7" s="21"/>
      <c r="G7" s="23"/>
      <c r="H7" s="23"/>
      <c r="I7" s="23"/>
      <c r="J7" s="24"/>
      <c r="K7" s="24"/>
      <c r="L7" s="24"/>
      <c r="M7" s="24"/>
      <c r="N7" s="24"/>
      <c r="O7" s="24"/>
      <c r="P7" s="24"/>
      <c r="Q7" s="8"/>
      <c r="R7" s="1"/>
      <c r="S7" s="1"/>
      <c r="T7" s="1"/>
      <c r="U7" s="1"/>
      <c r="V7" s="1"/>
      <c r="W7" s="1361"/>
      <c r="X7" s="1361"/>
      <c r="Y7" s="1361"/>
      <c r="Z7" s="1361"/>
      <c r="AA7" s="1361"/>
      <c r="AB7" s="1361"/>
      <c r="AC7" s="1459"/>
      <c r="AD7" s="1571"/>
      <c r="AE7" s="1571"/>
      <c r="AF7" s="1571"/>
      <c r="AG7" s="1571"/>
      <c r="AH7" s="1571"/>
      <c r="AI7" s="1571"/>
      <c r="AJ7" s="1571"/>
      <c r="AK7" s="1571"/>
      <c r="AL7" s="1571"/>
      <c r="AM7" s="1572"/>
    </row>
    <row r="8" spans="2:57" ht="9.9499999999999993" customHeight="1">
      <c r="B8" s="5"/>
      <c r="C8" s="1"/>
      <c r="D8" s="27"/>
      <c r="E8" s="27"/>
      <c r="F8" s="1"/>
      <c r="G8" s="1"/>
      <c r="H8" s="1"/>
      <c r="I8" s="1"/>
      <c r="J8" s="1"/>
      <c r="K8" s="1"/>
      <c r="L8" s="1"/>
      <c r="M8" s="1"/>
      <c r="N8" s="1"/>
      <c r="O8" s="1"/>
      <c r="P8" s="1"/>
      <c r="Q8" s="1"/>
      <c r="R8" s="1"/>
      <c r="S8" s="1"/>
      <c r="T8" s="1"/>
      <c r="U8" s="1"/>
      <c r="V8" s="1"/>
      <c r="W8" s="1361"/>
      <c r="X8" s="1361"/>
      <c r="Y8" s="1361"/>
      <c r="Z8" s="1361"/>
      <c r="AA8" s="1361"/>
      <c r="AB8" s="1361"/>
      <c r="AC8" s="1459"/>
      <c r="AD8" s="1571"/>
      <c r="AE8" s="1571"/>
      <c r="AF8" s="1571"/>
      <c r="AG8" s="1571"/>
      <c r="AH8" s="1571"/>
      <c r="AI8" s="1571"/>
      <c r="AJ8" s="1571"/>
      <c r="AK8" s="1571"/>
      <c r="AL8" s="1571"/>
      <c r="AM8" s="1572"/>
      <c r="AN8" s="757"/>
      <c r="AO8" s="757"/>
      <c r="AP8" s="757"/>
      <c r="AQ8" s="757"/>
      <c r="AR8" s="757"/>
      <c r="AS8" s="757"/>
      <c r="AT8" s="757"/>
      <c r="AU8" s="757"/>
      <c r="AV8" s="757"/>
      <c r="AW8" s="757"/>
      <c r="AX8" s="757"/>
      <c r="AY8" s="757"/>
    </row>
    <row r="9" spans="2:57" s="362" customFormat="1" ht="60" customHeight="1">
      <c r="B9" s="1564" t="s">
        <v>0</v>
      </c>
      <c r="C9" s="1565"/>
      <c r="D9" s="1565"/>
      <c r="E9" s="1565"/>
      <c r="F9" s="29"/>
      <c r="G9" s="30"/>
      <c r="H9" s="131" t="s">
        <v>324</v>
      </c>
      <c r="I9" s="132"/>
      <c r="J9" s="132"/>
      <c r="K9" s="506"/>
      <c r="L9" s="506"/>
      <c r="M9" s="506"/>
      <c r="N9" s="506"/>
      <c r="O9" s="133"/>
      <c r="P9" s="133"/>
      <c r="Q9" s="133"/>
      <c r="R9" s="133"/>
      <c r="S9" s="133"/>
      <c r="T9" s="133"/>
      <c r="U9" s="133"/>
      <c r="V9" s="133"/>
      <c r="W9" s="133"/>
      <c r="X9" s="133"/>
      <c r="Y9" s="29"/>
      <c r="Z9" s="29"/>
      <c r="AA9" s="29"/>
      <c r="AB9" s="29"/>
      <c r="AC9" s="29"/>
      <c r="AD9" s="1571"/>
      <c r="AE9" s="1571"/>
      <c r="AF9" s="1571"/>
      <c r="AG9" s="1571"/>
      <c r="AH9" s="1571"/>
      <c r="AI9" s="1571"/>
      <c r="AJ9" s="1571"/>
      <c r="AK9" s="1571"/>
      <c r="AL9" s="1571"/>
      <c r="AM9" s="1572"/>
    </row>
    <row r="10" spans="2:57" ht="30" customHeight="1">
      <c r="B10" s="758"/>
      <c r="C10" s="759"/>
      <c r="D10" s="759"/>
      <c r="E10" s="759"/>
      <c r="F10" s="759"/>
      <c r="G10" s="760"/>
      <c r="H10" s="761" t="s">
        <v>92</v>
      </c>
      <c r="I10" s="1566">
        <f ca="1">TODAY()</f>
        <v>44544</v>
      </c>
      <c r="J10" s="1566"/>
      <c r="K10" s="1566"/>
      <c r="L10" s="1566"/>
      <c r="M10" s="1566"/>
      <c r="N10" s="1566"/>
      <c r="O10" s="1566"/>
      <c r="P10" s="1566"/>
      <c r="Q10" s="1566"/>
      <c r="R10" s="1566"/>
      <c r="S10" s="1566"/>
      <c r="T10" s="1566"/>
      <c r="U10" s="1566"/>
      <c r="V10" s="1566"/>
      <c r="W10" s="1566"/>
      <c r="X10" s="1566"/>
      <c r="Y10" s="1566"/>
      <c r="Z10" s="1566"/>
      <c r="AA10" s="1566"/>
      <c r="AB10" s="1566"/>
      <c r="AC10" s="1566"/>
      <c r="AD10" s="1566"/>
      <c r="AE10" s="1566"/>
      <c r="AF10" s="1566"/>
      <c r="AG10" s="1566"/>
      <c r="AH10" s="1566"/>
      <c r="AI10" s="1566"/>
      <c r="AJ10" s="1566"/>
      <c r="AK10" s="1566"/>
      <c r="AL10" s="1566"/>
      <c r="AM10" s="1567"/>
      <c r="AO10" s="1561"/>
      <c r="AP10" s="1561"/>
      <c r="AQ10" s="1561"/>
      <c r="AR10" s="1561"/>
      <c r="AS10" s="1561"/>
      <c r="AT10" s="1561"/>
      <c r="AU10" s="1561"/>
      <c r="AV10" s="1561"/>
      <c r="AW10" s="1561"/>
      <c r="AX10" s="1561"/>
    </row>
    <row r="11" spans="2:57" ht="5.0999999999999996" customHeight="1">
      <c r="B11" s="753"/>
      <c r="G11" s="366"/>
      <c r="H11" s="762"/>
      <c r="I11" s="762"/>
      <c r="J11" s="762"/>
      <c r="K11" s="762"/>
      <c r="L11" s="762"/>
      <c r="M11" s="762"/>
      <c r="N11" s="762"/>
      <c r="O11" s="762"/>
      <c r="P11" s="762"/>
      <c r="Q11" s="762"/>
      <c r="R11" s="762"/>
      <c r="S11" s="762"/>
      <c r="T11" s="762"/>
      <c r="U11" s="762"/>
      <c r="V11" s="762"/>
      <c r="W11" s="762"/>
      <c r="X11" s="762"/>
      <c r="Y11" s="762"/>
      <c r="Z11" s="762"/>
      <c r="AA11" s="762"/>
      <c r="AB11" s="762"/>
      <c r="AC11" s="762"/>
      <c r="AD11" s="762"/>
      <c r="AE11" s="762"/>
      <c r="AF11" s="762"/>
      <c r="AG11" s="762"/>
      <c r="AH11" s="762"/>
      <c r="AI11" s="762"/>
      <c r="AJ11" s="762"/>
      <c r="AK11" s="762"/>
      <c r="AL11" s="762"/>
      <c r="AM11" s="763"/>
    </row>
    <row r="12" spans="2:57" ht="15" customHeight="1">
      <c r="B12" s="753"/>
      <c r="G12" s="366"/>
      <c r="H12" s="762"/>
      <c r="I12" s="762"/>
      <c r="J12" s="762"/>
      <c r="K12" s="762"/>
      <c r="L12" s="762"/>
      <c r="M12" s="762"/>
      <c r="N12" s="762"/>
      <c r="O12" s="762"/>
      <c r="P12" s="762"/>
      <c r="Q12" s="762"/>
      <c r="R12" s="762"/>
      <c r="S12" s="762"/>
      <c r="T12" s="762"/>
      <c r="U12" s="384"/>
      <c r="V12" s="384"/>
      <c r="W12" s="384"/>
      <c r="X12" s="384"/>
      <c r="Y12" s="366"/>
      <c r="Z12" s="366"/>
      <c r="AA12" s="764"/>
      <c r="AB12" s="762"/>
      <c r="AC12" s="762"/>
      <c r="AD12" s="762"/>
      <c r="AE12" s="762"/>
      <c r="AF12" s="762"/>
      <c r="AG12" s="762"/>
      <c r="AH12" s="762"/>
      <c r="AI12" s="762"/>
      <c r="AJ12" s="384"/>
      <c r="AK12" s="384"/>
      <c r="AL12" s="384"/>
      <c r="AM12" s="765"/>
    </row>
    <row r="13" spans="2:57" ht="9.9499999999999993" customHeight="1">
      <c r="B13" s="753"/>
      <c r="G13" s="366"/>
      <c r="H13" s="762"/>
      <c r="I13" s="762"/>
      <c r="J13" s="762"/>
      <c r="K13" s="762"/>
      <c r="L13" s="762"/>
      <c r="M13" s="762"/>
      <c r="N13" s="762"/>
      <c r="O13" s="762"/>
      <c r="P13" s="762"/>
      <c r="Q13" s="762"/>
      <c r="R13" s="762"/>
      <c r="S13" s="762"/>
      <c r="T13" s="762"/>
      <c r="U13" s="762"/>
      <c r="V13" s="762"/>
      <c r="W13" s="762"/>
      <c r="X13" s="762"/>
      <c r="Y13" s="762"/>
      <c r="Z13" s="762"/>
      <c r="AA13" s="762"/>
      <c r="AB13" s="762"/>
      <c r="AC13" s="762"/>
      <c r="AD13" s="762"/>
      <c r="AE13" s="762"/>
      <c r="AF13" s="762"/>
      <c r="AG13" s="762"/>
      <c r="AH13" s="762"/>
      <c r="AI13" s="762"/>
      <c r="AJ13" s="762"/>
      <c r="AK13" s="762"/>
      <c r="AL13" s="762"/>
      <c r="AM13" s="763"/>
    </row>
    <row r="14" spans="2:57" ht="15" customHeight="1">
      <c r="B14" s="753"/>
      <c r="D14" s="1562"/>
      <c r="E14" s="1562"/>
      <c r="G14" s="366"/>
      <c r="H14" s="366"/>
      <c r="I14" s="366"/>
      <c r="J14" s="366"/>
      <c r="K14" s="366"/>
      <c r="L14" s="764"/>
      <c r="M14" s="764"/>
      <c r="N14" s="764"/>
      <c r="O14" s="764"/>
      <c r="P14" s="379" t="s">
        <v>66</v>
      </c>
      <c r="Q14" s="380" t="s">
        <v>62</v>
      </c>
      <c r="R14" s="381" t="s">
        <v>57</v>
      </c>
      <c r="S14" s="382" t="s">
        <v>52</v>
      </c>
      <c r="T14" s="366"/>
      <c r="U14" s="767"/>
      <c r="V14" s="366"/>
      <c r="W14" s="768"/>
      <c r="X14" s="366"/>
      <c r="AA14" s="766"/>
      <c r="AB14" s="766"/>
      <c r="AD14" s="366"/>
      <c r="AE14" s="366"/>
      <c r="AF14" s="379" t="s">
        <v>66</v>
      </c>
      <c r="AG14" s="380" t="s">
        <v>62</v>
      </c>
      <c r="AH14" s="381" t="s">
        <v>57</v>
      </c>
      <c r="AI14" s="382" t="s">
        <v>52</v>
      </c>
      <c r="AJ14" s="764"/>
      <c r="AK14" s="764"/>
      <c r="AL14" s="764"/>
      <c r="AM14" s="769"/>
      <c r="AO14" s="770"/>
      <c r="AP14" s="770"/>
      <c r="AQ14" s="770"/>
      <c r="AR14" s="770"/>
      <c r="AS14" s="770"/>
      <c r="AT14" s="770"/>
      <c r="AU14" s="770"/>
      <c r="AV14" s="770"/>
      <c r="AW14" s="770"/>
      <c r="AX14" s="770"/>
    </row>
    <row r="15" spans="2:57" ht="5.0999999999999996" customHeight="1">
      <c r="B15" s="753"/>
      <c r="G15" s="366"/>
      <c r="H15" s="366"/>
      <c r="I15" s="366"/>
      <c r="J15" s="366"/>
      <c r="K15" s="366"/>
      <c r="L15" s="771"/>
      <c r="M15" s="764"/>
      <c r="N15" s="764"/>
      <c r="O15" s="764"/>
      <c r="P15" s="772"/>
      <c r="Q15" s="384"/>
      <c r="R15" s="384"/>
      <c r="S15" s="772"/>
      <c r="T15" s="366"/>
      <c r="U15" s="764"/>
      <c r="V15" s="366"/>
      <c r="W15" s="764"/>
      <c r="X15" s="366"/>
      <c r="Y15" s="366"/>
      <c r="Z15" s="366"/>
      <c r="AA15" s="366"/>
      <c r="AE15" s="772"/>
      <c r="AF15" s="384"/>
      <c r="AG15" s="384"/>
      <c r="AH15" s="772"/>
      <c r="AI15" s="366"/>
      <c r="AJ15" s="764"/>
      <c r="AK15" s="366"/>
      <c r="AL15" s="764"/>
      <c r="AM15" s="769"/>
      <c r="AO15" s="770"/>
      <c r="AP15" s="770"/>
      <c r="AQ15" s="770"/>
      <c r="AR15" s="770"/>
      <c r="AS15" s="770"/>
      <c r="AT15" s="770"/>
      <c r="AU15" s="770"/>
      <c r="AW15" s="770"/>
    </row>
    <row r="16" spans="2:57" ht="35.1" customHeight="1">
      <c r="B16" s="753"/>
      <c r="G16" s="366"/>
      <c r="H16" s="366"/>
      <c r="I16" s="366"/>
      <c r="J16" s="366"/>
      <c r="K16" s="366"/>
      <c r="L16" s="366"/>
      <c r="M16" s="366"/>
      <c r="N16" s="366"/>
      <c r="O16" s="366"/>
      <c r="P16" s="366"/>
      <c r="Q16" s="366"/>
      <c r="R16" s="366"/>
      <c r="S16" s="366"/>
      <c r="T16" s="366"/>
      <c r="U16" s="366"/>
      <c r="V16" s="366"/>
      <c r="W16" s="366"/>
      <c r="X16" s="366"/>
      <c r="Y16" s="366"/>
      <c r="Z16" s="366"/>
      <c r="AA16" s="366"/>
      <c r="AB16" s="366"/>
      <c r="AE16" s="366"/>
      <c r="AF16" s="366"/>
      <c r="AG16" s="366"/>
      <c r="AH16" s="366"/>
      <c r="AI16" s="366"/>
      <c r="AJ16" s="366"/>
      <c r="AK16" s="366"/>
      <c r="AL16" s="366"/>
      <c r="AM16" s="773"/>
    </row>
    <row r="17" spans="2:50" ht="30" customHeight="1">
      <c r="B17" s="774"/>
      <c r="C17" s="775"/>
      <c r="D17" s="775"/>
      <c r="E17" s="775"/>
      <c r="F17" s="775"/>
      <c r="G17" s="776"/>
      <c r="H17" s="776"/>
      <c r="I17" s="776"/>
      <c r="J17" s="776"/>
      <c r="K17" s="776"/>
      <c r="L17" s="776"/>
      <c r="M17" s="776"/>
      <c r="N17" s="776"/>
      <c r="O17" s="776"/>
      <c r="P17" s="776"/>
      <c r="Q17" s="776"/>
      <c r="R17" s="776"/>
      <c r="S17" s="776"/>
      <c r="T17" s="776"/>
      <c r="U17" s="776"/>
      <c r="V17" s="776"/>
      <c r="W17" s="776"/>
      <c r="X17" s="776"/>
      <c r="Y17" s="776"/>
      <c r="Z17" s="776"/>
      <c r="AA17" s="776"/>
      <c r="AB17" s="775"/>
      <c r="AC17" s="775"/>
      <c r="AD17" s="776"/>
      <c r="AE17" s="776"/>
      <c r="AF17" s="776"/>
      <c r="AG17" s="776"/>
      <c r="AH17" s="776"/>
      <c r="AI17" s="776"/>
      <c r="AJ17" s="776"/>
      <c r="AK17" s="776"/>
      <c r="AL17" s="776"/>
      <c r="AM17" s="777"/>
    </row>
    <row r="18" spans="2:50" ht="20.100000000000001" customHeight="1">
      <c r="B18" s="778"/>
      <c r="C18" s="779"/>
      <c r="D18" s="779"/>
      <c r="E18" s="779"/>
      <c r="F18" s="779"/>
      <c r="G18" s="780"/>
      <c r="H18" s="780"/>
      <c r="I18" s="780"/>
      <c r="J18" s="780"/>
      <c r="K18" s="780"/>
      <c r="L18" s="780"/>
      <c r="M18" s="780"/>
      <c r="N18" s="780"/>
      <c r="O18" s="780"/>
      <c r="P18" s="780"/>
      <c r="Q18" s="780"/>
      <c r="R18" s="780"/>
      <c r="S18" s="780"/>
      <c r="T18" s="780"/>
      <c r="U18" s="780"/>
      <c r="V18" s="780"/>
      <c r="W18" s="781"/>
      <c r="X18" s="782"/>
      <c r="Y18" s="783"/>
      <c r="Z18" s="784"/>
      <c r="AA18" s="784"/>
      <c r="AB18" s="784"/>
      <c r="AC18" s="785"/>
      <c r="AD18" s="785"/>
      <c r="AE18" s="784"/>
      <c r="AF18" s="784"/>
      <c r="AG18" s="784"/>
      <c r="AH18" s="784"/>
      <c r="AI18" s="784"/>
      <c r="AJ18" s="784"/>
      <c r="AK18" s="784"/>
      <c r="AL18" s="784"/>
      <c r="AM18" s="786"/>
      <c r="AQ18" s="787"/>
      <c r="AR18" s="787"/>
      <c r="AS18" s="787"/>
      <c r="AT18" s="787"/>
      <c r="AU18" s="787"/>
      <c r="AW18" s="787"/>
    </row>
    <row r="19" spans="2:50" ht="39.950000000000003" customHeight="1">
      <c r="B19" s="788"/>
      <c r="C19" s="789"/>
      <c r="D19" s="789"/>
      <c r="E19" s="789"/>
      <c r="F19" s="789"/>
      <c r="G19" s="790"/>
      <c r="H19" s="1516"/>
      <c r="I19" s="1517"/>
      <c r="J19" s="1517"/>
      <c r="K19" s="1517"/>
      <c r="L19" s="1518"/>
      <c r="M19" s="790"/>
      <c r="N19" s="790"/>
      <c r="O19" s="790"/>
      <c r="P19" s="791"/>
      <c r="Q19" s="791"/>
      <c r="R19" s="791"/>
      <c r="S19" s="791"/>
      <c r="T19" s="791"/>
      <c r="U19" s="791"/>
      <c r="V19" s="791"/>
      <c r="W19" s="792"/>
      <c r="X19" s="782"/>
      <c r="Y19" s="793"/>
      <c r="Z19" s="790"/>
      <c r="AA19" s="790"/>
      <c r="AB19" s="790"/>
      <c r="AC19" s="789"/>
      <c r="AD19" s="1525"/>
      <c r="AE19" s="789"/>
      <c r="AF19" s="789"/>
      <c r="AG19" s="789"/>
      <c r="AH19" s="789"/>
      <c r="AI19" s="789"/>
      <c r="AJ19" s="789"/>
      <c r="AK19" s="789"/>
      <c r="AL19" s="794"/>
      <c r="AM19" s="795"/>
      <c r="AN19" s="796"/>
      <c r="AQ19" s="787"/>
      <c r="AR19" s="787"/>
      <c r="AS19" s="797"/>
      <c r="AT19" s="797"/>
      <c r="AU19" s="797"/>
      <c r="AV19" s="797"/>
      <c r="AW19" s="787"/>
    </row>
    <row r="20" spans="2:50" ht="60" customHeight="1">
      <c r="B20" s="788"/>
      <c r="C20" s="789"/>
      <c r="D20" s="789"/>
      <c r="E20" s="789"/>
      <c r="F20" s="789"/>
      <c r="G20" s="790"/>
      <c r="H20" s="1519"/>
      <c r="I20" s="1520"/>
      <c r="J20" s="1520"/>
      <c r="K20" s="1520"/>
      <c r="L20" s="1521"/>
      <c r="M20" s="790"/>
      <c r="N20" s="790"/>
      <c r="O20" s="790"/>
      <c r="P20" s="1528" t="str">
        <f>'Donnees MFER'!E85</f>
        <v>Préparation d'une intervention</v>
      </c>
      <c r="Q20" s="1529"/>
      <c r="R20" s="1529"/>
      <c r="S20" s="1529"/>
      <c r="T20" s="1529"/>
      <c r="U20" s="1529"/>
      <c r="V20" s="1530"/>
      <c r="W20" s="798"/>
      <c r="X20" s="782"/>
      <c r="Y20" s="793"/>
      <c r="Z20" s="790"/>
      <c r="AA20" s="790"/>
      <c r="AB20" s="790"/>
      <c r="AC20" s="789"/>
      <c r="AD20" s="1526"/>
      <c r="AE20" s="789"/>
      <c r="AF20" s="1528" t="str">
        <f>'Donnees MFER'!E85</f>
        <v>Préparation d'une intervention</v>
      </c>
      <c r="AG20" s="1529"/>
      <c r="AH20" s="1529"/>
      <c r="AI20" s="1529"/>
      <c r="AJ20" s="1529"/>
      <c r="AK20" s="1529"/>
      <c r="AL20" s="1530"/>
      <c r="AM20" s="799"/>
      <c r="AN20" s="796"/>
      <c r="AQ20" s="787"/>
      <c r="AR20" s="787"/>
      <c r="AS20" s="797"/>
      <c r="AT20" s="797"/>
      <c r="AU20" s="797"/>
      <c r="AV20" s="797"/>
      <c r="AW20" s="787"/>
    </row>
    <row r="21" spans="2:50" ht="30" customHeight="1">
      <c r="B21" s="788"/>
      <c r="C21" s="789"/>
      <c r="D21" s="1543" t="s">
        <v>325</v>
      </c>
      <c r="E21" s="1543"/>
      <c r="F21" s="789"/>
      <c r="G21" s="790"/>
      <c r="H21" s="1519"/>
      <c r="I21" s="1520"/>
      <c r="J21" s="1520"/>
      <c r="K21" s="1520"/>
      <c r="L21" s="1521"/>
      <c r="M21" s="790"/>
      <c r="N21" s="790"/>
      <c r="O21" s="790"/>
      <c r="P21" s="800"/>
      <c r="Q21" s="800"/>
      <c r="R21" s="800"/>
      <c r="S21" s="800"/>
      <c r="T21" s="800"/>
      <c r="U21" s="800"/>
      <c r="V21" s="800"/>
      <c r="W21" s="798"/>
      <c r="X21" s="782"/>
      <c r="Y21" s="793"/>
      <c r="Z21" s="1543" t="s">
        <v>325</v>
      </c>
      <c r="AA21" s="1543"/>
      <c r="AB21" s="1543"/>
      <c r="AC21" s="789"/>
      <c r="AD21" s="1526"/>
      <c r="AE21" s="789"/>
      <c r="AF21" s="800"/>
      <c r="AG21" s="800"/>
      <c r="AH21" s="800"/>
      <c r="AI21" s="800"/>
      <c r="AJ21" s="800"/>
      <c r="AK21" s="800"/>
      <c r="AL21" s="800"/>
      <c r="AM21" s="799"/>
      <c r="AN21" s="796"/>
      <c r="AQ21" s="787"/>
      <c r="AR21" s="787"/>
      <c r="AS21" s="797"/>
      <c r="AT21" s="797"/>
      <c r="AU21" s="797"/>
      <c r="AV21" s="797"/>
      <c r="AW21" s="787"/>
    </row>
    <row r="22" spans="2:50" ht="30" customHeight="1">
      <c r="B22" s="788"/>
      <c r="C22" s="789"/>
      <c r="D22" s="1544"/>
      <c r="E22" s="1544"/>
      <c r="F22" s="789"/>
      <c r="G22" s="790"/>
      <c r="H22" s="1519"/>
      <c r="I22" s="1520"/>
      <c r="J22" s="1520"/>
      <c r="K22" s="1520"/>
      <c r="L22" s="1521"/>
      <c r="M22" s="790"/>
      <c r="N22" s="790"/>
      <c r="O22" s="790"/>
      <c r="P22" s="1547" t="s">
        <v>326</v>
      </c>
      <c r="Q22" s="1547"/>
      <c r="R22" s="1547"/>
      <c r="S22" s="1547"/>
      <c r="T22" s="1548" t="s">
        <v>120</v>
      </c>
      <c r="U22" s="1548"/>
      <c r="V22" s="1548"/>
      <c r="W22" s="1549"/>
      <c r="X22" s="782"/>
      <c r="Y22" s="793"/>
      <c r="Z22" s="1544"/>
      <c r="AA22" s="1544"/>
      <c r="AB22" s="1544"/>
      <c r="AC22" s="789"/>
      <c r="AD22" s="1526"/>
      <c r="AE22" s="789"/>
      <c r="AF22" s="791"/>
      <c r="AG22" s="791"/>
      <c r="AH22" s="791"/>
      <c r="AI22" s="791"/>
      <c r="AJ22" s="791"/>
      <c r="AK22" s="791"/>
      <c r="AL22" s="791"/>
      <c r="AM22" s="799"/>
      <c r="AN22" s="796"/>
      <c r="AQ22" s="787"/>
      <c r="AR22" s="787"/>
      <c r="AS22" s="797"/>
      <c r="AT22" s="797"/>
      <c r="AU22" s="797"/>
      <c r="AV22" s="797"/>
      <c r="AW22" s="787"/>
    </row>
    <row r="23" spans="2:50" ht="20.100000000000001" customHeight="1">
      <c r="B23" s="788"/>
      <c r="C23" s="789"/>
      <c r="D23" s="1550">
        <v>1</v>
      </c>
      <c r="E23" s="1551"/>
      <c r="F23" s="789"/>
      <c r="G23" s="790"/>
      <c r="H23" s="1519"/>
      <c r="I23" s="1520"/>
      <c r="J23" s="1520"/>
      <c r="K23" s="1520"/>
      <c r="L23" s="1521"/>
      <c r="M23" s="801"/>
      <c r="N23" s="801"/>
      <c r="O23" s="790"/>
      <c r="P23" s="790"/>
      <c r="Q23" s="802"/>
      <c r="R23" s="790"/>
      <c r="S23" s="790"/>
      <c r="T23" s="790"/>
      <c r="U23" s="1556">
        <f>AVERAGE(AQ99:AQ114)</f>
        <v>0</v>
      </c>
      <c r="V23" s="1557"/>
      <c r="W23" s="803"/>
      <c r="X23" s="782"/>
      <c r="Y23" s="793"/>
      <c r="Z23" s="1550">
        <v>1</v>
      </c>
      <c r="AA23" s="1558"/>
      <c r="AB23" s="1551"/>
      <c r="AC23" s="789"/>
      <c r="AD23" s="1526"/>
      <c r="AE23" s="789"/>
      <c r="AF23" s="791"/>
      <c r="AG23" s="791"/>
      <c r="AH23" s="791"/>
      <c r="AI23" s="791"/>
      <c r="AJ23" s="791"/>
      <c r="AK23" s="791"/>
      <c r="AL23" s="791"/>
      <c r="AM23" s="804"/>
      <c r="AO23" s="787"/>
      <c r="AP23" s="787"/>
      <c r="AQ23" s="787"/>
      <c r="AR23" s="787"/>
      <c r="AS23" s="797"/>
      <c r="AT23" s="797"/>
      <c r="AU23" s="797"/>
      <c r="AV23" s="797"/>
      <c r="AW23" s="787"/>
      <c r="AX23" s="787"/>
    </row>
    <row r="24" spans="2:50" s="362" customFormat="1" ht="30" customHeight="1">
      <c r="B24" s="1534"/>
      <c r="C24" s="1535"/>
      <c r="D24" s="1552"/>
      <c r="E24" s="1553"/>
      <c r="F24" s="789"/>
      <c r="G24" s="805"/>
      <c r="H24" s="1519"/>
      <c r="I24" s="1520"/>
      <c r="J24" s="1520"/>
      <c r="K24" s="1520"/>
      <c r="L24" s="1521"/>
      <c r="M24" s="1536"/>
      <c r="N24" s="1536"/>
      <c r="O24" s="1537"/>
      <c r="P24" s="1430" t="str">
        <f>REPT("g",(U23))</f>
        <v/>
      </c>
      <c r="Q24" s="1431"/>
      <c r="R24" s="1431"/>
      <c r="S24" s="1432"/>
      <c r="T24" s="806"/>
      <c r="U24" s="1505"/>
      <c r="V24" s="1507"/>
      <c r="W24" s="807"/>
      <c r="X24" s="782"/>
      <c r="Y24" s="793"/>
      <c r="Z24" s="1552"/>
      <c r="AA24" s="1559"/>
      <c r="AB24" s="1553"/>
      <c r="AC24" s="789"/>
      <c r="AD24" s="1526"/>
      <c r="AE24" s="789"/>
      <c r="AF24" s="791"/>
      <c r="AG24" s="791"/>
      <c r="AH24" s="791"/>
      <c r="AI24" s="791"/>
      <c r="AJ24" s="791"/>
      <c r="AK24" s="791"/>
      <c r="AL24" s="791"/>
      <c r="AM24" s="808"/>
      <c r="AO24" s="787"/>
      <c r="AP24" s="787"/>
      <c r="AQ24" s="787"/>
      <c r="AR24" s="787"/>
      <c r="AS24" s="797"/>
      <c r="AT24" s="797"/>
      <c r="AU24" s="797"/>
      <c r="AV24" s="797"/>
      <c r="AW24" s="787"/>
      <c r="AX24" s="787"/>
    </row>
    <row r="25" spans="2:50" ht="20.100000000000001" customHeight="1">
      <c r="B25" s="788"/>
      <c r="C25" s="789"/>
      <c r="D25" s="1554"/>
      <c r="E25" s="1555"/>
      <c r="F25" s="789"/>
      <c r="G25" s="790"/>
      <c r="H25" s="1519"/>
      <c r="I25" s="1520"/>
      <c r="J25" s="1520"/>
      <c r="K25" s="1520"/>
      <c r="L25" s="1521"/>
      <c r="M25" s="801"/>
      <c r="N25" s="801"/>
      <c r="O25" s="790"/>
      <c r="P25" s="790"/>
      <c r="Q25" s="790"/>
      <c r="R25" s="790"/>
      <c r="S25" s="790"/>
      <c r="T25" s="790"/>
      <c r="U25" s="1508"/>
      <c r="V25" s="1510"/>
      <c r="W25" s="803"/>
      <c r="X25" s="782"/>
      <c r="Y25" s="793"/>
      <c r="Z25" s="1554"/>
      <c r="AA25" s="1560"/>
      <c r="AB25" s="1555"/>
      <c r="AC25" s="789"/>
      <c r="AD25" s="1526"/>
      <c r="AE25" s="789"/>
      <c r="AF25" s="790"/>
      <c r="AG25" s="790"/>
      <c r="AH25" s="790"/>
      <c r="AI25" s="790"/>
      <c r="AJ25" s="790"/>
      <c r="AK25" s="790"/>
      <c r="AL25" s="790"/>
      <c r="AM25" s="804"/>
      <c r="AO25" s="787"/>
      <c r="AP25" s="787"/>
      <c r="AQ25" s="787"/>
      <c r="AR25" s="787"/>
      <c r="AS25" s="797"/>
      <c r="AT25" s="797"/>
      <c r="AU25" s="797"/>
      <c r="AV25" s="797"/>
      <c r="AW25" s="787"/>
      <c r="AX25" s="787"/>
    </row>
    <row r="26" spans="2:50" ht="30" customHeight="1">
      <c r="B26" s="809"/>
      <c r="C26" s="810"/>
      <c r="D26" s="811"/>
      <c r="E26" s="790"/>
      <c r="F26" s="812"/>
      <c r="G26" s="790"/>
      <c r="H26" s="1519"/>
      <c r="I26" s="1520"/>
      <c r="J26" s="1520"/>
      <c r="K26" s="1520"/>
      <c r="L26" s="1521"/>
      <c r="M26" s="813"/>
      <c r="N26" s="813"/>
      <c r="O26" s="813"/>
      <c r="P26" s="790"/>
      <c r="Q26" s="790"/>
      <c r="R26" s="790"/>
      <c r="S26" s="790"/>
      <c r="T26" s="1538" t="s">
        <v>327</v>
      </c>
      <c r="U26" s="1538"/>
      <c r="V26" s="1538"/>
      <c r="W26" s="1539"/>
      <c r="X26" s="814"/>
      <c r="Y26" s="815"/>
      <c r="Z26" s="813"/>
      <c r="AA26" s="790"/>
      <c r="AB26" s="790"/>
      <c r="AC26" s="789"/>
      <c r="AD26" s="1526"/>
      <c r="AE26" s="789"/>
      <c r="AF26" s="791"/>
      <c r="AG26" s="791"/>
      <c r="AH26" s="791"/>
      <c r="AI26" s="790"/>
      <c r="AJ26" s="791"/>
      <c r="AK26" s="791"/>
      <c r="AL26" s="791"/>
      <c r="AM26" s="816"/>
      <c r="AO26" s="787"/>
      <c r="AP26" s="787"/>
      <c r="AQ26" s="787"/>
      <c r="AR26" s="787"/>
      <c r="AS26" s="797"/>
      <c r="AT26" s="797"/>
      <c r="AU26" s="797"/>
      <c r="AV26" s="797"/>
      <c r="AW26" s="787"/>
      <c r="AX26" s="787"/>
    </row>
    <row r="27" spans="2:50" ht="30" customHeight="1">
      <c r="B27" s="809"/>
      <c r="C27" s="810"/>
      <c r="D27" s="811"/>
      <c r="E27" s="790"/>
      <c r="F27" s="812"/>
      <c r="G27" s="790"/>
      <c r="H27" s="1519"/>
      <c r="I27" s="1520"/>
      <c r="J27" s="1520"/>
      <c r="K27" s="1520"/>
      <c r="L27" s="1521"/>
      <c r="M27" s="813"/>
      <c r="N27" s="813"/>
      <c r="O27" s="813"/>
      <c r="P27" s="1540" t="s">
        <v>328</v>
      </c>
      <c r="Q27" s="1540"/>
      <c r="R27" s="817">
        <f>'Donnees MFER'!B85</f>
        <v>3</v>
      </c>
      <c r="S27" s="818" t="s">
        <v>326</v>
      </c>
      <c r="T27" s="819"/>
      <c r="U27" s="1541" t="e">
        <f>AVERAGE(AR99:AR114)</f>
        <v>#DIV/0!</v>
      </c>
      <c r="V27" s="1542"/>
      <c r="W27" s="820"/>
      <c r="X27" s="814"/>
      <c r="Y27" s="815"/>
      <c r="Z27" s="813"/>
      <c r="AA27" s="790"/>
      <c r="AB27" s="790"/>
      <c r="AC27" s="789"/>
      <c r="AD27" s="1526"/>
      <c r="AE27" s="789"/>
      <c r="AF27" s="791"/>
      <c r="AG27" s="791"/>
      <c r="AH27" s="791"/>
      <c r="AI27" s="818"/>
      <c r="AJ27" s="791"/>
      <c r="AK27" s="791"/>
      <c r="AL27" s="791"/>
      <c r="AM27" s="816"/>
      <c r="AO27" s="787"/>
      <c r="AP27" s="787"/>
      <c r="AQ27" s="787"/>
      <c r="AR27" s="787"/>
      <c r="AS27" s="821"/>
      <c r="AT27" s="821"/>
      <c r="AU27" s="821"/>
      <c r="AV27" s="821"/>
      <c r="AW27" s="787"/>
      <c r="AX27" s="787"/>
    </row>
    <row r="28" spans="2:50" ht="60" customHeight="1">
      <c r="B28" s="809"/>
      <c r="C28" s="810"/>
      <c r="D28" s="811"/>
      <c r="E28" s="790"/>
      <c r="F28" s="812"/>
      <c r="G28" s="790"/>
      <c r="H28" s="1519"/>
      <c r="I28" s="1520"/>
      <c r="J28" s="1520"/>
      <c r="K28" s="1520"/>
      <c r="L28" s="1521"/>
      <c r="M28" s="813"/>
      <c r="N28" s="813"/>
      <c r="O28" s="813"/>
      <c r="P28" s="813"/>
      <c r="Q28" s="813"/>
      <c r="R28" s="813"/>
      <c r="S28" s="813"/>
      <c r="T28" s="813"/>
      <c r="U28" s="813"/>
      <c r="V28" s="813"/>
      <c r="W28" s="820"/>
      <c r="X28" s="814"/>
      <c r="Y28" s="815"/>
      <c r="Z28" s="813"/>
      <c r="AA28" s="790"/>
      <c r="AB28" s="790"/>
      <c r="AC28" s="789"/>
      <c r="AD28" s="1526"/>
      <c r="AE28" s="789"/>
      <c r="AF28" s="791"/>
      <c r="AG28" s="791"/>
      <c r="AH28" s="791"/>
      <c r="AI28" s="789"/>
      <c r="AJ28" s="791"/>
      <c r="AK28" s="791"/>
      <c r="AL28" s="791"/>
      <c r="AM28" s="816"/>
      <c r="AO28" s="787"/>
      <c r="AP28" s="787"/>
      <c r="AQ28" s="787"/>
      <c r="AR28" s="787"/>
      <c r="AS28" s="821"/>
      <c r="AT28" s="821"/>
      <c r="AU28" s="821"/>
      <c r="AV28" s="821"/>
      <c r="AW28" s="787"/>
      <c r="AX28" s="787"/>
    </row>
    <row r="29" spans="2:50" ht="39.950000000000003" customHeight="1">
      <c r="B29" s="809"/>
      <c r="C29" s="810"/>
      <c r="D29" s="811"/>
      <c r="E29" s="790"/>
      <c r="F29" s="812"/>
      <c r="G29" s="790"/>
      <c r="H29" s="1522"/>
      <c r="I29" s="1523"/>
      <c r="J29" s="1523"/>
      <c r="K29" s="1523"/>
      <c r="L29" s="1524"/>
      <c r="M29" s="813"/>
      <c r="N29" s="813"/>
      <c r="O29" s="813"/>
      <c r="P29" s="1528" t="s">
        <v>329</v>
      </c>
      <c r="Q29" s="1529"/>
      <c r="R29" s="1529"/>
      <c r="S29" s="1529"/>
      <c r="T29" s="1529"/>
      <c r="U29" s="1529"/>
      <c r="V29" s="1530"/>
      <c r="W29" s="820"/>
      <c r="X29" s="814"/>
      <c r="Y29" s="815"/>
      <c r="Z29" s="813"/>
      <c r="AA29" s="790"/>
      <c r="AB29" s="790"/>
      <c r="AC29" s="789"/>
      <c r="AD29" s="1527"/>
      <c r="AE29" s="789"/>
      <c r="AF29" s="1528" t="s">
        <v>330</v>
      </c>
      <c r="AG29" s="1529"/>
      <c r="AH29" s="1529"/>
      <c r="AI29" s="1529"/>
      <c r="AJ29" s="1529"/>
      <c r="AK29" s="1529"/>
      <c r="AL29" s="1530"/>
      <c r="AM29" s="816"/>
      <c r="AO29" s="787"/>
      <c r="AP29" s="787"/>
      <c r="AQ29" s="787"/>
      <c r="AR29" s="787"/>
      <c r="AS29" s="821"/>
      <c r="AT29" s="821"/>
      <c r="AU29" s="821"/>
      <c r="AV29" s="821"/>
      <c r="AW29" s="787"/>
      <c r="AX29" s="787"/>
    </row>
    <row r="30" spans="2:50" ht="20.100000000000001" customHeight="1">
      <c r="B30" s="822"/>
      <c r="C30" s="823"/>
      <c r="D30" s="824"/>
      <c r="E30" s="825"/>
      <c r="F30" s="826"/>
      <c r="G30" s="825"/>
      <c r="H30" s="827"/>
      <c r="I30" s="827"/>
      <c r="J30" s="827"/>
      <c r="K30" s="827"/>
      <c r="L30" s="827"/>
      <c r="M30" s="828"/>
      <c r="N30" s="828"/>
      <c r="O30" s="828"/>
      <c r="P30" s="828"/>
      <c r="Q30" s="828"/>
      <c r="R30" s="828"/>
      <c r="S30" s="828"/>
      <c r="T30" s="828"/>
      <c r="U30" s="828"/>
      <c r="V30" s="828"/>
      <c r="W30" s="829"/>
      <c r="X30" s="814"/>
      <c r="Y30" s="830"/>
      <c r="Z30" s="828"/>
      <c r="AA30" s="825"/>
      <c r="AB30" s="825"/>
      <c r="AC30" s="831"/>
      <c r="AD30" s="831"/>
      <c r="AE30" s="831"/>
      <c r="AF30" s="831"/>
      <c r="AG30" s="831"/>
      <c r="AH30" s="831"/>
      <c r="AI30" s="831"/>
      <c r="AJ30" s="831"/>
      <c r="AK30" s="831"/>
      <c r="AL30" s="831"/>
      <c r="AM30" s="832"/>
      <c r="AO30" s="787"/>
      <c r="AP30" s="787"/>
      <c r="AQ30" s="787"/>
      <c r="AR30" s="787"/>
      <c r="AS30" s="821"/>
      <c r="AT30" s="821"/>
      <c r="AU30" s="821"/>
      <c r="AV30" s="821"/>
      <c r="AW30" s="787"/>
      <c r="AX30" s="787"/>
    </row>
    <row r="31" spans="2:50" ht="50.1" customHeight="1">
      <c r="B31" s="833"/>
      <c r="C31" s="834"/>
      <c r="D31" s="835"/>
      <c r="E31" s="776"/>
      <c r="F31" s="836"/>
      <c r="G31" s="776"/>
      <c r="H31" s="837"/>
      <c r="I31" s="837"/>
      <c r="J31" s="837"/>
      <c r="K31" s="837"/>
      <c r="L31" s="837"/>
      <c r="M31" s="838"/>
      <c r="N31" s="838"/>
      <c r="O31" s="838"/>
      <c r="P31" s="838"/>
      <c r="Q31" s="838"/>
      <c r="R31" s="838"/>
      <c r="S31" s="838"/>
      <c r="T31" s="838"/>
      <c r="U31" s="838"/>
      <c r="V31" s="838"/>
      <c r="W31" s="838"/>
      <c r="X31" s="839"/>
      <c r="Y31" s="839"/>
      <c r="Z31" s="839"/>
      <c r="AA31" s="840"/>
      <c r="AB31" s="840"/>
      <c r="AC31" s="841"/>
      <c r="AD31" s="841"/>
      <c r="AE31" s="841"/>
      <c r="AF31" s="841"/>
      <c r="AG31" s="841"/>
      <c r="AH31" s="841"/>
      <c r="AI31" s="841"/>
      <c r="AJ31" s="841"/>
      <c r="AK31" s="841"/>
      <c r="AL31" s="841"/>
      <c r="AM31" s="842"/>
      <c r="AO31" s="787"/>
      <c r="AP31" s="787"/>
      <c r="AQ31" s="787"/>
      <c r="AR31" s="787"/>
      <c r="AS31" s="821"/>
      <c r="AT31" s="821"/>
      <c r="AU31" s="821"/>
      <c r="AV31" s="821"/>
      <c r="AW31" s="787"/>
      <c r="AX31" s="787"/>
    </row>
    <row r="32" spans="2:50" ht="20.100000000000001" customHeight="1">
      <c r="B32" s="778"/>
      <c r="C32" s="779"/>
      <c r="D32" s="779"/>
      <c r="E32" s="779"/>
      <c r="F32" s="779"/>
      <c r="G32" s="780"/>
      <c r="H32" s="780"/>
      <c r="I32" s="780"/>
      <c r="J32" s="780"/>
      <c r="K32" s="780"/>
      <c r="L32" s="780"/>
      <c r="M32" s="780"/>
      <c r="N32" s="780"/>
      <c r="O32" s="780"/>
      <c r="P32" s="780"/>
      <c r="Q32" s="780"/>
      <c r="R32" s="780"/>
      <c r="S32" s="780"/>
      <c r="T32" s="780"/>
      <c r="U32" s="780"/>
      <c r="V32" s="780"/>
      <c r="W32" s="781"/>
      <c r="X32" s="782"/>
      <c r="Y32" s="783"/>
      <c r="Z32" s="784"/>
      <c r="AA32" s="784"/>
      <c r="AB32" s="784"/>
      <c r="AC32" s="785"/>
      <c r="AD32" s="785"/>
      <c r="AE32" s="784"/>
      <c r="AF32" s="784"/>
      <c r="AG32" s="784"/>
      <c r="AH32" s="784"/>
      <c r="AI32" s="784"/>
      <c r="AJ32" s="784"/>
      <c r="AK32" s="784"/>
      <c r="AL32" s="784"/>
      <c r="AM32" s="786"/>
      <c r="AQ32" s="787"/>
      <c r="AR32" s="787"/>
      <c r="AS32" s="787"/>
      <c r="AT32" s="787"/>
      <c r="AU32" s="787"/>
      <c r="AW32" s="787"/>
    </row>
    <row r="33" spans="2:50" ht="39.950000000000003" customHeight="1">
      <c r="B33" s="788"/>
      <c r="C33" s="789"/>
      <c r="D33" s="789"/>
      <c r="E33" s="789"/>
      <c r="F33" s="789"/>
      <c r="G33" s="790"/>
      <c r="H33" s="1516"/>
      <c r="I33" s="1517"/>
      <c r="J33" s="1517"/>
      <c r="K33" s="1517"/>
      <c r="L33" s="1518"/>
      <c r="M33" s="790"/>
      <c r="N33" s="790"/>
      <c r="O33" s="790"/>
      <c r="P33" s="791"/>
      <c r="Q33" s="791"/>
      <c r="R33" s="791"/>
      <c r="S33" s="791"/>
      <c r="T33" s="791"/>
      <c r="U33" s="791"/>
      <c r="V33" s="791"/>
      <c r="W33" s="792"/>
      <c r="X33" s="782"/>
      <c r="Y33" s="793"/>
      <c r="Z33" s="790"/>
      <c r="AA33" s="790"/>
      <c r="AB33" s="790"/>
      <c r="AC33" s="789"/>
      <c r="AD33" s="1525"/>
      <c r="AE33" s="789"/>
      <c r="AF33" s="789"/>
      <c r="AG33" s="789"/>
      <c r="AH33" s="789"/>
      <c r="AI33" s="789"/>
      <c r="AJ33" s="789"/>
      <c r="AK33" s="789"/>
      <c r="AL33" s="794"/>
      <c r="AM33" s="795"/>
      <c r="AN33" s="796"/>
      <c r="AQ33" s="787"/>
      <c r="AR33" s="787"/>
      <c r="AS33" s="797"/>
      <c r="AT33" s="797"/>
      <c r="AU33" s="797"/>
      <c r="AV33" s="797"/>
      <c r="AW33" s="787"/>
    </row>
    <row r="34" spans="2:50" ht="60" customHeight="1">
      <c r="B34" s="788"/>
      <c r="C34" s="789"/>
      <c r="D34" s="789"/>
      <c r="E34" s="789"/>
      <c r="F34" s="789"/>
      <c r="G34" s="790"/>
      <c r="H34" s="1519"/>
      <c r="I34" s="1520"/>
      <c r="J34" s="1520"/>
      <c r="K34" s="1520"/>
      <c r="L34" s="1521"/>
      <c r="M34" s="790"/>
      <c r="N34" s="790"/>
      <c r="O34" s="790"/>
      <c r="P34" s="1528" t="str">
        <f>'Donnees MFER'!E86</f>
        <v>Réalisation d'une installation</v>
      </c>
      <c r="Q34" s="1529"/>
      <c r="R34" s="1529"/>
      <c r="S34" s="1529"/>
      <c r="T34" s="1529"/>
      <c r="U34" s="1529"/>
      <c r="V34" s="1530"/>
      <c r="W34" s="798"/>
      <c r="X34" s="782"/>
      <c r="Y34" s="793"/>
      <c r="Z34" s="790"/>
      <c r="AA34" s="790"/>
      <c r="AB34" s="790"/>
      <c r="AC34" s="789"/>
      <c r="AD34" s="1526"/>
      <c r="AE34" s="789"/>
      <c r="AF34" s="1528" t="str">
        <f>'Donnees MFER'!E86</f>
        <v>Réalisation d'une installation</v>
      </c>
      <c r="AG34" s="1529"/>
      <c r="AH34" s="1529"/>
      <c r="AI34" s="1529"/>
      <c r="AJ34" s="1529"/>
      <c r="AK34" s="1529"/>
      <c r="AL34" s="1530"/>
      <c r="AM34" s="799"/>
      <c r="AN34" s="796"/>
      <c r="AQ34" s="787"/>
      <c r="AR34" s="787"/>
      <c r="AS34" s="797"/>
      <c r="AT34" s="797"/>
      <c r="AU34" s="797"/>
      <c r="AV34" s="797"/>
      <c r="AW34" s="787"/>
    </row>
    <row r="35" spans="2:50" ht="30" customHeight="1">
      <c r="B35" s="788"/>
      <c r="C35" s="789"/>
      <c r="D35" s="1543" t="s">
        <v>325</v>
      </c>
      <c r="E35" s="1543"/>
      <c r="F35" s="789"/>
      <c r="G35" s="790"/>
      <c r="H35" s="1519"/>
      <c r="I35" s="1520"/>
      <c r="J35" s="1520"/>
      <c r="K35" s="1520"/>
      <c r="L35" s="1521"/>
      <c r="M35" s="790"/>
      <c r="N35" s="790"/>
      <c r="O35" s="790"/>
      <c r="P35" s="800"/>
      <c r="Q35" s="800"/>
      <c r="R35" s="800"/>
      <c r="S35" s="800"/>
      <c r="T35" s="800"/>
      <c r="U35" s="800"/>
      <c r="V35" s="800"/>
      <c r="W35" s="798"/>
      <c r="X35" s="782"/>
      <c r="Y35" s="793"/>
      <c r="Z35" s="1543" t="s">
        <v>325</v>
      </c>
      <c r="AA35" s="1543"/>
      <c r="AB35" s="1543"/>
      <c r="AC35" s="789"/>
      <c r="AD35" s="1526"/>
      <c r="AE35" s="789"/>
      <c r="AF35" s="800"/>
      <c r="AG35" s="800"/>
      <c r="AH35" s="800"/>
      <c r="AI35" s="800"/>
      <c r="AJ35" s="800"/>
      <c r="AK35" s="800"/>
      <c r="AL35" s="800"/>
      <c r="AM35" s="799"/>
      <c r="AN35" s="796"/>
      <c r="AQ35" s="787"/>
      <c r="AR35" s="787"/>
      <c r="AS35" s="797"/>
      <c r="AT35" s="797"/>
      <c r="AU35" s="797"/>
      <c r="AV35" s="797"/>
      <c r="AW35" s="787"/>
    </row>
    <row r="36" spans="2:50" ht="30" customHeight="1">
      <c r="B36" s="788"/>
      <c r="C36" s="789"/>
      <c r="D36" s="1544"/>
      <c r="E36" s="1544"/>
      <c r="F36" s="789"/>
      <c r="G36" s="790"/>
      <c r="H36" s="1519"/>
      <c r="I36" s="1520"/>
      <c r="J36" s="1520"/>
      <c r="K36" s="1520"/>
      <c r="L36" s="1521"/>
      <c r="M36" s="790"/>
      <c r="N36" s="790"/>
      <c r="O36" s="790"/>
      <c r="P36" s="1547" t="s">
        <v>326</v>
      </c>
      <c r="Q36" s="1547"/>
      <c r="R36" s="1547"/>
      <c r="S36" s="1547"/>
      <c r="T36" s="1548" t="s">
        <v>120</v>
      </c>
      <c r="U36" s="1548"/>
      <c r="V36" s="1548"/>
      <c r="W36" s="1549"/>
      <c r="X36" s="782"/>
      <c r="Y36" s="793"/>
      <c r="Z36" s="1544"/>
      <c r="AA36" s="1544"/>
      <c r="AB36" s="1544"/>
      <c r="AC36" s="789"/>
      <c r="AD36" s="1526"/>
      <c r="AE36" s="789"/>
      <c r="AF36" s="791"/>
      <c r="AG36" s="791"/>
      <c r="AH36" s="791"/>
      <c r="AI36" s="791"/>
      <c r="AJ36" s="791"/>
      <c r="AK36" s="791"/>
      <c r="AL36" s="791"/>
      <c r="AM36" s="799"/>
      <c r="AN36" s="796"/>
      <c r="AQ36" s="787"/>
      <c r="AR36" s="787"/>
      <c r="AS36" s="797"/>
      <c r="AT36" s="797"/>
      <c r="AU36" s="797"/>
      <c r="AV36" s="797"/>
      <c r="AW36" s="787"/>
    </row>
    <row r="37" spans="2:50" ht="20.100000000000001" customHeight="1">
      <c r="B37" s="788"/>
      <c r="C37" s="789"/>
      <c r="D37" s="1550">
        <v>2</v>
      </c>
      <c r="E37" s="1551"/>
      <c r="F37" s="789"/>
      <c r="G37" s="790"/>
      <c r="H37" s="1519"/>
      <c r="I37" s="1520"/>
      <c r="J37" s="1520"/>
      <c r="K37" s="1520"/>
      <c r="L37" s="1521"/>
      <c r="M37" s="801"/>
      <c r="N37" s="801"/>
      <c r="O37" s="790"/>
      <c r="P37" s="790"/>
      <c r="Q37" s="802"/>
      <c r="R37" s="790"/>
      <c r="S37" s="790"/>
      <c r="T37" s="790"/>
      <c r="U37" s="1556">
        <f>AVERAGE(AV99:AV103)</f>
        <v>0</v>
      </c>
      <c r="V37" s="1557"/>
      <c r="W37" s="803"/>
      <c r="X37" s="782"/>
      <c r="Y37" s="793"/>
      <c r="Z37" s="1550">
        <v>2</v>
      </c>
      <c r="AA37" s="1558"/>
      <c r="AB37" s="1551"/>
      <c r="AC37" s="789"/>
      <c r="AD37" s="1526"/>
      <c r="AE37" s="789"/>
      <c r="AF37" s="791"/>
      <c r="AG37" s="791"/>
      <c r="AH37" s="791"/>
      <c r="AI37" s="791"/>
      <c r="AJ37" s="791"/>
      <c r="AK37" s="791"/>
      <c r="AL37" s="791"/>
      <c r="AM37" s="804"/>
      <c r="AO37" s="787"/>
      <c r="AP37" s="787"/>
      <c r="AQ37" s="787"/>
      <c r="AR37" s="787"/>
      <c r="AS37" s="797"/>
      <c r="AT37" s="797"/>
      <c r="AU37" s="797"/>
      <c r="AV37" s="797"/>
      <c r="AW37" s="787"/>
      <c r="AX37" s="787"/>
    </row>
    <row r="38" spans="2:50" s="362" customFormat="1" ht="30" customHeight="1">
      <c r="B38" s="1534"/>
      <c r="C38" s="1535"/>
      <c r="D38" s="1552"/>
      <c r="E38" s="1553"/>
      <c r="F38" s="789"/>
      <c r="G38" s="805"/>
      <c r="H38" s="1519"/>
      <c r="I38" s="1520"/>
      <c r="J38" s="1520"/>
      <c r="K38" s="1520"/>
      <c r="L38" s="1521"/>
      <c r="M38" s="1536"/>
      <c r="N38" s="1536"/>
      <c r="O38" s="1537"/>
      <c r="P38" s="1430" t="str">
        <f>REPT("g",(U37))</f>
        <v/>
      </c>
      <c r="Q38" s="1431"/>
      <c r="R38" s="1431"/>
      <c r="S38" s="1432"/>
      <c r="T38" s="806"/>
      <c r="U38" s="1505"/>
      <c r="V38" s="1507"/>
      <c r="W38" s="807"/>
      <c r="X38" s="782"/>
      <c r="Y38" s="793"/>
      <c r="Z38" s="1552"/>
      <c r="AA38" s="1559"/>
      <c r="AB38" s="1553"/>
      <c r="AC38" s="789"/>
      <c r="AD38" s="1526"/>
      <c r="AE38" s="789"/>
      <c r="AF38" s="791"/>
      <c r="AG38" s="791"/>
      <c r="AH38" s="791"/>
      <c r="AI38" s="791"/>
      <c r="AJ38" s="791"/>
      <c r="AK38" s="791"/>
      <c r="AL38" s="791"/>
      <c r="AM38" s="808"/>
      <c r="AO38" s="787"/>
      <c r="AP38" s="787"/>
      <c r="AQ38" s="787"/>
      <c r="AR38" s="787"/>
      <c r="AS38" s="797"/>
      <c r="AT38" s="797"/>
      <c r="AU38" s="797"/>
      <c r="AV38" s="797"/>
      <c r="AW38" s="787"/>
      <c r="AX38" s="787"/>
    </row>
    <row r="39" spans="2:50" ht="20.100000000000001" customHeight="1">
      <c r="B39" s="788"/>
      <c r="C39" s="789"/>
      <c r="D39" s="1554"/>
      <c r="E39" s="1555"/>
      <c r="F39" s="789"/>
      <c r="G39" s="790"/>
      <c r="H39" s="1519"/>
      <c r="I39" s="1520"/>
      <c r="J39" s="1520"/>
      <c r="K39" s="1520"/>
      <c r="L39" s="1521"/>
      <c r="M39" s="801"/>
      <c r="N39" s="801"/>
      <c r="O39" s="790"/>
      <c r="P39" s="790"/>
      <c r="Q39" s="790"/>
      <c r="R39" s="790"/>
      <c r="S39" s="790"/>
      <c r="T39" s="790"/>
      <c r="U39" s="1508"/>
      <c r="V39" s="1510"/>
      <c r="W39" s="803"/>
      <c r="X39" s="782"/>
      <c r="Y39" s="793"/>
      <c r="Z39" s="1554"/>
      <c r="AA39" s="1560"/>
      <c r="AB39" s="1555"/>
      <c r="AC39" s="789"/>
      <c r="AD39" s="1526"/>
      <c r="AE39" s="789"/>
      <c r="AF39" s="790"/>
      <c r="AG39" s="790"/>
      <c r="AH39" s="790"/>
      <c r="AI39" s="790"/>
      <c r="AJ39" s="790"/>
      <c r="AK39" s="790"/>
      <c r="AL39" s="790"/>
      <c r="AM39" s="804"/>
      <c r="AO39" s="787"/>
      <c r="AP39" s="787"/>
      <c r="AQ39" s="787"/>
      <c r="AR39" s="787"/>
      <c r="AS39" s="797"/>
      <c r="AT39" s="797"/>
      <c r="AU39" s="797"/>
      <c r="AV39" s="797"/>
      <c r="AW39" s="787"/>
      <c r="AX39" s="787"/>
    </row>
    <row r="40" spans="2:50" ht="35.1" customHeight="1">
      <c r="B40" s="809"/>
      <c r="C40" s="810"/>
      <c r="D40" s="811"/>
      <c r="E40" s="790"/>
      <c r="F40" s="812"/>
      <c r="G40" s="790"/>
      <c r="H40" s="1519"/>
      <c r="I40" s="1520"/>
      <c r="J40" s="1520"/>
      <c r="K40" s="1520"/>
      <c r="L40" s="1521"/>
      <c r="M40" s="813"/>
      <c r="N40" s="813"/>
      <c r="O40" s="813"/>
      <c r="P40" s="790"/>
      <c r="Q40" s="790"/>
      <c r="R40" s="790"/>
      <c r="S40" s="790"/>
      <c r="T40" s="1538" t="s">
        <v>327</v>
      </c>
      <c r="U40" s="1538"/>
      <c r="V40" s="1538"/>
      <c r="W40" s="1539"/>
      <c r="X40" s="814"/>
      <c r="Y40" s="815"/>
      <c r="Z40" s="813"/>
      <c r="AA40" s="790"/>
      <c r="AB40" s="790"/>
      <c r="AC40" s="789"/>
      <c r="AD40" s="1526"/>
      <c r="AE40" s="789"/>
      <c r="AF40" s="791"/>
      <c r="AG40" s="791"/>
      <c r="AH40" s="791"/>
      <c r="AI40" s="790"/>
      <c r="AJ40" s="791"/>
      <c r="AK40" s="791"/>
      <c r="AL40" s="791"/>
      <c r="AM40" s="816"/>
      <c r="AO40" s="787"/>
      <c r="AP40" s="787"/>
      <c r="AQ40" s="787"/>
      <c r="AR40" s="787"/>
      <c r="AS40" s="797"/>
      <c r="AT40" s="797"/>
      <c r="AU40" s="797"/>
      <c r="AV40" s="797"/>
      <c r="AW40" s="787"/>
      <c r="AX40" s="787"/>
    </row>
    <row r="41" spans="2:50" ht="30" customHeight="1">
      <c r="B41" s="809"/>
      <c r="C41" s="810"/>
      <c r="D41" s="811"/>
      <c r="E41" s="790"/>
      <c r="F41" s="812"/>
      <c r="G41" s="790"/>
      <c r="H41" s="1519"/>
      <c r="I41" s="1520"/>
      <c r="J41" s="1520"/>
      <c r="K41" s="1520"/>
      <c r="L41" s="1521"/>
      <c r="M41" s="813"/>
      <c r="N41" s="813"/>
      <c r="O41" s="813"/>
      <c r="P41" s="1540" t="s">
        <v>328</v>
      </c>
      <c r="Q41" s="1540"/>
      <c r="R41" s="817">
        <f>'Donnees MFER'!B86</f>
        <v>2.5</v>
      </c>
      <c r="S41" s="818" t="s">
        <v>326</v>
      </c>
      <c r="T41" s="819"/>
      <c r="U41" s="1541" t="e">
        <f>AVERAGE(AW99:AW103)</f>
        <v>#DIV/0!</v>
      </c>
      <c r="V41" s="1542"/>
      <c r="W41" s="820"/>
      <c r="X41" s="814"/>
      <c r="Y41" s="815"/>
      <c r="Z41" s="813"/>
      <c r="AA41" s="790"/>
      <c r="AB41" s="790"/>
      <c r="AC41" s="789"/>
      <c r="AD41" s="1526"/>
      <c r="AE41" s="789"/>
      <c r="AF41" s="791"/>
      <c r="AG41" s="791"/>
      <c r="AH41" s="791"/>
      <c r="AI41" s="818"/>
      <c r="AJ41" s="791"/>
      <c r="AK41" s="791"/>
      <c r="AL41" s="791"/>
      <c r="AM41" s="816"/>
      <c r="AO41" s="787"/>
      <c r="AP41" s="787"/>
      <c r="AQ41" s="787"/>
      <c r="AR41" s="787"/>
      <c r="AS41" s="821"/>
      <c r="AT41" s="821"/>
      <c r="AU41" s="821"/>
      <c r="AV41" s="821"/>
      <c r="AW41" s="787"/>
      <c r="AX41" s="787"/>
    </row>
    <row r="42" spans="2:50" ht="60" customHeight="1">
      <c r="B42" s="809"/>
      <c r="C42" s="810"/>
      <c r="D42" s="811"/>
      <c r="E42" s="790"/>
      <c r="F42" s="812"/>
      <c r="G42" s="790"/>
      <c r="H42" s="1519"/>
      <c r="I42" s="1520"/>
      <c r="J42" s="1520"/>
      <c r="K42" s="1520"/>
      <c r="L42" s="1521"/>
      <c r="M42" s="813"/>
      <c r="N42" s="813"/>
      <c r="O42" s="813"/>
      <c r="P42" s="813"/>
      <c r="Q42" s="813"/>
      <c r="R42" s="813"/>
      <c r="S42" s="813"/>
      <c r="T42" s="813"/>
      <c r="U42" s="813"/>
      <c r="V42" s="813"/>
      <c r="W42" s="820"/>
      <c r="X42" s="814"/>
      <c r="Y42" s="815"/>
      <c r="Z42" s="813"/>
      <c r="AA42" s="790"/>
      <c r="AB42" s="790"/>
      <c r="AC42" s="789"/>
      <c r="AD42" s="1526"/>
      <c r="AE42" s="789"/>
      <c r="AF42" s="791"/>
      <c r="AG42" s="791"/>
      <c r="AH42" s="791"/>
      <c r="AI42" s="789"/>
      <c r="AJ42" s="791"/>
      <c r="AK42" s="791"/>
      <c r="AL42" s="791"/>
      <c r="AM42" s="816"/>
      <c r="AO42" s="787"/>
      <c r="AP42" s="787"/>
      <c r="AQ42" s="787"/>
      <c r="AR42" s="787"/>
      <c r="AS42" s="821"/>
      <c r="AT42" s="821"/>
      <c r="AU42" s="821"/>
      <c r="AV42" s="821"/>
      <c r="AW42" s="787"/>
      <c r="AX42" s="787"/>
    </row>
    <row r="43" spans="2:50" ht="39.950000000000003" customHeight="1">
      <c r="B43" s="809"/>
      <c r="C43" s="810"/>
      <c r="D43" s="811"/>
      <c r="E43" s="790"/>
      <c r="F43" s="812"/>
      <c r="G43" s="790"/>
      <c r="H43" s="1522"/>
      <c r="I43" s="1523"/>
      <c r="J43" s="1523"/>
      <c r="K43" s="1523"/>
      <c r="L43" s="1524"/>
      <c r="M43" s="813"/>
      <c r="N43" s="813"/>
      <c r="O43" s="813"/>
      <c r="P43" s="1528" t="s">
        <v>331</v>
      </c>
      <c r="Q43" s="1529"/>
      <c r="R43" s="1529"/>
      <c r="S43" s="1529"/>
      <c r="T43" s="1529"/>
      <c r="U43" s="1529"/>
      <c r="V43" s="1530"/>
      <c r="W43" s="820"/>
      <c r="X43" s="814"/>
      <c r="Y43" s="815"/>
      <c r="Z43" s="813"/>
      <c r="AA43" s="790"/>
      <c r="AB43" s="790"/>
      <c r="AC43" s="789"/>
      <c r="AD43" s="1527"/>
      <c r="AE43" s="789"/>
      <c r="AF43" s="1531" t="s">
        <v>332</v>
      </c>
      <c r="AG43" s="1532"/>
      <c r="AH43" s="1532"/>
      <c r="AI43" s="1532"/>
      <c r="AJ43" s="1532"/>
      <c r="AK43" s="1532"/>
      <c r="AL43" s="1533"/>
      <c r="AM43" s="816"/>
      <c r="AO43" s="787"/>
      <c r="AP43" s="787"/>
      <c r="AQ43" s="787"/>
      <c r="AR43" s="787"/>
      <c r="AS43" s="821"/>
      <c r="AT43" s="821"/>
      <c r="AU43" s="821"/>
      <c r="AV43" s="821"/>
      <c r="AW43" s="787"/>
      <c r="AX43" s="787"/>
    </row>
    <row r="44" spans="2:50" ht="20.100000000000001" customHeight="1">
      <c r="B44" s="822"/>
      <c r="C44" s="823"/>
      <c r="D44" s="824"/>
      <c r="E44" s="825"/>
      <c r="F44" s="826"/>
      <c r="G44" s="825"/>
      <c r="H44" s="827"/>
      <c r="I44" s="827"/>
      <c r="J44" s="827"/>
      <c r="K44" s="827"/>
      <c r="L44" s="827"/>
      <c r="M44" s="828"/>
      <c r="N44" s="828"/>
      <c r="O44" s="828"/>
      <c r="P44" s="828"/>
      <c r="Q44" s="828"/>
      <c r="R44" s="828"/>
      <c r="S44" s="828"/>
      <c r="T44" s="828"/>
      <c r="U44" s="828"/>
      <c r="V44" s="828"/>
      <c r="W44" s="829"/>
      <c r="X44" s="814"/>
      <c r="Y44" s="830"/>
      <c r="Z44" s="828"/>
      <c r="AA44" s="825"/>
      <c r="AB44" s="825"/>
      <c r="AC44" s="831"/>
      <c r="AD44" s="831"/>
      <c r="AE44" s="831"/>
      <c r="AF44" s="831"/>
      <c r="AG44" s="831"/>
      <c r="AH44" s="831"/>
      <c r="AI44" s="831"/>
      <c r="AJ44" s="831"/>
      <c r="AK44" s="831"/>
      <c r="AL44" s="831"/>
      <c r="AM44" s="832"/>
      <c r="AO44" s="787"/>
      <c r="AP44" s="787"/>
      <c r="AQ44" s="787"/>
      <c r="AR44" s="787"/>
      <c r="AS44" s="821"/>
      <c r="AT44" s="821"/>
      <c r="AU44" s="821"/>
      <c r="AV44" s="821"/>
      <c r="AW44" s="787"/>
      <c r="AX44" s="787"/>
    </row>
    <row r="45" spans="2:50" ht="50.1" customHeight="1">
      <c r="B45" s="833"/>
      <c r="C45" s="834"/>
      <c r="D45" s="835"/>
      <c r="E45" s="776"/>
      <c r="F45" s="836"/>
      <c r="G45" s="776"/>
      <c r="H45" s="837"/>
      <c r="I45" s="837"/>
      <c r="J45" s="837"/>
      <c r="K45" s="837"/>
      <c r="L45" s="837"/>
      <c r="M45" s="838"/>
      <c r="N45" s="838"/>
      <c r="O45" s="838"/>
      <c r="P45" s="838"/>
      <c r="Q45" s="838"/>
      <c r="R45" s="838"/>
      <c r="S45" s="838"/>
      <c r="T45" s="838"/>
      <c r="U45" s="838"/>
      <c r="V45" s="838"/>
      <c r="W45" s="838"/>
      <c r="X45" s="839"/>
      <c r="Y45" s="839"/>
      <c r="Z45" s="839"/>
      <c r="AA45" s="840"/>
      <c r="AB45" s="840"/>
      <c r="AC45" s="841"/>
      <c r="AD45" s="841"/>
      <c r="AE45" s="841"/>
      <c r="AF45" s="841"/>
      <c r="AG45" s="841"/>
      <c r="AH45" s="841"/>
      <c r="AI45" s="841"/>
      <c r="AJ45" s="841"/>
      <c r="AK45" s="841"/>
      <c r="AL45" s="841"/>
      <c r="AM45" s="842"/>
      <c r="AO45" s="787"/>
      <c r="AP45" s="787"/>
      <c r="AQ45" s="787"/>
      <c r="AR45" s="787"/>
      <c r="AS45" s="821"/>
      <c r="AT45" s="821"/>
      <c r="AU45" s="821"/>
      <c r="AV45" s="821"/>
      <c r="AW45" s="787"/>
      <c r="AX45" s="787"/>
    </row>
    <row r="46" spans="2:50" ht="20.100000000000001" customHeight="1">
      <c r="B46" s="778"/>
      <c r="C46" s="779"/>
      <c r="D46" s="779"/>
      <c r="E46" s="779"/>
      <c r="F46" s="779"/>
      <c r="G46" s="780"/>
      <c r="H46" s="780"/>
      <c r="I46" s="780"/>
      <c r="J46" s="780"/>
      <c r="K46" s="780"/>
      <c r="L46" s="780"/>
      <c r="M46" s="780"/>
      <c r="N46" s="780"/>
      <c r="O46" s="780"/>
      <c r="P46" s="780"/>
      <c r="Q46" s="780"/>
      <c r="R46" s="780"/>
      <c r="S46" s="780"/>
      <c r="T46" s="780"/>
      <c r="U46" s="780"/>
      <c r="V46" s="780"/>
      <c r="W46" s="781"/>
      <c r="X46" s="782"/>
      <c r="Y46" s="783"/>
      <c r="Z46" s="784"/>
      <c r="AA46" s="784"/>
      <c r="AB46" s="784"/>
      <c r="AC46" s="785"/>
      <c r="AD46" s="785"/>
      <c r="AE46" s="784"/>
      <c r="AF46" s="784"/>
      <c r="AG46" s="784"/>
      <c r="AH46" s="784"/>
      <c r="AI46" s="784"/>
      <c r="AJ46" s="784"/>
      <c r="AK46" s="784"/>
      <c r="AL46" s="784"/>
      <c r="AM46" s="786"/>
      <c r="AQ46" s="787"/>
      <c r="AR46" s="787"/>
      <c r="AS46" s="787"/>
      <c r="AT46" s="787"/>
      <c r="AU46" s="787"/>
      <c r="AW46" s="787"/>
    </row>
    <row r="47" spans="2:50" ht="39.950000000000003" customHeight="1">
      <c r="B47" s="788"/>
      <c r="C47" s="789"/>
      <c r="D47" s="789"/>
      <c r="E47" s="789"/>
      <c r="F47" s="789"/>
      <c r="G47" s="790"/>
      <c r="H47" s="1516"/>
      <c r="I47" s="1517"/>
      <c r="J47" s="1517"/>
      <c r="K47" s="1517"/>
      <c r="L47" s="1518"/>
      <c r="M47" s="790"/>
      <c r="N47" s="790"/>
      <c r="O47" s="790"/>
      <c r="P47" s="791"/>
      <c r="Q47" s="791"/>
      <c r="R47" s="791"/>
      <c r="S47" s="791"/>
      <c r="T47" s="791"/>
      <c r="U47" s="791"/>
      <c r="V47" s="791"/>
      <c r="W47" s="792"/>
      <c r="X47" s="782"/>
      <c r="Y47" s="793"/>
      <c r="Z47" s="790"/>
      <c r="AA47" s="790"/>
      <c r="AB47" s="790"/>
      <c r="AC47" s="789"/>
      <c r="AD47" s="1525"/>
      <c r="AE47" s="789"/>
      <c r="AF47" s="789"/>
      <c r="AG47" s="789"/>
      <c r="AH47" s="789"/>
      <c r="AI47" s="789"/>
      <c r="AJ47" s="789"/>
      <c r="AK47" s="789"/>
      <c r="AL47" s="794"/>
      <c r="AM47" s="795"/>
      <c r="AN47" s="796"/>
      <c r="AQ47" s="787"/>
      <c r="AR47" s="787"/>
      <c r="AS47" s="797"/>
      <c r="AT47" s="797"/>
      <c r="AU47" s="797"/>
      <c r="AV47" s="797"/>
      <c r="AW47" s="787"/>
    </row>
    <row r="48" spans="2:50" ht="60" customHeight="1">
      <c r="B48" s="788"/>
      <c r="C48" s="789"/>
      <c r="D48" s="789"/>
      <c r="E48" s="789"/>
      <c r="F48" s="789"/>
      <c r="G48" s="790"/>
      <c r="H48" s="1519"/>
      <c r="I48" s="1520"/>
      <c r="J48" s="1520"/>
      <c r="K48" s="1520"/>
      <c r="L48" s="1521"/>
      <c r="M48" s="790"/>
      <c r="N48" s="790"/>
      <c r="O48" s="790"/>
      <c r="P48" s="1528" t="str">
        <f>'Donnees MFER'!E87</f>
        <v>Mise en service d'une installation</v>
      </c>
      <c r="Q48" s="1529"/>
      <c r="R48" s="1529"/>
      <c r="S48" s="1529"/>
      <c r="T48" s="1529"/>
      <c r="U48" s="1529"/>
      <c r="V48" s="1530"/>
      <c r="W48" s="798"/>
      <c r="X48" s="782"/>
      <c r="Y48" s="793"/>
      <c r="Z48" s="790"/>
      <c r="AA48" s="790"/>
      <c r="AB48" s="790"/>
      <c r="AC48" s="789"/>
      <c r="AD48" s="1526"/>
      <c r="AE48" s="789"/>
      <c r="AF48" s="1528" t="str">
        <f>'Donnees MFER'!E87</f>
        <v>Mise en service d'une installation</v>
      </c>
      <c r="AG48" s="1529"/>
      <c r="AH48" s="1529"/>
      <c r="AI48" s="1529"/>
      <c r="AJ48" s="1529"/>
      <c r="AK48" s="1529"/>
      <c r="AL48" s="1530"/>
      <c r="AM48" s="799"/>
      <c r="AN48" s="796"/>
      <c r="AQ48" s="787"/>
      <c r="AR48" s="787"/>
      <c r="AS48" s="797"/>
      <c r="AT48" s="797"/>
      <c r="AU48" s="797"/>
      <c r="AV48" s="797"/>
      <c r="AW48" s="787"/>
    </row>
    <row r="49" spans="2:50" ht="30" customHeight="1">
      <c r="B49" s="788"/>
      <c r="C49" s="789"/>
      <c r="D49" s="1543" t="s">
        <v>325</v>
      </c>
      <c r="E49" s="1543"/>
      <c r="F49" s="789"/>
      <c r="G49" s="790"/>
      <c r="H49" s="1519"/>
      <c r="I49" s="1520"/>
      <c r="J49" s="1520"/>
      <c r="K49" s="1520"/>
      <c r="L49" s="1521"/>
      <c r="M49" s="790"/>
      <c r="N49" s="790"/>
      <c r="O49" s="790"/>
      <c r="P49" s="800"/>
      <c r="Q49" s="800"/>
      <c r="R49" s="800"/>
      <c r="S49" s="800"/>
      <c r="T49" s="800"/>
      <c r="U49" s="800"/>
      <c r="V49" s="800"/>
      <c r="W49" s="798"/>
      <c r="X49" s="782"/>
      <c r="Y49" s="793"/>
      <c r="Z49" s="1543" t="s">
        <v>325</v>
      </c>
      <c r="AA49" s="1543"/>
      <c r="AB49" s="1543"/>
      <c r="AC49" s="789"/>
      <c r="AD49" s="1526"/>
      <c r="AE49" s="789"/>
      <c r="AF49" s="800"/>
      <c r="AG49" s="800"/>
      <c r="AH49" s="800"/>
      <c r="AI49" s="800"/>
      <c r="AJ49" s="800"/>
      <c r="AK49" s="800"/>
      <c r="AL49" s="800"/>
      <c r="AM49" s="799"/>
      <c r="AN49" s="796"/>
      <c r="AQ49" s="787"/>
      <c r="AR49" s="787"/>
      <c r="AS49" s="797"/>
      <c r="AT49" s="797"/>
      <c r="AU49" s="797"/>
      <c r="AV49" s="797"/>
      <c r="AW49" s="787"/>
    </row>
    <row r="50" spans="2:50" ht="30" customHeight="1">
      <c r="B50" s="788"/>
      <c r="C50" s="789"/>
      <c r="D50" s="1544"/>
      <c r="E50" s="1544"/>
      <c r="F50" s="789"/>
      <c r="G50" s="790"/>
      <c r="H50" s="1519"/>
      <c r="I50" s="1520"/>
      <c r="J50" s="1520"/>
      <c r="K50" s="1520"/>
      <c r="L50" s="1521"/>
      <c r="M50" s="790"/>
      <c r="N50" s="790"/>
      <c r="O50" s="790"/>
      <c r="P50" s="1547" t="s">
        <v>326</v>
      </c>
      <c r="Q50" s="1547"/>
      <c r="R50" s="1547"/>
      <c r="S50" s="1547"/>
      <c r="T50" s="1548" t="s">
        <v>120</v>
      </c>
      <c r="U50" s="1548"/>
      <c r="V50" s="1548"/>
      <c r="W50" s="1549"/>
      <c r="X50" s="782"/>
      <c r="Y50" s="793"/>
      <c r="Z50" s="1544"/>
      <c r="AA50" s="1544"/>
      <c r="AB50" s="1544"/>
      <c r="AC50" s="789"/>
      <c r="AD50" s="1526"/>
      <c r="AE50" s="789"/>
      <c r="AF50" s="791"/>
      <c r="AG50" s="791"/>
      <c r="AH50" s="791"/>
      <c r="AI50" s="791"/>
      <c r="AJ50" s="791"/>
      <c r="AK50" s="791"/>
      <c r="AL50" s="791"/>
      <c r="AM50" s="799"/>
      <c r="AN50" s="796"/>
      <c r="AQ50" s="787"/>
      <c r="AR50" s="787"/>
      <c r="AS50" s="797"/>
      <c r="AT50" s="797"/>
      <c r="AU50" s="797"/>
      <c r="AV50" s="797"/>
      <c r="AW50" s="787"/>
    </row>
    <row r="51" spans="2:50" ht="20.100000000000001" customHeight="1">
      <c r="B51" s="788"/>
      <c r="C51" s="789"/>
      <c r="D51" s="1550">
        <v>3</v>
      </c>
      <c r="E51" s="1551"/>
      <c r="F51" s="789"/>
      <c r="G51" s="790"/>
      <c r="H51" s="1519"/>
      <c r="I51" s="1520"/>
      <c r="J51" s="1520"/>
      <c r="K51" s="1520"/>
      <c r="L51" s="1521"/>
      <c r="M51" s="801"/>
      <c r="N51" s="801"/>
      <c r="O51" s="790"/>
      <c r="P51" s="790"/>
      <c r="Q51" s="802"/>
      <c r="R51" s="790"/>
      <c r="S51" s="790"/>
      <c r="T51" s="790"/>
      <c r="U51" s="1556">
        <f>AVERAGE(AQ120:AQ134)</f>
        <v>0</v>
      </c>
      <c r="V51" s="1557"/>
      <c r="W51" s="803"/>
      <c r="X51" s="782"/>
      <c r="Y51" s="793"/>
      <c r="Z51" s="1550">
        <v>3</v>
      </c>
      <c r="AA51" s="1558"/>
      <c r="AB51" s="1551"/>
      <c r="AC51" s="789"/>
      <c r="AD51" s="1526"/>
      <c r="AE51" s="789"/>
      <c r="AF51" s="791"/>
      <c r="AG51" s="791"/>
      <c r="AH51" s="791"/>
      <c r="AI51" s="791"/>
      <c r="AJ51" s="791"/>
      <c r="AK51" s="791"/>
      <c r="AL51" s="791"/>
      <c r="AM51" s="804"/>
      <c r="AO51" s="787"/>
      <c r="AP51" s="787"/>
      <c r="AQ51" s="787"/>
      <c r="AR51" s="787"/>
      <c r="AS51" s="797"/>
      <c r="AT51" s="797"/>
      <c r="AU51" s="797"/>
      <c r="AV51" s="797"/>
      <c r="AW51" s="787"/>
      <c r="AX51" s="787"/>
    </row>
    <row r="52" spans="2:50" s="362" customFormat="1" ht="30" customHeight="1">
      <c r="B52" s="1534"/>
      <c r="C52" s="1535"/>
      <c r="D52" s="1552"/>
      <c r="E52" s="1553"/>
      <c r="F52" s="789"/>
      <c r="G52" s="805"/>
      <c r="H52" s="1519"/>
      <c r="I52" s="1520"/>
      <c r="J52" s="1520"/>
      <c r="K52" s="1520"/>
      <c r="L52" s="1521"/>
      <c r="M52" s="1536"/>
      <c r="N52" s="1536"/>
      <c r="O52" s="1537"/>
      <c r="P52" s="1430" t="str">
        <f>REPT("g",(U51))</f>
        <v/>
      </c>
      <c r="Q52" s="1431"/>
      <c r="R52" s="1431"/>
      <c r="S52" s="1432"/>
      <c r="T52" s="806"/>
      <c r="U52" s="1505"/>
      <c r="V52" s="1507"/>
      <c r="W52" s="807"/>
      <c r="X52" s="782"/>
      <c r="Y52" s="793"/>
      <c r="Z52" s="1552"/>
      <c r="AA52" s="1559"/>
      <c r="AB52" s="1553"/>
      <c r="AC52" s="789"/>
      <c r="AD52" s="1526"/>
      <c r="AE52" s="789"/>
      <c r="AF52" s="791"/>
      <c r="AG52" s="791"/>
      <c r="AH52" s="791"/>
      <c r="AI52" s="791"/>
      <c r="AJ52" s="791"/>
      <c r="AK52" s="791"/>
      <c r="AL52" s="791"/>
      <c r="AM52" s="808"/>
      <c r="AO52" s="787"/>
      <c r="AP52" s="787"/>
      <c r="AQ52" s="787"/>
      <c r="AR52" s="787"/>
      <c r="AS52" s="797"/>
      <c r="AT52" s="797"/>
      <c r="AU52" s="797"/>
      <c r="AV52" s="797"/>
      <c r="AW52" s="787"/>
      <c r="AX52" s="787"/>
    </row>
    <row r="53" spans="2:50" ht="20.100000000000001" customHeight="1">
      <c r="B53" s="788"/>
      <c r="C53" s="789"/>
      <c r="D53" s="1554"/>
      <c r="E53" s="1555"/>
      <c r="F53" s="789"/>
      <c r="G53" s="790"/>
      <c r="H53" s="1519"/>
      <c r="I53" s="1520"/>
      <c r="J53" s="1520"/>
      <c r="K53" s="1520"/>
      <c r="L53" s="1521"/>
      <c r="M53" s="801"/>
      <c r="N53" s="801"/>
      <c r="O53" s="790"/>
      <c r="P53" s="790"/>
      <c r="Q53" s="790"/>
      <c r="R53" s="790"/>
      <c r="S53" s="790"/>
      <c r="T53" s="790"/>
      <c r="U53" s="1508"/>
      <c r="V53" s="1510"/>
      <c r="W53" s="803"/>
      <c r="X53" s="782"/>
      <c r="Y53" s="793"/>
      <c r="Z53" s="1554"/>
      <c r="AA53" s="1560"/>
      <c r="AB53" s="1555"/>
      <c r="AC53" s="789"/>
      <c r="AD53" s="1526"/>
      <c r="AE53" s="789"/>
      <c r="AF53" s="790"/>
      <c r="AG53" s="790"/>
      <c r="AH53" s="790"/>
      <c r="AI53" s="790"/>
      <c r="AJ53" s="790"/>
      <c r="AK53" s="790"/>
      <c r="AL53" s="790"/>
      <c r="AM53" s="804"/>
      <c r="AO53" s="787"/>
      <c r="AP53" s="787"/>
      <c r="AQ53" s="787"/>
      <c r="AR53" s="787"/>
      <c r="AS53" s="797"/>
      <c r="AT53" s="797"/>
      <c r="AU53" s="797"/>
      <c r="AV53" s="797"/>
      <c r="AW53" s="787"/>
      <c r="AX53" s="787"/>
    </row>
    <row r="54" spans="2:50" ht="35.1" customHeight="1">
      <c r="B54" s="809"/>
      <c r="C54" s="810"/>
      <c r="D54" s="811"/>
      <c r="E54" s="790"/>
      <c r="F54" s="812"/>
      <c r="G54" s="790"/>
      <c r="H54" s="1519"/>
      <c r="I54" s="1520"/>
      <c r="J54" s="1520"/>
      <c r="K54" s="1520"/>
      <c r="L54" s="1521"/>
      <c r="M54" s="813"/>
      <c r="N54" s="813"/>
      <c r="O54" s="813"/>
      <c r="P54" s="790"/>
      <c r="Q54" s="790"/>
      <c r="R54" s="790"/>
      <c r="S54" s="790"/>
      <c r="T54" s="1538" t="s">
        <v>327</v>
      </c>
      <c r="U54" s="1538"/>
      <c r="V54" s="1538"/>
      <c r="W54" s="1539"/>
      <c r="X54" s="814"/>
      <c r="Y54" s="815"/>
      <c r="Z54" s="813"/>
      <c r="AA54" s="790"/>
      <c r="AB54" s="790"/>
      <c r="AC54" s="789"/>
      <c r="AD54" s="1526"/>
      <c r="AE54" s="789"/>
      <c r="AF54" s="791"/>
      <c r="AG54" s="791"/>
      <c r="AH54" s="791"/>
      <c r="AI54" s="790"/>
      <c r="AJ54" s="791"/>
      <c r="AK54" s="791"/>
      <c r="AL54" s="791"/>
      <c r="AM54" s="816"/>
      <c r="AO54" s="787"/>
      <c r="AP54" s="787"/>
      <c r="AQ54" s="787"/>
      <c r="AR54" s="787"/>
      <c r="AS54" s="797"/>
      <c r="AT54" s="797"/>
      <c r="AU54" s="797"/>
      <c r="AV54" s="797"/>
      <c r="AW54" s="787"/>
      <c r="AX54" s="787"/>
    </row>
    <row r="55" spans="2:50" ht="30" customHeight="1">
      <c r="B55" s="809"/>
      <c r="C55" s="810"/>
      <c r="D55" s="811"/>
      <c r="E55" s="790"/>
      <c r="F55" s="812"/>
      <c r="G55" s="790"/>
      <c r="H55" s="1519"/>
      <c r="I55" s="1520"/>
      <c r="J55" s="1520"/>
      <c r="K55" s="1520"/>
      <c r="L55" s="1521"/>
      <c r="M55" s="813"/>
      <c r="N55" s="813"/>
      <c r="O55" s="813"/>
      <c r="P55" s="1540" t="s">
        <v>328</v>
      </c>
      <c r="Q55" s="1540"/>
      <c r="R55" s="817">
        <f>'Donnees MFER'!B87</f>
        <v>2.5</v>
      </c>
      <c r="S55" s="818" t="s">
        <v>326</v>
      </c>
      <c r="T55" s="819"/>
      <c r="U55" s="1541">
        <f>AVERAGE(AR120:AR134)</f>
        <v>0</v>
      </c>
      <c r="V55" s="1542"/>
      <c r="W55" s="820"/>
      <c r="X55" s="814"/>
      <c r="Y55" s="815"/>
      <c r="Z55" s="813"/>
      <c r="AA55" s="790"/>
      <c r="AB55" s="790"/>
      <c r="AC55" s="789"/>
      <c r="AD55" s="1526"/>
      <c r="AE55" s="789"/>
      <c r="AF55" s="791"/>
      <c r="AG55" s="791"/>
      <c r="AH55" s="791"/>
      <c r="AI55" s="818"/>
      <c r="AJ55" s="791"/>
      <c r="AK55" s="791"/>
      <c r="AL55" s="791"/>
      <c r="AM55" s="816"/>
      <c r="AO55" s="787"/>
      <c r="AP55" s="787"/>
      <c r="AQ55" s="787"/>
      <c r="AR55" s="787"/>
      <c r="AS55" s="821"/>
      <c r="AT55" s="821"/>
      <c r="AU55" s="821"/>
      <c r="AV55" s="821"/>
      <c r="AW55" s="787"/>
      <c r="AX55" s="787"/>
    </row>
    <row r="56" spans="2:50" ht="60" customHeight="1">
      <c r="B56" s="809"/>
      <c r="C56" s="810"/>
      <c r="D56" s="811"/>
      <c r="E56" s="790"/>
      <c r="F56" s="812"/>
      <c r="G56" s="790"/>
      <c r="H56" s="1519"/>
      <c r="I56" s="1520"/>
      <c r="J56" s="1520"/>
      <c r="K56" s="1520"/>
      <c r="L56" s="1521"/>
      <c r="M56" s="813"/>
      <c r="N56" s="813"/>
      <c r="O56" s="813"/>
      <c r="P56" s="813"/>
      <c r="Q56" s="813"/>
      <c r="R56" s="813"/>
      <c r="S56" s="813"/>
      <c r="T56" s="813"/>
      <c r="U56" s="813"/>
      <c r="V56" s="813"/>
      <c r="W56" s="820"/>
      <c r="X56" s="814"/>
      <c r="Y56" s="815"/>
      <c r="Z56" s="813"/>
      <c r="AA56" s="790"/>
      <c r="AB56" s="790"/>
      <c r="AC56" s="789"/>
      <c r="AD56" s="1526"/>
      <c r="AE56" s="789"/>
      <c r="AF56" s="791"/>
      <c r="AG56" s="791"/>
      <c r="AH56" s="791"/>
      <c r="AI56" s="789"/>
      <c r="AJ56" s="791"/>
      <c r="AK56" s="791"/>
      <c r="AL56" s="791"/>
      <c r="AM56" s="816"/>
      <c r="AO56" s="787"/>
      <c r="AP56" s="787"/>
      <c r="AQ56" s="787"/>
      <c r="AR56" s="787"/>
      <c r="AS56" s="821"/>
      <c r="AT56" s="821"/>
      <c r="AU56" s="821"/>
      <c r="AV56" s="821"/>
      <c r="AW56" s="787"/>
      <c r="AX56" s="787"/>
    </row>
    <row r="57" spans="2:50" ht="39.950000000000003" customHeight="1">
      <c r="B57" s="809"/>
      <c r="C57" s="810"/>
      <c r="D57" s="811"/>
      <c r="E57" s="790"/>
      <c r="F57" s="812"/>
      <c r="G57" s="790"/>
      <c r="H57" s="1522"/>
      <c r="I57" s="1523"/>
      <c r="J57" s="1523"/>
      <c r="K57" s="1523"/>
      <c r="L57" s="1524"/>
      <c r="M57" s="813"/>
      <c r="N57" s="813"/>
      <c r="O57" s="813"/>
      <c r="P57" s="1528" t="s">
        <v>333</v>
      </c>
      <c r="Q57" s="1529"/>
      <c r="R57" s="1529"/>
      <c r="S57" s="1529"/>
      <c r="T57" s="1529"/>
      <c r="U57" s="1529"/>
      <c r="V57" s="1530"/>
      <c r="W57" s="820"/>
      <c r="X57" s="814"/>
      <c r="Y57" s="815"/>
      <c r="Z57" s="813"/>
      <c r="AA57" s="790"/>
      <c r="AB57" s="790"/>
      <c r="AC57" s="789"/>
      <c r="AD57" s="1527"/>
      <c r="AE57" s="789"/>
      <c r="AF57" s="1531" t="s">
        <v>334</v>
      </c>
      <c r="AG57" s="1532"/>
      <c r="AH57" s="1532"/>
      <c r="AI57" s="1532"/>
      <c r="AJ57" s="1532"/>
      <c r="AK57" s="1532"/>
      <c r="AL57" s="1533"/>
      <c r="AM57" s="816"/>
      <c r="AO57" s="787"/>
      <c r="AP57" s="787"/>
      <c r="AQ57" s="787"/>
      <c r="AR57" s="787"/>
      <c r="AS57" s="821"/>
      <c r="AT57" s="821"/>
      <c r="AU57" s="821"/>
      <c r="AV57" s="821"/>
      <c r="AW57" s="787"/>
      <c r="AX57" s="787"/>
    </row>
    <row r="58" spans="2:50" ht="20.100000000000001" customHeight="1">
      <c r="B58" s="822"/>
      <c r="C58" s="823"/>
      <c r="D58" s="824"/>
      <c r="E58" s="825"/>
      <c r="F58" s="826"/>
      <c r="G58" s="825"/>
      <c r="H58" s="827"/>
      <c r="I58" s="827"/>
      <c r="J58" s="827"/>
      <c r="K58" s="827"/>
      <c r="L58" s="827"/>
      <c r="M58" s="828"/>
      <c r="N58" s="828"/>
      <c r="O58" s="828"/>
      <c r="P58" s="828"/>
      <c r="Q58" s="828"/>
      <c r="R58" s="828"/>
      <c r="S58" s="828"/>
      <c r="T58" s="828"/>
      <c r="U58" s="828"/>
      <c r="V58" s="828"/>
      <c r="W58" s="829"/>
      <c r="X58" s="814"/>
      <c r="Y58" s="830"/>
      <c r="Z58" s="828"/>
      <c r="AA58" s="825"/>
      <c r="AB58" s="825"/>
      <c r="AC58" s="831"/>
      <c r="AD58" s="831"/>
      <c r="AE58" s="831"/>
      <c r="AF58" s="831"/>
      <c r="AG58" s="831"/>
      <c r="AH58" s="831"/>
      <c r="AI58" s="831"/>
      <c r="AJ58" s="831"/>
      <c r="AK58" s="831"/>
      <c r="AL58" s="831"/>
      <c r="AM58" s="832"/>
      <c r="AO58" s="787"/>
      <c r="AP58" s="787"/>
      <c r="AQ58" s="787"/>
      <c r="AR58" s="787"/>
      <c r="AS58" s="821"/>
      <c r="AT58" s="821"/>
      <c r="AU58" s="821"/>
      <c r="AV58" s="821"/>
      <c r="AW58" s="787"/>
      <c r="AX58" s="787"/>
    </row>
    <row r="59" spans="2:50" ht="50.1" customHeight="1">
      <c r="B59" s="833"/>
      <c r="C59" s="834"/>
      <c r="D59" s="835"/>
      <c r="E59" s="776"/>
      <c r="F59" s="836"/>
      <c r="G59" s="776"/>
      <c r="H59" s="837"/>
      <c r="I59" s="837"/>
      <c r="J59" s="837"/>
      <c r="K59" s="837"/>
      <c r="L59" s="837"/>
      <c r="M59" s="838"/>
      <c r="N59" s="838"/>
      <c r="O59" s="838"/>
      <c r="P59" s="838"/>
      <c r="Q59" s="838"/>
      <c r="R59" s="838"/>
      <c r="S59" s="838"/>
      <c r="T59" s="838"/>
      <c r="U59" s="838"/>
      <c r="V59" s="838"/>
      <c r="W59" s="838"/>
      <c r="X59" s="839"/>
      <c r="Y59" s="839"/>
      <c r="Z59" s="839"/>
      <c r="AA59" s="840"/>
      <c r="AB59" s="840"/>
      <c r="AC59" s="841"/>
      <c r="AD59" s="841"/>
      <c r="AE59" s="841"/>
      <c r="AF59" s="841"/>
      <c r="AG59" s="841"/>
      <c r="AH59" s="841"/>
      <c r="AI59" s="841"/>
      <c r="AJ59" s="841"/>
      <c r="AK59" s="841"/>
      <c r="AL59" s="841"/>
      <c r="AM59" s="842"/>
      <c r="AO59" s="787"/>
      <c r="AP59" s="787"/>
      <c r="AQ59" s="787"/>
      <c r="AR59" s="787"/>
      <c r="AS59" s="821"/>
      <c r="AT59" s="821"/>
      <c r="AU59" s="821"/>
      <c r="AV59" s="821"/>
      <c r="AW59" s="787"/>
      <c r="AX59" s="787"/>
    </row>
    <row r="60" spans="2:50" ht="20.100000000000001" customHeight="1">
      <c r="B60" s="778"/>
      <c r="C60" s="779"/>
      <c r="D60" s="779"/>
      <c r="E60" s="779"/>
      <c r="F60" s="779"/>
      <c r="G60" s="780"/>
      <c r="H60" s="780"/>
      <c r="I60" s="780"/>
      <c r="J60" s="780"/>
      <c r="K60" s="780"/>
      <c r="L60" s="780"/>
      <c r="M60" s="780"/>
      <c r="N60" s="780"/>
      <c r="O60" s="780"/>
      <c r="P60" s="780"/>
      <c r="Q60" s="780"/>
      <c r="R60" s="780"/>
      <c r="S60" s="780"/>
      <c r="T60" s="780"/>
      <c r="U60" s="780"/>
      <c r="V60" s="780"/>
      <c r="W60" s="781"/>
      <c r="X60" s="782"/>
      <c r="Y60" s="783"/>
      <c r="Z60" s="784"/>
      <c r="AA60" s="784"/>
      <c r="AB60" s="784"/>
      <c r="AC60" s="785"/>
      <c r="AD60" s="785"/>
      <c r="AE60" s="784"/>
      <c r="AF60" s="784"/>
      <c r="AG60" s="784"/>
      <c r="AH60" s="784"/>
      <c r="AI60" s="784"/>
      <c r="AJ60" s="784"/>
      <c r="AK60" s="784"/>
      <c r="AL60" s="784"/>
      <c r="AM60" s="786"/>
      <c r="AQ60" s="787"/>
      <c r="AR60" s="787"/>
      <c r="AS60" s="787"/>
      <c r="AT60" s="787"/>
      <c r="AU60" s="787"/>
      <c r="AW60" s="787"/>
    </row>
    <row r="61" spans="2:50" ht="39.950000000000003" customHeight="1">
      <c r="B61" s="788"/>
      <c r="C61" s="789"/>
      <c r="D61" s="789"/>
      <c r="E61" s="789"/>
      <c r="F61" s="789"/>
      <c r="G61" s="790"/>
      <c r="H61" s="1516"/>
      <c r="I61" s="1517"/>
      <c r="J61" s="1517"/>
      <c r="K61" s="1517"/>
      <c r="L61" s="1518"/>
      <c r="M61" s="790"/>
      <c r="N61" s="790"/>
      <c r="O61" s="790"/>
      <c r="P61" s="791"/>
      <c r="Q61" s="791"/>
      <c r="R61" s="791"/>
      <c r="S61" s="791"/>
      <c r="T61" s="791"/>
      <c r="U61" s="791"/>
      <c r="V61" s="791"/>
      <c r="W61" s="792"/>
      <c r="X61" s="782"/>
      <c r="Y61" s="793"/>
      <c r="Z61" s="790"/>
      <c r="AA61" s="790"/>
      <c r="AB61" s="790"/>
      <c r="AC61" s="789"/>
      <c r="AD61" s="1525"/>
      <c r="AE61" s="789"/>
      <c r="AF61" s="789"/>
      <c r="AG61" s="789"/>
      <c r="AH61" s="789"/>
      <c r="AI61" s="789"/>
      <c r="AJ61" s="789"/>
      <c r="AK61" s="789"/>
      <c r="AL61" s="794"/>
      <c r="AM61" s="795"/>
      <c r="AN61" s="796"/>
      <c r="AQ61" s="787"/>
      <c r="AR61" s="787"/>
      <c r="AS61" s="797"/>
      <c r="AT61" s="797"/>
      <c r="AU61" s="797"/>
      <c r="AV61" s="797"/>
      <c r="AW61" s="787"/>
    </row>
    <row r="62" spans="2:50" ht="60" customHeight="1">
      <c r="B62" s="788"/>
      <c r="C62" s="789"/>
      <c r="D62" s="789"/>
      <c r="E62" s="789"/>
      <c r="F62" s="789"/>
      <c r="G62" s="790"/>
      <c r="H62" s="1519"/>
      <c r="I62" s="1520"/>
      <c r="J62" s="1520"/>
      <c r="K62" s="1520"/>
      <c r="L62" s="1521"/>
      <c r="M62" s="790"/>
      <c r="N62" s="790"/>
      <c r="O62" s="790"/>
      <c r="P62" s="1528" t="str">
        <f>'Donnees MFER'!E88</f>
        <v>Maintenance corrective d’un système</v>
      </c>
      <c r="Q62" s="1529"/>
      <c r="R62" s="1529"/>
      <c r="S62" s="1529"/>
      <c r="T62" s="1529"/>
      <c r="U62" s="1529"/>
      <c r="V62" s="1530"/>
      <c r="W62" s="798"/>
      <c r="X62" s="782"/>
      <c r="Y62" s="793"/>
      <c r="Z62" s="790"/>
      <c r="AA62" s="790"/>
      <c r="AB62" s="790"/>
      <c r="AC62" s="789"/>
      <c r="AD62" s="1526"/>
      <c r="AE62" s="789"/>
      <c r="AF62" s="1528" t="str">
        <f>'Donnees MFER'!E88</f>
        <v>Maintenance corrective d’un système</v>
      </c>
      <c r="AG62" s="1529"/>
      <c r="AH62" s="1529"/>
      <c r="AI62" s="1529"/>
      <c r="AJ62" s="1529"/>
      <c r="AK62" s="1529"/>
      <c r="AL62" s="1530"/>
      <c r="AM62" s="799"/>
      <c r="AN62" s="796"/>
      <c r="AQ62" s="787"/>
      <c r="AR62" s="787"/>
      <c r="AS62" s="797"/>
      <c r="AT62" s="797"/>
      <c r="AU62" s="797"/>
      <c r="AV62" s="797"/>
      <c r="AW62" s="787"/>
    </row>
    <row r="63" spans="2:50" ht="30" customHeight="1">
      <c r="B63" s="788"/>
      <c r="C63" s="789"/>
      <c r="D63" s="1543" t="s">
        <v>325</v>
      </c>
      <c r="E63" s="1543"/>
      <c r="F63" s="789"/>
      <c r="G63" s="790"/>
      <c r="H63" s="1519"/>
      <c r="I63" s="1520"/>
      <c r="J63" s="1520"/>
      <c r="K63" s="1520"/>
      <c r="L63" s="1521"/>
      <c r="M63" s="790"/>
      <c r="N63" s="790"/>
      <c r="O63" s="790"/>
      <c r="P63" s="800"/>
      <c r="Q63" s="800"/>
      <c r="R63" s="800"/>
      <c r="S63" s="800"/>
      <c r="T63" s="800"/>
      <c r="U63" s="800"/>
      <c r="V63" s="800"/>
      <c r="W63" s="798"/>
      <c r="X63" s="782"/>
      <c r="Y63" s="793"/>
      <c r="Z63" s="1543" t="s">
        <v>325</v>
      </c>
      <c r="AA63" s="1543"/>
      <c r="AB63" s="1543"/>
      <c r="AC63" s="789"/>
      <c r="AD63" s="1526"/>
      <c r="AE63" s="789"/>
      <c r="AF63" s="800"/>
      <c r="AG63" s="800"/>
      <c r="AH63" s="800"/>
      <c r="AI63" s="800"/>
      <c r="AJ63" s="800"/>
      <c r="AK63" s="800"/>
      <c r="AL63" s="800"/>
      <c r="AM63" s="799"/>
      <c r="AN63" s="796"/>
      <c r="AQ63" s="787"/>
      <c r="AR63" s="787"/>
      <c r="AS63" s="797"/>
      <c r="AT63" s="797"/>
      <c r="AU63" s="797"/>
      <c r="AV63" s="797"/>
      <c r="AW63" s="787"/>
    </row>
    <row r="64" spans="2:50" ht="30" customHeight="1">
      <c r="B64" s="788"/>
      <c r="C64" s="789"/>
      <c r="D64" s="1544"/>
      <c r="E64" s="1544"/>
      <c r="F64" s="789"/>
      <c r="G64" s="790"/>
      <c r="H64" s="1519"/>
      <c r="I64" s="1520"/>
      <c r="J64" s="1520"/>
      <c r="K64" s="1520"/>
      <c r="L64" s="1521"/>
      <c r="M64" s="790"/>
      <c r="N64" s="790"/>
      <c r="O64" s="790"/>
      <c r="P64" s="1547" t="s">
        <v>326</v>
      </c>
      <c r="Q64" s="1547"/>
      <c r="R64" s="1547"/>
      <c r="S64" s="1547"/>
      <c r="T64" s="1548" t="s">
        <v>120</v>
      </c>
      <c r="U64" s="1548"/>
      <c r="V64" s="1548"/>
      <c r="W64" s="1549"/>
      <c r="X64" s="782"/>
      <c r="Y64" s="793"/>
      <c r="Z64" s="1544"/>
      <c r="AA64" s="1544"/>
      <c r="AB64" s="1544"/>
      <c r="AC64" s="789"/>
      <c r="AD64" s="1526"/>
      <c r="AE64" s="789"/>
      <c r="AF64" s="791"/>
      <c r="AG64" s="791"/>
      <c r="AH64" s="791"/>
      <c r="AI64" s="791"/>
      <c r="AJ64" s="791"/>
      <c r="AK64" s="791"/>
      <c r="AL64" s="791"/>
      <c r="AM64" s="799"/>
      <c r="AN64" s="796"/>
      <c r="AQ64" s="787"/>
      <c r="AR64" s="787"/>
      <c r="AS64" s="797"/>
      <c r="AT64" s="797"/>
      <c r="AU64" s="797"/>
      <c r="AV64" s="797"/>
      <c r="AW64" s="787"/>
    </row>
    <row r="65" spans="2:50" ht="20.100000000000001" customHeight="1">
      <c r="B65" s="788"/>
      <c r="C65" s="789"/>
      <c r="D65" s="1550">
        <v>4</v>
      </c>
      <c r="E65" s="1551"/>
      <c r="F65" s="789"/>
      <c r="G65" s="790"/>
      <c r="H65" s="1519"/>
      <c r="I65" s="1520"/>
      <c r="J65" s="1520"/>
      <c r="K65" s="1520"/>
      <c r="L65" s="1521"/>
      <c r="M65" s="801"/>
      <c r="N65" s="801"/>
      <c r="O65" s="790"/>
      <c r="P65" s="790"/>
      <c r="Q65" s="802"/>
      <c r="R65" s="790"/>
      <c r="S65" s="790"/>
      <c r="T65" s="790"/>
      <c r="U65" s="1556">
        <f>AVERAGE(AV120:AV135)</f>
        <v>0</v>
      </c>
      <c r="V65" s="1557"/>
      <c r="W65" s="803"/>
      <c r="X65" s="782"/>
      <c r="Y65" s="793"/>
      <c r="Z65" s="1550">
        <v>4</v>
      </c>
      <c r="AA65" s="1558"/>
      <c r="AB65" s="1551"/>
      <c r="AC65" s="789"/>
      <c r="AD65" s="1526"/>
      <c r="AE65" s="789"/>
      <c r="AF65" s="791"/>
      <c r="AG65" s="791"/>
      <c r="AH65" s="791"/>
      <c r="AI65" s="791"/>
      <c r="AJ65" s="791"/>
      <c r="AK65" s="791"/>
      <c r="AL65" s="791"/>
      <c r="AM65" s="804"/>
      <c r="AO65" s="787"/>
      <c r="AP65" s="787"/>
      <c r="AQ65" s="787"/>
      <c r="AR65" s="787"/>
      <c r="AS65" s="797"/>
      <c r="AT65" s="797"/>
      <c r="AU65" s="797"/>
      <c r="AV65" s="797"/>
      <c r="AW65" s="787"/>
      <c r="AX65" s="787"/>
    </row>
    <row r="66" spans="2:50" s="362" customFormat="1" ht="30" customHeight="1">
      <c r="B66" s="1534"/>
      <c r="C66" s="1535"/>
      <c r="D66" s="1552"/>
      <c r="E66" s="1553"/>
      <c r="F66" s="789"/>
      <c r="G66" s="805"/>
      <c r="H66" s="1519"/>
      <c r="I66" s="1520"/>
      <c r="J66" s="1520"/>
      <c r="K66" s="1520"/>
      <c r="L66" s="1521"/>
      <c r="M66" s="1536"/>
      <c r="N66" s="1536"/>
      <c r="O66" s="1537"/>
      <c r="P66" s="1430" t="str">
        <f>REPT("g",(U65))</f>
        <v/>
      </c>
      <c r="Q66" s="1431"/>
      <c r="R66" s="1431"/>
      <c r="S66" s="1432"/>
      <c r="T66" s="806"/>
      <c r="U66" s="1505"/>
      <c r="V66" s="1507"/>
      <c r="W66" s="807"/>
      <c r="X66" s="782"/>
      <c r="Y66" s="793"/>
      <c r="Z66" s="1552"/>
      <c r="AA66" s="1559"/>
      <c r="AB66" s="1553"/>
      <c r="AC66" s="789"/>
      <c r="AD66" s="1526"/>
      <c r="AE66" s="789"/>
      <c r="AF66" s="791"/>
      <c r="AG66" s="791"/>
      <c r="AH66" s="791"/>
      <c r="AI66" s="791"/>
      <c r="AJ66" s="791"/>
      <c r="AK66" s="791"/>
      <c r="AL66" s="791"/>
      <c r="AM66" s="808"/>
      <c r="AO66" s="787"/>
      <c r="AP66" s="787"/>
      <c r="AQ66" s="787"/>
      <c r="AR66" s="787"/>
      <c r="AS66" s="797"/>
      <c r="AT66" s="797"/>
      <c r="AU66" s="797"/>
      <c r="AV66" s="797"/>
      <c r="AW66" s="787"/>
      <c r="AX66" s="787"/>
    </row>
    <row r="67" spans="2:50" ht="20.100000000000001" customHeight="1">
      <c r="B67" s="788"/>
      <c r="C67" s="789"/>
      <c r="D67" s="1554"/>
      <c r="E67" s="1555"/>
      <c r="F67" s="789"/>
      <c r="G67" s="790"/>
      <c r="H67" s="1519"/>
      <c r="I67" s="1520"/>
      <c r="J67" s="1520"/>
      <c r="K67" s="1520"/>
      <c r="L67" s="1521"/>
      <c r="M67" s="801"/>
      <c r="N67" s="801"/>
      <c r="O67" s="790"/>
      <c r="P67" s="790"/>
      <c r="Q67" s="790"/>
      <c r="R67" s="790"/>
      <c r="S67" s="790"/>
      <c r="T67" s="790"/>
      <c r="U67" s="1508"/>
      <c r="V67" s="1510"/>
      <c r="W67" s="803"/>
      <c r="X67" s="782"/>
      <c r="Y67" s="793"/>
      <c r="Z67" s="1554"/>
      <c r="AA67" s="1560"/>
      <c r="AB67" s="1555"/>
      <c r="AC67" s="789"/>
      <c r="AD67" s="1526"/>
      <c r="AE67" s="789"/>
      <c r="AF67" s="790"/>
      <c r="AG67" s="790"/>
      <c r="AH67" s="790"/>
      <c r="AI67" s="790"/>
      <c r="AJ67" s="790"/>
      <c r="AK67" s="790"/>
      <c r="AL67" s="790"/>
      <c r="AM67" s="804"/>
      <c r="AO67" s="787"/>
      <c r="AP67" s="787"/>
      <c r="AQ67" s="787"/>
      <c r="AR67" s="787"/>
      <c r="AS67" s="797"/>
      <c r="AT67" s="797"/>
      <c r="AU67" s="797"/>
      <c r="AV67" s="797"/>
      <c r="AW67" s="787"/>
      <c r="AX67" s="787"/>
    </row>
    <row r="68" spans="2:50" ht="30" customHeight="1">
      <c r="B68" s="809"/>
      <c r="C68" s="810"/>
      <c r="D68" s="811"/>
      <c r="E68" s="790"/>
      <c r="F68" s="812"/>
      <c r="G68" s="790"/>
      <c r="H68" s="1519"/>
      <c r="I68" s="1520"/>
      <c r="J68" s="1520"/>
      <c r="K68" s="1520"/>
      <c r="L68" s="1521"/>
      <c r="M68" s="813"/>
      <c r="N68" s="813"/>
      <c r="O68" s="813"/>
      <c r="P68" s="790"/>
      <c r="Q68" s="790"/>
      <c r="R68" s="790"/>
      <c r="S68" s="790"/>
      <c r="T68" s="1538" t="s">
        <v>327</v>
      </c>
      <c r="U68" s="1538"/>
      <c r="V68" s="1538"/>
      <c r="W68" s="1539"/>
      <c r="X68" s="814"/>
      <c r="Y68" s="815"/>
      <c r="Z68" s="813"/>
      <c r="AA68" s="790"/>
      <c r="AB68" s="790"/>
      <c r="AC68" s="789"/>
      <c r="AD68" s="1526"/>
      <c r="AE68" s="789"/>
      <c r="AF68" s="791"/>
      <c r="AG68" s="791"/>
      <c r="AH68" s="791"/>
      <c r="AI68" s="790"/>
      <c r="AJ68" s="791"/>
      <c r="AK68" s="791"/>
      <c r="AL68" s="791"/>
      <c r="AM68" s="816"/>
      <c r="AO68" s="787"/>
      <c r="AP68" s="787"/>
      <c r="AQ68" s="787"/>
      <c r="AR68" s="787"/>
      <c r="AS68" s="797"/>
      <c r="AT68" s="797"/>
      <c r="AU68" s="797"/>
      <c r="AV68" s="797"/>
      <c r="AW68" s="787"/>
      <c r="AX68" s="787"/>
    </row>
    <row r="69" spans="2:50" ht="30" customHeight="1">
      <c r="B69" s="809"/>
      <c r="C69" s="810"/>
      <c r="D69" s="811"/>
      <c r="E69" s="790"/>
      <c r="F69" s="812"/>
      <c r="G69" s="790"/>
      <c r="H69" s="1519"/>
      <c r="I69" s="1520"/>
      <c r="J69" s="1520"/>
      <c r="K69" s="1520"/>
      <c r="L69" s="1521"/>
      <c r="M69" s="813"/>
      <c r="N69" s="813"/>
      <c r="O69" s="813"/>
      <c r="P69" s="1540" t="s">
        <v>328</v>
      </c>
      <c r="Q69" s="1540"/>
      <c r="R69" s="817">
        <f>'Donnees MFER'!B88</f>
        <v>2.5</v>
      </c>
      <c r="S69" s="818" t="s">
        <v>326</v>
      </c>
      <c r="T69" s="819"/>
      <c r="U69" s="1541" t="e">
        <f>AVERAGE(AW120:AW135)</f>
        <v>#DIV/0!</v>
      </c>
      <c r="V69" s="1542"/>
      <c r="W69" s="820"/>
      <c r="X69" s="814"/>
      <c r="Y69" s="815"/>
      <c r="Z69" s="813"/>
      <c r="AA69" s="790"/>
      <c r="AB69" s="790"/>
      <c r="AC69" s="789"/>
      <c r="AD69" s="1526"/>
      <c r="AE69" s="789"/>
      <c r="AF69" s="791"/>
      <c r="AG69" s="791"/>
      <c r="AH69" s="791"/>
      <c r="AI69" s="818"/>
      <c r="AJ69" s="791"/>
      <c r="AK69" s="791"/>
      <c r="AL69" s="791"/>
      <c r="AM69" s="816"/>
      <c r="AO69" s="787"/>
      <c r="AP69" s="787"/>
      <c r="AQ69" s="787"/>
      <c r="AR69" s="787"/>
      <c r="AS69" s="821"/>
      <c r="AT69" s="821"/>
      <c r="AU69" s="821"/>
      <c r="AV69" s="821"/>
      <c r="AW69" s="787"/>
      <c r="AX69" s="787"/>
    </row>
    <row r="70" spans="2:50" ht="60" customHeight="1">
      <c r="B70" s="809"/>
      <c r="C70" s="810"/>
      <c r="D70" s="811"/>
      <c r="E70" s="790"/>
      <c r="F70" s="812"/>
      <c r="G70" s="790"/>
      <c r="H70" s="1519"/>
      <c r="I70" s="1520"/>
      <c r="J70" s="1520"/>
      <c r="K70" s="1520"/>
      <c r="L70" s="1521"/>
      <c r="M70" s="813"/>
      <c r="N70" s="813"/>
      <c r="O70" s="813"/>
      <c r="P70" s="813"/>
      <c r="Q70" s="813"/>
      <c r="R70" s="813"/>
      <c r="S70" s="813"/>
      <c r="T70" s="813"/>
      <c r="U70" s="813"/>
      <c r="V70" s="813"/>
      <c r="W70" s="820"/>
      <c r="X70" s="814"/>
      <c r="Y70" s="815"/>
      <c r="Z70" s="813"/>
      <c r="AA70" s="790"/>
      <c r="AB70" s="790"/>
      <c r="AC70" s="789"/>
      <c r="AD70" s="1526"/>
      <c r="AE70" s="789"/>
      <c r="AF70" s="791"/>
      <c r="AG70" s="791"/>
      <c r="AH70" s="791"/>
      <c r="AI70" s="789"/>
      <c r="AJ70" s="791"/>
      <c r="AK70" s="791"/>
      <c r="AL70" s="791"/>
      <c r="AM70" s="816"/>
      <c r="AO70" s="787"/>
      <c r="AP70" s="787"/>
      <c r="AQ70" s="787"/>
      <c r="AR70" s="787"/>
      <c r="AS70" s="821"/>
      <c r="AT70" s="821"/>
      <c r="AU70" s="821"/>
      <c r="AV70" s="821"/>
      <c r="AW70" s="787"/>
      <c r="AX70" s="787"/>
    </row>
    <row r="71" spans="2:50" ht="39.950000000000003" customHeight="1">
      <c r="B71" s="809"/>
      <c r="C71" s="810"/>
      <c r="D71" s="811"/>
      <c r="E71" s="790"/>
      <c r="F71" s="812"/>
      <c r="G71" s="790"/>
      <c r="H71" s="1522"/>
      <c r="I71" s="1523"/>
      <c r="J71" s="1523"/>
      <c r="K71" s="1523"/>
      <c r="L71" s="1524"/>
      <c r="M71" s="813"/>
      <c r="N71" s="813"/>
      <c r="O71" s="813"/>
      <c r="P71" s="1528" t="s">
        <v>335</v>
      </c>
      <c r="Q71" s="1529"/>
      <c r="R71" s="1529"/>
      <c r="S71" s="1529"/>
      <c r="T71" s="1529"/>
      <c r="U71" s="1529"/>
      <c r="V71" s="1530"/>
      <c r="W71" s="820"/>
      <c r="X71" s="814"/>
      <c r="Y71" s="815"/>
      <c r="Z71" s="813"/>
      <c r="AA71" s="790"/>
      <c r="AB71" s="790"/>
      <c r="AC71" s="789"/>
      <c r="AD71" s="1527"/>
      <c r="AE71" s="789"/>
      <c r="AF71" s="1531" t="s">
        <v>336</v>
      </c>
      <c r="AG71" s="1532"/>
      <c r="AH71" s="1532"/>
      <c r="AI71" s="1532"/>
      <c r="AJ71" s="1532"/>
      <c r="AK71" s="1532"/>
      <c r="AL71" s="1533"/>
      <c r="AM71" s="816"/>
      <c r="AO71" s="787"/>
      <c r="AP71" s="787"/>
      <c r="AQ71" s="787"/>
      <c r="AR71" s="787"/>
      <c r="AS71" s="821"/>
      <c r="AT71" s="821"/>
      <c r="AU71" s="821"/>
      <c r="AV71" s="821"/>
      <c r="AW71" s="787"/>
      <c r="AX71" s="787"/>
    </row>
    <row r="72" spans="2:50" ht="20.100000000000001" customHeight="1">
      <c r="B72" s="822"/>
      <c r="C72" s="823"/>
      <c r="D72" s="824"/>
      <c r="E72" s="825"/>
      <c r="F72" s="826"/>
      <c r="G72" s="825"/>
      <c r="H72" s="827"/>
      <c r="I72" s="827"/>
      <c r="J72" s="827"/>
      <c r="K72" s="827"/>
      <c r="L72" s="827"/>
      <c r="M72" s="828"/>
      <c r="N72" s="828"/>
      <c r="O72" s="828"/>
      <c r="P72" s="828"/>
      <c r="Q72" s="828"/>
      <c r="R72" s="828"/>
      <c r="S72" s="828"/>
      <c r="T72" s="828"/>
      <c r="U72" s="828"/>
      <c r="V72" s="828"/>
      <c r="W72" s="829"/>
      <c r="X72" s="814"/>
      <c r="Y72" s="830"/>
      <c r="Z72" s="828"/>
      <c r="AA72" s="825"/>
      <c r="AB72" s="825"/>
      <c r="AC72" s="831"/>
      <c r="AD72" s="831"/>
      <c r="AE72" s="831"/>
      <c r="AF72" s="831"/>
      <c r="AG72" s="831"/>
      <c r="AH72" s="831"/>
      <c r="AI72" s="831"/>
      <c r="AJ72" s="831"/>
      <c r="AK72" s="831"/>
      <c r="AL72" s="831"/>
      <c r="AM72" s="832"/>
      <c r="AO72" s="787"/>
      <c r="AP72" s="787"/>
      <c r="AQ72" s="787"/>
      <c r="AR72" s="787"/>
      <c r="AS72" s="821"/>
      <c r="AT72" s="821"/>
      <c r="AU72" s="821"/>
      <c r="AV72" s="821"/>
      <c r="AW72" s="787"/>
      <c r="AX72" s="787"/>
    </row>
    <row r="73" spans="2:50" ht="50.1" customHeight="1">
      <c r="B73" s="833"/>
      <c r="C73" s="834"/>
      <c r="D73" s="835"/>
      <c r="E73" s="776"/>
      <c r="F73" s="836"/>
      <c r="G73" s="776"/>
      <c r="H73" s="837"/>
      <c r="I73" s="837"/>
      <c r="J73" s="837"/>
      <c r="K73" s="837"/>
      <c r="L73" s="837"/>
      <c r="M73" s="838"/>
      <c r="N73" s="838"/>
      <c r="O73" s="838"/>
      <c r="P73" s="838"/>
      <c r="Q73" s="838"/>
      <c r="R73" s="838"/>
      <c r="S73" s="838"/>
      <c r="T73" s="838"/>
      <c r="U73" s="838"/>
      <c r="V73" s="838"/>
      <c r="W73" s="838"/>
      <c r="X73" s="839"/>
      <c r="Y73" s="839"/>
      <c r="Z73" s="839"/>
      <c r="AA73" s="840"/>
      <c r="AB73" s="840"/>
      <c r="AC73" s="841"/>
      <c r="AD73" s="841"/>
      <c r="AE73" s="841"/>
      <c r="AF73" s="841"/>
      <c r="AG73" s="841"/>
      <c r="AH73" s="841"/>
      <c r="AI73" s="841"/>
      <c r="AJ73" s="841"/>
      <c r="AK73" s="841"/>
      <c r="AL73" s="841"/>
      <c r="AM73" s="842"/>
      <c r="AO73" s="787"/>
      <c r="AP73" s="787"/>
      <c r="AQ73" s="787"/>
      <c r="AR73" s="787"/>
      <c r="AS73" s="821"/>
      <c r="AT73" s="821"/>
      <c r="AU73" s="821"/>
      <c r="AV73" s="821"/>
      <c r="AW73" s="787"/>
      <c r="AX73" s="787"/>
    </row>
    <row r="74" spans="2:50" ht="20.100000000000001" customHeight="1">
      <c r="B74" s="778"/>
      <c r="C74" s="779"/>
      <c r="D74" s="779"/>
      <c r="E74" s="779"/>
      <c r="F74" s="779"/>
      <c r="G74" s="780"/>
      <c r="H74" s="780"/>
      <c r="I74" s="780"/>
      <c r="J74" s="780"/>
      <c r="K74" s="780"/>
      <c r="L74" s="780"/>
      <c r="M74" s="780"/>
      <c r="N74" s="780"/>
      <c r="O74" s="780"/>
      <c r="P74" s="780"/>
      <c r="Q74" s="780"/>
      <c r="R74" s="780"/>
      <c r="S74" s="780"/>
      <c r="T74" s="780"/>
      <c r="U74" s="780"/>
      <c r="V74" s="780"/>
      <c r="W74" s="781"/>
      <c r="X74" s="782"/>
      <c r="Y74" s="783"/>
      <c r="Z74" s="784"/>
      <c r="AA74" s="784"/>
      <c r="AB74" s="784"/>
      <c r="AC74" s="785"/>
      <c r="AD74" s="785"/>
      <c r="AE74" s="784"/>
      <c r="AF74" s="784"/>
      <c r="AG74" s="784"/>
      <c r="AH74" s="784"/>
      <c r="AI74" s="784"/>
      <c r="AJ74" s="784"/>
      <c r="AK74" s="784"/>
      <c r="AL74" s="784"/>
      <c r="AM74" s="786"/>
      <c r="AQ74" s="787"/>
      <c r="AR74" s="787"/>
      <c r="AS74" s="787"/>
      <c r="AT74" s="787"/>
      <c r="AU74" s="787"/>
      <c r="AW74" s="787"/>
    </row>
    <row r="75" spans="2:50" ht="39.950000000000003" customHeight="1">
      <c r="B75" s="788"/>
      <c r="C75" s="789"/>
      <c r="D75" s="789"/>
      <c r="E75" s="789"/>
      <c r="F75" s="789"/>
      <c r="G75" s="790"/>
      <c r="H75" s="1516"/>
      <c r="I75" s="1517"/>
      <c r="J75" s="1517"/>
      <c r="K75" s="1517"/>
      <c r="L75" s="1518"/>
      <c r="M75" s="790"/>
      <c r="N75" s="790"/>
      <c r="O75" s="790"/>
      <c r="P75" s="791"/>
      <c r="Q75" s="791"/>
      <c r="R75" s="791"/>
      <c r="S75" s="791"/>
      <c r="T75" s="791"/>
      <c r="U75" s="791"/>
      <c r="V75" s="791"/>
      <c r="W75" s="792"/>
      <c r="X75" s="782"/>
      <c r="Y75" s="793"/>
      <c r="Z75" s="790"/>
      <c r="AA75" s="790"/>
      <c r="AB75" s="790"/>
      <c r="AC75" s="789"/>
      <c r="AD75" s="1525"/>
      <c r="AE75" s="789"/>
      <c r="AF75" s="789"/>
      <c r="AG75" s="789"/>
      <c r="AH75" s="789"/>
      <c r="AI75" s="789"/>
      <c r="AJ75" s="789"/>
      <c r="AK75" s="789"/>
      <c r="AL75" s="794"/>
      <c r="AM75" s="795"/>
      <c r="AN75" s="796"/>
      <c r="AQ75" s="787"/>
      <c r="AR75" s="787"/>
      <c r="AS75" s="797"/>
      <c r="AT75" s="797"/>
      <c r="AU75" s="797"/>
      <c r="AV75" s="797"/>
      <c r="AW75" s="787"/>
    </row>
    <row r="76" spans="2:50" ht="60" customHeight="1">
      <c r="B76" s="788"/>
      <c r="C76" s="789"/>
      <c r="D76" s="789"/>
      <c r="E76" s="789"/>
      <c r="F76" s="789"/>
      <c r="G76" s="790"/>
      <c r="H76" s="1519"/>
      <c r="I76" s="1520"/>
      <c r="J76" s="1520"/>
      <c r="K76" s="1520"/>
      <c r="L76" s="1521"/>
      <c r="M76" s="790"/>
      <c r="N76" s="790"/>
      <c r="O76" s="790"/>
      <c r="P76" s="1528" t="str">
        <f>'Donnees MFER'!E89</f>
        <v>Maintenance préventive d’un système</v>
      </c>
      <c r="Q76" s="1529"/>
      <c r="R76" s="1529"/>
      <c r="S76" s="1529"/>
      <c r="T76" s="1529"/>
      <c r="U76" s="1529"/>
      <c r="V76" s="1530"/>
      <c r="W76" s="798"/>
      <c r="X76" s="782"/>
      <c r="Y76" s="793"/>
      <c r="Z76" s="790"/>
      <c r="AA76" s="790"/>
      <c r="AB76" s="790"/>
      <c r="AC76" s="789"/>
      <c r="AD76" s="1526"/>
      <c r="AE76" s="789"/>
      <c r="AF76" s="1528" t="str">
        <f>'Donnees MFER'!E89</f>
        <v>Maintenance préventive d’un système</v>
      </c>
      <c r="AG76" s="1529"/>
      <c r="AH76" s="1529"/>
      <c r="AI76" s="1529"/>
      <c r="AJ76" s="1529"/>
      <c r="AK76" s="1529"/>
      <c r="AL76" s="1530"/>
      <c r="AM76" s="799"/>
      <c r="AN76" s="796"/>
      <c r="AQ76" s="787"/>
      <c r="AR76" s="787"/>
      <c r="AS76" s="797"/>
      <c r="AT76" s="797"/>
      <c r="AU76" s="797"/>
      <c r="AV76" s="797"/>
      <c r="AW76" s="787"/>
    </row>
    <row r="77" spans="2:50" ht="30" customHeight="1">
      <c r="B77" s="788"/>
      <c r="C77" s="789"/>
      <c r="D77" s="1543" t="s">
        <v>325</v>
      </c>
      <c r="E77" s="1543"/>
      <c r="F77" s="789"/>
      <c r="G77" s="790"/>
      <c r="H77" s="1519"/>
      <c r="I77" s="1520"/>
      <c r="J77" s="1520"/>
      <c r="K77" s="1520"/>
      <c r="L77" s="1521"/>
      <c r="M77" s="790"/>
      <c r="N77" s="790"/>
      <c r="O77" s="790"/>
      <c r="P77" s="800"/>
      <c r="Q77" s="800"/>
      <c r="R77" s="800"/>
      <c r="S77" s="800"/>
      <c r="T77" s="800"/>
      <c r="U77" s="800"/>
      <c r="V77" s="800"/>
      <c r="W77" s="798"/>
      <c r="X77" s="782"/>
      <c r="Y77" s="793"/>
      <c r="Z77" s="1545" t="s">
        <v>325</v>
      </c>
      <c r="AA77" s="1545"/>
      <c r="AB77" s="1545"/>
      <c r="AC77" s="789"/>
      <c r="AD77" s="1526"/>
      <c r="AE77" s="789"/>
      <c r="AF77" s="800"/>
      <c r="AG77" s="800"/>
      <c r="AH77" s="800"/>
      <c r="AI77" s="800"/>
      <c r="AJ77" s="800"/>
      <c r="AK77" s="800"/>
      <c r="AL77" s="800"/>
      <c r="AM77" s="799"/>
      <c r="AN77" s="796"/>
      <c r="AQ77" s="787"/>
      <c r="AR77" s="787"/>
      <c r="AS77" s="797"/>
      <c r="AT77" s="797"/>
      <c r="AU77" s="797"/>
      <c r="AV77" s="797"/>
      <c r="AW77" s="787"/>
    </row>
    <row r="78" spans="2:50" ht="30" customHeight="1">
      <c r="B78" s="788"/>
      <c r="C78" s="789"/>
      <c r="D78" s="1544"/>
      <c r="E78" s="1544"/>
      <c r="F78" s="789"/>
      <c r="G78" s="790"/>
      <c r="H78" s="1519"/>
      <c r="I78" s="1520"/>
      <c r="J78" s="1520"/>
      <c r="K78" s="1520"/>
      <c r="L78" s="1521"/>
      <c r="M78" s="790"/>
      <c r="N78" s="790"/>
      <c r="O78" s="790"/>
      <c r="P78" s="1547" t="s">
        <v>326</v>
      </c>
      <c r="Q78" s="1547"/>
      <c r="R78" s="1547"/>
      <c r="S78" s="1547"/>
      <c r="T78" s="1548" t="s">
        <v>120</v>
      </c>
      <c r="U78" s="1548"/>
      <c r="V78" s="1548"/>
      <c r="W78" s="1549"/>
      <c r="X78" s="782"/>
      <c r="Y78" s="793"/>
      <c r="Z78" s="1546"/>
      <c r="AA78" s="1546"/>
      <c r="AB78" s="1546"/>
      <c r="AC78" s="789"/>
      <c r="AD78" s="1526"/>
      <c r="AE78" s="789"/>
      <c r="AF78" s="791"/>
      <c r="AG78" s="791"/>
      <c r="AH78" s="791"/>
      <c r="AI78" s="791"/>
      <c r="AJ78" s="791"/>
      <c r="AK78" s="791"/>
      <c r="AL78" s="791"/>
      <c r="AM78" s="799"/>
      <c r="AN78" s="796"/>
      <c r="AQ78" s="787"/>
      <c r="AR78" s="787"/>
      <c r="AS78" s="797"/>
      <c r="AT78" s="797"/>
      <c r="AU78" s="797"/>
      <c r="AV78" s="797"/>
      <c r="AW78" s="787"/>
    </row>
    <row r="79" spans="2:50" ht="20.100000000000001" customHeight="1">
      <c r="B79" s="788"/>
      <c r="C79" s="789"/>
      <c r="D79" s="1550">
        <v>5</v>
      </c>
      <c r="E79" s="1551"/>
      <c r="F79" s="789"/>
      <c r="G79" s="790"/>
      <c r="H79" s="1519"/>
      <c r="I79" s="1520"/>
      <c r="J79" s="1520"/>
      <c r="K79" s="1520"/>
      <c r="L79" s="1521"/>
      <c r="M79" s="801"/>
      <c r="N79" s="801"/>
      <c r="O79" s="790"/>
      <c r="P79" s="790"/>
      <c r="Q79" s="802"/>
      <c r="R79" s="790"/>
      <c r="S79" s="790"/>
      <c r="T79" s="790"/>
      <c r="U79" s="1556">
        <f>AVERAGE(AQ141:AQ152)</f>
        <v>0</v>
      </c>
      <c r="V79" s="1557"/>
      <c r="W79" s="803"/>
      <c r="X79" s="782"/>
      <c r="Y79" s="793"/>
      <c r="Z79" s="1550">
        <v>5</v>
      </c>
      <c r="AA79" s="1558"/>
      <c r="AB79" s="1551"/>
      <c r="AC79" s="789"/>
      <c r="AD79" s="1526"/>
      <c r="AE79" s="789"/>
      <c r="AF79" s="791"/>
      <c r="AG79" s="791"/>
      <c r="AH79" s="791"/>
      <c r="AI79" s="791"/>
      <c r="AJ79" s="791"/>
      <c r="AK79" s="791"/>
      <c r="AL79" s="791"/>
      <c r="AM79" s="804"/>
      <c r="AO79" s="787"/>
      <c r="AP79" s="787"/>
      <c r="AQ79" s="787"/>
      <c r="AR79" s="787"/>
      <c r="AS79" s="797"/>
      <c r="AT79" s="797"/>
      <c r="AU79" s="797"/>
      <c r="AV79" s="797"/>
      <c r="AW79" s="787"/>
      <c r="AX79" s="787"/>
    </row>
    <row r="80" spans="2:50" s="362" customFormat="1" ht="30" customHeight="1">
      <c r="B80" s="1534"/>
      <c r="C80" s="1535"/>
      <c r="D80" s="1552"/>
      <c r="E80" s="1553"/>
      <c r="F80" s="789"/>
      <c r="G80" s="805"/>
      <c r="H80" s="1519"/>
      <c r="I80" s="1520"/>
      <c r="J80" s="1520"/>
      <c r="K80" s="1520"/>
      <c r="L80" s="1521"/>
      <c r="M80" s="1536"/>
      <c r="N80" s="1536"/>
      <c r="O80" s="1537"/>
      <c r="P80" s="1430" t="str">
        <f>REPT("g",(U79))</f>
        <v/>
      </c>
      <c r="Q80" s="1431"/>
      <c r="R80" s="1431"/>
      <c r="S80" s="1432"/>
      <c r="T80" s="806"/>
      <c r="U80" s="1505"/>
      <c r="V80" s="1507"/>
      <c r="W80" s="807"/>
      <c r="X80" s="782"/>
      <c r="Y80" s="793"/>
      <c r="Z80" s="1552"/>
      <c r="AA80" s="1559"/>
      <c r="AB80" s="1553"/>
      <c r="AC80" s="789"/>
      <c r="AD80" s="1526"/>
      <c r="AE80" s="789"/>
      <c r="AF80" s="791"/>
      <c r="AG80" s="791"/>
      <c r="AH80" s="791"/>
      <c r="AI80" s="791"/>
      <c r="AJ80" s="791"/>
      <c r="AK80" s="791"/>
      <c r="AL80" s="791"/>
      <c r="AM80" s="808"/>
      <c r="AO80" s="787"/>
      <c r="AP80" s="787"/>
      <c r="AQ80" s="787"/>
      <c r="AR80" s="787"/>
      <c r="AS80" s="797"/>
      <c r="AT80" s="797"/>
      <c r="AU80" s="797"/>
      <c r="AV80" s="797"/>
      <c r="AW80" s="787"/>
      <c r="AX80" s="787"/>
    </row>
    <row r="81" spans="1:50" ht="20.100000000000001" customHeight="1">
      <c r="B81" s="788"/>
      <c r="C81" s="789"/>
      <c r="D81" s="1554"/>
      <c r="E81" s="1555"/>
      <c r="F81" s="789"/>
      <c r="G81" s="790"/>
      <c r="H81" s="1519"/>
      <c r="I81" s="1520"/>
      <c r="J81" s="1520"/>
      <c r="K81" s="1520"/>
      <c r="L81" s="1521"/>
      <c r="M81" s="801"/>
      <c r="N81" s="801"/>
      <c r="O81" s="790"/>
      <c r="P81" s="790"/>
      <c r="Q81" s="790"/>
      <c r="R81" s="790"/>
      <c r="S81" s="790"/>
      <c r="T81" s="790"/>
      <c r="U81" s="1508"/>
      <c r="V81" s="1510"/>
      <c r="W81" s="803"/>
      <c r="X81" s="782"/>
      <c r="Y81" s="793"/>
      <c r="Z81" s="1554"/>
      <c r="AA81" s="1560"/>
      <c r="AB81" s="1555"/>
      <c r="AC81" s="789"/>
      <c r="AD81" s="1526"/>
      <c r="AE81" s="789"/>
      <c r="AF81" s="790"/>
      <c r="AG81" s="790"/>
      <c r="AH81" s="790"/>
      <c r="AI81" s="790"/>
      <c r="AJ81" s="790"/>
      <c r="AK81" s="790"/>
      <c r="AL81" s="790"/>
      <c r="AM81" s="804"/>
      <c r="AO81" s="787"/>
      <c r="AP81" s="787"/>
      <c r="AQ81" s="787"/>
      <c r="AR81" s="787"/>
      <c r="AS81" s="797"/>
      <c r="AT81" s="797"/>
      <c r="AU81" s="797"/>
      <c r="AV81" s="797"/>
      <c r="AW81" s="787"/>
      <c r="AX81" s="787"/>
    </row>
    <row r="82" spans="1:50" ht="30" customHeight="1">
      <c r="B82" s="809"/>
      <c r="C82" s="810"/>
      <c r="D82" s="811"/>
      <c r="E82" s="790"/>
      <c r="F82" s="812"/>
      <c r="G82" s="790"/>
      <c r="H82" s="1519"/>
      <c r="I82" s="1520"/>
      <c r="J82" s="1520"/>
      <c r="K82" s="1520"/>
      <c r="L82" s="1521"/>
      <c r="M82" s="813"/>
      <c r="N82" s="813"/>
      <c r="O82" s="813"/>
      <c r="P82" s="790"/>
      <c r="Q82" s="790"/>
      <c r="R82" s="790"/>
      <c r="S82" s="790"/>
      <c r="T82" s="1538" t="s">
        <v>327</v>
      </c>
      <c r="U82" s="1538"/>
      <c r="V82" s="1538"/>
      <c r="W82" s="1539"/>
      <c r="X82" s="814"/>
      <c r="Y82" s="815"/>
      <c r="Z82" s="813"/>
      <c r="AA82" s="790"/>
      <c r="AB82" s="790"/>
      <c r="AC82" s="789"/>
      <c r="AD82" s="1526"/>
      <c r="AE82" s="789"/>
      <c r="AF82" s="791"/>
      <c r="AG82" s="791"/>
      <c r="AH82" s="791"/>
      <c r="AI82" s="790"/>
      <c r="AJ82" s="791"/>
      <c r="AK82" s="791"/>
      <c r="AL82" s="791"/>
      <c r="AM82" s="816"/>
      <c r="AO82" s="787"/>
      <c r="AP82" s="787"/>
      <c r="AQ82" s="787"/>
      <c r="AR82" s="787"/>
      <c r="AS82" s="797"/>
      <c r="AT82" s="797"/>
      <c r="AU82" s="797"/>
      <c r="AV82" s="797"/>
      <c r="AW82" s="787"/>
      <c r="AX82" s="787"/>
    </row>
    <row r="83" spans="1:50" ht="30" customHeight="1">
      <c r="B83" s="809"/>
      <c r="C83" s="810"/>
      <c r="D83" s="811"/>
      <c r="E83" s="790"/>
      <c r="F83" s="812"/>
      <c r="G83" s="790"/>
      <c r="H83" s="1519"/>
      <c r="I83" s="1520"/>
      <c r="J83" s="1520"/>
      <c r="K83" s="1520"/>
      <c r="L83" s="1521"/>
      <c r="M83" s="813"/>
      <c r="N83" s="813"/>
      <c r="O83" s="813"/>
      <c r="P83" s="1540" t="s">
        <v>328</v>
      </c>
      <c r="Q83" s="1540"/>
      <c r="R83" s="817">
        <f>'Donnees MFER'!B89</f>
        <v>2.5</v>
      </c>
      <c r="S83" s="818" t="s">
        <v>326</v>
      </c>
      <c r="T83" s="819"/>
      <c r="U83" s="1541">
        <f>AVERAGE(AR141:AR152)</f>
        <v>0</v>
      </c>
      <c r="V83" s="1542"/>
      <c r="W83" s="820"/>
      <c r="X83" s="814"/>
      <c r="Y83" s="815"/>
      <c r="Z83" s="813"/>
      <c r="AA83" s="790"/>
      <c r="AB83" s="790"/>
      <c r="AC83" s="789"/>
      <c r="AD83" s="1526"/>
      <c r="AE83" s="789"/>
      <c r="AF83" s="791"/>
      <c r="AG83" s="791"/>
      <c r="AH83" s="791"/>
      <c r="AI83" s="818"/>
      <c r="AJ83" s="791"/>
      <c r="AK83" s="791"/>
      <c r="AL83" s="791"/>
      <c r="AM83" s="816"/>
      <c r="AO83" s="787"/>
      <c r="AP83" s="787"/>
      <c r="AQ83" s="787"/>
      <c r="AR83" s="787"/>
      <c r="AS83" s="821"/>
      <c r="AT83" s="821"/>
      <c r="AU83" s="821"/>
      <c r="AV83" s="821"/>
      <c r="AW83" s="787"/>
      <c r="AX83" s="787"/>
    </row>
    <row r="84" spans="1:50" ht="60" customHeight="1">
      <c r="B84" s="809"/>
      <c r="C84" s="810"/>
      <c r="D84" s="811"/>
      <c r="E84" s="790"/>
      <c r="F84" s="812"/>
      <c r="G84" s="790"/>
      <c r="H84" s="1519"/>
      <c r="I84" s="1520"/>
      <c r="J84" s="1520"/>
      <c r="K84" s="1520"/>
      <c r="L84" s="1521"/>
      <c r="M84" s="813"/>
      <c r="N84" s="813"/>
      <c r="O84" s="813"/>
      <c r="P84" s="813"/>
      <c r="Q84" s="813"/>
      <c r="R84" s="813"/>
      <c r="S84" s="813"/>
      <c r="T84" s="813"/>
      <c r="U84" s="813"/>
      <c r="V84" s="813"/>
      <c r="W84" s="820"/>
      <c r="X84" s="814"/>
      <c r="Y84" s="815"/>
      <c r="Z84" s="813"/>
      <c r="AA84" s="790"/>
      <c r="AB84" s="790"/>
      <c r="AC84" s="789"/>
      <c r="AD84" s="1526"/>
      <c r="AE84" s="789"/>
      <c r="AF84" s="791"/>
      <c r="AG84" s="791"/>
      <c r="AH84" s="791"/>
      <c r="AI84" s="789"/>
      <c r="AJ84" s="791"/>
      <c r="AK84" s="791"/>
      <c r="AL84" s="791"/>
      <c r="AM84" s="816"/>
      <c r="AO84" s="787"/>
      <c r="AP84" s="787"/>
      <c r="AQ84" s="787"/>
      <c r="AR84" s="787"/>
      <c r="AS84" s="821"/>
      <c r="AT84" s="821"/>
      <c r="AU84" s="821"/>
      <c r="AV84" s="821"/>
      <c r="AW84" s="787"/>
      <c r="AX84" s="787"/>
    </row>
    <row r="85" spans="1:50" ht="39.950000000000003" customHeight="1">
      <c r="B85" s="809"/>
      <c r="C85" s="810"/>
      <c r="D85" s="811"/>
      <c r="E85" s="790"/>
      <c r="F85" s="812"/>
      <c r="G85" s="790"/>
      <c r="H85" s="1522"/>
      <c r="I85" s="1523"/>
      <c r="J85" s="1523"/>
      <c r="K85" s="1523"/>
      <c r="L85" s="1524"/>
      <c r="M85" s="813"/>
      <c r="N85" s="813"/>
      <c r="O85" s="813"/>
      <c r="P85" s="1528" t="s">
        <v>337</v>
      </c>
      <c r="Q85" s="1529"/>
      <c r="R85" s="1529"/>
      <c r="S85" s="1529"/>
      <c r="T85" s="1529"/>
      <c r="U85" s="1529"/>
      <c r="V85" s="1530"/>
      <c r="W85" s="820"/>
      <c r="X85" s="814"/>
      <c r="Y85" s="815"/>
      <c r="Z85" s="813"/>
      <c r="AA85" s="790"/>
      <c r="AB85" s="790"/>
      <c r="AC85" s="789"/>
      <c r="AD85" s="1527"/>
      <c r="AE85" s="789"/>
      <c r="AF85" s="1531" t="s">
        <v>338</v>
      </c>
      <c r="AG85" s="1532"/>
      <c r="AH85" s="1532"/>
      <c r="AI85" s="1532"/>
      <c r="AJ85" s="1532"/>
      <c r="AK85" s="1532"/>
      <c r="AL85" s="1533"/>
      <c r="AM85" s="816"/>
      <c r="AO85" s="787"/>
      <c r="AP85" s="787"/>
      <c r="AQ85" s="787"/>
      <c r="AR85" s="787"/>
      <c r="AS85" s="821"/>
      <c r="AT85" s="821"/>
      <c r="AU85" s="821"/>
      <c r="AV85" s="821"/>
      <c r="AW85" s="787"/>
      <c r="AX85" s="787"/>
    </row>
    <row r="86" spans="1:50" ht="20.100000000000001" customHeight="1">
      <c r="B86" s="822"/>
      <c r="C86" s="823"/>
      <c r="D86" s="824"/>
      <c r="E86" s="825"/>
      <c r="F86" s="826"/>
      <c r="G86" s="825"/>
      <c r="H86" s="827"/>
      <c r="I86" s="827"/>
      <c r="J86" s="827"/>
      <c r="K86" s="827"/>
      <c r="L86" s="827"/>
      <c r="M86" s="828"/>
      <c r="N86" s="828"/>
      <c r="O86" s="828"/>
      <c r="P86" s="828"/>
      <c r="Q86" s="828"/>
      <c r="R86" s="828"/>
      <c r="S86" s="828"/>
      <c r="T86" s="828"/>
      <c r="U86" s="828"/>
      <c r="V86" s="828"/>
      <c r="W86" s="829"/>
      <c r="X86" s="814"/>
      <c r="Y86" s="830"/>
      <c r="Z86" s="828"/>
      <c r="AA86" s="825"/>
      <c r="AB86" s="825"/>
      <c r="AC86" s="831"/>
      <c r="AD86" s="831"/>
      <c r="AE86" s="831"/>
      <c r="AF86" s="831"/>
      <c r="AG86" s="831"/>
      <c r="AH86" s="831"/>
      <c r="AI86" s="831"/>
      <c r="AJ86" s="831"/>
      <c r="AK86" s="831"/>
      <c r="AL86" s="831"/>
      <c r="AM86" s="832"/>
      <c r="AO86" s="787"/>
      <c r="AP86" s="787"/>
      <c r="AQ86" s="787"/>
      <c r="AR86" s="787"/>
      <c r="AS86" s="821"/>
      <c r="AT86" s="821"/>
      <c r="AU86" s="821"/>
      <c r="AV86" s="821"/>
      <c r="AW86" s="787"/>
      <c r="AX86" s="787"/>
    </row>
    <row r="87" spans="1:50" s="362" customFormat="1" ht="65.099999999999994" customHeight="1">
      <c r="B87" s="843"/>
      <c r="C87" s="844"/>
      <c r="D87" s="844"/>
      <c r="E87" s="844"/>
      <c r="F87" s="845"/>
      <c r="G87" s="846"/>
      <c r="H87" s="846"/>
      <c r="I87" s="846"/>
      <c r="J87" s="846"/>
      <c r="K87" s="846"/>
      <c r="L87" s="846"/>
      <c r="M87" s="846"/>
      <c r="N87" s="846"/>
      <c r="O87" s="846"/>
      <c r="P87" s="846"/>
      <c r="Q87" s="846"/>
      <c r="R87" s="846"/>
      <c r="S87" s="846"/>
      <c r="T87" s="846"/>
      <c r="U87" s="846"/>
      <c r="V87" s="846"/>
      <c r="W87" s="847"/>
      <c r="X87" s="846"/>
      <c r="Y87" s="848"/>
      <c r="Z87" s="848"/>
      <c r="AA87" s="848"/>
      <c r="AB87" s="848"/>
      <c r="AC87" s="845"/>
      <c r="AD87" s="845"/>
      <c r="AE87" s="846"/>
      <c r="AF87" s="846"/>
      <c r="AG87" s="846"/>
      <c r="AH87" s="846"/>
      <c r="AI87" s="846"/>
      <c r="AJ87" s="846"/>
      <c r="AK87" s="846"/>
      <c r="AL87" s="847"/>
      <c r="AM87" s="849"/>
      <c r="AO87" s="850"/>
      <c r="AP87" s="850"/>
      <c r="AQ87" s="850"/>
      <c r="AR87" s="850"/>
      <c r="AS87" s="850"/>
      <c r="AT87" s="850"/>
      <c r="AU87" s="850"/>
      <c r="AW87" s="850"/>
    </row>
    <row r="88" spans="1:50" s="362" customFormat="1" ht="50.1" customHeight="1">
      <c r="B88" s="851"/>
      <c r="F88" s="852"/>
      <c r="G88" s="366"/>
      <c r="H88" s="366"/>
      <c r="I88" s="366"/>
      <c r="J88" s="366"/>
      <c r="K88" s="366"/>
      <c r="L88" s="366"/>
      <c r="M88" s="366"/>
      <c r="N88" s="366"/>
      <c r="O88" s="366"/>
      <c r="P88" s="366"/>
      <c r="Q88" s="366"/>
      <c r="R88" s="366"/>
      <c r="S88" s="366"/>
      <c r="T88" s="366"/>
      <c r="U88" s="366"/>
      <c r="V88" s="366"/>
      <c r="W88" s="1563" t="s">
        <v>120</v>
      </c>
      <c r="X88" s="1563"/>
      <c r="Y88" s="1563"/>
      <c r="Z88" s="1563"/>
      <c r="AA88" s="764"/>
      <c r="AB88" s="853" t="s">
        <v>327</v>
      </c>
      <c r="AC88" s="852"/>
      <c r="AD88" s="852"/>
      <c r="AE88" s="366"/>
      <c r="AF88" s="366"/>
      <c r="AG88" s="366"/>
      <c r="AH88" s="366"/>
      <c r="AI88" s="366"/>
      <c r="AJ88" s="366"/>
      <c r="AK88" s="366"/>
      <c r="AL88" s="854"/>
      <c r="AM88" s="855"/>
      <c r="AO88" s="850"/>
      <c r="AP88" s="850"/>
      <c r="AQ88" s="850"/>
      <c r="AR88" s="850"/>
      <c r="AS88" s="850"/>
      <c r="AT88" s="850"/>
      <c r="AU88" s="850"/>
      <c r="AW88" s="850"/>
    </row>
    <row r="89" spans="1:50" s="856" customFormat="1" ht="35.1" customHeight="1">
      <c r="A89" s="746"/>
      <c r="B89" s="753"/>
      <c r="C89" s="746"/>
      <c r="D89" s="746"/>
      <c r="E89" s="746"/>
      <c r="F89" s="746"/>
      <c r="G89" s="746"/>
      <c r="H89" s="857"/>
      <c r="I89" s="858"/>
      <c r="J89" s="859"/>
      <c r="K89" s="1500"/>
      <c r="L89" s="1500"/>
      <c r="M89" s="861"/>
      <c r="N89" s="861"/>
      <c r="O89" s="861"/>
      <c r="P89" s="1501"/>
      <c r="Q89" s="1501"/>
      <c r="R89" s="1501"/>
      <c r="S89" s="1501"/>
      <c r="T89" s="1501"/>
      <c r="U89" s="862"/>
      <c r="V89" s="863"/>
      <c r="W89" s="1502">
        <f>(R83*U79+R69*U65+R55*U51+R41*U37+R27*U23)/(R27+R41+R55+R69+R83)</f>
        <v>0</v>
      </c>
      <c r="X89" s="1503"/>
      <c r="Y89" s="1503"/>
      <c r="Z89" s="1504"/>
      <c r="AA89" s="864"/>
      <c r="AB89" s="1511" t="e">
        <f>AVERAGE(U83,U69,U55,U41,U27)</f>
        <v>#DIV/0!</v>
      </c>
      <c r="AC89" s="861"/>
      <c r="AD89" s="861"/>
      <c r="AE89" s="1501"/>
      <c r="AF89" s="1501"/>
      <c r="AG89" s="1501"/>
      <c r="AH89" s="1501"/>
      <c r="AI89" s="1501"/>
      <c r="AJ89" s="862"/>
      <c r="AK89" s="863"/>
      <c r="AL89" s="860"/>
      <c r="AM89" s="865"/>
    </row>
    <row r="90" spans="1:50" s="856" customFormat="1" ht="35.1" customHeight="1">
      <c r="A90" s="746"/>
      <c r="B90" s="753"/>
      <c r="C90" s="746"/>
      <c r="D90" s="746"/>
      <c r="E90" s="746"/>
      <c r="F90" s="746"/>
      <c r="G90" s="746"/>
      <c r="H90" s="866"/>
      <c r="I90" s="746"/>
      <c r="J90" s="867" t="e">
        <f>SUM(#REF!)</f>
        <v>#REF!</v>
      </c>
      <c r="K90" s="746"/>
      <c r="L90" s="746"/>
      <c r="M90" s="746"/>
      <c r="N90" s="746"/>
      <c r="O90" s="746"/>
      <c r="P90" s="746"/>
      <c r="Q90" s="746"/>
      <c r="R90" s="746"/>
      <c r="S90" s="746"/>
      <c r="T90" s="746"/>
      <c r="U90" s="746"/>
      <c r="V90" s="746"/>
      <c r="W90" s="1505"/>
      <c r="X90" s="1506"/>
      <c r="Y90" s="1506"/>
      <c r="Z90" s="1507"/>
      <c r="AA90" s="746"/>
      <c r="AB90" s="1512"/>
      <c r="AC90" s="746"/>
      <c r="AD90" s="746"/>
      <c r="AE90" s="746"/>
      <c r="AF90" s="746"/>
      <c r="AG90" s="746"/>
      <c r="AH90" s="746"/>
      <c r="AI90" s="746"/>
      <c r="AJ90" s="746"/>
      <c r="AK90" s="746"/>
      <c r="AL90" s="746"/>
      <c r="AM90" s="756"/>
    </row>
    <row r="91" spans="1:50" s="856" customFormat="1" ht="36.950000000000003" customHeight="1">
      <c r="A91" s="746"/>
      <c r="B91" s="753"/>
      <c r="C91" s="746"/>
      <c r="D91" s="746"/>
      <c r="E91" s="746"/>
      <c r="F91" s="746"/>
      <c r="G91" s="746"/>
      <c r="H91" s="746"/>
      <c r="I91" s="746"/>
      <c r="J91" s="746"/>
      <c r="K91" s="746"/>
      <c r="L91" s="868"/>
      <c r="M91" s="868"/>
      <c r="N91" s="868"/>
      <c r="O91" s="868"/>
      <c r="P91" s="868"/>
      <c r="Q91" s="868"/>
      <c r="R91" s="868"/>
      <c r="S91" s="868"/>
      <c r="T91" s="868"/>
      <c r="U91" s="869"/>
      <c r="V91" s="869"/>
      <c r="W91" s="1508"/>
      <c r="X91" s="1509"/>
      <c r="Y91" s="1509"/>
      <c r="Z91" s="1510"/>
      <c r="AA91" s="746"/>
      <c r="AB91" s="1513"/>
      <c r="AC91" s="868"/>
      <c r="AD91" s="868"/>
      <c r="AE91" s="868"/>
      <c r="AF91" s="868"/>
      <c r="AG91" s="868"/>
      <c r="AH91" s="868"/>
      <c r="AI91" s="868"/>
      <c r="AJ91" s="870"/>
      <c r="AK91" s="871"/>
      <c r="AL91" s="871"/>
      <c r="AM91" s="872"/>
    </row>
    <row r="92" spans="1:50" s="856" customFormat="1" ht="9" customHeight="1">
      <c r="A92" s="746"/>
      <c r="B92" s="753"/>
      <c r="C92" s="873"/>
      <c r="D92" s="746"/>
      <c r="E92" s="746"/>
      <c r="F92" s="869"/>
      <c r="G92" s="366"/>
      <c r="H92" s="366"/>
      <c r="I92" s="366"/>
      <c r="J92" s="366"/>
      <c r="K92" s="366"/>
      <c r="L92" s="366"/>
      <c r="M92" s="366"/>
      <c r="N92" s="366"/>
      <c r="O92" s="366"/>
      <c r="P92" s="366"/>
      <c r="Q92" s="366"/>
      <c r="R92" s="366"/>
      <c r="S92" s="366"/>
      <c r="T92" s="366"/>
      <c r="U92" s="869"/>
      <c r="V92" s="869"/>
      <c r="W92" s="869"/>
      <c r="X92" s="366"/>
      <c r="Y92" s="366"/>
      <c r="Z92" s="366"/>
      <c r="AA92" s="366"/>
      <c r="AB92" s="869"/>
      <c r="AC92" s="869"/>
      <c r="AD92" s="869"/>
      <c r="AE92" s="366"/>
      <c r="AF92" s="366"/>
      <c r="AG92" s="366"/>
      <c r="AH92" s="366"/>
      <c r="AI92" s="366"/>
      <c r="AJ92" s="366"/>
      <c r="AK92" s="366"/>
      <c r="AL92" s="366"/>
      <c r="AM92" s="773"/>
    </row>
    <row r="93" spans="1:50" s="856" customFormat="1" ht="9" customHeight="1">
      <c r="A93" s="746"/>
      <c r="B93" s="753"/>
      <c r="C93" s="873"/>
      <c r="D93" s="873"/>
      <c r="E93" s="873"/>
      <c r="F93" s="869"/>
      <c r="G93" s="869"/>
      <c r="H93" s="869"/>
      <c r="I93" s="869"/>
      <c r="J93" s="869"/>
      <c r="K93" s="869"/>
      <c r="L93" s="874"/>
      <c r="M93" s="874"/>
      <c r="N93" s="874"/>
      <c r="O93" s="874"/>
      <c r="P93" s="874"/>
      <c r="Q93" s="869"/>
      <c r="R93" s="869"/>
      <c r="S93" s="869"/>
      <c r="T93" s="869"/>
      <c r="U93" s="869"/>
      <c r="V93" s="869"/>
      <c r="W93" s="875"/>
      <c r="X93" s="875"/>
      <c r="Y93" s="869"/>
      <c r="Z93" s="869"/>
      <c r="AA93" s="869"/>
      <c r="AB93" s="869"/>
      <c r="AC93" s="869"/>
      <c r="AD93" s="869"/>
      <c r="AE93" s="874"/>
      <c r="AF93" s="869"/>
      <c r="AG93" s="869"/>
      <c r="AH93" s="869"/>
      <c r="AI93" s="869"/>
      <c r="AJ93" s="869"/>
      <c r="AK93" s="869"/>
      <c r="AL93" s="875"/>
      <c r="AM93" s="876"/>
    </row>
    <row r="94" spans="1:50" s="856" customFormat="1" ht="24.95" customHeight="1">
      <c r="A94" s="746"/>
      <c r="B94" s="753"/>
      <c r="C94" s="746"/>
      <c r="D94" s="746"/>
      <c r="E94" s="746"/>
      <c r="F94" s="869"/>
      <c r="G94" s="877"/>
      <c r="H94" s="877"/>
      <c r="I94" s="877"/>
      <c r="J94" s="877"/>
      <c r="K94" s="877"/>
      <c r="L94" s="877"/>
      <c r="M94" s="877"/>
      <c r="N94" s="877"/>
      <c r="O94" s="877"/>
      <c r="P94" s="877"/>
      <c r="Q94" s="877"/>
      <c r="R94" s="877"/>
      <c r="S94" s="1020"/>
      <c r="T94" s="1020"/>
      <c r="U94" s="1021"/>
      <c r="V94" s="1021"/>
      <c r="W94" s="1021"/>
      <c r="X94" s="1021"/>
      <c r="Y94" s="1021"/>
      <c r="Z94" s="1021"/>
      <c r="AA94" s="1021"/>
      <c r="AB94" s="1021"/>
      <c r="AC94" s="1021"/>
      <c r="AD94" s="1021"/>
      <c r="AE94" s="1020"/>
      <c r="AF94" s="1020"/>
      <c r="AG94" s="1020"/>
      <c r="AH94" s="1020"/>
      <c r="AI94" s="1020"/>
      <c r="AJ94" s="1021"/>
      <c r="AK94" s="1021"/>
      <c r="AL94" s="1021"/>
      <c r="AM94" s="878"/>
    </row>
    <row r="95" spans="1:50" s="856" customFormat="1" ht="15" customHeight="1">
      <c r="A95" s="746"/>
      <c r="B95" s="879"/>
      <c r="C95" s="880"/>
      <c r="D95" s="880"/>
      <c r="E95" s="880"/>
      <c r="F95" s="880"/>
      <c r="G95" s="880"/>
      <c r="H95" s="880"/>
      <c r="I95" s="880"/>
      <c r="J95" s="880"/>
      <c r="K95" s="880"/>
      <c r="L95" s="880"/>
      <c r="M95" s="880"/>
      <c r="N95" s="880"/>
      <c r="O95" s="880"/>
      <c r="P95" s="880"/>
      <c r="Q95" s="880"/>
      <c r="R95" s="880"/>
      <c r="S95" s="880" t="str">
        <f>Données!AF3</f>
        <v xml:space="preserve">Conception et réalisation : Thierry GÉRARD IEN-ET STI Design &amp; Métiers d'art - Version 5.2 • Septembre 2020    
Adaptation Equipe Académique Rennes [ 07 83 77 09 55 ] - Version 5.2 • Mars 2021 </v>
      </c>
      <c r="T95" s="880"/>
      <c r="U95" s="880"/>
      <c r="V95" s="880"/>
      <c r="W95" s="880"/>
      <c r="X95" s="880"/>
      <c r="Y95" s="880"/>
      <c r="Z95" s="880"/>
      <c r="AA95" s="880"/>
      <c r="AB95" s="880"/>
      <c r="AC95" s="880"/>
      <c r="AD95" s="880"/>
      <c r="AE95" s="880"/>
      <c r="AF95" s="880"/>
      <c r="AG95" s="880"/>
      <c r="AH95" s="880"/>
      <c r="AI95" s="880"/>
      <c r="AJ95" s="880"/>
      <c r="AK95" s="880"/>
      <c r="AL95" s="880"/>
      <c r="AM95" s="1022"/>
    </row>
    <row r="96" spans="1:50" s="856" customFormat="1" ht="35.1" customHeight="1"/>
    <row r="97" spans="41:49" s="856" customFormat="1" ht="35.1" customHeight="1">
      <c r="AO97" s="1498" t="s">
        <v>339</v>
      </c>
      <c r="AP97" s="1499"/>
      <c r="AQ97" s="1499"/>
      <c r="AR97" s="1499"/>
      <c r="AT97" s="1498" t="s">
        <v>340</v>
      </c>
      <c r="AU97" s="1499"/>
      <c r="AV97" s="1499"/>
      <c r="AW97" s="1499"/>
    </row>
    <row r="98" spans="41:49" ht="35.1" customHeight="1">
      <c r="AO98" s="599" t="s">
        <v>16</v>
      </c>
      <c r="AP98" s="600" t="s">
        <v>17</v>
      </c>
      <c r="AQ98" s="600" t="s">
        <v>18</v>
      </c>
      <c r="AR98" s="600" t="s">
        <v>341</v>
      </c>
      <c r="AT98" s="599" t="s">
        <v>16</v>
      </c>
      <c r="AU98" s="600" t="s">
        <v>17</v>
      </c>
      <c r="AV98" s="600" t="s">
        <v>18</v>
      </c>
      <c r="AW98" s="600" t="s">
        <v>341</v>
      </c>
    </row>
    <row r="99" spans="41:49" ht="35.1" customHeight="1">
      <c r="AO99" s="599" t="s">
        <v>19</v>
      </c>
      <c r="AP99" s="599">
        <v>10</v>
      </c>
      <c r="AQ99" s="882">
        <f>'Profil MFER'!U26</f>
        <v>0</v>
      </c>
      <c r="AR99" s="599" t="str">
        <f>'Profil MFER'!W26</f>
        <v xml:space="preserve"> </v>
      </c>
      <c r="AT99" s="599" t="s">
        <v>348</v>
      </c>
      <c r="AU99" s="599">
        <v>10</v>
      </c>
      <c r="AV99" s="882">
        <f>'Profil MFER'!$AV$62</f>
        <v>0</v>
      </c>
      <c r="AW99" s="599" t="str">
        <f>'Profil MFER'!$AX$62</f>
        <v xml:space="preserve"> </v>
      </c>
    </row>
    <row r="100" spans="41:49" ht="35.1" customHeight="1">
      <c r="AO100" s="599" t="s">
        <v>27</v>
      </c>
      <c r="AP100" s="599">
        <v>10</v>
      </c>
      <c r="AQ100" s="882">
        <f>'Profil MFER'!U30</f>
        <v>0</v>
      </c>
      <c r="AR100" s="599" t="str">
        <f>'Profil MFER'!W30</f>
        <v xml:space="preserve"> </v>
      </c>
      <c r="AT100" s="599" t="s">
        <v>41</v>
      </c>
      <c r="AU100" s="599">
        <v>10</v>
      </c>
      <c r="AV100" s="882">
        <f>'Profil MFER'!$U$89</f>
        <v>0</v>
      </c>
      <c r="AW100" s="882" t="str">
        <f>'Profil MFER'!$AX$89</f>
        <v xml:space="preserve"> </v>
      </c>
    </row>
    <row r="101" spans="41:49" ht="35.1" customHeight="1">
      <c r="AO101" s="599" t="s">
        <v>20</v>
      </c>
      <c r="AP101" s="599">
        <v>10</v>
      </c>
      <c r="AQ101" s="882">
        <f>'Profil MFER'!U34</f>
        <v>0</v>
      </c>
      <c r="AR101" s="599" t="str">
        <f>'Profil MFER'!W34</f>
        <v xml:space="preserve"> </v>
      </c>
      <c r="AT101" s="599" t="s">
        <v>342</v>
      </c>
      <c r="AU101" s="599">
        <v>10</v>
      </c>
      <c r="AV101" s="882">
        <f>'Profil MFER'!$U$93</f>
        <v>0</v>
      </c>
      <c r="AW101" s="882" t="str">
        <f>'Profil MFER'!$AX$93</f>
        <v xml:space="preserve"> </v>
      </c>
    </row>
    <row r="102" spans="41:49" ht="35.1" customHeight="1">
      <c r="AO102" s="599" t="s">
        <v>21</v>
      </c>
      <c r="AP102" s="599">
        <v>10</v>
      </c>
      <c r="AQ102" s="882">
        <f>'Profil MFER'!U38</f>
        <v>0</v>
      </c>
      <c r="AR102" s="599" t="str">
        <f>'Profil MFER'!W38</f>
        <v xml:space="preserve"> </v>
      </c>
      <c r="AT102" s="599" t="s">
        <v>343</v>
      </c>
      <c r="AU102" s="599">
        <v>10</v>
      </c>
      <c r="AV102" s="882">
        <f>'Profil MFER'!$AV$89</f>
        <v>0</v>
      </c>
      <c r="AW102" s="882" t="str">
        <f>'Profil MFER'!$AX$89</f>
        <v xml:space="preserve"> </v>
      </c>
    </row>
    <row r="103" spans="41:49" ht="35.1" customHeight="1">
      <c r="AO103" s="599" t="s">
        <v>22</v>
      </c>
      <c r="AP103" s="599">
        <v>10</v>
      </c>
      <c r="AQ103" s="882">
        <f>'Profil MFER'!U42</f>
        <v>0</v>
      </c>
      <c r="AR103" s="599" t="str">
        <f>'Profil MFER'!W42</f>
        <v xml:space="preserve"> </v>
      </c>
      <c r="AT103" s="599" t="s">
        <v>344</v>
      </c>
      <c r="AU103" s="599">
        <v>10</v>
      </c>
      <c r="AV103" s="882">
        <f>'Profil MFER'!$AV$93</f>
        <v>0</v>
      </c>
      <c r="AW103" s="882" t="str">
        <f>'Profil MFER'!$AX$93</f>
        <v xml:space="preserve"> </v>
      </c>
    </row>
    <row r="104" spans="41:49" ht="35.1" customHeight="1">
      <c r="AO104" s="599" t="s">
        <v>24</v>
      </c>
      <c r="AP104" s="599">
        <v>10</v>
      </c>
      <c r="AQ104" s="882">
        <f>'Profil MFER'!AV26</f>
        <v>0</v>
      </c>
      <c r="AR104" s="599" t="str">
        <f>'Profil MFER'!AX26</f>
        <v xml:space="preserve"> </v>
      </c>
      <c r="AT104" s="599" t="s">
        <v>345</v>
      </c>
      <c r="AU104" s="599">
        <v>10</v>
      </c>
      <c r="AV104" s="882">
        <f>'Profil MFER'!$AV$97</f>
        <v>0</v>
      </c>
      <c r="AW104" s="882" t="str">
        <f>'Profil MFER'!$AX$97</f>
        <v xml:space="preserve"> </v>
      </c>
    </row>
    <row r="105" spans="41:49" ht="35.1" customHeight="1">
      <c r="AO105" s="599" t="s">
        <v>25</v>
      </c>
      <c r="AP105" s="599">
        <v>10</v>
      </c>
      <c r="AQ105" s="882">
        <f>'Profil MFER'!AV30</f>
        <v>0</v>
      </c>
      <c r="AR105" s="599" t="str">
        <f>'Profil MFER'!AX30</f>
        <v xml:space="preserve"> </v>
      </c>
      <c r="AT105" s="599"/>
      <c r="AU105" s="599"/>
      <c r="AV105" s="882"/>
      <c r="AW105" s="599"/>
    </row>
    <row r="106" spans="41:49" ht="35.1" customHeight="1">
      <c r="AO106" s="599" t="s">
        <v>28</v>
      </c>
      <c r="AP106" s="599">
        <v>10</v>
      </c>
      <c r="AQ106" s="882">
        <f>'Profil MFER'!AV34</f>
        <v>0</v>
      </c>
      <c r="AR106" s="599" t="str">
        <f>'Profil MFER'!AX34</f>
        <v xml:space="preserve"> </v>
      </c>
      <c r="AT106" s="599"/>
      <c r="AU106" s="599"/>
      <c r="AV106" s="882"/>
      <c r="AW106" s="599"/>
    </row>
    <row r="107" spans="41:49" ht="35.1" customHeight="1">
      <c r="AO107" s="599" t="s">
        <v>29</v>
      </c>
      <c r="AP107" s="599">
        <v>10</v>
      </c>
      <c r="AQ107" s="882">
        <f>'Profil MFER'!AV38</f>
        <v>0</v>
      </c>
      <c r="AR107" s="599" t="str">
        <f>'Profil MFER'!AX38</f>
        <v xml:space="preserve"> </v>
      </c>
      <c r="AT107" s="599"/>
      <c r="AU107" s="599"/>
      <c r="AV107" s="882"/>
      <c r="AW107" s="599"/>
    </row>
    <row r="108" spans="41:49" ht="35.1" customHeight="1">
      <c r="AO108" s="599" t="s">
        <v>30</v>
      </c>
      <c r="AP108" s="599">
        <v>10</v>
      </c>
      <c r="AQ108" s="882">
        <f>'Profil MFER'!AV42</f>
        <v>0</v>
      </c>
      <c r="AR108" s="599" t="str">
        <f>'Profil MFER'!AX42</f>
        <v xml:space="preserve"> </v>
      </c>
      <c r="AT108" s="599"/>
      <c r="AU108" s="599"/>
      <c r="AV108" s="882"/>
      <c r="AW108" s="599"/>
    </row>
    <row r="109" spans="41:49" ht="35.1" customHeight="1">
      <c r="AO109" s="599" t="s">
        <v>346</v>
      </c>
      <c r="AP109" s="599">
        <v>10</v>
      </c>
      <c r="AQ109" s="882">
        <f>'Profil MFER'!AV46</f>
        <v>0</v>
      </c>
      <c r="AR109" s="599" t="str">
        <f>'Profil MFER'!AX46</f>
        <v xml:space="preserve"> </v>
      </c>
      <c r="AT109" s="599"/>
      <c r="AU109" s="599"/>
      <c r="AV109" s="882"/>
      <c r="AW109" s="599"/>
    </row>
    <row r="110" spans="41:49" ht="35.1" customHeight="1">
      <c r="AO110" s="599" t="s">
        <v>347</v>
      </c>
      <c r="AP110" s="599">
        <v>10</v>
      </c>
      <c r="AQ110" s="882">
        <f>'Profil MFER'!AV50</f>
        <v>0</v>
      </c>
      <c r="AR110" s="599" t="str">
        <f>'Profil MFER'!AX50</f>
        <v xml:space="preserve"> </v>
      </c>
      <c r="AT110" s="599"/>
      <c r="AU110" s="599"/>
      <c r="AV110" s="882"/>
      <c r="AW110" s="599"/>
    </row>
    <row r="111" spans="41:49" ht="35.1" customHeight="1">
      <c r="AO111" s="599" t="s">
        <v>32</v>
      </c>
      <c r="AP111" s="599">
        <v>10</v>
      </c>
      <c r="AQ111" s="882">
        <f>'Profil MFER'!U62</f>
        <v>0</v>
      </c>
      <c r="AR111" s="599" t="str">
        <f>'Profil MFER'!W62</f>
        <v xml:space="preserve"> </v>
      </c>
      <c r="AT111" s="599"/>
      <c r="AU111" s="599"/>
      <c r="AV111" s="882"/>
      <c r="AW111" s="599"/>
    </row>
    <row r="112" spans="41:49" ht="35.1" customHeight="1">
      <c r="AO112" s="599" t="s">
        <v>33</v>
      </c>
      <c r="AP112" s="599">
        <v>10</v>
      </c>
      <c r="AQ112" s="882">
        <f>'Profil MFER'!U66</f>
        <v>0</v>
      </c>
      <c r="AR112" s="599" t="str">
        <f>'Profil MFER'!W66</f>
        <v xml:space="preserve"> </v>
      </c>
      <c r="AT112" s="599"/>
      <c r="AU112" s="599"/>
      <c r="AV112" s="882"/>
      <c r="AW112" s="599"/>
    </row>
    <row r="113" spans="41:49" ht="35.1" customHeight="1">
      <c r="AO113" s="599" t="s">
        <v>34</v>
      </c>
      <c r="AP113" s="599">
        <v>10</v>
      </c>
      <c r="AQ113" s="882">
        <f>'Profil MFER'!U70</f>
        <v>0</v>
      </c>
      <c r="AR113" s="599" t="str">
        <f>'Profil MFER'!W70</f>
        <v xml:space="preserve"> </v>
      </c>
      <c r="AT113" s="599"/>
      <c r="AU113" s="599"/>
      <c r="AV113" s="882"/>
      <c r="AW113" s="599"/>
    </row>
    <row r="114" spans="41:49" ht="35.1" customHeight="1">
      <c r="AO114" s="599"/>
      <c r="AP114" s="599"/>
      <c r="AQ114" s="882"/>
      <c r="AR114" s="599"/>
      <c r="AT114" s="599"/>
      <c r="AU114" s="599"/>
      <c r="AV114" s="882"/>
      <c r="AW114" s="599"/>
    </row>
    <row r="115" spans="41:49" ht="35.1" customHeight="1">
      <c r="AO115" s="599"/>
      <c r="AP115" s="599"/>
      <c r="AQ115" s="882"/>
      <c r="AR115" s="599"/>
      <c r="AT115" s="599"/>
      <c r="AU115" s="599"/>
      <c r="AV115" s="882"/>
      <c r="AW115" s="599"/>
    </row>
    <row r="116" spans="41:49" ht="35.1" customHeight="1">
      <c r="AO116" s="883"/>
      <c r="AP116" s="883"/>
      <c r="AQ116" s="884"/>
      <c r="AR116" s="883"/>
      <c r="AT116" s="883"/>
      <c r="AU116" s="883"/>
      <c r="AV116" s="884"/>
      <c r="AW116" s="883"/>
    </row>
    <row r="117" spans="41:49" ht="35.1" customHeight="1"/>
    <row r="118" spans="41:49" ht="35.1" customHeight="1">
      <c r="AO118" s="1498" t="s">
        <v>349</v>
      </c>
      <c r="AP118" s="1499"/>
      <c r="AQ118" s="1499"/>
      <c r="AR118" s="1499"/>
      <c r="AS118" s="856"/>
      <c r="AT118" s="1498" t="s">
        <v>350</v>
      </c>
      <c r="AU118" s="1499"/>
      <c r="AV118" s="1499"/>
      <c r="AW118" s="1499"/>
    </row>
    <row r="119" spans="41:49" ht="35.1" customHeight="1">
      <c r="AO119" s="599" t="s">
        <v>16</v>
      </c>
      <c r="AP119" s="600" t="s">
        <v>17</v>
      </c>
      <c r="AQ119" s="600" t="s">
        <v>18</v>
      </c>
      <c r="AR119" s="600" t="s">
        <v>341</v>
      </c>
      <c r="AT119" s="599" t="s">
        <v>16</v>
      </c>
      <c r="AU119" s="600" t="s">
        <v>17</v>
      </c>
      <c r="AV119" s="600" t="s">
        <v>18</v>
      </c>
      <c r="AW119" s="600" t="s">
        <v>341</v>
      </c>
    </row>
    <row r="120" spans="41:49" ht="35.1" customHeight="1">
      <c r="AO120" s="599" t="s">
        <v>351</v>
      </c>
      <c r="AP120" s="599">
        <v>10</v>
      </c>
      <c r="AQ120" s="882">
        <f>'Profil MFER'!U112</f>
        <v>0</v>
      </c>
      <c r="AR120" s="882" t="str">
        <f>'Profil MFER'!W112</f>
        <v xml:space="preserve"> </v>
      </c>
      <c r="AT120" s="599" t="s">
        <v>379</v>
      </c>
      <c r="AU120" s="599">
        <v>10</v>
      </c>
      <c r="AV120" s="882">
        <f>'Profil MFER'!$AV$143</f>
        <v>0</v>
      </c>
      <c r="AW120" s="882" t="str">
        <f>'Profil MFER'!$AX$143</f>
        <v xml:space="preserve"> </v>
      </c>
    </row>
    <row r="121" spans="41:49" ht="35.1" customHeight="1">
      <c r="AO121" s="599" t="s">
        <v>353</v>
      </c>
      <c r="AP121" s="599">
        <v>10</v>
      </c>
      <c r="AQ121" s="882">
        <f>'Profil MFER'!U116</f>
        <v>0</v>
      </c>
      <c r="AR121" s="882" t="str">
        <f>'Profil MFER'!W116</f>
        <v xml:space="preserve"> </v>
      </c>
      <c r="AT121" s="599" t="s">
        <v>380</v>
      </c>
      <c r="AU121" s="599">
        <v>10</v>
      </c>
      <c r="AV121" s="882">
        <f>'Profil MFER'!$AV$147</f>
        <v>0</v>
      </c>
      <c r="AW121" s="882" t="str">
        <f>'Profil MFER'!$AX$147</f>
        <v xml:space="preserve"> </v>
      </c>
    </row>
    <row r="122" spans="41:49" ht="35.1" customHeight="1">
      <c r="AO122" s="599" t="s">
        <v>355</v>
      </c>
      <c r="AP122" s="599">
        <v>10</v>
      </c>
      <c r="AQ122" s="882">
        <f>'Profil MFER'!U120</f>
        <v>0</v>
      </c>
      <c r="AR122" s="882" t="str">
        <f>'Profil MFER'!W120</f>
        <v xml:space="preserve"> </v>
      </c>
      <c r="AT122" s="599" t="s">
        <v>381</v>
      </c>
      <c r="AU122" s="599">
        <v>10</v>
      </c>
      <c r="AV122" s="882">
        <f>'Profil MFER'!$AV$151</f>
        <v>0</v>
      </c>
      <c r="AW122" s="882" t="str">
        <f>'Profil MFER'!$AX$151</f>
        <v xml:space="preserve"> </v>
      </c>
    </row>
    <row r="123" spans="41:49" ht="35.1" customHeight="1">
      <c r="AO123" s="599" t="s">
        <v>357</v>
      </c>
      <c r="AP123" s="599">
        <v>10</v>
      </c>
      <c r="AQ123" s="882">
        <f>'Profil MFER'!U124</f>
        <v>0</v>
      </c>
      <c r="AR123" s="882" t="str">
        <f>'Profil MFER'!W124</f>
        <v xml:space="preserve"> </v>
      </c>
      <c r="AT123" s="599" t="s">
        <v>382</v>
      </c>
      <c r="AU123" s="599">
        <v>10</v>
      </c>
      <c r="AV123" s="882">
        <f>'Profil MFER'!$AV$155</f>
        <v>0</v>
      </c>
      <c r="AW123" s="882" t="str">
        <f>'Profil MFER'!$AX$155</f>
        <v xml:space="preserve"> </v>
      </c>
    </row>
    <row r="124" spans="41:49" ht="35.1" customHeight="1">
      <c r="AO124" s="599" t="s">
        <v>359</v>
      </c>
      <c r="AP124" s="599">
        <v>10</v>
      </c>
      <c r="AQ124" s="882">
        <f>'Profil MFER'!U128</f>
        <v>0</v>
      </c>
      <c r="AR124" s="882" t="str">
        <f>'Profil MFER'!W128</f>
        <v xml:space="preserve"> </v>
      </c>
      <c r="AT124" s="599" t="s">
        <v>383</v>
      </c>
      <c r="AU124" s="599">
        <v>10</v>
      </c>
      <c r="AV124" s="882">
        <f>'Profil MFER'!$AV$159</f>
        <v>0</v>
      </c>
      <c r="AW124" s="882" t="str">
        <f>'Profil MFER'!$AX$159</f>
        <v xml:space="preserve"> </v>
      </c>
    </row>
    <row r="125" spans="41:49" ht="35.1" customHeight="1">
      <c r="AO125" s="599" t="s">
        <v>361</v>
      </c>
      <c r="AP125" s="599">
        <v>10</v>
      </c>
      <c r="AQ125" s="882">
        <f>'Profil MFER'!U132</f>
        <v>0</v>
      </c>
      <c r="AR125" s="882" t="str">
        <f>'Profil MFER'!W132</f>
        <v xml:space="preserve"> </v>
      </c>
      <c r="AT125" s="599" t="s">
        <v>384</v>
      </c>
      <c r="AU125" s="599">
        <v>10</v>
      </c>
      <c r="AV125" s="882">
        <f>'Profil MFER'!$AV$163</f>
        <v>0</v>
      </c>
      <c r="AW125" s="882" t="str">
        <f>'Profil MFER'!$AX$163</f>
        <v xml:space="preserve"> </v>
      </c>
    </row>
    <row r="126" spans="41:49" ht="35.1" customHeight="1">
      <c r="AO126" s="599" t="s">
        <v>363</v>
      </c>
      <c r="AP126" s="599">
        <v>10</v>
      </c>
      <c r="AQ126" s="882">
        <f>'Profil MFER'!AV112</f>
        <v>0</v>
      </c>
      <c r="AR126" s="882" t="str">
        <f>'Profil MFER'!AX112</f>
        <v xml:space="preserve"> </v>
      </c>
      <c r="AT126" s="599" t="s">
        <v>385</v>
      </c>
      <c r="AU126" s="599">
        <v>10</v>
      </c>
      <c r="AV126" s="882">
        <f>'Profil MFER'!$AV$167</f>
        <v>0</v>
      </c>
      <c r="AW126" s="882" t="str">
        <f>'Profil MFER'!$AX$167</f>
        <v xml:space="preserve"> </v>
      </c>
    </row>
    <row r="127" spans="41:49" ht="35.1" customHeight="1">
      <c r="AO127" s="599" t="s">
        <v>365</v>
      </c>
      <c r="AP127" s="599">
        <v>10</v>
      </c>
      <c r="AQ127" s="882">
        <f>'Profil MFER'!AV116</f>
        <v>0</v>
      </c>
      <c r="AR127" s="882" t="str">
        <f>'Profil MFER'!AX116</f>
        <v xml:space="preserve"> </v>
      </c>
      <c r="AT127" s="599" t="s">
        <v>352</v>
      </c>
      <c r="AU127" s="599">
        <v>10</v>
      </c>
      <c r="AV127" s="882">
        <f>'Profil MFER'!$U$202</f>
        <v>0</v>
      </c>
      <c r="AW127" s="882" t="str">
        <f>'Profil MFER'!$W$202</f>
        <v xml:space="preserve"> </v>
      </c>
    </row>
    <row r="128" spans="41:49" ht="35.1" customHeight="1">
      <c r="AO128" s="599" t="s">
        <v>367</v>
      </c>
      <c r="AP128" s="599">
        <v>10</v>
      </c>
      <c r="AQ128" s="882">
        <f>'Profil MFER'!AV120</f>
        <v>0</v>
      </c>
      <c r="AR128" s="882" t="str">
        <f>'Profil MFER'!AX120</f>
        <v xml:space="preserve"> </v>
      </c>
      <c r="AT128" s="599" t="s">
        <v>354</v>
      </c>
      <c r="AU128" s="599">
        <v>10</v>
      </c>
      <c r="AV128" s="882">
        <f>'Profil MFER'!$U$206</f>
        <v>0</v>
      </c>
      <c r="AW128" s="882" t="str">
        <f>'Profil MFER'!$W$206</f>
        <v xml:space="preserve"> </v>
      </c>
    </row>
    <row r="129" spans="41:49" ht="35.1" customHeight="1">
      <c r="AO129" s="599" t="s">
        <v>369</v>
      </c>
      <c r="AP129" s="599">
        <v>10</v>
      </c>
      <c r="AQ129" s="882">
        <f>'Profil MFER'!AV124</f>
        <v>0</v>
      </c>
      <c r="AR129" s="882" t="str">
        <f>'Profil MFER'!AX124</f>
        <v xml:space="preserve"> </v>
      </c>
      <c r="AT129" s="599"/>
      <c r="AU129" s="599"/>
      <c r="AV129" s="882"/>
      <c r="AW129" s="882"/>
    </row>
    <row r="130" spans="41:49" ht="35.1" customHeight="1">
      <c r="AO130" s="599" t="s">
        <v>371</v>
      </c>
      <c r="AP130" s="599">
        <v>10</v>
      </c>
      <c r="AQ130" s="882">
        <f>'Profil MFER'!AV128</f>
        <v>0</v>
      </c>
      <c r="AR130" s="882" t="str">
        <f>'Profil MFER'!AX128</f>
        <v xml:space="preserve"> </v>
      </c>
      <c r="AT130" s="599"/>
      <c r="AU130" s="599"/>
      <c r="AV130" s="882"/>
      <c r="AW130" s="882"/>
    </row>
    <row r="131" spans="41:49" ht="35.1" customHeight="1">
      <c r="AO131" s="599" t="s">
        <v>305</v>
      </c>
      <c r="AP131" s="599">
        <v>10</v>
      </c>
      <c r="AQ131" s="882">
        <f>'Profil MFER'!$AV$202</f>
        <v>0</v>
      </c>
      <c r="AR131" s="882" t="str">
        <f>'Profil MFER'!$AX$202</f>
        <v xml:space="preserve"> </v>
      </c>
      <c r="AT131" s="599"/>
      <c r="AU131" s="599"/>
      <c r="AV131" s="882"/>
      <c r="AW131" s="882"/>
    </row>
    <row r="132" spans="41:49" ht="35.1" customHeight="1">
      <c r="AO132" s="599" t="s">
        <v>307</v>
      </c>
      <c r="AP132" s="599">
        <v>10</v>
      </c>
      <c r="AQ132" s="882">
        <f>'Profil MFER'!$AV$206</f>
        <v>0</v>
      </c>
      <c r="AR132" s="882" t="str">
        <f>'Profil MFER'!$AX$206</f>
        <v xml:space="preserve"> </v>
      </c>
      <c r="AT132" s="599"/>
      <c r="AU132" s="599"/>
      <c r="AV132" s="882"/>
      <c r="AW132" s="882"/>
    </row>
    <row r="133" spans="41:49" ht="35.1" customHeight="1">
      <c r="AO133" s="599" t="s">
        <v>309</v>
      </c>
      <c r="AP133" s="599">
        <v>10</v>
      </c>
      <c r="AQ133" s="882">
        <f>'Profil MFER'!$AV$210</f>
        <v>0</v>
      </c>
      <c r="AR133" s="882">
        <f>'Profil MFER'!AS209</f>
        <v>0</v>
      </c>
      <c r="AT133" s="599"/>
      <c r="AU133" s="599"/>
      <c r="AV133" s="882"/>
      <c r="AW133" s="882"/>
    </row>
    <row r="134" spans="41:49" ht="35.1" customHeight="1">
      <c r="AO134" s="599"/>
      <c r="AP134" s="599"/>
      <c r="AQ134" s="882"/>
      <c r="AR134" s="882"/>
      <c r="AT134" s="599"/>
      <c r="AU134" s="599"/>
      <c r="AV134" s="882"/>
      <c r="AW134" s="882"/>
    </row>
    <row r="135" spans="41:49" ht="35.1" customHeight="1">
      <c r="AO135" s="599"/>
      <c r="AP135" s="599"/>
      <c r="AQ135" s="882"/>
      <c r="AR135" s="599"/>
      <c r="AT135" s="599"/>
      <c r="AU135" s="599"/>
      <c r="AV135" s="882"/>
      <c r="AW135" s="882"/>
    </row>
    <row r="136" spans="41:49" ht="35.1" customHeight="1">
      <c r="AO136" s="599"/>
      <c r="AP136" s="599"/>
      <c r="AQ136" s="882"/>
      <c r="AR136" s="599"/>
      <c r="AT136" s="599"/>
      <c r="AU136" s="599"/>
      <c r="AV136" s="882"/>
      <c r="AW136" s="599"/>
    </row>
    <row r="137" spans="41:49" ht="35.1" customHeight="1">
      <c r="AO137" s="883"/>
      <c r="AP137" s="883"/>
      <c r="AQ137" s="884"/>
      <c r="AR137" s="883"/>
      <c r="AT137" s="883"/>
      <c r="AU137" s="883"/>
      <c r="AV137" s="884"/>
      <c r="AW137" s="883"/>
    </row>
    <row r="138" spans="41:49" ht="35.1" customHeight="1"/>
    <row r="139" spans="41:49" ht="35.1" customHeight="1">
      <c r="AO139" s="1498" t="s">
        <v>378</v>
      </c>
      <c r="AP139" s="1499"/>
      <c r="AQ139" s="1499"/>
      <c r="AR139" s="1499"/>
      <c r="AS139" s="856"/>
      <c r="AT139" s="1498"/>
      <c r="AU139" s="1499"/>
      <c r="AV139" s="1499"/>
      <c r="AW139" s="1499"/>
    </row>
    <row r="140" spans="41:49" ht="35.1" customHeight="1">
      <c r="AO140" s="599" t="s">
        <v>16</v>
      </c>
      <c r="AP140" s="600" t="s">
        <v>17</v>
      </c>
      <c r="AQ140" s="600" t="s">
        <v>18</v>
      </c>
      <c r="AR140" s="600" t="s">
        <v>341</v>
      </c>
      <c r="AT140" s="599" t="s">
        <v>16</v>
      </c>
      <c r="AU140" s="600" t="s">
        <v>17</v>
      </c>
      <c r="AV140" s="600" t="s">
        <v>18</v>
      </c>
      <c r="AW140" s="600" t="s">
        <v>341</v>
      </c>
    </row>
    <row r="141" spans="41:49" ht="35.1" customHeight="1">
      <c r="AO141" s="599" t="s">
        <v>373</v>
      </c>
      <c r="AP141" s="599">
        <v>10</v>
      </c>
      <c r="AQ141" s="882">
        <f>'Profil MFER'!$U$143</f>
        <v>0</v>
      </c>
      <c r="AR141" s="882" t="str">
        <f>'Profil MFER'!$W$143</f>
        <v xml:space="preserve"> </v>
      </c>
      <c r="AT141" s="599"/>
      <c r="AU141" s="599"/>
      <c r="AV141" s="882"/>
      <c r="AW141" s="882"/>
    </row>
    <row r="142" spans="41:49" ht="35.1" customHeight="1">
      <c r="AO142" s="599" t="s">
        <v>375</v>
      </c>
      <c r="AP142" s="599">
        <v>10</v>
      </c>
      <c r="AQ142" s="882">
        <f>'Profil MFER'!$U$147</f>
        <v>0</v>
      </c>
      <c r="AR142" s="882" t="str">
        <f>'Profil MFER'!$W$147</f>
        <v xml:space="preserve"> </v>
      </c>
      <c r="AT142" s="599"/>
      <c r="AU142" s="599"/>
      <c r="AV142" s="882"/>
      <c r="AW142" s="882"/>
    </row>
    <row r="143" spans="41:49" ht="35.1" customHeight="1">
      <c r="AO143" s="599" t="s">
        <v>376</v>
      </c>
      <c r="AP143" s="599">
        <v>10</v>
      </c>
      <c r="AQ143" s="882">
        <f>'Profil MFER'!$U$151</f>
        <v>0</v>
      </c>
      <c r="AR143" s="882" t="str">
        <f>'Profil MFER'!$W$151</f>
        <v xml:space="preserve"> </v>
      </c>
      <c r="AT143" s="599"/>
      <c r="AU143" s="599"/>
      <c r="AV143" s="882"/>
      <c r="AW143" s="882"/>
    </row>
    <row r="144" spans="41:49" ht="35.1" customHeight="1">
      <c r="AO144" s="599" t="s">
        <v>377</v>
      </c>
      <c r="AP144" s="599">
        <v>10</v>
      </c>
      <c r="AQ144" s="882">
        <f>'Profil MFER'!$U$155</f>
        <v>0</v>
      </c>
      <c r="AR144" s="882" t="str">
        <f>'Profil MFER'!$W$155</f>
        <v xml:space="preserve"> </v>
      </c>
      <c r="AT144" s="599"/>
      <c r="AU144" s="599"/>
      <c r="AV144" s="882"/>
      <c r="AW144" s="882"/>
    </row>
    <row r="145" spans="41:49" ht="35.1" customHeight="1">
      <c r="AO145" s="599" t="s">
        <v>314</v>
      </c>
      <c r="AP145" s="599">
        <v>10</v>
      </c>
      <c r="AQ145" s="882">
        <f>'Profil MFER'!$U$222</f>
        <v>0</v>
      </c>
      <c r="AR145" s="882" t="str">
        <f>'Profil MFER'!$W$222</f>
        <v xml:space="preserve"> </v>
      </c>
      <c r="AT145" s="599"/>
      <c r="AU145" s="599"/>
      <c r="AV145" s="882"/>
      <c r="AW145" s="882"/>
    </row>
    <row r="146" spans="41:49" ht="35.1" customHeight="1">
      <c r="AO146" s="599" t="s">
        <v>316</v>
      </c>
      <c r="AP146" s="599">
        <v>10</v>
      </c>
      <c r="AQ146" s="882">
        <f>'Profil MFER'!$U$226</f>
        <v>0</v>
      </c>
      <c r="AR146" s="882" t="str">
        <f>'Profil MFER'!$W$226</f>
        <v xml:space="preserve"> </v>
      </c>
      <c r="AT146" s="599"/>
      <c r="AU146" s="599"/>
      <c r="AV146" s="882"/>
      <c r="AW146" s="599"/>
    </row>
    <row r="147" spans="41:49" ht="35.1" customHeight="1">
      <c r="AO147" s="599" t="s">
        <v>318</v>
      </c>
      <c r="AP147" s="599">
        <v>10</v>
      </c>
      <c r="AQ147" s="882">
        <f>'Profil MFER'!$U$230</f>
        <v>0</v>
      </c>
      <c r="AR147" s="882" t="str">
        <f>'Profil MFER'!$W$230</f>
        <v xml:space="preserve"> </v>
      </c>
      <c r="AT147" s="599"/>
      <c r="AU147" s="599"/>
      <c r="AV147" s="882"/>
      <c r="AW147" s="599"/>
    </row>
    <row r="148" spans="41:49" ht="35.1" customHeight="1">
      <c r="AO148" s="599" t="s">
        <v>320</v>
      </c>
      <c r="AP148" s="599">
        <v>10</v>
      </c>
      <c r="AQ148" s="882">
        <f>'Profil MFER'!$U$234</f>
        <v>0</v>
      </c>
      <c r="AR148" s="882" t="str">
        <f>'Profil MFER'!$W$234</f>
        <v xml:space="preserve"> </v>
      </c>
      <c r="AT148" s="599"/>
      <c r="AU148" s="599"/>
      <c r="AV148" s="882"/>
      <c r="AW148" s="599"/>
    </row>
    <row r="149" spans="41:49" ht="35.1" customHeight="1">
      <c r="AO149" s="599" t="s">
        <v>322</v>
      </c>
      <c r="AP149" s="599">
        <v>10</v>
      </c>
      <c r="AQ149" s="882">
        <f>'Profil MFER'!$U$238</f>
        <v>0</v>
      </c>
      <c r="AR149" s="882">
        <f>'Profil MFER'!W235</f>
        <v>0</v>
      </c>
      <c r="AT149" s="599"/>
      <c r="AU149" s="599"/>
      <c r="AV149" s="882"/>
      <c r="AW149" s="599"/>
    </row>
    <row r="150" spans="41:49" ht="35.1" customHeight="1">
      <c r="AO150" s="599"/>
      <c r="AP150" s="599"/>
      <c r="AQ150" s="882"/>
      <c r="AR150" s="882"/>
      <c r="AT150" s="599"/>
      <c r="AU150" s="599"/>
      <c r="AV150" s="882"/>
      <c r="AW150" s="599"/>
    </row>
    <row r="151" spans="41:49" ht="35.1" customHeight="1">
      <c r="AO151" s="599"/>
      <c r="AP151" s="599"/>
      <c r="AQ151" s="882"/>
      <c r="AR151" s="882"/>
      <c r="AT151" s="599"/>
      <c r="AU151" s="599"/>
      <c r="AV151" s="882"/>
      <c r="AW151" s="599"/>
    </row>
    <row r="152" spans="41:49" ht="35.1" customHeight="1">
      <c r="AO152" s="599"/>
      <c r="AP152" s="599"/>
      <c r="AQ152" s="882"/>
      <c r="AR152" s="882"/>
      <c r="AT152" s="599"/>
      <c r="AU152" s="599"/>
      <c r="AV152" s="882"/>
      <c r="AW152" s="599"/>
    </row>
    <row r="153" spans="41:49" ht="35.1" customHeight="1">
      <c r="AO153" s="599"/>
      <c r="AP153" s="599"/>
      <c r="AQ153" s="882"/>
      <c r="AR153" s="599"/>
      <c r="AT153" s="599"/>
      <c r="AU153" s="599"/>
      <c r="AV153" s="882"/>
      <c r="AW153" s="599"/>
    </row>
    <row r="154" spans="41:49" ht="35.1" customHeight="1">
      <c r="AO154" s="599"/>
      <c r="AP154" s="599"/>
      <c r="AQ154" s="882"/>
      <c r="AR154" s="599"/>
      <c r="AT154" s="599"/>
      <c r="AU154" s="599"/>
      <c r="AV154" s="882"/>
      <c r="AW154" s="599"/>
    </row>
    <row r="155" spans="41:49" ht="35.1" customHeight="1">
      <c r="AO155" s="599"/>
      <c r="AP155" s="599"/>
      <c r="AQ155" s="882"/>
      <c r="AR155" s="599"/>
      <c r="AT155" s="599"/>
      <c r="AU155" s="599"/>
      <c r="AV155" s="882"/>
      <c r="AW155" s="599"/>
    </row>
    <row r="156" spans="41:49" ht="35.1" customHeight="1">
      <c r="AO156" s="599"/>
      <c r="AP156" s="599"/>
      <c r="AQ156" s="882"/>
      <c r="AR156" s="599"/>
      <c r="AT156" s="599"/>
      <c r="AU156" s="599"/>
      <c r="AV156" s="882"/>
      <c r="AW156" s="599"/>
    </row>
    <row r="157" spans="41:49" ht="35.1" customHeight="1">
      <c r="AO157" s="599"/>
      <c r="AP157" s="599"/>
      <c r="AQ157" s="882"/>
      <c r="AR157" s="599"/>
      <c r="AT157" s="599"/>
      <c r="AU157" s="599"/>
      <c r="AV157" s="882"/>
      <c r="AW157" s="599"/>
    </row>
    <row r="158" spans="41:49" ht="35.1" customHeight="1">
      <c r="AO158" s="883"/>
      <c r="AP158" s="883"/>
      <c r="AQ158" s="884"/>
      <c r="AR158" s="883"/>
      <c r="AT158" s="883"/>
      <c r="AU158" s="883"/>
      <c r="AV158" s="884"/>
      <c r="AW158" s="883"/>
    </row>
    <row r="159" spans="41:49" ht="35.1" customHeight="1"/>
    <row r="160" spans="41:49" ht="35.1" customHeight="1"/>
    <row r="161" ht="35.1" customHeight="1"/>
    <row r="162" ht="35.1" customHeight="1"/>
    <row r="163" ht="35.1" customHeight="1"/>
    <row r="164" ht="35.1" customHeight="1"/>
    <row r="165" ht="35.1" customHeight="1"/>
    <row r="166" ht="35.1" customHeight="1"/>
    <row r="167" ht="35.1" customHeight="1"/>
    <row r="168" ht="35.1" customHeight="1"/>
    <row r="169" ht="35.1" customHeight="1"/>
    <row r="170" ht="35.1" customHeight="1"/>
    <row r="171" ht="35.1" customHeight="1"/>
    <row r="172" ht="35.1" customHeight="1"/>
  </sheetData>
  <sheetProtection sheet="1"/>
  <mergeCells count="122">
    <mergeCell ref="AO97:AR97"/>
    <mergeCell ref="AT97:AW97"/>
    <mergeCell ref="AO118:AR118"/>
    <mergeCell ref="AT118:AW118"/>
    <mergeCell ref="AO139:AR139"/>
    <mergeCell ref="AT139:AW139"/>
    <mergeCell ref="P85:V85"/>
    <mergeCell ref="AF85:AL85"/>
    <mergeCell ref="W88:Z88"/>
    <mergeCell ref="K89:L89"/>
    <mergeCell ref="P89:T89"/>
    <mergeCell ref="W89:Z91"/>
    <mergeCell ref="AB89:AB91"/>
    <mergeCell ref="AE89:AI89"/>
    <mergeCell ref="Z79:AB81"/>
    <mergeCell ref="B80:C80"/>
    <mergeCell ref="M80:O80"/>
    <mergeCell ref="P80:S80"/>
    <mergeCell ref="T82:W82"/>
    <mergeCell ref="P83:Q83"/>
    <mergeCell ref="U83:V83"/>
    <mergeCell ref="H75:L85"/>
    <mergeCell ref="AD75:AD85"/>
    <mergeCell ref="P76:V76"/>
    <mergeCell ref="AF76:AL76"/>
    <mergeCell ref="D77:E78"/>
    <mergeCell ref="Z77:AB78"/>
    <mergeCell ref="P78:S78"/>
    <mergeCell ref="T78:W78"/>
    <mergeCell ref="D79:E81"/>
    <mergeCell ref="U79:V81"/>
    <mergeCell ref="H61:L71"/>
    <mergeCell ref="AD61:AD71"/>
    <mergeCell ref="P62:V62"/>
    <mergeCell ref="AF62:AL62"/>
    <mergeCell ref="P71:V71"/>
    <mergeCell ref="AF71:AL71"/>
    <mergeCell ref="B66:C66"/>
    <mergeCell ref="M66:O66"/>
    <mergeCell ref="P66:S66"/>
    <mergeCell ref="T68:W68"/>
    <mergeCell ref="P69:Q69"/>
    <mergeCell ref="U69:V69"/>
    <mergeCell ref="D63:E64"/>
    <mergeCell ref="Z63:AB64"/>
    <mergeCell ref="P64:S64"/>
    <mergeCell ref="T64:W64"/>
    <mergeCell ref="D65:E67"/>
    <mergeCell ref="U65:V67"/>
    <mergeCell ref="Z65:AB67"/>
    <mergeCell ref="U51:V53"/>
    <mergeCell ref="Z51:AB53"/>
    <mergeCell ref="B52:C52"/>
    <mergeCell ref="M52:O52"/>
    <mergeCell ref="P52:S52"/>
    <mergeCell ref="T54:W54"/>
    <mergeCell ref="AF43:AL43"/>
    <mergeCell ref="H47:L57"/>
    <mergeCell ref="AD47:AD57"/>
    <mergeCell ref="P48:V48"/>
    <mergeCell ref="AF48:AL48"/>
    <mergeCell ref="D49:E50"/>
    <mergeCell ref="Z49:AB50"/>
    <mergeCell ref="P50:S50"/>
    <mergeCell ref="T50:W50"/>
    <mergeCell ref="D51:E53"/>
    <mergeCell ref="P55:Q55"/>
    <mergeCell ref="U55:V55"/>
    <mergeCell ref="P57:V57"/>
    <mergeCell ref="AF57:AL57"/>
    <mergeCell ref="H33:L43"/>
    <mergeCell ref="AD33:AD43"/>
    <mergeCell ref="P34:V34"/>
    <mergeCell ref="AF34:AL34"/>
    <mergeCell ref="P43:V43"/>
    <mergeCell ref="B38:C38"/>
    <mergeCell ref="M38:O38"/>
    <mergeCell ref="P38:S38"/>
    <mergeCell ref="T40:W40"/>
    <mergeCell ref="P41:Q41"/>
    <mergeCell ref="U41:V41"/>
    <mergeCell ref="D35:E36"/>
    <mergeCell ref="Z35:AB36"/>
    <mergeCell ref="P36:S36"/>
    <mergeCell ref="T36:W36"/>
    <mergeCell ref="D37:E39"/>
    <mergeCell ref="U37:V39"/>
    <mergeCell ref="Z37:AB39"/>
    <mergeCell ref="T22:W22"/>
    <mergeCell ref="D23:E25"/>
    <mergeCell ref="U23:V25"/>
    <mergeCell ref="Z23:AB25"/>
    <mergeCell ref="B24:C24"/>
    <mergeCell ref="M24:O24"/>
    <mergeCell ref="P24:S24"/>
    <mergeCell ref="I10:AM10"/>
    <mergeCell ref="AO10:AX10"/>
    <mergeCell ref="D14:E14"/>
    <mergeCell ref="H19:L29"/>
    <mergeCell ref="AD19:AD29"/>
    <mergeCell ref="P20:V20"/>
    <mergeCell ref="AF20:AL20"/>
    <mergeCell ref="D21:E22"/>
    <mergeCell ref="Z21:AB22"/>
    <mergeCell ref="P22:S22"/>
    <mergeCell ref="T26:W26"/>
    <mergeCell ref="P27:Q27"/>
    <mergeCell ref="U27:V27"/>
    <mergeCell ref="P29:V29"/>
    <mergeCell ref="AF29:AL29"/>
    <mergeCell ref="O5:T6"/>
    <mergeCell ref="W5:AB8"/>
    <mergeCell ref="AC5:AC8"/>
    <mergeCell ref="AD5:AM9"/>
    <mergeCell ref="G6:H6"/>
    <mergeCell ref="B9:E9"/>
    <mergeCell ref="G5:H5"/>
    <mergeCell ref="I5:I6"/>
    <mergeCell ref="J5:J6"/>
    <mergeCell ref="K5:K6"/>
    <mergeCell ref="L5:M6"/>
    <mergeCell ref="N5:N6"/>
  </mergeCells>
  <conditionalFormatting sqref="T24">
    <cfRule type="iconSet" priority="104">
      <iconSet showValue="0">
        <cfvo type="percent" val="0"/>
        <cfvo type="num" val="5"/>
        <cfvo type="num" val="10"/>
      </iconSet>
    </cfRule>
  </conditionalFormatting>
  <conditionalFormatting sqref="T38">
    <cfRule type="iconSet" priority="48">
      <iconSet showValue="0">
        <cfvo type="percent" val="0"/>
        <cfvo type="num" val="5"/>
        <cfvo type="num" val="10"/>
      </iconSet>
    </cfRule>
  </conditionalFormatting>
  <conditionalFormatting sqref="T52">
    <cfRule type="iconSet" priority="37">
      <iconSet showValue="0">
        <cfvo type="percent" val="0"/>
        <cfvo type="num" val="5"/>
        <cfvo type="num" val="10"/>
      </iconSet>
    </cfRule>
  </conditionalFormatting>
  <conditionalFormatting sqref="T66">
    <cfRule type="iconSet" priority="26">
      <iconSet showValue="0">
        <cfvo type="percent" val="0"/>
        <cfvo type="num" val="5"/>
        <cfvo type="num" val="10"/>
      </iconSet>
    </cfRule>
  </conditionalFormatting>
  <conditionalFormatting sqref="T80">
    <cfRule type="iconSet" priority="15">
      <iconSet showValue="0">
        <cfvo type="percent" val="0"/>
        <cfvo type="num" val="5"/>
        <cfvo type="num" val="10"/>
      </iconSet>
    </cfRule>
  </conditionalFormatting>
  <conditionalFormatting sqref="AS19:AS22">
    <cfRule type="beginsWith" dxfId="100" priority="105" operator="beginsWith" text="?">
      <formula>LEFT(AS19,LEN("?"))="?"</formula>
    </cfRule>
  </conditionalFormatting>
  <conditionalFormatting sqref="AS33:AS36">
    <cfRule type="beginsWith" dxfId="99" priority="94" operator="beginsWith" text="?">
      <formula>LEFT(AS33,LEN("?"))="?"</formula>
    </cfRule>
  </conditionalFormatting>
  <conditionalFormatting sqref="B24">
    <cfRule type="beginsWith" dxfId="98" priority="103" operator="beginsWith" text="?">
      <formula>LEFT(B24,LEN("?"))="?"</formula>
    </cfRule>
  </conditionalFormatting>
  <conditionalFormatting sqref="D23">
    <cfRule type="beginsWith" dxfId="97" priority="102" operator="beginsWith" text="?">
      <formula>LEFT(D23,LEN("?"))="?"</formula>
    </cfRule>
  </conditionalFormatting>
  <conditionalFormatting sqref="U27">
    <cfRule type="cellIs" dxfId="96" priority="100" operator="equal">
      <formula>2</formula>
    </cfRule>
  </conditionalFormatting>
  <conditionalFormatting sqref="U27">
    <cfRule type="cellIs" dxfId="95" priority="101" operator="equal">
      <formula>1</formula>
    </cfRule>
  </conditionalFormatting>
  <conditionalFormatting sqref="U27">
    <cfRule type="cellIs" dxfId="94" priority="96" operator="equal">
      <formula>6</formula>
    </cfRule>
  </conditionalFormatting>
  <conditionalFormatting sqref="U27">
    <cfRule type="cellIs" dxfId="93" priority="97" operator="equal">
      <formula>5</formula>
    </cfRule>
  </conditionalFormatting>
  <conditionalFormatting sqref="U27">
    <cfRule type="cellIs" dxfId="92" priority="98" operator="equal">
      <formula>4</formula>
    </cfRule>
  </conditionalFormatting>
  <conditionalFormatting sqref="U27">
    <cfRule type="cellIs" dxfId="91" priority="99" operator="equal">
      <formula>3</formula>
    </cfRule>
  </conditionalFormatting>
  <conditionalFormatting sqref="Z23">
    <cfRule type="beginsWith" dxfId="90" priority="95" operator="beginsWith" text="?">
      <formula>LEFT(Z23,LEN("?"))="?"</formula>
    </cfRule>
  </conditionalFormatting>
  <conditionalFormatting sqref="B38">
    <cfRule type="beginsWith" dxfId="89" priority="93" operator="beginsWith" text="?">
      <formula>LEFT(B38,LEN("?"))="?"</formula>
    </cfRule>
  </conditionalFormatting>
  <conditionalFormatting sqref="AS61:AS64">
    <cfRule type="beginsWith" dxfId="88" priority="92" operator="beginsWith" text="?">
      <formula>LEFT(AS61,LEN("?"))="?"</formula>
    </cfRule>
  </conditionalFormatting>
  <conditionalFormatting sqref="B66">
    <cfRule type="beginsWith" dxfId="87" priority="91" operator="beginsWith" text="?">
      <formula>LEFT(B66,LEN("?"))="?"</formula>
    </cfRule>
  </conditionalFormatting>
  <conditionalFormatting sqref="AS75:AS78">
    <cfRule type="beginsWith" dxfId="86" priority="90" operator="beginsWith" text="?">
      <formula>LEFT(AS75,LEN("?"))="?"</formula>
    </cfRule>
  </conditionalFormatting>
  <conditionalFormatting sqref="B80">
    <cfRule type="beginsWith" dxfId="85" priority="89" operator="beginsWith" text="?">
      <formula>LEFT(B80,LEN("?"))="?"</formula>
    </cfRule>
  </conditionalFormatting>
  <conditionalFormatting sqref="L5">
    <cfRule type="beginsWith" dxfId="84" priority="86" operator="beginsWith" text="?">
      <formula>LEFT(L5,LEN("?"))="?"</formula>
    </cfRule>
  </conditionalFormatting>
  <conditionalFormatting sqref="G5:H5">
    <cfRule type="beginsWith" dxfId="83" priority="88" operator="beginsWith" text="?">
      <formula>LEFT(G5,LEN("?"))="?"</formula>
    </cfRule>
  </conditionalFormatting>
  <conditionalFormatting sqref="G6:H6">
    <cfRule type="beginsWith" dxfId="82" priority="87" operator="beginsWith" text="?">
      <formula>LEFT(G6,LEN("?"))="?"</formula>
    </cfRule>
  </conditionalFormatting>
  <conditionalFormatting sqref="J5">
    <cfRule type="beginsWith" dxfId="81" priority="85" operator="beginsWith" text="?">
      <formula>LEFT(J5,LEN("?"))="?"</formula>
    </cfRule>
  </conditionalFormatting>
  <conditionalFormatting sqref="O5:T6">
    <cfRule type="beginsWith" dxfId="80" priority="84" operator="beginsWith" text="?">
      <formula>LEFT(O5,LEN("?"))="?"</formula>
    </cfRule>
  </conditionalFormatting>
  <conditionalFormatting sqref="AD5">
    <cfRule type="beginsWith" dxfId="79" priority="83" operator="beginsWith" text="?">
      <formula>LEFT(AD5,LEN("?"))="?"</formula>
    </cfRule>
  </conditionalFormatting>
  <conditionalFormatting sqref="P24:S24">
    <cfRule type="containsText" dxfId="78" priority="79" operator="containsText" text="ggggggggggggggg">
      <formula>NOT(ISERROR(SEARCH("ggggggggggggggg",P24)))</formula>
    </cfRule>
  </conditionalFormatting>
  <conditionalFormatting sqref="P24:S24">
    <cfRule type="containsText" dxfId="77" priority="80" operator="containsText" text="gggggggggg">
      <formula>NOT(ISERROR(SEARCH("gggggggggg",P24)))</formula>
    </cfRule>
  </conditionalFormatting>
  <conditionalFormatting sqref="P24:S24">
    <cfRule type="containsText" dxfId="76" priority="81" operator="containsText" text="ggggg">
      <formula>NOT(ISERROR(SEARCH("ggggg",P24)))</formula>
    </cfRule>
  </conditionalFormatting>
  <conditionalFormatting sqref="P24:S24">
    <cfRule type="containsText" dxfId="75" priority="82" operator="containsText" text="g">
      <formula>NOT(ISERROR(SEARCH("g",P24)))</formula>
    </cfRule>
  </conditionalFormatting>
  <conditionalFormatting sqref="U23">
    <cfRule type="cellIs" dxfId="74" priority="75" operator="between">
      <formula>15</formula>
      <formula>20</formula>
    </cfRule>
  </conditionalFormatting>
  <conditionalFormatting sqref="U23">
    <cfRule type="cellIs" dxfId="73" priority="76" operator="between">
      <formula>10</formula>
      <formula>14.999</formula>
    </cfRule>
  </conditionalFormatting>
  <conditionalFormatting sqref="U23">
    <cfRule type="cellIs" dxfId="72" priority="77" operator="between">
      <formula>5</formula>
      <formula>9.999</formula>
    </cfRule>
  </conditionalFormatting>
  <conditionalFormatting sqref="U23">
    <cfRule type="cellIs" dxfId="71" priority="78" operator="between">
      <formula>0.001</formula>
      <formula>4.999</formula>
    </cfRule>
  </conditionalFormatting>
  <conditionalFormatting sqref="P38:S38">
    <cfRule type="containsText" dxfId="70" priority="71" operator="containsText" text="ggggggggggggggg">
      <formula>NOT(ISERROR(SEARCH("ggggggggggggggg",P38)))</formula>
    </cfRule>
  </conditionalFormatting>
  <conditionalFormatting sqref="P38:S38">
    <cfRule type="containsText" dxfId="69" priority="72" operator="containsText" text="gggggggggg">
      <formula>NOT(ISERROR(SEARCH("gggggggggg",P38)))</formula>
    </cfRule>
  </conditionalFormatting>
  <conditionalFormatting sqref="P38:S38">
    <cfRule type="containsText" dxfId="68" priority="73" operator="containsText" text="ggggg">
      <formula>NOT(ISERROR(SEARCH("ggggg",P38)))</formula>
    </cfRule>
  </conditionalFormatting>
  <conditionalFormatting sqref="P38:S38">
    <cfRule type="containsText" dxfId="67" priority="74" operator="containsText" text="g">
      <formula>NOT(ISERROR(SEARCH("g",P38)))</formula>
    </cfRule>
  </conditionalFormatting>
  <conditionalFormatting sqref="P80:S80">
    <cfRule type="containsText" dxfId="66" priority="63" operator="containsText" text="ggggggggggggggg">
      <formula>NOT(ISERROR(SEARCH("ggggggggggggggg",P80)))</formula>
    </cfRule>
  </conditionalFormatting>
  <conditionalFormatting sqref="P80:S80">
    <cfRule type="containsText" dxfId="65" priority="64" operator="containsText" text="gggggggggg">
      <formula>NOT(ISERROR(SEARCH("gggggggggg",P80)))</formula>
    </cfRule>
  </conditionalFormatting>
  <conditionalFormatting sqref="P80:S80">
    <cfRule type="containsText" dxfId="64" priority="65" operator="containsText" text="ggggg">
      <formula>NOT(ISERROR(SEARCH("ggggg",P80)))</formula>
    </cfRule>
  </conditionalFormatting>
  <conditionalFormatting sqref="P80:S80">
    <cfRule type="containsText" dxfId="63" priority="66" operator="containsText" text="g">
      <formula>NOT(ISERROR(SEARCH("g",P80)))</formula>
    </cfRule>
  </conditionalFormatting>
  <conditionalFormatting sqref="P66:S66">
    <cfRule type="containsText" dxfId="62" priority="67" operator="containsText" text="ggggggggggggggg">
      <formula>NOT(ISERROR(SEARCH("ggggggggggggggg",P66)))</formula>
    </cfRule>
  </conditionalFormatting>
  <conditionalFormatting sqref="P66:S66">
    <cfRule type="containsText" dxfId="61" priority="68" operator="containsText" text="gggggggggg">
      <formula>NOT(ISERROR(SEARCH("gggggggggg",P66)))</formula>
    </cfRule>
  </conditionalFormatting>
  <conditionalFormatting sqref="P66:S66">
    <cfRule type="containsText" dxfId="60" priority="69" operator="containsText" text="ggggg">
      <formula>NOT(ISERROR(SEARCH("ggggg",P66)))</formula>
    </cfRule>
  </conditionalFormatting>
  <conditionalFormatting sqref="P66:S66">
    <cfRule type="containsText" dxfId="59" priority="70" operator="containsText" text="g">
      <formula>NOT(ISERROR(SEARCH("g",P66)))</formula>
    </cfRule>
  </conditionalFormatting>
  <conditionalFormatting sqref="D37">
    <cfRule type="beginsWith" dxfId="58" priority="62" operator="beginsWith" text="?">
      <formula>LEFT(D37,LEN("?"))="?"</formula>
    </cfRule>
  </conditionalFormatting>
  <conditionalFormatting sqref="D65">
    <cfRule type="beginsWith" dxfId="57" priority="61" operator="beginsWith" text="?">
      <formula>LEFT(D65,LEN("?"))="?"</formula>
    </cfRule>
  </conditionalFormatting>
  <conditionalFormatting sqref="D79">
    <cfRule type="beginsWith" dxfId="56" priority="60" operator="beginsWith" text="?">
      <formula>LEFT(D79,LEN("?"))="?"</formula>
    </cfRule>
  </conditionalFormatting>
  <conditionalFormatting sqref="Z37">
    <cfRule type="beginsWith" dxfId="55" priority="59" operator="beginsWith" text="?">
      <formula>LEFT(Z37,LEN("?"))="?"</formula>
    </cfRule>
  </conditionalFormatting>
  <conditionalFormatting sqref="Z65">
    <cfRule type="beginsWith" dxfId="54" priority="58" operator="beginsWith" text="?">
      <formula>LEFT(Z65,LEN("?"))="?"</formula>
    </cfRule>
  </conditionalFormatting>
  <conditionalFormatting sqref="Z79">
    <cfRule type="beginsWith" dxfId="53" priority="57" operator="beginsWith" text="?">
      <formula>LEFT(Z79,LEN("?"))="?"</formula>
    </cfRule>
  </conditionalFormatting>
  <conditionalFormatting sqref="AS47:AS50">
    <cfRule type="beginsWith" dxfId="52" priority="56" operator="beginsWith" text="?">
      <formula>LEFT(AS47,LEN("?"))="?"</formula>
    </cfRule>
  </conditionalFormatting>
  <conditionalFormatting sqref="B52">
    <cfRule type="beginsWith" dxfId="51" priority="55" operator="beginsWith" text="?">
      <formula>LEFT(B52,LEN("?"))="?"</formula>
    </cfRule>
  </conditionalFormatting>
  <conditionalFormatting sqref="P52:S52">
    <cfRule type="containsText" dxfId="50" priority="51" operator="containsText" text="ggggggggggggggg">
      <formula>NOT(ISERROR(SEARCH("ggggggggggggggg",P52)))</formula>
    </cfRule>
  </conditionalFormatting>
  <conditionalFormatting sqref="P52:S52">
    <cfRule type="containsText" dxfId="49" priority="52" operator="containsText" text="gggggggggg">
      <formula>NOT(ISERROR(SEARCH("gggggggggg",P52)))</formula>
    </cfRule>
  </conditionalFormatting>
  <conditionalFormatting sqref="P52:S52">
    <cfRule type="containsText" dxfId="48" priority="53" operator="containsText" text="ggggg">
      <formula>NOT(ISERROR(SEARCH("ggggg",P52)))</formula>
    </cfRule>
  </conditionalFormatting>
  <conditionalFormatting sqref="P52:S52">
    <cfRule type="containsText" dxfId="47" priority="54" operator="containsText" text="g">
      <formula>NOT(ISERROR(SEARCH("g",P52)))</formula>
    </cfRule>
  </conditionalFormatting>
  <conditionalFormatting sqref="D51">
    <cfRule type="beginsWith" dxfId="46" priority="50" operator="beginsWith" text="?">
      <formula>LEFT(D51,LEN("?"))="?"</formula>
    </cfRule>
  </conditionalFormatting>
  <conditionalFormatting sqref="Z51">
    <cfRule type="beginsWith" dxfId="45" priority="49" operator="beginsWith" text="?">
      <formula>LEFT(Z51,LEN("?"))="?"</formula>
    </cfRule>
  </conditionalFormatting>
  <conditionalFormatting sqref="U41">
    <cfRule type="cellIs" dxfId="44" priority="46" operator="equal">
      <formula>2</formula>
    </cfRule>
  </conditionalFormatting>
  <conditionalFormatting sqref="U41">
    <cfRule type="cellIs" dxfId="43" priority="47" operator="equal">
      <formula>1</formula>
    </cfRule>
  </conditionalFormatting>
  <conditionalFormatting sqref="U41">
    <cfRule type="cellIs" dxfId="42" priority="42" operator="equal">
      <formula>6</formula>
    </cfRule>
  </conditionalFormatting>
  <conditionalFormatting sqref="U41">
    <cfRule type="cellIs" dxfId="41" priority="43" operator="equal">
      <formula>5</formula>
    </cfRule>
  </conditionalFormatting>
  <conditionalFormatting sqref="U41">
    <cfRule type="cellIs" dxfId="40" priority="44" operator="equal">
      <formula>4</formula>
    </cfRule>
  </conditionalFormatting>
  <conditionalFormatting sqref="U41">
    <cfRule type="cellIs" dxfId="39" priority="45" operator="equal">
      <formula>3</formula>
    </cfRule>
  </conditionalFormatting>
  <conditionalFormatting sqref="U37">
    <cfRule type="cellIs" dxfId="38" priority="38" operator="between">
      <formula>15</formula>
      <formula>20</formula>
    </cfRule>
  </conditionalFormatting>
  <conditionalFormatting sqref="U37">
    <cfRule type="cellIs" dxfId="37" priority="39" operator="between">
      <formula>10</formula>
      <formula>14.999</formula>
    </cfRule>
  </conditionalFormatting>
  <conditionalFormatting sqref="U37">
    <cfRule type="cellIs" dxfId="36" priority="40" operator="between">
      <formula>5</formula>
      <formula>9.999</formula>
    </cfRule>
  </conditionalFormatting>
  <conditionalFormatting sqref="U37">
    <cfRule type="cellIs" dxfId="35" priority="41" operator="between">
      <formula>0.001</formula>
      <formula>4.999</formula>
    </cfRule>
  </conditionalFormatting>
  <conditionalFormatting sqref="U55">
    <cfRule type="cellIs" dxfId="34" priority="35" operator="equal">
      <formula>2</formula>
    </cfRule>
  </conditionalFormatting>
  <conditionalFormatting sqref="U55">
    <cfRule type="cellIs" dxfId="33" priority="36" operator="equal">
      <formula>1</formula>
    </cfRule>
  </conditionalFormatting>
  <conditionalFormatting sqref="U55">
    <cfRule type="cellIs" dxfId="32" priority="31" operator="equal">
      <formula>6</formula>
    </cfRule>
  </conditionalFormatting>
  <conditionalFormatting sqref="U55">
    <cfRule type="cellIs" dxfId="31" priority="32" operator="equal">
      <formula>5</formula>
    </cfRule>
  </conditionalFormatting>
  <conditionalFormatting sqref="U55">
    <cfRule type="cellIs" dxfId="30" priority="33" operator="equal">
      <formula>4</formula>
    </cfRule>
  </conditionalFormatting>
  <conditionalFormatting sqref="U55">
    <cfRule type="cellIs" dxfId="29" priority="34" operator="equal">
      <formula>3</formula>
    </cfRule>
  </conditionalFormatting>
  <conditionalFormatting sqref="U51">
    <cfRule type="cellIs" dxfId="28" priority="27" operator="between">
      <formula>15</formula>
      <formula>20</formula>
    </cfRule>
  </conditionalFormatting>
  <conditionalFormatting sqref="U51">
    <cfRule type="cellIs" dxfId="27" priority="28" operator="between">
      <formula>10</formula>
      <formula>14.999</formula>
    </cfRule>
  </conditionalFormatting>
  <conditionalFormatting sqref="U51">
    <cfRule type="cellIs" dxfId="26" priority="29" operator="between">
      <formula>5</formula>
      <formula>9.999</formula>
    </cfRule>
  </conditionalFormatting>
  <conditionalFormatting sqref="U51">
    <cfRule type="cellIs" dxfId="25" priority="30" operator="between">
      <formula>0.001</formula>
      <formula>4.999</formula>
    </cfRule>
  </conditionalFormatting>
  <conditionalFormatting sqref="U69">
    <cfRule type="cellIs" dxfId="24" priority="24" operator="equal">
      <formula>2</formula>
    </cfRule>
  </conditionalFormatting>
  <conditionalFormatting sqref="U69">
    <cfRule type="cellIs" dxfId="23" priority="25" operator="equal">
      <formula>1</formula>
    </cfRule>
  </conditionalFormatting>
  <conditionalFormatting sqref="U69">
    <cfRule type="cellIs" dxfId="22" priority="20" operator="equal">
      <formula>6</formula>
    </cfRule>
  </conditionalFormatting>
  <conditionalFormatting sqref="U69">
    <cfRule type="cellIs" dxfId="21" priority="21" operator="equal">
      <formula>5</formula>
    </cfRule>
  </conditionalFormatting>
  <conditionalFormatting sqref="U69">
    <cfRule type="cellIs" dxfId="20" priority="22" operator="equal">
      <formula>4</formula>
    </cfRule>
  </conditionalFormatting>
  <conditionalFormatting sqref="U69">
    <cfRule type="cellIs" dxfId="19" priority="23" operator="equal">
      <formula>3</formula>
    </cfRule>
  </conditionalFormatting>
  <conditionalFormatting sqref="U65">
    <cfRule type="cellIs" dxfId="18" priority="16" operator="between">
      <formula>15</formula>
      <formula>20</formula>
    </cfRule>
  </conditionalFormatting>
  <conditionalFormatting sqref="U65">
    <cfRule type="cellIs" dxfId="17" priority="17" operator="between">
      <formula>10</formula>
      <formula>14.999</formula>
    </cfRule>
  </conditionalFormatting>
  <conditionalFormatting sqref="U65">
    <cfRule type="cellIs" dxfId="16" priority="18" operator="between">
      <formula>5</formula>
      <formula>9.999</formula>
    </cfRule>
  </conditionalFormatting>
  <conditionalFormatting sqref="U65">
    <cfRule type="cellIs" dxfId="15" priority="19" operator="between">
      <formula>0.001</formula>
      <formula>4.999</formula>
    </cfRule>
  </conditionalFormatting>
  <conditionalFormatting sqref="U83">
    <cfRule type="cellIs" dxfId="14" priority="13" operator="equal">
      <formula>2</formula>
    </cfRule>
  </conditionalFormatting>
  <conditionalFormatting sqref="U83">
    <cfRule type="cellIs" dxfId="13" priority="14" operator="equal">
      <formula>1</formula>
    </cfRule>
  </conditionalFormatting>
  <conditionalFormatting sqref="U83">
    <cfRule type="cellIs" dxfId="12" priority="9" operator="equal">
      <formula>6</formula>
    </cfRule>
  </conditionalFormatting>
  <conditionalFormatting sqref="U83">
    <cfRule type="cellIs" dxfId="11" priority="10" operator="equal">
      <formula>5</formula>
    </cfRule>
  </conditionalFormatting>
  <conditionalFormatting sqref="U83">
    <cfRule type="cellIs" dxfId="10" priority="11" operator="equal">
      <formula>4</formula>
    </cfRule>
  </conditionalFormatting>
  <conditionalFormatting sqref="U83">
    <cfRule type="cellIs" dxfId="9" priority="12" operator="equal">
      <formula>3</formula>
    </cfRule>
  </conditionalFormatting>
  <conditionalFormatting sqref="U79">
    <cfRule type="cellIs" dxfId="8" priority="5" operator="between">
      <formula>15</formula>
      <formula>20</formula>
    </cfRule>
  </conditionalFormatting>
  <conditionalFormatting sqref="U79">
    <cfRule type="cellIs" dxfId="7" priority="6" operator="between">
      <formula>10</formula>
      <formula>14.999</formula>
    </cfRule>
  </conditionalFormatting>
  <conditionalFormatting sqref="U79">
    <cfRule type="cellIs" dxfId="6" priority="7" operator="between">
      <formula>5</formula>
      <formula>9.999</formula>
    </cfRule>
  </conditionalFormatting>
  <conditionalFormatting sqref="U79">
    <cfRule type="cellIs" dxfId="5" priority="8" operator="between">
      <formula>0.001</formula>
      <formula>4.999</formula>
    </cfRule>
  </conditionalFormatting>
  <conditionalFormatting sqref="W89">
    <cfRule type="cellIs" dxfId="4" priority="1" operator="between">
      <formula>15</formula>
      <formula>20</formula>
    </cfRule>
  </conditionalFormatting>
  <conditionalFormatting sqref="W89">
    <cfRule type="cellIs" dxfId="3" priority="2" operator="between">
      <formula>10</formula>
      <formula>14.999</formula>
    </cfRule>
  </conditionalFormatting>
  <conditionalFormatting sqref="W89">
    <cfRule type="cellIs" dxfId="2" priority="3" operator="between">
      <formula>5</formula>
      <formula>9.999</formula>
    </cfRule>
  </conditionalFormatting>
  <conditionalFormatting sqref="W89">
    <cfRule type="cellIs" dxfId="1" priority="4" operator="between">
      <formula>0.001</formula>
      <formula>4.999</formula>
    </cfRule>
  </conditionalFormatting>
  <pageMargins left="0.7" right="0.7" top="0.75" bottom="0.75" header="0.3" footer="0.3"/>
  <pageSetup paperSize="9" scale="22"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0">
    <tabColor rgb="FFFFC000"/>
  </sheetPr>
  <dimension ref="A1:F134"/>
  <sheetViews>
    <sheetView zoomScale="85" zoomScaleNormal="85" workbookViewId="0">
      <selection activeCell="E14" sqref="E14"/>
    </sheetView>
  </sheetViews>
  <sheetFormatPr baseColWidth="10" defaultColWidth="10.85546875" defaultRowHeight="15"/>
  <cols>
    <col min="1" max="1" width="2.42578125" style="1" customWidth="1"/>
    <col min="2" max="2" width="9.140625" style="198" customWidth="1"/>
    <col min="3" max="3" width="16.7109375" style="198" customWidth="1"/>
    <col min="4" max="4" width="2.42578125" style="198" customWidth="1"/>
    <col min="5" max="5" width="108.28515625" style="198" customWidth="1"/>
    <col min="6" max="16384" width="10.85546875" style="1"/>
  </cols>
  <sheetData>
    <row r="1" spans="1:6" ht="9.75" customHeight="1">
      <c r="A1" s="951"/>
      <c r="B1" s="1634"/>
      <c r="C1" s="1634"/>
      <c r="D1" s="1634"/>
      <c r="E1" s="1634"/>
      <c r="F1" s="951"/>
    </row>
    <row r="2" spans="1:6" s="246" customFormat="1" ht="30" customHeight="1">
      <c r="B2" s="952" t="s">
        <v>442</v>
      </c>
      <c r="C2" s="952" t="s">
        <v>16</v>
      </c>
      <c r="D2" s="106"/>
      <c r="E2" s="952" t="s">
        <v>443</v>
      </c>
    </row>
    <row r="3" spans="1:6" ht="30" customHeight="1">
      <c r="B3" s="349"/>
      <c r="C3" s="348" t="s">
        <v>74</v>
      </c>
      <c r="D3" s="228"/>
      <c r="E3" s="348" t="s">
        <v>74</v>
      </c>
    </row>
    <row r="4" spans="1:6" ht="30" customHeight="1">
      <c r="B4" s="348">
        <v>1</v>
      </c>
      <c r="C4" s="906" t="s">
        <v>19</v>
      </c>
      <c r="D4" s="228"/>
      <c r="E4" s="348" t="s">
        <v>444</v>
      </c>
    </row>
    <row r="5" spans="1:6" ht="30" customHeight="1">
      <c r="B5" s="348">
        <v>2</v>
      </c>
      <c r="C5" s="906" t="s">
        <v>27</v>
      </c>
      <c r="D5" s="228"/>
      <c r="E5" s="348" t="s">
        <v>445</v>
      </c>
    </row>
    <row r="6" spans="1:6" ht="30" customHeight="1">
      <c r="B6" s="348">
        <v>3</v>
      </c>
      <c r="C6" s="906" t="s">
        <v>20</v>
      </c>
      <c r="D6" s="228"/>
      <c r="E6" s="348" t="s">
        <v>446</v>
      </c>
    </row>
    <row r="7" spans="1:6" ht="30" customHeight="1">
      <c r="B7" s="348">
        <v>4</v>
      </c>
      <c r="C7" s="906" t="s">
        <v>21</v>
      </c>
      <c r="D7" s="228"/>
      <c r="E7" s="348" t="s">
        <v>447</v>
      </c>
    </row>
    <row r="8" spans="1:6" ht="30" customHeight="1">
      <c r="B8" s="348">
        <v>5</v>
      </c>
      <c r="C8" s="906" t="s">
        <v>22</v>
      </c>
      <c r="D8" s="228"/>
      <c r="E8" s="348" t="s">
        <v>448</v>
      </c>
    </row>
    <row r="9" spans="1:6" ht="30" customHeight="1">
      <c r="B9" s="348">
        <v>6</v>
      </c>
      <c r="C9" s="906" t="s">
        <v>23</v>
      </c>
      <c r="D9" s="228"/>
      <c r="E9" s="348" t="s">
        <v>449</v>
      </c>
    </row>
    <row r="10" spans="1:6" ht="30" customHeight="1">
      <c r="B10" s="348">
        <v>7</v>
      </c>
      <c r="C10" s="906" t="s">
        <v>393</v>
      </c>
      <c r="D10" s="228"/>
      <c r="E10" s="348" t="s">
        <v>450</v>
      </c>
    </row>
    <row r="11" spans="1:6" ht="30" customHeight="1">
      <c r="B11" s="348">
        <v>8</v>
      </c>
      <c r="C11" s="907" t="s">
        <v>24</v>
      </c>
      <c r="D11" s="228"/>
      <c r="E11" s="348" t="s">
        <v>451</v>
      </c>
    </row>
    <row r="12" spans="1:6" ht="30" customHeight="1">
      <c r="B12" s="348">
        <v>9</v>
      </c>
      <c r="C12" s="907" t="s">
        <v>25</v>
      </c>
      <c r="D12" s="228"/>
      <c r="E12" s="348" t="s">
        <v>452</v>
      </c>
    </row>
    <row r="13" spans="1:6" ht="30" customHeight="1">
      <c r="B13" s="348">
        <v>10</v>
      </c>
      <c r="C13" s="907" t="s">
        <v>28</v>
      </c>
      <c r="D13" s="228"/>
      <c r="E13" s="348" t="s">
        <v>453</v>
      </c>
    </row>
    <row r="14" spans="1:6" ht="30" customHeight="1">
      <c r="B14" s="348">
        <v>11</v>
      </c>
      <c r="C14" s="907" t="s">
        <v>29</v>
      </c>
      <c r="D14" s="228"/>
      <c r="E14" s="348" t="s">
        <v>454</v>
      </c>
    </row>
    <row r="15" spans="1:6" ht="30" customHeight="1">
      <c r="B15" s="348">
        <v>12</v>
      </c>
      <c r="C15" s="907" t="s">
        <v>30</v>
      </c>
      <c r="D15" s="228"/>
      <c r="E15" s="348" t="s">
        <v>455</v>
      </c>
    </row>
    <row r="16" spans="1:6" ht="30" customHeight="1">
      <c r="B16" s="348">
        <v>13</v>
      </c>
      <c r="C16" s="907" t="s">
        <v>346</v>
      </c>
      <c r="D16" s="228"/>
      <c r="E16" s="348" t="s">
        <v>456</v>
      </c>
    </row>
    <row r="17" spans="2:5" ht="30" customHeight="1">
      <c r="B17" s="348">
        <v>14</v>
      </c>
      <c r="C17" s="907" t="s">
        <v>347</v>
      </c>
      <c r="D17" s="228"/>
      <c r="E17" s="348" t="s">
        <v>457</v>
      </c>
    </row>
    <row r="18" spans="2:5" ht="30" customHeight="1">
      <c r="B18" s="348">
        <v>15</v>
      </c>
      <c r="C18" s="908" t="s">
        <v>32</v>
      </c>
      <c r="D18" s="228"/>
      <c r="E18" s="348" t="s">
        <v>458</v>
      </c>
    </row>
    <row r="19" spans="2:5" ht="30" customHeight="1">
      <c r="B19" s="348">
        <v>16</v>
      </c>
      <c r="C19" s="908" t="s">
        <v>33</v>
      </c>
      <c r="D19" s="228"/>
      <c r="E19" s="348" t="s">
        <v>459</v>
      </c>
    </row>
    <row r="20" spans="2:5" ht="30" customHeight="1">
      <c r="B20" s="348">
        <v>17</v>
      </c>
      <c r="C20" s="908" t="s">
        <v>34</v>
      </c>
      <c r="D20" s="228"/>
      <c r="E20" s="348" t="s">
        <v>460</v>
      </c>
    </row>
    <row r="21" spans="2:5" ht="30" customHeight="1">
      <c r="B21" s="348">
        <v>18</v>
      </c>
      <c r="C21" s="908" t="s">
        <v>35</v>
      </c>
      <c r="D21" s="228"/>
      <c r="E21" s="348" t="s">
        <v>461</v>
      </c>
    </row>
    <row r="22" spans="2:5" ht="30" customHeight="1">
      <c r="B22" s="348">
        <v>19</v>
      </c>
      <c r="C22" s="910" t="s">
        <v>40</v>
      </c>
      <c r="D22" s="228"/>
      <c r="E22" s="348" t="s">
        <v>462</v>
      </c>
    </row>
    <row r="23" spans="2:5" ht="30" customHeight="1">
      <c r="B23" s="348">
        <v>20</v>
      </c>
      <c r="C23" s="910" t="s">
        <v>391</v>
      </c>
      <c r="D23" s="228"/>
      <c r="E23" s="348" t="s">
        <v>463</v>
      </c>
    </row>
    <row r="24" spans="2:5" ht="30" customHeight="1">
      <c r="B24" s="348">
        <v>21</v>
      </c>
      <c r="C24" s="910" t="s">
        <v>392</v>
      </c>
      <c r="D24" s="228"/>
      <c r="E24" s="348" t="s">
        <v>464</v>
      </c>
    </row>
    <row r="25" spans="2:5" ht="30" customHeight="1">
      <c r="B25" s="348">
        <v>22</v>
      </c>
      <c r="C25" s="953" t="s">
        <v>41</v>
      </c>
      <c r="D25" s="228"/>
      <c r="E25" s="348" t="s">
        <v>465</v>
      </c>
    </row>
    <row r="26" spans="2:5" ht="30" customHeight="1">
      <c r="B26" s="348">
        <v>23</v>
      </c>
      <c r="C26" s="953" t="s">
        <v>342</v>
      </c>
      <c r="D26" s="228"/>
      <c r="E26" s="348" t="s">
        <v>466</v>
      </c>
    </row>
    <row r="27" spans="2:5" ht="30" customHeight="1">
      <c r="B27" s="348">
        <v>24</v>
      </c>
      <c r="C27" s="911" t="s">
        <v>343</v>
      </c>
      <c r="D27" s="228"/>
      <c r="E27" s="348" t="s">
        <v>467</v>
      </c>
    </row>
    <row r="28" spans="2:5" ht="30" customHeight="1">
      <c r="B28" s="348">
        <v>25</v>
      </c>
      <c r="C28" s="911" t="s">
        <v>344</v>
      </c>
      <c r="D28" s="228"/>
      <c r="E28" s="348" t="s">
        <v>468</v>
      </c>
    </row>
    <row r="29" spans="2:5" ht="30" customHeight="1">
      <c r="B29" s="348">
        <v>26</v>
      </c>
      <c r="C29" s="911" t="s">
        <v>345</v>
      </c>
      <c r="D29" s="228"/>
      <c r="E29" s="348" t="s">
        <v>469</v>
      </c>
    </row>
    <row r="30" spans="2:5" ht="30" customHeight="1">
      <c r="B30" s="348">
        <v>27</v>
      </c>
      <c r="C30" s="911" t="s">
        <v>394</v>
      </c>
      <c r="D30" s="228"/>
      <c r="E30" s="348" t="s">
        <v>470</v>
      </c>
    </row>
    <row r="31" spans="2:5" ht="30" customHeight="1">
      <c r="B31" s="348">
        <v>28</v>
      </c>
      <c r="C31" s="913" t="s">
        <v>351</v>
      </c>
      <c r="D31" s="228"/>
      <c r="E31" s="348" t="s">
        <v>471</v>
      </c>
    </row>
    <row r="32" spans="2:5" ht="30" customHeight="1">
      <c r="B32" s="348">
        <v>29</v>
      </c>
      <c r="C32" s="913" t="s">
        <v>353</v>
      </c>
      <c r="D32" s="228"/>
      <c r="E32" s="348" t="s">
        <v>472</v>
      </c>
    </row>
    <row r="33" spans="2:5" ht="30" customHeight="1">
      <c r="B33" s="348">
        <v>30</v>
      </c>
      <c r="C33" s="913" t="s">
        <v>355</v>
      </c>
      <c r="D33" s="228"/>
      <c r="E33" s="954" t="s">
        <v>473</v>
      </c>
    </row>
    <row r="34" spans="2:5" ht="30" customHeight="1">
      <c r="B34" s="348">
        <v>31</v>
      </c>
      <c r="C34" s="913" t="s">
        <v>357</v>
      </c>
      <c r="D34" s="228"/>
      <c r="E34" s="348" t="s">
        <v>474</v>
      </c>
    </row>
    <row r="35" spans="2:5" ht="30" customHeight="1">
      <c r="B35" s="348">
        <v>32</v>
      </c>
      <c r="C35" s="913" t="s">
        <v>359</v>
      </c>
      <c r="D35" s="228"/>
      <c r="E35" s="348" t="s">
        <v>475</v>
      </c>
    </row>
    <row r="36" spans="2:5" ht="30" customHeight="1">
      <c r="B36" s="348">
        <v>34</v>
      </c>
      <c r="C36" s="913" t="s">
        <v>361</v>
      </c>
      <c r="D36" s="228"/>
      <c r="E36" s="348" t="s">
        <v>476</v>
      </c>
    </row>
    <row r="37" spans="2:5" ht="30" customHeight="1">
      <c r="B37" s="348">
        <v>35</v>
      </c>
      <c r="C37" s="912" t="s">
        <v>363</v>
      </c>
      <c r="D37" s="228"/>
      <c r="E37" s="348" t="s">
        <v>477</v>
      </c>
    </row>
    <row r="38" spans="2:5" ht="30" customHeight="1">
      <c r="B38" s="348">
        <v>36</v>
      </c>
      <c r="C38" s="912" t="s">
        <v>365</v>
      </c>
      <c r="D38" s="228"/>
      <c r="E38" s="348" t="s">
        <v>478</v>
      </c>
    </row>
    <row r="39" spans="2:5" ht="30" customHeight="1">
      <c r="B39" s="348">
        <v>37</v>
      </c>
      <c r="C39" s="912" t="s">
        <v>367</v>
      </c>
      <c r="D39" s="228"/>
      <c r="E39" s="348" t="s">
        <v>479</v>
      </c>
    </row>
    <row r="40" spans="2:5" ht="30" customHeight="1">
      <c r="B40" s="348">
        <v>38</v>
      </c>
      <c r="C40" s="912" t="s">
        <v>369</v>
      </c>
      <c r="D40" s="228"/>
      <c r="E40" s="348" t="s">
        <v>480</v>
      </c>
    </row>
    <row r="41" spans="2:5" ht="30" customHeight="1">
      <c r="B41" s="348">
        <v>39</v>
      </c>
      <c r="C41" s="912" t="s">
        <v>371</v>
      </c>
      <c r="D41" s="228"/>
      <c r="E41" s="348" t="s">
        <v>481</v>
      </c>
    </row>
    <row r="42" spans="2:5" ht="30" customHeight="1">
      <c r="B42" s="348">
        <v>40</v>
      </c>
      <c r="C42" s="914" t="s">
        <v>373</v>
      </c>
      <c r="D42" s="228"/>
      <c r="E42" s="348" t="s">
        <v>482</v>
      </c>
    </row>
    <row r="43" spans="2:5" ht="30" customHeight="1">
      <c r="B43" s="348">
        <v>41</v>
      </c>
      <c r="C43" s="914" t="s">
        <v>375</v>
      </c>
      <c r="D43" s="228"/>
      <c r="E43" s="348" t="s">
        <v>483</v>
      </c>
    </row>
    <row r="44" spans="2:5" ht="30" customHeight="1">
      <c r="B44" s="348">
        <v>42</v>
      </c>
      <c r="C44" s="914" t="s">
        <v>376</v>
      </c>
      <c r="D44" s="228"/>
      <c r="E44" s="348" t="s">
        <v>484</v>
      </c>
    </row>
    <row r="45" spans="2:5" ht="30" customHeight="1">
      <c r="B45" s="348">
        <v>43</v>
      </c>
      <c r="C45" s="914" t="s">
        <v>377</v>
      </c>
      <c r="D45" s="228"/>
      <c r="E45" s="348" t="s">
        <v>485</v>
      </c>
    </row>
    <row r="46" spans="2:5" ht="30" customHeight="1">
      <c r="B46" s="348">
        <v>44</v>
      </c>
      <c r="C46" s="914" t="s">
        <v>397</v>
      </c>
      <c r="D46" s="228"/>
      <c r="E46" s="348" t="s">
        <v>486</v>
      </c>
    </row>
    <row r="47" spans="2:5" ht="30" customHeight="1">
      <c r="B47" s="348">
        <v>45</v>
      </c>
      <c r="C47" s="914" t="s">
        <v>429</v>
      </c>
      <c r="D47" s="228"/>
      <c r="E47" s="348" t="s">
        <v>487</v>
      </c>
    </row>
    <row r="48" spans="2:5" ht="30" customHeight="1">
      <c r="B48" s="348">
        <v>46</v>
      </c>
      <c r="C48" s="914" t="s">
        <v>488</v>
      </c>
      <c r="D48" s="228"/>
      <c r="E48" s="348" t="s">
        <v>489</v>
      </c>
    </row>
    <row r="49" spans="2:5" ht="30" customHeight="1">
      <c r="B49" s="348">
        <v>47</v>
      </c>
      <c r="C49" s="914" t="s">
        <v>490</v>
      </c>
      <c r="D49" s="228"/>
      <c r="E49" s="348" t="s">
        <v>491</v>
      </c>
    </row>
    <row r="50" spans="2:5" ht="30" customHeight="1">
      <c r="B50" s="348">
        <v>48</v>
      </c>
      <c r="C50" s="914" t="s">
        <v>492</v>
      </c>
      <c r="D50" s="228"/>
      <c r="E50" s="348" t="s">
        <v>493</v>
      </c>
    </row>
    <row r="51" spans="2:5" ht="30" customHeight="1">
      <c r="B51" s="348">
        <v>49</v>
      </c>
      <c r="C51" s="955" t="s">
        <v>379</v>
      </c>
      <c r="D51" s="228"/>
      <c r="E51" s="348" t="s">
        <v>494</v>
      </c>
    </row>
    <row r="52" spans="2:5" ht="30" customHeight="1">
      <c r="B52" s="348">
        <v>50</v>
      </c>
      <c r="C52" s="955" t="s">
        <v>380</v>
      </c>
      <c r="D52" s="228"/>
      <c r="E52" s="348" t="s">
        <v>495</v>
      </c>
    </row>
    <row r="53" spans="2:5" ht="30" customHeight="1">
      <c r="B53" s="348">
        <v>51</v>
      </c>
      <c r="C53" s="955" t="s">
        <v>381</v>
      </c>
      <c r="D53" s="228"/>
      <c r="E53" s="348" t="s">
        <v>496</v>
      </c>
    </row>
    <row r="54" spans="2:5" ht="30" customHeight="1">
      <c r="B54" s="348">
        <v>52</v>
      </c>
      <c r="C54" s="955" t="s">
        <v>382</v>
      </c>
      <c r="D54" s="228"/>
      <c r="E54" s="348" t="s">
        <v>497</v>
      </c>
    </row>
    <row r="55" spans="2:5" ht="30" customHeight="1">
      <c r="B55" s="348">
        <v>53</v>
      </c>
      <c r="C55" s="955" t="s">
        <v>383</v>
      </c>
      <c r="D55" s="228"/>
      <c r="E55" s="348" t="s">
        <v>498</v>
      </c>
    </row>
    <row r="56" spans="2:5" ht="30" customHeight="1">
      <c r="B56" s="348">
        <v>54</v>
      </c>
      <c r="C56" s="955" t="s">
        <v>384</v>
      </c>
      <c r="D56" s="228"/>
      <c r="E56" s="348" t="s">
        <v>499</v>
      </c>
    </row>
    <row r="57" spans="2:5" ht="30" customHeight="1">
      <c r="B57" s="348">
        <v>55</v>
      </c>
      <c r="C57" s="955" t="s">
        <v>385</v>
      </c>
      <c r="D57" s="228"/>
      <c r="E57" s="348" t="s">
        <v>500</v>
      </c>
    </row>
    <row r="58" spans="2:5" ht="30" customHeight="1">
      <c r="B58" s="348">
        <v>56</v>
      </c>
      <c r="C58" s="955" t="s">
        <v>398</v>
      </c>
      <c r="D58" s="228"/>
      <c r="E58" s="348" t="s">
        <v>501</v>
      </c>
    </row>
    <row r="59" spans="2:5" ht="30" customHeight="1">
      <c r="B59" s="348">
        <v>57</v>
      </c>
      <c r="C59" s="955" t="s">
        <v>399</v>
      </c>
      <c r="D59" s="228"/>
      <c r="E59" s="348" t="s">
        <v>502</v>
      </c>
    </row>
    <row r="60" spans="2:5" ht="30" customHeight="1">
      <c r="B60" s="348">
        <v>58</v>
      </c>
      <c r="C60" s="955" t="s">
        <v>400</v>
      </c>
      <c r="D60" s="228"/>
      <c r="E60" s="348" t="s">
        <v>503</v>
      </c>
    </row>
    <row r="61" spans="2:5" ht="30" customHeight="1">
      <c r="B61" s="348">
        <v>59</v>
      </c>
      <c r="C61" s="955" t="s">
        <v>401</v>
      </c>
      <c r="D61" s="228"/>
      <c r="E61" s="348" t="s">
        <v>504</v>
      </c>
    </row>
    <row r="62" spans="2:5" ht="30" customHeight="1">
      <c r="B62" s="348">
        <v>60</v>
      </c>
      <c r="C62" s="955" t="s">
        <v>402</v>
      </c>
      <c r="D62" s="228"/>
      <c r="E62" s="348" t="s">
        <v>505</v>
      </c>
    </row>
    <row r="63" spans="2:5" ht="30" customHeight="1">
      <c r="B63" s="348">
        <v>61</v>
      </c>
      <c r="C63" s="955" t="s">
        <v>403</v>
      </c>
      <c r="D63" s="228"/>
      <c r="E63" s="348" t="s">
        <v>506</v>
      </c>
    </row>
    <row r="64" spans="2:5" ht="30" customHeight="1">
      <c r="B64" s="348">
        <v>62</v>
      </c>
      <c r="C64" s="909" t="s">
        <v>352</v>
      </c>
      <c r="D64" s="228"/>
      <c r="E64" s="348" t="s">
        <v>507</v>
      </c>
    </row>
    <row r="65" spans="2:5" ht="30" customHeight="1">
      <c r="B65" s="348">
        <v>63</v>
      </c>
      <c r="C65" s="909" t="s">
        <v>354</v>
      </c>
      <c r="D65" s="228"/>
      <c r="E65" s="348" t="s">
        <v>508</v>
      </c>
    </row>
    <row r="66" spans="2:5" ht="30" customHeight="1">
      <c r="B66" s="348">
        <v>64</v>
      </c>
      <c r="C66" s="956" t="s">
        <v>305</v>
      </c>
      <c r="D66" s="228"/>
      <c r="E66" s="348" t="s">
        <v>509</v>
      </c>
    </row>
    <row r="67" spans="2:5" ht="30" customHeight="1">
      <c r="B67" s="348">
        <v>65</v>
      </c>
      <c r="C67" s="956" t="s">
        <v>307</v>
      </c>
      <c r="D67" s="228"/>
      <c r="E67" s="348" t="s">
        <v>306</v>
      </c>
    </row>
    <row r="68" spans="2:5" ht="30" customHeight="1">
      <c r="B68" s="348">
        <v>66</v>
      </c>
      <c r="C68" s="956" t="s">
        <v>309</v>
      </c>
      <c r="D68" s="228"/>
      <c r="E68" s="348" t="s">
        <v>510</v>
      </c>
    </row>
    <row r="69" spans="2:5" ht="30" customHeight="1">
      <c r="B69" s="348">
        <v>67</v>
      </c>
      <c r="C69" s="915" t="s">
        <v>314</v>
      </c>
      <c r="D69" s="228"/>
      <c r="E69" s="348" t="s">
        <v>511</v>
      </c>
    </row>
    <row r="70" spans="2:5" ht="30" customHeight="1">
      <c r="B70" s="348">
        <v>68</v>
      </c>
      <c r="C70" s="915" t="s">
        <v>316</v>
      </c>
      <c r="D70" s="228"/>
      <c r="E70" s="348" t="s">
        <v>315</v>
      </c>
    </row>
    <row r="71" spans="2:5" ht="30" customHeight="1">
      <c r="B71" s="348">
        <v>69</v>
      </c>
      <c r="C71" s="915" t="s">
        <v>318</v>
      </c>
      <c r="E71" s="348" t="s">
        <v>317</v>
      </c>
    </row>
    <row r="72" spans="2:5" ht="30" customHeight="1">
      <c r="B72" s="348">
        <v>70</v>
      </c>
      <c r="C72" s="915" t="s">
        <v>320</v>
      </c>
      <c r="E72" s="348" t="s">
        <v>512</v>
      </c>
    </row>
    <row r="73" spans="2:5" ht="30" customHeight="1">
      <c r="B73" s="348"/>
      <c r="C73" s="956"/>
      <c r="E73" s="348"/>
    </row>
    <row r="74" spans="2:5" ht="30" customHeight="1">
      <c r="B74" s="348"/>
      <c r="C74" s="956"/>
      <c r="E74" s="348"/>
    </row>
    <row r="75" spans="2:5" ht="30" customHeight="1">
      <c r="B75" s="348"/>
      <c r="C75" s="956"/>
      <c r="E75" s="348"/>
    </row>
    <row r="76" spans="2:5" ht="30" customHeight="1">
      <c r="B76" s="348"/>
      <c r="C76" s="956"/>
      <c r="E76" s="348"/>
    </row>
    <row r="77" spans="2:5" ht="30" customHeight="1">
      <c r="B77" s="348"/>
      <c r="C77" s="956"/>
      <c r="E77" s="348"/>
    </row>
    <row r="78" spans="2:5" ht="30" customHeight="1">
      <c r="B78" s="348"/>
      <c r="C78" s="956"/>
      <c r="E78" s="348"/>
    </row>
    <row r="79" spans="2:5" ht="30" customHeight="1">
      <c r="B79" s="348"/>
      <c r="C79" s="956"/>
      <c r="E79" s="348"/>
    </row>
    <row r="80" spans="2:5" ht="30" customHeight="1">
      <c r="B80" s="348"/>
      <c r="C80" s="956"/>
      <c r="E80" s="348"/>
    </row>
    <row r="81" spans="2:5" ht="30" customHeight="1">
      <c r="B81" s="349"/>
      <c r="C81" s="349"/>
      <c r="E81" s="349"/>
    </row>
    <row r="84" spans="2:5" ht="30" customHeight="1">
      <c r="B84" s="347" t="s">
        <v>513</v>
      </c>
      <c r="C84" s="347" t="s">
        <v>514</v>
      </c>
      <c r="E84" s="347" t="s">
        <v>515</v>
      </c>
    </row>
    <row r="85" spans="2:5" ht="30" customHeight="1">
      <c r="B85" s="957">
        <v>3</v>
      </c>
      <c r="C85" s="348" t="s">
        <v>339</v>
      </c>
      <c r="E85" s="348" t="s">
        <v>516</v>
      </c>
    </row>
    <row r="86" spans="2:5" ht="30" customHeight="1">
      <c r="B86" s="957">
        <v>2.5</v>
      </c>
      <c r="C86" s="348" t="s">
        <v>340</v>
      </c>
      <c r="E86" s="348" t="s">
        <v>517</v>
      </c>
    </row>
    <row r="87" spans="2:5" ht="30" customHeight="1">
      <c r="B87" s="957">
        <v>2.5</v>
      </c>
      <c r="C87" s="348" t="s">
        <v>349</v>
      </c>
      <c r="E87" s="348" t="s">
        <v>518</v>
      </c>
    </row>
    <row r="88" spans="2:5" ht="30" customHeight="1">
      <c r="B88" s="957">
        <v>2.5</v>
      </c>
      <c r="C88" s="348" t="s">
        <v>350</v>
      </c>
      <c r="E88" s="348" t="s">
        <v>519</v>
      </c>
    </row>
    <row r="89" spans="2:5" ht="30" customHeight="1">
      <c r="B89" s="957">
        <v>2.5</v>
      </c>
      <c r="C89" s="348" t="s">
        <v>378</v>
      </c>
      <c r="E89" s="348" t="s">
        <v>520</v>
      </c>
    </row>
    <row r="90" spans="2:5" ht="30" customHeight="1">
      <c r="B90" s="957"/>
      <c r="C90" s="348"/>
      <c r="E90" s="348"/>
    </row>
    <row r="91" spans="2:5" ht="30" customHeight="1">
      <c r="B91" s="957"/>
      <c r="C91" s="348"/>
      <c r="E91" s="348"/>
    </row>
    <row r="92" spans="2:5" ht="30" customHeight="1">
      <c r="B92" s="957"/>
      <c r="C92" s="348"/>
      <c r="E92" s="348"/>
    </row>
    <row r="93" spans="2:5" ht="30" customHeight="1">
      <c r="B93" s="957"/>
      <c r="C93" s="348"/>
      <c r="E93" s="348"/>
    </row>
    <row r="94" spans="2:5" ht="30" customHeight="1">
      <c r="B94" s="349"/>
      <c r="C94" s="349"/>
      <c r="E94" s="349"/>
    </row>
    <row r="97" spans="3:5" ht="30" customHeight="1">
      <c r="C97" s="347" t="s">
        <v>521</v>
      </c>
      <c r="E97" s="347" t="s">
        <v>522</v>
      </c>
    </row>
    <row r="98" spans="3:5" ht="30" customHeight="1">
      <c r="C98" s="348" t="s">
        <v>74</v>
      </c>
      <c r="E98" s="348" t="s">
        <v>74</v>
      </c>
    </row>
    <row r="99" spans="3:5" ht="30" customHeight="1">
      <c r="C99" s="348" t="s">
        <v>523</v>
      </c>
      <c r="E99" s="348" t="s">
        <v>524</v>
      </c>
    </row>
    <row r="100" spans="3:5" ht="30" customHeight="1">
      <c r="C100" s="348" t="s">
        <v>525</v>
      </c>
      <c r="E100" s="348" t="s">
        <v>257</v>
      </c>
    </row>
    <row r="101" spans="3:5" ht="30" customHeight="1">
      <c r="C101" s="348" t="s">
        <v>526</v>
      </c>
      <c r="E101" s="348" t="s">
        <v>527</v>
      </c>
    </row>
    <row r="102" spans="3:5" ht="30" customHeight="1">
      <c r="C102" s="348" t="s">
        <v>348</v>
      </c>
      <c r="E102" s="348" t="s">
        <v>528</v>
      </c>
    </row>
    <row r="103" spans="3:5" ht="30" customHeight="1">
      <c r="C103" s="348" t="s">
        <v>529</v>
      </c>
      <c r="E103" s="348" t="s">
        <v>530</v>
      </c>
    </row>
    <row r="104" spans="3:5" ht="30" customHeight="1">
      <c r="C104" s="348" t="s">
        <v>531</v>
      </c>
      <c r="E104" s="348" t="s">
        <v>262</v>
      </c>
    </row>
    <row r="105" spans="3:5" ht="30" customHeight="1">
      <c r="C105" s="348" t="s">
        <v>532</v>
      </c>
      <c r="E105" s="348" t="s">
        <v>274</v>
      </c>
    </row>
    <row r="106" spans="3:5" ht="30" customHeight="1">
      <c r="C106" s="348" t="s">
        <v>533</v>
      </c>
      <c r="E106" s="348" t="s">
        <v>437</v>
      </c>
    </row>
    <row r="107" spans="3:5" ht="30" customHeight="1">
      <c r="C107" s="348" t="s">
        <v>534</v>
      </c>
      <c r="E107" s="348" t="s">
        <v>438</v>
      </c>
    </row>
    <row r="108" spans="3:5" ht="30" customHeight="1">
      <c r="C108" s="348" t="s">
        <v>535</v>
      </c>
      <c r="E108" s="348" t="s">
        <v>287</v>
      </c>
    </row>
    <row r="109" spans="3:5" ht="30" customHeight="1">
      <c r="C109" s="348" t="s">
        <v>536</v>
      </c>
      <c r="E109" s="348" t="s">
        <v>291</v>
      </c>
    </row>
    <row r="110" spans="3:5" ht="30" customHeight="1">
      <c r="C110" s="348" t="s">
        <v>537</v>
      </c>
      <c r="E110" s="348" t="s">
        <v>439</v>
      </c>
    </row>
    <row r="111" spans="3:5" ht="30" customHeight="1">
      <c r="C111" s="348" t="s">
        <v>538</v>
      </c>
      <c r="E111" s="348" t="s">
        <v>440</v>
      </c>
    </row>
    <row r="112" spans="3:5" ht="30" customHeight="1">
      <c r="C112" s="349"/>
      <c r="E112" s="349"/>
    </row>
    <row r="115" spans="3:5" ht="30" customHeight="1">
      <c r="C115" s="347" t="s">
        <v>539</v>
      </c>
      <c r="E115" s="958" t="s">
        <v>540</v>
      </c>
    </row>
    <row r="116" spans="3:5" ht="30" customHeight="1">
      <c r="C116" s="294" t="s">
        <v>541</v>
      </c>
      <c r="E116" s="294" t="s">
        <v>137</v>
      </c>
    </row>
    <row r="117" spans="3:5" ht="30" customHeight="1">
      <c r="C117" s="294" t="s">
        <v>542</v>
      </c>
      <c r="E117" s="294" t="s">
        <v>139</v>
      </c>
    </row>
    <row r="118" spans="3:5" ht="30" customHeight="1">
      <c r="C118" s="294" t="s">
        <v>543</v>
      </c>
      <c r="E118" s="294" t="s">
        <v>128</v>
      </c>
    </row>
    <row r="119" spans="3:5" ht="30" customHeight="1">
      <c r="C119" s="276" t="s">
        <v>544</v>
      </c>
      <c r="E119" s="276" t="s">
        <v>545</v>
      </c>
    </row>
    <row r="120" spans="3:5" ht="30" customHeight="1">
      <c r="C120" s="276" t="s">
        <v>546</v>
      </c>
      <c r="E120" s="276" t="s">
        <v>122</v>
      </c>
    </row>
    <row r="121" spans="3:5" ht="30" customHeight="1">
      <c r="C121" s="284" t="s">
        <v>131</v>
      </c>
      <c r="E121" s="284" t="s">
        <v>130</v>
      </c>
    </row>
    <row r="122" spans="3:5" ht="30" customHeight="1">
      <c r="C122" s="284" t="s">
        <v>104</v>
      </c>
      <c r="E122" s="284" t="s">
        <v>132</v>
      </c>
    </row>
    <row r="123" spans="3:5" ht="30" customHeight="1">
      <c r="C123" s="284" t="s">
        <v>135</v>
      </c>
      <c r="E123" s="284" t="s">
        <v>134</v>
      </c>
    </row>
    <row r="124" spans="3:5" ht="30" customHeight="1">
      <c r="C124" s="278" t="s">
        <v>106</v>
      </c>
      <c r="E124" s="278" t="s">
        <v>136</v>
      </c>
    </row>
    <row r="125" spans="3:5" ht="30" customHeight="1">
      <c r="C125" s="959" t="s">
        <v>547</v>
      </c>
      <c r="E125" s="957" t="s">
        <v>548</v>
      </c>
    </row>
    <row r="126" spans="3:5" ht="30" customHeight="1">
      <c r="C126" s="959" t="s">
        <v>549</v>
      </c>
      <c r="E126" s="957" t="s">
        <v>550</v>
      </c>
    </row>
    <row r="127" spans="3:5" ht="30" customHeight="1">
      <c r="C127" s="959" t="s">
        <v>551</v>
      </c>
      <c r="E127" s="957" t="s">
        <v>552</v>
      </c>
    </row>
    <row r="128" spans="3:5" ht="30" customHeight="1">
      <c r="C128" s="959" t="s">
        <v>553</v>
      </c>
      <c r="E128" s="957" t="s">
        <v>554</v>
      </c>
    </row>
    <row r="129" spans="3:5" ht="30" customHeight="1">
      <c r="C129" s="959" t="s">
        <v>555</v>
      </c>
      <c r="E129" s="957" t="s">
        <v>556</v>
      </c>
    </row>
    <row r="130" spans="3:5" ht="30" customHeight="1">
      <c r="C130" s="959"/>
      <c r="E130" s="957"/>
    </row>
    <row r="131" spans="3:5" ht="30" customHeight="1">
      <c r="C131" s="959"/>
      <c r="E131" s="957"/>
    </row>
    <row r="132" spans="3:5" ht="30" customHeight="1">
      <c r="C132" s="959"/>
      <c r="E132" s="957"/>
    </row>
    <row r="133" spans="3:5" ht="30" customHeight="1">
      <c r="C133" s="959"/>
      <c r="E133" s="957"/>
    </row>
    <row r="134" spans="3:5" ht="30" customHeight="1">
      <c r="C134" s="349"/>
      <c r="E134" s="349"/>
    </row>
  </sheetData>
  <sheetProtection sheet="1"/>
  <mergeCells count="1">
    <mergeCell ref="B1:E1"/>
  </mergeCells>
  <pageMargins left="0.7" right="0.7" top="0.75" bottom="0.75" header="0.3" footer="0.3"/>
  <pageSetup paperSize="9" orientation="portrai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1">
    <tabColor rgb="FFFFC000"/>
  </sheetPr>
  <dimension ref="A1:F129"/>
  <sheetViews>
    <sheetView zoomScale="55" workbookViewId="0">
      <selection activeCell="K16" sqref="K16"/>
    </sheetView>
  </sheetViews>
  <sheetFormatPr baseColWidth="10" defaultColWidth="10.85546875" defaultRowHeight="15"/>
  <cols>
    <col min="1" max="1" width="2.42578125" style="1" customWidth="1"/>
    <col min="2" max="2" width="9.140625" style="198" customWidth="1"/>
    <col min="3" max="3" width="16.7109375" style="198" customWidth="1"/>
    <col min="4" max="4" width="2.42578125" style="198" customWidth="1"/>
    <col min="5" max="5" width="108.28515625" style="198" customWidth="1"/>
    <col min="6" max="16384" width="10.85546875" style="1"/>
  </cols>
  <sheetData>
    <row r="1" spans="1:6" ht="9.75" customHeight="1">
      <c r="A1" s="951"/>
      <c r="B1" s="1634"/>
      <c r="C1" s="1634"/>
      <c r="D1" s="1634"/>
      <c r="E1" s="1634"/>
      <c r="F1" s="951"/>
    </row>
    <row r="2" spans="1:6" s="246" customFormat="1" ht="30" customHeight="1">
      <c r="B2" s="952" t="s">
        <v>442</v>
      </c>
      <c r="C2" s="952" t="s">
        <v>16</v>
      </c>
      <c r="D2" s="106"/>
      <c r="E2" s="952" t="s">
        <v>557</v>
      </c>
    </row>
    <row r="3" spans="1:6" ht="30" customHeight="1">
      <c r="B3" s="349"/>
      <c r="C3" s="348" t="s">
        <v>74</v>
      </c>
      <c r="D3" s="228"/>
      <c r="E3" s="348" t="s">
        <v>74</v>
      </c>
    </row>
    <row r="4" spans="1:6" ht="30" customHeight="1">
      <c r="B4" s="348">
        <v>1</v>
      </c>
      <c r="C4" s="906" t="s">
        <v>19</v>
      </c>
      <c r="D4" s="228"/>
      <c r="E4" s="348" t="s">
        <v>444</v>
      </c>
    </row>
    <row r="5" spans="1:6" ht="30" customHeight="1">
      <c r="B5" s="348">
        <v>2</v>
      </c>
      <c r="C5" s="906" t="s">
        <v>27</v>
      </c>
      <c r="D5" s="228"/>
      <c r="E5" s="348" t="s">
        <v>445</v>
      </c>
    </row>
    <row r="6" spans="1:6" ht="30" customHeight="1">
      <c r="B6" s="348">
        <v>3</v>
      </c>
      <c r="C6" s="906" t="s">
        <v>20</v>
      </c>
      <c r="D6" s="228"/>
      <c r="E6" s="348" t="s">
        <v>446</v>
      </c>
    </row>
    <row r="7" spans="1:6" ht="30" customHeight="1">
      <c r="B7" s="348">
        <v>4</v>
      </c>
      <c r="C7" s="906" t="s">
        <v>21</v>
      </c>
      <c r="D7" s="228"/>
      <c r="E7" s="348" t="s">
        <v>447</v>
      </c>
    </row>
    <row r="8" spans="1:6" ht="30" customHeight="1">
      <c r="B8" s="348">
        <v>5</v>
      </c>
      <c r="C8" s="906" t="s">
        <v>22</v>
      </c>
      <c r="D8" s="228"/>
      <c r="E8" s="348" t="s">
        <v>558</v>
      </c>
    </row>
    <row r="9" spans="1:6" ht="30" customHeight="1">
      <c r="B9" s="348">
        <v>6</v>
      </c>
      <c r="C9" s="907" t="s">
        <v>24</v>
      </c>
      <c r="D9" s="228"/>
      <c r="E9" s="348" t="s">
        <v>559</v>
      </c>
    </row>
    <row r="10" spans="1:6" ht="30" customHeight="1">
      <c r="B10" s="348">
        <v>7</v>
      </c>
      <c r="C10" s="907" t="s">
        <v>25</v>
      </c>
      <c r="D10" s="228"/>
      <c r="E10" s="348" t="s">
        <v>452</v>
      </c>
    </row>
    <row r="11" spans="1:6" ht="30" customHeight="1">
      <c r="B11" s="348">
        <v>8</v>
      </c>
      <c r="C11" s="907" t="s">
        <v>28</v>
      </c>
      <c r="D11" s="228"/>
      <c r="E11" s="348" t="s">
        <v>453</v>
      </c>
    </row>
    <row r="12" spans="1:6" ht="30" customHeight="1">
      <c r="B12" s="348">
        <v>9</v>
      </c>
      <c r="C12" s="907" t="s">
        <v>29</v>
      </c>
      <c r="D12" s="228"/>
      <c r="E12" s="348" t="s">
        <v>560</v>
      </c>
    </row>
    <row r="13" spans="1:6" ht="30" customHeight="1">
      <c r="B13" s="348">
        <v>10</v>
      </c>
      <c r="C13" s="907" t="s">
        <v>30</v>
      </c>
      <c r="D13" s="228"/>
      <c r="E13" s="348" t="s">
        <v>561</v>
      </c>
    </row>
    <row r="14" spans="1:6" ht="30" customHeight="1">
      <c r="B14" s="348">
        <v>11</v>
      </c>
      <c r="C14" s="907" t="s">
        <v>346</v>
      </c>
      <c r="D14" s="228"/>
      <c r="E14" s="348" t="s">
        <v>562</v>
      </c>
    </row>
    <row r="15" spans="1:6" ht="30" customHeight="1">
      <c r="B15" s="348">
        <v>12</v>
      </c>
      <c r="C15" s="907" t="s">
        <v>347</v>
      </c>
      <c r="D15" s="228"/>
      <c r="E15" s="348" t="s">
        <v>563</v>
      </c>
    </row>
    <row r="16" spans="1:6" ht="30" customHeight="1">
      <c r="B16" s="348">
        <v>13</v>
      </c>
      <c r="C16" s="908" t="s">
        <v>32</v>
      </c>
      <c r="D16" s="228"/>
      <c r="E16" s="348" t="s">
        <v>564</v>
      </c>
    </row>
    <row r="17" spans="2:5" ht="30" customHeight="1">
      <c r="B17" s="348">
        <v>14</v>
      </c>
      <c r="C17" s="908" t="s">
        <v>33</v>
      </c>
      <c r="D17" s="228"/>
      <c r="E17" s="348" t="s">
        <v>565</v>
      </c>
    </row>
    <row r="18" spans="2:5" ht="30" customHeight="1">
      <c r="B18" s="348">
        <v>15</v>
      </c>
      <c r="C18" s="908" t="s">
        <v>34</v>
      </c>
      <c r="D18" s="228"/>
      <c r="E18" s="348" t="s">
        <v>566</v>
      </c>
    </row>
    <row r="19" spans="2:5" ht="30" customHeight="1">
      <c r="B19" s="348">
        <v>16</v>
      </c>
      <c r="C19" s="910" t="s">
        <v>348</v>
      </c>
      <c r="D19" s="228"/>
      <c r="E19" s="348" t="s">
        <v>567</v>
      </c>
    </row>
    <row r="20" spans="2:5" ht="30" customHeight="1">
      <c r="B20" s="348">
        <v>17</v>
      </c>
      <c r="C20" s="953" t="s">
        <v>41</v>
      </c>
      <c r="D20" s="228"/>
      <c r="E20" s="348" t="s">
        <v>568</v>
      </c>
    </row>
    <row r="21" spans="2:5" ht="30" customHeight="1">
      <c r="B21" s="348">
        <v>18</v>
      </c>
      <c r="C21" s="953" t="s">
        <v>342</v>
      </c>
      <c r="D21" s="228"/>
      <c r="E21" s="348" t="s">
        <v>569</v>
      </c>
    </row>
    <row r="22" spans="2:5" ht="30" customHeight="1">
      <c r="B22" s="348">
        <v>19</v>
      </c>
      <c r="C22" s="911" t="s">
        <v>343</v>
      </c>
      <c r="D22" s="228"/>
      <c r="E22" s="348" t="s">
        <v>467</v>
      </c>
    </row>
    <row r="23" spans="2:5" ht="30" customHeight="1">
      <c r="B23" s="348">
        <v>20</v>
      </c>
      <c r="C23" s="911" t="s">
        <v>344</v>
      </c>
      <c r="D23" s="228"/>
      <c r="E23" s="348" t="s">
        <v>570</v>
      </c>
    </row>
    <row r="24" spans="2:5" ht="30" customHeight="1">
      <c r="B24" s="348">
        <v>21</v>
      </c>
      <c r="C24" s="911" t="s">
        <v>345</v>
      </c>
      <c r="D24" s="228"/>
      <c r="E24" s="348" t="s">
        <v>571</v>
      </c>
    </row>
    <row r="25" spans="2:5" ht="30" customHeight="1">
      <c r="B25" s="348">
        <v>22</v>
      </c>
      <c r="C25" s="913" t="s">
        <v>351</v>
      </c>
      <c r="D25" s="228"/>
      <c r="E25" s="348" t="s">
        <v>572</v>
      </c>
    </row>
    <row r="26" spans="2:5" ht="30" customHeight="1">
      <c r="B26" s="348">
        <v>23</v>
      </c>
      <c r="C26" s="913" t="s">
        <v>353</v>
      </c>
      <c r="D26" s="228"/>
      <c r="E26" s="348" t="s">
        <v>573</v>
      </c>
    </row>
    <row r="27" spans="2:5" ht="30" customHeight="1">
      <c r="B27" s="348">
        <v>24</v>
      </c>
      <c r="C27" s="913" t="s">
        <v>355</v>
      </c>
      <c r="D27" s="228"/>
      <c r="E27" s="954" t="s">
        <v>574</v>
      </c>
    </row>
    <row r="28" spans="2:5" ht="30" customHeight="1">
      <c r="B28" s="348">
        <v>25</v>
      </c>
      <c r="C28" s="913" t="s">
        <v>357</v>
      </c>
      <c r="D28" s="228"/>
      <c r="E28" s="348" t="s">
        <v>474</v>
      </c>
    </row>
    <row r="29" spans="2:5" ht="30" customHeight="1">
      <c r="B29" s="348">
        <v>26</v>
      </c>
      <c r="C29" s="913" t="s">
        <v>359</v>
      </c>
      <c r="D29" s="228"/>
      <c r="E29" s="348" t="s">
        <v>575</v>
      </c>
    </row>
    <row r="30" spans="2:5" ht="30" customHeight="1">
      <c r="B30" s="348">
        <v>27</v>
      </c>
      <c r="C30" s="913" t="s">
        <v>361</v>
      </c>
      <c r="D30" s="228"/>
      <c r="E30" s="348" t="s">
        <v>576</v>
      </c>
    </row>
    <row r="31" spans="2:5" ht="30" customHeight="1">
      <c r="B31" s="348">
        <v>28</v>
      </c>
      <c r="C31" s="912" t="s">
        <v>363</v>
      </c>
      <c r="D31" s="228"/>
      <c r="E31" s="348" t="s">
        <v>577</v>
      </c>
    </row>
    <row r="32" spans="2:5" ht="30" customHeight="1">
      <c r="B32" s="348">
        <v>29</v>
      </c>
      <c r="C32" s="912" t="s">
        <v>365</v>
      </c>
      <c r="D32" s="228"/>
      <c r="E32" s="348" t="s">
        <v>578</v>
      </c>
    </row>
    <row r="33" spans="2:5" ht="30" customHeight="1">
      <c r="B33" s="348">
        <v>30</v>
      </c>
      <c r="C33" s="912" t="s">
        <v>367</v>
      </c>
      <c r="D33" s="228"/>
      <c r="E33" s="348" t="s">
        <v>579</v>
      </c>
    </row>
    <row r="34" spans="2:5" ht="30" customHeight="1">
      <c r="B34" s="348">
        <v>31</v>
      </c>
      <c r="C34" s="912" t="s">
        <v>369</v>
      </c>
      <c r="D34" s="228"/>
      <c r="E34" s="348" t="s">
        <v>580</v>
      </c>
    </row>
    <row r="35" spans="2:5" ht="30" customHeight="1">
      <c r="B35" s="348">
        <v>32</v>
      </c>
      <c r="C35" s="912" t="s">
        <v>371</v>
      </c>
      <c r="D35" s="228"/>
      <c r="E35" s="348" t="s">
        <v>581</v>
      </c>
    </row>
    <row r="36" spans="2:5" ht="30" customHeight="1">
      <c r="B36" s="348">
        <v>33</v>
      </c>
      <c r="C36" s="914" t="s">
        <v>373</v>
      </c>
      <c r="D36" s="228"/>
      <c r="E36" s="348" t="s">
        <v>582</v>
      </c>
    </row>
    <row r="37" spans="2:5" ht="30" customHeight="1">
      <c r="B37" s="348">
        <v>34</v>
      </c>
      <c r="C37" s="914" t="s">
        <v>375</v>
      </c>
      <c r="D37" s="228"/>
      <c r="E37" s="348" t="s">
        <v>583</v>
      </c>
    </row>
    <row r="38" spans="2:5" ht="30" customHeight="1">
      <c r="B38" s="348">
        <v>35</v>
      </c>
      <c r="C38" s="914" t="s">
        <v>376</v>
      </c>
      <c r="D38" s="228"/>
      <c r="E38" s="348" t="s">
        <v>584</v>
      </c>
    </row>
    <row r="39" spans="2:5" ht="30" customHeight="1">
      <c r="B39" s="348">
        <v>36</v>
      </c>
      <c r="C39" s="914" t="s">
        <v>377</v>
      </c>
      <c r="D39" s="228"/>
      <c r="E39" s="348" t="s">
        <v>585</v>
      </c>
    </row>
    <row r="40" spans="2:5" ht="30" customHeight="1">
      <c r="B40" s="348">
        <v>37</v>
      </c>
      <c r="C40" s="955" t="s">
        <v>379</v>
      </c>
      <c r="D40" s="228"/>
      <c r="E40" s="348" t="s">
        <v>586</v>
      </c>
    </row>
    <row r="41" spans="2:5" ht="30" customHeight="1">
      <c r="B41" s="348">
        <v>38</v>
      </c>
      <c r="C41" s="955" t="s">
        <v>380</v>
      </c>
      <c r="D41" s="228"/>
      <c r="E41" s="348" t="s">
        <v>587</v>
      </c>
    </row>
    <row r="42" spans="2:5" ht="30" customHeight="1">
      <c r="B42" s="348">
        <v>39</v>
      </c>
      <c r="C42" s="955" t="s">
        <v>381</v>
      </c>
      <c r="D42" s="228"/>
      <c r="E42" s="348" t="s">
        <v>588</v>
      </c>
    </row>
    <row r="43" spans="2:5" ht="30" customHeight="1">
      <c r="B43" s="348">
        <v>40</v>
      </c>
      <c r="C43" s="955" t="s">
        <v>382</v>
      </c>
      <c r="D43" s="228"/>
      <c r="E43" s="348" t="s">
        <v>589</v>
      </c>
    </row>
    <row r="44" spans="2:5" ht="30" customHeight="1">
      <c r="B44" s="348">
        <v>41</v>
      </c>
      <c r="C44" s="955" t="s">
        <v>383</v>
      </c>
      <c r="D44" s="228"/>
      <c r="E44" s="348" t="s">
        <v>590</v>
      </c>
    </row>
    <row r="45" spans="2:5" ht="30" customHeight="1">
      <c r="B45" s="348">
        <v>42</v>
      </c>
      <c r="C45" s="955" t="s">
        <v>384</v>
      </c>
      <c r="D45" s="228"/>
      <c r="E45" s="348" t="s">
        <v>591</v>
      </c>
    </row>
    <row r="46" spans="2:5" ht="30" customHeight="1">
      <c r="B46" s="348">
        <v>43</v>
      </c>
      <c r="C46" s="955" t="s">
        <v>385</v>
      </c>
      <c r="D46" s="228"/>
      <c r="E46" s="348" t="s">
        <v>592</v>
      </c>
    </row>
    <row r="47" spans="2:5" ht="30" customHeight="1">
      <c r="B47" s="348">
        <v>44</v>
      </c>
      <c r="C47" s="909" t="s">
        <v>352</v>
      </c>
      <c r="D47" s="228"/>
      <c r="E47" s="348" t="s">
        <v>593</v>
      </c>
    </row>
    <row r="48" spans="2:5" ht="30" customHeight="1">
      <c r="B48" s="348">
        <v>45</v>
      </c>
      <c r="C48" s="909" t="s">
        <v>354</v>
      </c>
      <c r="D48" s="228"/>
      <c r="E48" s="348" t="s">
        <v>594</v>
      </c>
    </row>
    <row r="49" spans="2:5" ht="30" customHeight="1">
      <c r="B49" s="348">
        <v>46</v>
      </c>
      <c r="C49" s="909" t="s">
        <v>356</v>
      </c>
      <c r="D49" s="228"/>
      <c r="E49" s="348" t="s">
        <v>595</v>
      </c>
    </row>
    <row r="50" spans="2:5" ht="30" customHeight="1">
      <c r="B50" s="348">
        <v>47</v>
      </c>
      <c r="C50" s="909" t="s">
        <v>358</v>
      </c>
      <c r="D50" s="228"/>
      <c r="E50" s="348" t="s">
        <v>596</v>
      </c>
    </row>
    <row r="51" spans="2:5" ht="30" customHeight="1">
      <c r="B51" s="348">
        <v>48</v>
      </c>
      <c r="C51" s="909" t="s">
        <v>360</v>
      </c>
      <c r="D51" s="228"/>
      <c r="E51" s="348" t="s">
        <v>597</v>
      </c>
    </row>
    <row r="52" spans="2:5" ht="30" customHeight="1">
      <c r="B52" s="348">
        <v>49</v>
      </c>
      <c r="C52" s="909" t="s">
        <v>362</v>
      </c>
      <c r="D52" s="228"/>
      <c r="E52" s="348" t="s">
        <v>598</v>
      </c>
    </row>
    <row r="53" spans="2:5" ht="30" customHeight="1">
      <c r="B53" s="348">
        <v>50</v>
      </c>
      <c r="C53" s="909" t="s">
        <v>364</v>
      </c>
      <c r="D53" s="228"/>
      <c r="E53" s="348" t="s">
        <v>599</v>
      </c>
    </row>
    <row r="54" spans="2:5" ht="30" customHeight="1">
      <c r="B54" s="348">
        <v>51</v>
      </c>
      <c r="C54" s="909" t="s">
        <v>366</v>
      </c>
      <c r="D54" s="106"/>
      <c r="E54" s="348" t="s">
        <v>600</v>
      </c>
    </row>
    <row r="55" spans="2:5" ht="30" customHeight="1">
      <c r="B55" s="348">
        <v>52</v>
      </c>
      <c r="C55" s="909" t="s">
        <v>368</v>
      </c>
      <c r="D55" s="228"/>
      <c r="E55" s="348" t="s">
        <v>601</v>
      </c>
    </row>
    <row r="56" spans="2:5" ht="30" customHeight="1">
      <c r="B56" s="348">
        <v>53</v>
      </c>
      <c r="C56" s="909" t="s">
        <v>370</v>
      </c>
      <c r="D56" s="228"/>
      <c r="E56" s="348" t="s">
        <v>602</v>
      </c>
    </row>
    <row r="57" spans="2:5" ht="30" customHeight="1">
      <c r="B57" s="348">
        <v>54</v>
      </c>
      <c r="C57" s="909" t="s">
        <v>372</v>
      </c>
      <c r="D57" s="228"/>
      <c r="E57" s="348" t="s">
        <v>603</v>
      </c>
    </row>
    <row r="58" spans="2:5" ht="30" customHeight="1">
      <c r="B58" s="348">
        <v>55</v>
      </c>
      <c r="C58" s="909" t="s">
        <v>374</v>
      </c>
      <c r="D58" s="228"/>
      <c r="E58" s="348" t="s">
        <v>604</v>
      </c>
    </row>
    <row r="59" spans="2:5" ht="30" customHeight="1">
      <c r="B59" s="348">
        <v>56</v>
      </c>
      <c r="C59" s="956" t="s">
        <v>305</v>
      </c>
      <c r="D59" s="228"/>
      <c r="E59" s="348" t="s">
        <v>304</v>
      </c>
    </row>
    <row r="60" spans="2:5" ht="30" customHeight="1">
      <c r="B60" s="348">
        <v>57</v>
      </c>
      <c r="C60" s="956" t="s">
        <v>307</v>
      </c>
      <c r="D60" s="228"/>
      <c r="E60" s="348" t="s">
        <v>306</v>
      </c>
    </row>
    <row r="61" spans="2:5" ht="30" customHeight="1">
      <c r="B61" s="348">
        <v>58</v>
      </c>
      <c r="C61" s="956" t="s">
        <v>309</v>
      </c>
      <c r="D61" s="228"/>
      <c r="E61" s="348" t="s">
        <v>308</v>
      </c>
    </row>
    <row r="62" spans="2:5" ht="30" customHeight="1">
      <c r="B62" s="348">
        <v>59</v>
      </c>
      <c r="C62" s="956" t="s">
        <v>311</v>
      </c>
      <c r="D62" s="228"/>
      <c r="E62" s="348" t="s">
        <v>310</v>
      </c>
    </row>
    <row r="63" spans="2:5" ht="30" customHeight="1">
      <c r="B63" s="348">
        <v>60</v>
      </c>
      <c r="C63" s="915" t="s">
        <v>314</v>
      </c>
      <c r="D63" s="228"/>
      <c r="E63" s="348" t="s">
        <v>313</v>
      </c>
    </row>
    <row r="64" spans="2:5" ht="30" customHeight="1">
      <c r="B64" s="348">
        <v>61</v>
      </c>
      <c r="C64" s="915" t="s">
        <v>316</v>
      </c>
      <c r="D64" s="228"/>
      <c r="E64" s="348" t="s">
        <v>315</v>
      </c>
    </row>
    <row r="65" spans="2:5" ht="30" customHeight="1">
      <c r="B65" s="348">
        <v>62</v>
      </c>
      <c r="C65" s="915" t="s">
        <v>318</v>
      </c>
      <c r="E65" s="348" t="s">
        <v>317</v>
      </c>
    </row>
    <row r="66" spans="2:5" ht="30" customHeight="1">
      <c r="B66" s="348">
        <v>63</v>
      </c>
      <c r="C66" s="915" t="s">
        <v>320</v>
      </c>
      <c r="E66" s="348" t="s">
        <v>319</v>
      </c>
    </row>
    <row r="67" spans="2:5" ht="30" customHeight="1">
      <c r="B67" s="348">
        <v>64</v>
      </c>
      <c r="C67" s="915" t="s">
        <v>322</v>
      </c>
      <c r="E67" s="348" t="s">
        <v>321</v>
      </c>
    </row>
    <row r="68" spans="2:5" ht="30" customHeight="1">
      <c r="B68" s="348">
        <v>65</v>
      </c>
      <c r="C68" s="956"/>
      <c r="E68" s="348"/>
    </row>
    <row r="69" spans="2:5" ht="30" customHeight="1">
      <c r="B69" s="348">
        <v>66</v>
      </c>
      <c r="C69" s="956"/>
      <c r="E69" s="348"/>
    </row>
    <row r="70" spans="2:5" ht="30" customHeight="1">
      <c r="B70" s="348">
        <v>67</v>
      </c>
      <c r="C70" s="956"/>
      <c r="E70" s="348"/>
    </row>
    <row r="71" spans="2:5" ht="30" customHeight="1">
      <c r="B71" s="348">
        <v>68</v>
      </c>
      <c r="C71" s="956"/>
      <c r="E71" s="348"/>
    </row>
    <row r="72" spans="2:5" ht="30" customHeight="1">
      <c r="B72" s="348">
        <v>69</v>
      </c>
      <c r="C72" s="956"/>
      <c r="E72" s="348"/>
    </row>
    <row r="73" spans="2:5" ht="30" customHeight="1">
      <c r="B73" s="348">
        <v>70</v>
      </c>
      <c r="C73" s="956"/>
      <c r="E73" s="348"/>
    </row>
    <row r="74" spans="2:5" ht="30" customHeight="1">
      <c r="B74" s="348">
        <v>71</v>
      </c>
      <c r="C74" s="956"/>
      <c r="E74" s="348"/>
    </row>
    <row r="75" spans="2:5" ht="30" customHeight="1">
      <c r="B75" s="348">
        <v>72</v>
      </c>
      <c r="C75" s="956"/>
      <c r="E75" s="348"/>
    </row>
    <row r="76" spans="2:5" ht="30" customHeight="1">
      <c r="B76" s="349"/>
      <c r="C76" s="349"/>
      <c r="E76" s="349"/>
    </row>
    <row r="79" spans="2:5" ht="30" customHeight="1">
      <c r="B79" s="347" t="s">
        <v>513</v>
      </c>
      <c r="C79" s="347" t="s">
        <v>514</v>
      </c>
      <c r="E79" s="347" t="s">
        <v>515</v>
      </c>
    </row>
    <row r="80" spans="2:5" ht="30" customHeight="1">
      <c r="B80" s="957">
        <v>3</v>
      </c>
      <c r="C80" s="348" t="s">
        <v>339</v>
      </c>
      <c r="E80" s="348" t="s">
        <v>516</v>
      </c>
    </row>
    <row r="81" spans="2:5" ht="30" customHeight="1">
      <c r="B81" s="957">
        <v>2.5</v>
      </c>
      <c r="C81" s="348" t="s">
        <v>340</v>
      </c>
      <c r="E81" s="348" t="s">
        <v>605</v>
      </c>
    </row>
    <row r="82" spans="2:5" ht="30" customHeight="1">
      <c r="B82" s="957">
        <v>2.5</v>
      </c>
      <c r="C82" s="348" t="s">
        <v>349</v>
      </c>
      <c r="E82" s="348" t="s">
        <v>606</v>
      </c>
    </row>
    <row r="83" spans="2:5" ht="30" customHeight="1">
      <c r="B83" s="957">
        <v>2.5</v>
      </c>
      <c r="C83" s="348" t="s">
        <v>350</v>
      </c>
      <c r="E83" s="348" t="s">
        <v>607</v>
      </c>
    </row>
    <row r="84" spans="2:5" ht="30" customHeight="1">
      <c r="B84" s="957">
        <v>2.5</v>
      </c>
      <c r="C84" s="348" t="s">
        <v>378</v>
      </c>
      <c r="E84" s="348" t="s">
        <v>608</v>
      </c>
    </row>
    <row r="85" spans="2:5" ht="30" customHeight="1">
      <c r="B85" s="957"/>
      <c r="C85" s="348"/>
      <c r="E85" s="348"/>
    </row>
    <row r="86" spans="2:5" ht="30" customHeight="1">
      <c r="B86" s="957"/>
      <c r="C86" s="348"/>
      <c r="E86" s="348"/>
    </row>
    <row r="87" spans="2:5" ht="30" customHeight="1">
      <c r="B87" s="957"/>
      <c r="C87" s="348"/>
      <c r="E87" s="348"/>
    </row>
    <row r="88" spans="2:5" ht="30" customHeight="1">
      <c r="B88" s="957"/>
      <c r="C88" s="348"/>
      <c r="E88" s="348"/>
    </row>
    <row r="89" spans="2:5" ht="30" customHeight="1">
      <c r="B89" s="349"/>
      <c r="C89" s="349"/>
      <c r="E89" s="349"/>
    </row>
    <row r="92" spans="2:5" ht="30" customHeight="1">
      <c r="C92" s="347" t="s">
        <v>521</v>
      </c>
      <c r="E92" s="347" t="s">
        <v>522</v>
      </c>
    </row>
    <row r="93" spans="2:5" ht="30" customHeight="1">
      <c r="C93" s="348" t="s">
        <v>74</v>
      </c>
      <c r="E93" s="348" t="s">
        <v>74</v>
      </c>
    </row>
    <row r="94" spans="2:5" ht="30" customHeight="1">
      <c r="C94" s="348" t="s">
        <v>523</v>
      </c>
      <c r="E94" s="348" t="s">
        <v>247</v>
      </c>
    </row>
    <row r="95" spans="2:5" ht="30" customHeight="1">
      <c r="C95" s="348" t="s">
        <v>525</v>
      </c>
      <c r="E95" s="348" t="s">
        <v>259</v>
      </c>
    </row>
    <row r="96" spans="2:5" ht="30" customHeight="1">
      <c r="C96" s="348" t="s">
        <v>526</v>
      </c>
      <c r="E96" s="348" t="s">
        <v>252</v>
      </c>
    </row>
    <row r="97" spans="3:5" ht="30" customHeight="1">
      <c r="C97" s="348" t="s">
        <v>348</v>
      </c>
      <c r="E97" s="348" t="s">
        <v>254</v>
      </c>
    </row>
    <row r="98" spans="3:5" ht="30" customHeight="1">
      <c r="C98" s="348" t="s">
        <v>529</v>
      </c>
      <c r="E98" s="348" t="s">
        <v>303</v>
      </c>
    </row>
    <row r="99" spans="3:5" ht="30" customHeight="1">
      <c r="C99" s="348" t="s">
        <v>531</v>
      </c>
      <c r="E99" s="348" t="s">
        <v>265</v>
      </c>
    </row>
    <row r="100" spans="3:5" ht="30" customHeight="1">
      <c r="C100" s="348" t="s">
        <v>532</v>
      </c>
      <c r="E100" s="348" t="s">
        <v>277</v>
      </c>
    </row>
    <row r="101" spans="3:5" ht="30" customHeight="1">
      <c r="C101" s="348" t="s">
        <v>533</v>
      </c>
      <c r="E101" s="348" t="s">
        <v>271</v>
      </c>
    </row>
    <row r="102" spans="3:5" ht="30" customHeight="1">
      <c r="C102" s="348" t="s">
        <v>534</v>
      </c>
      <c r="E102" s="348" t="s">
        <v>282</v>
      </c>
    </row>
    <row r="103" spans="3:5" ht="30" customHeight="1">
      <c r="C103" s="348" t="s">
        <v>535</v>
      </c>
      <c r="E103" s="348" t="s">
        <v>287</v>
      </c>
    </row>
    <row r="104" spans="3:5" ht="30" customHeight="1">
      <c r="C104" s="348" t="s">
        <v>536</v>
      </c>
      <c r="E104" s="348" t="s">
        <v>288</v>
      </c>
    </row>
    <row r="105" spans="3:5" ht="30" customHeight="1">
      <c r="C105" s="348" t="s">
        <v>537</v>
      </c>
      <c r="E105" s="348" t="s">
        <v>294</v>
      </c>
    </row>
    <row r="106" spans="3:5" ht="30" customHeight="1">
      <c r="C106" s="348" t="s">
        <v>538</v>
      </c>
      <c r="E106" s="348" t="s">
        <v>300</v>
      </c>
    </row>
    <row r="107" spans="3:5" ht="30" customHeight="1">
      <c r="C107" s="349"/>
      <c r="E107" s="349"/>
    </row>
    <row r="110" spans="3:5" ht="30" customHeight="1">
      <c r="C110" s="347" t="s">
        <v>539</v>
      </c>
      <c r="E110" s="958" t="s">
        <v>540</v>
      </c>
    </row>
    <row r="111" spans="3:5" ht="30" customHeight="1">
      <c r="C111" s="294" t="s">
        <v>541</v>
      </c>
      <c r="E111" s="294" t="s">
        <v>137</v>
      </c>
    </row>
    <row r="112" spans="3:5" ht="30" customHeight="1">
      <c r="C112" s="294" t="s">
        <v>542</v>
      </c>
      <c r="E112" s="294" t="s">
        <v>139</v>
      </c>
    </row>
    <row r="113" spans="3:5" ht="30" customHeight="1">
      <c r="C113" s="294" t="s">
        <v>543</v>
      </c>
      <c r="E113" s="294" t="s">
        <v>128</v>
      </c>
    </row>
    <row r="114" spans="3:5" ht="30" customHeight="1">
      <c r="C114" s="276" t="s">
        <v>544</v>
      </c>
      <c r="E114" s="276" t="s">
        <v>545</v>
      </c>
    </row>
    <row r="115" spans="3:5" ht="30" customHeight="1">
      <c r="C115" s="276" t="s">
        <v>546</v>
      </c>
      <c r="E115" s="276" t="s">
        <v>122</v>
      </c>
    </row>
    <row r="116" spans="3:5" ht="30" customHeight="1">
      <c r="C116" s="284" t="s">
        <v>131</v>
      </c>
      <c r="E116" s="284" t="s">
        <v>130</v>
      </c>
    </row>
    <row r="117" spans="3:5" ht="30" customHeight="1">
      <c r="C117" s="284" t="s">
        <v>104</v>
      </c>
      <c r="E117" s="284" t="s">
        <v>132</v>
      </c>
    </row>
    <row r="118" spans="3:5" ht="30" customHeight="1">
      <c r="C118" s="284" t="s">
        <v>135</v>
      </c>
      <c r="E118" s="284" t="s">
        <v>134</v>
      </c>
    </row>
    <row r="119" spans="3:5" ht="30" customHeight="1">
      <c r="C119" s="278" t="s">
        <v>106</v>
      </c>
      <c r="E119" s="278" t="s">
        <v>136</v>
      </c>
    </row>
    <row r="120" spans="3:5" ht="30" customHeight="1">
      <c r="C120" s="959" t="s">
        <v>547</v>
      </c>
      <c r="E120" s="957" t="s">
        <v>548</v>
      </c>
    </row>
    <row r="121" spans="3:5" ht="30" customHeight="1">
      <c r="C121" s="959" t="s">
        <v>549</v>
      </c>
      <c r="E121" s="957" t="s">
        <v>550</v>
      </c>
    </row>
    <row r="122" spans="3:5" ht="30" customHeight="1">
      <c r="C122" s="959" t="s">
        <v>551</v>
      </c>
      <c r="E122" s="957" t="s">
        <v>552</v>
      </c>
    </row>
    <row r="123" spans="3:5" ht="30" customHeight="1">
      <c r="C123" s="959" t="s">
        <v>553</v>
      </c>
      <c r="E123" s="957" t="s">
        <v>554</v>
      </c>
    </row>
    <row r="124" spans="3:5" ht="30" customHeight="1">
      <c r="C124" s="959" t="s">
        <v>555</v>
      </c>
      <c r="E124" s="957" t="s">
        <v>556</v>
      </c>
    </row>
    <row r="125" spans="3:5" ht="30" customHeight="1">
      <c r="C125" s="959"/>
      <c r="E125" s="957"/>
    </row>
    <row r="126" spans="3:5" ht="30" customHeight="1">
      <c r="C126" s="959"/>
      <c r="E126" s="957"/>
    </row>
    <row r="127" spans="3:5" ht="30" customHeight="1">
      <c r="C127" s="959"/>
      <c r="E127" s="957"/>
    </row>
    <row r="128" spans="3:5" ht="30" customHeight="1">
      <c r="C128" s="959"/>
      <c r="E128" s="957"/>
    </row>
    <row r="129" spans="3:5" ht="30" customHeight="1">
      <c r="C129" s="349"/>
      <c r="E129" s="349"/>
    </row>
  </sheetData>
  <sheetProtection sheet="1"/>
  <mergeCells count="1">
    <mergeCell ref="B1:E1"/>
  </mergeCells>
  <pageMargins left="0.7" right="0.7" top="0.75" bottom="0.75" header="0.3" footer="0.3"/>
  <pageSetup paperSize="9"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
    <tabColor rgb="FF00B050"/>
    <pageSetUpPr fitToPage="1"/>
  </sheetPr>
  <dimension ref="B1:DH1048549"/>
  <sheetViews>
    <sheetView showGridLines="0" showRowColHeaders="0" topLeftCell="A31" zoomScale="70" workbookViewId="0">
      <selection activeCell="H19" sqref="H19"/>
    </sheetView>
  </sheetViews>
  <sheetFormatPr baseColWidth="10" defaultColWidth="10.85546875" defaultRowHeight="15"/>
  <cols>
    <col min="1" max="1" width="1.7109375" style="1" customWidth="1"/>
    <col min="2" max="2" width="2.42578125" style="1" customWidth="1"/>
    <col min="3" max="3" width="1.7109375" style="1" customWidth="1"/>
    <col min="4" max="4" width="10.85546875" style="1" customWidth="1"/>
    <col min="5" max="5" width="7.42578125" style="1" customWidth="1"/>
    <col min="6" max="6" width="1.7109375" style="1" customWidth="1"/>
    <col min="7" max="7" width="5" style="1" customWidth="1"/>
    <col min="8" max="8" width="36.7109375" style="1" customWidth="1"/>
    <col min="9" max="9" width="1.7109375" style="1" customWidth="1"/>
    <col min="10" max="10" width="21.7109375" style="1" customWidth="1"/>
    <col min="11" max="11" width="1.7109375" style="1" customWidth="1"/>
    <col min="12" max="12" width="12.42578125" style="1" customWidth="1"/>
    <col min="13" max="14" width="4.140625" style="1" customWidth="1"/>
    <col min="15" max="15" width="1.7109375" style="1" customWidth="1"/>
    <col min="16" max="16" width="8.85546875" style="1" customWidth="1"/>
    <col min="17" max="17" width="8.28515625" style="1" customWidth="1"/>
    <col min="18" max="18" width="10.85546875" style="1" customWidth="1"/>
    <col min="19" max="19" width="8.85546875" style="1" customWidth="1"/>
    <col min="20" max="20" width="7.42578125" style="1" customWidth="1"/>
    <col min="21" max="21" width="11.7109375" style="1" customWidth="1"/>
    <col min="22" max="22" width="1.7109375" style="1" customWidth="1"/>
    <col min="23" max="23" width="8.28515625" style="1" customWidth="1"/>
    <col min="24" max="24" width="3.28515625" style="1" customWidth="1"/>
    <col min="25" max="26" width="1.7109375" style="1" customWidth="1"/>
    <col min="27" max="27" width="10" style="1" customWidth="1"/>
    <col min="28" max="28" width="3.28515625" style="1" customWidth="1"/>
    <col min="29" max="29" width="1.7109375" style="1" customWidth="1"/>
    <col min="30" max="31" width="2.42578125" style="1" customWidth="1"/>
    <col min="32" max="16384" width="10.85546875" style="1"/>
  </cols>
  <sheetData>
    <row r="1" spans="2:112" ht="9.9499999999999993" customHeight="1"/>
    <row r="2" spans="2:112" ht="15" customHeight="1">
      <c r="B2" s="2"/>
      <c r="C2" s="3"/>
      <c r="D2" s="3"/>
      <c r="E2" s="3"/>
      <c r="F2" s="3"/>
      <c r="G2" s="3"/>
      <c r="H2" s="3"/>
      <c r="I2" s="3"/>
      <c r="J2" s="3"/>
      <c r="K2" s="3"/>
      <c r="L2" s="3"/>
      <c r="M2" s="3"/>
      <c r="N2" s="3"/>
      <c r="O2" s="3"/>
      <c r="P2" s="3"/>
      <c r="Q2" s="3"/>
      <c r="R2" s="3"/>
      <c r="S2" s="3"/>
      <c r="T2" s="3"/>
      <c r="U2" s="3"/>
      <c r="V2" s="3"/>
      <c r="W2" s="3"/>
      <c r="X2" s="3"/>
      <c r="Y2" s="3"/>
      <c r="Z2" s="3"/>
      <c r="AA2" s="3"/>
      <c r="AB2" s="3"/>
      <c r="AC2" s="3"/>
      <c r="AD2" s="4"/>
    </row>
    <row r="3" spans="2:112" ht="9.9499999999999993" customHeight="1">
      <c r="B3" s="5"/>
      <c r="F3" s="6"/>
      <c r="G3" s="6"/>
      <c r="H3" s="7"/>
      <c r="I3" s="6"/>
      <c r="J3" s="6"/>
      <c r="K3" s="8"/>
      <c r="L3" s="8"/>
      <c r="M3" s="8"/>
      <c r="N3" s="8"/>
      <c r="O3" s="8"/>
      <c r="P3" s="8"/>
      <c r="Q3" s="8"/>
      <c r="AA3" s="9"/>
      <c r="AB3" s="9"/>
      <c r="AC3" s="9"/>
      <c r="AD3" s="10"/>
    </row>
    <row r="4" spans="2:112" ht="9.9499999999999993" customHeight="1">
      <c r="B4" s="5"/>
      <c r="F4" s="6"/>
      <c r="G4" s="6"/>
      <c r="H4" s="7"/>
      <c r="I4" s="6"/>
      <c r="J4" s="6"/>
      <c r="K4" s="8"/>
      <c r="L4" s="8"/>
      <c r="M4" s="8"/>
      <c r="N4" s="8"/>
      <c r="O4" s="8"/>
      <c r="P4" s="8"/>
      <c r="Q4" s="8"/>
      <c r="AC4" s="9"/>
      <c r="AD4" s="10"/>
    </row>
    <row r="5" spans="2:112" s="11" customFormat="1" ht="27.95" customHeight="1">
      <c r="B5" s="12"/>
      <c r="F5" s="13"/>
      <c r="G5" s="1051" t="str">
        <f>IF('Suivi des évaluations'!K5=0,"?",'Suivi des évaluations'!K5)</f>
        <v>?</v>
      </c>
      <c r="H5" s="1051"/>
      <c r="I5" s="1071"/>
      <c r="J5" s="1067" t="str">
        <f>IF('Suivi des évaluations'!K15=0,"?",'Suivi des évaluations'!K15)</f>
        <v>Seconde</v>
      </c>
      <c r="K5" s="1072"/>
      <c r="L5" s="1067" t="str">
        <f>IF('Suivi des évaluations'!S15=0,"?",'Suivi des évaluations'!S15)</f>
        <v>BCP</v>
      </c>
      <c r="M5" s="1067"/>
      <c r="N5" s="1075"/>
      <c r="O5" s="1068" t="str">
        <f>IF('Suivi des évaluations'!AB15=0,"?",'Suivi des évaluations'!AB15)</f>
        <v>Maintenance et efficacité énergétique (MEE)</v>
      </c>
      <c r="P5" s="1068"/>
      <c r="Q5" s="1068"/>
      <c r="R5" s="1068"/>
      <c r="S5" s="1068"/>
      <c r="T5" s="1068"/>
      <c r="X5" s="19"/>
      <c r="Y5" s="19"/>
      <c r="Z5" s="19"/>
      <c r="AD5" s="20"/>
    </row>
    <row r="6" spans="2:112" s="11" customFormat="1" ht="27.95" customHeight="1">
      <c r="B6" s="12"/>
      <c r="F6" s="13"/>
      <c r="G6" s="1051" t="str">
        <f>IF('Suivi des évaluations'!K7=0,"?",'Suivi des évaluations'!K7)</f>
        <v>?</v>
      </c>
      <c r="H6" s="1051"/>
      <c r="I6" s="1071"/>
      <c r="J6" s="1067"/>
      <c r="K6" s="1072"/>
      <c r="L6" s="1067"/>
      <c r="M6" s="1067"/>
      <c r="N6" s="1075"/>
      <c r="O6" s="1068"/>
      <c r="P6" s="1068"/>
      <c r="Q6" s="1068"/>
      <c r="R6" s="1068"/>
      <c r="S6" s="1068"/>
      <c r="T6" s="1068"/>
      <c r="X6" s="19"/>
      <c r="Y6" s="19"/>
      <c r="Z6" s="19"/>
      <c r="AD6" s="20"/>
    </row>
    <row r="7" spans="2:112" s="21" customFormat="1" ht="9.9499999999999993" customHeight="1">
      <c r="B7" s="22"/>
      <c r="G7" s="23"/>
      <c r="H7" s="23"/>
      <c r="I7" s="23"/>
      <c r="J7" s="24"/>
      <c r="K7" s="24"/>
      <c r="L7" s="24"/>
      <c r="M7" s="24"/>
      <c r="N7" s="24"/>
      <c r="O7" s="24"/>
      <c r="P7" s="24"/>
      <c r="Q7" s="8"/>
      <c r="R7" s="1"/>
      <c r="S7" s="1"/>
      <c r="T7" s="1"/>
      <c r="U7" s="1"/>
      <c r="V7" s="1"/>
      <c r="W7" s="1"/>
      <c r="X7" s="25"/>
      <c r="Y7" s="25"/>
      <c r="Z7" s="25"/>
      <c r="AD7" s="26"/>
    </row>
    <row r="8" spans="2:112" ht="9.9499999999999993" customHeight="1">
      <c r="B8" s="5"/>
      <c r="D8" s="27"/>
      <c r="E8" s="27"/>
      <c r="X8" s="28"/>
      <c r="Y8" s="28"/>
      <c r="Z8" s="28"/>
      <c r="AD8" s="10"/>
      <c r="AE8" s="27"/>
      <c r="AF8" s="27"/>
    </row>
    <row r="9" spans="2:112" s="21" customFormat="1" ht="60" customHeight="1">
      <c r="B9" s="1069" t="s">
        <v>0</v>
      </c>
      <c r="C9" s="1070"/>
      <c r="D9" s="1070"/>
      <c r="E9" s="1070"/>
      <c r="F9" s="29"/>
      <c r="G9" s="30"/>
      <c r="H9" s="131" t="s">
        <v>71</v>
      </c>
      <c r="I9" s="132"/>
      <c r="J9" s="132"/>
      <c r="K9" s="133"/>
      <c r="L9" s="133"/>
      <c r="M9" s="133"/>
      <c r="N9" s="133"/>
      <c r="O9" s="133"/>
      <c r="P9" s="133"/>
      <c r="Q9" s="133"/>
      <c r="R9" s="133"/>
      <c r="S9" s="133"/>
      <c r="T9" s="133"/>
      <c r="U9" s="133"/>
      <c r="V9" s="133"/>
      <c r="W9" s="133"/>
      <c r="X9" s="133"/>
      <c r="Y9" s="29"/>
      <c r="Z9" s="29"/>
      <c r="AA9" s="29"/>
      <c r="AB9" s="29"/>
      <c r="AC9" s="29"/>
      <c r="AD9" s="31"/>
    </row>
    <row r="10" spans="2:112" ht="30" customHeight="1">
      <c r="B10" s="134"/>
      <c r="C10" s="135"/>
      <c r="D10" s="135"/>
      <c r="E10" s="135"/>
      <c r="F10" s="135"/>
      <c r="G10" s="136"/>
      <c r="H10" s="137"/>
      <c r="I10" s="1073"/>
      <c r="J10" s="1073"/>
      <c r="K10" s="1073"/>
      <c r="L10" s="1073"/>
      <c r="M10" s="1073"/>
      <c r="N10" s="1073"/>
      <c r="O10" s="1073"/>
      <c r="P10" s="1073"/>
      <c r="Q10" s="1073"/>
      <c r="R10" s="1073"/>
      <c r="S10" s="1073"/>
      <c r="T10" s="1073"/>
      <c r="U10" s="1073"/>
      <c r="V10" s="1073"/>
      <c r="W10" s="1073"/>
      <c r="X10" s="1073"/>
      <c r="Y10" s="1073"/>
      <c r="Z10" s="1073"/>
      <c r="AA10" s="1073"/>
      <c r="AB10" s="1073"/>
      <c r="AC10" s="1073"/>
      <c r="AD10" s="1074"/>
    </row>
    <row r="11" spans="2:112" ht="5.0999999999999996" customHeight="1">
      <c r="B11" s="5"/>
      <c r="G11" s="37"/>
      <c r="H11" s="38"/>
      <c r="I11" s="38"/>
      <c r="J11" s="38"/>
      <c r="K11" s="38"/>
      <c r="L11" s="38"/>
      <c r="M11" s="38"/>
      <c r="N11" s="38"/>
      <c r="O11" s="37"/>
      <c r="P11" s="37"/>
      <c r="Q11" s="37"/>
      <c r="R11" s="37"/>
      <c r="S11" s="37"/>
      <c r="T11" s="37"/>
      <c r="U11" s="37"/>
      <c r="V11" s="37"/>
      <c r="W11" s="37"/>
      <c r="X11" s="37"/>
      <c r="Y11" s="37"/>
      <c r="Z11" s="37"/>
      <c r="AA11" s="37"/>
      <c r="AB11" s="37"/>
      <c r="AD11" s="10"/>
    </row>
    <row r="12" spans="2:112" ht="12" customHeight="1">
      <c r="B12" s="5"/>
      <c r="E12" s="37"/>
      <c r="G12" s="37"/>
      <c r="H12" s="138"/>
      <c r="I12" s="37"/>
      <c r="J12" s="37"/>
      <c r="K12" s="37"/>
      <c r="L12" s="40"/>
      <c r="M12" s="40"/>
      <c r="N12" s="40"/>
      <c r="O12" s="40"/>
      <c r="P12" s="41"/>
      <c r="Q12" s="41"/>
      <c r="R12" s="41"/>
      <c r="S12" s="41"/>
      <c r="T12" s="37"/>
      <c r="U12" s="42"/>
      <c r="V12" s="43"/>
      <c r="W12" s="44"/>
      <c r="X12" s="45"/>
      <c r="Y12" s="46"/>
      <c r="Z12" s="47"/>
      <c r="AA12" s="46"/>
      <c r="AB12" s="48"/>
      <c r="AD12" s="10"/>
    </row>
    <row r="13" spans="2:112" ht="5.0999999999999996" customHeight="1">
      <c r="B13" s="5"/>
      <c r="G13" s="37"/>
      <c r="H13" s="40"/>
      <c r="I13" s="37"/>
      <c r="J13" s="37"/>
      <c r="K13" s="37"/>
      <c r="L13" s="40"/>
      <c r="M13" s="40"/>
      <c r="N13" s="40"/>
      <c r="O13" s="40"/>
      <c r="P13" s="49"/>
      <c r="Q13" s="139"/>
      <c r="R13" s="139"/>
      <c r="S13" s="49"/>
      <c r="T13" s="37"/>
      <c r="U13" s="40"/>
      <c r="V13" s="37"/>
      <c r="W13" s="40"/>
      <c r="X13" s="37"/>
      <c r="Y13" s="37"/>
      <c r="Z13" s="37"/>
      <c r="AA13" s="37"/>
      <c r="AB13" s="37"/>
      <c r="AD13" s="10"/>
    </row>
    <row r="14" spans="2:112" ht="9.9499999999999993" customHeight="1">
      <c r="B14" s="5"/>
      <c r="D14" s="183"/>
      <c r="E14" s="28"/>
      <c r="G14" s="37"/>
      <c r="H14" s="184"/>
      <c r="I14" s="185"/>
      <c r="J14" s="184"/>
      <c r="K14" s="184"/>
      <c r="L14" s="184"/>
      <c r="M14" s="184"/>
      <c r="N14" s="184"/>
      <c r="O14" s="184"/>
      <c r="P14" s="184"/>
      <c r="Q14" s="184"/>
      <c r="R14" s="184"/>
      <c r="S14" s="184"/>
      <c r="T14" s="186"/>
      <c r="U14" s="186"/>
      <c r="V14" s="186"/>
      <c r="W14" s="128"/>
      <c r="X14" s="128"/>
      <c r="Y14" s="187"/>
      <c r="Z14" s="187"/>
      <c r="AA14" s="94"/>
      <c r="AB14" s="94"/>
      <c r="AC14" s="94"/>
      <c r="AD14" s="188"/>
      <c r="AE14" s="94"/>
      <c r="AF14" s="94"/>
      <c r="AG14" s="94"/>
      <c r="AH14" s="94"/>
      <c r="AI14" s="94"/>
      <c r="AJ14" s="189"/>
      <c r="AK14" s="189"/>
      <c r="AL14" s="189"/>
      <c r="AM14" s="189"/>
      <c r="AN14" s="189"/>
      <c r="AO14" s="189"/>
      <c r="AP14" s="189"/>
      <c r="AQ14" s="189"/>
      <c r="AR14" s="189"/>
      <c r="AS14" s="189"/>
      <c r="AT14" s="190"/>
      <c r="AU14" s="191"/>
      <c r="AV14" s="191"/>
      <c r="AW14" s="192"/>
      <c r="AX14" s="193"/>
      <c r="AY14" s="193"/>
      <c r="AZ14" s="194"/>
      <c r="BA14" s="192"/>
      <c r="BB14" s="37"/>
      <c r="BC14" s="193"/>
      <c r="BD14" s="37"/>
      <c r="BE14" s="37"/>
      <c r="BF14" s="37"/>
      <c r="BG14" s="37"/>
      <c r="BH14" s="37"/>
      <c r="BI14" s="37"/>
      <c r="BJ14" s="10"/>
      <c r="BL14" s="21"/>
      <c r="BM14" s="195"/>
      <c r="BN14" s="196"/>
      <c r="BO14" s="196"/>
      <c r="BP14" s="196"/>
      <c r="BQ14" s="196"/>
      <c r="BR14" s="196"/>
      <c r="BS14" s="196"/>
      <c r="BT14" s="196"/>
      <c r="BU14" s="196"/>
      <c r="BV14" s="196"/>
      <c r="BW14" s="196"/>
      <c r="BX14" s="196"/>
      <c r="BY14" s="196"/>
      <c r="BZ14" s="196"/>
      <c r="CA14" s="196"/>
      <c r="CB14" s="196"/>
      <c r="CC14" s="196"/>
      <c r="CD14" s="196"/>
      <c r="CE14" s="196"/>
      <c r="CF14" s="196"/>
      <c r="CG14" s="196"/>
      <c r="CH14" s="197"/>
      <c r="CI14" s="198"/>
      <c r="CJ14" s="198"/>
      <c r="CK14" s="198"/>
      <c r="CL14" s="198"/>
      <c r="CM14" s="198"/>
      <c r="CN14" s="198"/>
      <c r="CO14" s="198"/>
      <c r="CP14" s="198"/>
      <c r="CQ14" s="198"/>
      <c r="CR14" s="198"/>
      <c r="CS14" s="198"/>
      <c r="CT14" s="198"/>
      <c r="CU14" s="198"/>
      <c r="CV14" s="198"/>
      <c r="CW14" s="198"/>
      <c r="CX14" s="198"/>
      <c r="CY14" s="198"/>
      <c r="CZ14" s="198"/>
      <c r="DA14" s="198"/>
      <c r="DB14" s="198"/>
      <c r="DC14" s="198"/>
      <c r="DD14" s="198"/>
      <c r="DE14" s="198"/>
      <c r="DF14" s="198"/>
      <c r="DG14" s="198"/>
      <c r="DH14" s="198"/>
    </row>
    <row r="15" spans="2:112" ht="15" customHeight="1">
      <c r="B15" s="5"/>
      <c r="D15" s="183"/>
      <c r="E15" s="28"/>
      <c r="G15" s="37"/>
      <c r="H15" s="184"/>
      <c r="I15" s="1131" t="s">
        <v>72</v>
      </c>
      <c r="J15" s="1131"/>
      <c r="K15" s="200"/>
      <c r="L15" s="1131" t="s">
        <v>73</v>
      </c>
      <c r="M15" s="1131"/>
      <c r="N15" s="201"/>
      <c r="O15" s="1131" t="s">
        <v>12</v>
      </c>
      <c r="P15" s="1131"/>
      <c r="Q15" s="200"/>
      <c r="R15" s="200"/>
      <c r="S15" s="200"/>
      <c r="T15" s="200"/>
      <c r="U15" s="186"/>
      <c r="V15" s="186"/>
      <c r="W15" s="128"/>
      <c r="X15" s="128"/>
      <c r="Y15" s="187"/>
      <c r="Z15" s="187"/>
      <c r="AA15" s="94"/>
      <c r="AB15" s="94"/>
      <c r="AC15" s="94"/>
      <c r="AD15" s="188"/>
      <c r="AE15" s="94"/>
      <c r="AF15" s="94"/>
      <c r="AG15" s="94"/>
      <c r="AH15" s="94"/>
      <c r="AI15" s="94"/>
      <c r="AJ15" s="189"/>
      <c r="AK15" s="189"/>
      <c r="AL15" s="189"/>
      <c r="AM15" s="189"/>
      <c r="AN15" s="189"/>
      <c r="AO15" s="189"/>
      <c r="AP15" s="189"/>
      <c r="AQ15" s="189"/>
      <c r="AR15" s="189"/>
      <c r="AS15" s="189"/>
      <c r="AT15" s="190"/>
      <c r="AU15" s="191"/>
      <c r="AV15" s="191"/>
      <c r="AW15" s="192"/>
      <c r="AX15" s="193"/>
      <c r="AY15" s="193"/>
      <c r="AZ15" s="194"/>
      <c r="BA15" s="192"/>
      <c r="BB15" s="37"/>
      <c r="BC15" s="193"/>
      <c r="BD15" s="37"/>
      <c r="BE15" s="37"/>
      <c r="BF15" s="37"/>
      <c r="BG15" s="37"/>
      <c r="BH15" s="37"/>
      <c r="BI15" s="37"/>
      <c r="BJ15" s="10"/>
      <c r="BL15" s="21"/>
      <c r="BM15" s="195"/>
      <c r="BN15" s="196"/>
      <c r="BO15" s="196"/>
      <c r="BP15" s="196"/>
      <c r="BQ15" s="196"/>
      <c r="BR15" s="196"/>
      <c r="BS15" s="196"/>
      <c r="BT15" s="196"/>
      <c r="BU15" s="196"/>
      <c r="BV15" s="196"/>
      <c r="BW15" s="196"/>
      <c r="BX15" s="196"/>
      <c r="BY15" s="196"/>
      <c r="BZ15" s="196"/>
      <c r="CA15" s="196"/>
      <c r="CB15" s="196"/>
      <c r="CC15" s="196"/>
      <c r="CD15" s="196"/>
      <c r="CE15" s="196"/>
      <c r="CF15" s="196"/>
      <c r="CG15" s="196"/>
      <c r="CH15" s="197"/>
      <c r="CI15" s="198"/>
      <c r="CJ15" s="198"/>
      <c r="CK15" s="198"/>
      <c r="CL15" s="198"/>
      <c r="CM15" s="198"/>
      <c r="CN15" s="198"/>
      <c r="CO15" s="198"/>
      <c r="CP15" s="198"/>
      <c r="CQ15" s="198"/>
      <c r="CR15" s="198"/>
      <c r="CS15" s="198"/>
      <c r="CT15" s="198"/>
      <c r="CU15" s="198"/>
      <c r="CV15" s="198"/>
      <c r="CW15" s="198"/>
      <c r="CX15" s="198"/>
      <c r="CY15" s="198"/>
      <c r="CZ15" s="198"/>
      <c r="DA15" s="198"/>
      <c r="DB15" s="198"/>
      <c r="DC15" s="198"/>
      <c r="DD15" s="198"/>
      <c r="DE15" s="198"/>
      <c r="DF15" s="198"/>
      <c r="DG15" s="198"/>
      <c r="DH15" s="198"/>
    </row>
    <row r="16" spans="2:112" ht="27" customHeight="1">
      <c r="B16" s="5"/>
      <c r="D16" s="183"/>
      <c r="E16" s="28"/>
      <c r="G16" s="37"/>
      <c r="H16" s="202"/>
      <c r="I16" s="203"/>
      <c r="J16" s="203"/>
      <c r="K16" s="203"/>
      <c r="L16" s="203"/>
      <c r="M16" s="203"/>
      <c r="N16" s="203"/>
      <c r="O16" s="203"/>
      <c r="P16" s="203"/>
      <c r="Q16" s="203"/>
      <c r="R16" s="203"/>
      <c r="S16" s="203"/>
      <c r="T16" s="203"/>
      <c r="V16" s="204"/>
      <c r="W16" s="128"/>
      <c r="AD16" s="10"/>
      <c r="AJ16" s="128"/>
      <c r="AK16" s="128"/>
      <c r="BA16" s="192"/>
      <c r="BB16" s="37"/>
      <c r="BC16" s="193"/>
      <c r="BD16" s="37"/>
      <c r="BE16" s="37"/>
      <c r="BF16" s="37"/>
      <c r="BG16" s="37"/>
      <c r="BH16" s="37"/>
      <c r="BI16" s="37"/>
      <c r="BJ16" s="10"/>
      <c r="BL16" s="21"/>
      <c r="BM16" s="195"/>
      <c r="BN16" s="196"/>
      <c r="BO16" s="196"/>
      <c r="BP16" s="196"/>
      <c r="BQ16" s="196"/>
      <c r="BR16" s="196"/>
      <c r="BS16" s="196"/>
      <c r="BT16" s="196"/>
      <c r="BU16" s="196"/>
      <c r="BV16" s="196"/>
      <c r="BW16" s="196"/>
      <c r="BX16" s="196"/>
      <c r="BY16" s="196"/>
      <c r="BZ16" s="196"/>
      <c r="CA16" s="196"/>
      <c r="CB16" s="196"/>
      <c r="CC16" s="196"/>
      <c r="CD16" s="196"/>
      <c r="CE16" s="196"/>
      <c r="CF16" s="196"/>
      <c r="CG16" s="196"/>
      <c r="CH16" s="197"/>
      <c r="CI16" s="198"/>
      <c r="CJ16" s="198"/>
      <c r="CK16" s="198"/>
      <c r="CL16" s="198"/>
      <c r="CM16" s="198"/>
      <c r="CN16" s="198"/>
      <c r="CO16" s="198"/>
      <c r="CP16" s="198"/>
      <c r="CQ16" s="198"/>
      <c r="CR16" s="198"/>
      <c r="CS16" s="198"/>
      <c r="CT16" s="198"/>
      <c r="CU16" s="198"/>
      <c r="CV16" s="198"/>
      <c r="CW16" s="198"/>
      <c r="CX16" s="198"/>
      <c r="CY16" s="198"/>
      <c r="CZ16" s="198"/>
      <c r="DA16" s="198"/>
      <c r="DB16" s="198"/>
      <c r="DC16" s="198"/>
      <c r="DD16" s="198"/>
      <c r="DE16" s="198"/>
      <c r="DF16" s="198"/>
      <c r="DG16" s="198"/>
      <c r="DH16" s="198"/>
    </row>
    <row r="17" spans="2:112" ht="20.100000000000001" customHeight="1">
      <c r="B17" s="5"/>
      <c r="D17" s="183"/>
      <c r="E17" s="28"/>
      <c r="G17" s="37"/>
      <c r="H17" s="1025" t="s">
        <v>74</v>
      </c>
      <c r="J17" s="1026"/>
      <c r="K17" s="205"/>
      <c r="L17" s="1132"/>
      <c r="M17" s="1135"/>
      <c r="N17" s="206"/>
      <c r="O17" s="1132"/>
      <c r="P17" s="1133"/>
      <c r="Q17" s="1133"/>
      <c r="R17" s="1133"/>
      <c r="S17" s="1134"/>
      <c r="T17" s="186"/>
      <c r="V17" s="186"/>
      <c r="W17" s="128"/>
      <c r="X17" s="128"/>
      <c r="Y17" s="187"/>
      <c r="Z17" s="187"/>
      <c r="AA17" s="94"/>
      <c r="AB17" s="94"/>
      <c r="AC17" s="94"/>
      <c r="AD17" s="188"/>
      <c r="AE17" s="207"/>
      <c r="AF17" s="207"/>
      <c r="AG17" s="207"/>
      <c r="AH17" s="207"/>
      <c r="AI17" s="207"/>
      <c r="AJ17" s="189"/>
      <c r="AK17" s="189"/>
      <c r="AL17" s="189"/>
      <c r="AM17" s="189"/>
      <c r="AN17" s="189"/>
      <c r="AO17" s="189"/>
      <c r="AP17" s="189"/>
      <c r="AQ17" s="189"/>
      <c r="AR17" s="189"/>
      <c r="AS17" s="189"/>
      <c r="AT17" s="190"/>
      <c r="AU17" s="191"/>
      <c r="AV17" s="191"/>
      <c r="AW17" s="192"/>
      <c r="AX17" s="193"/>
      <c r="AY17" s="193"/>
      <c r="AZ17" s="194"/>
      <c r="BA17" s="192"/>
      <c r="BB17" s="37"/>
      <c r="BC17" s="193"/>
      <c r="BD17" s="37"/>
      <c r="BE17" s="37"/>
      <c r="BF17" s="37"/>
      <c r="BG17" s="37"/>
      <c r="BH17" s="37"/>
      <c r="BI17" s="37"/>
      <c r="BJ17" s="10"/>
      <c r="BL17" s="21"/>
      <c r="BM17" s="195"/>
      <c r="BN17" s="196"/>
      <c r="BO17" s="196"/>
      <c r="BP17" s="196"/>
      <c r="BQ17" s="196"/>
      <c r="BR17" s="196"/>
      <c r="BS17" s="196"/>
      <c r="BT17" s="196"/>
      <c r="BU17" s="196"/>
      <c r="BV17" s="196"/>
      <c r="BW17" s="196"/>
      <c r="BX17" s="196"/>
      <c r="BY17" s="196"/>
      <c r="BZ17" s="196"/>
      <c r="CA17" s="196"/>
      <c r="CB17" s="196"/>
      <c r="CC17" s="196"/>
      <c r="CD17" s="196"/>
      <c r="CE17" s="196"/>
      <c r="CF17" s="196"/>
      <c r="CG17" s="196"/>
      <c r="CH17" s="197"/>
      <c r="CI17" s="198"/>
      <c r="CJ17" s="198"/>
      <c r="CK17" s="198"/>
      <c r="CL17" s="198"/>
      <c r="CM17" s="198"/>
      <c r="CN17" s="198"/>
      <c r="CO17" s="198"/>
      <c r="CP17" s="198"/>
      <c r="CQ17" s="198"/>
      <c r="CR17" s="198"/>
      <c r="CS17" s="198"/>
      <c r="CT17" s="198"/>
      <c r="CU17" s="198"/>
      <c r="CV17" s="198"/>
      <c r="CW17" s="198"/>
      <c r="CX17" s="198"/>
      <c r="CY17" s="198"/>
      <c r="CZ17" s="198"/>
      <c r="DA17" s="198"/>
      <c r="DB17" s="198"/>
      <c r="DC17" s="198"/>
      <c r="DD17" s="198"/>
      <c r="DE17" s="198"/>
      <c r="DF17" s="198"/>
      <c r="DG17" s="198"/>
      <c r="DH17" s="198"/>
    </row>
    <row r="18" spans="2:112" ht="5.0999999999999996" customHeight="1">
      <c r="B18" s="5"/>
      <c r="D18" s="183"/>
      <c r="E18" s="28"/>
      <c r="G18" s="37"/>
      <c r="H18" s="208"/>
      <c r="I18" s="203"/>
      <c r="J18" s="203"/>
      <c r="K18" s="203"/>
      <c r="L18" s="203"/>
      <c r="M18" s="209"/>
      <c r="N18" s="203"/>
      <c r="O18" s="203"/>
      <c r="P18" s="203"/>
      <c r="Q18" s="203"/>
      <c r="R18" s="203"/>
      <c r="S18" s="203"/>
      <c r="T18" s="203"/>
      <c r="U18" s="203"/>
      <c r="V18" s="204"/>
      <c r="W18" s="128"/>
      <c r="X18" s="128"/>
      <c r="Y18" s="128"/>
      <c r="Z18" s="128"/>
      <c r="AA18" s="128"/>
      <c r="AB18" s="128"/>
      <c r="AC18" s="128"/>
      <c r="AD18" s="210"/>
      <c r="AE18" s="128"/>
      <c r="AF18" s="128"/>
      <c r="AG18" s="128"/>
      <c r="AH18" s="128"/>
      <c r="AI18" s="128"/>
      <c r="AJ18" s="128"/>
      <c r="AK18" s="128"/>
      <c r="AL18" s="128"/>
      <c r="AM18" s="128"/>
      <c r="AN18" s="128"/>
      <c r="AO18" s="128"/>
      <c r="AP18" s="128"/>
      <c r="AQ18" s="128"/>
      <c r="AR18" s="128"/>
      <c r="AS18" s="128"/>
      <c r="AT18" s="195"/>
      <c r="AU18" s="191"/>
      <c r="AV18" s="191"/>
      <c r="AW18" s="192"/>
      <c r="AX18" s="193"/>
      <c r="AY18" s="193"/>
      <c r="AZ18" s="194"/>
      <c r="BA18" s="192"/>
      <c r="BB18" s="37"/>
      <c r="BC18" s="193"/>
      <c r="BD18" s="37"/>
      <c r="BE18" s="37"/>
      <c r="BF18" s="37"/>
      <c r="BG18" s="37"/>
      <c r="BH18" s="37"/>
      <c r="BI18" s="37"/>
      <c r="BJ18" s="10"/>
      <c r="BL18" s="21"/>
      <c r="BM18" s="195"/>
      <c r="BN18" s="196"/>
      <c r="BO18" s="196"/>
      <c r="BP18" s="196"/>
      <c r="BQ18" s="196"/>
      <c r="BR18" s="196"/>
      <c r="BS18" s="196"/>
      <c r="BT18" s="196"/>
      <c r="BU18" s="196"/>
      <c r="BV18" s="196"/>
      <c r="BW18" s="196"/>
      <c r="BX18" s="196"/>
      <c r="BY18" s="196"/>
      <c r="BZ18" s="196"/>
      <c r="CA18" s="196"/>
      <c r="CB18" s="196"/>
      <c r="CC18" s="196"/>
      <c r="CD18" s="196"/>
      <c r="CE18" s="196"/>
      <c r="CF18" s="196"/>
      <c r="CG18" s="196"/>
      <c r="CH18" s="197"/>
      <c r="CI18" s="198"/>
      <c r="CJ18" s="198"/>
      <c r="CK18" s="198"/>
      <c r="CL18" s="198"/>
      <c r="CM18" s="198"/>
      <c r="CN18" s="198"/>
      <c r="CO18" s="198"/>
      <c r="CP18" s="198"/>
      <c r="CQ18" s="198"/>
      <c r="CR18" s="198"/>
      <c r="CS18" s="198"/>
      <c r="CT18" s="198"/>
      <c r="CU18" s="198"/>
      <c r="CV18" s="198"/>
      <c r="CW18" s="198"/>
      <c r="CX18" s="198"/>
      <c r="CY18" s="198"/>
      <c r="CZ18" s="198"/>
      <c r="DA18" s="198"/>
      <c r="DB18" s="198"/>
      <c r="DC18" s="198"/>
      <c r="DD18" s="198"/>
      <c r="DE18" s="198"/>
      <c r="DF18" s="198"/>
      <c r="DG18" s="198"/>
      <c r="DH18" s="198"/>
    </row>
    <row r="19" spans="2:112" ht="20.100000000000001" customHeight="1">
      <c r="B19" s="5"/>
      <c r="D19" s="183"/>
      <c r="E19" s="28"/>
      <c r="G19" s="37"/>
      <c r="H19" s="1025" t="s">
        <v>74</v>
      </c>
      <c r="J19" s="1026"/>
      <c r="K19" s="205"/>
      <c r="L19" s="1132"/>
      <c r="M19" s="1135"/>
      <c r="N19" s="206"/>
      <c r="O19" s="1132"/>
      <c r="P19" s="1133"/>
      <c r="Q19" s="1133"/>
      <c r="R19" s="1133"/>
      <c r="S19" s="1134"/>
      <c r="T19" s="186"/>
      <c r="V19" s="186"/>
      <c r="W19" s="128"/>
      <c r="X19" s="128"/>
      <c r="Y19" s="187"/>
      <c r="Z19" s="187"/>
      <c r="AA19" s="94"/>
      <c r="AB19" s="94"/>
      <c r="AC19" s="94"/>
      <c r="AD19" s="188"/>
      <c r="AE19" s="207"/>
      <c r="AF19" s="207"/>
      <c r="AG19" s="207"/>
      <c r="AH19" s="207"/>
      <c r="AI19" s="207"/>
      <c r="AJ19" s="189"/>
      <c r="AK19" s="189"/>
      <c r="AL19" s="189"/>
      <c r="AM19" s="189"/>
      <c r="AN19" s="189"/>
      <c r="AO19" s="189"/>
      <c r="AP19" s="189"/>
      <c r="AQ19" s="189"/>
      <c r="AR19" s="189"/>
      <c r="AS19" s="189"/>
      <c r="AT19" s="190"/>
      <c r="AU19" s="191"/>
      <c r="AV19" s="191"/>
      <c r="AW19" s="192"/>
      <c r="AX19" s="193"/>
      <c r="AY19" s="193"/>
      <c r="AZ19" s="194"/>
      <c r="BA19" s="192"/>
      <c r="BB19" s="37"/>
      <c r="BC19" s="193"/>
      <c r="BD19" s="37"/>
      <c r="BE19" s="37"/>
      <c r="BF19" s="37"/>
      <c r="BG19" s="37"/>
      <c r="BH19" s="37"/>
      <c r="BI19" s="37"/>
      <c r="BJ19" s="10"/>
      <c r="BL19" s="21"/>
      <c r="BM19" s="195"/>
      <c r="BN19" s="196"/>
      <c r="BO19" s="196"/>
      <c r="BP19" s="196"/>
      <c r="BQ19" s="196"/>
      <c r="BR19" s="196"/>
      <c r="BS19" s="196"/>
      <c r="BT19" s="196"/>
      <c r="BU19" s="196"/>
      <c r="BV19" s="196"/>
      <c r="BW19" s="196"/>
      <c r="BX19" s="196"/>
      <c r="BY19" s="196"/>
      <c r="BZ19" s="196"/>
      <c r="CA19" s="196"/>
      <c r="CB19" s="196"/>
      <c r="CC19" s="196"/>
      <c r="CD19" s="196"/>
      <c r="CE19" s="196"/>
      <c r="CF19" s="196"/>
      <c r="CG19" s="196"/>
      <c r="CH19" s="197"/>
      <c r="CI19" s="198"/>
      <c r="CJ19" s="198"/>
      <c r="CK19" s="198"/>
      <c r="CL19" s="198"/>
      <c r="CM19" s="198"/>
      <c r="CN19" s="198"/>
      <c r="CO19" s="198"/>
      <c r="CP19" s="198"/>
      <c r="CQ19" s="198"/>
      <c r="CR19" s="198"/>
      <c r="CS19" s="198"/>
      <c r="CT19" s="198"/>
      <c r="CU19" s="198"/>
      <c r="CV19" s="198"/>
      <c r="CW19" s="198"/>
      <c r="CX19" s="198"/>
      <c r="CY19" s="198"/>
      <c r="CZ19" s="198"/>
      <c r="DA19" s="198"/>
      <c r="DB19" s="198"/>
      <c r="DC19" s="198"/>
      <c r="DD19" s="198"/>
      <c r="DE19" s="198"/>
      <c r="DF19" s="198"/>
      <c r="DG19" s="198"/>
      <c r="DH19" s="198"/>
    </row>
    <row r="20" spans="2:112" ht="35.1" customHeight="1">
      <c r="B20" s="5"/>
      <c r="D20" s="102"/>
      <c r="H20" s="1138"/>
      <c r="I20" s="1138"/>
      <c r="J20" s="1138"/>
      <c r="K20" s="1138"/>
      <c r="L20" s="1138"/>
      <c r="M20" s="1138"/>
      <c r="N20" s="1138"/>
      <c r="O20" s="1138"/>
      <c r="P20" s="1138"/>
      <c r="Q20" s="1138"/>
      <c r="R20" s="1138"/>
      <c r="S20" s="1138"/>
      <c r="T20" s="1138"/>
      <c r="U20" s="1138"/>
      <c r="V20" s="1138"/>
      <c r="W20" s="1138"/>
      <c r="AD20" s="10"/>
    </row>
    <row r="21" spans="2:112" ht="30" customHeight="1">
      <c r="B21" s="5"/>
      <c r="D21" s="183"/>
      <c r="E21" s="28"/>
      <c r="G21" s="1137"/>
      <c r="H21" s="1027" t="s">
        <v>75</v>
      </c>
      <c r="I21" s="212"/>
      <c r="J21" s="212"/>
      <c r="K21" s="212"/>
      <c r="L21" s="212"/>
      <c r="M21" s="212"/>
      <c r="N21" s="213"/>
      <c r="O21" s="213"/>
      <c r="P21" s="213"/>
      <c r="Q21" s="214"/>
      <c r="R21" s="214"/>
      <c r="S21" s="213"/>
      <c r="T21" s="213"/>
      <c r="U21" s="213"/>
      <c r="V21" s="214"/>
      <c r="W21" s="214"/>
      <c r="X21" s="213"/>
      <c r="Y21" s="213"/>
      <c r="Z21" s="215"/>
      <c r="AA21" s="216"/>
      <c r="AB21" s="216"/>
      <c r="AC21" s="216"/>
      <c r="AD21" s="217"/>
      <c r="AE21" s="216"/>
      <c r="AF21" s="216"/>
      <c r="AG21" s="216"/>
      <c r="AH21" s="216"/>
      <c r="AI21" s="216"/>
      <c r="AJ21" s="128"/>
      <c r="AK21" s="128"/>
      <c r="AL21" s="128"/>
      <c r="AM21" s="128"/>
      <c r="AN21" s="128"/>
      <c r="AO21" s="128"/>
      <c r="AP21" s="128"/>
      <c r="AQ21" s="128"/>
      <c r="AR21" s="128"/>
      <c r="AS21" s="128"/>
      <c r="AT21" s="195"/>
      <c r="AU21" s="191"/>
      <c r="AV21" s="191"/>
      <c r="AW21" s="192"/>
      <c r="AX21" s="193"/>
      <c r="AY21" s="193"/>
      <c r="AZ21" s="194"/>
      <c r="BA21" s="192"/>
      <c r="BB21" s="37"/>
      <c r="BC21" s="193"/>
      <c r="BD21" s="37"/>
      <c r="BE21" s="37"/>
      <c r="BF21" s="37"/>
      <c r="BG21" s="37"/>
      <c r="BH21" s="37"/>
      <c r="BI21" s="37"/>
      <c r="BJ21" s="10"/>
      <c r="BL21" s="21"/>
      <c r="BM21" s="195"/>
      <c r="BN21" s="196"/>
      <c r="BO21" s="196"/>
      <c r="BP21" s="196"/>
      <c r="BQ21" s="196"/>
      <c r="BR21" s="196"/>
      <c r="BS21" s="196"/>
      <c r="BT21" s="196"/>
      <c r="BU21" s="196"/>
      <c r="BV21" s="196"/>
      <c r="BW21" s="196"/>
      <c r="BX21" s="196"/>
      <c r="BY21" s="196"/>
      <c r="BZ21" s="196"/>
      <c r="CA21" s="196"/>
      <c r="CB21" s="196"/>
      <c r="CC21" s="196"/>
      <c r="CD21" s="196"/>
      <c r="CE21" s="196"/>
      <c r="CF21" s="196"/>
      <c r="CG21" s="196"/>
      <c r="CH21" s="197"/>
      <c r="CI21" s="198"/>
      <c r="CJ21" s="198"/>
      <c r="CK21" s="198"/>
      <c r="CL21" s="198"/>
      <c r="CM21" s="198"/>
      <c r="CN21" s="198"/>
      <c r="CO21" s="198"/>
      <c r="CP21" s="198"/>
      <c r="CQ21" s="198"/>
      <c r="CR21" s="198"/>
      <c r="CS21" s="198"/>
      <c r="CT21" s="198"/>
      <c r="CU21" s="198"/>
      <c r="CV21" s="198"/>
      <c r="CW21" s="198"/>
      <c r="CX21" s="198"/>
      <c r="CY21" s="198"/>
      <c r="CZ21" s="198"/>
      <c r="DA21" s="198"/>
      <c r="DB21" s="198"/>
      <c r="DC21" s="198"/>
      <c r="DD21" s="198"/>
      <c r="DE21" s="198"/>
      <c r="DF21" s="198"/>
      <c r="DG21" s="198"/>
      <c r="DH21" s="198"/>
    </row>
    <row r="22" spans="2:112" ht="24" customHeight="1">
      <c r="B22" s="5"/>
      <c r="D22" s="183"/>
      <c r="E22" s="28"/>
      <c r="G22" s="1137"/>
      <c r="H22" s="1139" t="s">
        <v>76</v>
      </c>
      <c r="I22" s="1139"/>
      <c r="J22" s="1139"/>
      <c r="K22" s="211"/>
      <c r="L22" s="211"/>
      <c r="M22" s="211"/>
      <c r="N22" s="213"/>
      <c r="O22" s="213"/>
      <c r="P22" s="213"/>
      <c r="Q22" s="213"/>
      <c r="R22" s="213"/>
      <c r="S22" s="213"/>
      <c r="T22" s="213"/>
      <c r="U22" s="213"/>
      <c r="V22" s="213"/>
      <c r="W22" s="213"/>
      <c r="X22" s="213"/>
      <c r="Y22" s="213"/>
      <c r="Z22" s="215"/>
      <c r="AA22" s="216"/>
      <c r="AB22" s="216"/>
      <c r="AC22" s="216"/>
      <c r="AD22" s="217"/>
      <c r="AE22" s="216"/>
      <c r="AF22" s="216"/>
      <c r="AG22" s="216"/>
      <c r="AH22" s="216"/>
      <c r="AI22" s="216"/>
      <c r="AJ22" s="128"/>
      <c r="AK22" s="128"/>
      <c r="AL22" s="128"/>
      <c r="AM22" s="128"/>
      <c r="AN22" s="128"/>
      <c r="AO22" s="128"/>
      <c r="AP22" s="128"/>
      <c r="AQ22" s="128"/>
      <c r="AR22" s="128"/>
      <c r="AS22" s="128"/>
      <c r="AT22" s="195"/>
      <c r="AU22" s="191"/>
      <c r="AV22" s="191"/>
      <c r="AW22" s="192"/>
      <c r="AX22" s="193"/>
      <c r="AY22" s="193"/>
      <c r="AZ22" s="194"/>
      <c r="BA22" s="192"/>
      <c r="BB22" s="37"/>
      <c r="BC22" s="193"/>
      <c r="BD22" s="37"/>
      <c r="BE22" s="37"/>
      <c r="BF22" s="37"/>
      <c r="BG22" s="37"/>
      <c r="BH22" s="37"/>
      <c r="BI22" s="37"/>
      <c r="BJ22" s="10"/>
      <c r="BL22" s="21"/>
      <c r="BM22" s="195"/>
      <c r="BN22" s="196"/>
      <c r="BO22" s="196"/>
      <c r="BP22" s="196"/>
      <c r="BQ22" s="196"/>
      <c r="BR22" s="196"/>
      <c r="BS22" s="196"/>
      <c r="BT22" s="196"/>
      <c r="BU22" s="196"/>
      <c r="BV22" s="196"/>
      <c r="BW22" s="196"/>
      <c r="BX22" s="196"/>
      <c r="BY22" s="196"/>
      <c r="BZ22" s="196"/>
      <c r="CA22" s="196"/>
      <c r="CB22" s="196"/>
      <c r="CC22" s="196"/>
      <c r="CD22" s="196"/>
      <c r="CE22" s="196"/>
      <c r="CF22" s="196"/>
      <c r="CG22" s="196"/>
      <c r="CH22" s="197"/>
      <c r="CI22" s="198"/>
      <c r="CJ22" s="198"/>
      <c r="CK22" s="198"/>
      <c r="CL22" s="198"/>
      <c r="CM22" s="198"/>
      <c r="CN22" s="198"/>
      <c r="CO22" s="198"/>
      <c r="CP22" s="198"/>
      <c r="CQ22" s="198"/>
      <c r="CR22" s="198"/>
      <c r="CS22" s="198"/>
      <c r="CT22" s="198"/>
      <c r="CU22" s="198"/>
      <c r="CV22" s="198"/>
      <c r="CW22" s="198"/>
      <c r="CX22" s="198"/>
      <c r="CY22" s="198"/>
      <c r="CZ22" s="198"/>
      <c r="DA22" s="198"/>
      <c r="DB22" s="198"/>
      <c r="DC22" s="198"/>
      <c r="DD22" s="198"/>
      <c r="DE22" s="198"/>
      <c r="DF22" s="198"/>
      <c r="DG22" s="198"/>
      <c r="DH22" s="198"/>
    </row>
    <row r="23" spans="2:112" ht="15" customHeight="1">
      <c r="B23" s="5"/>
      <c r="D23" s="183"/>
      <c r="E23" s="28"/>
      <c r="G23" s="37"/>
      <c r="H23" s="195"/>
      <c r="I23" s="128"/>
      <c r="J23" s="128"/>
      <c r="K23" s="128"/>
      <c r="L23" s="128"/>
      <c r="M23" s="128"/>
      <c r="N23" s="128"/>
      <c r="O23" s="128"/>
      <c r="P23" s="128"/>
      <c r="Q23" s="128"/>
      <c r="R23" s="128"/>
      <c r="S23" s="128"/>
      <c r="T23" s="128"/>
      <c r="U23" s="128"/>
      <c r="V23" s="128"/>
      <c r="W23" s="128"/>
      <c r="X23" s="128"/>
      <c r="Y23" s="128"/>
      <c r="Z23" s="128"/>
      <c r="AA23" s="128"/>
      <c r="AB23" s="128"/>
      <c r="AC23" s="128"/>
      <c r="AD23" s="210"/>
      <c r="AE23" s="128"/>
      <c r="AF23" s="128"/>
      <c r="AG23" s="128"/>
      <c r="AH23" s="128"/>
      <c r="AI23" s="128"/>
      <c r="AJ23" s="128"/>
      <c r="AK23" s="128"/>
      <c r="AL23" s="128"/>
      <c r="AM23" s="128"/>
      <c r="AN23" s="128"/>
      <c r="AO23" s="128"/>
      <c r="AP23" s="128"/>
      <c r="AQ23" s="128"/>
      <c r="AR23" s="128"/>
      <c r="AS23" s="128"/>
      <c r="AT23" s="195"/>
      <c r="AU23" s="191"/>
      <c r="AV23" s="191"/>
      <c r="AW23" s="192"/>
      <c r="AX23" s="193"/>
      <c r="AY23" s="193"/>
      <c r="AZ23" s="194"/>
      <c r="BA23" s="192"/>
      <c r="BB23" s="37"/>
      <c r="BC23" s="193"/>
      <c r="BD23" s="37"/>
      <c r="BE23" s="37"/>
      <c r="BF23" s="37"/>
      <c r="BG23" s="37"/>
      <c r="BH23" s="37"/>
      <c r="BI23" s="37"/>
      <c r="BJ23" s="10"/>
      <c r="BL23" s="21"/>
      <c r="BM23" s="195"/>
      <c r="BN23" s="196"/>
      <c r="BO23" s="196"/>
      <c r="BP23" s="196"/>
      <c r="BQ23" s="196"/>
      <c r="BR23" s="196"/>
      <c r="BS23" s="196"/>
      <c r="BT23" s="196"/>
      <c r="BU23" s="196"/>
      <c r="BV23" s="196"/>
      <c r="BW23" s="196"/>
      <c r="BX23" s="196"/>
      <c r="BY23" s="196"/>
      <c r="BZ23" s="196"/>
      <c r="CA23" s="196"/>
      <c r="CB23" s="196"/>
      <c r="CC23" s="196"/>
      <c r="CD23" s="196"/>
      <c r="CE23" s="196"/>
      <c r="CF23" s="196"/>
      <c r="CG23" s="196"/>
      <c r="CH23" s="197"/>
      <c r="CI23" s="198"/>
      <c r="CJ23" s="198"/>
      <c r="CK23" s="198"/>
      <c r="CL23" s="198"/>
      <c r="CM23" s="198"/>
      <c r="CN23" s="198"/>
      <c r="CO23" s="198"/>
      <c r="CP23" s="198"/>
      <c r="CQ23" s="198"/>
      <c r="CR23" s="198"/>
      <c r="CS23" s="198"/>
      <c r="CT23" s="198"/>
      <c r="CU23" s="198"/>
      <c r="CV23" s="198"/>
      <c r="CW23" s="198"/>
      <c r="CX23" s="198"/>
      <c r="CY23" s="198"/>
      <c r="CZ23" s="198"/>
      <c r="DA23" s="198"/>
      <c r="DB23" s="198"/>
      <c r="DC23" s="198"/>
      <c r="DD23" s="198"/>
      <c r="DE23" s="198"/>
      <c r="DF23" s="198"/>
      <c r="DG23" s="198"/>
      <c r="DH23" s="198"/>
    </row>
    <row r="24" spans="2:112" ht="15" customHeight="1">
      <c r="B24" s="5"/>
      <c r="D24" s="183"/>
      <c r="E24" s="28"/>
      <c r="G24" s="37"/>
      <c r="H24" s="199" t="s">
        <v>77</v>
      </c>
      <c r="I24" s="218" t="s">
        <v>78</v>
      </c>
      <c r="J24" s="201" t="s">
        <v>72</v>
      </c>
      <c r="K24" s="200"/>
      <c r="L24" s="1136" t="s">
        <v>73</v>
      </c>
      <c r="M24" s="1136"/>
      <c r="N24" s="201"/>
      <c r="O24" s="1136" t="s">
        <v>12</v>
      </c>
      <c r="P24" s="1136"/>
      <c r="Q24" s="200"/>
      <c r="R24" s="200"/>
      <c r="S24" s="200"/>
      <c r="T24" s="218"/>
      <c r="V24" s="200"/>
      <c r="W24" s="128"/>
      <c r="AD24" s="10"/>
      <c r="AJ24" s="128"/>
      <c r="AK24" s="128"/>
      <c r="BA24" s="192"/>
      <c r="BB24" s="37"/>
      <c r="BC24" s="193"/>
      <c r="BD24" s="37"/>
      <c r="BE24" s="37"/>
      <c r="BF24" s="37"/>
      <c r="BG24" s="37"/>
      <c r="BH24" s="37"/>
      <c r="BI24" s="37"/>
      <c r="BJ24" s="10"/>
      <c r="BL24" s="21"/>
      <c r="BM24" s="195"/>
      <c r="BN24" s="196"/>
      <c r="BO24" s="196"/>
      <c r="BP24" s="196"/>
      <c r="BQ24" s="196"/>
      <c r="BR24" s="196"/>
      <c r="BS24" s="196"/>
      <c r="BT24" s="196"/>
      <c r="BU24" s="196"/>
      <c r="BV24" s="196"/>
      <c r="BW24" s="196"/>
      <c r="BX24" s="196"/>
      <c r="BY24" s="196"/>
      <c r="BZ24" s="196"/>
      <c r="CA24" s="196"/>
      <c r="CB24" s="196"/>
      <c r="CC24" s="196"/>
      <c r="CD24" s="196"/>
      <c r="CE24" s="196"/>
      <c r="CF24" s="196"/>
      <c r="CG24" s="196"/>
      <c r="CH24" s="197"/>
      <c r="CI24" s="198"/>
      <c r="CJ24" s="198"/>
      <c r="CK24" s="198"/>
      <c r="CL24" s="198"/>
      <c r="CM24" s="198"/>
      <c r="CN24" s="198"/>
      <c r="CO24" s="198"/>
      <c r="CP24" s="198"/>
      <c r="CQ24" s="198"/>
      <c r="CR24" s="198"/>
      <c r="CS24" s="198"/>
      <c r="CT24" s="198"/>
      <c r="CU24" s="198"/>
      <c r="CV24" s="198"/>
      <c r="CW24" s="198"/>
      <c r="CX24" s="198"/>
      <c r="CY24" s="198"/>
      <c r="CZ24" s="198"/>
      <c r="DA24" s="198"/>
      <c r="DB24" s="198"/>
      <c r="DC24" s="198"/>
      <c r="DD24" s="198"/>
      <c r="DE24" s="198"/>
      <c r="DF24" s="198"/>
      <c r="DG24" s="198"/>
      <c r="DH24" s="198"/>
    </row>
    <row r="25" spans="2:112" ht="9.9499999999999993" customHeight="1">
      <c r="B25" s="5"/>
      <c r="D25" s="183"/>
      <c r="E25" s="28"/>
      <c r="G25" s="37"/>
      <c r="H25" s="202"/>
      <c r="I25" s="203"/>
      <c r="J25" s="203"/>
      <c r="K25" s="203"/>
      <c r="L25" s="203"/>
      <c r="M25" s="203"/>
      <c r="N25" s="203"/>
      <c r="O25" s="203"/>
      <c r="P25" s="203"/>
      <c r="Q25" s="203"/>
      <c r="R25" s="203"/>
      <c r="S25" s="203"/>
      <c r="T25" s="203"/>
      <c r="V25" s="204"/>
      <c r="W25" s="128"/>
      <c r="AD25" s="10"/>
      <c r="AJ25" s="128"/>
      <c r="AK25" s="128"/>
      <c r="BA25" s="192"/>
      <c r="BB25" s="37"/>
      <c r="BC25" s="193"/>
      <c r="BD25" s="37"/>
      <c r="BE25" s="37"/>
      <c r="BF25" s="37"/>
      <c r="BG25" s="37"/>
      <c r="BH25" s="37"/>
      <c r="BI25" s="37"/>
      <c r="BJ25" s="10"/>
      <c r="BL25" s="21"/>
      <c r="BM25" s="195"/>
      <c r="BN25" s="196"/>
      <c r="BO25" s="196"/>
      <c r="BP25" s="196"/>
      <c r="BQ25" s="196"/>
      <c r="BR25" s="196"/>
      <c r="BS25" s="196"/>
      <c r="BT25" s="196"/>
      <c r="BU25" s="196"/>
      <c r="BV25" s="196"/>
      <c r="BW25" s="196"/>
      <c r="BX25" s="196"/>
      <c r="BY25" s="196"/>
      <c r="BZ25" s="196"/>
      <c r="CA25" s="196"/>
      <c r="CB25" s="196"/>
      <c r="CC25" s="196"/>
      <c r="CD25" s="196"/>
      <c r="CE25" s="196"/>
      <c r="CF25" s="196"/>
      <c r="CG25" s="196"/>
      <c r="CH25" s="197"/>
      <c r="CI25" s="198"/>
      <c r="CJ25" s="198"/>
      <c r="CK25" s="198"/>
      <c r="CL25" s="198"/>
      <c r="CM25" s="198"/>
      <c r="CN25" s="198"/>
      <c r="CO25" s="198"/>
      <c r="CP25" s="198"/>
      <c r="CQ25" s="198"/>
      <c r="CR25" s="198"/>
      <c r="CS25" s="198"/>
      <c r="CT25" s="198"/>
      <c r="CU25" s="198"/>
      <c r="CV25" s="198"/>
      <c r="CW25" s="198"/>
      <c r="CX25" s="198"/>
      <c r="CY25" s="198"/>
      <c r="CZ25" s="198"/>
      <c r="DA25" s="198"/>
      <c r="DB25" s="198"/>
      <c r="DC25" s="198"/>
      <c r="DD25" s="198"/>
      <c r="DE25" s="198"/>
      <c r="DF25" s="198"/>
      <c r="DG25" s="198"/>
      <c r="DH25" s="198"/>
    </row>
    <row r="26" spans="2:112" ht="20.100000000000001" customHeight="1">
      <c r="B26" s="5"/>
      <c r="D26" s="183"/>
      <c r="E26" s="28"/>
      <c r="G26" s="37"/>
      <c r="H26" s="1026" t="s">
        <v>79</v>
      </c>
      <c r="I26" s="185"/>
      <c r="J26" s="1026"/>
      <c r="K26" s="203"/>
      <c r="L26" s="1132"/>
      <c r="M26" s="1135"/>
      <c r="N26" s="185"/>
      <c r="O26" s="1132"/>
      <c r="P26" s="1133"/>
      <c r="Q26" s="1133"/>
      <c r="R26" s="1133"/>
      <c r="S26" s="1134"/>
      <c r="T26" s="186"/>
      <c r="V26" s="186"/>
      <c r="W26" s="128"/>
      <c r="AD26" s="10"/>
      <c r="AJ26" s="219"/>
      <c r="AK26" s="219"/>
      <c r="BA26" s="192"/>
      <c r="BB26" s="37"/>
      <c r="BC26" s="193"/>
      <c r="BD26" s="37"/>
      <c r="BE26" s="37"/>
      <c r="BF26" s="37"/>
      <c r="BG26" s="37"/>
      <c r="BH26" s="37"/>
      <c r="BI26" s="37"/>
      <c r="BJ26" s="10"/>
      <c r="BL26" s="21"/>
      <c r="BM26" s="195"/>
      <c r="BN26" s="196"/>
      <c r="BO26" s="196"/>
      <c r="BP26" s="196"/>
      <c r="BQ26" s="196"/>
      <c r="BR26" s="196"/>
      <c r="BS26" s="196"/>
      <c r="BT26" s="196"/>
      <c r="BU26" s="196"/>
      <c r="BV26" s="196"/>
      <c r="BW26" s="196"/>
      <c r="BX26" s="196"/>
      <c r="BY26" s="196"/>
      <c r="BZ26" s="196"/>
      <c r="CA26" s="196"/>
      <c r="CB26" s="196"/>
      <c r="CC26" s="196"/>
      <c r="CD26" s="196"/>
      <c r="CE26" s="196"/>
      <c r="CF26" s="196"/>
      <c r="CG26" s="196"/>
      <c r="CH26" s="197"/>
      <c r="CI26" s="198"/>
      <c r="CJ26" s="198"/>
      <c r="CK26" s="198"/>
      <c r="CL26" s="198"/>
      <c r="CM26" s="198"/>
      <c r="CN26" s="198"/>
      <c r="CO26" s="198"/>
      <c r="CP26" s="198"/>
      <c r="CQ26" s="198"/>
      <c r="CR26" s="198"/>
      <c r="CS26" s="198"/>
      <c r="CT26" s="198"/>
      <c r="CU26" s="198"/>
      <c r="CV26" s="198"/>
      <c r="CW26" s="198"/>
      <c r="CX26" s="198"/>
      <c r="CY26" s="198"/>
      <c r="CZ26" s="198"/>
      <c r="DA26" s="198"/>
      <c r="DB26" s="198"/>
      <c r="DC26" s="198"/>
      <c r="DD26" s="198"/>
      <c r="DE26" s="198"/>
      <c r="DF26" s="198"/>
      <c r="DG26" s="198"/>
      <c r="DH26" s="198"/>
    </row>
    <row r="27" spans="2:112" ht="5.0999999999999996" customHeight="1">
      <c r="B27" s="5"/>
      <c r="D27" s="183"/>
      <c r="E27" s="28"/>
      <c r="G27" s="37"/>
      <c r="H27" s="220"/>
      <c r="I27" s="185"/>
      <c r="J27" s="220"/>
      <c r="K27" s="186"/>
      <c r="L27" s="220"/>
      <c r="M27" s="220"/>
      <c r="N27" s="185"/>
      <c r="O27" s="221"/>
      <c r="P27" s="221"/>
      <c r="Q27" s="221"/>
      <c r="R27" s="221"/>
      <c r="S27" s="221"/>
      <c r="T27" s="186"/>
      <c r="V27" s="186"/>
      <c r="W27" s="128"/>
      <c r="AD27" s="10"/>
      <c r="AJ27" s="219"/>
      <c r="AK27" s="219"/>
      <c r="BA27" s="192"/>
      <c r="BB27" s="37"/>
      <c r="BC27" s="193"/>
      <c r="BD27" s="37"/>
      <c r="BE27" s="37"/>
      <c r="BF27" s="37"/>
      <c r="BG27" s="37"/>
      <c r="BH27" s="37"/>
      <c r="BI27" s="37"/>
      <c r="BJ27" s="10"/>
      <c r="BL27" s="21"/>
      <c r="BM27" s="195"/>
      <c r="BN27" s="196"/>
      <c r="BO27" s="196"/>
      <c r="BP27" s="196"/>
      <c r="BQ27" s="196"/>
      <c r="BR27" s="196"/>
      <c r="BS27" s="196"/>
      <c r="BT27" s="196"/>
      <c r="BU27" s="196"/>
      <c r="BV27" s="196"/>
      <c r="BW27" s="196"/>
      <c r="BX27" s="196"/>
      <c r="BY27" s="196"/>
      <c r="BZ27" s="196"/>
      <c r="CA27" s="196"/>
      <c r="CB27" s="196"/>
      <c r="CC27" s="196"/>
      <c r="CD27" s="196"/>
      <c r="CE27" s="196"/>
      <c r="CF27" s="196"/>
      <c r="CG27" s="196"/>
      <c r="CH27" s="197"/>
      <c r="CI27" s="198"/>
      <c r="CJ27" s="198"/>
      <c r="CK27" s="198"/>
      <c r="CL27" s="198"/>
      <c r="CM27" s="198"/>
      <c r="CN27" s="198"/>
      <c r="CO27" s="198"/>
      <c r="CP27" s="198"/>
      <c r="CQ27" s="198"/>
      <c r="CR27" s="198"/>
      <c r="CS27" s="198"/>
      <c r="CT27" s="198"/>
      <c r="CU27" s="198"/>
      <c r="CV27" s="198"/>
      <c r="CW27" s="198"/>
      <c r="CX27" s="198"/>
      <c r="CY27" s="198"/>
      <c r="CZ27" s="198"/>
      <c r="DA27" s="198"/>
      <c r="DB27" s="198"/>
      <c r="DC27" s="198"/>
      <c r="DD27" s="198"/>
      <c r="DE27" s="198"/>
      <c r="DF27" s="198"/>
      <c r="DG27" s="198"/>
      <c r="DH27" s="198"/>
    </row>
    <row r="28" spans="2:112" ht="20.100000000000001" customHeight="1">
      <c r="B28" s="5"/>
      <c r="D28" s="183"/>
      <c r="E28" s="28"/>
      <c r="G28" s="37"/>
      <c r="H28" s="1026" t="s">
        <v>80</v>
      </c>
      <c r="I28" s="185"/>
      <c r="J28" s="1026" t="s">
        <v>81</v>
      </c>
      <c r="K28" s="203"/>
      <c r="L28" s="1132"/>
      <c r="M28" s="1135"/>
      <c r="N28" s="185"/>
      <c r="O28" s="1132"/>
      <c r="P28" s="1133"/>
      <c r="Q28" s="1133"/>
      <c r="R28" s="1133"/>
      <c r="S28" s="1134"/>
      <c r="T28" s="186"/>
      <c r="V28" s="186"/>
      <c r="W28" s="128"/>
      <c r="AD28" s="10"/>
      <c r="AJ28" s="222"/>
      <c r="AK28" s="222"/>
      <c r="BA28" s="192"/>
      <c r="BB28" s="37"/>
      <c r="BC28" s="193"/>
      <c r="BD28" s="37"/>
      <c r="BE28" s="37"/>
      <c r="BF28" s="37"/>
      <c r="BG28" s="37"/>
      <c r="BH28" s="37"/>
      <c r="BI28" s="37"/>
      <c r="BJ28" s="10"/>
      <c r="BL28" s="21"/>
      <c r="BM28" s="195"/>
      <c r="BN28" s="196"/>
      <c r="BO28" s="196"/>
      <c r="BP28" s="196"/>
      <c r="BQ28" s="196"/>
      <c r="BR28" s="196"/>
      <c r="BS28" s="196"/>
      <c r="BT28" s="196"/>
      <c r="BU28" s="196"/>
      <c r="BV28" s="196"/>
      <c r="BW28" s="196"/>
      <c r="BX28" s="196"/>
      <c r="BY28" s="196"/>
      <c r="BZ28" s="196"/>
      <c r="CA28" s="196"/>
      <c r="CB28" s="196"/>
      <c r="CC28" s="196"/>
      <c r="CD28" s="196"/>
      <c r="CE28" s="196"/>
      <c r="CF28" s="196"/>
      <c r="CG28" s="196"/>
      <c r="CH28" s="197"/>
      <c r="CI28" s="198"/>
      <c r="CJ28" s="198"/>
      <c r="CK28" s="198"/>
      <c r="CL28" s="198"/>
      <c r="CM28" s="198"/>
      <c r="CN28" s="198"/>
      <c r="CO28" s="198"/>
      <c r="CP28" s="198"/>
      <c r="CQ28" s="198"/>
      <c r="CR28" s="198"/>
      <c r="CS28" s="198"/>
      <c r="CT28" s="198"/>
      <c r="CU28" s="198"/>
      <c r="CV28" s="198"/>
      <c r="CW28" s="198"/>
      <c r="CX28" s="198"/>
      <c r="CY28" s="198"/>
      <c r="CZ28" s="198"/>
      <c r="DA28" s="198"/>
      <c r="DB28" s="198"/>
      <c r="DC28" s="198"/>
      <c r="DD28" s="198"/>
      <c r="DE28" s="198"/>
      <c r="DF28" s="198"/>
      <c r="DG28" s="198"/>
      <c r="DH28" s="198"/>
    </row>
    <row r="29" spans="2:112" ht="5.0999999999999996" customHeight="1">
      <c r="B29" s="5"/>
      <c r="D29" s="183"/>
      <c r="E29" s="28"/>
      <c r="G29" s="37"/>
      <c r="H29" s="220"/>
      <c r="I29" s="185"/>
      <c r="J29" s="220"/>
      <c r="K29" s="186"/>
      <c r="L29" s="220"/>
      <c r="M29" s="220"/>
      <c r="N29" s="185"/>
      <c r="O29" s="221"/>
      <c r="P29" s="221"/>
      <c r="Q29" s="221"/>
      <c r="R29" s="221"/>
      <c r="S29" s="221"/>
      <c r="T29" s="186"/>
      <c r="V29" s="186"/>
      <c r="W29" s="128"/>
      <c r="AD29" s="10"/>
      <c r="AJ29" s="219"/>
      <c r="AK29" s="219"/>
      <c r="BA29" s="192"/>
      <c r="BB29" s="37"/>
      <c r="BC29" s="193"/>
      <c r="BD29" s="37"/>
      <c r="BE29" s="37"/>
      <c r="BF29" s="37"/>
      <c r="BG29" s="37"/>
      <c r="BH29" s="37"/>
      <c r="BI29" s="37"/>
      <c r="BJ29" s="10"/>
      <c r="BL29" s="21"/>
      <c r="BM29" s="195"/>
      <c r="BN29" s="196"/>
      <c r="BO29" s="196"/>
      <c r="BP29" s="196"/>
      <c r="BQ29" s="196"/>
      <c r="BR29" s="196"/>
      <c r="BS29" s="196"/>
      <c r="BT29" s="196"/>
      <c r="BU29" s="196"/>
      <c r="BV29" s="196"/>
      <c r="BW29" s="196"/>
      <c r="BX29" s="196"/>
      <c r="BY29" s="196"/>
      <c r="BZ29" s="196"/>
      <c r="CA29" s="196"/>
      <c r="CB29" s="196"/>
      <c r="CC29" s="196"/>
      <c r="CD29" s="196"/>
      <c r="CE29" s="196"/>
      <c r="CF29" s="196"/>
      <c r="CG29" s="196"/>
      <c r="CH29" s="197"/>
      <c r="CI29" s="198"/>
      <c r="CJ29" s="198"/>
      <c r="CK29" s="198"/>
      <c r="CL29" s="198"/>
      <c r="CM29" s="198"/>
      <c r="CN29" s="198"/>
      <c r="CO29" s="198"/>
      <c r="CP29" s="198"/>
      <c r="CQ29" s="198"/>
      <c r="CR29" s="198"/>
      <c r="CS29" s="198"/>
      <c r="CT29" s="198"/>
      <c r="CU29" s="198"/>
      <c r="CV29" s="198"/>
      <c r="CW29" s="198"/>
      <c r="CX29" s="198"/>
      <c r="CY29" s="198"/>
      <c r="CZ29" s="198"/>
      <c r="DA29" s="198"/>
      <c r="DB29" s="198"/>
      <c r="DC29" s="198"/>
      <c r="DD29" s="198"/>
      <c r="DE29" s="198"/>
      <c r="DF29" s="198"/>
      <c r="DG29" s="198"/>
      <c r="DH29" s="198"/>
    </row>
    <row r="30" spans="2:112" ht="20.100000000000001" customHeight="1">
      <c r="B30" s="5"/>
      <c r="D30" s="183"/>
      <c r="E30" s="28"/>
      <c r="G30" s="37"/>
      <c r="H30" s="1026" t="s">
        <v>82</v>
      </c>
      <c r="I30" s="185"/>
      <c r="J30" s="1026" t="s">
        <v>81</v>
      </c>
      <c r="K30" s="203"/>
      <c r="L30" s="1132"/>
      <c r="M30" s="1135"/>
      <c r="N30" s="185"/>
      <c r="O30" s="1132"/>
      <c r="P30" s="1133"/>
      <c r="Q30" s="1133"/>
      <c r="R30" s="1133"/>
      <c r="S30" s="1134"/>
      <c r="T30" s="186"/>
      <c r="V30" s="186"/>
      <c r="W30" s="128"/>
      <c r="AD30" s="10"/>
      <c r="AJ30" s="223"/>
      <c r="AK30" s="223"/>
      <c r="BA30" s="192"/>
      <c r="BB30" s="37"/>
      <c r="BC30" s="193"/>
      <c r="BD30" s="37"/>
      <c r="BE30" s="37"/>
      <c r="BF30" s="37"/>
      <c r="BG30" s="37"/>
      <c r="BH30" s="37"/>
      <c r="BI30" s="37"/>
      <c r="BJ30" s="10"/>
      <c r="BL30" s="21"/>
      <c r="BM30" s="195"/>
      <c r="BN30" s="196"/>
      <c r="BO30" s="196"/>
      <c r="BP30" s="196"/>
      <c r="BQ30" s="196"/>
      <c r="BR30" s="196"/>
      <c r="BS30" s="196"/>
      <c r="BT30" s="196"/>
      <c r="BU30" s="196"/>
      <c r="BV30" s="196"/>
      <c r="BW30" s="196"/>
      <c r="BX30" s="196"/>
      <c r="BY30" s="196"/>
      <c r="BZ30" s="196"/>
      <c r="CA30" s="196"/>
      <c r="CB30" s="196"/>
      <c r="CC30" s="196"/>
      <c r="CD30" s="196"/>
      <c r="CE30" s="196"/>
      <c r="CF30" s="196"/>
      <c r="CG30" s="196"/>
      <c r="CH30" s="197"/>
      <c r="CI30" s="198"/>
      <c r="CJ30" s="198"/>
      <c r="CK30" s="198"/>
      <c r="CL30" s="198"/>
      <c r="CM30" s="198"/>
      <c r="CN30" s="198"/>
      <c r="CO30" s="198"/>
      <c r="CP30" s="198"/>
      <c r="CQ30" s="198"/>
      <c r="CR30" s="198"/>
      <c r="CS30" s="198"/>
      <c r="CT30" s="198"/>
      <c r="CU30" s="198"/>
      <c r="CV30" s="198"/>
      <c r="CW30" s="198"/>
      <c r="CX30" s="198"/>
      <c r="CY30" s="198"/>
      <c r="CZ30" s="198"/>
      <c r="DA30" s="198"/>
      <c r="DB30" s="198"/>
      <c r="DC30" s="198"/>
      <c r="DD30" s="198"/>
      <c r="DE30" s="198"/>
      <c r="DF30" s="198"/>
      <c r="DG30" s="198"/>
      <c r="DH30" s="198"/>
    </row>
    <row r="31" spans="2:112" ht="5.0999999999999996" customHeight="1">
      <c r="B31" s="5"/>
      <c r="D31" s="183"/>
      <c r="E31" s="28"/>
      <c r="G31" s="37"/>
      <c r="H31" s="220"/>
      <c r="I31" s="185"/>
      <c r="J31" s="220"/>
      <c r="K31" s="186"/>
      <c r="L31" s="220"/>
      <c r="M31" s="220"/>
      <c r="N31" s="185"/>
      <c r="O31" s="221"/>
      <c r="P31" s="221"/>
      <c r="Q31" s="221"/>
      <c r="R31" s="221"/>
      <c r="S31" s="221"/>
      <c r="T31" s="186"/>
      <c r="V31" s="186"/>
      <c r="W31" s="128"/>
      <c r="AD31" s="10"/>
      <c r="AJ31" s="219"/>
      <c r="AK31" s="219"/>
      <c r="BA31" s="192"/>
      <c r="BB31" s="37"/>
      <c r="BC31" s="193"/>
      <c r="BD31" s="37"/>
      <c r="BE31" s="37"/>
      <c r="BF31" s="37"/>
      <c r="BG31" s="37"/>
      <c r="BH31" s="37"/>
      <c r="BI31" s="37"/>
      <c r="BJ31" s="10"/>
      <c r="BL31" s="21"/>
      <c r="BM31" s="195"/>
      <c r="BN31" s="196"/>
      <c r="BO31" s="196"/>
      <c r="BP31" s="196"/>
      <c r="BQ31" s="196"/>
      <c r="BR31" s="196"/>
      <c r="BS31" s="196"/>
      <c r="BT31" s="196"/>
      <c r="BU31" s="196"/>
      <c r="BV31" s="196"/>
      <c r="BW31" s="196"/>
      <c r="BX31" s="196"/>
      <c r="BY31" s="196"/>
      <c r="BZ31" s="196"/>
      <c r="CA31" s="196"/>
      <c r="CB31" s="196"/>
      <c r="CC31" s="196"/>
      <c r="CD31" s="196"/>
      <c r="CE31" s="196"/>
      <c r="CF31" s="196"/>
      <c r="CG31" s="196"/>
      <c r="CH31" s="197"/>
      <c r="CI31" s="198"/>
      <c r="CJ31" s="198"/>
      <c r="CK31" s="198"/>
      <c r="CL31" s="198"/>
      <c r="CM31" s="198"/>
      <c r="CN31" s="198"/>
      <c r="CO31" s="198"/>
      <c r="CP31" s="198"/>
      <c r="CQ31" s="198"/>
      <c r="CR31" s="198"/>
      <c r="CS31" s="198"/>
      <c r="CT31" s="198"/>
      <c r="CU31" s="198"/>
      <c r="CV31" s="198"/>
      <c r="CW31" s="198"/>
      <c r="CX31" s="198"/>
      <c r="CY31" s="198"/>
      <c r="CZ31" s="198"/>
      <c r="DA31" s="198"/>
      <c r="DB31" s="198"/>
      <c r="DC31" s="198"/>
      <c r="DD31" s="198"/>
      <c r="DE31" s="198"/>
      <c r="DF31" s="198"/>
      <c r="DG31" s="198"/>
      <c r="DH31" s="198"/>
    </row>
    <row r="32" spans="2:112" ht="20.100000000000001" customHeight="1">
      <c r="B32" s="5"/>
      <c r="D32" s="183"/>
      <c r="E32" s="28"/>
      <c r="G32" s="37"/>
      <c r="H32" s="1026" t="s">
        <v>74</v>
      </c>
      <c r="I32" s="185"/>
      <c r="J32" s="1026" t="s">
        <v>81</v>
      </c>
      <c r="K32" s="203"/>
      <c r="L32" s="1132"/>
      <c r="M32" s="1135"/>
      <c r="N32" s="185"/>
      <c r="O32" s="1132"/>
      <c r="P32" s="1133"/>
      <c r="Q32" s="1133"/>
      <c r="R32" s="1133"/>
      <c r="S32" s="1134"/>
      <c r="T32" s="186"/>
      <c r="V32" s="186"/>
      <c r="W32" s="128"/>
      <c r="AD32" s="10"/>
      <c r="AJ32" s="107"/>
      <c r="AK32" s="107"/>
      <c r="BA32" s="192"/>
      <c r="BB32" s="37"/>
      <c r="BC32" s="193"/>
      <c r="BD32" s="37"/>
      <c r="BE32" s="37"/>
      <c r="BF32" s="37"/>
      <c r="BG32" s="37"/>
      <c r="BH32" s="37"/>
      <c r="BI32" s="37"/>
      <c r="BJ32" s="10"/>
      <c r="BL32" s="21"/>
      <c r="BM32" s="195"/>
      <c r="BN32" s="196"/>
      <c r="BO32" s="196"/>
      <c r="BP32" s="196"/>
      <c r="BQ32" s="196"/>
      <c r="BR32" s="196"/>
      <c r="BS32" s="196"/>
      <c r="BT32" s="196"/>
      <c r="BU32" s="196"/>
      <c r="BV32" s="196"/>
      <c r="BW32" s="196"/>
      <c r="BX32" s="196"/>
      <c r="BY32" s="196"/>
      <c r="BZ32" s="196"/>
      <c r="CA32" s="196"/>
      <c r="CB32" s="196"/>
      <c r="CC32" s="196"/>
      <c r="CD32" s="196"/>
      <c r="CE32" s="196"/>
      <c r="CF32" s="196"/>
      <c r="CG32" s="196"/>
      <c r="CH32" s="197"/>
      <c r="CI32" s="198"/>
      <c r="CJ32" s="198"/>
      <c r="CK32" s="198"/>
      <c r="CL32" s="198"/>
      <c r="CM32" s="198"/>
      <c r="CN32" s="198"/>
      <c r="CO32" s="198"/>
      <c r="CP32" s="198"/>
      <c r="CQ32" s="198"/>
      <c r="CR32" s="198"/>
      <c r="CS32" s="198"/>
      <c r="CT32" s="198"/>
      <c r="CU32" s="198"/>
      <c r="CV32" s="198"/>
      <c r="CW32" s="198"/>
      <c r="CX32" s="198"/>
      <c r="CY32" s="198"/>
      <c r="CZ32" s="198"/>
      <c r="DA32" s="198"/>
      <c r="DB32" s="198"/>
      <c r="DC32" s="198"/>
      <c r="DD32" s="198"/>
      <c r="DE32" s="198"/>
      <c r="DF32" s="198"/>
      <c r="DG32" s="198"/>
      <c r="DH32" s="198"/>
    </row>
    <row r="33" spans="2:112" ht="5.0999999999999996" customHeight="1">
      <c r="B33" s="5"/>
      <c r="D33" s="183"/>
      <c r="E33" s="28"/>
      <c r="G33" s="37"/>
      <c r="H33" s="220"/>
      <c r="I33" s="185"/>
      <c r="J33" s="220"/>
      <c r="K33" s="184"/>
      <c r="L33" s="220"/>
      <c r="M33" s="220"/>
      <c r="N33" s="185"/>
      <c r="O33" s="221"/>
      <c r="P33" s="221"/>
      <c r="Q33" s="221"/>
      <c r="R33" s="221"/>
      <c r="S33" s="221"/>
      <c r="T33" s="186"/>
      <c r="V33" s="186"/>
      <c r="W33" s="128"/>
      <c r="AD33" s="10"/>
      <c r="AJ33" s="219"/>
      <c r="AK33" s="219"/>
      <c r="BA33" s="192"/>
      <c r="BB33" s="37"/>
      <c r="BC33" s="193"/>
      <c r="BD33" s="37"/>
      <c r="BE33" s="37"/>
      <c r="BF33" s="37"/>
      <c r="BG33" s="37"/>
      <c r="BH33" s="37"/>
      <c r="BI33" s="37"/>
      <c r="BJ33" s="10"/>
      <c r="BL33" s="21"/>
      <c r="BM33" s="195"/>
      <c r="BN33" s="196"/>
      <c r="BO33" s="196"/>
      <c r="BP33" s="196"/>
      <c r="BQ33" s="196"/>
      <c r="BR33" s="196"/>
      <c r="BS33" s="196"/>
      <c r="BT33" s="196"/>
      <c r="BU33" s="196"/>
      <c r="BV33" s="196"/>
      <c r="BW33" s="196"/>
      <c r="BX33" s="196"/>
      <c r="BY33" s="196"/>
      <c r="BZ33" s="196"/>
      <c r="CA33" s="196"/>
      <c r="CB33" s="196"/>
      <c r="CC33" s="196"/>
      <c r="CD33" s="196"/>
      <c r="CE33" s="196"/>
      <c r="CF33" s="196"/>
      <c r="CG33" s="196"/>
      <c r="CH33" s="197"/>
      <c r="CI33" s="198"/>
      <c r="CJ33" s="198"/>
      <c r="CK33" s="198"/>
      <c r="CL33" s="198"/>
      <c r="CM33" s="198"/>
      <c r="CN33" s="198"/>
      <c r="CO33" s="198"/>
      <c r="CP33" s="198"/>
      <c r="CQ33" s="198"/>
      <c r="CR33" s="198"/>
      <c r="CS33" s="198"/>
      <c r="CT33" s="198"/>
      <c r="CU33" s="198"/>
      <c r="CV33" s="198"/>
      <c r="CW33" s="198"/>
      <c r="CX33" s="198"/>
      <c r="CY33" s="198"/>
      <c r="CZ33" s="198"/>
      <c r="DA33" s="198"/>
      <c r="DB33" s="198"/>
      <c r="DC33" s="198"/>
      <c r="DD33" s="198"/>
      <c r="DE33" s="198"/>
      <c r="DF33" s="198"/>
      <c r="DG33" s="198"/>
      <c r="DH33" s="198"/>
    </row>
    <row r="34" spans="2:112" ht="20.100000000000001" customHeight="1">
      <c r="B34" s="5"/>
      <c r="D34" s="183"/>
      <c r="E34" s="28"/>
      <c r="G34" s="37"/>
      <c r="H34" s="1026" t="s">
        <v>74</v>
      </c>
      <c r="I34" s="185"/>
      <c r="J34" s="1026" t="s">
        <v>81</v>
      </c>
      <c r="K34" s="203"/>
      <c r="L34" s="1132"/>
      <c r="M34" s="1135"/>
      <c r="N34" s="185"/>
      <c r="O34" s="1132"/>
      <c r="P34" s="1133"/>
      <c r="Q34" s="1133"/>
      <c r="R34" s="1133"/>
      <c r="S34" s="1134"/>
      <c r="T34" s="186"/>
      <c r="V34" s="186"/>
      <c r="W34" s="128"/>
      <c r="AD34" s="10"/>
      <c r="AJ34" s="189"/>
      <c r="AK34" s="189"/>
      <c r="BA34" s="192"/>
      <c r="BB34" s="37"/>
      <c r="BC34" s="193"/>
      <c r="BD34" s="37"/>
      <c r="BE34" s="37"/>
      <c r="BF34" s="37"/>
      <c r="BG34" s="37"/>
      <c r="BH34" s="37"/>
      <c r="BI34" s="37"/>
      <c r="BJ34" s="10"/>
      <c r="BL34" s="21"/>
      <c r="BM34" s="195"/>
      <c r="BN34" s="196"/>
      <c r="BO34" s="196"/>
      <c r="BP34" s="196"/>
      <c r="BQ34" s="196"/>
      <c r="BR34" s="196"/>
      <c r="BS34" s="196"/>
      <c r="BT34" s="196"/>
      <c r="BU34" s="196"/>
      <c r="BV34" s="196"/>
      <c r="BW34" s="196"/>
      <c r="BX34" s="196"/>
      <c r="BY34" s="196"/>
      <c r="BZ34" s="196"/>
      <c r="CA34" s="196"/>
      <c r="CB34" s="196"/>
      <c r="CC34" s="196"/>
      <c r="CD34" s="196"/>
      <c r="CE34" s="196"/>
      <c r="CF34" s="196"/>
      <c r="CG34" s="196"/>
      <c r="CH34" s="197"/>
      <c r="CI34" s="198"/>
      <c r="CJ34" s="198"/>
      <c r="CK34" s="198"/>
      <c r="CL34" s="198"/>
      <c r="CM34" s="198"/>
      <c r="CN34" s="198"/>
      <c r="CO34" s="198"/>
      <c r="CP34" s="198"/>
      <c r="CQ34" s="198"/>
      <c r="CR34" s="198"/>
      <c r="CS34" s="198"/>
      <c r="CT34" s="198"/>
      <c r="CU34" s="198"/>
      <c r="CV34" s="198"/>
      <c r="CW34" s="198"/>
      <c r="CX34" s="198"/>
      <c r="CY34" s="198"/>
      <c r="CZ34" s="198"/>
      <c r="DA34" s="198"/>
      <c r="DB34" s="198"/>
      <c r="DC34" s="198"/>
      <c r="DD34" s="198"/>
      <c r="DE34" s="198"/>
      <c r="DF34" s="198"/>
      <c r="DG34" s="198"/>
      <c r="DH34" s="198"/>
    </row>
    <row r="35" spans="2:112" ht="5.0999999999999996" customHeight="1">
      <c r="B35" s="5"/>
      <c r="D35" s="183"/>
      <c r="E35" s="28"/>
      <c r="G35" s="37"/>
      <c r="H35" s="220"/>
      <c r="I35" s="185"/>
      <c r="J35" s="220"/>
      <c r="K35" s="186"/>
      <c r="L35" s="220"/>
      <c r="M35" s="220"/>
      <c r="N35" s="185"/>
      <c r="O35" s="221"/>
      <c r="P35" s="221"/>
      <c r="Q35" s="221"/>
      <c r="R35" s="221"/>
      <c r="S35" s="221"/>
      <c r="T35" s="186"/>
      <c r="V35" s="186"/>
      <c r="W35" s="128"/>
      <c r="AD35" s="10"/>
      <c r="AJ35" s="219"/>
      <c r="AK35" s="219"/>
      <c r="BA35" s="192"/>
      <c r="BB35" s="37"/>
      <c r="BC35" s="193"/>
      <c r="BD35" s="37"/>
      <c r="BE35" s="37"/>
      <c r="BF35" s="37"/>
      <c r="BG35" s="37"/>
      <c r="BH35" s="37"/>
      <c r="BI35" s="37"/>
      <c r="BJ35" s="10"/>
      <c r="BL35" s="21"/>
      <c r="BM35" s="195"/>
      <c r="BN35" s="196"/>
      <c r="BO35" s="196"/>
      <c r="BP35" s="196"/>
      <c r="BQ35" s="196"/>
      <c r="BR35" s="196"/>
      <c r="BS35" s="196"/>
      <c r="BT35" s="196"/>
      <c r="BU35" s="196"/>
      <c r="BV35" s="196"/>
      <c r="BW35" s="196"/>
      <c r="BX35" s="196"/>
      <c r="BY35" s="196"/>
      <c r="BZ35" s="196"/>
      <c r="CA35" s="196"/>
      <c r="CB35" s="196"/>
      <c r="CC35" s="196"/>
      <c r="CD35" s="196"/>
      <c r="CE35" s="196"/>
      <c r="CF35" s="196"/>
      <c r="CG35" s="196"/>
      <c r="CH35" s="197"/>
      <c r="CI35" s="198"/>
      <c r="CJ35" s="198"/>
      <c r="CK35" s="198"/>
      <c r="CL35" s="198"/>
      <c r="CM35" s="198"/>
      <c r="CN35" s="198"/>
      <c r="CO35" s="198"/>
      <c r="CP35" s="198"/>
      <c r="CQ35" s="198"/>
      <c r="CR35" s="198"/>
      <c r="CS35" s="198"/>
      <c r="CT35" s="198"/>
      <c r="CU35" s="198"/>
      <c r="CV35" s="198"/>
      <c r="CW35" s="198"/>
      <c r="CX35" s="198"/>
      <c r="CY35" s="198"/>
      <c r="CZ35" s="198"/>
      <c r="DA35" s="198"/>
      <c r="DB35" s="198"/>
      <c r="DC35" s="198"/>
      <c r="DD35" s="198"/>
      <c r="DE35" s="198"/>
      <c r="DF35" s="198"/>
      <c r="DG35" s="198"/>
      <c r="DH35" s="198"/>
    </row>
    <row r="36" spans="2:112" ht="20.100000000000001" customHeight="1">
      <c r="B36" s="5"/>
      <c r="D36" s="183"/>
      <c r="E36" s="28"/>
      <c r="G36" s="37"/>
      <c r="H36" s="1026" t="s">
        <v>74</v>
      </c>
      <c r="I36" s="185"/>
      <c r="J36" s="1026" t="s">
        <v>81</v>
      </c>
      <c r="K36" s="203"/>
      <c r="L36" s="1132"/>
      <c r="M36" s="1135"/>
      <c r="N36" s="185"/>
      <c r="O36" s="1132"/>
      <c r="P36" s="1133"/>
      <c r="Q36" s="1133"/>
      <c r="R36" s="1133"/>
      <c r="S36" s="1134"/>
      <c r="T36" s="186"/>
      <c r="V36" s="186"/>
      <c r="W36" s="128"/>
      <c r="X36" s="128"/>
      <c r="Y36" s="224"/>
      <c r="Z36" s="224"/>
      <c r="AA36" s="207"/>
      <c r="AB36" s="207"/>
      <c r="AC36" s="207"/>
      <c r="AD36" s="225"/>
      <c r="AE36" s="207"/>
      <c r="AF36" s="207"/>
      <c r="AG36" s="207"/>
      <c r="AH36" s="207"/>
      <c r="AI36" s="207"/>
      <c r="AJ36" s="107"/>
      <c r="AK36" s="107"/>
      <c r="AL36" s="107"/>
      <c r="AM36" s="128"/>
      <c r="AN36" s="128"/>
      <c r="AO36" s="128"/>
      <c r="AP36" s="128"/>
      <c r="AQ36" s="128"/>
      <c r="AR36" s="128"/>
      <c r="AS36" s="128"/>
      <c r="AT36" s="195"/>
      <c r="AU36" s="191"/>
      <c r="AV36" s="191"/>
      <c r="AW36" s="192"/>
      <c r="AX36" s="193"/>
      <c r="AY36" s="193"/>
      <c r="AZ36" s="194"/>
      <c r="BA36" s="192"/>
      <c r="BB36" s="37"/>
      <c r="BC36" s="193"/>
      <c r="BD36" s="37"/>
      <c r="BE36" s="37"/>
      <c r="BF36" s="37"/>
      <c r="BG36" s="37"/>
      <c r="BH36" s="37"/>
      <c r="BI36" s="37"/>
      <c r="BJ36" s="10"/>
      <c r="BL36" s="21"/>
      <c r="BM36" s="195"/>
      <c r="BN36" s="196"/>
      <c r="BO36" s="196"/>
      <c r="BP36" s="196"/>
      <c r="BQ36" s="196"/>
      <c r="BR36" s="196"/>
      <c r="BS36" s="196"/>
      <c r="BT36" s="196"/>
      <c r="BU36" s="196"/>
      <c r="BV36" s="196"/>
      <c r="BW36" s="196"/>
      <c r="BX36" s="196"/>
      <c r="BY36" s="196"/>
      <c r="BZ36" s="196"/>
      <c r="CA36" s="196"/>
      <c r="CB36" s="196"/>
      <c r="CC36" s="196"/>
      <c r="CD36" s="196"/>
      <c r="CE36" s="196"/>
      <c r="CF36" s="196"/>
      <c r="CG36" s="196"/>
      <c r="CH36" s="197"/>
      <c r="CI36" s="198"/>
      <c r="CJ36" s="198"/>
      <c r="CK36" s="198"/>
      <c r="CL36" s="198"/>
      <c r="CM36" s="198"/>
      <c r="CN36" s="198"/>
      <c r="CO36" s="198"/>
      <c r="CP36" s="198"/>
      <c r="CQ36" s="198"/>
      <c r="CR36" s="198"/>
      <c r="CS36" s="198"/>
      <c r="CT36" s="198"/>
      <c r="CU36" s="198"/>
      <c r="CV36" s="198"/>
      <c r="CW36" s="198"/>
      <c r="CX36" s="198"/>
      <c r="CY36" s="198"/>
      <c r="CZ36" s="198"/>
      <c r="DA36" s="198"/>
      <c r="DB36" s="198"/>
      <c r="DC36" s="198"/>
      <c r="DD36" s="198"/>
      <c r="DE36" s="198"/>
      <c r="DF36" s="198"/>
      <c r="DG36" s="198"/>
      <c r="DH36" s="198"/>
    </row>
    <row r="37" spans="2:112" ht="5.0999999999999996" customHeight="1">
      <c r="B37" s="5"/>
      <c r="D37" s="183"/>
      <c r="E37" s="28"/>
      <c r="G37" s="37"/>
      <c r="H37" s="220"/>
      <c r="I37" s="185"/>
      <c r="J37" s="220"/>
      <c r="K37" s="184"/>
      <c r="L37" s="220"/>
      <c r="M37" s="220"/>
      <c r="N37" s="185"/>
      <c r="O37" s="221"/>
      <c r="P37" s="221"/>
      <c r="Q37" s="221"/>
      <c r="R37" s="221"/>
      <c r="S37" s="221"/>
      <c r="T37" s="186"/>
      <c r="V37" s="186"/>
      <c r="W37" s="128"/>
      <c r="AD37" s="10"/>
      <c r="AJ37" s="219"/>
      <c r="AK37" s="219"/>
      <c r="BA37" s="192"/>
      <c r="BB37" s="37"/>
      <c r="BC37" s="193"/>
      <c r="BD37" s="37"/>
      <c r="BE37" s="37"/>
      <c r="BF37" s="37"/>
      <c r="BG37" s="37"/>
      <c r="BH37" s="37"/>
      <c r="BI37" s="37"/>
      <c r="BJ37" s="10"/>
      <c r="BL37" s="21"/>
      <c r="BM37" s="195"/>
      <c r="BN37" s="196"/>
      <c r="BO37" s="196"/>
      <c r="BP37" s="196"/>
      <c r="BQ37" s="196"/>
      <c r="BR37" s="196"/>
      <c r="BS37" s="196"/>
      <c r="BT37" s="196"/>
      <c r="BU37" s="196"/>
      <c r="BV37" s="196"/>
      <c r="BW37" s="196"/>
      <c r="BX37" s="196"/>
      <c r="BY37" s="196"/>
      <c r="BZ37" s="196"/>
      <c r="CA37" s="196"/>
      <c r="CB37" s="196"/>
      <c r="CC37" s="196"/>
      <c r="CD37" s="196"/>
      <c r="CE37" s="196"/>
      <c r="CF37" s="196"/>
      <c r="CG37" s="196"/>
      <c r="CH37" s="197"/>
      <c r="CI37" s="198"/>
      <c r="CJ37" s="198"/>
      <c r="CK37" s="198"/>
      <c r="CL37" s="198"/>
      <c r="CM37" s="198"/>
      <c r="CN37" s="198"/>
      <c r="CO37" s="198"/>
      <c r="CP37" s="198"/>
      <c r="CQ37" s="198"/>
      <c r="CR37" s="198"/>
      <c r="CS37" s="198"/>
      <c r="CT37" s="198"/>
      <c r="CU37" s="198"/>
      <c r="CV37" s="198"/>
      <c r="CW37" s="198"/>
      <c r="CX37" s="198"/>
      <c r="CY37" s="198"/>
      <c r="CZ37" s="198"/>
      <c r="DA37" s="198"/>
      <c r="DB37" s="198"/>
      <c r="DC37" s="198"/>
      <c r="DD37" s="198"/>
      <c r="DE37" s="198"/>
      <c r="DF37" s="198"/>
      <c r="DG37" s="198"/>
      <c r="DH37" s="198"/>
    </row>
    <row r="38" spans="2:112" ht="20.100000000000001" customHeight="1">
      <c r="B38" s="5"/>
      <c r="D38" s="183"/>
      <c r="E38" s="28"/>
      <c r="G38" s="37"/>
      <c r="H38" s="1026" t="s">
        <v>74</v>
      </c>
      <c r="I38" s="185"/>
      <c r="J38" s="1026" t="s">
        <v>81</v>
      </c>
      <c r="K38" s="203"/>
      <c r="L38" s="1132"/>
      <c r="M38" s="1135"/>
      <c r="N38" s="185"/>
      <c r="O38" s="1132"/>
      <c r="P38" s="1133"/>
      <c r="Q38" s="1133"/>
      <c r="R38" s="1133"/>
      <c r="S38" s="1134"/>
      <c r="T38" s="186"/>
      <c r="V38" s="186"/>
      <c r="W38" s="128"/>
      <c r="X38" s="128"/>
      <c r="Y38" s="187"/>
      <c r="Z38" s="187"/>
      <c r="AA38" s="94"/>
      <c r="AB38" s="94"/>
      <c r="AC38" s="94"/>
      <c r="AD38" s="188"/>
      <c r="AE38" s="94"/>
      <c r="AF38" s="94"/>
      <c r="AG38" s="94"/>
      <c r="AH38" s="94"/>
      <c r="AI38" s="94"/>
      <c r="AJ38" s="107"/>
      <c r="AK38" s="107"/>
      <c r="AL38" s="107"/>
      <c r="AM38" s="128"/>
      <c r="AN38" s="128"/>
      <c r="AO38" s="128"/>
      <c r="AP38" s="128"/>
      <c r="AQ38" s="128"/>
      <c r="AR38" s="128"/>
      <c r="AS38" s="128"/>
      <c r="AT38" s="195"/>
      <c r="AU38" s="191"/>
      <c r="AV38" s="191"/>
      <c r="AW38" s="192"/>
      <c r="AX38" s="193"/>
      <c r="AY38" s="193"/>
      <c r="AZ38" s="194"/>
      <c r="BA38" s="192"/>
      <c r="BB38" s="37"/>
      <c r="BC38" s="193"/>
      <c r="BD38" s="37"/>
      <c r="BE38" s="37"/>
      <c r="BF38" s="37"/>
      <c r="BG38" s="37"/>
      <c r="BH38" s="37"/>
      <c r="BI38" s="37"/>
      <c r="BJ38" s="10"/>
      <c r="BL38" s="21"/>
      <c r="BM38" s="195"/>
      <c r="BN38" s="196"/>
      <c r="BO38" s="196"/>
      <c r="BP38" s="196"/>
      <c r="BQ38" s="196"/>
      <c r="BR38" s="196"/>
      <c r="BS38" s="196"/>
      <c r="BT38" s="196"/>
      <c r="BU38" s="196"/>
      <c r="BV38" s="196"/>
      <c r="BW38" s="196"/>
      <c r="BX38" s="196"/>
      <c r="BY38" s="196"/>
      <c r="BZ38" s="196"/>
      <c r="CA38" s="196"/>
      <c r="CB38" s="196"/>
      <c r="CC38" s="196"/>
      <c r="CD38" s="196"/>
      <c r="CE38" s="196"/>
      <c r="CF38" s="196"/>
      <c r="CG38" s="196"/>
      <c r="CH38" s="197"/>
      <c r="CI38" s="198"/>
      <c r="CJ38" s="198"/>
      <c r="CK38" s="198"/>
      <c r="CL38" s="198"/>
      <c r="CM38" s="198"/>
      <c r="CN38" s="198"/>
      <c r="CO38" s="198"/>
      <c r="CP38" s="198"/>
      <c r="CQ38" s="198"/>
      <c r="CR38" s="198"/>
      <c r="CS38" s="198"/>
      <c r="CT38" s="198"/>
      <c r="CU38" s="198"/>
      <c r="CV38" s="198"/>
      <c r="CW38" s="198"/>
      <c r="CX38" s="198"/>
      <c r="CY38" s="198"/>
      <c r="CZ38" s="198"/>
      <c r="DA38" s="198"/>
      <c r="DB38" s="198"/>
      <c r="DC38" s="198"/>
      <c r="DD38" s="198"/>
      <c r="DE38" s="198"/>
      <c r="DF38" s="198"/>
      <c r="DG38" s="198"/>
      <c r="DH38" s="198"/>
    </row>
    <row r="39" spans="2:112" ht="5.0999999999999996" customHeight="1">
      <c r="B39" s="5"/>
      <c r="D39" s="183"/>
      <c r="E39" s="28"/>
      <c r="G39" s="37"/>
      <c r="H39" s="220"/>
      <c r="I39" s="185"/>
      <c r="J39" s="220"/>
      <c r="K39" s="186"/>
      <c r="L39" s="220"/>
      <c r="M39" s="220"/>
      <c r="N39" s="185"/>
      <c r="O39" s="221"/>
      <c r="P39" s="221"/>
      <c r="Q39" s="221"/>
      <c r="R39" s="221"/>
      <c r="S39" s="221"/>
      <c r="T39" s="186"/>
      <c r="V39" s="186"/>
      <c r="W39" s="128"/>
      <c r="AD39" s="10"/>
      <c r="AJ39" s="219"/>
      <c r="AK39" s="219"/>
      <c r="BA39" s="192"/>
      <c r="BB39" s="37"/>
      <c r="BC39" s="193"/>
      <c r="BD39" s="37"/>
      <c r="BE39" s="37"/>
      <c r="BF39" s="37"/>
      <c r="BG39" s="37"/>
      <c r="BH39" s="37"/>
      <c r="BI39" s="37"/>
      <c r="BJ39" s="10"/>
      <c r="BL39" s="21"/>
      <c r="BM39" s="195"/>
      <c r="BN39" s="196"/>
      <c r="BO39" s="196"/>
      <c r="BP39" s="196"/>
      <c r="BQ39" s="196"/>
      <c r="BR39" s="196"/>
      <c r="BS39" s="196"/>
      <c r="BT39" s="196"/>
      <c r="BU39" s="196"/>
      <c r="BV39" s="196"/>
      <c r="BW39" s="196"/>
      <c r="BX39" s="196"/>
      <c r="BY39" s="196"/>
      <c r="BZ39" s="196"/>
      <c r="CA39" s="196"/>
      <c r="CB39" s="196"/>
      <c r="CC39" s="196"/>
      <c r="CD39" s="196"/>
      <c r="CE39" s="196"/>
      <c r="CF39" s="196"/>
      <c r="CG39" s="196"/>
      <c r="CH39" s="197"/>
      <c r="CI39" s="198"/>
      <c r="CJ39" s="198"/>
      <c r="CK39" s="198"/>
      <c r="CL39" s="198"/>
      <c r="CM39" s="198"/>
      <c r="CN39" s="198"/>
      <c r="CO39" s="198"/>
      <c r="CP39" s="198"/>
      <c r="CQ39" s="198"/>
      <c r="CR39" s="198"/>
      <c r="CS39" s="198"/>
      <c r="CT39" s="198"/>
      <c r="CU39" s="198"/>
      <c r="CV39" s="198"/>
      <c r="CW39" s="198"/>
      <c r="CX39" s="198"/>
      <c r="CY39" s="198"/>
      <c r="CZ39" s="198"/>
      <c r="DA39" s="198"/>
      <c r="DB39" s="198"/>
      <c r="DC39" s="198"/>
      <c r="DD39" s="198"/>
      <c r="DE39" s="198"/>
      <c r="DF39" s="198"/>
      <c r="DG39" s="198"/>
      <c r="DH39" s="198"/>
    </row>
    <row r="40" spans="2:112" ht="20.100000000000001" customHeight="1">
      <c r="B40" s="5"/>
      <c r="D40" s="183"/>
      <c r="E40" s="28"/>
      <c r="G40" s="37"/>
      <c r="H40" s="1026" t="s">
        <v>74</v>
      </c>
      <c r="I40" s="185"/>
      <c r="J40" s="1026" t="s">
        <v>81</v>
      </c>
      <c r="K40" s="203"/>
      <c r="L40" s="1132"/>
      <c r="M40" s="1135"/>
      <c r="N40" s="185"/>
      <c r="O40" s="1132"/>
      <c r="P40" s="1133"/>
      <c r="Q40" s="1133"/>
      <c r="R40" s="1133"/>
      <c r="S40" s="1134"/>
      <c r="T40" s="186"/>
      <c r="V40" s="186"/>
      <c r="W40" s="128"/>
      <c r="X40" s="128"/>
      <c r="Y40" s="187"/>
      <c r="Z40" s="187"/>
      <c r="AA40" s="94"/>
      <c r="AB40" s="94"/>
      <c r="AC40" s="94"/>
      <c r="AD40" s="188"/>
      <c r="AE40" s="94"/>
      <c r="AF40" s="94"/>
      <c r="AG40" s="94"/>
      <c r="AH40" s="94"/>
      <c r="AI40" s="94"/>
      <c r="AJ40" s="107"/>
      <c r="AK40" s="107"/>
      <c r="AL40" s="107"/>
      <c r="AM40" s="128"/>
      <c r="AN40" s="128"/>
      <c r="AO40" s="128"/>
      <c r="AP40" s="128"/>
      <c r="AQ40" s="128"/>
      <c r="AR40" s="128"/>
      <c r="AS40" s="128"/>
      <c r="AT40" s="195"/>
      <c r="AU40" s="191"/>
      <c r="AV40" s="191"/>
      <c r="AW40" s="192"/>
      <c r="AX40" s="193"/>
      <c r="AY40" s="193"/>
      <c r="AZ40" s="194"/>
      <c r="BA40" s="192"/>
      <c r="BB40" s="37"/>
      <c r="BC40" s="193"/>
      <c r="BD40" s="37"/>
      <c r="BE40" s="37"/>
      <c r="BF40" s="37"/>
      <c r="BG40" s="37"/>
      <c r="BH40" s="37"/>
      <c r="BI40" s="37"/>
      <c r="BJ40" s="10"/>
      <c r="BL40" s="21"/>
      <c r="BM40" s="195"/>
      <c r="BN40" s="196"/>
      <c r="BO40" s="196"/>
      <c r="BP40" s="196"/>
      <c r="BQ40" s="196"/>
      <c r="BR40" s="196"/>
      <c r="BS40" s="196"/>
      <c r="BT40" s="196"/>
      <c r="BU40" s="196"/>
      <c r="BV40" s="196"/>
      <c r="BW40" s="196"/>
      <c r="BX40" s="196"/>
      <c r="BY40" s="196"/>
      <c r="BZ40" s="196"/>
      <c r="CA40" s="196"/>
      <c r="CB40" s="196"/>
      <c r="CC40" s="196"/>
      <c r="CD40" s="196"/>
      <c r="CE40" s="196"/>
      <c r="CF40" s="196"/>
      <c r="CG40" s="196"/>
      <c r="CH40" s="197"/>
      <c r="CI40" s="198"/>
      <c r="CJ40" s="198"/>
      <c r="CK40" s="198"/>
      <c r="CL40" s="198"/>
      <c r="CM40" s="198"/>
      <c r="CN40" s="198"/>
      <c r="CO40" s="198"/>
      <c r="CP40" s="198"/>
      <c r="CQ40" s="198"/>
      <c r="CR40" s="198"/>
      <c r="CS40" s="198"/>
      <c r="CT40" s="198"/>
      <c r="CU40" s="198"/>
      <c r="CV40" s="198"/>
      <c r="CW40" s="198"/>
      <c r="CX40" s="198"/>
      <c r="CY40" s="198"/>
      <c r="CZ40" s="198"/>
      <c r="DA40" s="198"/>
      <c r="DB40" s="198"/>
      <c r="DC40" s="198"/>
      <c r="DD40" s="198"/>
      <c r="DE40" s="198"/>
      <c r="DF40" s="198"/>
      <c r="DG40" s="198"/>
      <c r="DH40" s="198"/>
    </row>
    <row r="41" spans="2:112" ht="5.0999999999999996" customHeight="1">
      <c r="B41" s="5"/>
      <c r="D41" s="183"/>
      <c r="E41" s="28"/>
      <c r="G41" s="37"/>
      <c r="H41" s="220"/>
      <c r="I41" s="185"/>
      <c r="J41" s="220"/>
      <c r="K41" s="184"/>
      <c r="L41" s="220"/>
      <c r="M41" s="220"/>
      <c r="N41" s="185"/>
      <c r="O41" s="221"/>
      <c r="P41" s="221"/>
      <c r="Q41" s="221"/>
      <c r="R41" s="221"/>
      <c r="S41" s="221"/>
      <c r="T41" s="186"/>
      <c r="V41" s="186"/>
      <c r="W41" s="128"/>
      <c r="AD41" s="10"/>
      <c r="AJ41" s="219"/>
      <c r="AK41" s="219"/>
      <c r="BA41" s="192"/>
      <c r="BB41" s="37"/>
      <c r="BC41" s="193"/>
      <c r="BD41" s="37"/>
      <c r="BE41" s="37"/>
      <c r="BF41" s="37"/>
      <c r="BG41" s="37"/>
      <c r="BH41" s="37"/>
      <c r="BI41" s="37"/>
      <c r="BJ41" s="10"/>
      <c r="BL41" s="21"/>
      <c r="BM41" s="195"/>
      <c r="BN41" s="196"/>
      <c r="BO41" s="196"/>
      <c r="BP41" s="196"/>
      <c r="BQ41" s="196"/>
      <c r="BR41" s="196"/>
      <c r="BS41" s="196"/>
      <c r="BT41" s="196"/>
      <c r="BU41" s="196"/>
      <c r="BV41" s="196"/>
      <c r="BW41" s="196"/>
      <c r="BX41" s="196"/>
      <c r="BY41" s="196"/>
      <c r="BZ41" s="196"/>
      <c r="CA41" s="196"/>
      <c r="CB41" s="196"/>
      <c r="CC41" s="196"/>
      <c r="CD41" s="196"/>
      <c r="CE41" s="196"/>
      <c r="CF41" s="196"/>
      <c r="CG41" s="196"/>
      <c r="CH41" s="197"/>
      <c r="CI41" s="198"/>
      <c r="CJ41" s="198"/>
      <c r="CK41" s="198"/>
      <c r="CL41" s="198"/>
      <c r="CM41" s="198"/>
      <c r="CN41" s="198"/>
      <c r="CO41" s="198"/>
      <c r="CP41" s="198"/>
      <c r="CQ41" s="198"/>
      <c r="CR41" s="198"/>
      <c r="CS41" s="198"/>
      <c r="CT41" s="198"/>
      <c r="CU41" s="198"/>
      <c r="CV41" s="198"/>
      <c r="CW41" s="198"/>
      <c r="CX41" s="198"/>
      <c r="CY41" s="198"/>
      <c r="CZ41" s="198"/>
      <c r="DA41" s="198"/>
      <c r="DB41" s="198"/>
      <c r="DC41" s="198"/>
      <c r="DD41" s="198"/>
      <c r="DE41" s="198"/>
      <c r="DF41" s="198"/>
      <c r="DG41" s="198"/>
      <c r="DH41" s="198"/>
    </row>
    <row r="42" spans="2:112" ht="20.100000000000001" customHeight="1">
      <c r="B42" s="5"/>
      <c r="D42" s="183"/>
      <c r="E42" s="28"/>
      <c r="G42" s="37"/>
      <c r="H42" s="1026" t="s">
        <v>74</v>
      </c>
      <c r="I42" s="185"/>
      <c r="J42" s="1026" t="s">
        <v>81</v>
      </c>
      <c r="K42" s="203"/>
      <c r="L42" s="1132"/>
      <c r="M42" s="1135"/>
      <c r="N42" s="185"/>
      <c r="O42" s="1132"/>
      <c r="P42" s="1133"/>
      <c r="Q42" s="1133"/>
      <c r="R42" s="1133"/>
      <c r="S42" s="1134"/>
      <c r="T42" s="186"/>
      <c r="V42" s="186"/>
      <c r="W42" s="128"/>
      <c r="X42" s="128"/>
      <c r="Y42" s="187"/>
      <c r="Z42" s="187"/>
      <c r="AA42" s="94"/>
      <c r="AB42" s="94"/>
      <c r="AC42" s="94"/>
      <c r="AD42" s="188"/>
      <c r="AE42" s="94"/>
      <c r="AF42" s="94"/>
      <c r="AG42" s="94"/>
      <c r="AH42" s="94"/>
      <c r="AI42" s="94"/>
      <c r="AJ42" s="107"/>
      <c r="AK42" s="107"/>
      <c r="AL42" s="107"/>
      <c r="AM42" s="128"/>
      <c r="AN42" s="128"/>
      <c r="AO42" s="128"/>
      <c r="AP42" s="128"/>
      <c r="AQ42" s="128"/>
      <c r="AR42" s="128"/>
      <c r="AS42" s="128"/>
      <c r="AT42" s="195"/>
      <c r="AU42" s="191"/>
      <c r="AV42" s="191"/>
      <c r="AW42" s="192"/>
      <c r="AX42" s="193"/>
      <c r="AY42" s="193"/>
      <c r="AZ42" s="194"/>
      <c r="BA42" s="192"/>
      <c r="BB42" s="37"/>
      <c r="BC42" s="193"/>
      <c r="BD42" s="37"/>
      <c r="BE42" s="37"/>
      <c r="BF42" s="37"/>
      <c r="BG42" s="37"/>
      <c r="BH42" s="37"/>
      <c r="BI42" s="37"/>
      <c r="BJ42" s="10"/>
      <c r="BL42" s="21"/>
      <c r="BM42" s="195"/>
      <c r="BN42" s="196"/>
      <c r="BO42" s="196"/>
      <c r="BP42" s="196"/>
      <c r="BQ42" s="196"/>
      <c r="BR42" s="196"/>
      <c r="BS42" s="196"/>
      <c r="BT42" s="196"/>
      <c r="BU42" s="196"/>
      <c r="BV42" s="196"/>
      <c r="BW42" s="196"/>
      <c r="BX42" s="196"/>
      <c r="BY42" s="196"/>
      <c r="BZ42" s="196"/>
      <c r="CA42" s="196"/>
      <c r="CB42" s="196"/>
      <c r="CC42" s="196"/>
      <c r="CD42" s="196"/>
      <c r="CE42" s="196"/>
      <c r="CF42" s="196"/>
      <c r="CG42" s="196"/>
      <c r="CH42" s="197"/>
      <c r="CI42" s="198"/>
      <c r="CJ42" s="198"/>
      <c r="CK42" s="198"/>
      <c r="CL42" s="198"/>
      <c r="CM42" s="198"/>
      <c r="CN42" s="198"/>
      <c r="CO42" s="198"/>
      <c r="CP42" s="198"/>
      <c r="CQ42" s="198"/>
      <c r="CR42" s="198"/>
      <c r="CS42" s="198"/>
      <c r="CT42" s="198"/>
      <c r="CU42" s="198"/>
      <c r="CV42" s="198"/>
      <c r="CW42" s="198"/>
      <c r="CX42" s="198"/>
      <c r="CY42" s="198"/>
      <c r="CZ42" s="198"/>
      <c r="DA42" s="198"/>
      <c r="DB42" s="198"/>
      <c r="DC42" s="198"/>
      <c r="DD42" s="198"/>
      <c r="DE42" s="198"/>
      <c r="DF42" s="198"/>
      <c r="DG42" s="198"/>
      <c r="DH42" s="198"/>
    </row>
    <row r="43" spans="2:112" ht="5.0999999999999996" customHeight="1">
      <c r="B43" s="5"/>
      <c r="D43" s="183"/>
      <c r="E43" s="28"/>
      <c r="G43" s="37"/>
      <c r="H43" s="220"/>
      <c r="I43" s="185"/>
      <c r="J43" s="220"/>
      <c r="K43" s="186"/>
      <c r="L43" s="220"/>
      <c r="M43" s="220"/>
      <c r="N43" s="185"/>
      <c r="O43" s="221"/>
      <c r="P43" s="221"/>
      <c r="Q43" s="221"/>
      <c r="R43" s="221"/>
      <c r="S43" s="221"/>
      <c r="T43" s="186"/>
      <c r="V43" s="186"/>
      <c r="W43" s="128"/>
      <c r="AD43" s="10"/>
      <c r="AJ43" s="219"/>
      <c r="AK43" s="219"/>
      <c r="BA43" s="192"/>
      <c r="BB43" s="37"/>
      <c r="BC43" s="193"/>
      <c r="BD43" s="37"/>
      <c r="BE43" s="37"/>
      <c r="BF43" s="37"/>
      <c r="BG43" s="37"/>
      <c r="BH43" s="37"/>
      <c r="BI43" s="37"/>
      <c r="BJ43" s="10"/>
      <c r="BL43" s="21"/>
      <c r="BM43" s="195"/>
      <c r="BN43" s="196"/>
      <c r="BO43" s="196"/>
      <c r="BP43" s="196"/>
      <c r="BQ43" s="196"/>
      <c r="BR43" s="196"/>
      <c r="BS43" s="196"/>
      <c r="BT43" s="196"/>
      <c r="BU43" s="196"/>
      <c r="BV43" s="196"/>
      <c r="BW43" s="196"/>
      <c r="BX43" s="196"/>
      <c r="BY43" s="196"/>
      <c r="BZ43" s="196"/>
      <c r="CA43" s="196"/>
      <c r="CB43" s="196"/>
      <c r="CC43" s="196"/>
      <c r="CD43" s="196"/>
      <c r="CE43" s="196"/>
      <c r="CF43" s="196"/>
      <c r="CG43" s="196"/>
      <c r="CH43" s="197"/>
      <c r="CI43" s="198"/>
      <c r="CJ43" s="198"/>
      <c r="CK43" s="198"/>
      <c r="CL43" s="198"/>
      <c r="CM43" s="198"/>
      <c r="CN43" s="198"/>
      <c r="CO43" s="198"/>
      <c r="CP43" s="198"/>
      <c r="CQ43" s="198"/>
      <c r="CR43" s="198"/>
      <c r="CS43" s="198"/>
      <c r="CT43" s="198"/>
      <c r="CU43" s="198"/>
      <c r="CV43" s="198"/>
      <c r="CW43" s="198"/>
      <c r="CX43" s="198"/>
      <c r="CY43" s="198"/>
      <c r="CZ43" s="198"/>
      <c r="DA43" s="198"/>
      <c r="DB43" s="198"/>
      <c r="DC43" s="198"/>
      <c r="DD43" s="198"/>
      <c r="DE43" s="198"/>
      <c r="DF43" s="198"/>
      <c r="DG43" s="198"/>
      <c r="DH43" s="198"/>
    </row>
    <row r="44" spans="2:112" ht="20.100000000000001" customHeight="1">
      <c r="B44" s="5"/>
      <c r="D44" s="183"/>
      <c r="E44" s="28"/>
      <c r="G44" s="37"/>
      <c r="H44" s="1026" t="s">
        <v>74</v>
      </c>
      <c r="I44" s="185"/>
      <c r="J44" s="1026" t="s">
        <v>81</v>
      </c>
      <c r="K44" s="203"/>
      <c r="L44" s="1132"/>
      <c r="M44" s="1135"/>
      <c r="N44" s="185"/>
      <c r="O44" s="1132"/>
      <c r="P44" s="1133"/>
      <c r="Q44" s="1133"/>
      <c r="R44" s="1133"/>
      <c r="S44" s="1134"/>
      <c r="T44" s="186"/>
      <c r="V44" s="186"/>
      <c r="W44" s="128"/>
      <c r="X44" s="128"/>
      <c r="Y44" s="224"/>
      <c r="Z44" s="224"/>
      <c r="AA44" s="207"/>
      <c r="AB44" s="207"/>
      <c r="AC44" s="207"/>
      <c r="AD44" s="225"/>
      <c r="AE44" s="207"/>
      <c r="AF44" s="207"/>
      <c r="AG44" s="207"/>
      <c r="AH44" s="207"/>
      <c r="AI44" s="207"/>
      <c r="AJ44" s="189"/>
      <c r="AK44" s="189"/>
      <c r="AL44" s="189"/>
      <c r="AM44" s="189"/>
      <c r="AN44" s="189"/>
      <c r="AO44" s="189"/>
      <c r="AP44" s="189"/>
      <c r="AQ44" s="189"/>
      <c r="AR44" s="189"/>
      <c r="AS44" s="189"/>
      <c r="AT44" s="190"/>
      <c r="AU44" s="191"/>
      <c r="AV44" s="191"/>
      <c r="AW44" s="192"/>
      <c r="AX44" s="193"/>
      <c r="AY44" s="193"/>
      <c r="AZ44" s="194"/>
      <c r="BA44" s="192"/>
      <c r="BB44" s="37"/>
      <c r="BC44" s="193"/>
      <c r="BD44" s="37"/>
      <c r="BE44" s="37"/>
      <c r="BF44" s="37"/>
      <c r="BG44" s="37"/>
      <c r="BH44" s="37"/>
      <c r="BI44" s="37"/>
      <c r="BJ44" s="10"/>
      <c r="BL44" s="21"/>
      <c r="BM44" s="195"/>
      <c r="BN44" s="196"/>
      <c r="BO44" s="196"/>
      <c r="BP44" s="196"/>
      <c r="BQ44" s="196"/>
      <c r="BR44" s="196"/>
      <c r="BS44" s="196"/>
      <c r="BT44" s="196"/>
      <c r="BU44" s="196"/>
      <c r="BV44" s="196"/>
      <c r="BW44" s="196"/>
      <c r="BX44" s="196"/>
      <c r="BY44" s="196"/>
      <c r="BZ44" s="196"/>
      <c r="CA44" s="196"/>
      <c r="CB44" s="196"/>
      <c r="CC44" s="196"/>
      <c r="CD44" s="196"/>
      <c r="CE44" s="196"/>
      <c r="CF44" s="196"/>
      <c r="CG44" s="196"/>
      <c r="CH44" s="197"/>
      <c r="CI44" s="198"/>
      <c r="CJ44" s="198"/>
      <c r="CK44" s="198"/>
      <c r="CL44" s="198"/>
      <c r="CM44" s="198"/>
      <c r="CN44" s="198"/>
      <c r="CO44" s="198"/>
      <c r="CP44" s="198"/>
      <c r="CQ44" s="198"/>
      <c r="CR44" s="198"/>
      <c r="CS44" s="198"/>
      <c r="CT44" s="198"/>
      <c r="CU44" s="198"/>
      <c r="CV44" s="198"/>
      <c r="CW44" s="198"/>
      <c r="CX44" s="198"/>
      <c r="CY44" s="198"/>
      <c r="CZ44" s="198"/>
      <c r="DA44" s="198"/>
      <c r="DB44" s="198"/>
      <c r="DC44" s="198"/>
      <c r="DD44" s="198"/>
      <c r="DE44" s="198"/>
      <c r="DF44" s="198"/>
      <c r="DG44" s="198"/>
      <c r="DH44" s="198"/>
    </row>
    <row r="45" spans="2:112" ht="35.1" customHeight="1">
      <c r="B45" s="5"/>
      <c r="D45" s="183"/>
      <c r="E45" s="28"/>
      <c r="G45" s="37"/>
      <c r="H45" s="184"/>
      <c r="I45" s="185"/>
      <c r="J45" s="226"/>
      <c r="K45" s="184"/>
      <c r="L45" s="184"/>
      <c r="M45" s="184"/>
      <c r="N45" s="184"/>
      <c r="O45" s="184"/>
      <c r="P45" s="184"/>
      <c r="Q45" s="184"/>
      <c r="R45" s="184"/>
      <c r="S45" s="184"/>
      <c r="T45" s="186"/>
      <c r="U45" s="186"/>
      <c r="V45" s="186"/>
      <c r="W45" s="128"/>
      <c r="X45" s="128"/>
      <c r="Y45" s="187"/>
      <c r="Z45" s="187"/>
      <c r="AA45" s="94"/>
      <c r="AB45" s="94"/>
      <c r="AC45" s="94"/>
      <c r="AD45" s="188"/>
      <c r="AE45" s="94"/>
      <c r="AF45" s="94"/>
      <c r="AG45" s="94"/>
      <c r="AH45" s="94"/>
      <c r="AI45" s="94"/>
      <c r="AJ45" s="189"/>
      <c r="AK45" s="189"/>
      <c r="AL45" s="189"/>
      <c r="AM45" s="189"/>
      <c r="AN45" s="189"/>
      <c r="AO45" s="189"/>
      <c r="AP45" s="189"/>
      <c r="AQ45" s="189"/>
      <c r="AR45" s="189"/>
      <c r="AS45" s="189"/>
      <c r="AT45" s="190"/>
      <c r="AU45" s="191"/>
      <c r="AV45" s="191"/>
      <c r="AW45" s="192"/>
      <c r="AX45" s="193"/>
      <c r="AY45" s="193"/>
      <c r="AZ45" s="194"/>
      <c r="BA45" s="192"/>
      <c r="BB45" s="37"/>
      <c r="BC45" s="193"/>
      <c r="BD45" s="37"/>
      <c r="BE45" s="37"/>
      <c r="BF45" s="37"/>
      <c r="BG45" s="37"/>
      <c r="BH45" s="37"/>
      <c r="BI45" s="37"/>
      <c r="BJ45" s="10"/>
      <c r="BL45" s="21"/>
      <c r="BM45" s="195"/>
      <c r="BN45" s="196"/>
      <c r="BO45" s="196"/>
      <c r="BP45" s="196"/>
      <c r="BQ45" s="196"/>
      <c r="BR45" s="196"/>
      <c r="BS45" s="196"/>
      <c r="BT45" s="196"/>
      <c r="BU45" s="196"/>
      <c r="BV45" s="196"/>
      <c r="BW45" s="196"/>
      <c r="BX45" s="196"/>
      <c r="BY45" s="196"/>
      <c r="BZ45" s="196"/>
      <c r="CA45" s="196"/>
      <c r="CB45" s="196"/>
      <c r="CC45" s="196"/>
      <c r="CD45" s="196"/>
      <c r="CE45" s="196"/>
      <c r="CF45" s="196"/>
      <c r="CG45" s="196"/>
      <c r="CH45" s="197"/>
      <c r="CI45" s="198"/>
      <c r="CJ45" s="198"/>
      <c r="CK45" s="198"/>
      <c r="CL45" s="198"/>
      <c r="CM45" s="198"/>
      <c r="CN45" s="198"/>
      <c r="CO45" s="198"/>
      <c r="CP45" s="198"/>
      <c r="CQ45" s="198"/>
      <c r="CR45" s="198"/>
      <c r="CS45" s="198"/>
      <c r="CT45" s="198"/>
      <c r="CU45" s="198"/>
      <c r="CV45" s="198"/>
      <c r="CW45" s="198"/>
      <c r="CX45" s="198"/>
      <c r="CY45" s="198"/>
      <c r="CZ45" s="198"/>
      <c r="DA45" s="198"/>
      <c r="DB45" s="198"/>
      <c r="DC45" s="198"/>
      <c r="DD45" s="198"/>
      <c r="DE45" s="198"/>
      <c r="DF45" s="198"/>
      <c r="DG45" s="198"/>
      <c r="DH45" s="198"/>
    </row>
    <row r="46" spans="2:112" ht="30" customHeight="1">
      <c r="B46" s="5"/>
      <c r="D46" s="183"/>
      <c r="E46" s="28"/>
      <c r="G46" s="1137"/>
      <c r="H46" s="1027" t="s">
        <v>75</v>
      </c>
      <c r="I46" s="212"/>
      <c r="J46" s="212"/>
      <c r="K46" s="212"/>
      <c r="L46" s="212"/>
      <c r="M46" s="212"/>
      <c r="N46" s="213"/>
      <c r="O46" s="213"/>
      <c r="P46" s="213"/>
      <c r="Q46" s="214"/>
      <c r="R46" s="214"/>
      <c r="S46" s="213"/>
      <c r="T46" s="213"/>
      <c r="U46" s="213"/>
      <c r="V46" s="214"/>
      <c r="W46" s="214"/>
      <c r="X46" s="213"/>
      <c r="Y46" s="213"/>
      <c r="Z46" s="215"/>
      <c r="AA46" s="216"/>
      <c r="AB46" s="216"/>
      <c r="AC46" s="216"/>
      <c r="AD46" s="217"/>
      <c r="AE46" s="216"/>
      <c r="AF46" s="216"/>
      <c r="AG46" s="216"/>
      <c r="AH46" s="216"/>
      <c r="AI46" s="216"/>
      <c r="AJ46" s="128"/>
      <c r="AK46" s="128"/>
      <c r="AL46" s="128"/>
      <c r="AM46" s="128"/>
      <c r="AN46" s="128"/>
      <c r="AO46" s="128"/>
      <c r="AP46" s="128"/>
      <c r="AQ46" s="128"/>
      <c r="AR46" s="128"/>
      <c r="AS46" s="128"/>
      <c r="AT46" s="195"/>
      <c r="AU46" s="191"/>
      <c r="AV46" s="191"/>
      <c r="AW46" s="192"/>
      <c r="AX46" s="193"/>
      <c r="AY46" s="193"/>
      <c r="AZ46" s="194"/>
      <c r="BA46" s="192"/>
      <c r="BB46" s="37"/>
      <c r="BC46" s="193"/>
      <c r="BD46" s="37"/>
      <c r="BE46" s="37"/>
      <c r="BF46" s="37"/>
      <c r="BG46" s="37"/>
      <c r="BH46" s="37"/>
      <c r="BI46" s="37"/>
      <c r="BJ46" s="10"/>
      <c r="BL46" s="21"/>
      <c r="BM46" s="195"/>
      <c r="BN46" s="196"/>
      <c r="BO46" s="196"/>
      <c r="BP46" s="196"/>
      <c r="BQ46" s="196"/>
      <c r="BR46" s="196"/>
      <c r="BS46" s="196"/>
      <c r="BT46" s="196"/>
      <c r="BU46" s="196"/>
      <c r="BV46" s="196"/>
      <c r="BW46" s="196"/>
      <c r="BX46" s="196"/>
      <c r="BY46" s="196"/>
      <c r="BZ46" s="196"/>
      <c r="CA46" s="196"/>
      <c r="CB46" s="196"/>
      <c r="CC46" s="196"/>
      <c r="CD46" s="196"/>
      <c r="CE46" s="196"/>
      <c r="CF46" s="196"/>
      <c r="CG46" s="196"/>
      <c r="CH46" s="197"/>
      <c r="CI46" s="198"/>
      <c r="CJ46" s="198"/>
      <c r="CK46" s="198"/>
      <c r="CL46" s="198"/>
      <c r="CM46" s="198"/>
      <c r="CN46" s="198"/>
      <c r="CO46" s="198"/>
      <c r="CP46" s="198"/>
      <c r="CQ46" s="198"/>
      <c r="CR46" s="198"/>
      <c r="CS46" s="198"/>
      <c r="CT46" s="198"/>
      <c r="CU46" s="198"/>
      <c r="CV46" s="198"/>
      <c r="CW46" s="198"/>
      <c r="CX46" s="198"/>
      <c r="CY46" s="198"/>
      <c r="CZ46" s="198"/>
      <c r="DA46" s="198"/>
      <c r="DB46" s="198"/>
      <c r="DC46" s="198"/>
      <c r="DD46" s="198"/>
      <c r="DE46" s="198"/>
      <c r="DF46" s="198"/>
      <c r="DG46" s="198"/>
      <c r="DH46" s="198"/>
    </row>
    <row r="47" spans="2:112" ht="24" customHeight="1">
      <c r="B47" s="5"/>
      <c r="D47" s="183"/>
      <c r="E47" s="28"/>
      <c r="G47" s="1137"/>
      <c r="H47" s="1139" t="s">
        <v>83</v>
      </c>
      <c r="I47" s="1139"/>
      <c r="J47" s="1139"/>
      <c r="K47" s="211"/>
      <c r="L47" s="211"/>
      <c r="M47" s="211"/>
      <c r="N47" s="213"/>
      <c r="O47" s="213"/>
      <c r="P47" s="213"/>
      <c r="Q47" s="213"/>
      <c r="R47" s="213"/>
      <c r="S47" s="213"/>
      <c r="T47" s="213"/>
      <c r="U47" s="213"/>
      <c r="V47" s="213"/>
      <c r="W47" s="213"/>
      <c r="X47" s="213"/>
      <c r="Y47" s="213"/>
      <c r="Z47" s="215"/>
      <c r="AA47" s="216"/>
      <c r="AB47" s="216"/>
      <c r="AC47" s="216"/>
      <c r="AD47" s="217"/>
      <c r="AE47" s="216"/>
      <c r="AF47" s="216"/>
      <c r="AG47" s="216"/>
      <c r="AH47" s="216"/>
      <c r="AI47" s="216"/>
      <c r="AJ47" s="128"/>
      <c r="AK47" s="128"/>
      <c r="AL47" s="128"/>
      <c r="AM47" s="128"/>
      <c r="AN47" s="128"/>
      <c r="AO47" s="128"/>
      <c r="AP47" s="128"/>
      <c r="AQ47" s="128"/>
      <c r="AR47" s="128"/>
      <c r="AS47" s="128"/>
      <c r="AT47" s="195"/>
      <c r="AU47" s="191"/>
      <c r="AV47" s="191"/>
      <c r="AW47" s="192"/>
      <c r="AX47" s="193"/>
      <c r="AY47" s="193"/>
      <c r="AZ47" s="194"/>
      <c r="BA47" s="192"/>
      <c r="BB47" s="37"/>
      <c r="BC47" s="193"/>
      <c r="BD47" s="37"/>
      <c r="BE47" s="37"/>
      <c r="BF47" s="37"/>
      <c r="BG47" s="37"/>
      <c r="BH47" s="37"/>
      <c r="BI47" s="37"/>
      <c r="BJ47" s="10"/>
      <c r="BL47" s="21"/>
      <c r="BM47" s="195"/>
      <c r="BN47" s="196"/>
      <c r="BO47" s="196"/>
      <c r="BP47" s="196"/>
      <c r="BQ47" s="196"/>
      <c r="BR47" s="196"/>
      <c r="BS47" s="196"/>
      <c r="BT47" s="196"/>
      <c r="BU47" s="196"/>
      <c r="BV47" s="196"/>
      <c r="BW47" s="196"/>
      <c r="BX47" s="196"/>
      <c r="BY47" s="196"/>
      <c r="BZ47" s="196"/>
      <c r="CA47" s="196"/>
      <c r="CB47" s="196"/>
      <c r="CC47" s="196"/>
      <c r="CD47" s="196"/>
      <c r="CE47" s="196"/>
      <c r="CF47" s="196"/>
      <c r="CG47" s="196"/>
      <c r="CH47" s="197"/>
      <c r="CI47" s="198"/>
      <c r="CJ47" s="198"/>
      <c r="CK47" s="198"/>
      <c r="CL47" s="198"/>
      <c r="CM47" s="198"/>
      <c r="CN47" s="198"/>
      <c r="CO47" s="198"/>
      <c r="CP47" s="198"/>
      <c r="CQ47" s="198"/>
      <c r="CR47" s="198"/>
      <c r="CS47" s="198"/>
      <c r="CT47" s="198"/>
      <c r="CU47" s="198"/>
      <c r="CV47" s="198"/>
      <c r="CW47" s="198"/>
      <c r="CX47" s="198"/>
      <c r="CY47" s="198"/>
      <c r="CZ47" s="198"/>
      <c r="DA47" s="198"/>
      <c r="DB47" s="198"/>
      <c r="DC47" s="198"/>
      <c r="DD47" s="198"/>
      <c r="DE47" s="198"/>
      <c r="DF47" s="198"/>
      <c r="DG47" s="198"/>
      <c r="DH47" s="198"/>
    </row>
    <row r="48" spans="2:112" ht="15" customHeight="1">
      <c r="B48" s="5"/>
      <c r="D48" s="183"/>
      <c r="E48" s="28"/>
      <c r="G48" s="37"/>
      <c r="H48" s="195"/>
      <c r="I48" s="128"/>
      <c r="J48" s="128"/>
      <c r="K48" s="128"/>
      <c r="L48" s="128"/>
      <c r="M48" s="128"/>
      <c r="N48" s="128"/>
      <c r="O48" s="128"/>
      <c r="P48" s="128"/>
      <c r="Q48" s="128"/>
      <c r="R48" s="128"/>
      <c r="S48" s="128"/>
      <c r="T48" s="128"/>
      <c r="U48" s="128"/>
      <c r="V48" s="128"/>
      <c r="W48" s="128"/>
      <c r="X48" s="128"/>
      <c r="Y48" s="128"/>
      <c r="Z48" s="128"/>
      <c r="AA48" s="128"/>
      <c r="AB48" s="128"/>
      <c r="AC48" s="128"/>
      <c r="AD48" s="210"/>
      <c r="AE48" s="128"/>
      <c r="AF48" s="128"/>
      <c r="AG48" s="128"/>
      <c r="AH48" s="128"/>
      <c r="AI48" s="128"/>
      <c r="AJ48" s="128"/>
      <c r="AK48" s="128"/>
      <c r="AL48" s="128"/>
      <c r="AM48" s="128"/>
      <c r="AN48" s="128"/>
      <c r="AO48" s="128"/>
      <c r="AP48" s="128"/>
      <c r="AQ48" s="128"/>
      <c r="AR48" s="128"/>
      <c r="AS48" s="128"/>
      <c r="AT48" s="195"/>
      <c r="AU48" s="191"/>
      <c r="AV48" s="191"/>
      <c r="AW48" s="192"/>
      <c r="AX48" s="193"/>
      <c r="AY48" s="193"/>
      <c r="AZ48" s="194"/>
      <c r="BA48" s="192"/>
      <c r="BB48" s="37"/>
      <c r="BC48" s="193"/>
      <c r="BD48" s="37"/>
      <c r="BE48" s="37"/>
      <c r="BF48" s="37"/>
      <c r="BG48" s="37"/>
      <c r="BH48" s="37"/>
      <c r="BI48" s="37"/>
      <c r="BJ48" s="10"/>
      <c r="BL48" s="21"/>
      <c r="BM48" s="195"/>
      <c r="BN48" s="196"/>
      <c r="BO48" s="196"/>
      <c r="BP48" s="196"/>
      <c r="BQ48" s="196"/>
      <c r="BR48" s="196"/>
      <c r="BS48" s="196"/>
      <c r="BT48" s="196"/>
      <c r="BU48" s="196"/>
      <c r="BV48" s="196"/>
      <c r="BW48" s="196"/>
      <c r="BX48" s="196"/>
      <c r="BY48" s="196"/>
      <c r="BZ48" s="196"/>
      <c r="CA48" s="196"/>
      <c r="CB48" s="196"/>
      <c r="CC48" s="196"/>
      <c r="CD48" s="196"/>
      <c r="CE48" s="196"/>
      <c r="CF48" s="196"/>
      <c r="CG48" s="196"/>
      <c r="CH48" s="197"/>
      <c r="CI48" s="198"/>
      <c r="CJ48" s="198"/>
      <c r="CK48" s="198"/>
      <c r="CL48" s="198"/>
      <c r="CM48" s="198"/>
      <c r="CN48" s="198"/>
      <c r="CO48" s="198"/>
      <c r="CP48" s="198"/>
      <c r="CQ48" s="198"/>
      <c r="CR48" s="198"/>
      <c r="CS48" s="198"/>
      <c r="CT48" s="198"/>
      <c r="CU48" s="198"/>
      <c r="CV48" s="198"/>
      <c r="CW48" s="198"/>
      <c r="CX48" s="198"/>
      <c r="CY48" s="198"/>
      <c r="CZ48" s="198"/>
      <c r="DA48" s="198"/>
      <c r="DB48" s="198"/>
      <c r="DC48" s="198"/>
      <c r="DD48" s="198"/>
      <c r="DE48" s="198"/>
      <c r="DF48" s="198"/>
      <c r="DG48" s="198"/>
      <c r="DH48" s="198"/>
    </row>
    <row r="49" spans="2:112" ht="15" customHeight="1">
      <c r="B49" s="5"/>
      <c r="D49" s="183"/>
      <c r="E49" s="28"/>
      <c r="G49" s="37"/>
      <c r="H49" s="199" t="s">
        <v>77</v>
      </c>
      <c r="I49" s="218" t="s">
        <v>78</v>
      </c>
      <c r="J49" s="201" t="s">
        <v>72</v>
      </c>
      <c r="K49" s="200"/>
      <c r="L49" s="1136" t="s">
        <v>73</v>
      </c>
      <c r="M49" s="1136"/>
      <c r="N49" s="201"/>
      <c r="O49" s="1136" t="s">
        <v>12</v>
      </c>
      <c r="P49" s="1136"/>
      <c r="Q49" s="200"/>
      <c r="R49" s="200"/>
      <c r="S49" s="200"/>
      <c r="T49" s="218"/>
      <c r="V49" s="200"/>
      <c r="W49" s="128"/>
      <c r="AD49" s="10"/>
      <c r="AJ49" s="128"/>
      <c r="AK49" s="128"/>
      <c r="BA49" s="192"/>
      <c r="BB49" s="37"/>
      <c r="BC49" s="193"/>
      <c r="BD49" s="37"/>
      <c r="BE49" s="37"/>
      <c r="BF49" s="37"/>
      <c r="BG49" s="37"/>
      <c r="BH49" s="37"/>
      <c r="BI49" s="37"/>
      <c r="BJ49" s="10"/>
      <c r="BL49" s="21"/>
      <c r="BM49" s="195"/>
      <c r="BN49" s="196"/>
      <c r="BO49" s="196"/>
      <c r="BP49" s="196"/>
      <c r="BQ49" s="196"/>
      <c r="BR49" s="196"/>
      <c r="BS49" s="196"/>
      <c r="BT49" s="196"/>
      <c r="BU49" s="196"/>
      <c r="BV49" s="196"/>
      <c r="BW49" s="196"/>
      <c r="BX49" s="196"/>
      <c r="BY49" s="196"/>
      <c r="BZ49" s="196"/>
      <c r="CA49" s="196"/>
      <c r="CB49" s="196"/>
      <c r="CC49" s="196"/>
      <c r="CD49" s="196"/>
      <c r="CE49" s="196"/>
      <c r="CF49" s="196"/>
      <c r="CG49" s="196"/>
      <c r="CH49" s="197"/>
      <c r="CI49" s="198"/>
      <c r="CJ49" s="198"/>
      <c r="CK49" s="198"/>
      <c r="CL49" s="198"/>
      <c r="CM49" s="198"/>
      <c r="CN49" s="198"/>
      <c r="CO49" s="198"/>
      <c r="CP49" s="198"/>
      <c r="CQ49" s="198"/>
      <c r="CR49" s="198"/>
      <c r="CS49" s="198"/>
      <c r="CT49" s="198"/>
      <c r="CU49" s="198"/>
      <c r="CV49" s="198"/>
      <c r="CW49" s="198"/>
      <c r="CX49" s="198"/>
      <c r="CY49" s="198"/>
      <c r="CZ49" s="198"/>
      <c r="DA49" s="198"/>
      <c r="DB49" s="198"/>
      <c r="DC49" s="198"/>
      <c r="DD49" s="198"/>
      <c r="DE49" s="198"/>
      <c r="DF49" s="198"/>
      <c r="DG49" s="198"/>
      <c r="DH49" s="198"/>
    </row>
    <row r="50" spans="2:112" ht="9.9499999999999993" customHeight="1">
      <c r="B50" s="5"/>
      <c r="D50" s="183"/>
      <c r="E50" s="28"/>
      <c r="G50" s="37"/>
      <c r="H50" s="202"/>
      <c r="I50" s="203"/>
      <c r="J50" s="203"/>
      <c r="K50" s="203"/>
      <c r="L50" s="203"/>
      <c r="M50" s="203"/>
      <c r="N50" s="203"/>
      <c r="O50" s="203"/>
      <c r="P50" s="203"/>
      <c r="Q50" s="203"/>
      <c r="R50" s="203"/>
      <c r="S50" s="203"/>
      <c r="T50" s="203"/>
      <c r="V50" s="204"/>
      <c r="W50" s="128"/>
      <c r="AD50" s="10"/>
      <c r="AJ50" s="128"/>
      <c r="AK50" s="128"/>
      <c r="BA50" s="192"/>
      <c r="BB50" s="37"/>
      <c r="BC50" s="193"/>
      <c r="BD50" s="37"/>
      <c r="BE50" s="37"/>
      <c r="BF50" s="37"/>
      <c r="BG50" s="37"/>
      <c r="BH50" s="37"/>
      <c r="BI50" s="37"/>
      <c r="BJ50" s="10"/>
      <c r="BL50" s="21"/>
      <c r="BM50" s="195"/>
      <c r="BN50" s="196"/>
      <c r="BO50" s="196"/>
      <c r="BP50" s="196"/>
      <c r="BQ50" s="196"/>
      <c r="BR50" s="196"/>
      <c r="BS50" s="196"/>
      <c r="BT50" s="196"/>
      <c r="BU50" s="196"/>
      <c r="BV50" s="196"/>
      <c r="BW50" s="196"/>
      <c r="BX50" s="196"/>
      <c r="BY50" s="196"/>
      <c r="BZ50" s="196"/>
      <c r="CA50" s="196"/>
      <c r="CB50" s="196"/>
      <c r="CC50" s="196"/>
      <c r="CD50" s="196"/>
      <c r="CE50" s="196"/>
      <c r="CF50" s="196"/>
      <c r="CG50" s="196"/>
      <c r="CH50" s="197"/>
      <c r="CI50" s="198"/>
      <c r="CJ50" s="198"/>
      <c r="CK50" s="198"/>
      <c r="CL50" s="198"/>
      <c r="CM50" s="198"/>
      <c r="CN50" s="198"/>
      <c r="CO50" s="198"/>
      <c r="CP50" s="198"/>
      <c r="CQ50" s="198"/>
      <c r="CR50" s="198"/>
      <c r="CS50" s="198"/>
      <c r="CT50" s="198"/>
      <c r="CU50" s="198"/>
      <c r="CV50" s="198"/>
      <c r="CW50" s="198"/>
      <c r="CX50" s="198"/>
      <c r="CY50" s="198"/>
      <c r="CZ50" s="198"/>
      <c r="DA50" s="198"/>
      <c r="DB50" s="198"/>
      <c r="DC50" s="198"/>
      <c r="DD50" s="198"/>
      <c r="DE50" s="198"/>
      <c r="DF50" s="198"/>
      <c r="DG50" s="198"/>
      <c r="DH50" s="198"/>
    </row>
    <row r="51" spans="2:112" ht="20.100000000000001" customHeight="1">
      <c r="B51" s="5"/>
      <c r="D51" s="183"/>
      <c r="E51" s="28"/>
      <c r="G51" s="37"/>
      <c r="H51" s="1026" t="s">
        <v>84</v>
      </c>
      <c r="I51" s="185"/>
      <c r="J51" s="1026"/>
      <c r="K51" s="203"/>
      <c r="L51" s="1132"/>
      <c r="M51" s="1135"/>
      <c r="N51" s="185"/>
      <c r="O51" s="1132"/>
      <c r="P51" s="1133"/>
      <c r="Q51" s="1133"/>
      <c r="R51" s="1133"/>
      <c r="S51" s="1134"/>
      <c r="T51" s="186"/>
      <c r="V51" s="186"/>
      <c r="W51" s="128"/>
      <c r="AD51" s="10"/>
      <c r="AJ51" s="219"/>
      <c r="AK51" s="219"/>
      <c r="BA51" s="192"/>
      <c r="BB51" s="37"/>
      <c r="BC51" s="193"/>
      <c r="BD51" s="37"/>
      <c r="BE51" s="37"/>
      <c r="BF51" s="37"/>
      <c r="BG51" s="37"/>
      <c r="BH51" s="37"/>
      <c r="BI51" s="37"/>
      <c r="BJ51" s="10"/>
      <c r="BL51" s="21"/>
      <c r="BM51" s="195"/>
      <c r="BN51" s="196"/>
      <c r="BO51" s="196"/>
      <c r="BP51" s="196"/>
      <c r="BQ51" s="196"/>
      <c r="BR51" s="196"/>
      <c r="BS51" s="196"/>
      <c r="BT51" s="196"/>
      <c r="BU51" s="196"/>
      <c r="BV51" s="196"/>
      <c r="BW51" s="196"/>
      <c r="BX51" s="196"/>
      <c r="BY51" s="196"/>
      <c r="BZ51" s="196"/>
      <c r="CA51" s="196"/>
      <c r="CB51" s="196"/>
      <c r="CC51" s="196"/>
      <c r="CD51" s="196"/>
      <c r="CE51" s="196"/>
      <c r="CF51" s="196"/>
      <c r="CG51" s="196"/>
      <c r="CH51" s="197"/>
      <c r="CI51" s="198"/>
      <c r="CJ51" s="198"/>
      <c r="CK51" s="198"/>
      <c r="CL51" s="198"/>
      <c r="CM51" s="198"/>
      <c r="CN51" s="198"/>
      <c r="CO51" s="198"/>
      <c r="CP51" s="198"/>
      <c r="CQ51" s="198"/>
      <c r="CR51" s="198"/>
      <c r="CS51" s="198"/>
      <c r="CT51" s="198"/>
      <c r="CU51" s="198"/>
      <c r="CV51" s="198"/>
      <c r="CW51" s="198"/>
      <c r="CX51" s="198"/>
      <c r="CY51" s="198"/>
      <c r="CZ51" s="198"/>
      <c r="DA51" s="198"/>
      <c r="DB51" s="198"/>
      <c r="DC51" s="198"/>
      <c r="DD51" s="198"/>
      <c r="DE51" s="198"/>
      <c r="DF51" s="198"/>
      <c r="DG51" s="198"/>
      <c r="DH51" s="198"/>
    </row>
    <row r="52" spans="2:112" ht="5.0999999999999996" customHeight="1">
      <c r="B52" s="5"/>
      <c r="D52" s="183"/>
      <c r="E52" s="28"/>
      <c r="G52" s="37"/>
      <c r="H52" s="220"/>
      <c r="I52" s="185"/>
      <c r="J52" s="220"/>
      <c r="K52" s="186"/>
      <c r="L52" s="220"/>
      <c r="M52" s="220"/>
      <c r="N52" s="185"/>
      <c r="O52" s="221"/>
      <c r="P52" s="221"/>
      <c r="Q52" s="221"/>
      <c r="R52" s="221"/>
      <c r="S52" s="221"/>
      <c r="T52" s="186"/>
      <c r="V52" s="186"/>
      <c r="W52" s="128"/>
      <c r="AD52" s="10"/>
      <c r="AJ52" s="219"/>
      <c r="AK52" s="219"/>
      <c r="BA52" s="192"/>
      <c r="BB52" s="37"/>
      <c r="BC52" s="193"/>
      <c r="BD52" s="37"/>
      <c r="BE52" s="37"/>
      <c r="BF52" s="37"/>
      <c r="BG52" s="37"/>
      <c r="BH52" s="37"/>
      <c r="BI52" s="37"/>
      <c r="BJ52" s="10"/>
      <c r="BL52" s="21"/>
      <c r="BM52" s="195"/>
      <c r="BN52" s="196"/>
      <c r="BO52" s="196"/>
      <c r="BP52" s="196"/>
      <c r="BQ52" s="196"/>
      <c r="BR52" s="196"/>
      <c r="BS52" s="196"/>
      <c r="BT52" s="196"/>
      <c r="BU52" s="196"/>
      <c r="BV52" s="196"/>
      <c r="BW52" s="196"/>
      <c r="BX52" s="196"/>
      <c r="BY52" s="196"/>
      <c r="BZ52" s="196"/>
      <c r="CA52" s="196"/>
      <c r="CB52" s="196"/>
      <c r="CC52" s="196"/>
      <c r="CD52" s="196"/>
      <c r="CE52" s="196"/>
      <c r="CF52" s="196"/>
      <c r="CG52" s="196"/>
      <c r="CH52" s="197"/>
      <c r="CI52" s="198"/>
      <c r="CJ52" s="198"/>
      <c r="CK52" s="198"/>
      <c r="CL52" s="198"/>
      <c r="CM52" s="198"/>
      <c r="CN52" s="198"/>
      <c r="CO52" s="198"/>
      <c r="CP52" s="198"/>
      <c r="CQ52" s="198"/>
      <c r="CR52" s="198"/>
      <c r="CS52" s="198"/>
      <c r="CT52" s="198"/>
      <c r="CU52" s="198"/>
      <c r="CV52" s="198"/>
      <c r="CW52" s="198"/>
      <c r="CX52" s="198"/>
      <c r="CY52" s="198"/>
      <c r="CZ52" s="198"/>
      <c r="DA52" s="198"/>
      <c r="DB52" s="198"/>
      <c r="DC52" s="198"/>
      <c r="DD52" s="198"/>
      <c r="DE52" s="198"/>
      <c r="DF52" s="198"/>
      <c r="DG52" s="198"/>
      <c r="DH52" s="198"/>
    </row>
    <row r="53" spans="2:112" ht="20.100000000000001" customHeight="1">
      <c r="B53" s="5"/>
      <c r="D53" s="183"/>
      <c r="E53" s="28"/>
      <c r="G53" s="37"/>
      <c r="H53" s="1026" t="s">
        <v>85</v>
      </c>
      <c r="I53" s="185"/>
      <c r="J53" s="1026" t="s">
        <v>81</v>
      </c>
      <c r="K53" s="203"/>
      <c r="L53" s="1132"/>
      <c r="M53" s="1135"/>
      <c r="N53" s="185"/>
      <c r="O53" s="1132"/>
      <c r="P53" s="1133"/>
      <c r="Q53" s="1133"/>
      <c r="R53" s="1133"/>
      <c r="S53" s="1134"/>
      <c r="T53" s="186"/>
      <c r="V53" s="186"/>
      <c r="W53" s="128"/>
      <c r="AD53" s="10"/>
      <c r="AJ53" s="222"/>
      <c r="AK53" s="222"/>
      <c r="BA53" s="192"/>
      <c r="BB53" s="37"/>
      <c r="BC53" s="193"/>
      <c r="BD53" s="37"/>
      <c r="BE53" s="37"/>
      <c r="BF53" s="37"/>
      <c r="BG53" s="37"/>
      <c r="BH53" s="37"/>
      <c r="BI53" s="37"/>
      <c r="BJ53" s="10"/>
      <c r="BL53" s="21"/>
      <c r="BM53" s="195"/>
      <c r="BN53" s="196"/>
      <c r="BO53" s="196"/>
      <c r="BP53" s="196"/>
      <c r="BQ53" s="196"/>
      <c r="BR53" s="196"/>
      <c r="BS53" s="196"/>
      <c r="BT53" s="196"/>
      <c r="BU53" s="196"/>
      <c r="BV53" s="196"/>
      <c r="BW53" s="196"/>
      <c r="BX53" s="196"/>
      <c r="BY53" s="196"/>
      <c r="BZ53" s="196"/>
      <c r="CA53" s="196"/>
      <c r="CB53" s="196"/>
      <c r="CC53" s="196"/>
      <c r="CD53" s="196"/>
      <c r="CE53" s="196"/>
      <c r="CF53" s="196"/>
      <c r="CG53" s="196"/>
      <c r="CH53" s="197"/>
      <c r="CI53" s="198"/>
      <c r="CJ53" s="198"/>
      <c r="CK53" s="198"/>
      <c r="CL53" s="198"/>
      <c r="CM53" s="198"/>
      <c r="CN53" s="198"/>
      <c r="CO53" s="198"/>
      <c r="CP53" s="198"/>
      <c r="CQ53" s="198"/>
      <c r="CR53" s="198"/>
      <c r="CS53" s="198"/>
      <c r="CT53" s="198"/>
      <c r="CU53" s="198"/>
      <c r="CV53" s="198"/>
      <c r="CW53" s="198"/>
      <c r="CX53" s="198"/>
      <c r="CY53" s="198"/>
      <c r="CZ53" s="198"/>
      <c r="DA53" s="198"/>
      <c r="DB53" s="198"/>
      <c r="DC53" s="198"/>
      <c r="DD53" s="198"/>
      <c r="DE53" s="198"/>
      <c r="DF53" s="198"/>
      <c r="DG53" s="198"/>
      <c r="DH53" s="198"/>
    </row>
    <row r="54" spans="2:112" ht="5.0999999999999996" customHeight="1">
      <c r="B54" s="5"/>
      <c r="D54" s="183"/>
      <c r="E54" s="28"/>
      <c r="G54" s="37"/>
      <c r="H54" s="220"/>
      <c r="I54" s="185"/>
      <c r="J54" s="220"/>
      <c r="K54" s="184"/>
      <c r="L54" s="220"/>
      <c r="M54" s="220"/>
      <c r="N54" s="185"/>
      <c r="O54" s="221"/>
      <c r="P54" s="221"/>
      <c r="Q54" s="221"/>
      <c r="R54" s="221"/>
      <c r="S54" s="221"/>
      <c r="T54" s="186"/>
      <c r="V54" s="186"/>
      <c r="W54" s="128"/>
      <c r="AD54" s="10"/>
      <c r="AJ54" s="219"/>
      <c r="AK54" s="219"/>
      <c r="BA54" s="192"/>
      <c r="BB54" s="37"/>
      <c r="BC54" s="193"/>
      <c r="BD54" s="37"/>
      <c r="BE54" s="37"/>
      <c r="BF54" s="37"/>
      <c r="BG54" s="37"/>
      <c r="BH54" s="37"/>
      <c r="BI54" s="37"/>
      <c r="BJ54" s="10"/>
      <c r="BL54" s="21"/>
      <c r="BM54" s="195"/>
      <c r="BN54" s="196"/>
      <c r="BO54" s="196"/>
      <c r="BP54" s="196"/>
      <c r="BQ54" s="196"/>
      <c r="BR54" s="196"/>
      <c r="BS54" s="196"/>
      <c r="BT54" s="196"/>
      <c r="BU54" s="196"/>
      <c r="BV54" s="196"/>
      <c r="BW54" s="196"/>
      <c r="BX54" s="196"/>
      <c r="BY54" s="196"/>
      <c r="BZ54" s="196"/>
      <c r="CA54" s="196"/>
      <c r="CB54" s="196"/>
      <c r="CC54" s="196"/>
      <c r="CD54" s="196"/>
      <c r="CE54" s="196"/>
      <c r="CF54" s="196"/>
      <c r="CG54" s="196"/>
      <c r="CH54" s="197"/>
      <c r="CI54" s="198"/>
      <c r="CJ54" s="198"/>
      <c r="CK54" s="198"/>
      <c r="CL54" s="198"/>
      <c r="CM54" s="198"/>
      <c r="CN54" s="198"/>
      <c r="CO54" s="198"/>
      <c r="CP54" s="198"/>
      <c r="CQ54" s="198"/>
      <c r="CR54" s="198"/>
      <c r="CS54" s="198"/>
      <c r="CT54" s="198"/>
      <c r="CU54" s="198"/>
      <c r="CV54" s="198"/>
      <c r="CW54" s="198"/>
      <c r="CX54" s="198"/>
      <c r="CY54" s="198"/>
      <c r="CZ54" s="198"/>
      <c r="DA54" s="198"/>
      <c r="DB54" s="198"/>
      <c r="DC54" s="198"/>
      <c r="DD54" s="198"/>
      <c r="DE54" s="198"/>
      <c r="DF54" s="198"/>
      <c r="DG54" s="198"/>
      <c r="DH54" s="198"/>
    </row>
    <row r="55" spans="2:112" ht="20.100000000000001" customHeight="1">
      <c r="B55" s="5"/>
      <c r="D55" s="183"/>
      <c r="E55" s="28"/>
      <c r="G55" s="37"/>
      <c r="H55" s="1026" t="s">
        <v>86</v>
      </c>
      <c r="I55" s="185"/>
      <c r="J55" s="1026" t="s">
        <v>81</v>
      </c>
      <c r="K55" s="203"/>
      <c r="L55" s="1132"/>
      <c r="M55" s="1135"/>
      <c r="N55" s="185"/>
      <c r="O55" s="1132"/>
      <c r="P55" s="1133"/>
      <c r="Q55" s="1133"/>
      <c r="R55" s="1133"/>
      <c r="S55" s="1134"/>
      <c r="T55" s="186"/>
      <c r="V55" s="186"/>
      <c r="W55" s="128"/>
      <c r="AD55" s="10"/>
      <c r="AJ55" s="223"/>
      <c r="AK55" s="223"/>
      <c r="BA55" s="192"/>
      <c r="BB55" s="37"/>
      <c r="BC55" s="193"/>
      <c r="BD55" s="37"/>
      <c r="BE55" s="37"/>
      <c r="BF55" s="37"/>
      <c r="BG55" s="37"/>
      <c r="BH55" s="37"/>
      <c r="BI55" s="37"/>
      <c r="BJ55" s="10"/>
      <c r="BL55" s="21"/>
      <c r="BM55" s="195"/>
      <c r="BN55" s="196"/>
      <c r="BO55" s="196"/>
      <c r="BP55" s="196"/>
      <c r="BQ55" s="196"/>
      <c r="BR55" s="196"/>
      <c r="BS55" s="196"/>
      <c r="BT55" s="196"/>
      <c r="BU55" s="196"/>
      <c r="BV55" s="196"/>
      <c r="BW55" s="196"/>
      <c r="BX55" s="196"/>
      <c r="BY55" s="196"/>
      <c r="BZ55" s="196"/>
      <c r="CA55" s="196"/>
      <c r="CB55" s="196"/>
      <c r="CC55" s="196"/>
      <c r="CD55" s="196"/>
      <c r="CE55" s="196"/>
      <c r="CF55" s="196"/>
      <c r="CG55" s="196"/>
      <c r="CH55" s="197"/>
      <c r="CI55" s="198"/>
      <c r="CJ55" s="198"/>
      <c r="CK55" s="198"/>
      <c r="CL55" s="198"/>
      <c r="CM55" s="198"/>
      <c r="CN55" s="198"/>
      <c r="CO55" s="198"/>
      <c r="CP55" s="198"/>
      <c r="CQ55" s="198"/>
      <c r="CR55" s="198"/>
      <c r="CS55" s="198"/>
      <c r="CT55" s="198"/>
      <c r="CU55" s="198"/>
      <c r="CV55" s="198"/>
      <c r="CW55" s="198"/>
      <c r="CX55" s="198"/>
      <c r="CY55" s="198"/>
      <c r="CZ55" s="198"/>
      <c r="DA55" s="198"/>
      <c r="DB55" s="198"/>
      <c r="DC55" s="198"/>
      <c r="DD55" s="198"/>
      <c r="DE55" s="198"/>
      <c r="DF55" s="198"/>
      <c r="DG55" s="198"/>
      <c r="DH55" s="198"/>
    </row>
    <row r="56" spans="2:112" ht="5.0999999999999996" customHeight="1">
      <c r="B56" s="5"/>
      <c r="D56" s="183"/>
      <c r="E56" s="28"/>
      <c r="G56" s="37"/>
      <c r="H56" s="220"/>
      <c r="I56" s="185"/>
      <c r="J56" s="220"/>
      <c r="K56" s="186"/>
      <c r="L56" s="220"/>
      <c r="M56" s="220"/>
      <c r="N56" s="185"/>
      <c r="O56" s="221"/>
      <c r="P56" s="221"/>
      <c r="Q56" s="221"/>
      <c r="R56" s="221"/>
      <c r="S56" s="221"/>
      <c r="T56" s="186"/>
      <c r="V56" s="186"/>
      <c r="W56" s="128"/>
      <c r="AD56" s="10"/>
      <c r="AJ56" s="219"/>
      <c r="AK56" s="219"/>
      <c r="BA56" s="192"/>
      <c r="BB56" s="37"/>
      <c r="BC56" s="193"/>
      <c r="BD56" s="37"/>
      <c r="BE56" s="37"/>
      <c r="BF56" s="37"/>
      <c r="BG56" s="37"/>
      <c r="BH56" s="37"/>
      <c r="BI56" s="37"/>
      <c r="BJ56" s="10"/>
      <c r="BL56" s="21"/>
      <c r="BM56" s="195"/>
      <c r="BN56" s="196"/>
      <c r="BO56" s="196"/>
      <c r="BP56" s="196"/>
      <c r="BQ56" s="196"/>
      <c r="BR56" s="196"/>
      <c r="BS56" s="196"/>
      <c r="BT56" s="196"/>
      <c r="BU56" s="196"/>
      <c r="BV56" s="196"/>
      <c r="BW56" s="196"/>
      <c r="BX56" s="196"/>
      <c r="BY56" s="196"/>
      <c r="BZ56" s="196"/>
      <c r="CA56" s="196"/>
      <c r="CB56" s="196"/>
      <c r="CC56" s="196"/>
      <c r="CD56" s="196"/>
      <c r="CE56" s="196"/>
      <c r="CF56" s="196"/>
      <c r="CG56" s="196"/>
      <c r="CH56" s="197"/>
      <c r="CI56" s="198"/>
      <c r="CJ56" s="198"/>
      <c r="CK56" s="198"/>
      <c r="CL56" s="198"/>
      <c r="CM56" s="198"/>
      <c r="CN56" s="198"/>
      <c r="CO56" s="198"/>
      <c r="CP56" s="198"/>
      <c r="CQ56" s="198"/>
      <c r="CR56" s="198"/>
      <c r="CS56" s="198"/>
      <c r="CT56" s="198"/>
      <c r="CU56" s="198"/>
      <c r="CV56" s="198"/>
      <c r="CW56" s="198"/>
      <c r="CX56" s="198"/>
      <c r="CY56" s="198"/>
      <c r="CZ56" s="198"/>
      <c r="DA56" s="198"/>
      <c r="DB56" s="198"/>
      <c r="DC56" s="198"/>
      <c r="DD56" s="198"/>
      <c r="DE56" s="198"/>
      <c r="DF56" s="198"/>
      <c r="DG56" s="198"/>
      <c r="DH56" s="198"/>
    </row>
    <row r="57" spans="2:112" ht="20.100000000000001" customHeight="1">
      <c r="B57" s="5"/>
      <c r="D57" s="183"/>
      <c r="E57" s="28"/>
      <c r="G57" s="37"/>
      <c r="H57" s="1026" t="s">
        <v>74</v>
      </c>
      <c r="I57" s="185"/>
      <c r="J57" s="1026" t="s">
        <v>81</v>
      </c>
      <c r="K57" s="203"/>
      <c r="L57" s="1132"/>
      <c r="M57" s="1135"/>
      <c r="N57" s="185"/>
      <c r="O57" s="1132"/>
      <c r="P57" s="1133"/>
      <c r="Q57" s="1133"/>
      <c r="R57" s="1133"/>
      <c r="S57" s="1134"/>
      <c r="T57" s="186"/>
      <c r="V57" s="186"/>
      <c r="W57" s="128"/>
      <c r="AD57" s="10"/>
      <c r="AJ57" s="107"/>
      <c r="AK57" s="107"/>
      <c r="BA57" s="192"/>
      <c r="BB57" s="37"/>
      <c r="BC57" s="193"/>
      <c r="BD57" s="37"/>
      <c r="BE57" s="37"/>
      <c r="BF57" s="37"/>
      <c r="BG57" s="37"/>
      <c r="BH57" s="37"/>
      <c r="BI57" s="37"/>
      <c r="BJ57" s="10"/>
      <c r="BL57" s="21"/>
      <c r="BM57" s="195"/>
      <c r="BN57" s="196"/>
      <c r="BO57" s="196"/>
      <c r="BP57" s="196"/>
      <c r="BQ57" s="196"/>
      <c r="BR57" s="196"/>
      <c r="BS57" s="196"/>
      <c r="BT57" s="196"/>
      <c r="BU57" s="196"/>
      <c r="BV57" s="196"/>
      <c r="BW57" s="196"/>
      <c r="BX57" s="196"/>
      <c r="BY57" s="196"/>
      <c r="BZ57" s="196"/>
      <c r="CA57" s="196"/>
      <c r="CB57" s="196"/>
      <c r="CC57" s="196"/>
      <c r="CD57" s="196"/>
      <c r="CE57" s="196"/>
      <c r="CF57" s="196"/>
      <c r="CG57" s="196"/>
      <c r="CH57" s="197"/>
      <c r="CI57" s="198"/>
      <c r="CJ57" s="198"/>
      <c r="CK57" s="198"/>
      <c r="CL57" s="198"/>
      <c r="CM57" s="198"/>
      <c r="CN57" s="198"/>
      <c r="CO57" s="198"/>
      <c r="CP57" s="198"/>
      <c r="CQ57" s="198"/>
      <c r="CR57" s="198"/>
      <c r="CS57" s="198"/>
      <c r="CT57" s="198"/>
      <c r="CU57" s="198"/>
      <c r="CV57" s="198"/>
      <c r="CW57" s="198"/>
      <c r="CX57" s="198"/>
      <c r="CY57" s="198"/>
      <c r="CZ57" s="198"/>
      <c r="DA57" s="198"/>
      <c r="DB57" s="198"/>
      <c r="DC57" s="198"/>
      <c r="DD57" s="198"/>
      <c r="DE57" s="198"/>
      <c r="DF57" s="198"/>
      <c r="DG57" s="198"/>
      <c r="DH57" s="198"/>
    </row>
    <row r="58" spans="2:112" ht="5.0999999999999996" customHeight="1">
      <c r="B58" s="5"/>
      <c r="D58" s="183"/>
      <c r="E58" s="28"/>
      <c r="G58" s="37"/>
      <c r="H58" s="220"/>
      <c r="I58" s="185"/>
      <c r="J58" s="220"/>
      <c r="K58" s="184"/>
      <c r="L58" s="220"/>
      <c r="M58" s="220"/>
      <c r="N58" s="185"/>
      <c r="O58" s="221"/>
      <c r="P58" s="221"/>
      <c r="Q58" s="221"/>
      <c r="R58" s="221"/>
      <c r="S58" s="221"/>
      <c r="T58" s="186"/>
      <c r="V58" s="186"/>
      <c r="W58" s="128"/>
      <c r="AD58" s="10"/>
      <c r="AJ58" s="219"/>
      <c r="AK58" s="219"/>
      <c r="BA58" s="192"/>
      <c r="BB58" s="37"/>
      <c r="BC58" s="193"/>
      <c r="BD58" s="37"/>
      <c r="BE58" s="37"/>
      <c r="BF58" s="37"/>
      <c r="BG58" s="37"/>
      <c r="BH58" s="37"/>
      <c r="BI58" s="37"/>
      <c r="BJ58" s="10"/>
      <c r="BL58" s="21"/>
      <c r="BM58" s="195"/>
      <c r="BN58" s="196"/>
      <c r="BO58" s="196"/>
      <c r="BP58" s="196"/>
      <c r="BQ58" s="196"/>
      <c r="BR58" s="196"/>
      <c r="BS58" s="196"/>
      <c r="BT58" s="196"/>
      <c r="BU58" s="196"/>
      <c r="BV58" s="196"/>
      <c r="BW58" s="196"/>
      <c r="BX58" s="196"/>
      <c r="BY58" s="196"/>
      <c r="BZ58" s="196"/>
      <c r="CA58" s="196"/>
      <c r="CB58" s="196"/>
      <c r="CC58" s="196"/>
      <c r="CD58" s="196"/>
      <c r="CE58" s="196"/>
      <c r="CF58" s="196"/>
      <c r="CG58" s="196"/>
      <c r="CH58" s="197"/>
      <c r="CI58" s="198"/>
      <c r="CJ58" s="198"/>
      <c r="CK58" s="198"/>
      <c r="CL58" s="198"/>
      <c r="CM58" s="198"/>
      <c r="CN58" s="198"/>
      <c r="CO58" s="198"/>
      <c r="CP58" s="198"/>
      <c r="CQ58" s="198"/>
      <c r="CR58" s="198"/>
      <c r="CS58" s="198"/>
      <c r="CT58" s="198"/>
      <c r="CU58" s="198"/>
      <c r="CV58" s="198"/>
      <c r="CW58" s="198"/>
      <c r="CX58" s="198"/>
      <c r="CY58" s="198"/>
      <c r="CZ58" s="198"/>
      <c r="DA58" s="198"/>
      <c r="DB58" s="198"/>
      <c r="DC58" s="198"/>
      <c r="DD58" s="198"/>
      <c r="DE58" s="198"/>
      <c r="DF58" s="198"/>
      <c r="DG58" s="198"/>
      <c r="DH58" s="198"/>
    </row>
    <row r="59" spans="2:112" ht="20.100000000000001" customHeight="1">
      <c r="B59" s="5"/>
      <c r="D59" s="183"/>
      <c r="E59" s="28"/>
      <c r="G59" s="37"/>
      <c r="H59" s="1026" t="s">
        <v>74</v>
      </c>
      <c r="I59" s="185"/>
      <c r="J59" s="1026" t="s">
        <v>81</v>
      </c>
      <c r="K59" s="203"/>
      <c r="L59" s="1132"/>
      <c r="M59" s="1135"/>
      <c r="N59" s="185"/>
      <c r="O59" s="1132"/>
      <c r="P59" s="1133"/>
      <c r="Q59" s="1133"/>
      <c r="R59" s="1133"/>
      <c r="S59" s="1134"/>
      <c r="T59" s="186"/>
      <c r="V59" s="186"/>
      <c r="W59" s="128"/>
      <c r="AD59" s="10"/>
      <c r="AJ59" s="189"/>
      <c r="AK59" s="189"/>
      <c r="BA59" s="192"/>
      <c r="BB59" s="37"/>
      <c r="BC59" s="193"/>
      <c r="BD59" s="37"/>
      <c r="BE59" s="37"/>
      <c r="BF59" s="37"/>
      <c r="BG59" s="37"/>
      <c r="BH59" s="37"/>
      <c r="BI59" s="37"/>
      <c r="BJ59" s="10"/>
      <c r="BL59" s="21"/>
      <c r="BM59" s="195"/>
      <c r="BN59" s="196"/>
      <c r="BO59" s="196"/>
      <c r="BP59" s="196"/>
      <c r="BQ59" s="196"/>
      <c r="BR59" s="196"/>
      <c r="BS59" s="196"/>
      <c r="BT59" s="196"/>
      <c r="BU59" s="196"/>
      <c r="BV59" s="196"/>
      <c r="BW59" s="196"/>
      <c r="BX59" s="196"/>
      <c r="BY59" s="196"/>
      <c r="BZ59" s="196"/>
      <c r="CA59" s="196"/>
      <c r="CB59" s="196"/>
      <c r="CC59" s="196"/>
      <c r="CD59" s="196"/>
      <c r="CE59" s="196"/>
      <c r="CF59" s="196"/>
      <c r="CG59" s="196"/>
      <c r="CH59" s="197"/>
      <c r="CI59" s="198"/>
      <c r="CJ59" s="198"/>
      <c r="CK59" s="198"/>
      <c r="CL59" s="198"/>
      <c r="CM59" s="198"/>
      <c r="CN59" s="198"/>
      <c r="CO59" s="198"/>
      <c r="CP59" s="198"/>
      <c r="CQ59" s="198"/>
      <c r="CR59" s="198"/>
      <c r="CS59" s="198"/>
      <c r="CT59" s="198"/>
      <c r="CU59" s="198"/>
      <c r="CV59" s="198"/>
      <c r="CW59" s="198"/>
      <c r="CX59" s="198"/>
      <c r="CY59" s="198"/>
      <c r="CZ59" s="198"/>
      <c r="DA59" s="198"/>
      <c r="DB59" s="198"/>
      <c r="DC59" s="198"/>
      <c r="DD59" s="198"/>
      <c r="DE59" s="198"/>
      <c r="DF59" s="198"/>
      <c r="DG59" s="198"/>
      <c r="DH59" s="198"/>
    </row>
    <row r="60" spans="2:112" ht="5.0999999999999996" customHeight="1">
      <c r="B60" s="5"/>
      <c r="D60" s="183"/>
      <c r="E60" s="28"/>
      <c r="G60" s="37"/>
      <c r="H60" s="220"/>
      <c r="I60" s="185"/>
      <c r="J60" s="220"/>
      <c r="K60" s="186"/>
      <c r="L60" s="220"/>
      <c r="M60" s="220"/>
      <c r="N60" s="185"/>
      <c r="O60" s="221"/>
      <c r="P60" s="221"/>
      <c r="Q60" s="221"/>
      <c r="R60" s="221"/>
      <c r="S60" s="221"/>
      <c r="T60" s="186"/>
      <c r="V60" s="186"/>
      <c r="W60" s="128"/>
      <c r="AD60" s="10"/>
      <c r="AJ60" s="219"/>
      <c r="AK60" s="219"/>
      <c r="BA60" s="192"/>
      <c r="BB60" s="37"/>
      <c r="BC60" s="193"/>
      <c r="BD60" s="37"/>
      <c r="BE60" s="37"/>
      <c r="BF60" s="37"/>
      <c r="BG60" s="37"/>
      <c r="BH60" s="37"/>
      <c r="BI60" s="37"/>
      <c r="BJ60" s="10"/>
      <c r="BL60" s="21"/>
      <c r="BM60" s="195"/>
      <c r="BN60" s="196"/>
      <c r="BO60" s="196"/>
      <c r="BP60" s="196"/>
      <c r="BQ60" s="196"/>
      <c r="BR60" s="196"/>
      <c r="BS60" s="196"/>
      <c r="BT60" s="196"/>
      <c r="BU60" s="196"/>
      <c r="BV60" s="196"/>
      <c r="BW60" s="196"/>
      <c r="BX60" s="196"/>
      <c r="BY60" s="196"/>
      <c r="BZ60" s="196"/>
      <c r="CA60" s="196"/>
      <c r="CB60" s="196"/>
      <c r="CC60" s="196"/>
      <c r="CD60" s="196"/>
      <c r="CE60" s="196"/>
      <c r="CF60" s="196"/>
      <c r="CG60" s="196"/>
      <c r="CH60" s="197"/>
      <c r="CI60" s="198"/>
      <c r="CJ60" s="198"/>
      <c r="CK60" s="198"/>
      <c r="CL60" s="198"/>
      <c r="CM60" s="198"/>
      <c r="CN60" s="198"/>
      <c r="CO60" s="198"/>
      <c r="CP60" s="198"/>
      <c r="CQ60" s="198"/>
      <c r="CR60" s="198"/>
      <c r="CS60" s="198"/>
      <c r="CT60" s="198"/>
      <c r="CU60" s="198"/>
      <c r="CV60" s="198"/>
      <c r="CW60" s="198"/>
      <c r="CX60" s="198"/>
      <c r="CY60" s="198"/>
      <c r="CZ60" s="198"/>
      <c r="DA60" s="198"/>
      <c r="DB60" s="198"/>
      <c r="DC60" s="198"/>
      <c r="DD60" s="198"/>
      <c r="DE60" s="198"/>
      <c r="DF60" s="198"/>
      <c r="DG60" s="198"/>
      <c r="DH60" s="198"/>
    </row>
    <row r="61" spans="2:112" ht="20.100000000000001" customHeight="1">
      <c r="B61" s="5"/>
      <c r="D61" s="183"/>
      <c r="E61" s="28"/>
      <c r="G61" s="37"/>
      <c r="H61" s="1026" t="s">
        <v>74</v>
      </c>
      <c r="I61" s="185"/>
      <c r="J61" s="1026" t="s">
        <v>81</v>
      </c>
      <c r="K61" s="203"/>
      <c r="L61" s="1132"/>
      <c r="M61" s="1135"/>
      <c r="N61" s="185"/>
      <c r="O61" s="1132"/>
      <c r="P61" s="1133"/>
      <c r="Q61" s="1133"/>
      <c r="R61" s="1133"/>
      <c r="S61" s="1134"/>
      <c r="T61" s="186"/>
      <c r="V61" s="186"/>
      <c r="W61" s="128"/>
      <c r="X61" s="128"/>
      <c r="Y61" s="224"/>
      <c r="Z61" s="224"/>
      <c r="AA61" s="207"/>
      <c r="AB61" s="207"/>
      <c r="AC61" s="207"/>
      <c r="AD61" s="225"/>
      <c r="AE61" s="207"/>
      <c r="AF61" s="207"/>
      <c r="AG61" s="207"/>
      <c r="AH61" s="207"/>
      <c r="AI61" s="207"/>
      <c r="AJ61" s="107"/>
      <c r="AK61" s="107"/>
      <c r="AL61" s="107"/>
      <c r="AM61" s="128"/>
      <c r="AN61" s="128"/>
      <c r="AO61" s="128"/>
      <c r="AP61" s="128"/>
      <c r="AQ61" s="128"/>
      <c r="AR61" s="128"/>
      <c r="AS61" s="128"/>
      <c r="AT61" s="195"/>
      <c r="AU61" s="191"/>
      <c r="AV61" s="191"/>
      <c r="AW61" s="192"/>
      <c r="AX61" s="193"/>
      <c r="AY61" s="193"/>
      <c r="AZ61" s="194"/>
      <c r="BA61" s="192"/>
      <c r="BB61" s="37"/>
      <c r="BC61" s="193"/>
      <c r="BD61" s="37"/>
      <c r="BE61" s="37"/>
      <c r="BF61" s="37"/>
      <c r="BG61" s="37"/>
      <c r="BH61" s="37"/>
      <c r="BI61" s="37"/>
      <c r="BJ61" s="10"/>
      <c r="BL61" s="21"/>
      <c r="BM61" s="195"/>
      <c r="BN61" s="196"/>
      <c r="BO61" s="196"/>
      <c r="BP61" s="196"/>
      <c r="BQ61" s="196"/>
      <c r="BR61" s="196"/>
      <c r="BS61" s="196"/>
      <c r="BT61" s="196"/>
      <c r="BU61" s="196"/>
      <c r="BV61" s="196"/>
      <c r="BW61" s="196"/>
      <c r="BX61" s="196"/>
      <c r="BY61" s="196"/>
      <c r="BZ61" s="196"/>
      <c r="CA61" s="196"/>
      <c r="CB61" s="196"/>
      <c r="CC61" s="196"/>
      <c r="CD61" s="196"/>
      <c r="CE61" s="196"/>
      <c r="CF61" s="196"/>
      <c r="CG61" s="196"/>
      <c r="CH61" s="197"/>
      <c r="CI61" s="198"/>
      <c r="CJ61" s="198"/>
      <c r="CK61" s="198"/>
      <c r="CL61" s="198"/>
      <c r="CM61" s="198"/>
      <c r="CN61" s="198"/>
      <c r="CO61" s="198"/>
      <c r="CP61" s="198"/>
      <c r="CQ61" s="198"/>
      <c r="CR61" s="198"/>
      <c r="CS61" s="198"/>
      <c r="CT61" s="198"/>
      <c r="CU61" s="198"/>
      <c r="CV61" s="198"/>
      <c r="CW61" s="198"/>
      <c r="CX61" s="198"/>
      <c r="CY61" s="198"/>
      <c r="CZ61" s="198"/>
      <c r="DA61" s="198"/>
      <c r="DB61" s="198"/>
      <c r="DC61" s="198"/>
      <c r="DD61" s="198"/>
      <c r="DE61" s="198"/>
      <c r="DF61" s="198"/>
      <c r="DG61" s="198"/>
      <c r="DH61" s="198"/>
    </row>
    <row r="62" spans="2:112" ht="5.0999999999999996" customHeight="1">
      <c r="B62" s="5"/>
      <c r="D62" s="183"/>
      <c r="E62" s="28"/>
      <c r="G62" s="37"/>
      <c r="H62" s="220"/>
      <c r="I62" s="185"/>
      <c r="J62" s="220"/>
      <c r="K62" s="184"/>
      <c r="L62" s="220"/>
      <c r="M62" s="220"/>
      <c r="N62" s="185"/>
      <c r="O62" s="221"/>
      <c r="P62" s="221"/>
      <c r="Q62" s="221"/>
      <c r="R62" s="221"/>
      <c r="S62" s="221"/>
      <c r="T62" s="186"/>
      <c r="V62" s="186"/>
      <c r="W62" s="128"/>
      <c r="AD62" s="10"/>
      <c r="AJ62" s="219"/>
      <c r="AK62" s="219"/>
      <c r="BA62" s="192"/>
      <c r="BB62" s="37"/>
      <c r="BC62" s="193"/>
      <c r="BD62" s="37"/>
      <c r="BE62" s="37"/>
      <c r="BF62" s="37"/>
      <c r="BG62" s="37"/>
      <c r="BH62" s="37"/>
      <c r="BI62" s="37"/>
      <c r="BJ62" s="10"/>
      <c r="BL62" s="21"/>
      <c r="BM62" s="195"/>
      <c r="BN62" s="196"/>
      <c r="BO62" s="196"/>
      <c r="BP62" s="196"/>
      <c r="BQ62" s="196"/>
      <c r="BR62" s="196"/>
      <c r="BS62" s="196"/>
      <c r="BT62" s="196"/>
      <c r="BU62" s="196"/>
      <c r="BV62" s="196"/>
      <c r="BW62" s="196"/>
      <c r="BX62" s="196"/>
      <c r="BY62" s="196"/>
      <c r="BZ62" s="196"/>
      <c r="CA62" s="196"/>
      <c r="CB62" s="196"/>
      <c r="CC62" s="196"/>
      <c r="CD62" s="196"/>
      <c r="CE62" s="196"/>
      <c r="CF62" s="196"/>
      <c r="CG62" s="196"/>
      <c r="CH62" s="197"/>
      <c r="CI62" s="198"/>
      <c r="CJ62" s="198"/>
      <c r="CK62" s="198"/>
      <c r="CL62" s="198"/>
      <c r="CM62" s="198"/>
      <c r="CN62" s="198"/>
      <c r="CO62" s="198"/>
      <c r="CP62" s="198"/>
      <c r="CQ62" s="198"/>
      <c r="CR62" s="198"/>
      <c r="CS62" s="198"/>
      <c r="CT62" s="198"/>
      <c r="CU62" s="198"/>
      <c r="CV62" s="198"/>
      <c r="CW62" s="198"/>
      <c r="CX62" s="198"/>
      <c r="CY62" s="198"/>
      <c r="CZ62" s="198"/>
      <c r="DA62" s="198"/>
      <c r="DB62" s="198"/>
      <c r="DC62" s="198"/>
      <c r="DD62" s="198"/>
      <c r="DE62" s="198"/>
      <c r="DF62" s="198"/>
      <c r="DG62" s="198"/>
      <c r="DH62" s="198"/>
    </row>
    <row r="63" spans="2:112" ht="20.100000000000001" customHeight="1">
      <c r="B63" s="5"/>
      <c r="D63" s="183"/>
      <c r="E63" s="28"/>
      <c r="G63" s="37"/>
      <c r="H63" s="1026" t="s">
        <v>74</v>
      </c>
      <c r="I63" s="185"/>
      <c r="J63" s="1026" t="s">
        <v>81</v>
      </c>
      <c r="K63" s="203"/>
      <c r="L63" s="1132"/>
      <c r="M63" s="1135"/>
      <c r="N63" s="185"/>
      <c r="O63" s="1132"/>
      <c r="P63" s="1133"/>
      <c r="Q63" s="1133"/>
      <c r="R63" s="1133"/>
      <c r="S63" s="1134"/>
      <c r="T63" s="186"/>
      <c r="V63" s="186"/>
      <c r="W63" s="128"/>
      <c r="X63" s="128"/>
      <c r="Y63" s="187"/>
      <c r="Z63" s="187"/>
      <c r="AA63" s="94"/>
      <c r="AB63" s="94"/>
      <c r="AC63" s="94"/>
      <c r="AD63" s="188"/>
      <c r="AE63" s="94"/>
      <c r="AF63" s="94"/>
      <c r="AG63" s="94"/>
      <c r="AH63" s="94"/>
      <c r="AI63" s="94"/>
      <c r="AJ63" s="107"/>
      <c r="AK63" s="107"/>
      <c r="AL63" s="107"/>
      <c r="AM63" s="128"/>
      <c r="AN63" s="128"/>
      <c r="AO63" s="128"/>
      <c r="AP63" s="128"/>
      <c r="AQ63" s="128"/>
      <c r="AR63" s="128"/>
      <c r="AS63" s="128"/>
      <c r="AT63" s="195"/>
      <c r="AU63" s="191"/>
      <c r="AV63" s="191"/>
      <c r="AW63" s="192"/>
      <c r="AX63" s="193"/>
      <c r="AY63" s="193"/>
      <c r="AZ63" s="194"/>
      <c r="BA63" s="192"/>
      <c r="BB63" s="37"/>
      <c r="BC63" s="193"/>
      <c r="BD63" s="37"/>
      <c r="BE63" s="37"/>
      <c r="BF63" s="37"/>
      <c r="BG63" s="37"/>
      <c r="BH63" s="37"/>
      <c r="BI63" s="37"/>
      <c r="BJ63" s="10"/>
      <c r="BL63" s="21"/>
      <c r="BM63" s="195"/>
      <c r="BN63" s="196"/>
      <c r="BO63" s="196"/>
      <c r="BP63" s="196"/>
      <c r="BQ63" s="196"/>
      <c r="BR63" s="196"/>
      <c r="BS63" s="196"/>
      <c r="BT63" s="196"/>
      <c r="BU63" s="196"/>
      <c r="BV63" s="196"/>
      <c r="BW63" s="196"/>
      <c r="BX63" s="196"/>
      <c r="BY63" s="196"/>
      <c r="BZ63" s="196"/>
      <c r="CA63" s="196"/>
      <c r="CB63" s="196"/>
      <c r="CC63" s="196"/>
      <c r="CD63" s="196"/>
      <c r="CE63" s="196"/>
      <c r="CF63" s="196"/>
      <c r="CG63" s="196"/>
      <c r="CH63" s="197"/>
      <c r="CI63" s="198"/>
      <c r="CJ63" s="198"/>
      <c r="CK63" s="198"/>
      <c r="CL63" s="198"/>
      <c r="CM63" s="198"/>
      <c r="CN63" s="198"/>
      <c r="CO63" s="198"/>
      <c r="CP63" s="198"/>
      <c r="CQ63" s="198"/>
      <c r="CR63" s="198"/>
      <c r="CS63" s="198"/>
      <c r="CT63" s="198"/>
      <c r="CU63" s="198"/>
      <c r="CV63" s="198"/>
      <c r="CW63" s="198"/>
      <c r="CX63" s="198"/>
      <c r="CY63" s="198"/>
      <c r="CZ63" s="198"/>
      <c r="DA63" s="198"/>
      <c r="DB63" s="198"/>
      <c r="DC63" s="198"/>
      <c r="DD63" s="198"/>
      <c r="DE63" s="198"/>
      <c r="DF63" s="198"/>
      <c r="DG63" s="198"/>
      <c r="DH63" s="198"/>
    </row>
    <row r="64" spans="2:112" ht="5.0999999999999996" customHeight="1">
      <c r="B64" s="5"/>
      <c r="D64" s="183"/>
      <c r="E64" s="28"/>
      <c r="G64" s="37"/>
      <c r="H64" s="220"/>
      <c r="I64" s="185"/>
      <c r="J64" s="220"/>
      <c r="K64" s="186"/>
      <c r="L64" s="220"/>
      <c r="M64" s="220"/>
      <c r="N64" s="185"/>
      <c r="O64" s="221"/>
      <c r="P64" s="221"/>
      <c r="Q64" s="221"/>
      <c r="R64" s="221"/>
      <c r="S64" s="221"/>
      <c r="T64" s="186"/>
      <c r="V64" s="186"/>
      <c r="W64" s="128"/>
      <c r="AD64" s="10"/>
      <c r="AJ64" s="219"/>
      <c r="AK64" s="219"/>
      <c r="BA64" s="192"/>
      <c r="BB64" s="37"/>
      <c r="BC64" s="193"/>
      <c r="BD64" s="37"/>
      <c r="BE64" s="37"/>
      <c r="BF64" s="37"/>
      <c r="BG64" s="37"/>
      <c r="BH64" s="37"/>
      <c r="BI64" s="37"/>
      <c r="BJ64" s="10"/>
      <c r="BL64" s="21"/>
      <c r="BM64" s="195"/>
      <c r="BN64" s="196"/>
      <c r="BO64" s="196"/>
      <c r="BP64" s="196"/>
      <c r="BQ64" s="196"/>
      <c r="BR64" s="196"/>
      <c r="BS64" s="196"/>
      <c r="BT64" s="196"/>
      <c r="BU64" s="196"/>
      <c r="BV64" s="196"/>
      <c r="BW64" s="196"/>
      <c r="BX64" s="196"/>
      <c r="BY64" s="196"/>
      <c r="BZ64" s="196"/>
      <c r="CA64" s="196"/>
      <c r="CB64" s="196"/>
      <c r="CC64" s="196"/>
      <c r="CD64" s="196"/>
      <c r="CE64" s="196"/>
      <c r="CF64" s="196"/>
      <c r="CG64" s="196"/>
      <c r="CH64" s="197"/>
      <c r="CI64" s="198"/>
      <c r="CJ64" s="198"/>
      <c r="CK64" s="198"/>
      <c r="CL64" s="198"/>
      <c r="CM64" s="198"/>
      <c r="CN64" s="198"/>
      <c r="CO64" s="198"/>
      <c r="CP64" s="198"/>
      <c r="CQ64" s="198"/>
      <c r="CR64" s="198"/>
      <c r="CS64" s="198"/>
      <c r="CT64" s="198"/>
      <c r="CU64" s="198"/>
      <c r="CV64" s="198"/>
      <c r="CW64" s="198"/>
      <c r="CX64" s="198"/>
      <c r="CY64" s="198"/>
      <c r="CZ64" s="198"/>
      <c r="DA64" s="198"/>
      <c r="DB64" s="198"/>
      <c r="DC64" s="198"/>
      <c r="DD64" s="198"/>
      <c r="DE64" s="198"/>
      <c r="DF64" s="198"/>
      <c r="DG64" s="198"/>
      <c r="DH64" s="198"/>
    </row>
    <row r="65" spans="2:112" ht="20.100000000000001" customHeight="1">
      <c r="B65" s="5"/>
      <c r="D65" s="183"/>
      <c r="E65" s="28"/>
      <c r="G65" s="37"/>
      <c r="H65" s="1026" t="s">
        <v>74</v>
      </c>
      <c r="I65" s="185"/>
      <c r="J65" s="1026" t="s">
        <v>81</v>
      </c>
      <c r="K65" s="203"/>
      <c r="L65" s="1132"/>
      <c r="M65" s="1135"/>
      <c r="N65" s="185"/>
      <c r="O65" s="1132"/>
      <c r="P65" s="1133"/>
      <c r="Q65" s="1133"/>
      <c r="R65" s="1133"/>
      <c r="S65" s="1134"/>
      <c r="T65" s="186"/>
      <c r="V65" s="186"/>
      <c r="W65" s="128"/>
      <c r="X65" s="128"/>
      <c r="Y65" s="187"/>
      <c r="Z65" s="187"/>
      <c r="AA65" s="94"/>
      <c r="AB65" s="94"/>
      <c r="AC65" s="94"/>
      <c r="AD65" s="188"/>
      <c r="AE65" s="94"/>
      <c r="AF65" s="94"/>
      <c r="AG65" s="94"/>
      <c r="AH65" s="94"/>
      <c r="AI65" s="94"/>
      <c r="AJ65" s="107"/>
      <c r="AK65" s="107"/>
      <c r="AL65" s="107"/>
      <c r="AM65" s="128"/>
      <c r="AN65" s="128"/>
      <c r="AO65" s="128"/>
      <c r="AP65" s="128"/>
      <c r="AQ65" s="128"/>
      <c r="AR65" s="128"/>
      <c r="AS65" s="128"/>
      <c r="AT65" s="195"/>
      <c r="AU65" s="191"/>
      <c r="AV65" s="191"/>
      <c r="AW65" s="192"/>
      <c r="AX65" s="193"/>
      <c r="AY65" s="193"/>
      <c r="AZ65" s="194"/>
      <c r="BA65" s="192"/>
      <c r="BB65" s="37"/>
      <c r="BC65" s="193"/>
      <c r="BD65" s="37"/>
      <c r="BE65" s="37"/>
      <c r="BF65" s="37"/>
      <c r="BG65" s="37"/>
      <c r="BH65" s="37"/>
      <c r="BI65" s="37"/>
      <c r="BJ65" s="10"/>
      <c r="BL65" s="21"/>
      <c r="BM65" s="195"/>
      <c r="BN65" s="196"/>
      <c r="BO65" s="196"/>
      <c r="BP65" s="196"/>
      <c r="BQ65" s="196"/>
      <c r="BR65" s="196"/>
      <c r="BS65" s="196"/>
      <c r="BT65" s="196"/>
      <c r="BU65" s="196"/>
      <c r="BV65" s="196"/>
      <c r="BW65" s="196"/>
      <c r="BX65" s="196"/>
      <c r="BY65" s="196"/>
      <c r="BZ65" s="196"/>
      <c r="CA65" s="196"/>
      <c r="CB65" s="196"/>
      <c r="CC65" s="196"/>
      <c r="CD65" s="196"/>
      <c r="CE65" s="196"/>
      <c r="CF65" s="196"/>
      <c r="CG65" s="196"/>
      <c r="CH65" s="197"/>
      <c r="CI65" s="198"/>
      <c r="CJ65" s="198"/>
      <c r="CK65" s="198"/>
      <c r="CL65" s="198"/>
      <c r="CM65" s="198"/>
      <c r="CN65" s="198"/>
      <c r="CO65" s="198"/>
      <c r="CP65" s="198"/>
      <c r="CQ65" s="198"/>
      <c r="CR65" s="198"/>
      <c r="CS65" s="198"/>
      <c r="CT65" s="198"/>
      <c r="CU65" s="198"/>
      <c r="CV65" s="198"/>
      <c r="CW65" s="198"/>
      <c r="CX65" s="198"/>
      <c r="CY65" s="198"/>
      <c r="CZ65" s="198"/>
      <c r="DA65" s="198"/>
      <c r="DB65" s="198"/>
      <c r="DC65" s="198"/>
      <c r="DD65" s="198"/>
      <c r="DE65" s="198"/>
      <c r="DF65" s="198"/>
      <c r="DG65" s="198"/>
      <c r="DH65" s="198"/>
    </row>
    <row r="66" spans="2:112" ht="5.0999999999999996" customHeight="1">
      <c r="B66" s="5"/>
      <c r="D66" s="183"/>
      <c r="E66" s="28"/>
      <c r="G66" s="37"/>
      <c r="H66" s="220"/>
      <c r="I66" s="185"/>
      <c r="J66" s="220"/>
      <c r="K66" s="184"/>
      <c r="L66" s="220"/>
      <c r="M66" s="220"/>
      <c r="N66" s="185"/>
      <c r="O66" s="221"/>
      <c r="P66" s="221"/>
      <c r="Q66" s="221"/>
      <c r="R66" s="221"/>
      <c r="S66" s="221"/>
      <c r="T66" s="186"/>
      <c r="V66" s="186"/>
      <c r="W66" s="128"/>
      <c r="AD66" s="10"/>
      <c r="AJ66" s="219"/>
      <c r="AK66" s="219"/>
      <c r="BA66" s="192"/>
      <c r="BB66" s="37"/>
      <c r="BC66" s="193"/>
      <c r="BD66" s="37"/>
      <c r="BE66" s="37"/>
      <c r="BF66" s="37"/>
      <c r="BG66" s="37"/>
      <c r="BH66" s="37"/>
      <c r="BI66" s="37"/>
      <c r="BJ66" s="10"/>
      <c r="BL66" s="21"/>
      <c r="BM66" s="195"/>
      <c r="BN66" s="196"/>
      <c r="BO66" s="196"/>
      <c r="BP66" s="196"/>
      <c r="BQ66" s="196"/>
      <c r="BR66" s="196"/>
      <c r="BS66" s="196"/>
      <c r="BT66" s="196"/>
      <c r="BU66" s="196"/>
      <c r="BV66" s="196"/>
      <c r="BW66" s="196"/>
      <c r="BX66" s="196"/>
      <c r="BY66" s="196"/>
      <c r="BZ66" s="196"/>
      <c r="CA66" s="196"/>
      <c r="CB66" s="196"/>
      <c r="CC66" s="196"/>
      <c r="CD66" s="196"/>
      <c r="CE66" s="196"/>
      <c r="CF66" s="196"/>
      <c r="CG66" s="196"/>
      <c r="CH66" s="197"/>
      <c r="CI66" s="198"/>
      <c r="CJ66" s="198"/>
      <c r="CK66" s="198"/>
      <c r="CL66" s="198"/>
      <c r="CM66" s="198"/>
      <c r="CN66" s="198"/>
      <c r="CO66" s="198"/>
      <c r="CP66" s="198"/>
      <c r="CQ66" s="198"/>
      <c r="CR66" s="198"/>
      <c r="CS66" s="198"/>
      <c r="CT66" s="198"/>
      <c r="CU66" s="198"/>
      <c r="CV66" s="198"/>
      <c r="CW66" s="198"/>
      <c r="CX66" s="198"/>
      <c r="CY66" s="198"/>
      <c r="CZ66" s="198"/>
      <c r="DA66" s="198"/>
      <c r="DB66" s="198"/>
      <c r="DC66" s="198"/>
      <c r="DD66" s="198"/>
      <c r="DE66" s="198"/>
      <c r="DF66" s="198"/>
      <c r="DG66" s="198"/>
      <c r="DH66" s="198"/>
    </row>
    <row r="67" spans="2:112" ht="20.100000000000001" customHeight="1">
      <c r="B67" s="5"/>
      <c r="D67" s="183"/>
      <c r="E67" s="28"/>
      <c r="G67" s="37"/>
      <c r="H67" s="1026" t="s">
        <v>74</v>
      </c>
      <c r="I67" s="185"/>
      <c r="J67" s="1026" t="s">
        <v>81</v>
      </c>
      <c r="K67" s="203"/>
      <c r="L67" s="1132"/>
      <c r="M67" s="1135"/>
      <c r="N67" s="185"/>
      <c r="O67" s="1132"/>
      <c r="P67" s="1133"/>
      <c r="Q67" s="1133"/>
      <c r="R67" s="1133"/>
      <c r="S67" s="1134"/>
      <c r="T67" s="186"/>
      <c r="V67" s="186"/>
      <c r="W67" s="128"/>
      <c r="X67" s="128"/>
      <c r="Y67" s="187"/>
      <c r="Z67" s="187"/>
      <c r="AA67" s="94"/>
      <c r="AB67" s="94"/>
      <c r="AC67" s="94"/>
      <c r="AD67" s="188"/>
      <c r="AE67" s="94"/>
      <c r="AF67" s="94"/>
      <c r="AG67" s="94"/>
      <c r="AH67" s="94"/>
      <c r="AI67" s="94"/>
      <c r="AJ67" s="107"/>
      <c r="AK67" s="107"/>
      <c r="AL67" s="107"/>
      <c r="AM67" s="128"/>
      <c r="AN67" s="128"/>
      <c r="AO67" s="128"/>
      <c r="AP67" s="128"/>
      <c r="AQ67" s="128"/>
      <c r="AR67" s="128"/>
      <c r="AS67" s="128"/>
      <c r="AT67" s="195"/>
      <c r="AU67" s="191"/>
      <c r="AV67" s="191"/>
      <c r="AW67" s="192"/>
      <c r="AX67" s="193"/>
      <c r="AY67" s="193"/>
      <c r="AZ67" s="194"/>
      <c r="BA67" s="192"/>
      <c r="BB67" s="37"/>
      <c r="BC67" s="193"/>
      <c r="BD67" s="37"/>
      <c r="BE67" s="37"/>
      <c r="BF67" s="37"/>
      <c r="BG67" s="37"/>
      <c r="BH67" s="37"/>
      <c r="BI67" s="37"/>
      <c r="BJ67" s="10"/>
      <c r="BL67" s="21"/>
      <c r="BM67" s="195"/>
      <c r="BN67" s="196"/>
      <c r="BO67" s="196"/>
      <c r="BP67" s="196"/>
      <c r="BQ67" s="196"/>
      <c r="BR67" s="196"/>
      <c r="BS67" s="196"/>
      <c r="BT67" s="196"/>
      <c r="BU67" s="196"/>
      <c r="BV67" s="196"/>
      <c r="BW67" s="196"/>
      <c r="BX67" s="196"/>
      <c r="BY67" s="196"/>
      <c r="BZ67" s="196"/>
      <c r="CA67" s="196"/>
      <c r="CB67" s="196"/>
      <c r="CC67" s="196"/>
      <c r="CD67" s="196"/>
      <c r="CE67" s="196"/>
      <c r="CF67" s="196"/>
      <c r="CG67" s="196"/>
      <c r="CH67" s="197"/>
      <c r="CI67" s="198"/>
      <c r="CJ67" s="198"/>
      <c r="CK67" s="198"/>
      <c r="CL67" s="198"/>
      <c r="CM67" s="198"/>
      <c r="CN67" s="198"/>
      <c r="CO67" s="198"/>
      <c r="CP67" s="198"/>
      <c r="CQ67" s="198"/>
      <c r="CR67" s="198"/>
      <c r="CS67" s="198"/>
      <c r="CT67" s="198"/>
      <c r="CU67" s="198"/>
      <c r="CV67" s="198"/>
      <c r="CW67" s="198"/>
      <c r="CX67" s="198"/>
      <c r="CY67" s="198"/>
      <c r="CZ67" s="198"/>
      <c r="DA67" s="198"/>
      <c r="DB67" s="198"/>
      <c r="DC67" s="198"/>
      <c r="DD67" s="198"/>
      <c r="DE67" s="198"/>
      <c r="DF67" s="198"/>
      <c r="DG67" s="198"/>
      <c r="DH67" s="198"/>
    </row>
    <row r="68" spans="2:112" ht="5.0999999999999996" customHeight="1">
      <c r="B68" s="5"/>
      <c r="D68" s="183"/>
      <c r="E68" s="28"/>
      <c r="G68" s="37"/>
      <c r="H68" s="220"/>
      <c r="I68" s="185"/>
      <c r="J68" s="220"/>
      <c r="K68" s="186"/>
      <c r="L68" s="220"/>
      <c r="M68" s="220"/>
      <c r="N68" s="185"/>
      <c r="O68" s="221"/>
      <c r="P68" s="221"/>
      <c r="Q68" s="221"/>
      <c r="R68" s="221"/>
      <c r="S68" s="221"/>
      <c r="T68" s="186"/>
      <c r="V68" s="186"/>
      <c r="W68" s="128"/>
      <c r="AD68" s="10"/>
      <c r="AJ68" s="219"/>
      <c r="AK68" s="219"/>
      <c r="BA68" s="192"/>
      <c r="BB68" s="37"/>
      <c r="BC68" s="193"/>
      <c r="BD68" s="37"/>
      <c r="BE68" s="37"/>
      <c r="BF68" s="37"/>
      <c r="BG68" s="37"/>
      <c r="BH68" s="37"/>
      <c r="BI68" s="37"/>
      <c r="BJ68" s="10"/>
      <c r="BL68" s="21"/>
      <c r="BM68" s="195"/>
      <c r="BN68" s="196"/>
      <c r="BO68" s="196"/>
      <c r="BP68" s="196"/>
      <c r="BQ68" s="196"/>
      <c r="BR68" s="196"/>
      <c r="BS68" s="196"/>
      <c r="BT68" s="196"/>
      <c r="BU68" s="196"/>
      <c r="BV68" s="196"/>
      <c r="BW68" s="196"/>
      <c r="BX68" s="196"/>
      <c r="BY68" s="196"/>
      <c r="BZ68" s="196"/>
      <c r="CA68" s="196"/>
      <c r="CB68" s="196"/>
      <c r="CC68" s="196"/>
      <c r="CD68" s="196"/>
      <c r="CE68" s="196"/>
      <c r="CF68" s="196"/>
      <c r="CG68" s="196"/>
      <c r="CH68" s="197"/>
      <c r="CI68" s="198"/>
      <c r="CJ68" s="198"/>
      <c r="CK68" s="198"/>
      <c r="CL68" s="198"/>
      <c r="CM68" s="198"/>
      <c r="CN68" s="198"/>
      <c r="CO68" s="198"/>
      <c r="CP68" s="198"/>
      <c r="CQ68" s="198"/>
      <c r="CR68" s="198"/>
      <c r="CS68" s="198"/>
      <c r="CT68" s="198"/>
      <c r="CU68" s="198"/>
      <c r="CV68" s="198"/>
      <c r="CW68" s="198"/>
      <c r="CX68" s="198"/>
      <c r="CY68" s="198"/>
      <c r="CZ68" s="198"/>
      <c r="DA68" s="198"/>
      <c r="DB68" s="198"/>
      <c r="DC68" s="198"/>
      <c r="DD68" s="198"/>
      <c r="DE68" s="198"/>
      <c r="DF68" s="198"/>
      <c r="DG68" s="198"/>
      <c r="DH68" s="198"/>
    </row>
    <row r="69" spans="2:112" ht="20.100000000000001" customHeight="1">
      <c r="B69" s="5"/>
      <c r="D69" s="183"/>
      <c r="E69" s="28"/>
      <c r="G69" s="37"/>
      <c r="H69" s="1026" t="s">
        <v>74</v>
      </c>
      <c r="I69" s="185"/>
      <c r="J69" s="1026" t="s">
        <v>81</v>
      </c>
      <c r="K69" s="203"/>
      <c r="L69" s="1132"/>
      <c r="M69" s="1135"/>
      <c r="N69" s="185"/>
      <c r="O69" s="1132"/>
      <c r="P69" s="1133"/>
      <c r="Q69" s="1133"/>
      <c r="R69" s="1133"/>
      <c r="S69" s="1134"/>
      <c r="T69" s="186"/>
      <c r="V69" s="186"/>
      <c r="W69" s="128"/>
      <c r="X69" s="128"/>
      <c r="Y69" s="224"/>
      <c r="Z69" s="224"/>
      <c r="AA69" s="207"/>
      <c r="AB69" s="207"/>
      <c r="AC69" s="207"/>
      <c r="AD69" s="225"/>
      <c r="AE69" s="207"/>
      <c r="AF69" s="207"/>
      <c r="AG69" s="207"/>
      <c r="AH69" s="207"/>
      <c r="AI69" s="207"/>
      <c r="AJ69" s="189"/>
      <c r="AK69" s="189"/>
      <c r="AL69" s="189"/>
      <c r="AM69" s="189"/>
      <c r="AN69" s="189"/>
      <c r="AO69" s="189"/>
      <c r="AP69" s="189"/>
      <c r="AQ69" s="189"/>
      <c r="AR69" s="189"/>
      <c r="AS69" s="189"/>
      <c r="AT69" s="190"/>
      <c r="AU69" s="191"/>
      <c r="AV69" s="191"/>
      <c r="AW69" s="192"/>
      <c r="AX69" s="193"/>
      <c r="AY69" s="193"/>
      <c r="AZ69" s="194"/>
      <c r="BA69" s="192"/>
      <c r="BB69" s="37"/>
      <c r="BC69" s="193"/>
      <c r="BD69" s="37"/>
      <c r="BE69" s="37"/>
      <c r="BF69" s="37"/>
      <c r="BG69" s="37"/>
      <c r="BH69" s="37"/>
      <c r="BI69" s="37"/>
      <c r="BJ69" s="10"/>
      <c r="BL69" s="21"/>
      <c r="BM69" s="195"/>
      <c r="BN69" s="196"/>
      <c r="BO69" s="196"/>
      <c r="BP69" s="196"/>
      <c r="BQ69" s="196"/>
      <c r="BR69" s="196"/>
      <c r="BS69" s="196"/>
      <c r="BT69" s="196"/>
      <c r="BU69" s="196"/>
      <c r="BV69" s="196"/>
      <c r="BW69" s="196"/>
      <c r="BX69" s="196"/>
      <c r="BY69" s="196"/>
      <c r="BZ69" s="196"/>
      <c r="CA69" s="196"/>
      <c r="CB69" s="196"/>
      <c r="CC69" s="196"/>
      <c r="CD69" s="196"/>
      <c r="CE69" s="196"/>
      <c r="CF69" s="196"/>
      <c r="CG69" s="196"/>
      <c r="CH69" s="197"/>
      <c r="CI69" s="198"/>
      <c r="CJ69" s="198"/>
      <c r="CK69" s="198"/>
      <c r="CL69" s="198"/>
      <c r="CM69" s="198"/>
      <c r="CN69" s="198"/>
      <c r="CO69" s="198"/>
      <c r="CP69" s="198"/>
      <c r="CQ69" s="198"/>
      <c r="CR69" s="198"/>
      <c r="CS69" s="198"/>
      <c r="CT69" s="198"/>
      <c r="CU69" s="198"/>
      <c r="CV69" s="198"/>
      <c r="CW69" s="198"/>
      <c r="CX69" s="198"/>
      <c r="CY69" s="198"/>
      <c r="CZ69" s="198"/>
      <c r="DA69" s="198"/>
      <c r="DB69" s="198"/>
      <c r="DC69" s="198"/>
      <c r="DD69" s="198"/>
      <c r="DE69" s="198"/>
      <c r="DF69" s="198"/>
      <c r="DG69" s="198"/>
      <c r="DH69" s="198"/>
    </row>
    <row r="70" spans="2:112" ht="45" customHeight="1">
      <c r="B70" s="5"/>
      <c r="D70" s="102"/>
      <c r="H70" s="108"/>
      <c r="AD70" s="10"/>
    </row>
    <row r="71" spans="2:112" s="21" customFormat="1" ht="15" customHeight="1">
      <c r="B71" s="109"/>
      <c r="F71" s="96"/>
      <c r="G71" s="37"/>
      <c r="H71" s="110"/>
      <c r="I71" s="110"/>
      <c r="J71" s="110"/>
      <c r="K71" s="110"/>
      <c r="L71" s="110"/>
      <c r="M71" s="110"/>
      <c r="N71" s="110"/>
      <c r="O71" s="110"/>
      <c r="P71" s="110"/>
      <c r="Q71" s="110"/>
      <c r="R71" s="110"/>
      <c r="S71" s="110"/>
      <c r="T71" s="110"/>
      <c r="U71" s="110"/>
      <c r="V71" s="110"/>
      <c r="W71" s="110"/>
      <c r="X71" s="111"/>
      <c r="Y71" s="37"/>
      <c r="Z71" s="37"/>
      <c r="AA71" s="37"/>
      <c r="AB71" s="37"/>
      <c r="AC71" s="96"/>
      <c r="AD71" s="99"/>
    </row>
    <row r="72" spans="2:112" ht="9.9499999999999993" customHeight="1">
      <c r="B72" s="5"/>
      <c r="C72" s="9"/>
      <c r="F72" s="112"/>
      <c r="G72" s="37"/>
      <c r="H72" s="113"/>
      <c r="I72" s="37"/>
      <c r="J72" s="37"/>
      <c r="K72" s="37"/>
      <c r="L72" s="37"/>
      <c r="M72" s="37"/>
      <c r="N72" s="37"/>
      <c r="O72" s="37"/>
      <c r="P72" s="37"/>
      <c r="Q72" s="37"/>
      <c r="R72" s="37"/>
      <c r="S72" s="37"/>
      <c r="T72" s="37"/>
      <c r="U72" s="37"/>
      <c r="V72" s="37"/>
      <c r="W72" s="37"/>
      <c r="X72" s="37"/>
      <c r="Y72" s="37"/>
      <c r="Z72" s="37"/>
      <c r="AA72" s="37"/>
      <c r="AB72" s="37"/>
      <c r="AC72" s="112"/>
      <c r="AD72" s="114"/>
    </row>
    <row r="73" spans="2:112" ht="9.9499999999999993" customHeight="1">
      <c r="B73" s="5"/>
      <c r="C73" s="9"/>
      <c r="D73" s="9"/>
      <c r="E73" s="9"/>
      <c r="F73" s="112"/>
      <c r="G73" s="112"/>
      <c r="H73" s="113"/>
      <c r="I73" s="112"/>
      <c r="J73" s="112"/>
      <c r="K73" s="112"/>
      <c r="L73" s="115"/>
      <c r="M73" s="115"/>
      <c r="N73" s="115"/>
      <c r="O73" s="115"/>
      <c r="P73" s="115"/>
      <c r="Q73" s="112"/>
      <c r="R73" s="112"/>
      <c r="S73" s="112"/>
      <c r="T73" s="112"/>
      <c r="U73" s="112"/>
      <c r="V73" s="112"/>
      <c r="W73" s="116"/>
      <c r="X73" s="116"/>
      <c r="Y73" s="116"/>
      <c r="Z73" s="116"/>
      <c r="AA73" s="112"/>
      <c r="AB73" s="112"/>
      <c r="AC73" s="112"/>
      <c r="AD73" s="114"/>
    </row>
    <row r="74" spans="2:112" ht="24.95" customHeight="1">
      <c r="B74" s="5"/>
      <c r="E74" s="21"/>
      <c r="F74" s="112"/>
      <c r="G74" s="117"/>
      <c r="H74" s="117"/>
      <c r="I74" s="117"/>
      <c r="J74" s="117"/>
      <c r="K74" s="117"/>
      <c r="L74" s="117"/>
      <c r="M74" s="117"/>
      <c r="N74" s="117"/>
      <c r="O74" s="117"/>
      <c r="P74" s="117"/>
      <c r="Q74" s="117"/>
      <c r="R74" s="117"/>
      <c r="S74" s="117"/>
      <c r="T74" s="117"/>
      <c r="U74" s="112"/>
      <c r="V74" s="112"/>
      <c r="W74" s="112"/>
      <c r="X74" s="112"/>
      <c r="Y74" s="112"/>
      <c r="Z74" s="112"/>
      <c r="AA74" s="112"/>
      <c r="AB74" s="112"/>
      <c r="AC74" s="112"/>
      <c r="AD74" s="114"/>
    </row>
    <row r="75" spans="2:112" ht="15" customHeight="1">
      <c r="B75" s="119"/>
      <c r="C75" s="120"/>
      <c r="D75" s="120"/>
      <c r="E75" s="120"/>
      <c r="F75" s="120"/>
      <c r="G75" s="1140" t="str">
        <f>Données!AF3</f>
        <v xml:space="preserve">Conception et réalisation : Thierry GÉRARD IEN-ET STI Design &amp; Métiers d'art - Version 5.2 • Septembre 2020    
Adaptation Equipe Académique Rennes [ 07 83 77 09 55 ] - Version 5.2 • Mars 2021 </v>
      </c>
      <c r="H75" s="1140"/>
      <c r="I75" s="1140"/>
      <c r="J75" s="1140"/>
      <c r="K75" s="1140"/>
      <c r="L75" s="1140"/>
      <c r="M75" s="1140"/>
      <c r="N75" s="1140"/>
      <c r="O75" s="1140"/>
      <c r="P75" s="1140"/>
      <c r="Q75" s="1140"/>
      <c r="R75" s="1140"/>
      <c r="S75" s="1140"/>
      <c r="T75" s="1140"/>
      <c r="U75" s="122"/>
      <c r="V75" s="122"/>
      <c r="W75" s="122"/>
      <c r="X75" s="120"/>
      <c r="Y75" s="120"/>
      <c r="Z75" s="120"/>
      <c r="AA75" s="120"/>
      <c r="AB75" s="120"/>
      <c r="AC75" s="120"/>
      <c r="AD75" s="123"/>
    </row>
    <row r="77" spans="2:112" s="124" customFormat="1"/>
    <row r="78" spans="2:112" s="124" customFormat="1" ht="14.1" customHeight="1"/>
    <row r="79" spans="2:112" s="124" customFormat="1"/>
    <row r="80" spans="2:112" s="124" customFormat="1"/>
    <row r="81" s="124" customFormat="1"/>
    <row r="82" s="124" customFormat="1"/>
    <row r="83" s="124" customFormat="1"/>
    <row r="84" s="124" customFormat="1"/>
    <row r="85" s="124" customFormat="1"/>
    <row r="86" s="124" customFormat="1"/>
    <row r="87" s="124" customFormat="1"/>
    <row r="88" s="124" customFormat="1"/>
    <row r="89" s="124" customFormat="1"/>
    <row r="90" s="124" customFormat="1"/>
    <row r="91" s="124" customFormat="1"/>
    <row r="92" s="124" customFormat="1"/>
    <row r="93" s="124" customFormat="1"/>
    <row r="94" s="124" customFormat="1"/>
    <row r="95" s="124" customFormat="1"/>
    <row r="96" s="124" customFormat="1"/>
    <row r="97" s="124" customFormat="1"/>
    <row r="98" s="124" customFormat="1"/>
    <row r="99" s="124" customFormat="1"/>
    <row r="100" s="124" customFormat="1"/>
    <row r="101" s="124" customFormat="1"/>
    <row r="102" s="124" customFormat="1"/>
    <row r="103" s="124" customFormat="1"/>
    <row r="104" s="124" customFormat="1"/>
    <row r="105" s="124" customFormat="1"/>
    <row r="106" s="124" customFormat="1"/>
    <row r="107" s="124" customFormat="1"/>
    <row r="108" s="124" customFormat="1"/>
    <row r="109" s="124" customFormat="1"/>
    <row r="110" s="102" customFormat="1"/>
    <row r="111" s="102" customFormat="1"/>
    <row r="112" s="102" customFormat="1"/>
    <row r="113" s="102" customFormat="1"/>
    <row r="114" s="102" customFormat="1"/>
    <row r="115" s="102" customFormat="1"/>
    <row r="116" s="102" customFormat="1"/>
    <row r="117" s="102" customFormat="1"/>
    <row r="118" s="102" customFormat="1"/>
    <row r="119" s="102" customFormat="1"/>
    <row r="120" s="102" customFormat="1"/>
    <row r="121" s="102" customFormat="1"/>
    <row r="122" s="102" customFormat="1"/>
    <row r="123" s="102" customFormat="1"/>
    <row r="124" s="102" customFormat="1"/>
    <row r="125" s="102" customFormat="1"/>
    <row r="126" s="102" customFormat="1"/>
    <row r="127" s="102" customFormat="1"/>
    <row r="128" s="102" customFormat="1"/>
    <row r="129" s="102" customFormat="1"/>
    <row r="130" s="102" customFormat="1"/>
    <row r="131" s="102" customFormat="1"/>
    <row r="132" s="102" customFormat="1"/>
    <row r="133" s="102" customFormat="1"/>
    <row r="134" s="102" customFormat="1"/>
    <row r="135" s="102" customFormat="1"/>
    <row r="136" s="102" customFormat="1"/>
    <row r="137" s="102" customFormat="1"/>
    <row r="138" s="102" customFormat="1"/>
    <row r="139" s="102" customFormat="1"/>
    <row r="140" s="102" customFormat="1"/>
    <row r="141" s="102" customFormat="1"/>
    <row r="142" s="102" customFormat="1"/>
    <row r="143" s="102" customFormat="1"/>
    <row r="144" s="102" customFormat="1"/>
    <row r="145" s="102" customFormat="1"/>
    <row r="146" s="102" customFormat="1"/>
    <row r="147" s="102" customFormat="1"/>
    <row r="148" s="102" customFormat="1"/>
    <row r="149" s="102" customFormat="1"/>
    <row r="150" s="102" customFormat="1"/>
    <row r="151" s="102" customFormat="1"/>
    <row r="152" s="102" customFormat="1"/>
    <row r="153" s="102" customFormat="1"/>
    <row r="154" s="102" customFormat="1"/>
    <row r="155" s="102" customFormat="1"/>
    <row r="156" s="102" customFormat="1"/>
    <row r="157" s="102" customFormat="1"/>
    <row r="158" s="102" customFormat="1"/>
    <row r="159" s="102" customFormat="1"/>
    <row r="160" s="102" customFormat="1"/>
    <row r="161" s="102" customFormat="1"/>
    <row r="162" s="102" customFormat="1"/>
    <row r="163" s="102" customFormat="1"/>
    <row r="164" s="102" customFormat="1"/>
    <row r="165" s="102" customFormat="1"/>
    <row r="166" s="102" customFormat="1"/>
    <row r="167" s="102" customFormat="1"/>
    <row r="168" s="102" customFormat="1"/>
    <row r="169" s="102" customFormat="1"/>
    <row r="170" s="102" customFormat="1"/>
    <row r="171" s="102" customFormat="1"/>
    <row r="172" s="102" customFormat="1"/>
    <row r="173" s="102" customFormat="1"/>
    <row r="174" s="102" customFormat="1"/>
    <row r="175" s="102" customFormat="1"/>
    <row r="176" s="102" customFormat="1"/>
    <row r="177" s="102" customFormat="1"/>
    <row r="178" s="102" customFormat="1"/>
    <row r="179" s="102" customFormat="1"/>
    <row r="180" s="102" customFormat="1"/>
    <row r="181" s="102" customFormat="1"/>
    <row r="182" s="102" customFormat="1"/>
    <row r="183" s="102" customFormat="1"/>
    <row r="184" s="102" customFormat="1"/>
    <row r="185" s="102" customFormat="1"/>
    <row r="186" s="102" customFormat="1"/>
    <row r="187" s="102" customFormat="1"/>
    <row r="188" s="102" customFormat="1"/>
    <row r="189" s="102" customFormat="1"/>
    <row r="190" s="102" customFormat="1"/>
    <row r="191" s="102" customFormat="1"/>
    <row r="192" s="102" customFormat="1"/>
    <row r="193" s="102" customFormat="1"/>
    <row r="194" s="102" customFormat="1"/>
    <row r="195" s="102" customFormat="1"/>
    <row r="196" s="102" customFormat="1"/>
    <row r="197" s="102" customFormat="1"/>
    <row r="198" s="102" customFormat="1"/>
    <row r="199" s="102" customFormat="1"/>
    <row r="200" s="102" customFormat="1"/>
    <row r="201" s="102" customFormat="1"/>
    <row r="202" s="102" customFormat="1"/>
    <row r="203" s="102" customFormat="1"/>
    <row r="204" s="102" customFormat="1"/>
    <row r="205" s="102" customFormat="1"/>
    <row r="206" s="102" customFormat="1"/>
    <row r="207" s="102" customFormat="1"/>
    <row r="208" s="102" customFormat="1"/>
    <row r="209" s="102" customFormat="1"/>
    <row r="210" s="102" customFormat="1"/>
    <row r="211" s="102" customFormat="1"/>
    <row r="212" s="102" customFormat="1"/>
    <row r="213" s="102" customFormat="1"/>
    <row r="214" s="102" customFormat="1"/>
    <row r="215" s="102" customFormat="1"/>
    <row r="216" s="102" customFormat="1"/>
    <row r="217" s="102" customFormat="1"/>
    <row r="1048549" spans="5:5">
      <c r="E1048549" s="129"/>
    </row>
  </sheetData>
  <sheetProtection sheet="1"/>
  <mergeCells count="67">
    <mergeCell ref="G75:T75"/>
    <mergeCell ref="L34:M34"/>
    <mergeCell ref="L67:M67"/>
    <mergeCell ref="O67:S67"/>
    <mergeCell ref="L69:M69"/>
    <mergeCell ref="O69:S69"/>
    <mergeCell ref="L65:M65"/>
    <mergeCell ref="O65:S65"/>
    <mergeCell ref="L63:M63"/>
    <mergeCell ref="O63:S63"/>
    <mergeCell ref="L53:M53"/>
    <mergeCell ref="O53:S53"/>
    <mergeCell ref="L55:M55"/>
    <mergeCell ref="O55:S55"/>
    <mergeCell ref="L51:M51"/>
    <mergeCell ref="O51:S51"/>
    <mergeCell ref="L61:M61"/>
    <mergeCell ref="O61:S61"/>
    <mergeCell ref="L38:M38"/>
    <mergeCell ref="L40:M40"/>
    <mergeCell ref="L42:M42"/>
    <mergeCell ref="O40:S40"/>
    <mergeCell ref="O42:S42"/>
    <mergeCell ref="L57:M57"/>
    <mergeCell ref="O57:S57"/>
    <mergeCell ref="L59:M59"/>
    <mergeCell ref="O59:S59"/>
    <mergeCell ref="G46:G47"/>
    <mergeCell ref="L49:M49"/>
    <mergeCell ref="G21:G22"/>
    <mergeCell ref="H20:W20"/>
    <mergeCell ref="H22:J22"/>
    <mergeCell ref="H47:J47"/>
    <mergeCell ref="O28:S28"/>
    <mergeCell ref="O30:S30"/>
    <mergeCell ref="O32:S32"/>
    <mergeCell ref="O34:S34"/>
    <mergeCell ref="O36:S36"/>
    <mergeCell ref="L30:M30"/>
    <mergeCell ref="L32:M32"/>
    <mergeCell ref="L24:M24"/>
    <mergeCell ref="L26:M26"/>
    <mergeCell ref="L28:M28"/>
    <mergeCell ref="O24:P24"/>
    <mergeCell ref="O49:P49"/>
    <mergeCell ref="L36:M36"/>
    <mergeCell ref="L44:M44"/>
    <mergeCell ref="O26:S26"/>
    <mergeCell ref="O38:S38"/>
    <mergeCell ref="O44:S44"/>
    <mergeCell ref="G6:H6"/>
    <mergeCell ref="B9:E9"/>
    <mergeCell ref="I10:AD10"/>
    <mergeCell ref="G5:H5"/>
    <mergeCell ref="I5:I6"/>
    <mergeCell ref="J5:J6"/>
    <mergeCell ref="K5:K6"/>
    <mergeCell ref="L5:M6"/>
    <mergeCell ref="N5:N6"/>
    <mergeCell ref="I15:J15"/>
    <mergeCell ref="O15:P15"/>
    <mergeCell ref="O5:T6"/>
    <mergeCell ref="O19:S19"/>
    <mergeCell ref="L15:M15"/>
    <mergeCell ref="O17:S17"/>
    <mergeCell ref="L17:M17"/>
    <mergeCell ref="L19:M19"/>
  </mergeCells>
  <conditionalFormatting sqref="H18">
    <cfRule type="beginsWith" dxfId="11737" priority="616" operator="beginsWith" text="?">
      <formula>LEFT(H18,LEN("?"))="?"</formula>
    </cfRule>
  </conditionalFormatting>
  <conditionalFormatting sqref="G5:H5">
    <cfRule type="beginsWith" dxfId="11736" priority="387" operator="beginsWith" text="?">
      <formula>LEFT(G5,LEN("?"))="?"</formula>
    </cfRule>
  </conditionalFormatting>
  <conditionalFormatting sqref="J5 L5">
    <cfRule type="beginsWith" dxfId="11735" priority="386" operator="beginsWith" text="?">
      <formula>LEFT(J5,LEN("?"))="?"</formula>
    </cfRule>
  </conditionalFormatting>
  <conditionalFormatting sqref="G6:H6">
    <cfRule type="beginsWith" dxfId="11734" priority="385" operator="beginsWith" text="?">
      <formula>LEFT(G6,LEN("?"))="?"</formula>
    </cfRule>
  </conditionalFormatting>
  <conditionalFormatting sqref="O5:T6">
    <cfRule type="beginsWith" dxfId="11733" priority="384" operator="beginsWith" text="?">
      <formula>LEFT(O5,LEN("?"))="?"</formula>
    </cfRule>
  </conditionalFormatting>
  <conditionalFormatting sqref="L26">
    <cfRule type="beginsWith" dxfId="11732" priority="322" operator="beginsWith" text="?">
      <formula>LEFT(L26,LEN("?"))="?"</formula>
    </cfRule>
  </conditionalFormatting>
  <conditionalFormatting sqref="L28">
    <cfRule type="beginsWith" dxfId="11731" priority="320" operator="beginsWith" text="?">
      <formula>LEFT(L28,LEN("?"))="?"</formula>
    </cfRule>
  </conditionalFormatting>
  <conditionalFormatting sqref="O26">
    <cfRule type="beginsWith" dxfId="11730" priority="282" operator="beginsWith" text="?">
      <formula>LEFT(O26,LEN("?"))="?"</formula>
    </cfRule>
  </conditionalFormatting>
  <conditionalFormatting sqref="O28">
    <cfRule type="beginsWith" dxfId="11729" priority="280" operator="beginsWith" text="?">
      <formula>LEFT(O28,LEN("?"))="?"</formula>
    </cfRule>
  </conditionalFormatting>
  <conditionalFormatting sqref="H21">
    <cfRule type="beginsWith" dxfId="11728" priority="203" operator="beginsWith" text="?">
      <formula>LEFT(H21,LEN("?"))="?"</formula>
    </cfRule>
  </conditionalFormatting>
  <conditionalFormatting sqref="H17">
    <cfRule type="beginsWith" dxfId="11727" priority="201" operator="beginsWith" text="?">
      <formula>LEFT(H17,LEN("?"))="?"</formula>
    </cfRule>
  </conditionalFormatting>
  <conditionalFormatting sqref="H19">
    <cfRule type="beginsWith" dxfId="11726" priority="200" operator="beginsWith" text="?">
      <formula>LEFT(H19,LEN("?"))="?"</formula>
    </cfRule>
  </conditionalFormatting>
  <conditionalFormatting sqref="L30">
    <cfRule type="beginsWith" dxfId="11725" priority="194" operator="beginsWith" text="?">
      <formula>LEFT(L30,LEN("?"))="?"</formula>
    </cfRule>
  </conditionalFormatting>
  <conditionalFormatting sqref="L32">
    <cfRule type="beginsWith" dxfId="11724" priority="192" operator="beginsWith" text="?">
      <formula>LEFT(L32,LEN("?"))="?"</formula>
    </cfRule>
  </conditionalFormatting>
  <conditionalFormatting sqref="O30">
    <cfRule type="beginsWith" dxfId="11723" priority="190" operator="beginsWith" text="?">
      <formula>LEFT(O30,LEN("?"))="?"</formula>
    </cfRule>
  </conditionalFormatting>
  <conditionalFormatting sqref="O32">
    <cfRule type="beginsWith" dxfId="11722" priority="188" operator="beginsWith" text="?">
      <formula>LEFT(O32,LEN("?"))="?"</formula>
    </cfRule>
  </conditionalFormatting>
  <conditionalFormatting sqref="L34">
    <cfRule type="beginsWith" dxfId="11721" priority="178" operator="beginsWith" text="?">
      <formula>LEFT(L34,LEN("?"))="?"</formula>
    </cfRule>
  </conditionalFormatting>
  <conditionalFormatting sqref="L36">
    <cfRule type="beginsWith" dxfId="11720" priority="176" operator="beginsWith" text="?">
      <formula>LEFT(L36,LEN("?"))="?"</formula>
    </cfRule>
  </conditionalFormatting>
  <conditionalFormatting sqref="O34">
    <cfRule type="beginsWith" dxfId="11719" priority="174" operator="beginsWith" text="?">
      <formula>LEFT(O34,LEN("?"))="?"</formula>
    </cfRule>
  </conditionalFormatting>
  <conditionalFormatting sqref="O36">
    <cfRule type="beginsWith" dxfId="11718" priority="172" operator="beginsWith" text="?">
      <formula>LEFT(O36,LEN("?"))="?"</formula>
    </cfRule>
  </conditionalFormatting>
  <conditionalFormatting sqref="L38">
    <cfRule type="beginsWith" dxfId="11717" priority="162" operator="beginsWith" text="?">
      <formula>LEFT(L38,LEN("?"))="?"</formula>
    </cfRule>
  </conditionalFormatting>
  <conditionalFormatting sqref="L40">
    <cfRule type="beginsWith" dxfId="11716" priority="160" operator="beginsWith" text="?">
      <formula>LEFT(L40,LEN("?"))="?"</formula>
    </cfRule>
  </conditionalFormatting>
  <conditionalFormatting sqref="O38">
    <cfRule type="beginsWith" dxfId="11715" priority="158" operator="beginsWith" text="?">
      <formula>LEFT(O38,LEN("?"))="?"</formula>
    </cfRule>
  </conditionalFormatting>
  <conditionalFormatting sqref="O40">
    <cfRule type="beginsWith" dxfId="11714" priority="156" operator="beginsWith" text="?">
      <formula>LEFT(O40,LEN("?"))="?"</formula>
    </cfRule>
  </conditionalFormatting>
  <conditionalFormatting sqref="L42">
    <cfRule type="beginsWith" dxfId="11713" priority="146" operator="beginsWith" text="?">
      <formula>LEFT(L42,LEN("?"))="?"</formula>
    </cfRule>
  </conditionalFormatting>
  <conditionalFormatting sqref="L44">
    <cfRule type="beginsWith" dxfId="11712" priority="144" operator="beginsWith" text="?">
      <formula>LEFT(L44,LEN("?"))="?"</formula>
    </cfRule>
  </conditionalFormatting>
  <conditionalFormatting sqref="O42">
    <cfRule type="beginsWith" dxfId="11711" priority="142" operator="beginsWith" text="?">
      <formula>LEFT(O42,LEN("?"))="?"</formula>
    </cfRule>
  </conditionalFormatting>
  <conditionalFormatting sqref="O44">
    <cfRule type="beginsWith" dxfId="11710" priority="140" operator="beginsWith" text="?">
      <formula>LEFT(O44,LEN("?"))="?"</formula>
    </cfRule>
  </conditionalFormatting>
  <conditionalFormatting sqref="L51">
    <cfRule type="beginsWith" dxfId="11709" priority="130" operator="beginsWith" text="?">
      <formula>LEFT(L51,LEN("?"))="?"</formula>
    </cfRule>
  </conditionalFormatting>
  <conditionalFormatting sqref="L53">
    <cfRule type="beginsWith" dxfId="11708" priority="128" operator="beginsWith" text="?">
      <formula>LEFT(L53,LEN("?"))="?"</formula>
    </cfRule>
  </conditionalFormatting>
  <conditionalFormatting sqref="O51">
    <cfRule type="beginsWith" dxfId="11707" priority="126" operator="beginsWith" text="?">
      <formula>LEFT(O51,LEN("?"))="?"</formula>
    </cfRule>
  </conditionalFormatting>
  <conditionalFormatting sqref="O53">
    <cfRule type="beginsWith" dxfId="11706" priority="124" operator="beginsWith" text="?">
      <formula>LEFT(O53,LEN("?"))="?"</formula>
    </cfRule>
  </conditionalFormatting>
  <conditionalFormatting sqref="L55">
    <cfRule type="beginsWith" dxfId="11705" priority="114" operator="beginsWith" text="?">
      <formula>LEFT(L55,LEN("?"))="?"</formula>
    </cfRule>
  </conditionalFormatting>
  <conditionalFormatting sqref="L57">
    <cfRule type="beginsWith" dxfId="11704" priority="112" operator="beginsWith" text="?">
      <formula>LEFT(L57,LEN("?"))="?"</formula>
    </cfRule>
  </conditionalFormatting>
  <conditionalFormatting sqref="O55">
    <cfRule type="beginsWith" dxfId="11703" priority="110" operator="beginsWith" text="?">
      <formula>LEFT(O55,LEN("?"))="?"</formula>
    </cfRule>
  </conditionalFormatting>
  <conditionalFormatting sqref="O57">
    <cfRule type="beginsWith" dxfId="11702" priority="108" operator="beginsWith" text="?">
      <formula>LEFT(O57,LEN("?"))="?"</formula>
    </cfRule>
  </conditionalFormatting>
  <conditionalFormatting sqref="L59">
    <cfRule type="beginsWith" dxfId="11701" priority="98" operator="beginsWith" text="?">
      <formula>LEFT(L59,LEN("?"))="?"</formula>
    </cfRule>
  </conditionalFormatting>
  <conditionalFormatting sqref="L61">
    <cfRule type="beginsWith" dxfId="11700" priority="96" operator="beginsWith" text="?">
      <formula>LEFT(L61,LEN("?"))="?"</formula>
    </cfRule>
  </conditionalFormatting>
  <conditionalFormatting sqref="O59">
    <cfRule type="beginsWith" dxfId="11699" priority="94" operator="beginsWith" text="?">
      <formula>LEFT(O59,LEN("?"))="?"</formula>
    </cfRule>
  </conditionalFormatting>
  <conditionalFormatting sqref="O61">
    <cfRule type="beginsWith" dxfId="11698" priority="92" operator="beginsWith" text="?">
      <formula>LEFT(O61,LEN("?"))="?"</formula>
    </cfRule>
  </conditionalFormatting>
  <conditionalFormatting sqref="L63">
    <cfRule type="beginsWith" dxfId="11697" priority="82" operator="beginsWith" text="?">
      <formula>LEFT(L63,LEN("?"))="?"</formula>
    </cfRule>
  </conditionalFormatting>
  <conditionalFormatting sqref="L65">
    <cfRule type="beginsWith" dxfId="11696" priority="80" operator="beginsWith" text="?">
      <formula>LEFT(L65,LEN("?"))="?"</formula>
    </cfRule>
  </conditionalFormatting>
  <conditionalFormatting sqref="O63">
    <cfRule type="beginsWith" dxfId="11695" priority="78" operator="beginsWith" text="?">
      <formula>LEFT(O63,LEN("?"))="?"</formula>
    </cfRule>
  </conditionalFormatting>
  <conditionalFormatting sqref="O65">
    <cfRule type="beginsWith" dxfId="11694" priority="76" operator="beginsWith" text="?">
      <formula>LEFT(O65,LEN("?"))="?"</formula>
    </cfRule>
  </conditionalFormatting>
  <conditionalFormatting sqref="L67">
    <cfRule type="beginsWith" dxfId="11693" priority="66" operator="beginsWith" text="?">
      <formula>LEFT(L67,LEN("?"))="?"</formula>
    </cfRule>
  </conditionalFormatting>
  <conditionalFormatting sqref="L69">
    <cfRule type="beginsWith" dxfId="11692" priority="64" operator="beginsWith" text="?">
      <formula>LEFT(L69,LEN("?"))="?"</formula>
    </cfRule>
  </conditionalFormatting>
  <conditionalFormatting sqref="O67">
    <cfRule type="beginsWith" dxfId="11691" priority="62" operator="beginsWith" text="?">
      <formula>LEFT(O67,LEN("?"))="?"</formula>
    </cfRule>
  </conditionalFormatting>
  <conditionalFormatting sqref="O69">
    <cfRule type="beginsWith" dxfId="11690" priority="60" operator="beginsWith" text="?">
      <formula>LEFT(O69,LEN("?"))="?"</formula>
    </cfRule>
  </conditionalFormatting>
  <conditionalFormatting sqref="L17">
    <cfRule type="beginsWith" dxfId="11689" priority="9" operator="beginsWith" text="?">
      <formula>LEFT(L17,LEN("?"))="?"</formula>
    </cfRule>
  </conditionalFormatting>
  <conditionalFormatting sqref="O17">
    <cfRule type="beginsWith" dxfId="11688" priority="6" operator="beginsWith" text="?">
      <formula>LEFT(O17,LEN("?"))="?"</formula>
    </cfRule>
  </conditionalFormatting>
  <conditionalFormatting sqref="L19">
    <cfRule type="beginsWith" dxfId="11687" priority="3" operator="beginsWith" text="?">
      <formula>LEFT(L19,LEN("?"))="?"</formula>
    </cfRule>
  </conditionalFormatting>
  <conditionalFormatting sqref="O19">
    <cfRule type="beginsWith" dxfId="11686" priority="2" operator="beginsWith" text="?">
      <formula>LEFT(O19,LEN("?"))="?"</formula>
    </cfRule>
  </conditionalFormatting>
  <conditionalFormatting sqref="H46">
    <cfRule type="beginsWith" dxfId="11685" priority="1" operator="beginsWith" text="?">
      <formula>LEFT(H46,LEN("?"))="?"</formula>
    </cfRule>
  </conditionalFormatting>
  <pageMargins left="0.70866141732283472" right="0.70866141732283472" top="0.74803149606299213" bottom="0.74803149606299213" header="0.31496062992125984" footer="0.31496062992125984"/>
  <pageSetup paperSize="9" scale="42" orientation="landscape" r:id="rId1"/>
  <drawing r:id="rId2"/>
  <extLst>
    <ext xmlns:x14="http://schemas.microsoft.com/office/spreadsheetml/2009/9/main" uri="{CCE6A557-97BC-4b89-ADB6-D9C93CAAB3DF}">
      <x14:dataValidations xmlns:xm="http://schemas.microsoft.com/office/excel/2006/main" count="12">
        <x14:dataValidation type="list" allowBlank="1" showInputMessage="1">
          <x14:formula1>
            <xm:f>'Professeurs (1)'!$B$2:$B$60</xm:f>
          </x14:formula1>
          <xm:sqref>L28 L40 L65 L61 L26 L32 L30 L36 L34 L38 L67 L44 L63 L42 L53 L51 L57 L55 L59 L69</xm:sqref>
        </x14:dataValidation>
        <x14:dataValidation type="list" allowBlank="1" showInputMessage="1">
          <x14:formula1>
            <xm:f>'Professeurs (1)'!$E$2:$E$60</xm:f>
          </x14:formula1>
          <xm:sqref>O38 O26 O28 O59 O61 O30 O32 O34 O36 O40 O63 O69 O65 O42 O44 O51 O53 O55 O57 O67</xm:sqref>
        </x14:dataValidation>
        <x14:dataValidation type="list" allowBlank="1" showInputMessage="1" showErrorMessage="1">
          <x14:formula1>
            <xm:f>Données!$V$24:$V$27</xm:f>
          </x14:formula1>
          <xm:sqref>H21 H46</xm:sqref>
        </x14:dataValidation>
        <x14:dataValidation type="list" allowBlank="1" showInputMessage="1" showErrorMessage="1">
          <x14:formula1>
            <xm:f>Données!$V$30:$V$33</xm:f>
          </x14:formula1>
          <xm:sqref>H17</xm:sqref>
        </x14:dataValidation>
        <x14:dataValidation type="list" allowBlank="1" showInputMessage="1" showErrorMessage="1">
          <x14:formula1>
            <xm:f>Données!$V$36:$V$39</xm:f>
          </x14:formula1>
          <xm:sqref>H19</xm:sqref>
        </x14:dataValidation>
        <x14:dataValidation type="list" allowBlank="1" showInputMessage="1">
          <x14:formula1>
            <xm:f>'Professeurs (1)'!$A$153:$A$171</xm:f>
          </x14:formula1>
          <xm:sqref>J69 J28 J30 J32 J34 J36 J38 J40 J42 J44 J51 J53 J55 J57 J59 J61 J63 J65 J67</xm:sqref>
        </x14:dataValidation>
        <x14:dataValidation type="list" allowBlank="1" showInputMessage="1" showErrorMessage="1">
          <x14:formula1>
            <xm:f>Données!$V$3:$V$7</xm:f>
          </x14:formula1>
          <xm:sqref>H28 H36 H38 H40 H42 H44 H34 H32 H30 H26</xm:sqref>
        </x14:dataValidation>
        <x14:dataValidation type="list" allowBlank="1" showInputMessage="1" showErrorMessage="1">
          <x14:formula1>
            <xm:f>Données!$V$8:$V$13</xm:f>
          </x14:formula1>
          <xm:sqref>H51 H53 H55 H57 H59 H61 H63 H65 H67 H69</xm:sqref>
        </x14:dataValidation>
        <x14:dataValidation type="list" allowBlank="1" showInputMessage="1">
          <x14:formula1>
            <xm:f>'Professeurs (1)'!$A$2:$A$66</xm:f>
          </x14:formula1>
          <xm:sqref>J26</xm:sqref>
        </x14:dataValidation>
        <x14:dataValidation type="list" allowBlank="1" showInputMessage="1">
          <x14:formula1>
            <xm:f>'Professeurs (1)'!$N$3:$N$13</xm:f>
          </x14:formula1>
          <xm:sqref>J17 J19</xm:sqref>
        </x14:dataValidation>
        <x14:dataValidation type="list" allowBlank="1" showInputMessage="1">
          <x14:formula1>
            <xm:f>'Professeurs (1)'!$O$3:$O$13</xm:f>
          </x14:formula1>
          <xm:sqref>L17:M17 L19:M19</xm:sqref>
        </x14:dataValidation>
        <x14:dataValidation type="list" allowBlank="1" showInputMessage="1">
          <x14:formula1>
            <xm:f>'Professeurs (1)'!$P$3:$P$13</xm:f>
          </x14:formula1>
          <xm:sqref>O17:S17 O19:S19</xm:sqref>
        </x14:dataValidation>
      </x14:dataValidation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2">
    <tabColor rgb="FFFFC000"/>
  </sheetPr>
  <dimension ref="A1:E129"/>
  <sheetViews>
    <sheetView zoomScale="55" workbookViewId="0">
      <selection activeCell="E19" sqref="E19"/>
    </sheetView>
  </sheetViews>
  <sheetFormatPr baseColWidth="10" defaultColWidth="10.85546875" defaultRowHeight="15"/>
  <cols>
    <col min="1" max="1" width="2.42578125" style="1" customWidth="1"/>
    <col min="2" max="2" width="9.140625" style="198" customWidth="1"/>
    <col min="3" max="3" width="16.7109375" style="198" customWidth="1"/>
    <col min="4" max="4" width="2.42578125" style="198" customWidth="1"/>
    <col min="5" max="5" width="134" style="198" bestFit="1" customWidth="1"/>
    <col min="6" max="6" width="10.85546875" style="1"/>
    <col min="7" max="7" width="19" style="1" bestFit="1" customWidth="1"/>
    <col min="8" max="8" width="2.28515625" style="1" customWidth="1"/>
    <col min="9" max="9" width="143.7109375" style="1" customWidth="1"/>
    <col min="10" max="16384" width="10.85546875" style="1"/>
  </cols>
  <sheetData>
    <row r="1" spans="1:5" ht="51" customHeight="1">
      <c r="A1" s="951"/>
      <c r="B1" s="1634" t="s">
        <v>113</v>
      </c>
      <c r="C1" s="1634"/>
      <c r="D1" s="1634"/>
      <c r="E1" s="1634"/>
    </row>
    <row r="2" spans="1:5" s="246" customFormat="1" ht="30" customHeight="1">
      <c r="B2" s="952" t="s">
        <v>442</v>
      </c>
      <c r="C2" s="952" t="s">
        <v>16</v>
      </c>
      <c r="D2" s="106"/>
      <c r="E2" s="952" t="s">
        <v>609</v>
      </c>
    </row>
    <row r="3" spans="1:5" ht="30" customHeight="1">
      <c r="B3" s="349"/>
      <c r="C3" s="348" t="s">
        <v>74</v>
      </c>
      <c r="D3" s="228"/>
      <c r="E3" s="348"/>
    </row>
    <row r="4" spans="1:5" ht="30" customHeight="1">
      <c r="B4" s="348">
        <v>1</v>
      </c>
      <c r="C4" s="906" t="s">
        <v>19</v>
      </c>
      <c r="D4" s="228"/>
      <c r="E4" s="348" t="s">
        <v>610</v>
      </c>
    </row>
    <row r="5" spans="1:5" ht="30" customHeight="1">
      <c r="B5" s="348">
        <v>2</v>
      </c>
      <c r="C5" s="906" t="s">
        <v>27</v>
      </c>
      <c r="D5" s="228"/>
      <c r="E5" s="348" t="s">
        <v>611</v>
      </c>
    </row>
    <row r="6" spans="1:5" ht="30" customHeight="1">
      <c r="B6" s="348">
        <v>3</v>
      </c>
      <c r="C6" s="906" t="s">
        <v>20</v>
      </c>
      <c r="D6" s="228"/>
      <c r="E6" s="348" t="s">
        <v>612</v>
      </c>
    </row>
    <row r="7" spans="1:5" ht="30" customHeight="1">
      <c r="B7" s="348">
        <v>4</v>
      </c>
      <c r="C7" s="906" t="s">
        <v>21</v>
      </c>
      <c r="D7" s="228"/>
      <c r="E7" s="348" t="s">
        <v>613</v>
      </c>
    </row>
    <row r="8" spans="1:5" ht="30" customHeight="1">
      <c r="B8" s="348">
        <v>5</v>
      </c>
      <c r="C8" s="906" t="s">
        <v>22</v>
      </c>
      <c r="D8" s="228"/>
      <c r="E8" s="348" t="s">
        <v>614</v>
      </c>
    </row>
    <row r="9" spans="1:5" ht="30" customHeight="1">
      <c r="B9" s="348">
        <v>6</v>
      </c>
      <c r="C9" s="906" t="s">
        <v>23</v>
      </c>
      <c r="D9" s="228"/>
      <c r="E9" s="348" t="s">
        <v>615</v>
      </c>
    </row>
    <row r="10" spans="1:5" ht="30" customHeight="1">
      <c r="B10" s="348">
        <v>7</v>
      </c>
      <c r="C10" s="906" t="s">
        <v>393</v>
      </c>
      <c r="D10" s="228"/>
      <c r="E10" s="348" t="s">
        <v>616</v>
      </c>
    </row>
    <row r="11" spans="1:5" ht="30" customHeight="1">
      <c r="B11" s="348">
        <v>8</v>
      </c>
      <c r="C11" s="907" t="s">
        <v>24</v>
      </c>
      <c r="D11" s="228"/>
      <c r="E11" s="348" t="s">
        <v>617</v>
      </c>
    </row>
    <row r="12" spans="1:5" ht="30" customHeight="1">
      <c r="B12" s="348">
        <v>9</v>
      </c>
      <c r="C12" s="907" t="s">
        <v>25</v>
      </c>
      <c r="D12" s="228"/>
      <c r="E12" s="348" t="s">
        <v>618</v>
      </c>
    </row>
    <row r="13" spans="1:5" ht="30" customHeight="1">
      <c r="B13" s="348">
        <v>10</v>
      </c>
      <c r="C13" s="907" t="s">
        <v>28</v>
      </c>
      <c r="D13" s="228"/>
      <c r="E13" s="348" t="s">
        <v>619</v>
      </c>
    </row>
    <row r="14" spans="1:5" ht="30" customHeight="1">
      <c r="B14" s="348">
        <v>11</v>
      </c>
      <c r="C14" s="907" t="s">
        <v>29</v>
      </c>
      <c r="D14" s="228"/>
      <c r="E14" s="348" t="s">
        <v>620</v>
      </c>
    </row>
    <row r="15" spans="1:5" ht="30" customHeight="1">
      <c r="B15" s="348">
        <v>12</v>
      </c>
      <c r="C15" s="907" t="s">
        <v>30</v>
      </c>
      <c r="D15" s="228"/>
      <c r="E15" s="348" t="s">
        <v>621</v>
      </c>
    </row>
    <row r="16" spans="1:5" ht="30" customHeight="1">
      <c r="B16" s="348">
        <v>13</v>
      </c>
      <c r="C16" s="907" t="s">
        <v>346</v>
      </c>
      <c r="D16" s="228"/>
      <c r="E16" s="348" t="s">
        <v>622</v>
      </c>
    </row>
    <row r="17" spans="2:5" ht="30" customHeight="1">
      <c r="B17" s="348">
        <v>14</v>
      </c>
      <c r="C17" s="907" t="s">
        <v>347</v>
      </c>
      <c r="D17" s="228"/>
      <c r="E17" s="348" t="s">
        <v>623</v>
      </c>
    </row>
    <row r="18" spans="2:5" ht="30" customHeight="1">
      <c r="B18" s="348">
        <v>15</v>
      </c>
      <c r="C18" s="908" t="s">
        <v>32</v>
      </c>
      <c r="D18" s="228"/>
      <c r="E18" s="348" t="s">
        <v>624</v>
      </c>
    </row>
    <row r="19" spans="2:5" ht="30" customHeight="1">
      <c r="B19" s="348">
        <v>16</v>
      </c>
      <c r="C19" s="908" t="s">
        <v>33</v>
      </c>
      <c r="D19" s="228"/>
      <c r="E19" s="348" t="s">
        <v>625</v>
      </c>
    </row>
    <row r="20" spans="2:5" ht="30" customHeight="1">
      <c r="B20" s="348">
        <v>17</v>
      </c>
      <c r="C20" s="908" t="s">
        <v>34</v>
      </c>
      <c r="D20" s="228"/>
      <c r="E20" s="348" t="s">
        <v>626</v>
      </c>
    </row>
    <row r="21" spans="2:5" ht="30" customHeight="1">
      <c r="B21" s="348">
        <v>18</v>
      </c>
      <c r="C21" s="908" t="s">
        <v>35</v>
      </c>
      <c r="D21" s="228"/>
      <c r="E21" s="348" t="s">
        <v>627</v>
      </c>
    </row>
    <row r="22" spans="2:5" ht="30" customHeight="1">
      <c r="B22" s="348">
        <v>19</v>
      </c>
      <c r="C22" s="910" t="s">
        <v>40</v>
      </c>
      <c r="D22" s="228"/>
      <c r="E22" s="348" t="s">
        <v>628</v>
      </c>
    </row>
    <row r="23" spans="2:5" ht="30" customHeight="1">
      <c r="B23" s="348">
        <v>20</v>
      </c>
      <c r="C23" s="910" t="s">
        <v>391</v>
      </c>
      <c r="D23" s="228"/>
      <c r="E23" s="348" t="s">
        <v>629</v>
      </c>
    </row>
    <row r="24" spans="2:5" ht="30" customHeight="1">
      <c r="B24" s="348">
        <v>21</v>
      </c>
      <c r="C24" s="910" t="s">
        <v>392</v>
      </c>
      <c r="D24" s="228"/>
      <c r="E24" s="348" t="s">
        <v>630</v>
      </c>
    </row>
    <row r="25" spans="2:5" ht="30" customHeight="1">
      <c r="B25" s="348">
        <v>22</v>
      </c>
      <c r="C25" s="953" t="s">
        <v>41</v>
      </c>
      <c r="D25" s="228"/>
      <c r="E25" s="348" t="s">
        <v>631</v>
      </c>
    </row>
    <row r="26" spans="2:5" ht="30" customHeight="1">
      <c r="B26" s="348">
        <v>23</v>
      </c>
      <c r="C26" s="953" t="s">
        <v>342</v>
      </c>
      <c r="D26" s="228"/>
      <c r="E26" s="348" t="s">
        <v>632</v>
      </c>
    </row>
    <row r="27" spans="2:5" ht="30" customHeight="1">
      <c r="B27" s="348">
        <v>24</v>
      </c>
      <c r="C27" s="911" t="s">
        <v>343</v>
      </c>
      <c r="D27" s="228"/>
      <c r="E27" s="348" t="s">
        <v>633</v>
      </c>
    </row>
    <row r="28" spans="2:5" ht="30" customHeight="1">
      <c r="B28" s="348">
        <v>25</v>
      </c>
      <c r="C28" s="911" t="s">
        <v>344</v>
      </c>
      <c r="D28" s="228"/>
      <c r="E28" s="348" t="s">
        <v>634</v>
      </c>
    </row>
    <row r="29" spans="2:5" ht="30" customHeight="1">
      <c r="B29" s="348">
        <v>26</v>
      </c>
      <c r="C29" s="911" t="s">
        <v>345</v>
      </c>
      <c r="D29" s="228"/>
      <c r="E29" s="348" t="s">
        <v>635</v>
      </c>
    </row>
    <row r="30" spans="2:5" ht="30" customHeight="1">
      <c r="B30" s="348">
        <v>27</v>
      </c>
      <c r="C30" s="911" t="s">
        <v>394</v>
      </c>
      <c r="D30" s="228"/>
      <c r="E30" s="348" t="s">
        <v>636</v>
      </c>
    </row>
    <row r="31" spans="2:5" ht="30" customHeight="1">
      <c r="B31" s="348">
        <v>28</v>
      </c>
      <c r="C31" s="913" t="s">
        <v>351</v>
      </c>
      <c r="D31" s="228"/>
      <c r="E31" s="348" t="s">
        <v>637</v>
      </c>
    </row>
    <row r="32" spans="2:5" ht="30" customHeight="1">
      <c r="B32" s="348">
        <v>29</v>
      </c>
      <c r="C32" s="913" t="s">
        <v>353</v>
      </c>
      <c r="D32" s="228"/>
      <c r="E32" s="348" t="s">
        <v>638</v>
      </c>
    </row>
    <row r="33" spans="2:5" ht="30" customHeight="1">
      <c r="B33" s="348">
        <v>30</v>
      </c>
      <c r="C33" s="913" t="s">
        <v>355</v>
      </c>
      <c r="D33" s="228"/>
      <c r="E33" s="348" t="s">
        <v>639</v>
      </c>
    </row>
    <row r="34" spans="2:5" ht="30" customHeight="1">
      <c r="B34" s="348">
        <v>31</v>
      </c>
      <c r="C34" s="913" t="s">
        <v>357</v>
      </c>
      <c r="D34" s="228"/>
      <c r="E34" s="348" t="s">
        <v>640</v>
      </c>
    </row>
    <row r="35" spans="2:5" ht="30" customHeight="1">
      <c r="B35" s="348">
        <v>32</v>
      </c>
      <c r="C35" s="913" t="s">
        <v>359</v>
      </c>
      <c r="D35" s="228"/>
      <c r="E35" s="348" t="s">
        <v>641</v>
      </c>
    </row>
    <row r="36" spans="2:5" ht="30" customHeight="1">
      <c r="B36" s="348">
        <v>33</v>
      </c>
      <c r="C36" s="912" t="s">
        <v>363</v>
      </c>
      <c r="D36" s="228"/>
      <c r="E36" s="348" t="s">
        <v>642</v>
      </c>
    </row>
    <row r="37" spans="2:5" ht="30" customHeight="1">
      <c r="B37" s="348">
        <v>34</v>
      </c>
      <c r="C37" s="912" t="s">
        <v>365</v>
      </c>
      <c r="D37" s="228"/>
      <c r="E37" s="348" t="s">
        <v>643</v>
      </c>
    </row>
    <row r="38" spans="2:5" ht="30" customHeight="1">
      <c r="B38" s="348">
        <v>35</v>
      </c>
      <c r="C38" s="912" t="s">
        <v>367</v>
      </c>
      <c r="D38" s="228"/>
      <c r="E38" s="348" t="s">
        <v>644</v>
      </c>
    </row>
    <row r="39" spans="2:5" ht="30" customHeight="1">
      <c r="B39" s="348">
        <v>36</v>
      </c>
      <c r="C39" s="914" t="s">
        <v>373</v>
      </c>
      <c r="D39" s="228"/>
      <c r="E39" s="348" t="s">
        <v>645</v>
      </c>
    </row>
    <row r="40" spans="2:5" ht="30" customHeight="1">
      <c r="B40" s="348">
        <v>37</v>
      </c>
      <c r="C40" s="914" t="s">
        <v>375</v>
      </c>
      <c r="D40" s="228"/>
      <c r="E40" s="348" t="s">
        <v>646</v>
      </c>
    </row>
    <row r="41" spans="2:5" ht="30" customHeight="1">
      <c r="B41" s="348">
        <v>38</v>
      </c>
      <c r="C41" s="914" t="s">
        <v>376</v>
      </c>
      <c r="D41" s="228"/>
      <c r="E41" s="348" t="s">
        <v>647</v>
      </c>
    </row>
    <row r="42" spans="2:5" ht="30" customHeight="1">
      <c r="B42" s="348">
        <v>39</v>
      </c>
      <c r="C42" s="914" t="s">
        <v>377</v>
      </c>
      <c r="D42" s="228"/>
      <c r="E42" s="348" t="s">
        <v>648</v>
      </c>
    </row>
    <row r="43" spans="2:5" ht="30" customHeight="1">
      <c r="B43" s="348">
        <v>40</v>
      </c>
      <c r="C43" s="914" t="s">
        <v>397</v>
      </c>
      <c r="D43" s="228"/>
      <c r="E43" s="348" t="s">
        <v>649</v>
      </c>
    </row>
    <row r="44" spans="2:5" ht="30" customHeight="1">
      <c r="B44" s="348">
        <v>41</v>
      </c>
      <c r="C44" s="955" t="s">
        <v>379</v>
      </c>
      <c r="D44" s="228"/>
      <c r="E44" s="348" t="s">
        <v>650</v>
      </c>
    </row>
    <row r="45" spans="2:5" ht="30" customHeight="1">
      <c r="B45" s="348">
        <v>42</v>
      </c>
      <c r="C45" s="955" t="s">
        <v>380</v>
      </c>
      <c r="D45" s="228"/>
      <c r="E45" s="348" t="s">
        <v>651</v>
      </c>
    </row>
    <row r="46" spans="2:5" ht="30" customHeight="1">
      <c r="B46" s="348">
        <v>43</v>
      </c>
      <c r="C46" s="955" t="s">
        <v>381</v>
      </c>
      <c r="D46" s="228"/>
      <c r="E46" s="348" t="s">
        <v>652</v>
      </c>
    </row>
    <row r="47" spans="2:5" ht="30" customHeight="1">
      <c r="B47" s="348">
        <v>44</v>
      </c>
      <c r="C47" s="955" t="s">
        <v>382</v>
      </c>
      <c r="D47" s="228"/>
      <c r="E47" s="348" t="s">
        <v>653</v>
      </c>
    </row>
    <row r="48" spans="2:5" ht="30" customHeight="1">
      <c r="B48" s="348">
        <v>45</v>
      </c>
      <c r="C48" s="955" t="s">
        <v>383</v>
      </c>
      <c r="D48" s="228"/>
      <c r="E48" s="348" t="s">
        <v>654</v>
      </c>
    </row>
    <row r="49" spans="2:5" ht="30" customHeight="1">
      <c r="B49" s="348">
        <v>46</v>
      </c>
      <c r="C49" s="955" t="s">
        <v>384</v>
      </c>
      <c r="D49" s="228"/>
      <c r="E49" s="348" t="s">
        <v>655</v>
      </c>
    </row>
    <row r="50" spans="2:5" ht="30" customHeight="1">
      <c r="B50" s="348">
        <v>47</v>
      </c>
      <c r="C50" s="955" t="s">
        <v>385</v>
      </c>
      <c r="D50" s="228"/>
      <c r="E50" s="348" t="s">
        <v>656</v>
      </c>
    </row>
    <row r="51" spans="2:5" ht="30" customHeight="1">
      <c r="B51" s="348">
        <v>48</v>
      </c>
      <c r="C51" s="955" t="s">
        <v>398</v>
      </c>
      <c r="D51" s="228"/>
      <c r="E51" s="348" t="s">
        <v>657</v>
      </c>
    </row>
    <row r="52" spans="2:5" ht="30" customHeight="1">
      <c r="B52" s="348">
        <v>49</v>
      </c>
      <c r="C52" s="955" t="s">
        <v>399</v>
      </c>
      <c r="D52" s="228"/>
      <c r="E52" s="348" t="s">
        <v>658</v>
      </c>
    </row>
    <row r="53" spans="2:5" ht="30" customHeight="1">
      <c r="B53" s="348">
        <v>50</v>
      </c>
      <c r="C53" s="955" t="s">
        <v>400</v>
      </c>
      <c r="D53" s="228"/>
      <c r="E53" s="348" t="s">
        <v>659</v>
      </c>
    </row>
    <row r="54" spans="2:5" ht="30" customHeight="1">
      <c r="B54" s="348">
        <v>51</v>
      </c>
      <c r="C54" s="955" t="s">
        <v>401</v>
      </c>
      <c r="D54" s="106"/>
      <c r="E54" s="348" t="s">
        <v>660</v>
      </c>
    </row>
    <row r="55" spans="2:5" ht="30" customHeight="1">
      <c r="B55" s="348">
        <v>52</v>
      </c>
      <c r="C55" s="955" t="s">
        <v>402</v>
      </c>
      <c r="D55" s="228"/>
      <c r="E55" s="348" t="s">
        <v>661</v>
      </c>
    </row>
    <row r="56" spans="2:5" ht="30" customHeight="1">
      <c r="B56" s="348">
        <v>53</v>
      </c>
      <c r="C56" s="955" t="s">
        <v>403</v>
      </c>
      <c r="D56" s="228"/>
      <c r="E56" s="348" t="s">
        <v>662</v>
      </c>
    </row>
    <row r="57" spans="2:5" ht="30" customHeight="1">
      <c r="B57" s="348">
        <v>54</v>
      </c>
      <c r="C57" s="909" t="s">
        <v>352</v>
      </c>
      <c r="D57" s="228"/>
      <c r="E57" s="348" t="s">
        <v>663</v>
      </c>
    </row>
    <row r="58" spans="2:5" ht="30" customHeight="1">
      <c r="B58" s="348">
        <v>55</v>
      </c>
      <c r="C58" s="909" t="s">
        <v>354</v>
      </c>
      <c r="D58" s="228"/>
      <c r="E58" s="348" t="s">
        <v>664</v>
      </c>
    </row>
    <row r="59" spans="2:5" ht="30" customHeight="1">
      <c r="B59" s="348">
        <v>56</v>
      </c>
      <c r="C59" s="956" t="s">
        <v>305</v>
      </c>
      <c r="D59" s="228"/>
      <c r="E59" s="348" t="s">
        <v>665</v>
      </c>
    </row>
    <row r="60" spans="2:5" ht="30" customHeight="1">
      <c r="B60" s="348">
        <v>57</v>
      </c>
      <c r="C60" s="956" t="s">
        <v>307</v>
      </c>
      <c r="D60" s="228"/>
      <c r="E60" s="348" t="s">
        <v>666</v>
      </c>
    </row>
    <row r="61" spans="2:5" ht="30" customHeight="1">
      <c r="B61" s="348">
        <v>58</v>
      </c>
      <c r="C61" s="915" t="s">
        <v>314</v>
      </c>
      <c r="D61" s="228"/>
      <c r="E61" s="348" t="s">
        <v>667</v>
      </c>
    </row>
    <row r="62" spans="2:5" ht="30" customHeight="1">
      <c r="B62" s="348">
        <v>59</v>
      </c>
      <c r="C62" s="915" t="s">
        <v>316</v>
      </c>
      <c r="D62" s="228"/>
      <c r="E62" s="348" t="s">
        <v>668</v>
      </c>
    </row>
    <row r="63" spans="2:5" ht="30" customHeight="1">
      <c r="B63" s="348">
        <v>60</v>
      </c>
      <c r="C63" s="915" t="s">
        <v>318</v>
      </c>
      <c r="D63" s="228"/>
      <c r="E63" s="348" t="s">
        <v>669</v>
      </c>
    </row>
    <row r="64" spans="2:5" ht="30" customHeight="1">
      <c r="B64" s="348">
        <v>61</v>
      </c>
      <c r="C64" s="915" t="s">
        <v>320</v>
      </c>
      <c r="D64" s="228"/>
      <c r="E64" s="348" t="s">
        <v>670</v>
      </c>
    </row>
    <row r="65" spans="2:5" ht="30" customHeight="1">
      <c r="B65" s="348">
        <v>62</v>
      </c>
      <c r="C65" s="956"/>
      <c r="E65" s="348"/>
    </row>
    <row r="66" spans="2:5" ht="30" customHeight="1">
      <c r="B66" s="348">
        <v>63</v>
      </c>
      <c r="C66" s="956"/>
      <c r="E66" s="348"/>
    </row>
    <row r="67" spans="2:5" ht="30" customHeight="1">
      <c r="B67" s="348">
        <v>64</v>
      </c>
      <c r="C67" s="956"/>
      <c r="E67" s="348"/>
    </row>
    <row r="68" spans="2:5" ht="30" customHeight="1">
      <c r="B68" s="348">
        <v>65</v>
      </c>
      <c r="C68" s="956"/>
      <c r="E68" s="348"/>
    </row>
    <row r="69" spans="2:5" ht="30" customHeight="1">
      <c r="B69" s="348">
        <v>66</v>
      </c>
      <c r="C69" s="956"/>
      <c r="E69" s="348"/>
    </row>
    <row r="70" spans="2:5" ht="30" customHeight="1">
      <c r="B70" s="348">
        <v>67</v>
      </c>
      <c r="C70" s="956"/>
      <c r="E70" s="348"/>
    </row>
    <row r="71" spans="2:5" ht="30" customHeight="1">
      <c r="B71" s="348">
        <v>68</v>
      </c>
      <c r="C71" s="956"/>
      <c r="E71" s="348"/>
    </row>
    <row r="72" spans="2:5" ht="30" customHeight="1">
      <c r="B72" s="348">
        <v>69</v>
      </c>
      <c r="C72" s="956"/>
      <c r="E72" s="348"/>
    </row>
    <row r="73" spans="2:5" ht="30" customHeight="1">
      <c r="B73" s="348">
        <v>70</v>
      </c>
      <c r="C73" s="956"/>
      <c r="E73" s="348"/>
    </row>
    <row r="74" spans="2:5" ht="30" customHeight="1">
      <c r="B74" s="348">
        <v>71</v>
      </c>
      <c r="C74" s="956"/>
      <c r="E74" s="348"/>
    </row>
    <row r="75" spans="2:5" ht="30" customHeight="1">
      <c r="B75" s="348">
        <v>72</v>
      </c>
      <c r="C75" s="956"/>
      <c r="E75" s="348"/>
    </row>
    <row r="76" spans="2:5" ht="30" customHeight="1">
      <c r="B76" s="349"/>
      <c r="C76" s="349"/>
      <c r="E76" s="349"/>
    </row>
    <row r="79" spans="2:5" ht="30" customHeight="1">
      <c r="B79" s="347" t="s">
        <v>513</v>
      </c>
      <c r="C79" s="347" t="s">
        <v>514</v>
      </c>
      <c r="E79" s="347" t="s">
        <v>515</v>
      </c>
    </row>
    <row r="80" spans="2:5" ht="30" customHeight="1">
      <c r="B80" s="957">
        <v>3</v>
      </c>
      <c r="C80" s="348" t="s">
        <v>339</v>
      </c>
      <c r="E80" s="348" t="s">
        <v>516</v>
      </c>
    </row>
    <row r="81" spans="2:5" ht="30" customHeight="1">
      <c r="B81" s="957">
        <v>5</v>
      </c>
      <c r="C81" s="348" t="s">
        <v>340</v>
      </c>
      <c r="E81" s="348" t="s">
        <v>671</v>
      </c>
    </row>
    <row r="82" spans="2:5" ht="30" customHeight="1">
      <c r="B82" s="957">
        <v>1</v>
      </c>
      <c r="C82" s="348" t="s">
        <v>349</v>
      </c>
      <c r="E82" s="348" t="s">
        <v>672</v>
      </c>
    </row>
    <row r="83" spans="2:5" ht="30" customHeight="1">
      <c r="B83" s="957">
        <v>1</v>
      </c>
      <c r="C83" s="348" t="s">
        <v>350</v>
      </c>
      <c r="E83" s="348" t="s">
        <v>673</v>
      </c>
    </row>
    <row r="84" spans="2:5" ht="30" customHeight="1">
      <c r="B84" s="957">
        <v>1</v>
      </c>
      <c r="C84" s="348" t="s">
        <v>378</v>
      </c>
      <c r="E84" s="348" t="s">
        <v>674</v>
      </c>
    </row>
    <row r="85" spans="2:5" ht="30" customHeight="1">
      <c r="B85" s="957"/>
      <c r="C85" s="348"/>
      <c r="E85" s="348"/>
    </row>
    <row r="86" spans="2:5" ht="30" customHeight="1">
      <c r="B86" s="957"/>
      <c r="C86" s="348"/>
      <c r="E86" s="348"/>
    </row>
    <row r="87" spans="2:5" ht="30" customHeight="1">
      <c r="B87" s="957"/>
      <c r="C87" s="348"/>
      <c r="E87" s="348"/>
    </row>
    <row r="88" spans="2:5" ht="30" customHeight="1">
      <c r="B88" s="957"/>
      <c r="C88" s="348"/>
      <c r="E88" s="348"/>
    </row>
    <row r="89" spans="2:5" ht="30" customHeight="1">
      <c r="B89" s="349"/>
      <c r="C89" s="349"/>
      <c r="E89" s="349"/>
    </row>
    <row r="92" spans="2:5" ht="30" customHeight="1">
      <c r="C92" s="347" t="s">
        <v>521</v>
      </c>
      <c r="E92" s="347" t="s">
        <v>522</v>
      </c>
    </row>
    <row r="93" spans="2:5" ht="30" customHeight="1">
      <c r="C93" s="348" t="s">
        <v>74</v>
      </c>
      <c r="E93" s="348" t="s">
        <v>74</v>
      </c>
    </row>
    <row r="94" spans="2:5" ht="30" customHeight="1">
      <c r="C94" s="348" t="s">
        <v>523</v>
      </c>
      <c r="E94" s="348" t="s">
        <v>675</v>
      </c>
    </row>
    <row r="95" spans="2:5" ht="30" customHeight="1">
      <c r="C95" s="348" t="s">
        <v>525</v>
      </c>
      <c r="E95" s="348" t="s">
        <v>676</v>
      </c>
    </row>
    <row r="96" spans="2:5" ht="30" customHeight="1">
      <c r="C96" s="348" t="s">
        <v>526</v>
      </c>
      <c r="E96" s="348" t="s">
        <v>677</v>
      </c>
    </row>
    <row r="97" spans="3:5" ht="30" customHeight="1">
      <c r="C97" s="348" t="s">
        <v>348</v>
      </c>
      <c r="E97" s="348" t="s">
        <v>253</v>
      </c>
    </row>
    <row r="98" spans="3:5" ht="30" customHeight="1">
      <c r="C98" s="348" t="s">
        <v>529</v>
      </c>
      <c r="E98" s="348" t="s">
        <v>678</v>
      </c>
    </row>
    <row r="99" spans="3:5" ht="30" customHeight="1">
      <c r="C99" s="348" t="s">
        <v>531</v>
      </c>
      <c r="E99" s="348" t="s">
        <v>679</v>
      </c>
    </row>
    <row r="100" spans="3:5" ht="30" customHeight="1">
      <c r="C100" s="348" t="s">
        <v>532</v>
      </c>
      <c r="E100" s="348" t="s">
        <v>680</v>
      </c>
    </row>
    <row r="101" spans="3:5" ht="30" customHeight="1">
      <c r="C101" s="348" t="s">
        <v>533</v>
      </c>
      <c r="E101" s="348" t="s">
        <v>681</v>
      </c>
    </row>
    <row r="102" spans="3:5" ht="30" customHeight="1">
      <c r="C102" s="348" t="s">
        <v>534</v>
      </c>
      <c r="E102" s="348" t="s">
        <v>682</v>
      </c>
    </row>
    <row r="103" spans="3:5" ht="30" customHeight="1">
      <c r="C103" s="348" t="s">
        <v>535</v>
      </c>
      <c r="E103" s="348" t="s">
        <v>683</v>
      </c>
    </row>
    <row r="104" spans="3:5" ht="30" customHeight="1">
      <c r="C104" s="348" t="s">
        <v>536</v>
      </c>
      <c r="E104" s="348" t="s">
        <v>684</v>
      </c>
    </row>
    <row r="105" spans="3:5" ht="30" customHeight="1">
      <c r="C105" s="348" t="s">
        <v>537</v>
      </c>
      <c r="E105" s="348" t="s">
        <v>685</v>
      </c>
    </row>
    <row r="106" spans="3:5" ht="30" customHeight="1">
      <c r="C106" s="348" t="s">
        <v>538</v>
      </c>
      <c r="E106" s="348" t="s">
        <v>686</v>
      </c>
    </row>
    <row r="107" spans="3:5" ht="30" customHeight="1">
      <c r="C107" s="349"/>
      <c r="E107" s="349"/>
    </row>
    <row r="110" spans="3:5" ht="30" customHeight="1">
      <c r="C110" s="347" t="s">
        <v>539</v>
      </c>
      <c r="E110" s="958" t="s">
        <v>540</v>
      </c>
    </row>
    <row r="111" spans="3:5" ht="30" customHeight="1">
      <c r="C111" s="294" t="s">
        <v>541</v>
      </c>
      <c r="E111" s="294" t="s">
        <v>137</v>
      </c>
    </row>
    <row r="112" spans="3:5" ht="30" customHeight="1">
      <c r="C112" s="294" t="s">
        <v>542</v>
      </c>
      <c r="E112" s="294" t="s">
        <v>139</v>
      </c>
    </row>
    <row r="113" spans="3:5" ht="30" customHeight="1">
      <c r="C113" s="294" t="s">
        <v>543</v>
      </c>
      <c r="E113" s="294" t="s">
        <v>128</v>
      </c>
    </row>
    <row r="114" spans="3:5" ht="30" customHeight="1">
      <c r="C114" s="276" t="s">
        <v>544</v>
      </c>
      <c r="E114" s="276" t="s">
        <v>545</v>
      </c>
    </row>
    <row r="115" spans="3:5" ht="30" customHeight="1">
      <c r="C115" s="276" t="s">
        <v>546</v>
      </c>
      <c r="E115" s="276" t="s">
        <v>122</v>
      </c>
    </row>
    <row r="116" spans="3:5" ht="30" customHeight="1">
      <c r="C116" s="284" t="s">
        <v>131</v>
      </c>
      <c r="E116" s="284" t="s">
        <v>130</v>
      </c>
    </row>
    <row r="117" spans="3:5" ht="30" customHeight="1">
      <c r="C117" s="284" t="s">
        <v>104</v>
      </c>
      <c r="E117" s="284" t="s">
        <v>132</v>
      </c>
    </row>
    <row r="118" spans="3:5" ht="30" customHeight="1">
      <c r="C118" s="284" t="s">
        <v>135</v>
      </c>
      <c r="E118" s="284" t="s">
        <v>134</v>
      </c>
    </row>
    <row r="119" spans="3:5" ht="30" customHeight="1">
      <c r="C119" s="278" t="s">
        <v>106</v>
      </c>
      <c r="E119" s="278" t="s">
        <v>136</v>
      </c>
    </row>
    <row r="120" spans="3:5" ht="30" customHeight="1">
      <c r="C120" s="959" t="s">
        <v>547</v>
      </c>
      <c r="E120" s="957" t="s">
        <v>548</v>
      </c>
    </row>
    <row r="121" spans="3:5" ht="30" customHeight="1">
      <c r="C121" s="959" t="s">
        <v>549</v>
      </c>
      <c r="E121" s="957" t="s">
        <v>550</v>
      </c>
    </row>
    <row r="122" spans="3:5" ht="30" customHeight="1">
      <c r="C122" s="959" t="s">
        <v>551</v>
      </c>
      <c r="E122" s="957" t="s">
        <v>552</v>
      </c>
    </row>
    <row r="123" spans="3:5" ht="30" customHeight="1">
      <c r="C123" s="959" t="s">
        <v>553</v>
      </c>
      <c r="E123" s="957" t="s">
        <v>554</v>
      </c>
    </row>
    <row r="124" spans="3:5" ht="30" customHeight="1">
      <c r="C124" s="959" t="s">
        <v>555</v>
      </c>
      <c r="E124" s="957" t="s">
        <v>556</v>
      </c>
    </row>
    <row r="125" spans="3:5" ht="30" customHeight="1">
      <c r="C125" s="959"/>
      <c r="E125" s="957"/>
    </row>
    <row r="126" spans="3:5" ht="30" customHeight="1">
      <c r="C126" s="959"/>
      <c r="E126" s="957"/>
    </row>
    <row r="127" spans="3:5" ht="30" customHeight="1">
      <c r="C127" s="959"/>
      <c r="E127" s="957"/>
    </row>
    <row r="128" spans="3:5" ht="30" customHeight="1">
      <c r="C128" s="959"/>
      <c r="E128" s="957"/>
    </row>
    <row r="129" spans="3:5" ht="30" customHeight="1">
      <c r="C129" s="349"/>
      <c r="E129" s="349"/>
    </row>
  </sheetData>
  <sheetProtection sheet="1"/>
  <mergeCells count="1">
    <mergeCell ref="B1:E1"/>
  </mergeCells>
  <pageMargins left="0.7" right="0.7" top="0.75" bottom="0.75" header="0.3" footer="0.3"/>
  <pageSetup paperSize="9" orientation="portrait" horizontalDpi="0" verticalDpi="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3">
    <tabColor rgb="FFFFC000"/>
  </sheetPr>
  <dimension ref="A1:E137"/>
  <sheetViews>
    <sheetView zoomScale="55" workbookViewId="0">
      <selection activeCell="E20" sqref="E20"/>
    </sheetView>
  </sheetViews>
  <sheetFormatPr baseColWidth="10" defaultColWidth="10.85546875" defaultRowHeight="15"/>
  <cols>
    <col min="1" max="1" width="2.42578125" style="1" customWidth="1"/>
    <col min="2" max="2" width="9.140625" style="198" customWidth="1"/>
    <col min="3" max="3" width="20.7109375" style="198" bestFit="1" customWidth="1"/>
    <col min="4" max="4" width="2.42578125" style="198" customWidth="1"/>
    <col min="5" max="5" width="134" style="198" bestFit="1" customWidth="1"/>
    <col min="6" max="6" width="10.85546875" style="1"/>
    <col min="7" max="7" width="19" style="1" bestFit="1" customWidth="1"/>
    <col min="8" max="8" width="2.28515625" style="1" customWidth="1"/>
    <col min="9" max="9" width="143.7109375" style="1" customWidth="1"/>
    <col min="10" max="16384" width="10.85546875" style="1"/>
  </cols>
  <sheetData>
    <row r="1" spans="1:5" ht="51" customHeight="1">
      <c r="A1" s="951"/>
      <c r="B1" s="1634" t="s">
        <v>115</v>
      </c>
      <c r="C1" s="1634"/>
      <c r="D1" s="1634"/>
      <c r="E1" s="1634"/>
    </row>
    <row r="2" spans="1:5" s="246" customFormat="1" ht="30" customHeight="1">
      <c r="B2" s="952" t="s">
        <v>442</v>
      </c>
      <c r="C2" s="952" t="s">
        <v>16</v>
      </c>
      <c r="D2" s="106"/>
      <c r="E2" s="952" t="s">
        <v>687</v>
      </c>
    </row>
    <row r="3" spans="1:5" ht="30" customHeight="1">
      <c r="B3" s="349"/>
      <c r="C3" s="348" t="s">
        <v>74</v>
      </c>
      <c r="D3" s="228"/>
      <c r="E3" s="348"/>
    </row>
    <row r="4" spans="1:5" ht="30" customHeight="1">
      <c r="B4" s="348">
        <v>1</v>
      </c>
      <c r="C4" s="906" t="s">
        <v>19</v>
      </c>
      <c r="D4" s="228"/>
      <c r="E4" s="348" t="s">
        <v>688</v>
      </c>
    </row>
    <row r="5" spans="1:5" ht="30" customHeight="1">
      <c r="B5" s="348">
        <v>2</v>
      </c>
      <c r="C5" s="906" t="s">
        <v>27</v>
      </c>
      <c r="D5" s="228"/>
      <c r="E5" s="348" t="s">
        <v>689</v>
      </c>
    </row>
    <row r="6" spans="1:5" ht="30" customHeight="1">
      <c r="B6" s="348">
        <v>3</v>
      </c>
      <c r="C6" s="906" t="s">
        <v>20</v>
      </c>
      <c r="D6" s="228"/>
      <c r="E6" s="348" t="s">
        <v>690</v>
      </c>
    </row>
    <row r="7" spans="1:5" ht="30" customHeight="1">
      <c r="B7" s="348">
        <v>4</v>
      </c>
      <c r="C7" s="906" t="s">
        <v>21</v>
      </c>
      <c r="D7" s="228"/>
      <c r="E7" s="348" t="s">
        <v>691</v>
      </c>
    </row>
    <row r="8" spans="1:5" ht="30" customHeight="1">
      <c r="B8" s="348">
        <v>5</v>
      </c>
      <c r="C8" s="906" t="s">
        <v>22</v>
      </c>
      <c r="D8" s="228"/>
      <c r="E8" s="348" t="s">
        <v>692</v>
      </c>
    </row>
    <row r="9" spans="1:5" ht="30" customHeight="1">
      <c r="B9" s="348">
        <v>6</v>
      </c>
      <c r="C9" s="906" t="s">
        <v>23</v>
      </c>
      <c r="D9" s="228"/>
      <c r="E9" s="348" t="s">
        <v>693</v>
      </c>
    </row>
    <row r="10" spans="1:5" ht="30" customHeight="1">
      <c r="B10" s="348">
        <v>7</v>
      </c>
      <c r="C10" s="906" t="s">
        <v>393</v>
      </c>
      <c r="D10" s="228"/>
      <c r="E10" s="348" t="s">
        <v>694</v>
      </c>
    </row>
    <row r="11" spans="1:5" ht="30" customHeight="1">
      <c r="B11" s="348">
        <v>8</v>
      </c>
      <c r="C11" s="906" t="s">
        <v>415</v>
      </c>
      <c r="D11" s="228"/>
      <c r="E11" s="348" t="s">
        <v>695</v>
      </c>
    </row>
    <row r="12" spans="1:5" ht="30" customHeight="1">
      <c r="B12" s="348">
        <v>9</v>
      </c>
      <c r="C12" s="907" t="s">
        <v>24</v>
      </c>
      <c r="D12" s="228"/>
      <c r="E12" s="348" t="s">
        <v>696</v>
      </c>
    </row>
    <row r="13" spans="1:5" ht="30" customHeight="1">
      <c r="B13" s="348">
        <v>10</v>
      </c>
      <c r="C13" s="907" t="s">
        <v>25</v>
      </c>
      <c r="D13" s="228"/>
      <c r="E13" s="348" t="s">
        <v>697</v>
      </c>
    </row>
    <row r="14" spans="1:5" ht="30" customHeight="1">
      <c r="B14" s="348">
        <v>11</v>
      </c>
      <c r="C14" s="907" t="s">
        <v>28</v>
      </c>
      <c r="D14" s="228"/>
      <c r="E14" s="348" t="s">
        <v>698</v>
      </c>
    </row>
    <row r="15" spans="1:5" ht="30" customHeight="1">
      <c r="B15" s="348">
        <v>12</v>
      </c>
      <c r="C15" s="907" t="s">
        <v>29</v>
      </c>
      <c r="D15" s="228"/>
      <c r="E15" s="348" t="s">
        <v>699</v>
      </c>
    </row>
    <row r="16" spans="1:5" ht="30" customHeight="1">
      <c r="B16" s="348">
        <v>13</v>
      </c>
      <c r="C16" s="907" t="s">
        <v>30</v>
      </c>
      <c r="D16" s="228"/>
      <c r="E16" s="348" t="s">
        <v>700</v>
      </c>
    </row>
    <row r="17" spans="2:5" ht="30" customHeight="1">
      <c r="B17" s="348">
        <v>14</v>
      </c>
      <c r="C17" s="907" t="s">
        <v>346</v>
      </c>
      <c r="D17" s="228"/>
      <c r="E17" s="348" t="s">
        <v>701</v>
      </c>
    </row>
    <row r="18" spans="2:5" ht="30" customHeight="1">
      <c r="B18" s="348">
        <v>15</v>
      </c>
      <c r="C18" s="907" t="s">
        <v>347</v>
      </c>
      <c r="D18" s="228"/>
      <c r="E18" s="348" t="s">
        <v>702</v>
      </c>
    </row>
    <row r="19" spans="2:5" ht="30" customHeight="1">
      <c r="B19" s="348">
        <v>16</v>
      </c>
      <c r="C19" s="907" t="s">
        <v>416</v>
      </c>
      <c r="D19" s="228"/>
      <c r="E19" s="348" t="s">
        <v>703</v>
      </c>
    </row>
    <row r="20" spans="2:5" ht="30" customHeight="1">
      <c r="B20" s="348">
        <v>17</v>
      </c>
      <c r="C20" s="907" t="s">
        <v>417</v>
      </c>
      <c r="D20" s="228"/>
      <c r="E20" s="348" t="s">
        <v>704</v>
      </c>
    </row>
    <row r="21" spans="2:5" ht="30" customHeight="1">
      <c r="B21" s="348">
        <v>18</v>
      </c>
      <c r="C21" s="907" t="s">
        <v>418</v>
      </c>
      <c r="D21" s="228"/>
      <c r="E21" s="348" t="s">
        <v>705</v>
      </c>
    </row>
    <row r="22" spans="2:5" ht="30" customHeight="1">
      <c r="B22" s="348">
        <v>19</v>
      </c>
      <c r="C22" s="907" t="s">
        <v>419</v>
      </c>
      <c r="D22" s="228"/>
      <c r="E22" s="348" t="s">
        <v>706</v>
      </c>
    </row>
    <row r="23" spans="2:5" ht="30" customHeight="1">
      <c r="B23" s="348">
        <v>20</v>
      </c>
      <c r="C23" s="908" t="s">
        <v>32</v>
      </c>
      <c r="D23" s="228"/>
      <c r="E23" s="348" t="s">
        <v>707</v>
      </c>
    </row>
    <row r="24" spans="2:5" ht="30" customHeight="1">
      <c r="B24" s="348">
        <v>21</v>
      </c>
      <c r="C24" s="908" t="s">
        <v>33</v>
      </c>
      <c r="D24" s="228"/>
      <c r="E24" s="348" t="s">
        <v>708</v>
      </c>
    </row>
    <row r="25" spans="2:5" ht="30" customHeight="1">
      <c r="B25" s="348">
        <v>22</v>
      </c>
      <c r="C25" s="908" t="s">
        <v>34</v>
      </c>
      <c r="D25" s="228"/>
      <c r="E25" s="348" t="s">
        <v>709</v>
      </c>
    </row>
    <row r="26" spans="2:5" ht="30" customHeight="1">
      <c r="B26" s="348">
        <v>23</v>
      </c>
      <c r="C26" s="910" t="s">
        <v>40</v>
      </c>
      <c r="D26" s="228"/>
      <c r="E26" s="348" t="s">
        <v>710</v>
      </c>
    </row>
    <row r="27" spans="2:5" ht="30" customHeight="1">
      <c r="B27" s="348">
        <v>24</v>
      </c>
      <c r="C27" s="910" t="s">
        <v>391</v>
      </c>
      <c r="D27" s="228"/>
      <c r="E27" s="348" t="s">
        <v>711</v>
      </c>
    </row>
    <row r="28" spans="2:5" ht="30" customHeight="1">
      <c r="B28" s="348">
        <v>25</v>
      </c>
      <c r="C28" s="910" t="s">
        <v>392</v>
      </c>
      <c r="D28" s="228"/>
      <c r="E28" s="348" t="s">
        <v>712</v>
      </c>
    </row>
    <row r="29" spans="2:5" ht="30" customHeight="1">
      <c r="B29" s="348">
        <v>26</v>
      </c>
      <c r="C29" s="910" t="s">
        <v>420</v>
      </c>
      <c r="D29" s="228"/>
      <c r="E29" s="348" t="s">
        <v>713</v>
      </c>
    </row>
    <row r="30" spans="2:5" ht="30" customHeight="1">
      <c r="B30" s="348">
        <v>27</v>
      </c>
      <c r="C30" s="910" t="s">
        <v>421</v>
      </c>
      <c r="D30" s="228"/>
      <c r="E30" s="348" t="s">
        <v>714</v>
      </c>
    </row>
    <row r="31" spans="2:5" ht="30" customHeight="1">
      <c r="B31" s="348">
        <v>28</v>
      </c>
      <c r="C31" s="910" t="s">
        <v>422</v>
      </c>
      <c r="D31" s="228"/>
      <c r="E31" s="348" t="s">
        <v>715</v>
      </c>
    </row>
    <row r="32" spans="2:5" ht="30" customHeight="1">
      <c r="B32" s="348">
        <v>29</v>
      </c>
      <c r="C32" s="910" t="s">
        <v>423</v>
      </c>
      <c r="D32" s="228"/>
      <c r="E32" s="348" t="s">
        <v>716</v>
      </c>
    </row>
    <row r="33" spans="2:5" ht="30" customHeight="1">
      <c r="B33" s="348">
        <v>30</v>
      </c>
      <c r="C33" s="910" t="s">
        <v>424</v>
      </c>
      <c r="D33" s="228"/>
      <c r="E33" s="348" t="s">
        <v>717</v>
      </c>
    </row>
    <row r="34" spans="2:5" ht="30" customHeight="1">
      <c r="B34" s="348">
        <v>31</v>
      </c>
      <c r="C34" s="910" t="s">
        <v>425</v>
      </c>
      <c r="D34" s="228"/>
      <c r="E34" s="348" t="s">
        <v>718</v>
      </c>
    </row>
    <row r="35" spans="2:5" ht="30" customHeight="1">
      <c r="B35" s="348">
        <v>32</v>
      </c>
      <c r="C35" s="910" t="s">
        <v>426</v>
      </c>
      <c r="D35" s="228"/>
      <c r="E35" s="348" t="s">
        <v>719</v>
      </c>
    </row>
    <row r="36" spans="2:5" ht="30" customHeight="1">
      <c r="B36" s="348">
        <v>33</v>
      </c>
      <c r="C36" s="953" t="s">
        <v>41</v>
      </c>
      <c r="D36" s="228"/>
      <c r="E36" s="348" t="s">
        <v>720</v>
      </c>
    </row>
    <row r="37" spans="2:5" ht="30" customHeight="1">
      <c r="B37" s="348">
        <v>34</v>
      </c>
      <c r="C37" s="953" t="s">
        <v>342</v>
      </c>
      <c r="D37" s="228"/>
      <c r="E37" s="348" t="s">
        <v>721</v>
      </c>
    </row>
    <row r="38" spans="2:5" ht="30" customHeight="1">
      <c r="B38" s="348">
        <v>35</v>
      </c>
      <c r="C38" s="953" t="s">
        <v>722</v>
      </c>
      <c r="D38" s="228"/>
      <c r="E38" s="348" t="s">
        <v>723</v>
      </c>
    </row>
    <row r="39" spans="2:5" ht="30" customHeight="1">
      <c r="B39" s="348">
        <v>36</v>
      </c>
      <c r="C39" s="953" t="s">
        <v>724</v>
      </c>
      <c r="D39" s="228"/>
      <c r="E39" s="348" t="s">
        <v>725</v>
      </c>
    </row>
    <row r="40" spans="2:5" ht="30" customHeight="1">
      <c r="B40" s="348">
        <v>37</v>
      </c>
      <c r="C40" s="953" t="s">
        <v>726</v>
      </c>
      <c r="D40" s="228"/>
      <c r="E40" s="348" t="s">
        <v>727</v>
      </c>
    </row>
    <row r="41" spans="2:5" ht="30" customHeight="1">
      <c r="B41" s="348">
        <v>38</v>
      </c>
      <c r="C41" s="953" t="s">
        <v>728</v>
      </c>
      <c r="D41" s="228"/>
      <c r="E41" s="348" t="s">
        <v>729</v>
      </c>
    </row>
    <row r="42" spans="2:5" ht="30" customHeight="1">
      <c r="B42" s="348">
        <v>39</v>
      </c>
      <c r="C42" s="911" t="s">
        <v>343</v>
      </c>
      <c r="D42" s="228"/>
      <c r="E42" s="348" t="s">
        <v>730</v>
      </c>
    </row>
    <row r="43" spans="2:5" ht="30" customHeight="1">
      <c r="B43" s="348">
        <v>40</v>
      </c>
      <c r="C43" s="911" t="s">
        <v>344</v>
      </c>
      <c r="D43" s="228"/>
      <c r="E43" s="348" t="s">
        <v>731</v>
      </c>
    </row>
    <row r="44" spans="2:5" ht="30" customHeight="1">
      <c r="B44" s="348">
        <v>41</v>
      </c>
      <c r="C44" s="911" t="s">
        <v>345</v>
      </c>
      <c r="D44" s="228"/>
      <c r="E44" s="348" t="s">
        <v>732</v>
      </c>
    </row>
    <row r="45" spans="2:5" ht="30" customHeight="1">
      <c r="B45" s="348">
        <v>42</v>
      </c>
      <c r="C45" s="911" t="s">
        <v>394</v>
      </c>
      <c r="D45" s="228"/>
      <c r="E45" s="348" t="s">
        <v>733</v>
      </c>
    </row>
    <row r="46" spans="2:5" ht="30" customHeight="1">
      <c r="B46" s="348">
        <v>43</v>
      </c>
      <c r="C46" s="913" t="s">
        <v>351</v>
      </c>
      <c r="D46" s="228"/>
      <c r="E46" s="348" t="s">
        <v>734</v>
      </c>
    </row>
    <row r="47" spans="2:5" ht="30" customHeight="1">
      <c r="B47" s="348">
        <v>44</v>
      </c>
      <c r="C47" s="913" t="s">
        <v>353</v>
      </c>
      <c r="D47" s="228"/>
      <c r="E47" s="348" t="s">
        <v>735</v>
      </c>
    </row>
    <row r="48" spans="2:5" ht="30" customHeight="1">
      <c r="B48" s="348">
        <v>45</v>
      </c>
      <c r="C48" s="913" t="s">
        <v>355</v>
      </c>
      <c r="D48" s="228"/>
      <c r="E48" s="348" t="s">
        <v>736</v>
      </c>
    </row>
    <row r="49" spans="2:5" ht="30" customHeight="1">
      <c r="B49" s="348">
        <v>46</v>
      </c>
      <c r="C49" s="913" t="s">
        <v>357</v>
      </c>
      <c r="D49" s="228"/>
      <c r="E49" s="348" t="s">
        <v>737</v>
      </c>
    </row>
    <row r="50" spans="2:5" ht="30" customHeight="1">
      <c r="B50" s="348">
        <v>47</v>
      </c>
      <c r="C50" s="912" t="s">
        <v>363</v>
      </c>
      <c r="D50" s="228"/>
      <c r="E50" s="348" t="s">
        <v>738</v>
      </c>
    </row>
    <row r="51" spans="2:5" ht="30" customHeight="1">
      <c r="B51" s="348">
        <v>48</v>
      </c>
      <c r="C51" s="912" t="s">
        <v>365</v>
      </c>
      <c r="D51" s="228"/>
      <c r="E51" s="348" t="s">
        <v>739</v>
      </c>
    </row>
    <row r="52" spans="2:5" ht="30" customHeight="1">
      <c r="B52" s="348">
        <v>49</v>
      </c>
      <c r="C52" s="912" t="s">
        <v>367</v>
      </c>
      <c r="D52" s="228"/>
      <c r="E52" s="348" t="s">
        <v>740</v>
      </c>
    </row>
    <row r="53" spans="2:5" ht="30" customHeight="1">
      <c r="B53" s="348">
        <v>50</v>
      </c>
      <c r="C53" s="912" t="s">
        <v>369</v>
      </c>
      <c r="D53" s="228"/>
      <c r="E53" s="348" t="s">
        <v>741</v>
      </c>
    </row>
    <row r="54" spans="2:5" ht="30" customHeight="1">
      <c r="B54" s="348">
        <v>51</v>
      </c>
      <c r="C54" s="912" t="s">
        <v>371</v>
      </c>
      <c r="D54" s="228"/>
      <c r="E54" s="348" t="s">
        <v>742</v>
      </c>
    </row>
    <row r="55" spans="2:5" ht="30" customHeight="1">
      <c r="B55" s="348">
        <v>52</v>
      </c>
      <c r="C55" s="914" t="s">
        <v>373</v>
      </c>
      <c r="D55" s="228"/>
      <c r="E55" s="348" t="s">
        <v>743</v>
      </c>
    </row>
    <row r="56" spans="2:5" ht="30" customHeight="1">
      <c r="B56" s="348">
        <v>53</v>
      </c>
      <c r="C56" s="914" t="s">
        <v>375</v>
      </c>
      <c r="D56" s="228"/>
      <c r="E56" s="348" t="s">
        <v>744</v>
      </c>
    </row>
    <row r="57" spans="2:5" ht="30" customHeight="1">
      <c r="B57" s="348">
        <v>54</v>
      </c>
      <c r="C57" s="914" t="s">
        <v>376</v>
      </c>
      <c r="D57" s="228"/>
      <c r="E57" s="348" t="s">
        <v>745</v>
      </c>
    </row>
    <row r="58" spans="2:5" ht="30" customHeight="1">
      <c r="B58" s="348">
        <v>55</v>
      </c>
      <c r="C58" s="914" t="s">
        <v>377</v>
      </c>
      <c r="D58" s="228"/>
      <c r="E58" s="348" t="s">
        <v>746</v>
      </c>
    </row>
    <row r="59" spans="2:5" ht="30" customHeight="1">
      <c r="B59" s="348">
        <v>56</v>
      </c>
      <c r="C59" s="914" t="s">
        <v>397</v>
      </c>
      <c r="D59" s="228"/>
      <c r="E59" s="348" t="s">
        <v>747</v>
      </c>
    </row>
    <row r="60" spans="2:5" ht="30" customHeight="1">
      <c r="B60" s="348">
        <v>57</v>
      </c>
      <c r="C60" s="914" t="s">
        <v>429</v>
      </c>
      <c r="D60" s="228"/>
      <c r="E60" s="348" t="s">
        <v>748</v>
      </c>
    </row>
    <row r="61" spans="2:5" ht="30" customHeight="1">
      <c r="B61" s="348">
        <v>58</v>
      </c>
      <c r="C61" s="955" t="s">
        <v>379</v>
      </c>
      <c r="D61" s="228"/>
      <c r="E61" s="348" t="s">
        <v>749</v>
      </c>
    </row>
    <row r="62" spans="2:5" ht="30" customHeight="1">
      <c r="B62" s="348">
        <v>59</v>
      </c>
      <c r="C62" s="955" t="s">
        <v>380</v>
      </c>
      <c r="D62" s="228"/>
      <c r="E62" s="348" t="s">
        <v>750</v>
      </c>
    </row>
    <row r="63" spans="2:5" ht="30" customHeight="1">
      <c r="B63" s="348">
        <v>60</v>
      </c>
      <c r="C63" s="955" t="s">
        <v>381</v>
      </c>
      <c r="D63" s="228"/>
      <c r="E63" s="348" t="s">
        <v>751</v>
      </c>
    </row>
    <row r="64" spans="2:5" ht="30" customHeight="1">
      <c r="B64" s="348">
        <v>61</v>
      </c>
      <c r="C64" s="955" t="s">
        <v>382</v>
      </c>
      <c r="D64" s="228"/>
      <c r="E64" s="348" t="s">
        <v>752</v>
      </c>
    </row>
    <row r="65" spans="2:5" ht="30" customHeight="1">
      <c r="B65" s="348">
        <v>62</v>
      </c>
      <c r="C65" s="909" t="s">
        <v>352</v>
      </c>
      <c r="D65" s="228"/>
      <c r="E65" s="348" t="s">
        <v>753</v>
      </c>
    </row>
    <row r="66" spans="2:5" ht="30" customHeight="1">
      <c r="B66" s="348">
        <v>63</v>
      </c>
      <c r="C66" s="909" t="s">
        <v>354</v>
      </c>
      <c r="D66" s="228"/>
      <c r="E66" s="348" t="s">
        <v>754</v>
      </c>
    </row>
    <row r="67" spans="2:5" ht="30" customHeight="1">
      <c r="B67" s="348">
        <v>64</v>
      </c>
      <c r="C67" s="909" t="s">
        <v>356</v>
      </c>
      <c r="D67" s="228"/>
      <c r="E67" s="348" t="s">
        <v>755</v>
      </c>
    </row>
    <row r="68" spans="2:5" ht="30" customHeight="1">
      <c r="B68" s="348">
        <v>65</v>
      </c>
      <c r="C68" s="956" t="s">
        <v>305</v>
      </c>
      <c r="D68" s="228"/>
      <c r="E68" s="348" t="s">
        <v>756</v>
      </c>
    </row>
    <row r="69" spans="2:5" ht="30" customHeight="1">
      <c r="B69" s="348">
        <v>66</v>
      </c>
      <c r="C69" s="956" t="s">
        <v>307</v>
      </c>
      <c r="D69" s="228"/>
      <c r="E69" s="348" t="s">
        <v>757</v>
      </c>
    </row>
    <row r="70" spans="2:5" ht="30" customHeight="1">
      <c r="B70" s="348">
        <v>67</v>
      </c>
      <c r="C70" s="956" t="s">
        <v>309</v>
      </c>
      <c r="D70" s="228"/>
      <c r="E70" s="348" t="s">
        <v>758</v>
      </c>
    </row>
    <row r="71" spans="2:5" ht="30" customHeight="1">
      <c r="B71" s="348">
        <v>68</v>
      </c>
      <c r="C71" s="956" t="s">
        <v>311</v>
      </c>
      <c r="D71" s="228"/>
      <c r="E71" s="348" t="s">
        <v>759</v>
      </c>
    </row>
    <row r="72" spans="2:5" ht="30" customHeight="1">
      <c r="B72" s="348">
        <v>69</v>
      </c>
      <c r="C72" s="956" t="s">
        <v>760</v>
      </c>
      <c r="D72" s="228"/>
      <c r="E72" s="348" t="s">
        <v>761</v>
      </c>
    </row>
    <row r="73" spans="2:5" ht="30" customHeight="1">
      <c r="B73" s="348">
        <v>70</v>
      </c>
      <c r="C73" s="956" t="s">
        <v>762</v>
      </c>
      <c r="D73" s="228"/>
      <c r="E73" s="348" t="s">
        <v>763</v>
      </c>
    </row>
    <row r="74" spans="2:5" ht="30" customHeight="1">
      <c r="B74" s="348">
        <v>71</v>
      </c>
      <c r="C74" s="956" t="s">
        <v>764</v>
      </c>
      <c r="D74" s="228"/>
      <c r="E74" s="348" t="s">
        <v>765</v>
      </c>
    </row>
    <row r="75" spans="2:5" ht="30" customHeight="1">
      <c r="B75" s="348">
        <v>72</v>
      </c>
      <c r="C75" s="915" t="s">
        <v>314</v>
      </c>
      <c r="D75" s="228"/>
      <c r="E75" s="348" t="s">
        <v>766</v>
      </c>
    </row>
    <row r="76" spans="2:5" ht="30" customHeight="1">
      <c r="B76" s="348">
        <v>73</v>
      </c>
      <c r="C76" s="915" t="s">
        <v>316</v>
      </c>
      <c r="D76" s="228"/>
      <c r="E76" s="348" t="s">
        <v>767</v>
      </c>
    </row>
    <row r="77" spans="2:5" ht="30" customHeight="1">
      <c r="B77" s="348">
        <v>74</v>
      </c>
      <c r="C77" s="915" t="s">
        <v>318</v>
      </c>
      <c r="D77" s="228"/>
      <c r="E77" s="348" t="s">
        <v>768</v>
      </c>
    </row>
    <row r="78" spans="2:5" ht="30" customHeight="1">
      <c r="B78" s="348">
        <v>75</v>
      </c>
      <c r="C78" s="915" t="s">
        <v>320</v>
      </c>
      <c r="D78" s="228"/>
      <c r="E78" s="348" t="s">
        <v>769</v>
      </c>
    </row>
    <row r="79" spans="2:5" ht="30" customHeight="1">
      <c r="B79" s="348">
        <v>76</v>
      </c>
      <c r="C79" s="915" t="s">
        <v>322</v>
      </c>
      <c r="D79" s="228"/>
      <c r="E79" s="348" t="s">
        <v>770</v>
      </c>
    </row>
    <row r="80" spans="2:5" ht="30" customHeight="1">
      <c r="B80" s="348">
        <v>77</v>
      </c>
      <c r="C80" s="915" t="s">
        <v>430</v>
      </c>
      <c r="D80" s="228"/>
      <c r="E80" s="348" t="s">
        <v>771</v>
      </c>
    </row>
    <row r="81" spans="2:5" ht="30" customHeight="1">
      <c r="B81" s="348">
        <v>78</v>
      </c>
      <c r="C81" s="915" t="s">
        <v>431</v>
      </c>
      <c r="D81" s="228"/>
      <c r="E81" s="348" t="s">
        <v>772</v>
      </c>
    </row>
    <row r="82" spans="2:5" ht="30" customHeight="1">
      <c r="B82" s="348">
        <v>79</v>
      </c>
      <c r="C82" s="956"/>
      <c r="E82" s="348"/>
    </row>
    <row r="83" spans="2:5" ht="30" customHeight="1">
      <c r="B83" s="348">
        <v>89</v>
      </c>
      <c r="C83" s="956"/>
      <c r="E83" s="348"/>
    </row>
    <row r="84" spans="2:5" ht="30" customHeight="1">
      <c r="B84" s="349"/>
      <c r="C84" s="349"/>
      <c r="E84" s="349"/>
    </row>
    <row r="87" spans="2:5" ht="30" customHeight="1">
      <c r="B87" s="347" t="s">
        <v>513</v>
      </c>
      <c r="C87" s="347" t="s">
        <v>514</v>
      </c>
      <c r="E87" s="347" t="s">
        <v>515</v>
      </c>
    </row>
    <row r="88" spans="2:5" ht="30" customHeight="1">
      <c r="B88" s="957">
        <v>3</v>
      </c>
      <c r="C88" s="348" t="s">
        <v>339</v>
      </c>
      <c r="E88" s="348" t="s">
        <v>773</v>
      </c>
    </row>
    <row r="89" spans="2:5" ht="30" customHeight="1">
      <c r="B89" s="957">
        <v>4</v>
      </c>
      <c r="C89" s="348" t="s">
        <v>774</v>
      </c>
      <c r="E89" s="348" t="s">
        <v>671</v>
      </c>
    </row>
    <row r="90" spans="2:5" ht="30" customHeight="1">
      <c r="B90" s="957">
        <v>3</v>
      </c>
      <c r="C90" s="348" t="s">
        <v>775</v>
      </c>
      <c r="E90" s="348" t="s">
        <v>776</v>
      </c>
    </row>
    <row r="91" spans="2:5" ht="30" customHeight="1">
      <c r="B91" s="957">
        <v>2</v>
      </c>
      <c r="C91" s="348" t="s">
        <v>777</v>
      </c>
      <c r="E91" s="348" t="s">
        <v>778</v>
      </c>
    </row>
    <row r="92" spans="2:5" ht="30" customHeight="1">
      <c r="B92" s="957"/>
      <c r="C92" s="348"/>
      <c r="E92" s="348"/>
    </row>
    <row r="93" spans="2:5" ht="30" customHeight="1">
      <c r="B93" s="957"/>
      <c r="C93" s="348"/>
      <c r="E93" s="348"/>
    </row>
    <row r="94" spans="2:5" ht="30" customHeight="1">
      <c r="B94" s="957"/>
      <c r="C94" s="348"/>
      <c r="E94" s="348"/>
    </row>
    <row r="95" spans="2:5" ht="30" customHeight="1">
      <c r="B95" s="957"/>
      <c r="C95" s="348"/>
      <c r="E95" s="348"/>
    </row>
    <row r="96" spans="2:5" ht="30" customHeight="1">
      <c r="B96" s="957"/>
      <c r="C96" s="348"/>
      <c r="E96" s="348"/>
    </row>
    <row r="97" spans="2:5" ht="30" customHeight="1">
      <c r="B97" s="349"/>
      <c r="C97" s="349"/>
      <c r="E97" s="349"/>
    </row>
    <row r="100" spans="2:5" ht="30" customHeight="1">
      <c r="C100" s="347" t="s">
        <v>521</v>
      </c>
      <c r="E100" s="347" t="s">
        <v>522</v>
      </c>
    </row>
    <row r="101" spans="2:5" ht="30" customHeight="1">
      <c r="C101" s="348" t="s">
        <v>74</v>
      </c>
      <c r="E101" s="348" t="s">
        <v>74</v>
      </c>
    </row>
    <row r="102" spans="2:5" ht="30" customHeight="1">
      <c r="C102" s="348" t="s">
        <v>523</v>
      </c>
      <c r="E102" s="348" t="s">
        <v>244</v>
      </c>
    </row>
    <row r="103" spans="2:5" ht="30" customHeight="1">
      <c r="C103" s="348" t="s">
        <v>525</v>
      </c>
      <c r="E103" s="348" t="s">
        <v>249</v>
      </c>
    </row>
    <row r="104" spans="2:5" ht="30" customHeight="1">
      <c r="C104" s="348" t="s">
        <v>526</v>
      </c>
      <c r="E104" s="348" t="s">
        <v>779</v>
      </c>
    </row>
    <row r="105" spans="2:5" ht="30" customHeight="1">
      <c r="C105" s="348" t="s">
        <v>348</v>
      </c>
      <c r="E105" s="348" t="s">
        <v>780</v>
      </c>
    </row>
    <row r="106" spans="2:5" ht="30" customHeight="1">
      <c r="C106" s="348" t="s">
        <v>529</v>
      </c>
      <c r="E106" s="348" t="s">
        <v>781</v>
      </c>
    </row>
    <row r="107" spans="2:5" ht="30" customHeight="1">
      <c r="C107" s="348" t="s">
        <v>531</v>
      </c>
      <c r="E107" s="348" t="s">
        <v>267</v>
      </c>
    </row>
    <row r="108" spans="2:5" ht="30" customHeight="1">
      <c r="C108" s="348" t="s">
        <v>532</v>
      </c>
      <c r="E108" s="348" t="s">
        <v>273</v>
      </c>
    </row>
    <row r="109" spans="2:5" ht="30" customHeight="1">
      <c r="C109" s="348" t="s">
        <v>533</v>
      </c>
      <c r="E109" s="348" t="s">
        <v>278</v>
      </c>
    </row>
    <row r="110" spans="2:5" ht="30" customHeight="1">
      <c r="C110" s="348" t="s">
        <v>534</v>
      </c>
      <c r="E110" s="348" t="s">
        <v>284</v>
      </c>
    </row>
    <row r="111" spans="2:5" ht="30" customHeight="1">
      <c r="C111" s="348" t="s">
        <v>535</v>
      </c>
      <c r="E111" s="348" t="s">
        <v>782</v>
      </c>
    </row>
    <row r="112" spans="2:5" ht="30" customHeight="1">
      <c r="C112" s="348" t="s">
        <v>536</v>
      </c>
      <c r="E112" s="348" t="s">
        <v>783</v>
      </c>
    </row>
    <row r="113" spans="3:5" ht="30" customHeight="1">
      <c r="C113" s="348" t="s">
        <v>537</v>
      </c>
      <c r="E113" s="348" t="s">
        <v>784</v>
      </c>
    </row>
    <row r="114" spans="3:5" ht="30" customHeight="1">
      <c r="C114" s="348" t="s">
        <v>538</v>
      </c>
      <c r="E114" s="348" t="s">
        <v>296</v>
      </c>
    </row>
    <row r="115" spans="3:5" ht="30" customHeight="1">
      <c r="C115" s="349"/>
      <c r="E115" s="349"/>
    </row>
    <row r="118" spans="3:5" ht="30" customHeight="1">
      <c r="C118" s="347" t="s">
        <v>539</v>
      </c>
      <c r="E118" s="958" t="s">
        <v>540</v>
      </c>
    </row>
    <row r="119" spans="3:5" ht="30" customHeight="1">
      <c r="C119" s="294" t="s">
        <v>541</v>
      </c>
      <c r="E119" s="294" t="s">
        <v>137</v>
      </c>
    </row>
    <row r="120" spans="3:5" ht="30" customHeight="1">
      <c r="C120" s="294" t="s">
        <v>542</v>
      </c>
      <c r="E120" s="294" t="s">
        <v>139</v>
      </c>
    </row>
    <row r="121" spans="3:5" ht="30" customHeight="1">
      <c r="C121" s="294" t="s">
        <v>543</v>
      </c>
      <c r="E121" s="294" t="s">
        <v>128</v>
      </c>
    </row>
    <row r="122" spans="3:5" ht="30" customHeight="1">
      <c r="C122" s="276" t="s">
        <v>544</v>
      </c>
      <c r="E122" s="276" t="s">
        <v>545</v>
      </c>
    </row>
    <row r="123" spans="3:5" ht="30" customHeight="1">
      <c r="C123" s="276" t="s">
        <v>546</v>
      </c>
      <c r="E123" s="276" t="s">
        <v>122</v>
      </c>
    </row>
    <row r="124" spans="3:5" ht="30" customHeight="1">
      <c r="C124" s="284" t="s">
        <v>131</v>
      </c>
      <c r="E124" s="284" t="s">
        <v>130</v>
      </c>
    </row>
    <row r="125" spans="3:5" ht="30" customHeight="1">
      <c r="C125" s="284" t="s">
        <v>104</v>
      </c>
      <c r="E125" s="284" t="s">
        <v>132</v>
      </c>
    </row>
    <row r="126" spans="3:5" ht="30" customHeight="1">
      <c r="C126" s="284" t="s">
        <v>135</v>
      </c>
      <c r="E126" s="284" t="s">
        <v>134</v>
      </c>
    </row>
    <row r="127" spans="3:5" ht="30" customHeight="1">
      <c r="C127" s="278" t="s">
        <v>106</v>
      </c>
      <c r="E127" s="278" t="s">
        <v>136</v>
      </c>
    </row>
    <row r="128" spans="3:5" ht="30" customHeight="1">
      <c r="C128" s="959" t="s">
        <v>547</v>
      </c>
      <c r="E128" s="957" t="s">
        <v>548</v>
      </c>
    </row>
    <row r="129" spans="3:5" ht="30" customHeight="1">
      <c r="C129" s="959" t="s">
        <v>785</v>
      </c>
      <c r="E129" s="957" t="s">
        <v>786</v>
      </c>
    </row>
    <row r="130" spans="3:5" ht="30" customHeight="1">
      <c r="C130" s="959" t="s">
        <v>787</v>
      </c>
      <c r="E130" s="957" t="s">
        <v>788</v>
      </c>
    </row>
    <row r="131" spans="3:5" ht="30" customHeight="1">
      <c r="C131" s="959" t="s">
        <v>789</v>
      </c>
      <c r="E131" s="957" t="s">
        <v>790</v>
      </c>
    </row>
    <row r="132" spans="3:5" ht="30" customHeight="1">
      <c r="C132" s="959"/>
      <c r="E132" s="957"/>
    </row>
    <row r="133" spans="3:5" ht="30" customHeight="1">
      <c r="C133" s="959"/>
      <c r="E133" s="957"/>
    </row>
    <row r="134" spans="3:5" ht="30" customHeight="1">
      <c r="C134" s="959"/>
      <c r="E134" s="957"/>
    </row>
    <row r="135" spans="3:5" ht="30" customHeight="1">
      <c r="C135" s="959"/>
      <c r="E135" s="957"/>
    </row>
    <row r="136" spans="3:5" ht="30" customHeight="1">
      <c r="C136" s="959"/>
      <c r="E136" s="957"/>
    </row>
    <row r="137" spans="3:5" ht="30" customHeight="1">
      <c r="C137" s="349"/>
      <c r="E137" s="349"/>
    </row>
  </sheetData>
  <sheetProtection sheet="1"/>
  <mergeCells count="1">
    <mergeCell ref="B1:E1"/>
  </mergeCells>
  <pageMargins left="0.7" right="0.7" top="0.75" bottom="0.75" header="0.3" footer="0.3"/>
  <pageSetup paperSize="9" orientation="portrait" horizontalDpi="0" verticalDpi="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4">
    <tabColor rgb="FFFFC000"/>
  </sheetPr>
  <dimension ref="A1:E130"/>
  <sheetViews>
    <sheetView topLeftCell="A13" zoomScale="80" workbookViewId="0">
      <selection activeCell="E19" sqref="E19"/>
    </sheetView>
  </sheetViews>
  <sheetFormatPr baseColWidth="10" defaultColWidth="10.85546875" defaultRowHeight="15"/>
  <cols>
    <col min="1" max="1" width="2.42578125" style="1" customWidth="1"/>
    <col min="2" max="2" width="9.140625" style="198" customWidth="1"/>
    <col min="3" max="3" width="20.7109375" style="198" bestFit="1" customWidth="1"/>
    <col min="4" max="4" width="2.42578125" style="198" customWidth="1"/>
    <col min="5" max="5" width="138.42578125" style="198" customWidth="1"/>
    <col min="6" max="6" width="10.85546875" style="1"/>
    <col min="7" max="7" width="19" style="1" bestFit="1" customWidth="1"/>
    <col min="8" max="8" width="2.28515625" style="1" customWidth="1"/>
    <col min="9" max="9" width="143.7109375" style="1" customWidth="1"/>
    <col min="10" max="16384" width="10.85546875" style="1"/>
  </cols>
  <sheetData>
    <row r="1" spans="1:5" ht="51" customHeight="1">
      <c r="A1" s="951"/>
      <c r="B1" s="1634" t="s">
        <v>169</v>
      </c>
      <c r="C1" s="1634"/>
      <c r="D1" s="1634"/>
      <c r="E1" s="1634"/>
    </row>
    <row r="2" spans="1:5" s="246" customFormat="1" ht="30" customHeight="1">
      <c r="B2" s="952" t="s">
        <v>442</v>
      </c>
      <c r="C2" s="952" t="s">
        <v>16</v>
      </c>
      <c r="D2" s="106"/>
      <c r="E2" s="952" t="s">
        <v>791</v>
      </c>
    </row>
    <row r="3" spans="1:5" ht="30" customHeight="1">
      <c r="B3" s="349"/>
      <c r="C3" s="348" t="s">
        <v>74</v>
      </c>
      <c r="D3" s="228"/>
      <c r="E3" s="348"/>
    </row>
    <row r="4" spans="1:5" ht="30" customHeight="1">
      <c r="B4" s="348">
        <v>1</v>
      </c>
      <c r="C4" s="906" t="s">
        <v>19</v>
      </c>
      <c r="D4" s="228"/>
      <c r="E4" s="348" t="s">
        <v>792</v>
      </c>
    </row>
    <row r="5" spans="1:5" ht="30" customHeight="1">
      <c r="B5" s="348">
        <v>2</v>
      </c>
      <c r="C5" s="960" t="s">
        <v>24</v>
      </c>
      <c r="D5" s="228"/>
      <c r="E5" s="348" t="s">
        <v>793</v>
      </c>
    </row>
    <row r="6" spans="1:5" ht="30" customHeight="1">
      <c r="B6" s="348">
        <v>3</v>
      </c>
      <c r="C6" s="960" t="s">
        <v>25</v>
      </c>
      <c r="D6" s="228"/>
      <c r="E6" s="954" t="s">
        <v>794</v>
      </c>
    </row>
    <row r="7" spans="1:5" ht="30" customHeight="1">
      <c r="B7" s="348">
        <v>4</v>
      </c>
      <c r="C7" s="961" t="s">
        <v>32</v>
      </c>
      <c r="D7" s="228"/>
      <c r="E7" s="348" t="s">
        <v>795</v>
      </c>
    </row>
    <row r="8" spans="1:5" ht="30" customHeight="1">
      <c r="B8" s="348">
        <v>5</v>
      </c>
      <c r="C8" s="961" t="s">
        <v>33</v>
      </c>
      <c r="D8" s="228"/>
      <c r="E8" s="348" t="s">
        <v>796</v>
      </c>
    </row>
    <row r="9" spans="1:5" ht="30" customHeight="1">
      <c r="B9" s="348">
        <v>6</v>
      </c>
      <c r="C9" s="961" t="s">
        <v>34</v>
      </c>
      <c r="D9" s="228"/>
      <c r="E9" s="954" t="s">
        <v>797</v>
      </c>
    </row>
    <row r="10" spans="1:5" ht="30" customHeight="1">
      <c r="B10" s="348">
        <v>7</v>
      </c>
      <c r="C10" s="962" t="s">
        <v>40</v>
      </c>
      <c r="D10" s="228"/>
      <c r="E10" s="954" t="s">
        <v>798</v>
      </c>
    </row>
    <row r="11" spans="1:5" ht="30" customHeight="1">
      <c r="B11" s="348">
        <v>8</v>
      </c>
      <c r="C11" s="962" t="s">
        <v>391</v>
      </c>
      <c r="D11" s="228"/>
      <c r="E11" s="954" t="s">
        <v>799</v>
      </c>
    </row>
    <row r="12" spans="1:5" ht="30" customHeight="1">
      <c r="B12" s="348">
        <v>9</v>
      </c>
      <c r="C12" s="963" t="s">
        <v>392</v>
      </c>
      <c r="D12" s="228"/>
      <c r="E12" s="348" t="s">
        <v>800</v>
      </c>
    </row>
    <row r="13" spans="1:5" ht="30" customHeight="1">
      <c r="B13" s="348">
        <v>10</v>
      </c>
      <c r="C13" s="963" t="s">
        <v>420</v>
      </c>
      <c r="D13" s="228"/>
      <c r="E13" s="954" t="s">
        <v>801</v>
      </c>
    </row>
    <row r="14" spans="1:5" ht="30" customHeight="1">
      <c r="B14" s="348">
        <v>11</v>
      </c>
      <c r="C14" s="907" t="s">
        <v>41</v>
      </c>
      <c r="D14" s="228"/>
      <c r="E14" s="348" t="s">
        <v>802</v>
      </c>
    </row>
    <row r="15" spans="1:5" ht="30" customHeight="1">
      <c r="B15" s="348">
        <v>12</v>
      </c>
      <c r="C15" s="907" t="s">
        <v>342</v>
      </c>
      <c r="D15" s="228"/>
      <c r="E15" s="348" t="s">
        <v>803</v>
      </c>
    </row>
    <row r="16" spans="1:5" ht="30" customHeight="1">
      <c r="B16" s="348">
        <v>13</v>
      </c>
      <c r="C16" s="907" t="s">
        <v>722</v>
      </c>
      <c r="D16" s="228"/>
      <c r="E16" s="348" t="s">
        <v>804</v>
      </c>
    </row>
    <row r="17" spans="2:5" ht="30" customHeight="1">
      <c r="B17" s="348">
        <v>14</v>
      </c>
      <c r="C17" s="907" t="s">
        <v>724</v>
      </c>
      <c r="D17" s="228"/>
      <c r="E17" s="348" t="s">
        <v>805</v>
      </c>
    </row>
    <row r="18" spans="2:5" ht="30" customHeight="1">
      <c r="B18" s="348">
        <v>15</v>
      </c>
      <c r="C18" s="907" t="s">
        <v>726</v>
      </c>
      <c r="D18" s="228"/>
      <c r="E18" s="348" t="s">
        <v>806</v>
      </c>
    </row>
    <row r="19" spans="2:5" ht="30" customHeight="1">
      <c r="B19" s="348">
        <v>16</v>
      </c>
      <c r="C19" s="907" t="s">
        <v>728</v>
      </c>
      <c r="D19" s="228"/>
      <c r="E19" s="348" t="s">
        <v>807</v>
      </c>
    </row>
    <row r="20" spans="2:5" ht="30" customHeight="1">
      <c r="B20" s="348">
        <v>17</v>
      </c>
      <c r="C20" s="964" t="s">
        <v>343</v>
      </c>
      <c r="D20" s="228"/>
      <c r="E20" s="348" t="s">
        <v>808</v>
      </c>
    </row>
    <row r="21" spans="2:5" ht="30" customHeight="1">
      <c r="B21" s="348">
        <v>18</v>
      </c>
      <c r="C21" s="964" t="s">
        <v>344</v>
      </c>
      <c r="D21" s="228"/>
      <c r="E21" s="348" t="s">
        <v>809</v>
      </c>
    </row>
    <row r="22" spans="2:5" ht="30" customHeight="1">
      <c r="B22" s="348">
        <v>19</v>
      </c>
      <c r="C22" s="964" t="s">
        <v>345</v>
      </c>
      <c r="D22" s="228"/>
      <c r="E22" s="348" t="s">
        <v>810</v>
      </c>
    </row>
    <row r="23" spans="2:5" ht="30" customHeight="1">
      <c r="B23" s="348">
        <v>20</v>
      </c>
      <c r="C23" s="908" t="s">
        <v>351</v>
      </c>
      <c r="D23" s="228"/>
      <c r="E23" s="348" t="s">
        <v>811</v>
      </c>
    </row>
    <row r="24" spans="2:5" ht="30" customHeight="1">
      <c r="B24" s="348">
        <v>22</v>
      </c>
      <c r="C24" s="965" t="s">
        <v>363</v>
      </c>
      <c r="D24" s="228"/>
      <c r="E24" s="954" t="s">
        <v>812</v>
      </c>
    </row>
    <row r="25" spans="2:5" ht="30" customHeight="1"/>
    <row r="26" spans="2:5" ht="30" customHeight="1"/>
    <row r="27" spans="2:5" ht="30" customHeight="1">
      <c r="B27" s="347" t="s">
        <v>513</v>
      </c>
      <c r="C27" s="347" t="s">
        <v>514</v>
      </c>
      <c r="E27" s="347" t="s">
        <v>515</v>
      </c>
    </row>
    <row r="28" spans="2:5" ht="30" customHeight="1">
      <c r="B28" s="957">
        <v>5</v>
      </c>
      <c r="C28" s="348" t="s">
        <v>339</v>
      </c>
      <c r="E28" s="348" t="s">
        <v>813</v>
      </c>
    </row>
    <row r="29" spans="2:5" ht="30" customHeight="1">
      <c r="B29" s="957">
        <v>3</v>
      </c>
      <c r="C29" s="348" t="s">
        <v>774</v>
      </c>
      <c r="E29" s="348" t="s">
        <v>814</v>
      </c>
    </row>
    <row r="30" spans="2:5" ht="30" customHeight="1">
      <c r="B30" s="957">
        <v>6</v>
      </c>
      <c r="C30" s="348" t="s">
        <v>775</v>
      </c>
      <c r="E30" s="348" t="s">
        <v>815</v>
      </c>
    </row>
    <row r="31" spans="2:5" ht="30" customHeight="1">
      <c r="B31" s="957"/>
      <c r="C31" s="348"/>
      <c r="E31" s="348"/>
    </row>
    <row r="32" spans="2:5" ht="30" customHeight="1">
      <c r="B32" s="957"/>
      <c r="C32" s="348"/>
      <c r="E32" s="348"/>
    </row>
    <row r="33" spans="2:5" ht="30" customHeight="1">
      <c r="B33" s="957"/>
      <c r="C33" s="348"/>
      <c r="E33" s="348"/>
    </row>
    <row r="34" spans="2:5" ht="30" customHeight="1">
      <c r="B34" s="957"/>
      <c r="C34" s="348"/>
      <c r="E34" s="348"/>
    </row>
    <row r="35" spans="2:5" ht="30" customHeight="1">
      <c r="B35" s="957"/>
      <c r="C35" s="348"/>
      <c r="E35" s="348"/>
    </row>
    <row r="36" spans="2:5" ht="30" customHeight="1">
      <c r="B36" s="957"/>
      <c r="C36" s="348"/>
      <c r="E36" s="348"/>
    </row>
    <row r="37" spans="2:5" ht="30" customHeight="1">
      <c r="B37" s="349"/>
      <c r="C37" s="349"/>
      <c r="E37" s="349"/>
    </row>
    <row r="38" spans="2:5" ht="30" customHeight="1"/>
    <row r="39" spans="2:5" ht="30" customHeight="1"/>
    <row r="40" spans="2:5" ht="30" customHeight="1">
      <c r="C40" s="347" t="s">
        <v>521</v>
      </c>
      <c r="E40" s="347" t="s">
        <v>522</v>
      </c>
    </row>
    <row r="41" spans="2:5" ht="30" customHeight="1">
      <c r="C41" s="348" t="s">
        <v>74</v>
      </c>
      <c r="E41" s="348" t="s">
        <v>74</v>
      </c>
    </row>
    <row r="42" spans="2:5" ht="30" customHeight="1">
      <c r="C42" s="348" t="s">
        <v>523</v>
      </c>
      <c r="E42" s="954" t="s">
        <v>816</v>
      </c>
    </row>
    <row r="43" spans="2:5" ht="30" customHeight="1">
      <c r="C43" s="348" t="s">
        <v>525</v>
      </c>
      <c r="E43" s="954" t="s">
        <v>817</v>
      </c>
    </row>
    <row r="44" spans="2:5" ht="30" customHeight="1">
      <c r="C44" s="348" t="s">
        <v>526</v>
      </c>
      <c r="E44" s="348" t="s">
        <v>818</v>
      </c>
    </row>
    <row r="45" spans="2:5" ht="30" customHeight="1">
      <c r="C45" s="348" t="s">
        <v>348</v>
      </c>
      <c r="E45" s="348" t="s">
        <v>819</v>
      </c>
    </row>
    <row r="46" spans="2:5" ht="30" customHeight="1">
      <c r="C46" s="348" t="s">
        <v>529</v>
      </c>
      <c r="E46" s="348" t="s">
        <v>820</v>
      </c>
    </row>
    <row r="47" spans="2:5" ht="30" customHeight="1">
      <c r="C47" s="348" t="s">
        <v>531</v>
      </c>
      <c r="E47" s="954" t="s">
        <v>821</v>
      </c>
    </row>
    <row r="48" spans="2:5" ht="30" customHeight="1">
      <c r="C48" s="348" t="s">
        <v>532</v>
      </c>
      <c r="E48" s="348" t="s">
        <v>822</v>
      </c>
    </row>
    <row r="49" spans="3:5" ht="30" customHeight="1">
      <c r="C49" s="348" t="s">
        <v>533</v>
      </c>
      <c r="E49" s="348" t="s">
        <v>823</v>
      </c>
    </row>
    <row r="50" spans="3:5" ht="30" customHeight="1"/>
    <row r="51" spans="3:5" ht="30" customHeight="1"/>
    <row r="52" spans="3:5" ht="30" customHeight="1">
      <c r="C52" s="347" t="s">
        <v>539</v>
      </c>
      <c r="E52" s="958" t="s">
        <v>540</v>
      </c>
    </row>
    <row r="53" spans="3:5" ht="30" customHeight="1">
      <c r="C53" s="294" t="s">
        <v>541</v>
      </c>
      <c r="E53" s="294" t="s">
        <v>137</v>
      </c>
    </row>
    <row r="54" spans="3:5" ht="30" customHeight="1">
      <c r="C54" s="294" t="s">
        <v>542</v>
      </c>
      <c r="E54" s="294" t="s">
        <v>139</v>
      </c>
    </row>
    <row r="55" spans="3:5" ht="30" customHeight="1">
      <c r="C55" s="294" t="s">
        <v>543</v>
      </c>
      <c r="E55" s="294" t="s">
        <v>128</v>
      </c>
    </row>
    <row r="56" spans="3:5" ht="30" customHeight="1">
      <c r="C56" s="276" t="s">
        <v>544</v>
      </c>
      <c r="E56" s="276" t="s">
        <v>545</v>
      </c>
    </row>
    <row r="57" spans="3:5" ht="30" customHeight="1">
      <c r="C57" s="276" t="s">
        <v>546</v>
      </c>
      <c r="E57" s="276" t="s">
        <v>122</v>
      </c>
    </row>
    <row r="58" spans="3:5" ht="30" customHeight="1">
      <c r="C58" s="284" t="s">
        <v>131</v>
      </c>
      <c r="E58" s="284" t="s">
        <v>130</v>
      </c>
    </row>
    <row r="59" spans="3:5" ht="30" customHeight="1">
      <c r="C59" s="284" t="s">
        <v>104</v>
      </c>
      <c r="E59" s="284" t="s">
        <v>132</v>
      </c>
    </row>
    <row r="60" spans="3:5" ht="30" customHeight="1">
      <c r="C60" s="284" t="s">
        <v>135</v>
      </c>
      <c r="E60" s="284" t="s">
        <v>134</v>
      </c>
    </row>
    <row r="61" spans="3:5" ht="30" customHeight="1">
      <c r="C61" s="278" t="s">
        <v>106</v>
      </c>
      <c r="E61" s="278" t="s">
        <v>136</v>
      </c>
    </row>
    <row r="62" spans="3:5" ht="30" customHeight="1">
      <c r="C62" s="959" t="s">
        <v>547</v>
      </c>
      <c r="E62" s="957" t="s">
        <v>824</v>
      </c>
    </row>
    <row r="63" spans="3:5" ht="30" customHeight="1">
      <c r="C63" s="959" t="s">
        <v>785</v>
      </c>
      <c r="E63" s="957" t="s">
        <v>786</v>
      </c>
    </row>
    <row r="64" spans="3:5" ht="30" customHeight="1">
      <c r="C64" s="959" t="s">
        <v>787</v>
      </c>
      <c r="E64" s="957" t="s">
        <v>788</v>
      </c>
    </row>
    <row r="65" spans="3:5" ht="30" customHeight="1">
      <c r="C65" s="959"/>
      <c r="E65" s="957"/>
    </row>
    <row r="66" spans="3:5" ht="30" customHeight="1">
      <c r="C66" s="959"/>
      <c r="E66" s="957"/>
    </row>
    <row r="67" spans="3:5" ht="30" customHeight="1">
      <c r="C67" s="959"/>
      <c r="E67" s="957"/>
    </row>
    <row r="68" spans="3:5" ht="30" customHeight="1">
      <c r="C68" s="959"/>
      <c r="E68" s="957"/>
    </row>
    <row r="69" spans="3:5" ht="30" customHeight="1">
      <c r="C69" s="959"/>
      <c r="E69" s="957"/>
    </row>
    <row r="70" spans="3:5" ht="30" customHeight="1">
      <c r="C70" s="959"/>
      <c r="E70" s="957"/>
    </row>
    <row r="71" spans="3:5" ht="30" customHeight="1">
      <c r="C71" s="349"/>
      <c r="E71" s="349"/>
    </row>
    <row r="72" spans="3:5" ht="30" customHeight="1"/>
    <row r="73" spans="3:5" ht="30" customHeight="1"/>
    <row r="74" spans="3:5" ht="30" customHeight="1"/>
    <row r="75" spans="3:5" ht="30" customHeight="1"/>
    <row r="76" spans="3:5" ht="30" customHeight="1"/>
    <row r="77" spans="3:5" ht="30" customHeight="1"/>
    <row r="80" spans="3:5" ht="30" customHeight="1"/>
    <row r="81" ht="30" customHeight="1"/>
    <row r="82" ht="30" customHeight="1"/>
    <row r="83" ht="30" customHeight="1"/>
    <row r="84" ht="30" customHeight="1"/>
    <row r="85" ht="30" customHeight="1"/>
    <row r="86" ht="30" customHeight="1"/>
    <row r="87" ht="30" customHeight="1"/>
    <row r="88" ht="30" customHeight="1"/>
    <row r="89" ht="30" customHeight="1"/>
    <row r="90" ht="30" customHeight="1"/>
    <row r="93" ht="30" customHeight="1"/>
    <row r="94" ht="30" customHeight="1"/>
    <row r="95" ht="30" customHeight="1"/>
    <row r="96" ht="30" customHeight="1"/>
    <row r="97" ht="30" customHeight="1"/>
    <row r="98" ht="30" customHeight="1"/>
    <row r="99" ht="30" customHeight="1"/>
    <row r="100" ht="30" customHeight="1"/>
    <row r="101" ht="30" customHeight="1"/>
    <row r="102" ht="30" customHeight="1"/>
    <row r="103" ht="30" customHeight="1"/>
    <row r="104" ht="30" customHeight="1"/>
    <row r="105" ht="30" customHeight="1"/>
    <row r="106" ht="30" customHeight="1"/>
    <row r="107" ht="30" customHeight="1"/>
    <row r="108" ht="30" customHeight="1"/>
    <row r="111" ht="30" customHeight="1"/>
    <row r="112" ht="30" customHeight="1"/>
    <row r="113" ht="30" customHeight="1"/>
    <row r="114" ht="30" customHeight="1"/>
    <row r="115" ht="30" customHeight="1"/>
    <row r="116" ht="30" customHeight="1"/>
    <row r="117" ht="30" customHeight="1"/>
    <row r="118" ht="30" customHeight="1"/>
    <row r="119" ht="30" customHeight="1"/>
    <row r="120" ht="30" customHeight="1"/>
    <row r="121" ht="30" customHeight="1"/>
    <row r="122" ht="30" customHeight="1"/>
    <row r="123" ht="30" customHeight="1"/>
    <row r="124" ht="30" customHeight="1"/>
    <row r="125" ht="30" customHeight="1"/>
    <row r="126" ht="30" customHeight="1"/>
    <row r="127" ht="30" customHeight="1"/>
    <row r="128" ht="30" customHeight="1"/>
    <row r="129" ht="30" customHeight="1"/>
    <row r="130" ht="30" customHeight="1"/>
  </sheetData>
  <sheetProtection sheet="1"/>
  <mergeCells count="1">
    <mergeCell ref="B1:E1"/>
  </mergeCells>
  <pageMargins left="0.7" right="0.7" top="0.75" bottom="0.75" header="0.3" footer="0.3"/>
  <pageSetup paperSize="9" orientation="portrait" horizontalDpi="0" verticalDpi="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4">
    <tabColor indexed="5"/>
  </sheetPr>
  <dimension ref="B1:AG64"/>
  <sheetViews>
    <sheetView zoomScale="115" zoomScaleNormal="115" workbookViewId="0">
      <selection activeCell="Y5" sqref="Y5:Z39"/>
    </sheetView>
  </sheetViews>
  <sheetFormatPr baseColWidth="10" defaultColWidth="10.85546875" defaultRowHeight="30" customHeight="1"/>
  <cols>
    <col min="1" max="1" width="2.42578125" style="198" customWidth="1"/>
    <col min="2" max="2" width="14.85546875" style="198" hidden="1" customWidth="1"/>
    <col min="3" max="4" width="10.7109375" style="198" hidden="1" customWidth="1"/>
    <col min="5" max="5" width="10.85546875" style="198" hidden="1" customWidth="1"/>
    <col min="6" max="6" width="14.7109375" style="198" hidden="1" customWidth="1"/>
    <col min="7" max="7" width="10.85546875" style="198" hidden="1" customWidth="1"/>
    <col min="8" max="8" width="40.42578125" style="198" hidden="1" customWidth="1"/>
    <col min="9" max="9" width="34.42578125" style="198" hidden="1" customWidth="1"/>
    <col min="10" max="10" width="10.85546875" style="198" hidden="1" customWidth="1"/>
    <col min="11" max="11" width="25" style="198" hidden="1" customWidth="1"/>
    <col min="12" max="12" width="15.140625" style="198" hidden="1" customWidth="1"/>
    <col min="13" max="13" width="10.85546875" style="198" hidden="1" customWidth="1"/>
    <col min="14" max="14" width="43.85546875" style="198" hidden="1" customWidth="1"/>
    <col min="15" max="15" width="10.85546875" style="198" hidden="1" customWidth="1"/>
    <col min="16" max="16" width="91.42578125" style="198" hidden="1" customWidth="1"/>
    <col min="17" max="17" width="10.85546875" style="198" hidden="1" customWidth="1"/>
    <col min="18" max="18" width="144" style="198" hidden="1" customWidth="1"/>
    <col min="19" max="19" width="10.85546875" style="198" hidden="1" customWidth="1"/>
    <col min="20" max="20" width="16.7109375" style="198" hidden="1" customWidth="1"/>
    <col min="21" max="21" width="10.85546875" style="198" hidden="1" customWidth="1"/>
    <col min="22" max="22" width="32.42578125" style="198" hidden="1" customWidth="1"/>
    <col min="23" max="23" width="10.85546875" style="198" hidden="1" customWidth="1"/>
    <col min="24" max="24" width="10.85546875" style="198" customWidth="1"/>
    <col min="25" max="26" width="19.140625" style="198" customWidth="1"/>
    <col min="27" max="27" width="10.85546875" style="198" customWidth="1"/>
    <col min="28" max="30" width="31.85546875" style="198" hidden="1" customWidth="1"/>
    <col min="31" max="31" width="10.85546875" style="198" hidden="1" customWidth="1"/>
    <col min="32" max="32" width="101.7109375" style="198" hidden="1" customWidth="1"/>
    <col min="33" max="33" width="10.85546875" style="198" hidden="1" customWidth="1"/>
    <col min="34" max="16384" width="10.85546875" style="198"/>
  </cols>
  <sheetData>
    <row r="1" spans="2:33" ht="15" customHeight="1"/>
    <row r="2" spans="2:33" s="228" customFormat="1" ht="30" customHeight="1">
      <c r="B2" s="347" t="s">
        <v>825</v>
      </c>
      <c r="C2" s="40"/>
      <c r="D2" s="347" t="s">
        <v>826</v>
      </c>
      <c r="F2" s="347" t="s">
        <v>195</v>
      </c>
      <c r="H2" s="347" t="s">
        <v>827</v>
      </c>
      <c r="I2" s="347" t="s">
        <v>10</v>
      </c>
      <c r="J2" s="347" t="s">
        <v>11</v>
      </c>
      <c r="K2" s="347" t="s">
        <v>12</v>
      </c>
      <c r="L2" s="347" t="s">
        <v>828</v>
      </c>
      <c r="N2" s="347" t="s">
        <v>829</v>
      </c>
      <c r="P2" s="347" t="s">
        <v>830</v>
      </c>
      <c r="Q2" s="966"/>
      <c r="R2" s="347" t="s">
        <v>16</v>
      </c>
      <c r="T2" s="347" t="s">
        <v>831</v>
      </c>
      <c r="V2" s="347" t="s">
        <v>832</v>
      </c>
      <c r="Y2" s="1635" t="s">
        <v>833</v>
      </c>
      <c r="Z2" s="1636"/>
      <c r="AB2" s="1635" t="s">
        <v>834</v>
      </c>
      <c r="AC2" s="1637"/>
      <c r="AD2" s="1636"/>
      <c r="AF2" s="347" t="s">
        <v>835</v>
      </c>
    </row>
    <row r="3" spans="2:33" s="228" customFormat="1" ht="30" customHeight="1">
      <c r="B3" s="348" t="s">
        <v>74</v>
      </c>
      <c r="D3" s="348">
        <v>20</v>
      </c>
      <c r="F3" s="348" t="s">
        <v>74</v>
      </c>
      <c r="H3" s="348"/>
      <c r="I3" s="348"/>
      <c r="J3" s="348"/>
      <c r="K3" s="967"/>
      <c r="L3" s="968"/>
      <c r="N3" s="348" t="s">
        <v>74</v>
      </c>
      <c r="P3" s="348" t="s">
        <v>74</v>
      </c>
      <c r="Q3" s="966"/>
      <c r="R3" s="348" t="s">
        <v>74</v>
      </c>
      <c r="T3" s="348" t="s">
        <v>74</v>
      </c>
      <c r="V3" s="348" t="s">
        <v>74</v>
      </c>
      <c r="Y3" s="347" t="s">
        <v>836</v>
      </c>
      <c r="Z3" s="347" t="s">
        <v>837</v>
      </c>
      <c r="AB3" s="347" t="s">
        <v>72</v>
      </c>
      <c r="AC3" s="347" t="s">
        <v>838</v>
      </c>
      <c r="AD3" s="347" t="s">
        <v>839</v>
      </c>
      <c r="AF3" s="954" t="s">
        <v>1018</v>
      </c>
    </row>
    <row r="4" spans="2:33" s="228" customFormat="1" ht="30" customHeight="1">
      <c r="B4" s="968" t="s">
        <v>840</v>
      </c>
      <c r="C4" s="969"/>
      <c r="D4" s="348">
        <v>19.5</v>
      </c>
      <c r="F4" s="348" t="s">
        <v>100</v>
      </c>
      <c r="H4" s="348"/>
      <c r="I4" s="348"/>
      <c r="J4" s="348"/>
      <c r="K4" s="970"/>
      <c r="L4" s="348"/>
      <c r="N4" s="348" t="s">
        <v>841</v>
      </c>
      <c r="P4" s="348" t="s">
        <v>842</v>
      </c>
      <c r="Q4" s="971"/>
      <c r="R4" s="348" t="s">
        <v>185</v>
      </c>
      <c r="T4" s="348" t="s">
        <v>133</v>
      </c>
      <c r="V4" s="348" t="s">
        <v>80</v>
      </c>
      <c r="Y4" s="972" t="s">
        <v>74</v>
      </c>
      <c r="Z4" s="972" t="s">
        <v>74</v>
      </c>
      <c r="AB4" s="348" t="s">
        <v>74</v>
      </c>
      <c r="AC4" s="348" t="s">
        <v>74</v>
      </c>
      <c r="AD4" s="348" t="s">
        <v>74</v>
      </c>
    </row>
    <row r="5" spans="2:33" s="228" customFormat="1" ht="30" customHeight="1">
      <c r="B5" s="968" t="s">
        <v>843</v>
      </c>
      <c r="C5" s="969"/>
      <c r="D5" s="348">
        <v>19</v>
      </c>
      <c r="F5" s="348" t="s">
        <v>844</v>
      </c>
      <c r="H5" s="348"/>
      <c r="I5" s="348"/>
      <c r="J5" s="348"/>
      <c r="K5" s="970"/>
      <c r="L5" s="348"/>
      <c r="N5" s="348" t="s">
        <v>845</v>
      </c>
      <c r="P5" s="348" t="s">
        <v>846</v>
      </c>
      <c r="Q5" s="971"/>
      <c r="R5" s="348" t="s">
        <v>188</v>
      </c>
      <c r="T5" s="348" t="s">
        <v>140</v>
      </c>
      <c r="V5" s="348" t="s">
        <v>79</v>
      </c>
      <c r="Y5" s="1041" t="s">
        <v>847</v>
      </c>
      <c r="Z5" s="1041" t="s">
        <v>848</v>
      </c>
      <c r="AB5" s="348"/>
      <c r="AC5" s="348"/>
      <c r="AD5" s="967"/>
      <c r="AG5" s="228" t="e">
        <f>N</f>
        <v>#NAME?</v>
      </c>
    </row>
    <row r="6" spans="2:33" s="228" customFormat="1" ht="30" customHeight="1">
      <c r="B6" s="968" t="s">
        <v>849</v>
      </c>
      <c r="C6" s="969"/>
      <c r="D6" s="348">
        <v>18.5</v>
      </c>
      <c r="F6" s="348" t="s">
        <v>850</v>
      </c>
      <c r="H6" s="348"/>
      <c r="I6" s="348"/>
      <c r="J6" s="348"/>
      <c r="K6" s="970"/>
      <c r="L6" s="348"/>
      <c r="N6" s="348" t="s">
        <v>851</v>
      </c>
      <c r="P6" s="348" t="s">
        <v>852</v>
      </c>
      <c r="Q6" s="971"/>
      <c r="R6" s="348" t="s">
        <v>193</v>
      </c>
      <c r="T6" s="348" t="s">
        <v>141</v>
      </c>
      <c r="V6" s="348" t="s">
        <v>853</v>
      </c>
      <c r="Y6" s="1041" t="s">
        <v>854</v>
      </c>
      <c r="Z6" s="1041" t="s">
        <v>855</v>
      </c>
      <c r="AB6" s="348"/>
      <c r="AC6" s="348"/>
      <c r="AD6" s="348"/>
    </row>
    <row r="7" spans="2:33" s="228" customFormat="1" ht="30" customHeight="1">
      <c r="B7" s="968" t="s">
        <v>856</v>
      </c>
      <c r="C7" s="969"/>
      <c r="D7" s="348">
        <v>18</v>
      </c>
      <c r="F7" s="348" t="s">
        <v>857</v>
      </c>
      <c r="H7" s="348"/>
      <c r="I7" s="348"/>
      <c r="J7" s="348"/>
      <c r="K7" s="970"/>
      <c r="L7" s="348"/>
      <c r="N7" s="348" t="s">
        <v>858</v>
      </c>
      <c r="P7" s="348" t="s">
        <v>859</v>
      </c>
      <c r="Q7" s="971"/>
      <c r="R7" s="348" t="s">
        <v>194</v>
      </c>
      <c r="T7" s="348" t="s">
        <v>143</v>
      </c>
      <c r="V7" s="348" t="s">
        <v>82</v>
      </c>
      <c r="Y7" s="1041" t="s">
        <v>88</v>
      </c>
      <c r="Z7" s="1041" t="s">
        <v>860</v>
      </c>
      <c r="AB7" s="348"/>
      <c r="AC7" s="348"/>
      <c r="AD7" s="348"/>
    </row>
    <row r="8" spans="2:33" s="228" customFormat="1" ht="30" customHeight="1">
      <c r="B8" s="968" t="s">
        <v>861</v>
      </c>
      <c r="C8" s="969"/>
      <c r="D8" s="348">
        <v>17.5</v>
      </c>
      <c r="F8" s="348" t="s">
        <v>862</v>
      </c>
      <c r="H8" s="348"/>
      <c r="I8" s="348"/>
      <c r="J8" s="348"/>
      <c r="K8" s="348"/>
      <c r="L8" s="348"/>
      <c r="N8" s="348"/>
      <c r="P8" s="348" t="s">
        <v>863</v>
      </c>
      <c r="Q8" s="971"/>
      <c r="R8" s="348" t="s">
        <v>197</v>
      </c>
      <c r="T8" s="348" t="s">
        <v>144</v>
      </c>
      <c r="V8" s="348" t="s">
        <v>74</v>
      </c>
      <c r="Y8" s="1041" t="s">
        <v>864</v>
      </c>
      <c r="Z8" s="1041" t="s">
        <v>90</v>
      </c>
      <c r="AB8" s="348"/>
      <c r="AC8" s="348"/>
      <c r="AD8" s="348"/>
    </row>
    <row r="9" spans="2:33" s="228" customFormat="1" ht="30" customHeight="1">
      <c r="B9" s="968" t="s">
        <v>865</v>
      </c>
      <c r="C9" s="969"/>
      <c r="D9" s="348">
        <v>17</v>
      </c>
      <c r="F9" s="349"/>
      <c r="H9" s="348"/>
      <c r="I9" s="348"/>
      <c r="J9" s="348"/>
      <c r="K9" s="970"/>
      <c r="L9" s="348"/>
      <c r="N9" s="348"/>
      <c r="P9" s="348" t="s">
        <v>866</v>
      </c>
      <c r="Q9" s="966"/>
      <c r="R9" s="348" t="s">
        <v>198</v>
      </c>
      <c r="T9" s="348" t="s">
        <v>145</v>
      </c>
      <c r="V9" s="348" t="s">
        <v>867</v>
      </c>
      <c r="Y9" s="1041" t="s">
        <v>868</v>
      </c>
      <c r="Z9" s="1041" t="s">
        <v>869</v>
      </c>
      <c r="AB9" s="348"/>
      <c r="AC9" s="348"/>
      <c r="AD9" s="348"/>
    </row>
    <row r="10" spans="2:33" s="228" customFormat="1" ht="30" customHeight="1">
      <c r="B10" s="968" t="s">
        <v>870</v>
      </c>
      <c r="C10" s="969"/>
      <c r="D10" s="348">
        <v>16.5</v>
      </c>
      <c r="H10" s="348"/>
      <c r="I10" s="348"/>
      <c r="J10" s="348"/>
      <c r="K10" s="970"/>
      <c r="L10" s="348"/>
      <c r="N10" s="348"/>
      <c r="P10" s="348" t="s">
        <v>871</v>
      </c>
      <c r="Q10" s="971"/>
      <c r="R10" s="348" t="s">
        <v>199</v>
      </c>
      <c r="T10" s="348" t="s">
        <v>147</v>
      </c>
      <c r="V10" s="348" t="s">
        <v>86</v>
      </c>
      <c r="Y10" s="1041" t="s">
        <v>872</v>
      </c>
      <c r="Z10" s="1041" t="s">
        <v>873</v>
      </c>
      <c r="AB10" s="348"/>
      <c r="AC10" s="348"/>
      <c r="AD10" s="348"/>
    </row>
    <row r="11" spans="2:33" s="228" customFormat="1" ht="30" customHeight="1">
      <c r="B11" s="968" t="s">
        <v>874</v>
      </c>
      <c r="C11" s="969"/>
      <c r="D11" s="348">
        <v>16</v>
      </c>
      <c r="F11" s="347" t="s">
        <v>875</v>
      </c>
      <c r="H11" s="348" t="s">
        <v>74</v>
      </c>
      <c r="N11" s="348" t="s">
        <v>876</v>
      </c>
      <c r="P11" s="348" t="s">
        <v>877</v>
      </c>
      <c r="Q11" s="971"/>
      <c r="R11" s="348" t="s">
        <v>200</v>
      </c>
      <c r="T11" s="348" t="s">
        <v>149</v>
      </c>
      <c r="V11" s="348" t="s">
        <v>85</v>
      </c>
      <c r="Y11" s="1041" t="s">
        <v>878</v>
      </c>
      <c r="Z11" s="1041" t="s">
        <v>879</v>
      </c>
      <c r="AB11" s="348"/>
      <c r="AC11" s="348"/>
      <c r="AD11" s="348"/>
    </row>
    <row r="12" spans="2:33" s="228" customFormat="1" ht="30" customHeight="1">
      <c r="B12" s="968" t="s">
        <v>880</v>
      </c>
      <c r="C12" s="969"/>
      <c r="D12" s="348">
        <v>15.5</v>
      </c>
      <c r="F12" s="348" t="s">
        <v>74</v>
      </c>
      <c r="N12" s="348" t="s">
        <v>881</v>
      </c>
      <c r="P12" s="348" t="s">
        <v>882</v>
      </c>
      <c r="Q12" s="971"/>
      <c r="R12" s="348" t="s">
        <v>201</v>
      </c>
      <c r="T12" s="348" t="s">
        <v>150</v>
      </c>
      <c r="V12" s="348" t="s">
        <v>84</v>
      </c>
      <c r="Y12" s="1041" t="s">
        <v>883</v>
      </c>
      <c r="Z12" s="1041" t="s">
        <v>884</v>
      </c>
      <c r="AB12" s="348"/>
      <c r="AC12" s="348"/>
      <c r="AD12" s="348"/>
    </row>
    <row r="13" spans="2:33" s="228" customFormat="1" ht="30" customHeight="1">
      <c r="B13" s="348">
        <v>10</v>
      </c>
      <c r="D13" s="968">
        <v>15</v>
      </c>
      <c r="F13" s="348" t="s">
        <v>96</v>
      </c>
      <c r="H13" s="1638" t="s">
        <v>117</v>
      </c>
      <c r="I13" s="1639"/>
      <c r="K13" s="347" t="s">
        <v>521</v>
      </c>
      <c r="N13" s="348" t="s">
        <v>885</v>
      </c>
      <c r="P13" s="348" t="s">
        <v>886</v>
      </c>
      <c r="Q13" s="971"/>
      <c r="R13" s="348"/>
      <c r="T13" s="348"/>
      <c r="V13" s="348" t="s">
        <v>887</v>
      </c>
      <c r="Y13" s="1041" t="s">
        <v>888</v>
      </c>
      <c r="Z13" s="1041" t="s">
        <v>889</v>
      </c>
      <c r="AB13" s="349"/>
      <c r="AC13" s="349"/>
      <c r="AD13" s="349"/>
    </row>
    <row r="14" spans="2:33" s="228" customFormat="1" ht="30" customHeight="1">
      <c r="B14" s="348">
        <v>11</v>
      </c>
      <c r="D14" s="968">
        <v>14.5</v>
      </c>
      <c r="F14" s="348" t="s">
        <v>890</v>
      </c>
      <c r="H14" s="348" t="s">
        <v>122</v>
      </c>
      <c r="I14" s="276" t="s">
        <v>123</v>
      </c>
      <c r="K14" s="348" t="s">
        <v>74</v>
      </c>
      <c r="P14" s="348" t="s">
        <v>891</v>
      </c>
      <c r="Q14" s="966"/>
      <c r="R14" s="348"/>
      <c r="T14" s="348"/>
      <c r="V14" s="349"/>
      <c r="Y14" s="1041" t="s">
        <v>892</v>
      </c>
      <c r="Z14" s="1041" t="s">
        <v>893</v>
      </c>
    </row>
    <row r="15" spans="2:33" s="228" customFormat="1" ht="30" customHeight="1">
      <c r="B15" s="348">
        <v>12</v>
      </c>
      <c r="D15" s="968">
        <v>14</v>
      </c>
      <c r="F15" s="348" t="s">
        <v>894</v>
      </c>
      <c r="H15" s="348" t="s">
        <v>124</v>
      </c>
      <c r="I15" s="278" t="s">
        <v>125</v>
      </c>
      <c r="K15" s="348" t="s">
        <v>895</v>
      </c>
      <c r="P15" s="348" t="s">
        <v>896</v>
      </c>
      <c r="Q15" s="966"/>
      <c r="R15" s="348"/>
      <c r="T15" s="348"/>
      <c r="Y15" s="1041" t="s">
        <v>897</v>
      </c>
      <c r="Z15" s="1041" t="s">
        <v>898</v>
      </c>
    </row>
    <row r="16" spans="2:33" s="228" customFormat="1" ht="30" customHeight="1">
      <c r="B16" s="348">
        <v>13</v>
      </c>
      <c r="D16" s="968">
        <v>13.5</v>
      </c>
      <c r="F16" s="348" t="s">
        <v>899</v>
      </c>
      <c r="H16" s="348" t="s">
        <v>128</v>
      </c>
      <c r="I16" s="278" t="s">
        <v>103</v>
      </c>
      <c r="K16" s="348" t="s">
        <v>900</v>
      </c>
      <c r="N16" s="347" t="s">
        <v>901</v>
      </c>
      <c r="P16" s="348" t="s">
        <v>902</v>
      </c>
      <c r="Q16" s="966"/>
      <c r="R16" s="348"/>
      <c r="T16" s="348"/>
      <c r="V16" s="347" t="s">
        <v>903</v>
      </c>
      <c r="Y16" s="1041" t="s">
        <v>904</v>
      </c>
      <c r="Z16" s="1041" t="s">
        <v>905</v>
      </c>
    </row>
    <row r="17" spans="2:26" s="228" customFormat="1" ht="30" customHeight="1">
      <c r="B17" s="348">
        <v>14</v>
      </c>
      <c r="D17" s="968">
        <v>13</v>
      </c>
      <c r="F17" s="349"/>
      <c r="H17" s="348" t="s">
        <v>130</v>
      </c>
      <c r="I17" s="284" t="s">
        <v>131</v>
      </c>
      <c r="K17" s="348" t="s">
        <v>906</v>
      </c>
      <c r="N17" s="348" t="s">
        <v>74</v>
      </c>
      <c r="P17" s="348" t="s">
        <v>907</v>
      </c>
      <c r="Q17" s="966"/>
      <c r="T17" s="348"/>
      <c r="V17" s="348" t="s">
        <v>74</v>
      </c>
      <c r="Y17" s="1041" t="s">
        <v>908</v>
      </c>
      <c r="Z17" s="1041" t="s">
        <v>909</v>
      </c>
    </row>
    <row r="18" spans="2:26" s="228" customFormat="1" ht="30" customHeight="1">
      <c r="B18" s="348">
        <v>15</v>
      </c>
      <c r="D18" s="968">
        <v>12.5</v>
      </c>
      <c r="H18" s="348" t="s">
        <v>132</v>
      </c>
      <c r="I18" s="284" t="s">
        <v>104</v>
      </c>
      <c r="K18" s="348" t="s">
        <v>910</v>
      </c>
      <c r="N18" s="348" t="s">
        <v>98</v>
      </c>
      <c r="P18" s="348" t="s">
        <v>911</v>
      </c>
      <c r="Q18" s="966"/>
      <c r="T18" s="348"/>
      <c r="V18" s="348" t="s">
        <v>912</v>
      </c>
      <c r="Y18" s="1041" t="s">
        <v>913</v>
      </c>
      <c r="Z18" s="1041" t="s">
        <v>914</v>
      </c>
    </row>
    <row r="19" spans="2:26" s="228" customFormat="1" ht="30" customHeight="1">
      <c r="B19" s="348">
        <v>16</v>
      </c>
      <c r="D19" s="968">
        <v>12</v>
      </c>
      <c r="F19" s="347" t="s">
        <v>915</v>
      </c>
      <c r="H19" s="348" t="s">
        <v>134</v>
      </c>
      <c r="I19" s="284" t="s">
        <v>135</v>
      </c>
      <c r="K19" s="348"/>
      <c r="N19" s="954" t="s">
        <v>916</v>
      </c>
      <c r="P19" s="348" t="s">
        <v>917</v>
      </c>
      <c r="Q19" s="966"/>
      <c r="T19" s="348"/>
      <c r="V19" s="348" t="s">
        <v>918</v>
      </c>
      <c r="Y19" s="1041" t="s">
        <v>919</v>
      </c>
      <c r="Z19" s="1041" t="s">
        <v>920</v>
      </c>
    </row>
    <row r="20" spans="2:26" s="228" customFormat="1" ht="30" customHeight="1">
      <c r="B20" s="348">
        <v>17</v>
      </c>
      <c r="D20" s="968">
        <v>11.5</v>
      </c>
      <c r="F20" s="348" t="s">
        <v>74</v>
      </c>
      <c r="H20" s="348" t="s">
        <v>136</v>
      </c>
      <c r="I20" s="294" t="s">
        <v>106</v>
      </c>
      <c r="K20" s="349"/>
      <c r="N20" s="954" t="s">
        <v>921</v>
      </c>
      <c r="P20" s="348" t="s">
        <v>922</v>
      </c>
      <c r="Q20" s="966"/>
      <c r="T20" s="348"/>
      <c r="V20" s="348" t="s">
        <v>923</v>
      </c>
      <c r="Y20" s="1041" t="s">
        <v>924</v>
      </c>
      <c r="Z20" s="1041" t="s">
        <v>925</v>
      </c>
    </row>
    <row r="21" spans="2:26" s="228" customFormat="1" ht="30" customHeight="1">
      <c r="B21" s="348">
        <v>18</v>
      </c>
      <c r="D21" s="968">
        <v>11</v>
      </c>
      <c r="F21" s="348" t="s">
        <v>926</v>
      </c>
      <c r="H21" s="348" t="s">
        <v>137</v>
      </c>
      <c r="I21" s="294" t="s">
        <v>138</v>
      </c>
      <c r="N21" s="954" t="s">
        <v>927</v>
      </c>
      <c r="P21" s="348" t="s">
        <v>928</v>
      </c>
      <c r="Q21" s="966"/>
      <c r="T21" s="348"/>
      <c r="V21" s="349"/>
      <c r="Y21" s="1041" t="s">
        <v>929</v>
      </c>
      <c r="Z21" s="1041" t="s">
        <v>930</v>
      </c>
    </row>
    <row r="22" spans="2:26" s="228" customFormat="1" ht="30" customHeight="1">
      <c r="B22" s="348">
        <v>19</v>
      </c>
      <c r="D22" s="348">
        <v>10.5</v>
      </c>
      <c r="F22" s="348" t="s">
        <v>931</v>
      </c>
      <c r="H22" s="348" t="s">
        <v>139</v>
      </c>
      <c r="I22" s="294" t="s">
        <v>105</v>
      </c>
      <c r="N22" s="348" t="s">
        <v>932</v>
      </c>
      <c r="P22" s="348"/>
      <c r="Q22" s="966"/>
      <c r="T22" s="348"/>
      <c r="Y22" s="1041" t="s">
        <v>933</v>
      </c>
      <c r="Z22" s="1041" t="s">
        <v>934</v>
      </c>
    </row>
    <row r="23" spans="2:26" s="228" customFormat="1" ht="30" customHeight="1">
      <c r="B23" s="348">
        <v>20</v>
      </c>
      <c r="D23" s="348">
        <v>10</v>
      </c>
      <c r="F23" s="348" t="s">
        <v>94</v>
      </c>
      <c r="H23" s="349"/>
      <c r="I23" s="349"/>
      <c r="N23" s="954" t="s">
        <v>935</v>
      </c>
      <c r="P23" s="348"/>
      <c r="Q23" s="966"/>
      <c r="T23" s="348"/>
      <c r="V23" s="347" t="s">
        <v>936</v>
      </c>
      <c r="Y23" s="1041" t="s">
        <v>937</v>
      </c>
      <c r="Z23" s="1041" t="s">
        <v>938</v>
      </c>
    </row>
    <row r="24" spans="2:26" s="228" customFormat="1" ht="30" customHeight="1">
      <c r="B24" s="348">
        <v>21</v>
      </c>
      <c r="D24" s="348">
        <v>9.5</v>
      </c>
      <c r="F24" s="348" t="s">
        <v>939</v>
      </c>
      <c r="H24" s="348" t="s">
        <v>74</v>
      </c>
      <c r="I24" s="348" t="s">
        <v>74</v>
      </c>
      <c r="N24" s="348"/>
      <c r="P24" s="348"/>
      <c r="Q24" s="966"/>
      <c r="T24" s="348"/>
      <c r="V24" s="348" t="s">
        <v>74</v>
      </c>
      <c r="Y24" s="1041" t="s">
        <v>940</v>
      </c>
      <c r="Z24" s="1041" t="s">
        <v>941</v>
      </c>
    </row>
    <row r="25" spans="2:26" s="228" customFormat="1" ht="30" customHeight="1">
      <c r="B25" s="348">
        <v>22</v>
      </c>
      <c r="D25" s="348">
        <v>9</v>
      </c>
      <c r="F25" s="348" t="s">
        <v>942</v>
      </c>
      <c r="N25" s="348"/>
      <c r="P25" s="348"/>
      <c r="Q25" s="971"/>
      <c r="T25" s="348"/>
      <c r="V25" s="348" t="s">
        <v>75</v>
      </c>
      <c r="Y25" s="1041" t="s">
        <v>943</v>
      </c>
      <c r="Z25" s="1041" t="s">
        <v>944</v>
      </c>
    </row>
    <row r="26" spans="2:26" s="228" customFormat="1" ht="30" customHeight="1">
      <c r="B26" s="348">
        <v>23</v>
      </c>
      <c r="D26" s="348">
        <v>8.5</v>
      </c>
      <c r="F26" s="348" t="s">
        <v>945</v>
      </c>
      <c r="K26" s="347" t="s">
        <v>521</v>
      </c>
      <c r="N26" s="348"/>
      <c r="P26" s="348"/>
      <c r="Q26" s="971"/>
      <c r="T26" s="348"/>
      <c r="V26" s="348" t="s">
        <v>946</v>
      </c>
      <c r="Y26" s="1041" t="s">
        <v>947</v>
      </c>
      <c r="Z26" s="1041" t="s">
        <v>948</v>
      </c>
    </row>
    <row r="27" spans="2:26" s="228" customFormat="1" ht="30" customHeight="1">
      <c r="B27" s="348">
        <v>24</v>
      </c>
      <c r="D27" s="348">
        <v>8</v>
      </c>
      <c r="F27" s="349"/>
      <c r="K27" s="348" t="s">
        <v>74</v>
      </c>
      <c r="N27" s="348"/>
      <c r="P27" s="348"/>
      <c r="Q27" s="971"/>
      <c r="T27" s="348"/>
      <c r="V27" s="349"/>
      <c r="Y27" s="1041" t="s">
        <v>949</v>
      </c>
      <c r="Z27" s="1041" t="s">
        <v>950</v>
      </c>
    </row>
    <row r="28" spans="2:26" s="228" customFormat="1" ht="30" customHeight="1">
      <c r="B28" s="348">
        <v>25</v>
      </c>
      <c r="D28" s="348">
        <v>7.5</v>
      </c>
      <c r="K28" s="348" t="s">
        <v>115</v>
      </c>
      <c r="N28" s="348"/>
      <c r="P28" s="348"/>
      <c r="Q28" s="971"/>
      <c r="T28" s="348"/>
      <c r="Y28" s="1041" t="s">
        <v>951</v>
      </c>
      <c r="Z28" s="1041" t="s">
        <v>952</v>
      </c>
    </row>
    <row r="29" spans="2:26" s="228" customFormat="1" ht="30" customHeight="1">
      <c r="B29" s="348">
        <v>26</v>
      </c>
      <c r="D29" s="348">
        <v>7</v>
      </c>
      <c r="F29" s="347" t="s">
        <v>121</v>
      </c>
      <c r="K29" s="348" t="s">
        <v>112</v>
      </c>
      <c r="N29" s="348"/>
      <c r="P29" s="348"/>
      <c r="Q29" s="966"/>
      <c r="T29" s="348"/>
      <c r="V29" s="347" t="s">
        <v>953</v>
      </c>
      <c r="Y29" s="1041" t="s">
        <v>954</v>
      </c>
      <c r="Z29" s="1041" t="s">
        <v>955</v>
      </c>
    </row>
    <row r="30" spans="2:26" s="228" customFormat="1" ht="30" customHeight="1">
      <c r="B30" s="348">
        <v>27</v>
      </c>
      <c r="D30" s="348">
        <v>6.5</v>
      </c>
      <c r="F30" s="348" t="s">
        <v>74</v>
      </c>
      <c r="K30" s="348" t="s">
        <v>113</v>
      </c>
      <c r="N30" s="348"/>
      <c r="P30" s="348"/>
      <c r="Q30" s="971"/>
      <c r="T30" s="348"/>
      <c r="V30" s="348" t="s">
        <v>74</v>
      </c>
      <c r="Y30" s="1041" t="s">
        <v>956</v>
      </c>
      <c r="Z30" s="1041" t="s">
        <v>957</v>
      </c>
    </row>
    <row r="31" spans="2:26" s="228" customFormat="1" ht="30" customHeight="1">
      <c r="B31" s="348">
        <v>28</v>
      </c>
      <c r="D31" s="348">
        <v>6</v>
      </c>
      <c r="F31" s="348">
        <v>1</v>
      </c>
      <c r="K31" s="348" t="s">
        <v>114</v>
      </c>
      <c r="N31" s="348"/>
      <c r="P31" s="348"/>
      <c r="Q31" s="971"/>
      <c r="T31" s="348"/>
      <c r="V31" s="348" t="s">
        <v>958</v>
      </c>
      <c r="Y31" s="1041" t="s">
        <v>959</v>
      </c>
      <c r="Z31" s="1041" t="s">
        <v>960</v>
      </c>
    </row>
    <row r="32" spans="2:26" s="228" customFormat="1" ht="30" customHeight="1">
      <c r="B32" s="348">
        <v>29</v>
      </c>
      <c r="D32" s="348">
        <v>5.5</v>
      </c>
      <c r="F32" s="348">
        <v>2</v>
      </c>
      <c r="K32" s="348" t="s">
        <v>169</v>
      </c>
      <c r="N32" s="348"/>
      <c r="P32" s="348"/>
      <c r="Q32" s="966"/>
      <c r="T32" s="348"/>
      <c r="V32" s="348" t="s">
        <v>961</v>
      </c>
      <c r="Y32" s="1041" t="s">
        <v>962</v>
      </c>
      <c r="Z32" s="1041" t="s">
        <v>963</v>
      </c>
    </row>
    <row r="33" spans="2:26" s="228" customFormat="1" ht="30" customHeight="1">
      <c r="B33" s="348">
        <v>30</v>
      </c>
      <c r="D33" s="968">
        <v>5</v>
      </c>
      <c r="F33" s="348">
        <v>3</v>
      </c>
      <c r="K33" s="349"/>
      <c r="N33" s="348"/>
      <c r="P33" s="348"/>
      <c r="Q33" s="971"/>
      <c r="T33" s="348"/>
      <c r="V33" s="349"/>
      <c r="Y33" s="1041" t="s">
        <v>964</v>
      </c>
      <c r="Z33" s="1041" t="s">
        <v>965</v>
      </c>
    </row>
    <row r="34" spans="2:26" s="228" customFormat="1" ht="30" customHeight="1">
      <c r="B34" s="348">
        <v>31</v>
      </c>
      <c r="D34" s="968">
        <v>4.5</v>
      </c>
      <c r="F34" s="349"/>
      <c r="N34" s="348"/>
      <c r="P34" s="348"/>
      <c r="Q34" s="971"/>
      <c r="T34" s="348"/>
      <c r="Y34" s="1041" t="s">
        <v>966</v>
      </c>
      <c r="Z34" s="1041" t="s">
        <v>967</v>
      </c>
    </row>
    <row r="35" spans="2:26" s="228" customFormat="1" ht="30" customHeight="1">
      <c r="B35" s="348">
        <v>32</v>
      </c>
      <c r="D35" s="968">
        <v>4</v>
      </c>
      <c r="F35" s="973"/>
      <c r="N35" s="954"/>
      <c r="P35" s="348"/>
      <c r="Q35" s="966"/>
      <c r="T35" s="348"/>
      <c r="V35" s="347" t="s">
        <v>968</v>
      </c>
      <c r="Y35" s="1041" t="s">
        <v>969</v>
      </c>
      <c r="Z35" s="1041" t="s">
        <v>970</v>
      </c>
    </row>
    <row r="36" spans="2:26" s="228" customFormat="1" ht="30" customHeight="1">
      <c r="B36" s="348">
        <v>33</v>
      </c>
      <c r="D36" s="968">
        <v>3.5</v>
      </c>
      <c r="F36" s="347" t="s">
        <v>971</v>
      </c>
      <c r="G36" s="347" t="s">
        <v>514</v>
      </c>
      <c r="N36" s="954"/>
      <c r="P36" s="348"/>
      <c r="Q36" s="971"/>
      <c r="T36" s="348"/>
      <c r="V36" s="348" t="s">
        <v>74</v>
      </c>
      <c r="Y36" s="1041" t="s">
        <v>972</v>
      </c>
      <c r="Z36" s="1041" t="s">
        <v>973</v>
      </c>
    </row>
    <row r="37" spans="2:26" s="228" customFormat="1" ht="30" customHeight="1">
      <c r="B37" s="348">
        <v>34</v>
      </c>
      <c r="D37" s="968">
        <v>3</v>
      </c>
      <c r="F37" s="348" t="s">
        <v>15</v>
      </c>
      <c r="G37" s="348" t="s">
        <v>974</v>
      </c>
      <c r="N37" s="954"/>
      <c r="P37" s="348"/>
      <c r="Q37" s="971"/>
      <c r="T37" s="348"/>
      <c r="V37" s="348" t="s">
        <v>975</v>
      </c>
      <c r="Y37" s="1041" t="s">
        <v>976</v>
      </c>
      <c r="Z37" s="1041" t="s">
        <v>977</v>
      </c>
    </row>
    <row r="38" spans="2:26" s="228" customFormat="1" ht="30" customHeight="1">
      <c r="B38" s="348">
        <v>35</v>
      </c>
      <c r="D38" s="968">
        <v>2.5</v>
      </c>
      <c r="F38" s="348" t="s">
        <v>26</v>
      </c>
      <c r="G38" s="348" t="s">
        <v>978</v>
      </c>
      <c r="N38" s="954"/>
      <c r="P38" s="348"/>
      <c r="Q38" s="974"/>
      <c r="T38" s="348"/>
      <c r="V38" s="348" t="s">
        <v>979</v>
      </c>
      <c r="Y38" s="1041" t="s">
        <v>980</v>
      </c>
      <c r="Z38" s="1041" t="s">
        <v>981</v>
      </c>
    </row>
    <row r="39" spans="2:26" s="228" customFormat="1" ht="30" customHeight="1">
      <c r="B39" s="348">
        <v>36</v>
      </c>
      <c r="D39" s="968">
        <v>2</v>
      </c>
      <c r="F39" s="348" t="s">
        <v>31</v>
      </c>
      <c r="G39" s="348" t="s">
        <v>982</v>
      </c>
      <c r="P39" s="349"/>
      <c r="T39" s="348"/>
      <c r="V39" s="349"/>
      <c r="Y39" s="1041" t="s">
        <v>983</v>
      </c>
      <c r="Z39" s="1041" t="s">
        <v>984</v>
      </c>
    </row>
    <row r="40" spans="2:26" s="228" customFormat="1" ht="30" customHeight="1">
      <c r="B40" s="348">
        <v>37</v>
      </c>
      <c r="D40" s="968">
        <v>1.5</v>
      </c>
      <c r="F40" s="348" t="s">
        <v>74</v>
      </c>
      <c r="G40" s="348" t="s">
        <v>74</v>
      </c>
      <c r="Q40" s="347" t="s">
        <v>985</v>
      </c>
      <c r="R40" s="347" t="s">
        <v>986</v>
      </c>
      <c r="T40" s="348"/>
    </row>
    <row r="41" spans="2:26" s="228" customFormat="1" ht="30" customHeight="1">
      <c r="B41" s="348">
        <v>38</v>
      </c>
      <c r="D41" s="968">
        <v>1</v>
      </c>
      <c r="F41" s="349"/>
      <c r="G41" s="349"/>
      <c r="Q41" s="348" t="s">
        <v>74</v>
      </c>
      <c r="R41" s="348" t="s">
        <v>74</v>
      </c>
      <c r="Y41" s="975" t="s">
        <v>987</v>
      </c>
    </row>
    <row r="42" spans="2:26" s="228" customFormat="1" ht="30" customHeight="1">
      <c r="B42" s="348">
        <v>39</v>
      </c>
      <c r="D42" s="348">
        <v>0.5</v>
      </c>
      <c r="Q42" s="348">
        <v>1</v>
      </c>
      <c r="R42" s="348" t="s">
        <v>988</v>
      </c>
      <c r="Y42" s="976" t="s">
        <v>989</v>
      </c>
    </row>
    <row r="43" spans="2:26" s="228" customFormat="1" ht="30" customHeight="1">
      <c r="B43" s="348">
        <v>40</v>
      </c>
      <c r="D43" s="348">
        <v>0</v>
      </c>
      <c r="Q43" s="348">
        <v>2</v>
      </c>
      <c r="R43" s="348" t="s">
        <v>990</v>
      </c>
      <c r="Y43" s="348" t="s">
        <v>74</v>
      </c>
    </row>
    <row r="44" spans="2:26" s="228" customFormat="1" ht="30" customHeight="1">
      <c r="D44" s="349"/>
      <c r="Q44" s="348">
        <v>3</v>
      </c>
      <c r="R44" s="348" t="s">
        <v>991</v>
      </c>
      <c r="Y44" s="348">
        <f>COUNTA(Y5:Y39)</f>
        <v>35</v>
      </c>
    </row>
    <row r="45" spans="2:26" s="228" customFormat="1" ht="30" customHeight="1">
      <c r="B45" s="347" t="s">
        <v>992</v>
      </c>
      <c r="D45" s="968">
        <v>0</v>
      </c>
      <c r="Q45" s="348">
        <v>4</v>
      </c>
      <c r="R45" s="348" t="s">
        <v>993</v>
      </c>
    </row>
    <row r="46" spans="2:26" s="228" customFormat="1" ht="30" customHeight="1">
      <c r="B46" s="348" t="s">
        <v>74</v>
      </c>
      <c r="D46" s="968">
        <v>1</v>
      </c>
      <c r="Q46" s="348">
        <v>5</v>
      </c>
      <c r="R46" s="348" t="s">
        <v>994</v>
      </c>
    </row>
    <row r="47" spans="2:26" s="228" customFormat="1" ht="30" customHeight="1">
      <c r="B47" s="968" t="s">
        <v>109</v>
      </c>
      <c r="D47" s="968">
        <v>2</v>
      </c>
      <c r="Q47" s="348">
        <v>6</v>
      </c>
      <c r="R47" s="348" t="s">
        <v>995</v>
      </c>
    </row>
    <row r="48" spans="2:26" s="228" customFormat="1" ht="30" customHeight="1">
      <c r="B48" s="968" t="s">
        <v>110</v>
      </c>
      <c r="D48" s="348">
        <v>3</v>
      </c>
      <c r="Q48" s="348">
        <v>7</v>
      </c>
      <c r="R48" s="348" t="s">
        <v>203</v>
      </c>
    </row>
    <row r="49" spans="4:22" s="228" customFormat="1" ht="30" customHeight="1">
      <c r="D49" s="348">
        <v>4</v>
      </c>
      <c r="Q49" s="348">
        <v>8</v>
      </c>
      <c r="R49" s="348" t="s">
        <v>204</v>
      </c>
    </row>
    <row r="50" spans="4:22" s="228" customFormat="1" ht="30" customHeight="1">
      <c r="Q50" s="348">
        <v>9</v>
      </c>
      <c r="R50" s="348" t="s">
        <v>996</v>
      </c>
    </row>
    <row r="51" spans="4:22" s="228" customFormat="1" ht="30" customHeight="1">
      <c r="Q51" s="348">
        <v>10</v>
      </c>
      <c r="R51" s="348" t="s">
        <v>997</v>
      </c>
    </row>
    <row r="52" spans="4:22" s="228" customFormat="1" ht="30" customHeight="1">
      <c r="Q52" s="348">
        <v>11</v>
      </c>
      <c r="R52" s="348" t="s">
        <v>998</v>
      </c>
    </row>
    <row r="53" spans="4:22" s="228" customFormat="1" ht="30" customHeight="1">
      <c r="Q53" s="348">
        <v>12</v>
      </c>
      <c r="R53" s="348" t="s">
        <v>999</v>
      </c>
    </row>
    <row r="54" spans="4:22" s="228" customFormat="1" ht="30" customHeight="1">
      <c r="O54" s="977"/>
      <c r="Q54" s="349"/>
      <c r="R54" s="349"/>
    </row>
    <row r="55" spans="4:22" s="228" customFormat="1" ht="30" customHeight="1">
      <c r="R55" s="198"/>
    </row>
    <row r="56" spans="4:22" s="228" customFormat="1" ht="30" customHeight="1">
      <c r="R56" s="198"/>
    </row>
    <row r="57" spans="4:22" s="228" customFormat="1" ht="30" customHeight="1">
      <c r="R57" s="198"/>
    </row>
    <row r="58" spans="4:22" s="228" customFormat="1" ht="30" customHeight="1">
      <c r="R58" s="198"/>
    </row>
    <row r="59" spans="4:22" s="228" customFormat="1" ht="30" customHeight="1">
      <c r="R59" s="198"/>
    </row>
    <row r="60" spans="4:22" s="228" customFormat="1" ht="30" customHeight="1">
      <c r="H60" s="198"/>
      <c r="I60" s="198"/>
      <c r="R60" s="198"/>
    </row>
    <row r="61" spans="4:22" s="228" customFormat="1" ht="30" customHeight="1">
      <c r="H61" s="198"/>
      <c r="I61" s="198"/>
      <c r="R61" s="198"/>
    </row>
    <row r="62" spans="4:22" s="228" customFormat="1" ht="30" customHeight="1">
      <c r="H62" s="198"/>
      <c r="I62" s="198"/>
      <c r="R62" s="198"/>
    </row>
    <row r="63" spans="4:22" s="228" customFormat="1" ht="30" customHeight="1">
      <c r="H63" s="198"/>
      <c r="I63" s="198"/>
      <c r="R63" s="198"/>
    </row>
    <row r="64" spans="4:22" s="228" customFormat="1" ht="30" customHeight="1">
      <c r="H64" s="198"/>
      <c r="I64" s="198"/>
      <c r="R64" s="198"/>
      <c r="S64" s="198"/>
      <c r="T64" s="198"/>
      <c r="V64" s="198"/>
    </row>
  </sheetData>
  <sheetProtection sheet="1"/>
  <mergeCells count="3">
    <mergeCell ref="Y2:Z2"/>
    <mergeCell ref="AB2:AD2"/>
    <mergeCell ref="H13:I13"/>
  </mergeCell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5">
    <tabColor indexed="5"/>
  </sheetPr>
  <dimension ref="A1:P167"/>
  <sheetViews>
    <sheetView zoomScale="40" zoomScaleNormal="40" workbookViewId="0">
      <pane xSplit="2" ySplit="1" topLeftCell="C2" activePane="bottomRight" state="frozen"/>
      <selection activeCell="G7" sqref="G7"/>
      <selection pane="topRight"/>
      <selection pane="bottomLeft"/>
      <selection pane="bottomRight" activeCell="O18" sqref="O18"/>
    </sheetView>
  </sheetViews>
  <sheetFormatPr baseColWidth="10" defaultColWidth="10.85546875" defaultRowHeight="18" customHeight="1"/>
  <cols>
    <col min="1" max="1" width="23" style="978" customWidth="1"/>
    <col min="2" max="3" width="16.28515625" style="978" customWidth="1"/>
    <col min="4" max="4" width="11.85546875" style="978" customWidth="1"/>
    <col min="5" max="5" width="37.7109375" style="978" customWidth="1"/>
    <col min="6" max="6" width="12.85546875" style="978" customWidth="1"/>
    <col min="7" max="7" width="19.85546875" style="978" customWidth="1"/>
    <col min="8" max="8" width="31.7109375" style="978" customWidth="1"/>
    <col min="9" max="9" width="27.140625" style="978" customWidth="1"/>
    <col min="10" max="10" width="10.85546875" style="978"/>
    <col min="11" max="11" width="10.85546875" style="978" customWidth="1"/>
    <col min="12" max="12" width="47.7109375" style="978" customWidth="1"/>
    <col min="13" max="13" width="10.85546875" style="978"/>
    <col min="14" max="14" width="17.5703125" style="978" customWidth="1"/>
    <col min="15" max="15" width="26.7109375" style="978" customWidth="1"/>
    <col min="16" max="16" width="20.28515625" style="978" customWidth="1"/>
    <col min="17" max="16384" width="10.85546875" style="978"/>
  </cols>
  <sheetData>
    <row r="1" spans="1:16" ht="36.950000000000003" customHeight="1">
      <c r="A1" s="979" t="s">
        <v>72</v>
      </c>
      <c r="B1" s="979" t="s">
        <v>73</v>
      </c>
      <c r="C1" s="979" t="s">
        <v>1000</v>
      </c>
      <c r="D1" s="979" t="s">
        <v>828</v>
      </c>
      <c r="E1" s="979" t="s">
        <v>1001</v>
      </c>
      <c r="F1" s="979" t="s">
        <v>11</v>
      </c>
      <c r="G1" s="979" t="s">
        <v>1002</v>
      </c>
      <c r="H1" s="979" t="s">
        <v>154</v>
      </c>
      <c r="I1" s="979" t="s">
        <v>1003</v>
      </c>
      <c r="J1" s="979" t="s">
        <v>1004</v>
      </c>
      <c r="K1" s="979" t="s">
        <v>1005</v>
      </c>
      <c r="L1" s="979" t="s">
        <v>1006</v>
      </c>
      <c r="N1" s="1640" t="s">
        <v>1019</v>
      </c>
      <c r="O1" s="1641"/>
      <c r="P1" s="1642"/>
    </row>
    <row r="2" spans="1:16" ht="18" customHeight="1">
      <c r="A2" s="980" t="s">
        <v>1007</v>
      </c>
      <c r="B2" s="980" t="s">
        <v>1008</v>
      </c>
      <c r="C2" s="980" t="s">
        <v>1009</v>
      </c>
      <c r="D2" s="981">
        <v>2</v>
      </c>
      <c r="E2" s="981" t="s">
        <v>1010</v>
      </c>
      <c r="F2" s="981" t="s">
        <v>1011</v>
      </c>
      <c r="G2" s="981"/>
      <c r="H2" s="981" t="s">
        <v>1012</v>
      </c>
      <c r="I2" s="981" t="s">
        <v>1013</v>
      </c>
      <c r="J2" s="981"/>
      <c r="K2" s="981"/>
      <c r="L2" s="981"/>
      <c r="N2" s="1024" t="s">
        <v>72</v>
      </c>
      <c r="O2" s="1024" t="s">
        <v>73</v>
      </c>
      <c r="P2" s="1024" t="s">
        <v>1001</v>
      </c>
    </row>
    <row r="3" spans="1:16" ht="18" customHeight="1">
      <c r="A3" s="980"/>
      <c r="B3" s="980"/>
      <c r="C3" s="980"/>
      <c r="D3" s="982"/>
      <c r="E3" s="983"/>
      <c r="F3" s="982"/>
      <c r="G3" s="982"/>
      <c r="H3" s="982"/>
      <c r="I3" s="982"/>
      <c r="J3" s="982"/>
      <c r="K3" s="982"/>
      <c r="L3" s="982"/>
      <c r="N3" s="980"/>
      <c r="O3" s="980"/>
      <c r="P3" s="980"/>
    </row>
    <row r="4" spans="1:16" ht="18" customHeight="1">
      <c r="A4" s="980"/>
      <c r="B4" s="980"/>
      <c r="C4" s="980"/>
      <c r="D4" s="982"/>
      <c r="E4" s="983"/>
      <c r="F4" s="982"/>
      <c r="G4" s="982"/>
      <c r="H4" s="982"/>
      <c r="I4" s="982"/>
      <c r="J4" s="982"/>
      <c r="K4" s="982"/>
      <c r="L4" s="982"/>
      <c r="N4" s="980"/>
      <c r="O4" s="980"/>
      <c r="P4" s="980"/>
    </row>
    <row r="5" spans="1:16" ht="18" customHeight="1">
      <c r="A5" s="980"/>
      <c r="B5" s="980"/>
      <c r="C5" s="980"/>
      <c r="D5" s="984"/>
      <c r="E5" s="985"/>
      <c r="F5" s="984"/>
      <c r="G5" s="984"/>
      <c r="H5" s="984"/>
      <c r="I5" s="984"/>
      <c r="J5" s="984"/>
      <c r="K5" s="984"/>
      <c r="L5" s="984"/>
      <c r="N5" s="980"/>
      <c r="O5" s="980"/>
      <c r="P5" s="980"/>
    </row>
    <row r="6" spans="1:16" ht="18" customHeight="1">
      <c r="A6" s="980"/>
      <c r="B6" s="980"/>
      <c r="C6" s="980"/>
      <c r="D6" s="984"/>
      <c r="E6" s="986"/>
      <c r="F6" s="984"/>
      <c r="G6" s="984"/>
      <c r="H6" s="984"/>
      <c r="I6" s="984"/>
      <c r="J6" s="984"/>
      <c r="K6" s="984"/>
      <c r="L6" s="984"/>
      <c r="N6" s="980"/>
      <c r="O6" s="980"/>
      <c r="P6" s="980"/>
    </row>
    <row r="7" spans="1:16" ht="18" customHeight="1">
      <c r="A7" s="980"/>
      <c r="B7" s="980"/>
      <c r="C7" s="980"/>
      <c r="D7" s="981"/>
      <c r="E7" s="987"/>
      <c r="F7" s="981"/>
      <c r="G7" s="981"/>
      <c r="H7" s="981"/>
      <c r="I7" s="981"/>
      <c r="J7" s="981"/>
      <c r="K7" s="981"/>
      <c r="L7" s="981"/>
      <c r="N7" s="980"/>
      <c r="O7" s="980"/>
      <c r="P7" s="980"/>
    </row>
    <row r="8" spans="1:16" ht="18" customHeight="1">
      <c r="A8" s="980"/>
      <c r="B8" s="980"/>
      <c r="C8" s="980"/>
      <c r="D8" s="984"/>
      <c r="E8" s="985"/>
      <c r="F8" s="984"/>
      <c r="G8" s="984"/>
      <c r="H8" s="984"/>
      <c r="I8" s="984"/>
      <c r="J8" s="984"/>
      <c r="K8" s="984"/>
      <c r="L8" s="984"/>
      <c r="N8" s="980"/>
      <c r="O8" s="980"/>
      <c r="P8" s="980"/>
    </row>
    <row r="9" spans="1:16" ht="18" customHeight="1">
      <c r="A9" s="980"/>
      <c r="B9" s="980"/>
      <c r="C9" s="980"/>
      <c r="D9" s="982"/>
      <c r="E9" s="983"/>
      <c r="F9" s="982"/>
      <c r="G9" s="982"/>
      <c r="H9" s="982"/>
      <c r="I9" s="982"/>
      <c r="J9" s="982"/>
      <c r="K9" s="982"/>
      <c r="L9" s="982"/>
      <c r="N9" s="980"/>
      <c r="O9" s="980"/>
      <c r="P9" s="980"/>
    </row>
    <row r="10" spans="1:16" ht="18" customHeight="1">
      <c r="A10" s="980"/>
      <c r="B10" s="980"/>
      <c r="C10" s="980"/>
      <c r="D10" s="984"/>
      <c r="E10" s="985"/>
      <c r="F10" s="984"/>
      <c r="G10" s="984"/>
      <c r="H10" s="984"/>
      <c r="I10" s="984"/>
      <c r="J10" s="984"/>
      <c r="K10" s="984"/>
      <c r="L10" s="984"/>
      <c r="N10" s="980"/>
      <c r="O10" s="980"/>
      <c r="P10" s="980"/>
    </row>
    <row r="11" spans="1:16" ht="18" customHeight="1">
      <c r="A11" s="980"/>
      <c r="B11" s="980"/>
      <c r="C11" s="980"/>
      <c r="D11" s="981"/>
      <c r="E11" s="987"/>
      <c r="F11" s="981"/>
      <c r="G11" s="981"/>
      <c r="H11" s="981"/>
      <c r="I11" s="981"/>
      <c r="J11" s="981"/>
      <c r="K11" s="981"/>
      <c r="L11" s="981"/>
      <c r="N11" s="980"/>
      <c r="O11" s="980"/>
      <c r="P11" s="980"/>
    </row>
    <row r="12" spans="1:16" s="988" customFormat="1" ht="18" customHeight="1">
      <c r="A12" s="980"/>
      <c r="B12" s="980"/>
      <c r="C12" s="980"/>
      <c r="D12" s="984"/>
      <c r="E12" s="986"/>
      <c r="F12" s="984"/>
      <c r="G12" s="984"/>
      <c r="H12" s="984"/>
      <c r="I12" s="984"/>
      <c r="J12" s="984"/>
      <c r="K12" s="984"/>
      <c r="L12" s="984"/>
      <c r="N12" s="980"/>
      <c r="O12" s="980"/>
      <c r="P12" s="980"/>
    </row>
    <row r="13" spans="1:16" ht="18" customHeight="1">
      <c r="A13" s="989"/>
      <c r="B13" s="989"/>
      <c r="C13" s="989"/>
      <c r="D13" s="990"/>
      <c r="E13" s="991"/>
      <c r="F13" s="990"/>
      <c r="G13" s="990"/>
      <c r="H13" s="990"/>
      <c r="I13" s="990"/>
      <c r="J13" s="990"/>
      <c r="K13" s="990"/>
      <c r="L13" s="990"/>
      <c r="N13" s="980"/>
      <c r="O13" s="980"/>
      <c r="P13" s="980"/>
    </row>
    <row r="14" spans="1:16" ht="18" customHeight="1">
      <c r="A14" s="980"/>
      <c r="B14" s="980"/>
      <c r="C14" s="980"/>
      <c r="D14" s="984"/>
      <c r="E14" s="986"/>
      <c r="F14" s="984"/>
      <c r="G14" s="984"/>
      <c r="H14" s="984"/>
      <c r="I14" s="984"/>
      <c r="J14" s="984"/>
      <c r="K14" s="984"/>
      <c r="L14" s="984"/>
    </row>
    <row r="15" spans="1:16" ht="18" customHeight="1">
      <c r="A15" s="980"/>
      <c r="B15" s="980"/>
      <c r="C15" s="980"/>
      <c r="D15" s="984"/>
      <c r="E15" s="986"/>
      <c r="F15" s="984"/>
      <c r="G15" s="984"/>
      <c r="H15" s="984"/>
      <c r="I15" s="984"/>
      <c r="J15" s="984"/>
      <c r="K15" s="984"/>
      <c r="L15" s="984"/>
    </row>
    <row r="16" spans="1:16" ht="18" customHeight="1">
      <c r="A16" s="980"/>
      <c r="B16" s="980"/>
      <c r="C16" s="980"/>
      <c r="D16" s="984"/>
      <c r="E16" s="986"/>
      <c r="F16" s="984"/>
      <c r="G16" s="984"/>
      <c r="H16" s="984"/>
      <c r="I16" s="984"/>
      <c r="J16" s="984"/>
      <c r="K16" s="984"/>
      <c r="L16" s="984"/>
    </row>
    <row r="17" spans="1:12" ht="18" customHeight="1">
      <c r="A17" s="980"/>
      <c r="B17" s="980"/>
      <c r="C17" s="980"/>
      <c r="D17" s="984"/>
      <c r="E17" s="986"/>
      <c r="F17" s="984"/>
      <c r="G17" s="984"/>
      <c r="H17" s="984"/>
      <c r="I17" s="984"/>
      <c r="J17" s="984"/>
      <c r="K17" s="984"/>
      <c r="L17" s="984"/>
    </row>
    <row r="18" spans="1:12" ht="18" customHeight="1">
      <c r="A18" s="980"/>
      <c r="B18" s="980"/>
      <c r="C18" s="980"/>
      <c r="D18" s="982"/>
      <c r="E18" s="983"/>
      <c r="F18" s="982"/>
      <c r="G18" s="982"/>
      <c r="H18" s="982"/>
      <c r="I18" s="982"/>
      <c r="J18" s="982"/>
      <c r="K18" s="982"/>
      <c r="L18" s="982"/>
    </row>
    <row r="19" spans="1:12" ht="18" customHeight="1">
      <c r="A19" s="980"/>
      <c r="B19" s="980"/>
      <c r="C19" s="980"/>
      <c r="D19" s="984"/>
      <c r="E19" s="986"/>
      <c r="F19" s="984"/>
      <c r="G19" s="984"/>
      <c r="H19" s="984"/>
      <c r="I19" s="984"/>
      <c r="J19" s="984"/>
      <c r="K19" s="984"/>
      <c r="L19" s="984"/>
    </row>
    <row r="20" spans="1:12" ht="18" customHeight="1">
      <c r="A20" s="980"/>
      <c r="B20" s="980"/>
      <c r="C20" s="980"/>
      <c r="D20" s="984"/>
      <c r="E20" s="986"/>
      <c r="F20" s="984"/>
      <c r="G20" s="984"/>
      <c r="H20" s="984"/>
      <c r="I20" s="984"/>
      <c r="J20" s="984"/>
      <c r="K20" s="984"/>
      <c r="L20" s="984"/>
    </row>
    <row r="21" spans="1:12" ht="18" customHeight="1">
      <c r="A21" s="980"/>
      <c r="B21" s="980"/>
      <c r="C21" s="980"/>
      <c r="D21" s="984"/>
      <c r="E21" s="986"/>
      <c r="F21" s="984"/>
      <c r="G21" s="984"/>
      <c r="H21" s="984"/>
      <c r="I21" s="984"/>
      <c r="J21" s="984"/>
      <c r="K21" s="984"/>
      <c r="L21" s="984"/>
    </row>
    <row r="22" spans="1:12" ht="18" customHeight="1">
      <c r="A22" s="980"/>
      <c r="B22" s="980"/>
      <c r="C22" s="980"/>
      <c r="D22" s="982"/>
      <c r="E22" s="983"/>
      <c r="F22" s="982"/>
      <c r="G22" s="982"/>
      <c r="H22" s="982"/>
      <c r="I22" s="982"/>
      <c r="J22" s="982"/>
      <c r="K22" s="982"/>
      <c r="L22" s="982"/>
    </row>
    <row r="23" spans="1:12" ht="18" customHeight="1">
      <c r="A23" s="980"/>
      <c r="B23" s="980"/>
      <c r="C23" s="980"/>
      <c r="D23" s="984"/>
      <c r="E23" s="986"/>
      <c r="F23" s="984"/>
      <c r="G23" s="984"/>
      <c r="H23" s="984"/>
      <c r="I23" s="984"/>
      <c r="J23" s="984"/>
      <c r="K23" s="984"/>
      <c r="L23" s="984"/>
    </row>
    <row r="24" spans="1:12" ht="18" customHeight="1">
      <c r="A24" s="980"/>
      <c r="B24" s="980"/>
      <c r="C24" s="980"/>
      <c r="D24" s="984"/>
      <c r="E24" s="986"/>
      <c r="F24" s="984"/>
      <c r="G24" s="984"/>
      <c r="H24" s="984"/>
      <c r="I24" s="984"/>
      <c r="J24" s="984"/>
      <c r="K24" s="984"/>
      <c r="L24" s="984"/>
    </row>
    <row r="25" spans="1:12" ht="18" customHeight="1">
      <c r="A25" s="980"/>
      <c r="B25" s="980"/>
      <c r="C25" s="980"/>
      <c r="D25" s="984"/>
      <c r="E25" s="986"/>
      <c r="F25" s="984"/>
      <c r="G25" s="984"/>
      <c r="H25" s="984"/>
      <c r="I25" s="984"/>
      <c r="J25" s="984"/>
      <c r="K25" s="984"/>
      <c r="L25" s="984"/>
    </row>
    <row r="26" spans="1:12" ht="18" customHeight="1">
      <c r="A26" s="980"/>
      <c r="B26" s="980"/>
      <c r="C26" s="980"/>
      <c r="D26" s="982"/>
      <c r="E26" s="983"/>
      <c r="F26" s="982"/>
      <c r="G26" s="982"/>
      <c r="H26" s="982"/>
      <c r="I26" s="982"/>
      <c r="J26" s="982"/>
      <c r="K26" s="982"/>
      <c r="L26" s="982"/>
    </row>
    <row r="27" spans="1:12" ht="18" customHeight="1">
      <c r="A27" s="980"/>
      <c r="B27" s="980"/>
      <c r="C27" s="980"/>
      <c r="D27" s="984"/>
      <c r="E27" s="986"/>
      <c r="F27" s="984"/>
      <c r="G27" s="984"/>
      <c r="H27" s="984"/>
      <c r="I27" s="984"/>
      <c r="J27" s="984"/>
      <c r="K27" s="984"/>
      <c r="L27" s="984"/>
    </row>
    <row r="28" spans="1:12" ht="18" customHeight="1">
      <c r="A28" s="980"/>
      <c r="B28" s="980"/>
      <c r="C28" s="980"/>
      <c r="D28" s="981"/>
      <c r="E28" s="987"/>
      <c r="F28" s="981"/>
      <c r="G28" s="981"/>
      <c r="H28" s="981"/>
      <c r="I28" s="981"/>
      <c r="J28" s="981"/>
      <c r="K28" s="981"/>
      <c r="L28" s="981"/>
    </row>
    <row r="29" spans="1:12" ht="18" customHeight="1">
      <c r="A29" s="980"/>
      <c r="B29" s="980"/>
      <c r="C29" s="980"/>
      <c r="D29" s="992"/>
      <c r="E29" s="993"/>
      <c r="F29" s="992"/>
      <c r="G29" s="992"/>
      <c r="H29" s="992"/>
      <c r="I29" s="992"/>
      <c r="J29" s="992"/>
      <c r="K29" s="992"/>
      <c r="L29" s="992"/>
    </row>
    <row r="30" spans="1:12" ht="18" customHeight="1">
      <c r="A30" s="980"/>
      <c r="B30" s="980"/>
      <c r="C30" s="980"/>
      <c r="D30" s="984"/>
      <c r="E30" s="986"/>
      <c r="F30" s="984"/>
      <c r="G30" s="984"/>
      <c r="H30" s="984"/>
      <c r="I30" s="984"/>
      <c r="J30" s="984"/>
      <c r="K30" s="984"/>
      <c r="L30" s="984"/>
    </row>
    <row r="31" spans="1:12" ht="18" customHeight="1">
      <c r="A31" s="980"/>
      <c r="B31" s="980"/>
      <c r="C31" s="980"/>
      <c r="D31" s="984"/>
      <c r="E31" s="986"/>
      <c r="F31" s="984"/>
      <c r="G31" s="984"/>
      <c r="H31" s="984"/>
      <c r="I31" s="984"/>
      <c r="J31" s="984"/>
      <c r="K31" s="984"/>
      <c r="L31" s="984"/>
    </row>
    <row r="32" spans="1:12" ht="18" customHeight="1">
      <c r="A32" s="980"/>
      <c r="B32" s="980"/>
      <c r="C32" s="980"/>
      <c r="D32" s="984"/>
      <c r="E32" s="986"/>
      <c r="F32" s="984"/>
      <c r="G32" s="984"/>
      <c r="H32" s="984"/>
      <c r="I32" s="984"/>
      <c r="J32" s="984"/>
      <c r="K32" s="984"/>
      <c r="L32" s="984"/>
    </row>
    <row r="33" spans="1:16" ht="18" customHeight="1">
      <c r="A33" s="980"/>
      <c r="B33" s="980"/>
      <c r="C33" s="980"/>
      <c r="D33" s="992"/>
      <c r="E33" s="993"/>
      <c r="F33" s="992"/>
      <c r="G33" s="992"/>
      <c r="H33" s="992"/>
      <c r="I33" s="992"/>
      <c r="J33" s="992"/>
      <c r="K33" s="992"/>
      <c r="L33" s="992"/>
    </row>
    <row r="34" spans="1:16" ht="18" customHeight="1">
      <c r="A34" s="980"/>
      <c r="B34" s="980"/>
      <c r="C34" s="980"/>
      <c r="D34" s="984"/>
      <c r="E34" s="986"/>
      <c r="F34" s="984"/>
      <c r="G34" s="984"/>
      <c r="H34" s="984"/>
      <c r="I34" s="984"/>
      <c r="J34" s="984"/>
      <c r="K34" s="984"/>
      <c r="L34" s="984"/>
    </row>
    <row r="35" spans="1:16" ht="18" customHeight="1">
      <c r="A35" s="980"/>
      <c r="B35" s="980"/>
      <c r="C35" s="980"/>
      <c r="D35" s="984"/>
      <c r="E35" s="986"/>
      <c r="F35" s="984"/>
      <c r="G35" s="984"/>
      <c r="H35" s="984"/>
      <c r="I35" s="984"/>
      <c r="J35" s="984"/>
      <c r="K35" s="984"/>
      <c r="L35" s="984"/>
    </row>
    <row r="36" spans="1:16" ht="18" customHeight="1">
      <c r="A36" s="980"/>
      <c r="B36" s="980"/>
      <c r="C36" s="980"/>
      <c r="D36" s="984"/>
      <c r="E36" s="986"/>
      <c r="F36" s="984"/>
      <c r="G36" s="984"/>
      <c r="H36" s="984"/>
      <c r="I36" s="984"/>
      <c r="J36" s="984"/>
      <c r="K36" s="984"/>
      <c r="L36" s="984"/>
    </row>
    <row r="37" spans="1:16" ht="18" customHeight="1">
      <c r="A37" s="980"/>
      <c r="B37" s="980"/>
      <c r="C37" s="980"/>
      <c r="D37" s="981"/>
      <c r="E37" s="987"/>
      <c r="F37" s="981"/>
      <c r="G37" s="981"/>
      <c r="H37" s="981"/>
      <c r="I37" s="981"/>
      <c r="J37" s="981"/>
      <c r="K37" s="981"/>
      <c r="L37" s="981"/>
    </row>
    <row r="38" spans="1:16" ht="18" customHeight="1">
      <c r="A38" s="980"/>
      <c r="B38" s="980"/>
      <c r="C38" s="980"/>
      <c r="D38" s="984"/>
      <c r="E38" s="986"/>
      <c r="F38" s="984"/>
      <c r="G38" s="984"/>
      <c r="H38" s="984"/>
      <c r="I38" s="984"/>
      <c r="J38" s="984"/>
      <c r="K38" s="984"/>
      <c r="L38" s="984"/>
    </row>
    <row r="39" spans="1:16" ht="18" customHeight="1">
      <c r="A39" s="980"/>
      <c r="B39" s="980"/>
      <c r="C39" s="980"/>
      <c r="D39" s="981"/>
      <c r="E39" s="987"/>
      <c r="F39" s="981"/>
      <c r="G39" s="981"/>
      <c r="H39" s="981"/>
      <c r="I39" s="981"/>
      <c r="J39" s="981"/>
      <c r="K39" s="981"/>
      <c r="L39" s="981"/>
    </row>
    <row r="40" spans="1:16" ht="18" customHeight="1">
      <c r="A40" s="980"/>
      <c r="B40" s="980"/>
      <c r="C40" s="980"/>
      <c r="D40" s="984"/>
      <c r="E40" s="986"/>
      <c r="F40" s="984"/>
      <c r="G40" s="984"/>
      <c r="H40" s="984"/>
      <c r="I40" s="984"/>
      <c r="J40" s="984"/>
      <c r="K40" s="984"/>
      <c r="L40" s="984"/>
    </row>
    <row r="41" spans="1:16" ht="18" customHeight="1">
      <c r="A41" s="980"/>
      <c r="B41" s="980"/>
      <c r="C41" s="980"/>
      <c r="D41" s="982"/>
      <c r="E41" s="983"/>
      <c r="F41" s="982"/>
      <c r="G41" s="982"/>
      <c r="H41" s="982"/>
      <c r="I41" s="982"/>
      <c r="J41" s="982"/>
      <c r="K41" s="982"/>
      <c r="L41" s="982"/>
    </row>
    <row r="42" spans="1:16" ht="18" customHeight="1">
      <c r="A42" s="980"/>
      <c r="B42" s="980"/>
      <c r="C42" s="980"/>
      <c r="D42" s="984"/>
      <c r="E42" s="986"/>
      <c r="F42" s="984"/>
      <c r="G42" s="984"/>
      <c r="H42" s="984"/>
      <c r="I42" s="984"/>
      <c r="J42" s="984"/>
      <c r="K42" s="984"/>
      <c r="L42" s="984"/>
    </row>
    <row r="43" spans="1:16" ht="18" customHeight="1">
      <c r="A43" s="980"/>
      <c r="B43" s="980"/>
      <c r="C43" s="980"/>
      <c r="D43" s="992"/>
      <c r="E43" s="993"/>
      <c r="F43" s="992"/>
      <c r="G43" s="992"/>
      <c r="H43" s="992"/>
      <c r="I43" s="992"/>
      <c r="J43" s="992"/>
      <c r="K43" s="992"/>
      <c r="L43" s="992"/>
    </row>
    <row r="44" spans="1:16" ht="18" customHeight="1">
      <c r="A44" s="980"/>
      <c r="B44" s="980"/>
      <c r="C44" s="980"/>
      <c r="D44" s="982"/>
      <c r="E44" s="983"/>
      <c r="F44" s="982"/>
      <c r="G44" s="982"/>
      <c r="H44" s="982"/>
      <c r="I44" s="982"/>
      <c r="J44" s="982"/>
      <c r="K44" s="982"/>
      <c r="L44" s="982"/>
    </row>
    <row r="45" spans="1:16" s="988" customFormat="1" ht="15.75">
      <c r="A45" s="980"/>
      <c r="B45" s="980"/>
      <c r="C45" s="980"/>
      <c r="D45" s="982"/>
      <c r="E45" s="983"/>
      <c r="F45" s="982"/>
      <c r="G45" s="982"/>
      <c r="H45" s="982"/>
      <c r="I45" s="982"/>
      <c r="J45" s="982"/>
      <c r="K45" s="982"/>
      <c r="L45" s="982"/>
      <c r="N45" s="978"/>
      <c r="O45" s="978"/>
      <c r="P45" s="978"/>
    </row>
    <row r="46" spans="1:16" ht="18" customHeight="1">
      <c r="A46" s="980"/>
      <c r="B46" s="980"/>
      <c r="C46" s="980"/>
      <c r="D46" s="992"/>
      <c r="E46" s="993"/>
      <c r="F46" s="992"/>
      <c r="G46" s="992"/>
      <c r="H46" s="992"/>
      <c r="I46" s="992"/>
      <c r="J46" s="992"/>
      <c r="K46" s="992"/>
      <c r="L46" s="992"/>
      <c r="N46" s="988"/>
      <c r="O46" s="988"/>
      <c r="P46" s="988"/>
    </row>
    <row r="47" spans="1:16" ht="18" customHeight="1">
      <c r="A47" s="980"/>
      <c r="B47" s="980"/>
      <c r="C47" s="980"/>
      <c r="D47" s="984"/>
      <c r="E47" s="986"/>
      <c r="F47" s="984"/>
      <c r="G47" s="984"/>
      <c r="H47" s="984"/>
      <c r="I47" s="984"/>
      <c r="J47" s="984"/>
      <c r="K47" s="984"/>
      <c r="L47" s="984"/>
    </row>
    <row r="48" spans="1:16" ht="18" customHeight="1">
      <c r="A48" s="980"/>
      <c r="B48" s="980"/>
      <c r="C48" s="980"/>
      <c r="D48" s="992"/>
      <c r="E48" s="993"/>
      <c r="F48" s="992"/>
      <c r="G48" s="992"/>
      <c r="H48" s="992"/>
      <c r="I48" s="992"/>
      <c r="J48" s="992"/>
      <c r="K48" s="992"/>
      <c r="L48" s="992"/>
    </row>
    <row r="49" spans="1:12" ht="18" customHeight="1">
      <c r="A49" s="980"/>
      <c r="B49" s="980"/>
      <c r="C49" s="980"/>
      <c r="D49" s="981"/>
      <c r="E49" s="987"/>
      <c r="F49" s="981"/>
      <c r="G49" s="981"/>
      <c r="H49" s="981"/>
      <c r="I49" s="981"/>
      <c r="J49" s="981"/>
      <c r="K49" s="981"/>
      <c r="L49" s="981"/>
    </row>
    <row r="50" spans="1:12" ht="18" customHeight="1">
      <c r="A50" s="980"/>
      <c r="B50" s="980"/>
      <c r="C50" s="980"/>
      <c r="D50" s="982"/>
      <c r="E50" s="983"/>
      <c r="F50" s="982"/>
      <c r="G50" s="982"/>
      <c r="H50" s="982"/>
      <c r="I50" s="982"/>
      <c r="J50" s="982"/>
      <c r="K50" s="982"/>
      <c r="L50" s="982"/>
    </row>
    <row r="51" spans="1:12" ht="18" customHeight="1">
      <c r="A51" s="980"/>
      <c r="B51" s="980"/>
      <c r="C51" s="980"/>
      <c r="D51" s="984"/>
      <c r="E51" s="986"/>
      <c r="F51" s="984"/>
      <c r="G51" s="984"/>
      <c r="H51" s="984"/>
      <c r="I51" s="984"/>
      <c r="J51" s="984"/>
      <c r="K51" s="984"/>
      <c r="L51" s="984"/>
    </row>
    <row r="52" spans="1:12" ht="18" customHeight="1">
      <c r="A52" s="980"/>
      <c r="B52" s="980"/>
      <c r="C52" s="980"/>
      <c r="D52" s="982"/>
      <c r="E52" s="983"/>
      <c r="F52" s="982"/>
      <c r="G52" s="982"/>
      <c r="H52" s="982"/>
      <c r="I52" s="982"/>
      <c r="J52" s="982"/>
      <c r="K52" s="982"/>
      <c r="L52" s="982"/>
    </row>
    <row r="53" spans="1:12" ht="18" customHeight="1">
      <c r="A53" s="980"/>
      <c r="B53" s="980"/>
      <c r="C53" s="980"/>
      <c r="D53" s="984"/>
      <c r="E53" s="986"/>
      <c r="F53" s="984"/>
      <c r="G53" s="984"/>
      <c r="H53" s="984"/>
      <c r="I53" s="984"/>
      <c r="J53" s="984"/>
      <c r="K53" s="984"/>
      <c r="L53" s="984"/>
    </row>
    <row r="54" spans="1:12" ht="18" customHeight="1">
      <c r="A54" s="980"/>
      <c r="B54" s="980"/>
      <c r="C54" s="980"/>
      <c r="D54" s="984"/>
      <c r="E54" s="986"/>
      <c r="F54" s="984"/>
      <c r="G54" s="984"/>
      <c r="H54" s="984"/>
      <c r="I54" s="984"/>
      <c r="J54" s="984"/>
      <c r="K54" s="984"/>
      <c r="L54" s="984"/>
    </row>
    <row r="55" spans="1:12" ht="18" customHeight="1">
      <c r="A55" s="980"/>
      <c r="B55" s="980"/>
      <c r="C55" s="980"/>
      <c r="D55" s="984"/>
      <c r="E55" s="986"/>
      <c r="F55" s="984"/>
      <c r="G55" s="984"/>
      <c r="H55" s="984"/>
      <c r="I55" s="984"/>
      <c r="J55" s="984"/>
      <c r="K55" s="984"/>
      <c r="L55" s="984"/>
    </row>
    <row r="56" spans="1:12" ht="18" customHeight="1">
      <c r="A56" s="980"/>
      <c r="B56" s="980"/>
      <c r="C56" s="980"/>
      <c r="D56" s="984"/>
      <c r="E56" s="986"/>
      <c r="F56" s="984"/>
      <c r="G56" s="984"/>
      <c r="H56" s="984"/>
      <c r="I56" s="984"/>
      <c r="J56" s="984"/>
      <c r="K56" s="984"/>
      <c r="L56" s="984"/>
    </row>
    <row r="57" spans="1:12" ht="18" customHeight="1">
      <c r="A57" s="980"/>
      <c r="B57" s="980"/>
      <c r="C57" s="980"/>
      <c r="D57" s="981"/>
      <c r="E57" s="987"/>
      <c r="F57" s="981"/>
      <c r="G57" s="981"/>
      <c r="H57" s="981"/>
      <c r="I57" s="981"/>
      <c r="J57" s="981"/>
      <c r="K57" s="981"/>
      <c r="L57" s="981"/>
    </row>
    <row r="58" spans="1:12" ht="18" customHeight="1">
      <c r="A58" s="980"/>
      <c r="B58" s="980"/>
      <c r="C58" s="980"/>
      <c r="D58" s="984"/>
      <c r="E58" s="986"/>
      <c r="F58" s="984"/>
      <c r="G58" s="984"/>
      <c r="H58" s="984"/>
      <c r="I58" s="984"/>
      <c r="J58" s="984"/>
      <c r="K58" s="984"/>
      <c r="L58" s="984"/>
    </row>
    <row r="59" spans="1:12" ht="18" customHeight="1">
      <c r="A59" s="980"/>
      <c r="B59" s="980"/>
      <c r="C59" s="980"/>
      <c r="D59" s="981"/>
      <c r="E59" s="987"/>
      <c r="F59" s="981"/>
      <c r="G59" s="981"/>
      <c r="H59" s="981"/>
      <c r="I59" s="981"/>
      <c r="J59" s="981"/>
      <c r="K59" s="981"/>
      <c r="L59" s="981"/>
    </row>
    <row r="60" spans="1:12" ht="18" customHeight="1">
      <c r="A60" s="980"/>
      <c r="B60" s="980"/>
      <c r="C60" s="980"/>
      <c r="D60" s="981"/>
      <c r="E60" s="987"/>
      <c r="F60" s="981"/>
      <c r="G60" s="981"/>
      <c r="H60" s="981"/>
      <c r="I60" s="981"/>
      <c r="J60" s="981"/>
      <c r="K60" s="981"/>
      <c r="L60" s="981"/>
    </row>
    <row r="61" spans="1:12" ht="18" customHeight="1">
      <c r="A61" s="982"/>
      <c r="B61" s="982"/>
      <c r="C61" s="982"/>
      <c r="D61" s="982"/>
      <c r="E61" s="982"/>
      <c r="F61" s="982"/>
      <c r="G61" s="982"/>
      <c r="H61" s="982"/>
      <c r="I61" s="982"/>
      <c r="J61" s="982"/>
      <c r="K61" s="982"/>
      <c r="L61" s="982"/>
    </row>
    <row r="62" spans="1:12" ht="18" customHeight="1">
      <c r="A62" s="994"/>
      <c r="B62" s="994"/>
      <c r="C62" s="994"/>
      <c r="D62" s="981"/>
      <c r="E62" s="981"/>
      <c r="F62" s="981"/>
      <c r="G62" s="981"/>
      <c r="H62" s="981"/>
      <c r="I62" s="981"/>
      <c r="J62" s="981"/>
      <c r="K62" s="981"/>
      <c r="L62" s="981"/>
    </row>
    <row r="63" spans="1:12" ht="18" customHeight="1">
      <c r="A63" s="984"/>
      <c r="B63" s="984"/>
      <c r="C63" s="984"/>
      <c r="D63" s="984"/>
      <c r="E63" s="995"/>
      <c r="F63" s="984"/>
      <c r="G63" s="984"/>
      <c r="H63" s="984"/>
      <c r="I63" s="984"/>
      <c r="J63" s="984"/>
      <c r="K63" s="984"/>
      <c r="L63" s="984"/>
    </row>
    <row r="64" spans="1:12" ht="18" customHeight="1">
      <c r="A64" s="994"/>
      <c r="B64" s="994"/>
      <c r="C64" s="994"/>
      <c r="D64" s="981"/>
      <c r="E64" s="981"/>
      <c r="F64" s="981"/>
      <c r="G64" s="981"/>
      <c r="H64" s="981"/>
      <c r="I64" s="981"/>
      <c r="J64" s="981"/>
      <c r="K64" s="981"/>
      <c r="L64" s="981"/>
    </row>
    <row r="65" spans="1:12" ht="18" customHeight="1">
      <c r="A65" s="982"/>
      <c r="B65" s="982"/>
      <c r="C65" s="982"/>
      <c r="D65" s="982"/>
      <c r="E65" s="982"/>
      <c r="F65" s="982"/>
      <c r="G65" s="982"/>
      <c r="H65" s="982"/>
      <c r="I65" s="982"/>
      <c r="J65" s="982"/>
      <c r="K65" s="982"/>
      <c r="L65" s="982"/>
    </row>
    <row r="66" spans="1:12" ht="18" customHeight="1">
      <c r="A66" s="982"/>
      <c r="B66" s="982"/>
      <c r="C66" s="982"/>
      <c r="D66" s="982"/>
      <c r="E66" s="982"/>
      <c r="F66" s="982"/>
      <c r="G66" s="982"/>
      <c r="H66" s="982"/>
      <c r="I66" s="982"/>
      <c r="J66" s="982"/>
      <c r="K66" s="982"/>
      <c r="L66" s="982"/>
    </row>
    <row r="67" spans="1:12" ht="18" customHeight="1">
      <c r="A67" s="984"/>
      <c r="B67" s="984"/>
      <c r="C67" s="984"/>
      <c r="D67" s="984"/>
      <c r="E67" s="985"/>
      <c r="F67" s="984"/>
      <c r="G67" s="984"/>
      <c r="H67" s="984"/>
      <c r="I67" s="984"/>
      <c r="J67" s="984"/>
      <c r="K67" s="984"/>
      <c r="L67" s="984"/>
    </row>
    <row r="68" spans="1:12" ht="18" customHeight="1">
      <c r="A68" s="984"/>
      <c r="B68" s="984"/>
      <c r="C68" s="984"/>
      <c r="D68" s="984"/>
      <c r="E68" s="985"/>
      <c r="F68" s="984"/>
      <c r="G68" s="984"/>
      <c r="H68" s="984"/>
      <c r="I68" s="984"/>
      <c r="J68" s="984"/>
      <c r="K68" s="984"/>
      <c r="L68" s="984"/>
    </row>
    <row r="69" spans="1:12" ht="18" customHeight="1">
      <c r="A69" s="982"/>
      <c r="B69" s="982"/>
      <c r="C69" s="982"/>
      <c r="D69" s="982"/>
      <c r="E69" s="982"/>
      <c r="F69" s="982"/>
      <c r="G69" s="982"/>
      <c r="H69" s="982"/>
      <c r="I69" s="982"/>
      <c r="J69" s="982"/>
      <c r="K69" s="982"/>
      <c r="L69" s="982"/>
    </row>
    <row r="70" spans="1:12" ht="18" customHeight="1">
      <c r="A70" s="992"/>
      <c r="B70" s="992"/>
      <c r="C70" s="992"/>
      <c r="D70" s="992"/>
      <c r="E70" s="992"/>
      <c r="F70" s="992"/>
      <c r="G70" s="992"/>
      <c r="H70" s="992"/>
      <c r="I70" s="992"/>
      <c r="J70" s="992"/>
      <c r="K70" s="992"/>
      <c r="L70" s="992"/>
    </row>
    <row r="71" spans="1:12" ht="18" customHeight="1">
      <c r="A71" s="984"/>
      <c r="B71" s="984"/>
      <c r="C71" s="984"/>
      <c r="D71" s="984"/>
      <c r="E71" s="985"/>
      <c r="F71" s="984"/>
      <c r="G71" s="984"/>
      <c r="H71" s="984"/>
      <c r="I71" s="984"/>
      <c r="J71" s="984"/>
      <c r="K71" s="984"/>
      <c r="L71" s="984"/>
    </row>
    <row r="72" spans="1:12" ht="18" customHeight="1">
      <c r="A72" s="982"/>
      <c r="B72" s="982"/>
      <c r="C72" s="982"/>
      <c r="D72" s="982"/>
      <c r="E72" s="982"/>
      <c r="F72" s="982"/>
      <c r="G72" s="982"/>
      <c r="H72" s="982"/>
      <c r="I72" s="982"/>
      <c r="J72" s="982"/>
      <c r="K72" s="982"/>
      <c r="L72" s="982"/>
    </row>
    <row r="73" spans="1:12" ht="18" customHeight="1">
      <c r="A73" s="994"/>
      <c r="B73" s="994"/>
      <c r="C73" s="994"/>
      <c r="D73" s="981"/>
      <c r="E73" s="981"/>
      <c r="F73" s="981"/>
      <c r="G73" s="981"/>
      <c r="H73" s="981"/>
      <c r="I73" s="981"/>
      <c r="J73" s="981"/>
      <c r="K73" s="981"/>
      <c r="L73" s="981"/>
    </row>
    <row r="74" spans="1:12" ht="18" customHeight="1">
      <c r="A74" s="992"/>
      <c r="B74" s="992"/>
      <c r="C74" s="992"/>
      <c r="D74" s="992"/>
      <c r="E74" s="992"/>
      <c r="F74" s="992"/>
      <c r="G74" s="992"/>
      <c r="H74" s="992"/>
      <c r="I74" s="992"/>
      <c r="J74" s="992"/>
      <c r="K74" s="992"/>
      <c r="L74" s="992"/>
    </row>
    <row r="75" spans="1:12" ht="18" customHeight="1">
      <c r="A75" s="982"/>
      <c r="B75" s="982"/>
      <c r="C75" s="982"/>
      <c r="D75" s="982"/>
      <c r="E75" s="982"/>
      <c r="F75" s="982"/>
      <c r="G75" s="982"/>
      <c r="H75" s="982"/>
      <c r="I75" s="982"/>
      <c r="J75" s="982"/>
      <c r="K75" s="982"/>
      <c r="L75" s="982"/>
    </row>
    <row r="76" spans="1:12" ht="18" customHeight="1">
      <c r="A76" s="984"/>
      <c r="B76" s="984"/>
      <c r="C76" s="984"/>
      <c r="D76" s="984"/>
      <c r="E76" s="984"/>
      <c r="F76" s="984"/>
      <c r="G76" s="984"/>
      <c r="H76" s="984"/>
      <c r="I76" s="984"/>
      <c r="J76" s="984"/>
      <c r="K76" s="984"/>
      <c r="L76" s="984"/>
    </row>
    <row r="77" spans="1:12" ht="18" customHeight="1">
      <c r="A77" s="992"/>
      <c r="B77" s="992"/>
      <c r="C77" s="992"/>
      <c r="D77" s="992"/>
      <c r="E77" s="992"/>
      <c r="F77" s="992"/>
      <c r="G77" s="992"/>
      <c r="H77" s="992"/>
      <c r="I77" s="992"/>
      <c r="J77" s="992"/>
      <c r="K77" s="992"/>
      <c r="L77" s="992"/>
    </row>
    <row r="78" spans="1:12" ht="18" customHeight="1">
      <c r="A78" s="994"/>
      <c r="B78" s="994"/>
      <c r="C78" s="994"/>
      <c r="D78" s="981"/>
      <c r="E78" s="981"/>
      <c r="F78" s="981"/>
      <c r="G78" s="981"/>
      <c r="H78" s="981"/>
      <c r="I78" s="981"/>
      <c r="J78" s="981"/>
      <c r="K78" s="981"/>
      <c r="L78" s="981"/>
    </row>
    <row r="79" spans="1:12" ht="18" customHeight="1">
      <c r="A79" s="984"/>
      <c r="B79" s="984"/>
      <c r="C79" s="984"/>
      <c r="D79" s="984"/>
      <c r="E79" s="984"/>
      <c r="F79" s="984"/>
      <c r="G79" s="984"/>
      <c r="H79" s="984"/>
      <c r="I79" s="984"/>
      <c r="J79" s="984"/>
      <c r="K79" s="984"/>
      <c r="L79" s="984"/>
    </row>
    <row r="80" spans="1:12" ht="18" customHeight="1">
      <c r="A80" s="994"/>
      <c r="B80" s="994"/>
      <c r="C80" s="994"/>
      <c r="D80" s="981"/>
      <c r="E80" s="981"/>
      <c r="F80" s="981"/>
      <c r="G80" s="981"/>
      <c r="H80" s="981"/>
      <c r="I80" s="981"/>
      <c r="J80" s="981"/>
      <c r="K80" s="981"/>
      <c r="L80" s="981"/>
    </row>
    <row r="81" spans="1:16" ht="18" customHeight="1">
      <c r="A81" s="984"/>
      <c r="B81" s="984"/>
      <c r="C81" s="984"/>
      <c r="D81" s="984"/>
      <c r="E81" s="984"/>
      <c r="F81" s="984"/>
      <c r="G81" s="984"/>
      <c r="H81" s="984"/>
      <c r="I81" s="984"/>
      <c r="J81" s="984"/>
      <c r="K81" s="984"/>
      <c r="L81" s="984"/>
    </row>
    <row r="82" spans="1:16" ht="18" customHeight="1">
      <c r="A82" s="994"/>
      <c r="B82" s="994"/>
      <c r="C82" s="994"/>
      <c r="D82" s="981"/>
      <c r="E82" s="981"/>
      <c r="F82" s="981"/>
      <c r="G82" s="981"/>
      <c r="H82" s="981"/>
      <c r="I82" s="981"/>
      <c r="J82" s="981"/>
      <c r="K82" s="981"/>
      <c r="L82" s="981"/>
    </row>
    <row r="83" spans="1:16" ht="18" customHeight="1">
      <c r="A83" s="984"/>
      <c r="B83" s="984"/>
      <c r="C83" s="984"/>
      <c r="D83" s="984"/>
      <c r="E83" s="984"/>
      <c r="F83" s="984"/>
      <c r="G83" s="984"/>
      <c r="H83" s="984"/>
      <c r="I83" s="984"/>
      <c r="J83" s="984"/>
      <c r="K83" s="984"/>
      <c r="L83" s="984"/>
    </row>
    <row r="84" spans="1:16" s="988" customFormat="1" ht="18" customHeight="1">
      <c r="A84" s="984"/>
      <c r="B84" s="984"/>
      <c r="C84" s="984"/>
      <c r="D84" s="984"/>
      <c r="E84" s="984"/>
      <c r="F84" s="984"/>
      <c r="G84" s="984"/>
      <c r="H84" s="984"/>
      <c r="I84" s="984"/>
      <c r="J84" s="984"/>
      <c r="K84" s="984"/>
      <c r="L84" s="984"/>
      <c r="N84" s="978"/>
      <c r="O84" s="978"/>
      <c r="P84" s="978"/>
    </row>
    <row r="85" spans="1:16" ht="18" customHeight="1">
      <c r="A85" s="994"/>
      <c r="B85" s="994"/>
      <c r="C85" s="994"/>
      <c r="D85" s="981"/>
      <c r="E85" s="981"/>
      <c r="F85" s="981"/>
      <c r="G85" s="981"/>
      <c r="H85" s="981"/>
      <c r="I85" s="981"/>
      <c r="J85" s="981"/>
      <c r="K85" s="981"/>
      <c r="L85" s="981"/>
      <c r="N85" s="988"/>
      <c r="O85" s="988"/>
      <c r="P85" s="988"/>
    </row>
    <row r="86" spans="1:16" ht="18" customHeight="1">
      <c r="A86" s="984"/>
      <c r="B86" s="984"/>
      <c r="C86" s="984"/>
      <c r="D86" s="984"/>
      <c r="E86" s="984"/>
      <c r="F86" s="984"/>
      <c r="G86" s="984"/>
      <c r="H86" s="984"/>
      <c r="I86" s="984"/>
      <c r="J86" s="984"/>
      <c r="K86" s="984"/>
      <c r="L86" s="984"/>
    </row>
    <row r="87" spans="1:16" ht="18" customHeight="1">
      <c r="A87" s="992"/>
      <c r="B87" s="992"/>
      <c r="C87" s="992"/>
      <c r="D87" s="992"/>
      <c r="E87" s="992"/>
      <c r="F87" s="992"/>
      <c r="G87" s="992"/>
      <c r="H87" s="992"/>
      <c r="I87" s="992"/>
      <c r="J87" s="992"/>
      <c r="K87" s="992"/>
      <c r="L87" s="992"/>
    </row>
    <row r="88" spans="1:16" ht="18" customHeight="1">
      <c r="A88" s="982"/>
      <c r="B88" s="982"/>
      <c r="C88" s="982"/>
      <c r="D88" s="982"/>
      <c r="E88" s="982"/>
      <c r="F88" s="982"/>
      <c r="G88" s="982"/>
      <c r="H88" s="982"/>
      <c r="I88" s="982"/>
      <c r="J88" s="982"/>
      <c r="K88" s="982"/>
      <c r="L88" s="982"/>
    </row>
    <row r="89" spans="1:16" ht="18" customHeight="1">
      <c r="A89" s="982"/>
      <c r="B89" s="982"/>
      <c r="C89" s="982"/>
      <c r="D89" s="982"/>
      <c r="E89" s="982"/>
      <c r="F89" s="982"/>
      <c r="G89" s="982"/>
      <c r="H89" s="982"/>
      <c r="I89" s="982"/>
      <c r="J89" s="982"/>
      <c r="K89" s="982"/>
      <c r="L89" s="982"/>
    </row>
    <row r="90" spans="1:16" ht="18" customHeight="1">
      <c r="A90" s="984"/>
      <c r="B90" s="984"/>
      <c r="C90" s="984"/>
      <c r="D90" s="984"/>
      <c r="E90" s="984"/>
      <c r="F90" s="984"/>
      <c r="G90" s="984"/>
      <c r="H90" s="984"/>
      <c r="I90" s="984"/>
      <c r="J90" s="984"/>
      <c r="K90" s="984"/>
      <c r="L90" s="984"/>
    </row>
    <row r="91" spans="1:16" ht="18" customHeight="1">
      <c r="A91" s="982"/>
      <c r="B91" s="982"/>
      <c r="C91" s="982"/>
      <c r="D91" s="982"/>
      <c r="E91" s="982"/>
      <c r="F91" s="982"/>
      <c r="G91" s="982"/>
      <c r="H91" s="982"/>
      <c r="I91" s="982"/>
      <c r="J91" s="982"/>
      <c r="K91" s="982"/>
      <c r="L91" s="982"/>
    </row>
    <row r="92" spans="1:16" ht="18" customHeight="1">
      <c r="A92" s="982"/>
      <c r="B92" s="982"/>
      <c r="C92" s="982"/>
      <c r="D92" s="982"/>
      <c r="E92" s="982"/>
      <c r="F92" s="982"/>
      <c r="G92" s="982"/>
      <c r="H92" s="982"/>
      <c r="I92" s="982"/>
      <c r="J92" s="982"/>
      <c r="K92" s="982"/>
      <c r="L92" s="982"/>
    </row>
    <row r="93" spans="1:16" ht="18" customHeight="1">
      <c r="A93" s="982"/>
      <c r="B93" s="982"/>
      <c r="C93" s="982"/>
      <c r="D93" s="982"/>
      <c r="E93" s="982"/>
      <c r="F93" s="982"/>
      <c r="G93" s="982"/>
      <c r="H93" s="982"/>
      <c r="I93" s="982"/>
      <c r="J93" s="982"/>
      <c r="K93" s="982"/>
      <c r="L93" s="982"/>
    </row>
    <row r="94" spans="1:16" ht="18" customHeight="1">
      <c r="A94" s="984"/>
      <c r="B94" s="984"/>
      <c r="C94" s="984"/>
      <c r="D94" s="984"/>
      <c r="E94" s="984"/>
      <c r="F94" s="984"/>
      <c r="G94" s="984"/>
      <c r="H94" s="984"/>
      <c r="I94" s="984"/>
      <c r="J94" s="984"/>
      <c r="K94" s="984"/>
      <c r="L94" s="984"/>
    </row>
    <row r="95" spans="1:16" ht="18" customHeight="1">
      <c r="A95" s="992"/>
      <c r="B95" s="992"/>
      <c r="C95" s="992"/>
      <c r="D95" s="992"/>
      <c r="E95" s="992"/>
      <c r="F95" s="992"/>
      <c r="G95" s="992"/>
      <c r="H95" s="992"/>
      <c r="I95" s="992"/>
      <c r="J95" s="992"/>
      <c r="K95" s="992"/>
      <c r="L95" s="992"/>
    </row>
    <row r="96" spans="1:16" ht="18" customHeight="1">
      <c r="A96" s="984"/>
      <c r="B96" s="984"/>
      <c r="C96" s="984"/>
      <c r="D96" s="984"/>
      <c r="E96" s="984"/>
      <c r="F96" s="984"/>
      <c r="G96" s="984"/>
      <c r="H96" s="984"/>
      <c r="I96" s="984"/>
      <c r="J96" s="984"/>
      <c r="K96" s="984"/>
      <c r="L96" s="984"/>
    </row>
    <row r="97" spans="1:12" ht="18" customHeight="1">
      <c r="A97" s="992"/>
      <c r="B97" s="992"/>
      <c r="C97" s="992"/>
      <c r="D97" s="992"/>
      <c r="E97" s="992"/>
      <c r="F97" s="992"/>
      <c r="G97" s="992"/>
      <c r="H97" s="992"/>
      <c r="I97" s="992"/>
      <c r="J97" s="992"/>
      <c r="K97" s="992"/>
      <c r="L97" s="992"/>
    </row>
    <row r="98" spans="1:12" ht="18" customHeight="1">
      <c r="A98" s="982"/>
      <c r="B98" s="982"/>
      <c r="C98" s="982"/>
      <c r="D98" s="982"/>
      <c r="E98" s="982"/>
      <c r="F98" s="982"/>
      <c r="G98" s="982"/>
      <c r="H98" s="982"/>
      <c r="I98" s="982"/>
      <c r="J98" s="982"/>
      <c r="K98" s="982"/>
      <c r="L98" s="982"/>
    </row>
    <row r="99" spans="1:12" ht="18" customHeight="1">
      <c r="A99" s="994"/>
      <c r="B99" s="994"/>
      <c r="C99" s="994"/>
      <c r="D99" s="981"/>
      <c r="E99" s="981"/>
      <c r="F99" s="981"/>
      <c r="G99" s="981"/>
      <c r="H99" s="981"/>
      <c r="I99" s="981"/>
      <c r="J99" s="981"/>
      <c r="K99" s="981"/>
      <c r="L99" s="981"/>
    </row>
    <row r="100" spans="1:12" ht="18" customHeight="1">
      <c r="A100" s="982"/>
      <c r="B100" s="982"/>
      <c r="C100" s="982"/>
      <c r="D100" s="982"/>
      <c r="E100" s="982"/>
      <c r="F100" s="982"/>
      <c r="G100" s="982"/>
      <c r="H100" s="982"/>
      <c r="I100" s="982"/>
      <c r="J100" s="982"/>
      <c r="K100" s="982"/>
      <c r="L100" s="982"/>
    </row>
    <row r="101" spans="1:12" ht="18" customHeight="1">
      <c r="A101" s="982"/>
      <c r="B101" s="982"/>
      <c r="C101" s="982"/>
      <c r="D101" s="982"/>
      <c r="E101" s="982"/>
      <c r="F101" s="982"/>
      <c r="G101" s="982"/>
      <c r="H101" s="982"/>
      <c r="I101" s="982"/>
      <c r="J101" s="982"/>
      <c r="K101" s="982"/>
      <c r="L101" s="982"/>
    </row>
    <row r="102" spans="1:12" ht="18" customHeight="1">
      <c r="A102" s="992"/>
      <c r="B102" s="992"/>
      <c r="C102" s="992"/>
      <c r="D102" s="992"/>
      <c r="E102" s="992"/>
      <c r="F102" s="992"/>
      <c r="G102" s="992"/>
      <c r="H102" s="992"/>
      <c r="I102" s="992"/>
      <c r="J102" s="992"/>
      <c r="K102" s="992"/>
      <c r="L102" s="992"/>
    </row>
    <row r="103" spans="1:12" ht="18" customHeight="1">
      <c r="A103" s="992"/>
      <c r="B103" s="992"/>
      <c r="C103" s="992"/>
      <c r="D103" s="992"/>
      <c r="E103" s="992"/>
      <c r="F103" s="992"/>
      <c r="G103" s="992"/>
      <c r="H103" s="992"/>
      <c r="I103" s="992"/>
      <c r="J103" s="992"/>
      <c r="K103" s="992"/>
      <c r="L103" s="992"/>
    </row>
    <row r="104" spans="1:12" ht="18" customHeight="1">
      <c r="A104" s="984"/>
      <c r="B104" s="984"/>
      <c r="C104" s="984"/>
      <c r="D104" s="984"/>
      <c r="E104" s="984"/>
      <c r="F104" s="984"/>
      <c r="G104" s="984"/>
      <c r="H104" s="984"/>
      <c r="I104" s="984"/>
      <c r="J104" s="984"/>
      <c r="K104" s="984"/>
      <c r="L104" s="984"/>
    </row>
    <row r="105" spans="1:12" ht="18" customHeight="1">
      <c r="A105" s="992"/>
      <c r="B105" s="992"/>
      <c r="C105" s="992"/>
      <c r="D105" s="992"/>
      <c r="E105" s="992"/>
      <c r="F105" s="992"/>
      <c r="G105" s="992"/>
      <c r="H105" s="992"/>
      <c r="I105" s="992"/>
      <c r="J105" s="992"/>
      <c r="K105" s="992"/>
      <c r="L105" s="992"/>
    </row>
    <row r="106" spans="1:12" ht="18" customHeight="1">
      <c r="A106" s="984"/>
      <c r="B106" s="984"/>
      <c r="C106" s="984"/>
      <c r="D106" s="984"/>
      <c r="E106" s="984"/>
      <c r="F106" s="984"/>
      <c r="G106" s="984"/>
      <c r="H106" s="984"/>
      <c r="I106" s="984"/>
      <c r="J106" s="984"/>
      <c r="K106" s="984"/>
      <c r="L106" s="984"/>
    </row>
    <row r="107" spans="1:12" ht="18" customHeight="1">
      <c r="A107" s="994"/>
      <c r="B107" s="994"/>
      <c r="C107" s="994"/>
      <c r="D107" s="981"/>
      <c r="E107" s="981"/>
      <c r="F107" s="981"/>
      <c r="G107" s="981"/>
      <c r="H107" s="981"/>
      <c r="I107" s="981"/>
      <c r="J107" s="981"/>
      <c r="K107" s="981"/>
      <c r="L107" s="981"/>
    </row>
    <row r="108" spans="1:12" ht="18" customHeight="1">
      <c r="A108" s="982"/>
      <c r="B108" s="982"/>
      <c r="C108" s="982"/>
      <c r="D108" s="982"/>
      <c r="E108" s="982"/>
      <c r="F108" s="982"/>
      <c r="G108" s="982"/>
      <c r="H108" s="982"/>
      <c r="I108" s="982"/>
      <c r="J108" s="982"/>
      <c r="K108" s="982"/>
      <c r="L108" s="982"/>
    </row>
    <row r="109" spans="1:12" ht="18" customHeight="1">
      <c r="A109" s="994"/>
      <c r="B109" s="994"/>
      <c r="C109" s="994"/>
      <c r="D109" s="981"/>
      <c r="E109" s="981"/>
      <c r="F109" s="981"/>
      <c r="G109" s="981"/>
      <c r="H109" s="981"/>
      <c r="I109" s="981"/>
      <c r="J109" s="981"/>
      <c r="K109" s="981"/>
      <c r="L109" s="981"/>
    </row>
    <row r="110" spans="1:12" ht="18" customHeight="1">
      <c r="A110" s="992"/>
      <c r="B110" s="992"/>
      <c r="C110" s="992"/>
      <c r="D110" s="992"/>
      <c r="E110" s="992"/>
      <c r="F110" s="992"/>
      <c r="G110" s="992"/>
      <c r="H110" s="992"/>
      <c r="I110" s="992"/>
      <c r="J110" s="992"/>
      <c r="K110" s="992"/>
      <c r="L110" s="992"/>
    </row>
    <row r="111" spans="1:12" ht="18" customHeight="1">
      <c r="A111" s="992"/>
      <c r="B111" s="992"/>
      <c r="C111" s="992"/>
      <c r="D111" s="992"/>
      <c r="E111" s="992"/>
      <c r="F111" s="992"/>
      <c r="G111" s="992"/>
      <c r="H111" s="992"/>
      <c r="I111" s="992"/>
      <c r="J111" s="992"/>
      <c r="K111" s="992"/>
      <c r="L111" s="992"/>
    </row>
    <row r="112" spans="1:12" ht="18" customHeight="1">
      <c r="A112" s="994"/>
      <c r="B112" s="994"/>
      <c r="C112" s="994"/>
      <c r="D112" s="981"/>
      <c r="E112" s="981"/>
      <c r="F112" s="981"/>
      <c r="G112" s="981"/>
      <c r="H112" s="981"/>
      <c r="I112" s="981"/>
      <c r="J112" s="981"/>
      <c r="K112" s="981"/>
      <c r="L112" s="981"/>
    </row>
    <row r="113" spans="1:16" ht="18" customHeight="1">
      <c r="A113" s="992"/>
      <c r="B113" s="992"/>
      <c r="C113" s="996"/>
      <c r="D113" s="996"/>
      <c r="E113" s="996"/>
      <c r="F113" s="996"/>
      <c r="G113" s="996"/>
      <c r="H113" s="996"/>
      <c r="I113" s="996"/>
      <c r="J113" s="996"/>
      <c r="K113" s="996"/>
      <c r="L113" s="996"/>
    </row>
    <row r="114" spans="1:16" ht="18" customHeight="1">
      <c r="A114" s="992"/>
      <c r="B114" s="992"/>
      <c r="C114" s="992"/>
      <c r="D114" s="992"/>
      <c r="E114" s="992"/>
      <c r="F114" s="992"/>
      <c r="G114" s="992"/>
      <c r="H114" s="992"/>
      <c r="I114" s="992"/>
      <c r="J114" s="992"/>
      <c r="K114" s="992"/>
      <c r="L114" s="992"/>
    </row>
    <row r="115" spans="1:16" ht="18" customHeight="1">
      <c r="A115" s="992"/>
      <c r="B115" s="992"/>
      <c r="C115" s="992"/>
      <c r="D115" s="992"/>
      <c r="E115" s="992"/>
      <c r="F115" s="992"/>
      <c r="G115" s="992"/>
      <c r="H115" s="992"/>
      <c r="I115" s="992"/>
      <c r="J115" s="992"/>
      <c r="K115" s="992"/>
      <c r="L115" s="992"/>
    </row>
    <row r="116" spans="1:16" ht="18" customHeight="1">
      <c r="A116" s="982"/>
      <c r="B116" s="982"/>
      <c r="C116" s="982"/>
      <c r="D116" s="982"/>
      <c r="E116" s="982"/>
      <c r="F116" s="982"/>
      <c r="G116" s="982"/>
      <c r="H116" s="982"/>
      <c r="I116" s="982"/>
      <c r="J116" s="982"/>
      <c r="K116" s="982"/>
      <c r="L116" s="982"/>
    </row>
    <row r="117" spans="1:16" s="988" customFormat="1" ht="18" customHeight="1">
      <c r="A117" s="994"/>
      <c r="B117" s="994"/>
      <c r="C117" s="994"/>
      <c r="D117" s="981"/>
      <c r="E117" s="981"/>
      <c r="F117" s="981"/>
      <c r="G117" s="981"/>
      <c r="H117" s="981"/>
      <c r="I117" s="981"/>
      <c r="J117" s="981"/>
      <c r="K117" s="981"/>
      <c r="L117" s="981"/>
      <c r="N117" s="978"/>
      <c r="O117" s="978"/>
      <c r="P117" s="978"/>
    </row>
    <row r="118" spans="1:16" ht="18" customHeight="1">
      <c r="A118" s="984"/>
      <c r="B118" s="984"/>
      <c r="C118" s="984"/>
      <c r="D118" s="984"/>
      <c r="E118" s="984"/>
      <c r="F118" s="984"/>
      <c r="G118" s="984"/>
      <c r="H118" s="984"/>
      <c r="I118" s="984"/>
      <c r="J118" s="984"/>
      <c r="K118" s="984"/>
      <c r="L118" s="984"/>
      <c r="N118" s="988"/>
      <c r="O118" s="988"/>
      <c r="P118" s="988"/>
    </row>
    <row r="119" spans="1:16" ht="18" customHeight="1">
      <c r="A119" s="992"/>
      <c r="B119" s="992"/>
      <c r="C119" s="992"/>
      <c r="D119" s="992"/>
      <c r="E119" s="992"/>
      <c r="F119" s="992"/>
      <c r="G119" s="992"/>
      <c r="H119" s="992"/>
      <c r="I119" s="992"/>
      <c r="J119" s="992"/>
      <c r="K119" s="992"/>
      <c r="L119" s="992"/>
    </row>
    <row r="120" spans="1:16" ht="18" customHeight="1">
      <c r="A120" s="994"/>
      <c r="B120" s="994"/>
      <c r="C120" s="994"/>
      <c r="D120" s="981"/>
      <c r="E120" s="981"/>
      <c r="F120" s="981"/>
      <c r="G120" s="981"/>
      <c r="H120" s="981"/>
      <c r="I120" s="981"/>
      <c r="J120" s="981"/>
      <c r="K120" s="981"/>
      <c r="L120" s="981"/>
    </row>
    <row r="121" spans="1:16" ht="18" customHeight="1">
      <c r="A121" s="984"/>
      <c r="B121" s="984"/>
      <c r="C121" s="984"/>
      <c r="D121" s="984"/>
      <c r="E121" s="984"/>
      <c r="F121" s="984"/>
      <c r="G121" s="984"/>
      <c r="H121" s="984"/>
      <c r="I121" s="984"/>
      <c r="J121" s="984"/>
      <c r="K121" s="984"/>
      <c r="L121" s="984"/>
    </row>
    <row r="122" spans="1:16" ht="18" customHeight="1">
      <c r="A122" s="984"/>
      <c r="B122" s="984"/>
      <c r="C122" s="984"/>
      <c r="D122" s="984"/>
      <c r="E122" s="984"/>
      <c r="F122" s="984"/>
      <c r="G122" s="984"/>
      <c r="H122" s="984"/>
      <c r="I122" s="984"/>
      <c r="J122" s="984"/>
      <c r="K122" s="984"/>
      <c r="L122" s="984"/>
    </row>
    <row r="123" spans="1:16" ht="18" customHeight="1">
      <c r="A123" s="984"/>
      <c r="B123" s="984"/>
      <c r="C123" s="984"/>
      <c r="D123" s="984"/>
      <c r="E123" s="984"/>
      <c r="F123" s="984"/>
      <c r="G123" s="984"/>
      <c r="H123" s="984"/>
      <c r="I123" s="984"/>
      <c r="J123" s="984"/>
      <c r="K123" s="984"/>
      <c r="L123" s="984"/>
    </row>
    <row r="124" spans="1:16" ht="18" customHeight="1">
      <c r="A124" s="982"/>
      <c r="B124" s="982"/>
      <c r="C124" s="982"/>
      <c r="D124" s="982"/>
      <c r="E124" s="982"/>
      <c r="F124" s="982"/>
      <c r="G124" s="982"/>
      <c r="H124" s="982"/>
      <c r="I124" s="982"/>
      <c r="J124" s="982"/>
      <c r="K124" s="982"/>
      <c r="L124" s="982"/>
    </row>
    <row r="125" spans="1:16" ht="18" customHeight="1">
      <c r="A125" s="982"/>
      <c r="B125" s="982"/>
      <c r="C125" s="982"/>
      <c r="D125" s="982"/>
      <c r="E125" s="982"/>
      <c r="F125" s="982"/>
      <c r="G125" s="982"/>
      <c r="H125" s="982"/>
      <c r="I125" s="982"/>
      <c r="J125" s="982"/>
      <c r="K125" s="982"/>
      <c r="L125" s="982"/>
    </row>
    <row r="126" spans="1:16" ht="18" customHeight="1">
      <c r="A126" s="984"/>
      <c r="B126" s="984"/>
      <c r="C126" s="984"/>
      <c r="D126" s="984"/>
      <c r="E126" s="984"/>
      <c r="F126" s="984"/>
      <c r="G126" s="984"/>
      <c r="H126" s="984"/>
      <c r="I126" s="984"/>
      <c r="J126" s="984"/>
      <c r="K126" s="984"/>
      <c r="L126" s="984"/>
    </row>
    <row r="127" spans="1:16" ht="18" customHeight="1">
      <c r="A127" s="992"/>
      <c r="B127" s="992"/>
      <c r="C127" s="992"/>
      <c r="D127" s="992"/>
      <c r="E127" s="992"/>
      <c r="F127" s="992"/>
      <c r="G127" s="992"/>
      <c r="H127" s="992"/>
      <c r="I127" s="992"/>
      <c r="J127" s="992"/>
      <c r="K127" s="992"/>
      <c r="L127" s="992"/>
    </row>
    <row r="128" spans="1:16" ht="18" customHeight="1">
      <c r="A128" s="994"/>
      <c r="B128" s="994"/>
      <c r="C128" s="994"/>
      <c r="D128" s="981"/>
      <c r="E128" s="981"/>
      <c r="F128" s="981"/>
      <c r="G128" s="981"/>
      <c r="H128" s="981"/>
      <c r="I128" s="981"/>
      <c r="J128" s="981"/>
      <c r="K128" s="981"/>
      <c r="L128" s="981"/>
    </row>
    <row r="129" spans="1:12" ht="18" customHeight="1">
      <c r="A129" s="984"/>
      <c r="B129" s="984"/>
      <c r="C129" s="984"/>
      <c r="D129" s="984"/>
      <c r="E129" s="985"/>
      <c r="F129" s="984"/>
      <c r="G129" s="984"/>
      <c r="H129" s="984"/>
      <c r="I129" s="984"/>
      <c r="J129" s="984"/>
      <c r="K129" s="984"/>
      <c r="L129" s="984"/>
    </row>
    <row r="130" spans="1:12" ht="18" customHeight="1">
      <c r="A130" s="992"/>
      <c r="B130" s="992"/>
      <c r="C130" s="992"/>
      <c r="D130" s="992"/>
      <c r="E130" s="992"/>
      <c r="F130" s="992"/>
      <c r="G130" s="992"/>
      <c r="H130" s="992"/>
      <c r="I130" s="992"/>
      <c r="J130" s="992"/>
      <c r="K130" s="992"/>
      <c r="L130" s="992"/>
    </row>
    <row r="131" spans="1:12" ht="18" customHeight="1">
      <c r="A131" s="994"/>
      <c r="B131" s="994"/>
      <c r="C131" s="997"/>
      <c r="D131" s="998"/>
      <c r="E131" s="981"/>
      <c r="F131" s="998"/>
      <c r="G131" s="998"/>
      <c r="H131" s="998"/>
      <c r="I131" s="998"/>
      <c r="J131" s="981"/>
      <c r="K131" s="998"/>
      <c r="L131" s="998"/>
    </row>
    <row r="132" spans="1:12" ht="18" customHeight="1">
      <c r="A132" s="982"/>
      <c r="B132" s="982"/>
      <c r="C132" s="982"/>
      <c r="D132" s="982"/>
      <c r="E132" s="982"/>
      <c r="F132" s="982"/>
      <c r="G132" s="982"/>
      <c r="H132" s="982"/>
      <c r="I132" s="982"/>
      <c r="J132" s="982"/>
      <c r="K132" s="982"/>
      <c r="L132" s="982"/>
    </row>
    <row r="133" spans="1:12" ht="18" customHeight="1">
      <c r="A133" s="992"/>
      <c r="B133" s="992"/>
      <c r="C133" s="992"/>
      <c r="D133" s="992"/>
      <c r="E133" s="992"/>
      <c r="F133" s="992"/>
      <c r="G133" s="992"/>
      <c r="H133" s="992"/>
      <c r="I133" s="992"/>
      <c r="J133" s="992"/>
      <c r="K133" s="992"/>
      <c r="L133" s="992"/>
    </row>
    <row r="134" spans="1:12" ht="18" customHeight="1">
      <c r="A134" s="994"/>
      <c r="B134" s="994"/>
      <c r="C134" s="994"/>
      <c r="D134" s="981"/>
      <c r="E134" s="981"/>
      <c r="F134" s="981"/>
      <c r="G134" s="981"/>
      <c r="H134" s="981"/>
      <c r="I134" s="981"/>
      <c r="J134" s="981"/>
      <c r="K134" s="981"/>
      <c r="L134" s="981"/>
    </row>
    <row r="135" spans="1:12" ht="18" customHeight="1">
      <c r="A135" s="982"/>
      <c r="B135" s="982"/>
      <c r="C135" s="982"/>
      <c r="D135" s="982"/>
      <c r="E135" s="982"/>
      <c r="F135" s="982"/>
      <c r="G135" s="982"/>
      <c r="H135" s="982"/>
      <c r="I135" s="982"/>
      <c r="J135" s="982"/>
      <c r="K135" s="982"/>
      <c r="L135" s="982"/>
    </row>
    <row r="136" spans="1:12" ht="18" customHeight="1">
      <c r="A136" s="994"/>
      <c r="B136" s="994"/>
      <c r="C136" s="994"/>
      <c r="D136" s="981"/>
      <c r="E136" s="981"/>
      <c r="F136" s="981"/>
      <c r="G136" s="981"/>
      <c r="H136" s="981"/>
      <c r="I136" s="981"/>
      <c r="J136" s="981"/>
      <c r="K136" s="981"/>
      <c r="L136" s="981"/>
    </row>
    <row r="137" spans="1:12" ht="18" customHeight="1">
      <c r="A137" s="992"/>
      <c r="B137" s="992"/>
      <c r="C137" s="992"/>
      <c r="D137" s="992"/>
      <c r="E137" s="992"/>
      <c r="F137" s="992"/>
      <c r="G137" s="992"/>
      <c r="H137" s="992"/>
      <c r="I137" s="992"/>
      <c r="J137" s="992"/>
      <c r="K137" s="992"/>
      <c r="L137" s="992"/>
    </row>
    <row r="138" spans="1:12" ht="18" customHeight="1">
      <c r="A138" s="994"/>
      <c r="B138" s="994"/>
      <c r="C138" s="994"/>
      <c r="D138" s="981"/>
      <c r="E138" s="981"/>
      <c r="F138" s="981"/>
      <c r="G138" s="981"/>
      <c r="H138" s="981"/>
      <c r="I138" s="981"/>
      <c r="J138" s="981"/>
      <c r="K138" s="981"/>
      <c r="L138" s="981"/>
    </row>
    <row r="139" spans="1:12" ht="18" customHeight="1">
      <c r="A139" s="992"/>
      <c r="B139" s="992"/>
      <c r="C139" s="992"/>
      <c r="D139" s="992"/>
      <c r="E139" s="992"/>
      <c r="F139" s="992"/>
      <c r="G139" s="992"/>
      <c r="H139" s="992"/>
      <c r="I139" s="992"/>
      <c r="J139" s="992"/>
      <c r="K139" s="992"/>
      <c r="L139" s="992"/>
    </row>
    <row r="140" spans="1:12" ht="18" customHeight="1">
      <c r="A140" s="992"/>
      <c r="B140" s="992"/>
      <c r="C140" s="992"/>
      <c r="D140" s="992"/>
      <c r="E140" s="992"/>
      <c r="F140" s="992"/>
      <c r="G140" s="992"/>
      <c r="H140" s="992"/>
      <c r="I140" s="992"/>
      <c r="J140" s="992"/>
      <c r="K140" s="992"/>
      <c r="L140" s="992"/>
    </row>
    <row r="141" spans="1:12" ht="18" customHeight="1">
      <c r="A141" s="999"/>
      <c r="B141" s="999"/>
      <c r="C141" s="999"/>
      <c r="D141" s="982"/>
      <c r="E141" s="1000"/>
      <c r="F141" s="982"/>
      <c r="G141" s="982"/>
      <c r="H141" s="982"/>
      <c r="I141" s="982"/>
      <c r="J141" s="982"/>
      <c r="K141" s="982"/>
      <c r="L141" s="982"/>
    </row>
    <row r="142" spans="1:12" ht="18" customHeight="1">
      <c r="A142" s="992"/>
      <c r="B142" s="992"/>
      <c r="C142" s="992"/>
      <c r="D142" s="992"/>
      <c r="E142" s="992"/>
      <c r="F142" s="992"/>
      <c r="G142" s="992"/>
      <c r="H142" s="992"/>
      <c r="I142" s="992"/>
      <c r="J142" s="992"/>
      <c r="K142" s="992"/>
      <c r="L142" s="992"/>
    </row>
    <row r="143" spans="1:12" ht="18" customHeight="1">
      <c r="A143" s="984"/>
      <c r="B143" s="984"/>
      <c r="C143" s="984"/>
      <c r="D143" s="984"/>
      <c r="E143" s="984"/>
      <c r="F143" s="984"/>
      <c r="G143" s="984"/>
      <c r="H143" s="984"/>
      <c r="I143" s="984"/>
      <c r="J143" s="984"/>
      <c r="K143" s="984"/>
      <c r="L143" s="984"/>
    </row>
    <row r="144" spans="1:12" ht="18" customHeight="1">
      <c r="A144" s="992"/>
      <c r="B144" s="992"/>
      <c r="C144" s="992"/>
      <c r="D144" s="992"/>
      <c r="E144" s="992"/>
      <c r="F144" s="992"/>
      <c r="G144" s="992"/>
      <c r="H144" s="992"/>
      <c r="I144" s="992"/>
      <c r="J144" s="992"/>
      <c r="K144" s="992"/>
      <c r="L144" s="992"/>
    </row>
    <row r="145" spans="1:16" ht="18" customHeight="1">
      <c r="A145" s="984"/>
      <c r="B145" s="984"/>
      <c r="C145" s="984"/>
      <c r="D145" s="984"/>
      <c r="E145" s="984"/>
      <c r="F145" s="984"/>
      <c r="G145" s="984"/>
      <c r="H145" s="984"/>
      <c r="I145" s="984"/>
      <c r="J145" s="984"/>
      <c r="K145" s="984"/>
      <c r="L145" s="984"/>
    </row>
    <row r="146" spans="1:16" ht="18" customHeight="1">
      <c r="A146" s="982"/>
      <c r="B146" s="982"/>
      <c r="C146" s="982"/>
      <c r="D146" s="982"/>
      <c r="E146" s="982"/>
      <c r="F146" s="982"/>
      <c r="G146" s="982"/>
      <c r="H146" s="982"/>
      <c r="I146" s="982"/>
      <c r="J146" s="982"/>
      <c r="K146" s="982"/>
      <c r="L146" s="982"/>
    </row>
    <row r="147" spans="1:16" ht="18" customHeight="1">
      <c r="A147" s="992"/>
      <c r="B147" s="992"/>
      <c r="C147" s="992"/>
      <c r="D147" s="992"/>
      <c r="E147" s="992"/>
      <c r="F147" s="992"/>
      <c r="G147" s="992"/>
      <c r="H147" s="992"/>
      <c r="I147" s="992"/>
      <c r="J147" s="992"/>
      <c r="K147" s="992"/>
      <c r="L147" s="992"/>
    </row>
    <row r="148" spans="1:16" ht="18" customHeight="1">
      <c r="A148" s="994"/>
      <c r="B148" s="994"/>
      <c r="C148" s="994"/>
      <c r="D148" s="981"/>
      <c r="E148" s="981"/>
      <c r="F148" s="981"/>
      <c r="G148" s="981"/>
      <c r="H148" s="981"/>
      <c r="I148" s="981"/>
      <c r="J148" s="981"/>
      <c r="K148" s="981"/>
      <c r="L148" s="981"/>
    </row>
    <row r="149" spans="1:16" s="1001" customFormat="1" ht="18" customHeight="1">
      <c r="A149" s="992"/>
      <c r="B149" s="992"/>
      <c r="C149" s="992"/>
      <c r="D149" s="992"/>
      <c r="E149" s="992"/>
      <c r="F149" s="992"/>
      <c r="G149" s="992"/>
      <c r="H149" s="992"/>
      <c r="I149" s="992"/>
      <c r="J149" s="992"/>
      <c r="K149" s="992"/>
      <c r="L149" s="992"/>
      <c r="N149" s="978"/>
      <c r="O149" s="978"/>
      <c r="P149" s="978"/>
    </row>
    <row r="150" spans="1:16" s="1001" customFormat="1" ht="18" customHeight="1">
      <c r="A150" s="984"/>
      <c r="B150" s="984"/>
      <c r="C150" s="984"/>
      <c r="D150" s="984"/>
      <c r="E150" s="984"/>
      <c r="F150" s="984"/>
      <c r="G150" s="984"/>
      <c r="H150" s="984"/>
      <c r="I150" s="984"/>
      <c r="J150" s="984"/>
      <c r="K150" s="984"/>
      <c r="L150" s="984"/>
    </row>
    <row r="151" spans="1:16" s="1001" customFormat="1" ht="18" customHeight="1">
      <c r="A151" s="982"/>
      <c r="B151" s="982"/>
      <c r="C151" s="982"/>
      <c r="D151" s="982"/>
      <c r="E151" s="982"/>
      <c r="F151" s="982"/>
      <c r="G151" s="982"/>
      <c r="H151" s="982"/>
      <c r="I151" s="982"/>
      <c r="J151" s="982"/>
      <c r="K151" s="982"/>
      <c r="L151" s="982"/>
    </row>
    <row r="152" spans="1:16" ht="18" customHeight="1">
      <c r="A152" s="1002"/>
      <c r="N152" s="1001"/>
      <c r="O152" s="1001"/>
      <c r="P152" s="1001"/>
    </row>
    <row r="158" spans="1:16" ht="18" customHeight="1">
      <c r="E158" s="1003"/>
    </row>
    <row r="162" spans="5:5" ht="18" customHeight="1">
      <c r="E162" s="1003"/>
    </row>
    <row r="167" spans="5:5" ht="18" customHeight="1">
      <c r="E167" s="1003"/>
    </row>
  </sheetData>
  <autoFilter ref="A1:L151">
    <sortState ref="A2:L151">
      <sortCondition sortBy="cellColor" ref="A1:A151" dxfId="0"/>
    </sortState>
  </autoFilter>
  <mergeCells count="1">
    <mergeCell ref="N1:P1"/>
  </mergeCells>
  <pageMargins left="0.78740157500000008" right="0.78740157500000008" top="0.98425196899999989" bottom="0.98425196899999989" header="0.49212598449999995" footer="0.49212598449999995"/>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4">
    <tabColor rgb="FF00B050"/>
    <pageSetUpPr fitToPage="1"/>
  </sheetPr>
  <dimension ref="B1:EE1048232"/>
  <sheetViews>
    <sheetView showGridLines="0" showRowColHeaders="0" topLeftCell="AB14" zoomScale="110" zoomScaleNormal="110" workbookViewId="0">
      <selection activeCell="AB15" sqref="AB15:AL15"/>
    </sheetView>
  </sheetViews>
  <sheetFormatPr baseColWidth="10" defaultColWidth="10.85546875" defaultRowHeight="15"/>
  <cols>
    <col min="1" max="1" width="3.5703125" style="1" customWidth="1"/>
    <col min="2" max="2" width="2.42578125" style="1" customWidth="1"/>
    <col min="3" max="3" width="1.7109375" style="1" customWidth="1"/>
    <col min="4" max="4" width="10.85546875" style="227" customWidth="1"/>
    <col min="5" max="5" width="7.42578125" style="1" customWidth="1"/>
    <col min="6" max="6" width="1.7109375" style="1" customWidth="1"/>
    <col min="7" max="7" width="5" style="1" customWidth="1"/>
    <col min="8" max="8" width="7.42578125" style="1" customWidth="1"/>
    <col min="9" max="68" width="6.5703125" style="1" customWidth="1"/>
    <col min="69" max="69" width="0.85546875" style="1" customWidth="1"/>
    <col min="70" max="70" width="14" style="1" customWidth="1"/>
    <col min="71" max="71" width="0.85546875" style="1" customWidth="1"/>
    <col min="72" max="73" width="10.85546875" style="1" customWidth="1"/>
    <col min="74" max="74" width="1.7109375" style="1" customWidth="1"/>
    <col min="75" max="75" width="0.85546875" style="1" customWidth="1"/>
    <col min="76" max="76" width="11.7109375" style="1" customWidth="1"/>
    <col min="77" max="77" width="1.7109375" style="1" customWidth="1"/>
    <col min="78" max="78" width="8.28515625" style="1" customWidth="1"/>
    <col min="79" max="79" width="3.28515625" style="1" customWidth="1"/>
    <col min="80" max="81" width="1.7109375" style="1" customWidth="1"/>
    <col min="82" max="82" width="10" style="1" customWidth="1"/>
    <col min="83" max="83" width="3.28515625" style="1" customWidth="1"/>
    <col min="84" max="84" width="1.7109375" style="1" customWidth="1"/>
    <col min="85" max="86" width="2.42578125" style="1" customWidth="1"/>
    <col min="87" max="87" width="10.85546875" style="228" customWidth="1"/>
    <col min="88" max="88" width="14.85546875" style="228" customWidth="1"/>
    <col min="89" max="90" width="5" style="228" customWidth="1"/>
    <col min="91" max="91" width="35" style="228" customWidth="1"/>
    <col min="92" max="92" width="43.85546875" style="228" customWidth="1"/>
    <col min="93" max="93" width="12.7109375" style="228" customWidth="1"/>
    <col min="94" max="94" width="28.85546875" style="228" customWidth="1"/>
    <col min="95" max="95" width="14.140625" style="228" customWidth="1"/>
    <col min="96" max="108" width="5" style="198" customWidth="1"/>
    <col min="109" max="135" width="10.85546875" style="198"/>
    <col min="136" max="16384" width="10.85546875" style="1"/>
  </cols>
  <sheetData>
    <row r="1" spans="2:135" ht="9.9499999999999993" customHeight="1"/>
    <row r="2" spans="2:135" ht="15" customHeight="1">
      <c r="B2" s="2"/>
      <c r="C2" s="3"/>
      <c r="D2" s="229"/>
      <c r="E2" s="3"/>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4"/>
    </row>
    <row r="3" spans="2:135" ht="9.9499999999999993" customHeight="1">
      <c r="B3" s="5"/>
      <c r="F3" s="6"/>
      <c r="G3" s="6"/>
      <c r="H3" s="7"/>
      <c r="I3" s="6"/>
      <c r="J3" s="6"/>
      <c r="K3" s="8"/>
      <c r="L3" s="8"/>
      <c r="M3" s="8"/>
      <c r="N3" s="8"/>
      <c r="O3" s="8"/>
      <c r="P3" s="8"/>
      <c r="Q3" s="8"/>
      <c r="U3" s="6"/>
      <c r="V3" s="6"/>
      <c r="W3" s="8"/>
      <c r="X3" s="8"/>
      <c r="Y3" s="8"/>
      <c r="Z3" s="8"/>
      <c r="AA3" s="8"/>
      <c r="AB3" s="8"/>
      <c r="AC3" s="6"/>
      <c r="AD3" s="6"/>
      <c r="AE3" s="8"/>
      <c r="AF3" s="8"/>
      <c r="AG3" s="8"/>
      <c r="AH3" s="8"/>
      <c r="AI3" s="8"/>
      <c r="AJ3" s="8"/>
      <c r="AK3" s="8"/>
      <c r="BI3" s="6"/>
      <c r="BJ3" s="6"/>
      <c r="BK3" s="8"/>
      <c r="BL3" s="8"/>
      <c r="BM3" s="8"/>
      <c r="BN3" s="8"/>
      <c r="BO3" s="8"/>
      <c r="BP3" s="8"/>
      <c r="BQ3" s="8"/>
      <c r="BR3" s="8"/>
      <c r="BS3" s="8"/>
      <c r="CD3" s="9"/>
      <c r="CE3" s="9"/>
      <c r="CF3" s="9"/>
      <c r="CG3" s="10"/>
    </row>
    <row r="4" spans="2:135" ht="9.9499999999999993" customHeight="1">
      <c r="B4" s="5"/>
      <c r="F4" s="6"/>
      <c r="G4" s="6"/>
      <c r="H4" s="7"/>
      <c r="I4" s="6"/>
      <c r="J4" s="6"/>
      <c r="K4" s="8"/>
      <c r="L4" s="8"/>
      <c r="M4" s="8"/>
      <c r="N4" s="8"/>
      <c r="O4" s="8"/>
      <c r="P4" s="8"/>
      <c r="Q4" s="8"/>
      <c r="U4" s="6"/>
      <c r="V4" s="6"/>
      <c r="W4" s="8"/>
      <c r="X4" s="8"/>
      <c r="Y4" s="8"/>
      <c r="Z4" s="8"/>
      <c r="AA4" s="8"/>
      <c r="AB4" s="8"/>
      <c r="AC4" s="6"/>
      <c r="AD4" s="6"/>
      <c r="AE4" s="8"/>
      <c r="AF4" s="8"/>
      <c r="AG4" s="8"/>
      <c r="AH4" s="8"/>
      <c r="AI4" s="8"/>
      <c r="AJ4" s="8"/>
      <c r="AK4" s="8"/>
      <c r="BI4" s="6"/>
      <c r="BJ4" s="6"/>
      <c r="BK4" s="8"/>
      <c r="BL4" s="8"/>
      <c r="BM4" s="8"/>
      <c r="BN4" s="8"/>
      <c r="BO4" s="8"/>
      <c r="BP4" s="8"/>
      <c r="BQ4" s="8"/>
      <c r="BR4" s="8"/>
      <c r="BS4" s="8"/>
      <c r="CF4" s="9"/>
      <c r="CG4" s="10"/>
    </row>
    <row r="5" spans="2:135" ht="27.95" customHeight="1">
      <c r="B5" s="5"/>
      <c r="F5" s="230"/>
      <c r="H5" s="1154" t="s">
        <v>87</v>
      </c>
      <c r="I5" s="1155"/>
      <c r="J5" s="1156"/>
      <c r="K5" s="1157" t="s">
        <v>74</v>
      </c>
      <c r="L5" s="1158"/>
      <c r="M5" s="1158"/>
      <c r="N5" s="1158"/>
      <c r="O5" s="1158"/>
      <c r="P5" s="1158"/>
      <c r="Q5" s="1158"/>
      <c r="R5" s="1158"/>
      <c r="S5" s="1159"/>
      <c r="T5" s="231"/>
      <c r="BJ5" s="232"/>
      <c r="BO5" s="231"/>
      <c r="BP5" s="231"/>
      <c r="BQ5" s="231"/>
      <c r="BR5" s="231"/>
      <c r="BS5" s="231"/>
      <c r="BT5" s="231"/>
      <c r="BU5" s="231"/>
      <c r="BV5" s="231"/>
      <c r="BW5" s="231"/>
      <c r="CA5" s="27"/>
      <c r="CB5" s="27"/>
      <c r="CC5" s="27"/>
      <c r="CG5" s="10"/>
    </row>
    <row r="6" spans="2:135" ht="5.0999999999999996" customHeight="1">
      <c r="B6" s="5"/>
      <c r="H6" s="233"/>
      <c r="I6" s="233"/>
      <c r="J6" s="233"/>
      <c r="K6" s="14"/>
      <c r="L6" s="14"/>
      <c r="M6" s="14"/>
      <c r="N6" s="14"/>
      <c r="O6" s="14"/>
      <c r="P6" s="14"/>
      <c r="Q6" s="234"/>
      <c r="R6" s="234"/>
      <c r="S6" s="231"/>
      <c r="T6" s="231"/>
      <c r="BJ6" s="232"/>
      <c r="BK6" s="231"/>
      <c r="BL6" s="232"/>
      <c r="BM6" s="232"/>
      <c r="BN6" s="231"/>
      <c r="BO6" s="232"/>
      <c r="BP6" s="232"/>
      <c r="BQ6" s="232"/>
      <c r="BR6" s="232"/>
      <c r="BS6" s="232"/>
      <c r="BT6" s="232"/>
      <c r="BU6" s="232"/>
      <c r="BV6" s="232"/>
      <c r="BW6" s="232"/>
      <c r="CA6" s="27"/>
      <c r="CB6" s="27"/>
      <c r="CC6" s="27"/>
      <c r="CG6" s="10"/>
    </row>
    <row r="7" spans="2:135" ht="27.95" customHeight="1">
      <c r="B7" s="5"/>
      <c r="F7" s="230"/>
      <c r="H7" s="1154" t="s">
        <v>89</v>
      </c>
      <c r="I7" s="1155"/>
      <c r="J7" s="1156"/>
      <c r="K7" s="1157" t="s">
        <v>74</v>
      </c>
      <c r="L7" s="1158"/>
      <c r="M7" s="1158"/>
      <c r="N7" s="1158"/>
      <c r="O7" s="1158"/>
      <c r="P7" s="1158"/>
      <c r="Q7" s="1158"/>
      <c r="R7" s="1158"/>
      <c r="S7" s="1159"/>
      <c r="T7" s="234"/>
      <c r="BJ7" s="234"/>
      <c r="BK7" s="234"/>
      <c r="BL7" s="234"/>
      <c r="BM7" s="234"/>
      <c r="BN7" s="234"/>
      <c r="BO7" s="234"/>
      <c r="BP7" s="234"/>
      <c r="BQ7" s="234"/>
      <c r="BR7" s="234"/>
      <c r="BS7" s="234"/>
      <c r="BT7" s="234"/>
      <c r="BU7" s="234"/>
      <c r="BV7" s="234"/>
      <c r="BW7" s="232"/>
      <c r="CA7" s="27"/>
      <c r="CB7" s="27"/>
      <c r="CC7" s="27"/>
      <c r="CG7" s="10"/>
      <c r="CL7" s="235"/>
    </row>
    <row r="8" spans="2:135" s="21" customFormat="1" ht="9.9499999999999993" customHeight="1">
      <c r="B8" s="22"/>
      <c r="D8" s="236"/>
      <c r="G8" s="231"/>
      <c r="H8" s="231"/>
      <c r="I8" s="231"/>
      <c r="J8" s="231"/>
      <c r="K8" s="231"/>
      <c r="L8" s="231"/>
      <c r="M8" s="231"/>
      <c r="N8" s="231"/>
      <c r="O8" s="231"/>
      <c r="P8" s="231"/>
      <c r="Q8" s="231"/>
      <c r="R8" s="231"/>
      <c r="S8" s="231"/>
      <c r="T8" s="231"/>
      <c r="U8" s="231"/>
      <c r="V8" s="231"/>
      <c r="W8" s="231"/>
      <c r="X8" s="231"/>
      <c r="Y8" s="231"/>
      <c r="Z8" s="231"/>
      <c r="AA8" s="231"/>
      <c r="AB8" s="231"/>
      <c r="AC8" s="231"/>
      <c r="AD8" s="231"/>
      <c r="AE8" s="231"/>
      <c r="AF8" s="231"/>
      <c r="AG8" s="231"/>
      <c r="AH8" s="231"/>
      <c r="AI8" s="237"/>
      <c r="AJ8" s="231"/>
      <c r="AK8" s="231"/>
      <c r="AL8" s="231"/>
      <c r="AM8" s="231"/>
      <c r="AN8" s="231"/>
      <c r="AO8" s="231"/>
      <c r="AP8" s="231"/>
      <c r="AQ8" s="231"/>
      <c r="AR8" s="231"/>
      <c r="AS8" s="231"/>
      <c r="AT8" s="231"/>
      <c r="AU8" s="231"/>
      <c r="AV8" s="231"/>
      <c r="AW8" s="231"/>
      <c r="AX8" s="231"/>
      <c r="AY8" s="231"/>
      <c r="AZ8" s="231"/>
      <c r="BA8" s="231"/>
      <c r="BB8" s="231"/>
      <c r="BC8" s="231"/>
      <c r="BD8" s="231"/>
      <c r="BE8" s="231"/>
      <c r="BF8" s="231"/>
      <c r="BG8" s="231"/>
      <c r="BH8" s="231"/>
      <c r="BI8" s="231"/>
      <c r="BJ8" s="231"/>
      <c r="BK8" s="231"/>
      <c r="BL8" s="231"/>
      <c r="BM8" s="231"/>
      <c r="BN8" s="231"/>
      <c r="BO8" s="231"/>
      <c r="BP8" s="231"/>
      <c r="BQ8" s="231"/>
      <c r="BR8" s="231"/>
      <c r="BS8" s="231"/>
      <c r="BT8" s="231"/>
      <c r="BU8" s="1"/>
      <c r="BV8" s="1"/>
      <c r="BW8" s="1"/>
      <c r="BX8" s="1"/>
      <c r="BY8" s="1"/>
      <c r="BZ8" s="1"/>
      <c r="CA8" s="25"/>
      <c r="CB8" s="25"/>
      <c r="CC8" s="25"/>
      <c r="CG8" s="26"/>
      <c r="CI8" s="228"/>
      <c r="CJ8" s="228"/>
      <c r="CK8" s="228"/>
      <c r="CL8" s="228"/>
      <c r="CM8" s="228"/>
      <c r="CN8" s="228"/>
      <c r="CO8" s="228"/>
      <c r="CP8" s="228"/>
      <c r="CQ8" s="228"/>
      <c r="CR8" s="198"/>
      <c r="CS8" s="198"/>
      <c r="CT8" s="198"/>
      <c r="CU8" s="198"/>
      <c r="CV8" s="198"/>
      <c r="CW8" s="198"/>
      <c r="CX8" s="198"/>
      <c r="CY8" s="198"/>
      <c r="CZ8" s="198"/>
      <c r="DA8" s="198"/>
      <c r="DB8" s="198"/>
      <c r="DC8" s="198"/>
      <c r="DD8" s="198"/>
      <c r="DE8" s="198"/>
      <c r="DF8" s="198"/>
      <c r="DG8" s="198"/>
      <c r="DH8" s="198"/>
      <c r="DI8" s="198"/>
      <c r="DJ8" s="198"/>
      <c r="DK8" s="198"/>
      <c r="DL8" s="198"/>
      <c r="DM8" s="198"/>
      <c r="DN8" s="198"/>
      <c r="DO8" s="198"/>
      <c r="DP8" s="198"/>
      <c r="DQ8" s="198"/>
      <c r="DR8" s="198"/>
      <c r="DS8" s="198"/>
      <c r="DT8" s="198"/>
      <c r="DU8" s="198"/>
      <c r="DV8" s="198"/>
      <c r="DW8" s="198"/>
      <c r="DX8" s="198"/>
      <c r="DY8" s="198"/>
      <c r="DZ8" s="198"/>
      <c r="EA8" s="198"/>
      <c r="EB8" s="198"/>
      <c r="EC8" s="198"/>
      <c r="ED8" s="198"/>
      <c r="EE8" s="198"/>
    </row>
    <row r="9" spans="2:135" ht="9.9499999999999993" customHeight="1">
      <c r="B9" s="5"/>
      <c r="D9" s="238"/>
      <c r="E9" s="27"/>
      <c r="CA9" s="28"/>
      <c r="CB9" s="28"/>
      <c r="CC9" s="28"/>
      <c r="CG9" s="10"/>
      <c r="CH9" s="27"/>
    </row>
    <row r="10" spans="2:135" s="21" customFormat="1" ht="60" customHeight="1">
      <c r="B10" s="1069" t="s">
        <v>0</v>
      </c>
      <c r="C10" s="1070"/>
      <c r="D10" s="1070"/>
      <c r="E10" s="1070"/>
      <c r="F10" s="29"/>
      <c r="G10" s="30"/>
      <c r="H10" s="131" t="s">
        <v>91</v>
      </c>
      <c r="I10" s="132"/>
      <c r="J10" s="132"/>
      <c r="K10" s="133"/>
      <c r="L10" s="133"/>
      <c r="M10" s="133"/>
      <c r="N10" s="133"/>
      <c r="O10" s="133"/>
      <c r="P10" s="133"/>
      <c r="Q10" s="133"/>
      <c r="R10" s="239"/>
      <c r="S10" s="133"/>
      <c r="T10" s="133"/>
      <c r="U10" s="132"/>
      <c r="V10" s="132"/>
      <c r="W10" s="133"/>
      <c r="X10" s="133"/>
      <c r="Y10" s="133"/>
      <c r="Z10" s="133"/>
      <c r="AA10" s="133"/>
      <c r="AB10" s="133"/>
      <c r="AC10" s="132"/>
      <c r="AD10" s="132"/>
      <c r="AE10" s="133"/>
      <c r="AF10" s="133"/>
      <c r="AG10" s="133"/>
      <c r="AH10" s="133"/>
      <c r="AI10" s="133"/>
      <c r="AJ10" s="133"/>
      <c r="AK10" s="133"/>
      <c r="AL10" s="133"/>
      <c r="AM10" s="133"/>
      <c r="AN10" s="133"/>
      <c r="AO10" s="133"/>
      <c r="AP10" s="133"/>
      <c r="AQ10" s="133"/>
      <c r="AR10" s="133"/>
      <c r="AS10" s="133"/>
      <c r="AT10" s="133"/>
      <c r="AU10" s="133"/>
      <c r="AV10" s="133"/>
      <c r="AW10" s="133"/>
      <c r="AX10" s="133"/>
      <c r="AY10" s="133"/>
      <c r="AZ10" s="133"/>
      <c r="BA10" s="133"/>
      <c r="BB10" s="133"/>
      <c r="BC10" s="133"/>
      <c r="BD10" s="133"/>
      <c r="BE10" s="133"/>
      <c r="BF10" s="133"/>
      <c r="BG10" s="133"/>
      <c r="BH10" s="133"/>
      <c r="BI10" s="132"/>
      <c r="BJ10" s="132"/>
      <c r="BK10" s="133"/>
      <c r="BL10" s="133"/>
      <c r="BM10" s="133"/>
      <c r="BN10" s="133"/>
      <c r="BO10" s="133"/>
      <c r="BP10" s="133"/>
      <c r="BQ10" s="133"/>
      <c r="BR10" s="133"/>
      <c r="BS10" s="133"/>
      <c r="BT10" s="133"/>
      <c r="BU10" s="133"/>
      <c r="BV10" s="133"/>
      <c r="BW10" s="133"/>
      <c r="BX10" s="133"/>
      <c r="BY10" s="133"/>
      <c r="BZ10" s="133"/>
      <c r="CA10" s="133"/>
      <c r="CB10" s="29"/>
      <c r="CC10" s="29"/>
      <c r="CD10" s="29"/>
      <c r="CE10" s="29"/>
      <c r="CF10" s="29"/>
      <c r="CG10" s="31"/>
      <c r="CI10" s="228"/>
      <c r="CJ10" s="228"/>
      <c r="CK10" s="228"/>
      <c r="CL10" s="228"/>
      <c r="CM10" s="228"/>
      <c r="CN10" s="228"/>
      <c r="CO10" s="228"/>
      <c r="CP10" s="228"/>
      <c r="CQ10" s="228"/>
      <c r="CR10" s="198"/>
      <c r="CS10" s="198"/>
      <c r="CT10" s="198"/>
      <c r="CU10" s="198"/>
      <c r="CV10" s="198"/>
      <c r="CW10" s="198"/>
      <c r="CX10" s="198"/>
      <c r="CY10" s="198"/>
      <c r="CZ10" s="198"/>
      <c r="DA10" s="198"/>
      <c r="DB10" s="198"/>
      <c r="DC10" s="198"/>
      <c r="DD10" s="198"/>
      <c r="DE10" s="198"/>
      <c r="DF10" s="198"/>
      <c r="DG10" s="198"/>
      <c r="DH10" s="198"/>
      <c r="DI10" s="198"/>
      <c r="DJ10" s="198"/>
      <c r="DK10" s="198"/>
      <c r="DL10" s="198"/>
      <c r="DM10" s="198"/>
      <c r="DN10" s="198"/>
      <c r="DO10" s="198"/>
      <c r="DP10" s="198"/>
      <c r="DQ10" s="198"/>
      <c r="DR10" s="198"/>
      <c r="DS10" s="198"/>
      <c r="DT10" s="198"/>
      <c r="DU10" s="198"/>
      <c r="DV10" s="198"/>
      <c r="DW10" s="198"/>
      <c r="DX10" s="198"/>
      <c r="DY10" s="198"/>
      <c r="DZ10" s="198"/>
      <c r="EA10" s="198"/>
      <c r="EB10" s="198"/>
      <c r="EC10" s="198"/>
      <c r="ED10" s="198"/>
      <c r="EE10" s="198"/>
    </row>
    <row r="11" spans="2:135" ht="29.1" customHeight="1">
      <c r="B11" s="134"/>
      <c r="C11" s="135"/>
      <c r="D11" s="240"/>
      <c r="E11" s="135"/>
      <c r="F11" s="135"/>
      <c r="G11" s="136"/>
      <c r="H11" s="1160" t="s">
        <v>92</v>
      </c>
      <c r="I11" s="1160"/>
      <c r="J11" s="1160"/>
      <c r="K11" s="1160"/>
      <c r="L11" s="1160"/>
      <c r="M11" s="1160"/>
      <c r="N11" s="1160"/>
      <c r="O11" s="1160"/>
      <c r="P11" s="1161">
        <f ca="1">TODAY()</f>
        <v>44544</v>
      </c>
      <c r="Q11" s="1161"/>
      <c r="R11" s="1161"/>
      <c r="S11" s="1161"/>
      <c r="T11" s="1161"/>
      <c r="U11" s="1161"/>
      <c r="V11" s="1161"/>
      <c r="W11" s="1161"/>
      <c r="X11" s="1161"/>
      <c r="Y11" s="1161"/>
      <c r="Z11" s="1161"/>
      <c r="AA11" s="1161"/>
      <c r="AB11" s="1161"/>
      <c r="AC11" s="1161"/>
      <c r="AD11" s="1161"/>
      <c r="AE11" s="1161"/>
      <c r="AF11" s="1161"/>
      <c r="AG11" s="1161"/>
      <c r="AH11" s="1161"/>
      <c r="AI11" s="1161"/>
      <c r="AJ11" s="1161"/>
      <c r="AK11" s="1161"/>
      <c r="AL11" s="1161"/>
      <c r="AM11" s="1161"/>
      <c r="AN11" s="1161"/>
      <c r="AO11" s="1161"/>
      <c r="AP11" s="1161"/>
      <c r="AQ11" s="1161"/>
      <c r="AR11" s="1161"/>
      <c r="AS11" s="1161"/>
      <c r="AT11" s="1161"/>
      <c r="AU11" s="1161"/>
      <c r="AV11" s="1161"/>
      <c r="AW11" s="1161"/>
      <c r="AX11" s="1161"/>
      <c r="AY11" s="1161"/>
      <c r="AZ11" s="1161"/>
      <c r="BA11" s="1161"/>
      <c r="BB11" s="1161"/>
      <c r="BC11" s="1161"/>
      <c r="BD11" s="1161"/>
      <c r="BE11" s="1161"/>
      <c r="BF11" s="1161"/>
      <c r="BG11" s="1161"/>
      <c r="BH11" s="1161"/>
      <c r="BI11" s="1161"/>
      <c r="BJ11" s="1161"/>
      <c r="BK11" s="1161"/>
      <c r="BL11" s="1161"/>
      <c r="BM11" s="1161"/>
      <c r="BN11" s="1161"/>
      <c r="BO11" s="1161"/>
      <c r="BP11" s="1161"/>
      <c r="BQ11" s="1161"/>
      <c r="BR11" s="1161"/>
      <c r="BS11" s="1161"/>
      <c r="BT11" s="1161"/>
      <c r="BU11" s="1161"/>
      <c r="BV11" s="1161"/>
      <c r="BW11" s="1161"/>
      <c r="BX11" s="1161"/>
      <c r="BY11" s="1161"/>
      <c r="BZ11" s="1161"/>
      <c r="CA11" s="1161"/>
      <c r="CB11" s="1161"/>
      <c r="CC11" s="1161"/>
      <c r="CD11" s="1161"/>
      <c r="CE11" s="1161"/>
      <c r="CF11" s="1161"/>
      <c r="CG11" s="1162"/>
    </row>
    <row r="12" spans="2:135" ht="5.0999999999999996" customHeight="1">
      <c r="B12" s="5"/>
      <c r="G12" s="37"/>
      <c r="H12" s="242"/>
      <c r="I12" s="242"/>
      <c r="J12" s="242"/>
      <c r="K12" s="242"/>
      <c r="L12" s="242"/>
      <c r="M12" s="242"/>
      <c r="N12" s="242"/>
      <c r="O12" s="242"/>
      <c r="P12" s="242"/>
      <c r="Q12" s="242"/>
      <c r="R12" s="242"/>
      <c r="S12" s="242"/>
      <c r="T12" s="242"/>
      <c r="U12" s="242"/>
      <c r="V12" s="242"/>
      <c r="W12" s="242"/>
      <c r="X12" s="242"/>
      <c r="Y12" s="242"/>
      <c r="Z12" s="242"/>
      <c r="AA12" s="242"/>
      <c r="AB12" s="242"/>
      <c r="AC12" s="242"/>
      <c r="AD12" s="242"/>
      <c r="AE12" s="242"/>
      <c r="AF12" s="242"/>
      <c r="AG12" s="242"/>
      <c r="AH12" s="242"/>
      <c r="AI12" s="242"/>
      <c r="AJ12" s="242"/>
      <c r="AK12" s="242"/>
      <c r="AL12" s="242"/>
      <c r="AM12" s="242"/>
      <c r="AN12" s="242"/>
      <c r="AO12" s="242"/>
      <c r="AP12" s="242"/>
      <c r="AQ12" s="242"/>
      <c r="AR12" s="242"/>
      <c r="AS12" s="242"/>
      <c r="AT12" s="242"/>
      <c r="AU12" s="242"/>
      <c r="AV12" s="242"/>
      <c r="AW12" s="242"/>
      <c r="AX12" s="242"/>
      <c r="AY12" s="242"/>
      <c r="AZ12" s="242"/>
      <c r="BA12" s="242"/>
      <c r="BB12" s="242"/>
      <c r="BC12" s="242"/>
      <c r="BD12" s="242"/>
      <c r="BE12" s="242"/>
      <c r="BF12" s="242"/>
      <c r="BG12" s="242"/>
      <c r="BH12" s="242"/>
      <c r="BI12" s="242"/>
      <c r="BJ12" s="242"/>
      <c r="BK12" s="242"/>
      <c r="BL12" s="242"/>
      <c r="BM12" s="242"/>
      <c r="BN12" s="242"/>
      <c r="BO12" s="242"/>
      <c r="BP12" s="242"/>
      <c r="BQ12" s="242"/>
      <c r="BR12" s="242"/>
      <c r="BS12" s="242"/>
      <c r="BT12" s="242"/>
      <c r="BU12" s="242"/>
      <c r="BV12" s="242"/>
      <c r="BW12" s="242"/>
      <c r="BX12" s="242"/>
      <c r="BY12" s="242"/>
      <c r="BZ12" s="242"/>
      <c r="CA12" s="242"/>
      <c r="CB12" s="242"/>
      <c r="CC12" s="242"/>
      <c r="CD12" s="242"/>
      <c r="CE12" s="242"/>
      <c r="CF12" s="242"/>
      <c r="CG12" s="243"/>
    </row>
    <row r="13" spans="2:135" ht="12" customHeight="1">
      <c r="B13" s="5"/>
      <c r="G13" s="37"/>
      <c r="H13" s="38"/>
      <c r="I13" s="38"/>
      <c r="J13" s="38"/>
      <c r="K13" s="38"/>
      <c r="L13" s="38"/>
      <c r="M13" s="38"/>
      <c r="N13" s="38"/>
      <c r="O13" s="38"/>
      <c r="P13" s="38"/>
      <c r="Q13" s="38"/>
      <c r="R13" s="38"/>
      <c r="S13" s="38"/>
      <c r="T13" s="38"/>
      <c r="U13" s="38"/>
      <c r="V13" s="38"/>
      <c r="W13" s="38"/>
      <c r="X13" s="38"/>
      <c r="Y13" s="38"/>
      <c r="Z13" s="38"/>
      <c r="AA13" s="38"/>
      <c r="AB13" s="38"/>
      <c r="AC13" s="38"/>
      <c r="AD13" s="38"/>
      <c r="AE13" s="38"/>
      <c r="AF13" s="38"/>
      <c r="AG13" s="38"/>
      <c r="AH13" s="244"/>
      <c r="AI13" s="38"/>
      <c r="AJ13" s="38"/>
      <c r="AK13" s="38"/>
      <c r="AL13" s="38"/>
      <c r="AM13" s="38"/>
      <c r="AN13" s="38"/>
      <c r="AO13" s="38"/>
      <c r="AP13" s="38"/>
      <c r="AQ13" s="38"/>
      <c r="AR13" s="38"/>
      <c r="AS13" s="38"/>
      <c r="AT13" s="38"/>
      <c r="AU13" s="38"/>
      <c r="AV13" s="38"/>
      <c r="AW13" s="38"/>
      <c r="AX13" s="38"/>
      <c r="AY13" s="38"/>
      <c r="AZ13" s="38"/>
      <c r="BA13" s="38"/>
      <c r="BB13" s="38"/>
      <c r="BC13" s="38"/>
      <c r="BD13" s="38"/>
      <c r="BE13" s="38"/>
      <c r="BF13" s="38"/>
      <c r="BG13" s="38"/>
      <c r="BH13" s="38"/>
      <c r="BI13" s="38"/>
      <c r="BJ13" s="38"/>
      <c r="BK13" s="38"/>
      <c r="BL13" s="38"/>
      <c r="BM13" s="38"/>
      <c r="BN13" s="38"/>
      <c r="BO13" s="38"/>
      <c r="BP13" s="38"/>
      <c r="BQ13" s="38"/>
      <c r="BR13" s="38"/>
      <c r="BS13" s="38"/>
      <c r="BT13" s="38"/>
      <c r="BU13" s="38"/>
      <c r="BV13" s="38"/>
      <c r="BW13" s="38"/>
      <c r="BX13" s="42"/>
      <c r="BY13" s="43"/>
      <c r="BZ13" s="44"/>
      <c r="CA13" s="45"/>
      <c r="CB13" s="46"/>
      <c r="CC13" s="47"/>
      <c r="CD13" s="46"/>
      <c r="CE13" s="48"/>
      <c r="CF13" s="38"/>
      <c r="CG13" s="245"/>
    </row>
    <row r="14" spans="2:135" ht="5.0999999999999996" customHeight="1">
      <c r="B14" s="5"/>
      <c r="G14" s="37"/>
      <c r="H14" s="38"/>
      <c r="I14" s="38"/>
      <c r="J14" s="38"/>
      <c r="K14" s="38"/>
      <c r="L14" s="38"/>
      <c r="M14" s="38"/>
      <c r="N14" s="38"/>
      <c r="O14" s="38"/>
      <c r="P14" s="38"/>
      <c r="Q14" s="38"/>
      <c r="R14" s="38"/>
      <c r="S14" s="38"/>
      <c r="T14" s="38"/>
      <c r="U14" s="38"/>
      <c r="V14" s="38"/>
      <c r="W14" s="38"/>
      <c r="X14" s="38"/>
      <c r="Y14" s="38"/>
      <c r="Z14" s="38"/>
      <c r="AA14" s="38"/>
      <c r="AB14" s="38"/>
      <c r="AC14" s="38"/>
      <c r="AD14" s="38"/>
      <c r="AE14" s="38"/>
      <c r="AF14" s="38"/>
      <c r="AG14" s="38"/>
      <c r="AH14" s="38"/>
      <c r="AI14" s="38"/>
      <c r="AJ14" s="38"/>
      <c r="AK14" s="38"/>
      <c r="AL14" s="38"/>
      <c r="AM14" s="38"/>
      <c r="AN14" s="38"/>
      <c r="AO14" s="38"/>
      <c r="AP14" s="38"/>
      <c r="AQ14" s="38"/>
      <c r="AR14" s="38"/>
      <c r="AS14" s="38"/>
      <c r="AT14" s="38"/>
      <c r="AU14" s="38"/>
      <c r="AV14" s="38"/>
      <c r="AW14" s="38"/>
      <c r="AX14" s="38"/>
      <c r="AY14" s="38"/>
      <c r="AZ14" s="38"/>
      <c r="BA14" s="38"/>
      <c r="BB14" s="38"/>
      <c r="BC14" s="38"/>
      <c r="BD14" s="38"/>
      <c r="BE14" s="38"/>
      <c r="BF14" s="38"/>
      <c r="BG14" s="38"/>
      <c r="BH14" s="38"/>
      <c r="BI14" s="38"/>
      <c r="BJ14" s="38"/>
      <c r="BK14" s="38"/>
      <c r="BL14" s="38"/>
      <c r="BM14" s="38"/>
      <c r="BN14" s="38"/>
      <c r="BO14" s="38"/>
      <c r="BP14" s="38"/>
      <c r="BQ14" s="38"/>
      <c r="BR14" s="38"/>
      <c r="BS14" s="38"/>
      <c r="BT14" s="38"/>
      <c r="BU14" s="38"/>
      <c r="BV14" s="38"/>
      <c r="BW14" s="38"/>
      <c r="BX14" s="41"/>
      <c r="BY14" s="41"/>
      <c r="BZ14" s="41"/>
      <c r="CA14" s="41"/>
      <c r="CB14" s="37"/>
      <c r="CC14" s="40"/>
      <c r="CD14" s="37"/>
      <c r="CE14" s="40"/>
      <c r="CF14" s="38"/>
      <c r="CG14" s="245"/>
    </row>
    <row r="15" spans="2:135" s="246" customFormat="1" ht="20.100000000000001" customHeight="1">
      <c r="B15" s="247"/>
      <c r="D15" s="248"/>
      <c r="G15" s="249"/>
      <c r="H15" s="250"/>
      <c r="I15" s="1163" t="s">
        <v>93</v>
      </c>
      <c r="J15" s="1165"/>
      <c r="K15" s="1172" t="s">
        <v>94</v>
      </c>
      <c r="L15" s="1173"/>
      <c r="M15" s="1174"/>
      <c r="P15" s="1163" t="s">
        <v>95</v>
      </c>
      <c r="Q15" s="1164"/>
      <c r="R15" s="1165"/>
      <c r="S15" s="1172" t="s">
        <v>96</v>
      </c>
      <c r="T15" s="1174"/>
      <c r="W15" s="1163" t="s">
        <v>97</v>
      </c>
      <c r="X15" s="1164"/>
      <c r="Y15" s="1164"/>
      <c r="Z15" s="1164"/>
      <c r="AA15" s="1165"/>
      <c r="AB15" s="1172" t="s">
        <v>932</v>
      </c>
      <c r="AC15" s="1173"/>
      <c r="AD15" s="1173"/>
      <c r="AE15" s="1173"/>
      <c r="AF15" s="1173"/>
      <c r="AG15" s="1173"/>
      <c r="AH15" s="1173"/>
      <c r="AI15" s="1173"/>
      <c r="AJ15" s="1173"/>
      <c r="AK15" s="1173"/>
      <c r="AL15" s="1174"/>
      <c r="AO15" s="1163" t="s">
        <v>99</v>
      </c>
      <c r="AP15" s="1164"/>
      <c r="AQ15" s="1164"/>
      <c r="AR15" s="1165"/>
      <c r="AS15" s="1166" t="s">
        <v>100</v>
      </c>
      <c r="AT15" s="1167"/>
      <c r="AU15" s="1167"/>
      <c r="AV15" s="1168"/>
      <c r="BR15" s="251"/>
      <c r="BS15" s="251"/>
      <c r="BT15" s="251"/>
      <c r="BU15" s="251"/>
      <c r="BV15" s="251"/>
      <c r="BW15" s="249"/>
      <c r="BX15" s="249"/>
      <c r="BY15" s="249"/>
      <c r="BZ15" s="249"/>
      <c r="CA15" s="249"/>
      <c r="CB15" s="249"/>
      <c r="CC15" s="249"/>
      <c r="CD15" s="249"/>
      <c r="CE15" s="249"/>
      <c r="CF15" s="249"/>
      <c r="CG15" s="252"/>
      <c r="CI15" s="106"/>
      <c r="CJ15" s="106"/>
      <c r="CK15" s="106"/>
      <c r="CL15" s="106"/>
      <c r="CM15" s="106"/>
      <c r="CN15" s="106"/>
      <c r="CO15" s="106"/>
      <c r="CP15" s="106"/>
      <c r="CQ15" s="106"/>
      <c r="CR15" s="251"/>
      <c r="CS15" s="251"/>
      <c r="CT15" s="251"/>
      <c r="CU15" s="251"/>
      <c r="CV15" s="251"/>
      <c r="CW15" s="251"/>
      <c r="CX15" s="251"/>
      <c r="CY15" s="251"/>
      <c r="CZ15" s="251"/>
      <c r="DA15" s="251"/>
      <c r="DB15" s="251"/>
      <c r="DC15" s="251"/>
      <c r="DD15" s="251"/>
      <c r="DE15" s="251"/>
      <c r="DF15" s="251"/>
      <c r="DG15" s="251"/>
      <c r="DH15" s="251"/>
      <c r="DI15" s="251"/>
      <c r="DJ15" s="251"/>
      <c r="DK15" s="251"/>
      <c r="DL15" s="251"/>
      <c r="DM15" s="251"/>
      <c r="DN15" s="251"/>
      <c r="DO15" s="251"/>
      <c r="DP15" s="251"/>
      <c r="DQ15" s="251"/>
      <c r="DR15" s="251"/>
      <c r="DS15" s="251"/>
      <c r="DT15" s="251"/>
      <c r="DU15" s="251"/>
      <c r="DV15" s="251"/>
      <c r="DW15" s="251"/>
      <c r="DX15" s="251"/>
      <c r="DY15" s="251"/>
      <c r="DZ15" s="251"/>
      <c r="EA15" s="251"/>
      <c r="EB15" s="251"/>
      <c r="EC15" s="251"/>
      <c r="ED15" s="251"/>
      <c r="EE15" s="251"/>
    </row>
    <row r="16" spans="2:135" ht="15" customHeight="1">
      <c r="B16" s="5"/>
      <c r="G16" s="37"/>
      <c r="H16" s="38"/>
      <c r="I16" s="38"/>
      <c r="J16" s="38"/>
      <c r="K16" s="38"/>
      <c r="L16" s="38"/>
      <c r="M16" s="38"/>
      <c r="N16" s="38"/>
      <c r="O16" s="38"/>
      <c r="P16" s="38"/>
      <c r="Q16" s="38"/>
      <c r="R16" s="38"/>
      <c r="S16" s="38"/>
      <c r="T16" s="38"/>
      <c r="U16" s="38"/>
      <c r="V16" s="38"/>
      <c r="W16" s="38"/>
      <c r="X16" s="38"/>
      <c r="Y16" s="38"/>
      <c r="Z16" s="38"/>
      <c r="AA16" s="38"/>
      <c r="AB16" s="38"/>
      <c r="AC16" s="38"/>
      <c r="AD16" s="38"/>
      <c r="AE16" s="38"/>
      <c r="AF16" s="38"/>
      <c r="AG16" s="38"/>
      <c r="AH16" s="38"/>
      <c r="AI16" s="38"/>
      <c r="AJ16" s="38"/>
      <c r="AK16" s="38"/>
      <c r="AL16" s="38"/>
      <c r="AM16" s="38"/>
      <c r="AN16" s="38"/>
      <c r="AO16" s="38"/>
      <c r="AP16" s="38"/>
      <c r="AQ16" s="38"/>
      <c r="AR16" s="38"/>
      <c r="AS16" s="38"/>
      <c r="AT16" s="38"/>
      <c r="AU16" s="38"/>
      <c r="AV16" s="38"/>
      <c r="AW16" s="38"/>
      <c r="AX16" s="38"/>
      <c r="AY16" s="38"/>
      <c r="AZ16" s="38"/>
      <c r="BA16" s="38"/>
      <c r="BB16" s="38"/>
      <c r="BC16" s="38"/>
      <c r="BD16" s="38"/>
      <c r="BE16" s="38"/>
      <c r="BF16" s="38"/>
      <c r="BG16" s="38"/>
      <c r="BH16" s="38"/>
      <c r="BI16" s="38"/>
      <c r="BJ16" s="38"/>
      <c r="BK16" s="38"/>
      <c r="BL16" s="38"/>
      <c r="BM16" s="38"/>
      <c r="BN16" s="38"/>
      <c r="BO16" s="38"/>
      <c r="BP16" s="38"/>
      <c r="BQ16" s="38"/>
      <c r="BR16" s="38"/>
      <c r="BS16" s="38"/>
      <c r="BT16" s="38"/>
      <c r="BU16" s="38"/>
      <c r="BV16" s="38"/>
      <c r="BW16" s="38"/>
      <c r="BX16" s="41"/>
      <c r="BY16" s="41"/>
      <c r="BZ16" s="41"/>
      <c r="CA16" s="41"/>
      <c r="CB16" s="37"/>
      <c r="CC16" s="40"/>
      <c r="CD16" s="37"/>
      <c r="CE16" s="40"/>
      <c r="CF16" s="38"/>
      <c r="CG16" s="245"/>
    </row>
    <row r="17" spans="2:135" ht="20.100000000000001" customHeight="1">
      <c r="B17" s="5"/>
      <c r="G17" s="37"/>
      <c r="H17" s="253" t="s">
        <v>101</v>
      </c>
      <c r="I17" s="254">
        <v>1</v>
      </c>
      <c r="J17" s="254">
        <v>2</v>
      </c>
      <c r="K17" s="254">
        <v>3</v>
      </c>
      <c r="L17" s="254">
        <v>4</v>
      </c>
      <c r="M17" s="254">
        <v>5</v>
      </c>
      <c r="N17" s="254">
        <v>6</v>
      </c>
      <c r="O17" s="254">
        <v>7</v>
      </c>
      <c r="P17" s="254">
        <v>8</v>
      </c>
      <c r="Q17" s="254">
        <v>9</v>
      </c>
      <c r="R17" s="254">
        <v>10</v>
      </c>
      <c r="S17" s="254">
        <v>11</v>
      </c>
      <c r="T17" s="254">
        <v>12</v>
      </c>
      <c r="U17" s="254">
        <v>13</v>
      </c>
      <c r="V17" s="254">
        <v>14</v>
      </c>
      <c r="W17" s="254">
        <v>15</v>
      </c>
      <c r="X17" s="254">
        <v>16</v>
      </c>
      <c r="Y17" s="254">
        <v>17</v>
      </c>
      <c r="Z17" s="254">
        <v>18</v>
      </c>
      <c r="AA17" s="254">
        <v>19</v>
      </c>
      <c r="AB17" s="254">
        <v>20</v>
      </c>
      <c r="AC17" s="254">
        <v>21</v>
      </c>
      <c r="AD17" s="254">
        <v>22</v>
      </c>
      <c r="AE17" s="254">
        <v>23</v>
      </c>
      <c r="AF17" s="254">
        <v>24</v>
      </c>
      <c r="AG17" s="254">
        <v>25</v>
      </c>
      <c r="AH17" s="254">
        <v>26</v>
      </c>
      <c r="AI17" s="254">
        <v>27</v>
      </c>
      <c r="AJ17" s="254">
        <v>28</v>
      </c>
      <c r="AK17" s="254">
        <v>29</v>
      </c>
      <c r="AL17" s="254">
        <v>30</v>
      </c>
      <c r="AM17" s="254">
        <v>31</v>
      </c>
      <c r="AN17" s="254">
        <v>32</v>
      </c>
      <c r="AO17" s="254">
        <v>33</v>
      </c>
      <c r="AP17" s="254">
        <v>34</v>
      </c>
      <c r="AQ17" s="254">
        <v>35</v>
      </c>
      <c r="AR17" s="254">
        <v>36</v>
      </c>
      <c r="AS17" s="254">
        <v>37</v>
      </c>
      <c r="AT17" s="254">
        <v>38</v>
      </c>
      <c r="AU17" s="254">
        <v>39</v>
      </c>
      <c r="AV17" s="254">
        <v>40</v>
      </c>
      <c r="AW17" s="254">
        <v>41</v>
      </c>
      <c r="AX17" s="254">
        <v>42</v>
      </c>
      <c r="AY17" s="254">
        <v>43</v>
      </c>
      <c r="AZ17" s="254">
        <v>44</v>
      </c>
      <c r="BA17" s="254">
        <v>45</v>
      </c>
      <c r="BB17" s="254">
        <v>46</v>
      </c>
      <c r="BC17" s="254">
        <v>47</v>
      </c>
      <c r="BD17" s="254">
        <v>48</v>
      </c>
      <c r="BE17" s="254">
        <v>49</v>
      </c>
      <c r="BF17" s="254">
        <v>50</v>
      </c>
      <c r="BG17" s="254">
        <v>51</v>
      </c>
      <c r="BH17" s="254">
        <v>52</v>
      </c>
      <c r="BI17" s="254">
        <v>53</v>
      </c>
      <c r="BJ17" s="254">
        <v>54</v>
      </c>
      <c r="BK17" s="254">
        <v>55</v>
      </c>
      <c r="BL17" s="254">
        <v>56</v>
      </c>
      <c r="BM17" s="254">
        <v>57</v>
      </c>
      <c r="BN17" s="254">
        <v>58</v>
      </c>
      <c r="BO17" s="254">
        <v>59</v>
      </c>
      <c r="BP17" s="254">
        <v>60</v>
      </c>
      <c r="BQ17" s="38"/>
      <c r="BR17" s="38"/>
      <c r="BS17" s="38"/>
      <c r="BT17" s="38"/>
      <c r="BU17" s="38"/>
      <c r="BV17" s="38"/>
      <c r="BW17" s="38"/>
      <c r="BX17" s="38"/>
      <c r="BY17" s="38"/>
      <c r="BZ17" s="38"/>
      <c r="CA17" s="38"/>
      <c r="CB17" s="38"/>
      <c r="CC17" s="38"/>
      <c r="CD17" s="38"/>
      <c r="CE17" s="38"/>
      <c r="CF17" s="38"/>
      <c r="CG17" s="245"/>
    </row>
    <row r="18" spans="2:135" ht="3" customHeight="1">
      <c r="B18" s="5"/>
      <c r="G18" s="37"/>
      <c r="H18" s="253"/>
      <c r="I18" s="255"/>
      <c r="J18" s="255"/>
      <c r="K18" s="255"/>
      <c r="L18" s="255"/>
      <c r="M18" s="255"/>
      <c r="N18" s="255"/>
      <c r="O18" s="255"/>
      <c r="P18" s="255"/>
      <c r="Q18" s="255"/>
      <c r="R18" s="255"/>
      <c r="S18" s="255"/>
      <c r="T18" s="255"/>
      <c r="U18" s="255"/>
      <c r="V18" s="255"/>
      <c r="W18" s="255"/>
      <c r="X18" s="255"/>
      <c r="Y18" s="255"/>
      <c r="Z18" s="255"/>
      <c r="AA18" s="255"/>
      <c r="AB18" s="255"/>
      <c r="AC18" s="256"/>
      <c r="AD18" s="257"/>
      <c r="AE18" s="257"/>
      <c r="AF18" s="257"/>
      <c r="AG18" s="257"/>
      <c r="AH18" s="257"/>
      <c r="AI18" s="257"/>
      <c r="AJ18" s="257"/>
      <c r="AK18" s="257"/>
      <c r="AL18" s="257"/>
      <c r="AM18" s="257"/>
      <c r="AN18" s="257"/>
      <c r="AO18" s="257"/>
      <c r="AP18" s="257"/>
      <c r="AQ18" s="257"/>
      <c r="AR18" s="257"/>
      <c r="AS18" s="257"/>
      <c r="AT18" s="257"/>
      <c r="AU18" s="257"/>
      <c r="AV18" s="257"/>
      <c r="AW18" s="257"/>
      <c r="AX18" s="257"/>
      <c r="AY18" s="257"/>
      <c r="AZ18" s="257"/>
      <c r="BA18" s="257"/>
      <c r="BB18" s="257"/>
      <c r="BC18" s="257"/>
      <c r="BD18" s="257"/>
      <c r="BE18" s="257"/>
      <c r="BF18" s="257"/>
      <c r="BG18" s="257"/>
      <c r="BH18" s="257"/>
      <c r="BI18" s="257"/>
      <c r="BJ18" s="257"/>
      <c r="BK18" s="257"/>
      <c r="BL18" s="257"/>
      <c r="BM18" s="257"/>
      <c r="BN18" s="257"/>
      <c r="BO18" s="257"/>
      <c r="BP18" s="257"/>
      <c r="BQ18" s="38"/>
      <c r="BR18" s="38"/>
      <c r="BS18" s="38"/>
      <c r="BT18" s="38"/>
      <c r="BU18" s="38"/>
      <c r="BV18" s="38"/>
      <c r="BW18" s="38"/>
      <c r="BX18" s="38"/>
      <c r="BY18" s="38"/>
      <c r="BZ18" s="38"/>
      <c r="CA18" s="38"/>
      <c r="CB18" s="38"/>
      <c r="CC18" s="38"/>
      <c r="CD18" s="38"/>
      <c r="CE18" s="38"/>
      <c r="CF18" s="38"/>
      <c r="CG18" s="245"/>
    </row>
    <row r="19" spans="2:135" ht="20.100000000000001" customHeight="1">
      <c r="B19" s="5"/>
      <c r="G19" s="37"/>
      <c r="H19" s="253" t="s">
        <v>102</v>
      </c>
      <c r="I19" s="1028"/>
      <c r="J19" s="1029"/>
      <c r="K19" s="1028"/>
      <c r="L19" s="1029"/>
      <c r="M19" s="1028"/>
      <c r="N19" s="1029"/>
      <c r="O19" s="1028"/>
      <c r="P19" s="1029"/>
      <c r="Q19" s="1028"/>
      <c r="R19" s="1029"/>
      <c r="S19" s="1028"/>
      <c r="T19" s="1029"/>
      <c r="U19" s="1028"/>
      <c r="V19" s="1029"/>
      <c r="W19" s="1028"/>
      <c r="X19" s="1029"/>
      <c r="Y19" s="1028"/>
      <c r="Z19" s="1029"/>
      <c r="AA19" s="1028"/>
      <c r="AB19" s="1029"/>
      <c r="AC19" s="1028"/>
      <c r="AD19" s="1029"/>
      <c r="AE19" s="1028"/>
      <c r="AF19" s="1029"/>
      <c r="AG19" s="1028"/>
      <c r="AH19" s="1029"/>
      <c r="AI19" s="1028"/>
      <c r="AJ19" s="1029"/>
      <c r="AK19" s="1028"/>
      <c r="AL19" s="1029"/>
      <c r="AM19" s="1028"/>
      <c r="AN19" s="1029"/>
      <c r="AO19" s="1028"/>
      <c r="AP19" s="1029"/>
      <c r="AQ19" s="1028"/>
      <c r="AR19" s="1029"/>
      <c r="AS19" s="1028"/>
      <c r="AT19" s="1029"/>
      <c r="AU19" s="1028"/>
      <c r="AV19" s="1029"/>
      <c r="AW19" s="1028"/>
      <c r="AX19" s="1029"/>
      <c r="AY19" s="1028"/>
      <c r="AZ19" s="1029"/>
      <c r="BA19" s="1028"/>
      <c r="BB19" s="1029"/>
      <c r="BC19" s="1028"/>
      <c r="BD19" s="1029"/>
      <c r="BE19" s="1028"/>
      <c r="BF19" s="1029"/>
      <c r="BG19" s="1028"/>
      <c r="BH19" s="1029"/>
      <c r="BI19" s="1028"/>
      <c r="BJ19" s="1029"/>
      <c r="BK19" s="1028"/>
      <c r="BL19" s="1029"/>
      <c r="BM19" s="1028"/>
      <c r="BN19" s="1029"/>
      <c r="BO19" s="1028"/>
      <c r="BP19" s="1029"/>
      <c r="BQ19" s="258"/>
      <c r="BR19" s="259"/>
      <c r="BS19" s="260"/>
      <c r="BT19" s="259"/>
      <c r="BU19" s="259"/>
      <c r="BV19" s="259"/>
      <c r="BW19" s="259"/>
      <c r="BX19" s="259"/>
      <c r="BY19" s="259"/>
      <c r="BZ19" s="259"/>
      <c r="CA19" s="37"/>
      <c r="CB19" s="37"/>
      <c r="CC19" s="37"/>
      <c r="CD19" s="37"/>
      <c r="CE19" s="37"/>
      <c r="CF19" s="37"/>
      <c r="CG19" s="10"/>
    </row>
    <row r="20" spans="2:135" ht="5.0999999999999996" customHeight="1">
      <c r="B20" s="5"/>
      <c r="G20" s="37"/>
      <c r="H20" s="253"/>
      <c r="I20" s="261"/>
      <c r="J20" s="261"/>
      <c r="K20" s="261"/>
      <c r="L20" s="261"/>
      <c r="M20" s="261"/>
      <c r="N20" s="261"/>
      <c r="O20" s="261"/>
      <c r="P20" s="261"/>
      <c r="Q20" s="261"/>
      <c r="R20" s="261"/>
      <c r="S20" s="261"/>
      <c r="T20" s="261"/>
      <c r="U20" s="261"/>
      <c r="V20" s="261"/>
      <c r="W20" s="261"/>
      <c r="X20" s="261"/>
      <c r="Y20" s="261"/>
      <c r="Z20" s="261"/>
      <c r="AA20" s="261"/>
      <c r="AB20" s="261"/>
      <c r="AC20" s="261"/>
      <c r="AD20" s="261"/>
      <c r="AE20" s="261"/>
      <c r="AF20" s="261"/>
      <c r="AG20" s="261"/>
      <c r="AH20" s="261"/>
      <c r="AI20" s="261"/>
      <c r="AJ20" s="261"/>
      <c r="AK20" s="261"/>
      <c r="AL20" s="261"/>
      <c r="AM20" s="261"/>
      <c r="AN20" s="261"/>
      <c r="AO20" s="261"/>
      <c r="AP20" s="261"/>
      <c r="AQ20" s="261"/>
      <c r="AR20" s="261"/>
      <c r="AS20" s="261"/>
      <c r="AT20" s="261"/>
      <c r="AU20" s="261"/>
      <c r="AV20" s="261"/>
      <c r="AW20" s="261"/>
      <c r="AX20" s="261"/>
      <c r="AY20" s="261"/>
      <c r="AZ20" s="261"/>
      <c r="BA20" s="261"/>
      <c r="BB20" s="261"/>
      <c r="BC20" s="261"/>
      <c r="BD20" s="261"/>
      <c r="BE20" s="261"/>
      <c r="BF20" s="261"/>
      <c r="BG20" s="261"/>
      <c r="BH20" s="261"/>
      <c r="BI20" s="261"/>
      <c r="BJ20" s="261"/>
      <c r="BK20" s="261"/>
      <c r="BL20" s="261"/>
      <c r="BM20" s="261"/>
      <c r="BN20" s="261"/>
      <c r="BO20" s="261"/>
      <c r="BP20" s="261"/>
      <c r="BQ20" s="38"/>
      <c r="BR20" s="38"/>
      <c r="BS20" s="38"/>
      <c r="BT20" s="38"/>
      <c r="BU20" s="38"/>
      <c r="BV20" s="38"/>
      <c r="BW20" s="38"/>
      <c r="BX20" s="38"/>
      <c r="BY20" s="38"/>
      <c r="BZ20" s="262"/>
      <c r="CA20" s="38"/>
      <c r="CB20" s="38"/>
      <c r="CC20" s="38"/>
      <c r="CD20" s="38"/>
      <c r="CE20" s="38"/>
      <c r="CF20" s="38"/>
      <c r="CG20" s="245"/>
    </row>
    <row r="21" spans="2:135" ht="20.100000000000001" customHeight="1">
      <c r="B21" s="5"/>
      <c r="G21" s="37"/>
      <c r="H21" s="253" t="s">
        <v>107</v>
      </c>
      <c r="I21" s="1028"/>
      <c r="J21" s="1029"/>
      <c r="K21" s="1028"/>
      <c r="L21" s="1029"/>
      <c r="M21" s="1028"/>
      <c r="N21" s="1029"/>
      <c r="O21" s="1028"/>
      <c r="P21" s="1031"/>
      <c r="Q21" s="1030"/>
      <c r="R21" s="1031"/>
      <c r="S21" s="1030"/>
      <c r="T21" s="1031"/>
      <c r="U21" s="1030"/>
      <c r="V21" s="1031"/>
      <c r="W21" s="1030"/>
      <c r="X21" s="1031"/>
      <c r="Y21" s="1030"/>
      <c r="Z21" s="1031"/>
      <c r="AA21" s="1030"/>
      <c r="AB21" s="1031"/>
      <c r="AC21" s="1030"/>
      <c r="AD21" s="1031"/>
      <c r="AE21" s="1030"/>
      <c r="AF21" s="1031"/>
      <c r="AG21" s="1030"/>
      <c r="AH21" s="1031"/>
      <c r="AI21" s="1030"/>
      <c r="AJ21" s="1031"/>
      <c r="AK21" s="1030"/>
      <c r="AL21" s="1031"/>
      <c r="AM21" s="1030"/>
      <c r="AN21" s="1031"/>
      <c r="AO21" s="1030"/>
      <c r="AP21" s="1031"/>
      <c r="AQ21" s="1030"/>
      <c r="AR21" s="1031"/>
      <c r="AS21" s="1030"/>
      <c r="AT21" s="1031"/>
      <c r="AU21" s="1030"/>
      <c r="AV21" s="1031"/>
      <c r="AW21" s="1030"/>
      <c r="AX21" s="1031"/>
      <c r="AY21" s="1030"/>
      <c r="AZ21" s="1031"/>
      <c r="BA21" s="1030"/>
      <c r="BB21" s="1031"/>
      <c r="BC21" s="1030"/>
      <c r="BD21" s="1031"/>
      <c r="BE21" s="1030"/>
      <c r="BF21" s="1031"/>
      <c r="BG21" s="1030"/>
      <c r="BH21" s="1031"/>
      <c r="BI21" s="1030"/>
      <c r="BJ21" s="1031"/>
      <c r="BK21" s="1030"/>
      <c r="BL21" s="1031"/>
      <c r="BM21" s="1030"/>
      <c r="BN21" s="1031"/>
      <c r="BO21" s="1030"/>
      <c r="BP21" s="1031"/>
      <c r="BQ21" s="263"/>
      <c r="BR21" s="37"/>
      <c r="BS21" s="264"/>
      <c r="BT21" s="37"/>
      <c r="BU21" s="37"/>
      <c r="BV21" s="40"/>
      <c r="BW21" s="37"/>
      <c r="BX21" s="37"/>
      <c r="BY21" s="37"/>
      <c r="BZ21" s="265"/>
      <c r="CA21" s="37"/>
      <c r="CB21" s="37"/>
      <c r="CC21" s="37"/>
      <c r="CD21" s="37"/>
      <c r="CE21" s="37"/>
      <c r="CF21" s="37"/>
      <c r="CG21" s="10"/>
    </row>
    <row r="22" spans="2:135" ht="5.0999999999999996" customHeight="1">
      <c r="B22" s="5"/>
      <c r="G22" s="37"/>
      <c r="H22" s="253"/>
      <c r="I22" s="261"/>
      <c r="J22" s="261"/>
      <c r="K22" s="261"/>
      <c r="L22" s="261"/>
      <c r="M22" s="261"/>
      <c r="N22" s="261"/>
      <c r="O22" s="261"/>
      <c r="P22" s="261"/>
      <c r="Q22" s="261"/>
      <c r="R22" s="261"/>
      <c r="S22" s="261"/>
      <c r="T22" s="261"/>
      <c r="U22" s="261"/>
      <c r="V22" s="261"/>
      <c r="W22" s="261"/>
      <c r="X22" s="261"/>
      <c r="Y22" s="261"/>
      <c r="Z22" s="261"/>
      <c r="AA22" s="261"/>
      <c r="AB22" s="261"/>
      <c r="AC22" s="261"/>
      <c r="AD22" s="261"/>
      <c r="AE22" s="261"/>
      <c r="AF22" s="261"/>
      <c r="AG22" s="261"/>
      <c r="AH22" s="261"/>
      <c r="AI22" s="261"/>
      <c r="AJ22" s="261"/>
      <c r="AK22" s="261"/>
      <c r="AL22" s="261"/>
      <c r="AM22" s="261"/>
      <c r="AN22" s="261"/>
      <c r="AO22" s="261"/>
      <c r="AP22" s="261"/>
      <c r="AQ22" s="261"/>
      <c r="AR22" s="261"/>
      <c r="AS22" s="261"/>
      <c r="AT22" s="261"/>
      <c r="AU22" s="261"/>
      <c r="AV22" s="261"/>
      <c r="AW22" s="261"/>
      <c r="AX22" s="261"/>
      <c r="AY22" s="261"/>
      <c r="AZ22" s="261"/>
      <c r="BA22" s="261"/>
      <c r="BB22" s="261"/>
      <c r="BC22" s="261"/>
      <c r="BD22" s="261"/>
      <c r="BE22" s="261"/>
      <c r="BF22" s="261"/>
      <c r="BG22" s="261"/>
      <c r="BH22" s="261"/>
      <c r="BI22" s="261"/>
      <c r="BJ22" s="261"/>
      <c r="BK22" s="261"/>
      <c r="BL22" s="261"/>
      <c r="BM22" s="261"/>
      <c r="BN22" s="261"/>
      <c r="BO22" s="261"/>
      <c r="BP22" s="261"/>
      <c r="BQ22" s="38"/>
      <c r="BR22" s="38"/>
      <c r="BS22" s="38"/>
      <c r="BT22" s="38"/>
      <c r="BU22" s="38"/>
      <c r="BV22" s="38"/>
      <c r="BW22" s="38"/>
      <c r="BX22" s="38"/>
      <c r="BY22" s="38"/>
      <c r="BZ22" s="262"/>
      <c r="CA22" s="38"/>
      <c r="CB22" s="38"/>
      <c r="CC22" s="38"/>
      <c r="CD22" s="38"/>
      <c r="CE22" s="38"/>
      <c r="CF22" s="38"/>
      <c r="CG22" s="245"/>
    </row>
    <row r="23" spans="2:135" ht="20.100000000000001" customHeight="1">
      <c r="B23" s="5"/>
      <c r="G23" s="37"/>
      <c r="H23" s="253" t="s">
        <v>108</v>
      </c>
      <c r="I23" s="1028"/>
      <c r="J23" s="1029"/>
      <c r="K23" s="1028"/>
      <c r="L23" s="1029"/>
      <c r="M23" s="1028"/>
      <c r="N23" s="1029"/>
      <c r="O23" s="1028"/>
      <c r="P23" s="1031"/>
      <c r="Q23" s="1030"/>
      <c r="R23" s="1031"/>
      <c r="S23" s="1030"/>
      <c r="T23" s="1031"/>
      <c r="U23" s="1030"/>
      <c r="V23" s="1031"/>
      <c r="W23" s="1030"/>
      <c r="X23" s="1031"/>
      <c r="Y23" s="1030"/>
      <c r="Z23" s="1031"/>
      <c r="AA23" s="1030"/>
      <c r="AB23" s="1031"/>
      <c r="AC23" s="1030"/>
      <c r="AD23" s="1031"/>
      <c r="AE23" s="1030"/>
      <c r="AF23" s="1031"/>
      <c r="AG23" s="1030"/>
      <c r="AH23" s="1031"/>
      <c r="AI23" s="1030"/>
      <c r="AJ23" s="1031"/>
      <c r="AK23" s="1030"/>
      <c r="AL23" s="1031"/>
      <c r="AM23" s="1030"/>
      <c r="AN23" s="1031"/>
      <c r="AO23" s="1030"/>
      <c r="AP23" s="1031"/>
      <c r="AQ23" s="1030"/>
      <c r="AR23" s="1031"/>
      <c r="AS23" s="1030"/>
      <c r="AT23" s="1031"/>
      <c r="AU23" s="1030"/>
      <c r="AV23" s="1031"/>
      <c r="AW23" s="1030"/>
      <c r="AX23" s="1031"/>
      <c r="AY23" s="1030"/>
      <c r="AZ23" s="1031"/>
      <c r="BA23" s="1030"/>
      <c r="BB23" s="1031"/>
      <c r="BC23" s="1030"/>
      <c r="BD23" s="1031"/>
      <c r="BE23" s="1030"/>
      <c r="BF23" s="1031"/>
      <c r="BG23" s="1030"/>
      <c r="BH23" s="1031"/>
      <c r="BI23" s="1030"/>
      <c r="BJ23" s="1031"/>
      <c r="BK23" s="1030"/>
      <c r="BL23" s="1031"/>
      <c r="BM23" s="1030"/>
      <c r="BN23" s="1031"/>
      <c r="BO23" s="1030"/>
      <c r="BP23" s="1031"/>
      <c r="BQ23" s="263"/>
      <c r="BR23" s="37"/>
      <c r="BS23" s="264"/>
      <c r="BT23" s="37"/>
      <c r="BU23" s="37"/>
      <c r="BV23" s="40"/>
      <c r="BW23" s="37"/>
      <c r="BX23" s="37"/>
      <c r="BY23" s="37"/>
      <c r="BZ23" s="265"/>
      <c r="CA23" s="37"/>
      <c r="CB23" s="37"/>
      <c r="CC23" s="37"/>
      <c r="CD23" s="37"/>
      <c r="CE23" s="37"/>
      <c r="CF23" s="37"/>
      <c r="CG23" s="10"/>
    </row>
    <row r="24" spans="2:135" ht="5.0999999999999996" customHeight="1">
      <c r="B24" s="5"/>
      <c r="G24" s="37"/>
      <c r="H24" s="253"/>
      <c r="I24" s="261"/>
      <c r="J24" s="261"/>
      <c r="K24" s="261"/>
      <c r="L24" s="261"/>
      <c r="M24" s="261"/>
      <c r="N24" s="261"/>
      <c r="O24" s="261"/>
      <c r="P24" s="261"/>
      <c r="Q24" s="261"/>
      <c r="R24" s="261"/>
      <c r="S24" s="261"/>
      <c r="T24" s="261"/>
      <c r="U24" s="261"/>
      <c r="V24" s="261"/>
      <c r="W24" s="261"/>
      <c r="X24" s="261"/>
      <c r="Y24" s="261"/>
      <c r="Z24" s="261"/>
      <c r="AA24" s="261"/>
      <c r="AB24" s="261"/>
      <c r="AC24" s="261"/>
      <c r="AD24" s="261"/>
      <c r="AE24" s="261"/>
      <c r="AF24" s="261"/>
      <c r="AG24" s="261"/>
      <c r="AH24" s="261"/>
      <c r="AI24" s="261"/>
      <c r="AJ24" s="261"/>
      <c r="AK24" s="261"/>
      <c r="AL24" s="261"/>
      <c r="AM24" s="261"/>
      <c r="AN24" s="261"/>
      <c r="AO24" s="261"/>
      <c r="AP24" s="261"/>
      <c r="AQ24" s="261"/>
      <c r="AR24" s="261"/>
      <c r="AS24" s="261"/>
      <c r="AT24" s="261"/>
      <c r="AU24" s="261"/>
      <c r="AV24" s="261"/>
      <c r="AW24" s="261"/>
      <c r="AX24" s="261"/>
      <c r="AY24" s="261"/>
      <c r="AZ24" s="261"/>
      <c r="BA24" s="261"/>
      <c r="BB24" s="261"/>
      <c r="BC24" s="261"/>
      <c r="BD24" s="261"/>
      <c r="BE24" s="261"/>
      <c r="BF24" s="261"/>
      <c r="BG24" s="261"/>
      <c r="BH24" s="261"/>
      <c r="BI24" s="261"/>
      <c r="BJ24" s="261"/>
      <c r="BK24" s="261"/>
      <c r="BL24" s="261"/>
      <c r="BM24" s="261"/>
      <c r="BN24" s="261"/>
      <c r="BO24" s="261"/>
      <c r="BP24" s="261"/>
      <c r="BQ24" s="38"/>
      <c r="BR24" s="38"/>
      <c r="BS24" s="38"/>
      <c r="BT24" s="38"/>
      <c r="BU24" s="38"/>
      <c r="BV24" s="38"/>
      <c r="BW24" s="38"/>
      <c r="BX24" s="38"/>
      <c r="BY24" s="38"/>
      <c r="BZ24" s="262"/>
      <c r="CA24" s="38"/>
      <c r="CB24" s="38"/>
      <c r="CC24" s="38"/>
      <c r="CD24" s="38"/>
      <c r="CE24" s="38"/>
      <c r="CF24" s="38"/>
      <c r="CG24" s="245"/>
    </row>
    <row r="25" spans="2:135" ht="20.100000000000001" customHeight="1">
      <c r="B25" s="5"/>
      <c r="G25" s="37"/>
      <c r="H25" s="253" t="s">
        <v>111</v>
      </c>
      <c r="I25" s="1028"/>
      <c r="J25" s="1029"/>
      <c r="K25" s="1028"/>
      <c r="L25" s="1029"/>
      <c r="M25" s="1028"/>
      <c r="N25" s="1029"/>
      <c r="O25" s="1028"/>
      <c r="P25" s="1033"/>
      <c r="Q25" s="1032"/>
      <c r="R25" s="1033"/>
      <c r="S25" s="1032"/>
      <c r="T25" s="1033"/>
      <c r="U25" s="1032"/>
      <c r="V25" s="1033"/>
      <c r="W25" s="1032"/>
      <c r="X25" s="1033"/>
      <c r="Y25" s="1032"/>
      <c r="Z25" s="1033"/>
      <c r="AA25" s="1032"/>
      <c r="AB25" s="1033"/>
      <c r="AC25" s="1032"/>
      <c r="AD25" s="1033"/>
      <c r="AE25" s="1032"/>
      <c r="AF25" s="1033"/>
      <c r="AG25" s="1032"/>
      <c r="AH25" s="1033"/>
      <c r="AI25" s="1032"/>
      <c r="AJ25" s="1033"/>
      <c r="AK25" s="1032"/>
      <c r="AL25" s="1033"/>
      <c r="AM25" s="1032"/>
      <c r="AN25" s="1033"/>
      <c r="AO25" s="1032"/>
      <c r="AP25" s="1033"/>
      <c r="AQ25" s="1032"/>
      <c r="AR25" s="1033"/>
      <c r="AS25" s="1032"/>
      <c r="AT25" s="1033"/>
      <c r="AU25" s="1032"/>
      <c r="AV25" s="1033"/>
      <c r="AW25" s="1032"/>
      <c r="AX25" s="1033"/>
      <c r="AY25" s="1032"/>
      <c r="AZ25" s="1033"/>
      <c r="BA25" s="1032"/>
      <c r="BB25" s="1033"/>
      <c r="BC25" s="1032"/>
      <c r="BD25" s="1033"/>
      <c r="BE25" s="1032"/>
      <c r="BF25" s="1033"/>
      <c r="BG25" s="1032"/>
      <c r="BH25" s="1033"/>
      <c r="BI25" s="1032"/>
      <c r="BJ25" s="1033"/>
      <c r="BK25" s="1032"/>
      <c r="BL25" s="1033"/>
      <c r="BM25" s="1032"/>
      <c r="BN25" s="1033"/>
      <c r="BO25" s="1032"/>
      <c r="BP25" s="1033"/>
      <c r="BQ25" s="263"/>
      <c r="BR25" s="37"/>
      <c r="BS25" s="264"/>
      <c r="BT25" s="37"/>
      <c r="BU25" s="37"/>
      <c r="BV25" s="40"/>
      <c r="BW25" s="37"/>
      <c r="BX25" s="37"/>
      <c r="BY25" s="37"/>
      <c r="BZ25" s="265"/>
      <c r="CA25" s="37"/>
      <c r="CB25" s="37"/>
      <c r="CC25" s="37"/>
      <c r="CD25" s="37"/>
      <c r="CE25" s="37"/>
      <c r="CF25" s="37"/>
      <c r="CG25" s="10"/>
    </row>
    <row r="26" spans="2:135" ht="9" customHeight="1">
      <c r="B26" s="5"/>
      <c r="G26" s="37"/>
      <c r="H26" s="253"/>
      <c r="I26" s="266"/>
      <c r="J26" s="266"/>
      <c r="K26" s="266"/>
      <c r="L26" s="266"/>
      <c r="M26" s="266"/>
      <c r="N26" s="266"/>
      <c r="O26" s="266"/>
      <c r="P26" s="266"/>
      <c r="Q26" s="266"/>
      <c r="R26" s="266"/>
      <c r="S26" s="266"/>
      <c r="T26" s="266"/>
      <c r="U26" s="266"/>
      <c r="V26" s="266"/>
      <c r="W26" s="266"/>
      <c r="X26" s="266"/>
      <c r="Y26" s="266"/>
      <c r="Z26" s="266"/>
      <c r="AA26" s="266"/>
      <c r="AB26" s="266"/>
      <c r="AC26" s="266"/>
      <c r="AD26" s="266"/>
      <c r="AE26" s="266"/>
      <c r="AF26" s="266"/>
      <c r="AG26" s="266"/>
      <c r="AH26" s="266"/>
      <c r="AI26" s="266"/>
      <c r="AJ26" s="266"/>
      <c r="AK26" s="266"/>
      <c r="AL26" s="266"/>
      <c r="AM26" s="266"/>
      <c r="AN26" s="266"/>
      <c r="AO26" s="266"/>
      <c r="AP26" s="266"/>
      <c r="AQ26" s="266"/>
      <c r="AR26" s="266"/>
      <c r="AS26" s="266"/>
      <c r="AT26" s="266"/>
      <c r="AU26" s="266"/>
      <c r="AV26" s="266"/>
      <c r="AW26" s="266"/>
      <c r="AX26" s="266"/>
      <c r="AY26" s="266"/>
      <c r="AZ26" s="266"/>
      <c r="BA26" s="266"/>
      <c r="BB26" s="266"/>
      <c r="BC26" s="266"/>
      <c r="BD26" s="266"/>
      <c r="BE26" s="266"/>
      <c r="BF26" s="266"/>
      <c r="BG26" s="266"/>
      <c r="BH26" s="266"/>
      <c r="BI26" s="266"/>
      <c r="BJ26" s="266"/>
      <c r="BK26" s="266"/>
      <c r="BL26" s="266"/>
      <c r="BM26" s="266"/>
      <c r="BN26" s="266"/>
      <c r="BO26" s="266"/>
      <c r="BP26" s="266"/>
      <c r="BQ26" s="266"/>
      <c r="BS26" s="264"/>
      <c r="BU26" s="195"/>
      <c r="BV26" s="40"/>
      <c r="BW26" s="37"/>
      <c r="BX26" s="37"/>
      <c r="BY26" s="37"/>
      <c r="BZ26" s="265"/>
      <c r="CA26" s="37"/>
      <c r="CB26" s="37"/>
      <c r="CC26" s="37"/>
      <c r="CD26" s="37"/>
      <c r="CE26" s="37"/>
      <c r="CF26" s="37"/>
      <c r="CG26" s="10"/>
    </row>
    <row r="27" spans="2:135" ht="90.75" customHeight="1">
      <c r="B27" s="5"/>
      <c r="H27" s="267" t="s">
        <v>116</v>
      </c>
      <c r="I27" s="1028"/>
      <c r="J27" s="1029"/>
      <c r="K27" s="1028"/>
      <c r="L27" s="1029"/>
      <c r="M27" s="1028"/>
      <c r="N27" s="1029"/>
      <c r="O27" s="1028"/>
      <c r="P27" s="1035"/>
      <c r="Q27" s="1034"/>
      <c r="R27" s="1035"/>
      <c r="S27" s="1034"/>
      <c r="T27" s="1035"/>
      <c r="U27" s="1034"/>
      <c r="V27" s="1035"/>
      <c r="W27" s="1034"/>
      <c r="X27" s="1035"/>
      <c r="Y27" s="1034"/>
      <c r="Z27" s="1035"/>
      <c r="AA27" s="1034"/>
      <c r="AB27" s="1035"/>
      <c r="AC27" s="1034"/>
      <c r="AD27" s="1035"/>
      <c r="AE27" s="1034"/>
      <c r="AF27" s="1035"/>
      <c r="AG27" s="1034"/>
      <c r="AH27" s="1035"/>
      <c r="AI27" s="1034"/>
      <c r="AJ27" s="1035"/>
      <c r="AK27" s="1034"/>
      <c r="AL27" s="1035"/>
      <c r="AM27" s="1034"/>
      <c r="AN27" s="1035"/>
      <c r="AO27" s="1034"/>
      <c r="AP27" s="1035"/>
      <c r="AQ27" s="1034"/>
      <c r="AR27" s="1035"/>
      <c r="AS27" s="1034"/>
      <c r="AT27" s="1035"/>
      <c r="AU27" s="1034"/>
      <c r="AV27" s="1035"/>
      <c r="AW27" s="1034"/>
      <c r="AX27" s="1035"/>
      <c r="AY27" s="1034"/>
      <c r="AZ27" s="1035"/>
      <c r="BA27" s="1034"/>
      <c r="BB27" s="1035"/>
      <c r="BC27" s="1034"/>
      <c r="BD27" s="1035"/>
      <c r="BE27" s="1034"/>
      <c r="BF27" s="1035"/>
      <c r="BG27" s="1034"/>
      <c r="BH27" s="1035"/>
      <c r="BI27" s="1034"/>
      <c r="BJ27" s="1035"/>
      <c r="BK27" s="1034"/>
      <c r="BL27" s="1035"/>
      <c r="BM27" s="1034"/>
      <c r="BN27" s="1035"/>
      <c r="BO27" s="1034"/>
      <c r="BP27" s="1035"/>
      <c r="BX27" s="1179" t="s">
        <v>117</v>
      </c>
      <c r="BY27" s="1180"/>
      <c r="BZ27" s="1180"/>
      <c r="CA27" s="1180"/>
      <c r="CB27" s="1180"/>
      <c r="CC27" s="1180"/>
      <c r="CD27" s="1181"/>
      <c r="CG27" s="10"/>
    </row>
    <row r="28" spans="2:135" ht="20.100000000000001" customHeight="1">
      <c r="B28" s="5"/>
      <c r="D28" s="1171" t="s">
        <v>16</v>
      </c>
      <c r="E28" s="1171"/>
      <c r="G28" s="37"/>
      <c r="H28" s="268" t="s">
        <v>118</v>
      </c>
      <c r="I28" s="269"/>
      <c r="J28" s="269"/>
      <c r="K28" s="198"/>
      <c r="L28" s="198"/>
      <c r="M28" s="198"/>
      <c r="N28" s="198"/>
      <c r="O28" s="198"/>
      <c r="P28" s="198"/>
      <c r="Q28" s="198"/>
      <c r="R28" s="198"/>
      <c r="S28" s="198"/>
      <c r="T28" s="198"/>
      <c r="U28" s="198"/>
      <c r="V28" s="198"/>
      <c r="W28" s="198"/>
      <c r="X28" s="198"/>
      <c r="Y28" s="198"/>
      <c r="Z28" s="198"/>
      <c r="AA28" s="198"/>
      <c r="AB28" s="198"/>
      <c r="AC28" s="269"/>
      <c r="AD28" s="269"/>
      <c r="AE28" s="198"/>
      <c r="AF28" s="198"/>
      <c r="AG28" s="198"/>
      <c r="AH28" s="198"/>
      <c r="AI28" s="198"/>
      <c r="AJ28" s="198"/>
      <c r="AK28" s="198"/>
      <c r="AL28" s="198"/>
      <c r="AM28" s="198"/>
      <c r="AN28" s="198"/>
      <c r="AO28" s="198"/>
      <c r="AP28" s="198"/>
      <c r="AQ28" s="198"/>
      <c r="AR28" s="198"/>
      <c r="AS28" s="198"/>
      <c r="AT28" s="198"/>
      <c r="AU28" s="198"/>
      <c r="AV28" s="198"/>
      <c r="AW28" s="198"/>
      <c r="AX28" s="198"/>
      <c r="AY28" s="198"/>
      <c r="AZ28" s="198"/>
      <c r="BA28" s="198"/>
      <c r="BB28" s="198"/>
      <c r="BC28" s="198"/>
      <c r="BD28" s="198"/>
      <c r="BE28" s="198"/>
      <c r="BF28" s="198"/>
      <c r="BG28" s="198"/>
      <c r="BH28" s="198"/>
      <c r="BI28" s="198"/>
      <c r="BJ28" s="198"/>
      <c r="BK28" s="198"/>
      <c r="BL28" s="198"/>
      <c r="BM28" s="198"/>
      <c r="BN28" s="198"/>
      <c r="BO28" s="198"/>
      <c r="BP28" s="198"/>
      <c r="BQ28" s="198"/>
      <c r="BR28" s="270" t="s">
        <v>119</v>
      </c>
      <c r="BS28" s="264"/>
      <c r="BT28" s="271" t="s">
        <v>120</v>
      </c>
      <c r="BU28" s="272" t="s">
        <v>121</v>
      </c>
      <c r="BV28" s="198"/>
      <c r="BW28" s="37"/>
      <c r="BX28" s="273" t="s">
        <v>122</v>
      </c>
      <c r="BY28" s="274"/>
      <c r="BZ28" s="274"/>
      <c r="CA28" s="274"/>
      <c r="CB28" s="274"/>
      <c r="CC28" s="275"/>
      <c r="CD28" s="276" t="s">
        <v>123</v>
      </c>
      <c r="CE28" s="37"/>
      <c r="CF28" s="37"/>
      <c r="CG28" s="10"/>
    </row>
    <row r="29" spans="2:135" s="246" customFormat="1" ht="20.100000000000001" customHeight="1">
      <c r="B29" s="247"/>
      <c r="D29" s="248"/>
      <c r="G29" s="249"/>
      <c r="H29" s="250"/>
      <c r="I29" s="277"/>
      <c r="J29" s="277"/>
      <c r="K29" s="251"/>
      <c r="L29" s="1169"/>
      <c r="M29" s="1169"/>
      <c r="N29" s="1170"/>
      <c r="O29" s="1170"/>
      <c r="Q29" s="1169"/>
      <c r="R29" s="1169"/>
      <c r="S29" s="1169"/>
      <c r="T29" s="1175"/>
      <c r="U29" s="1170"/>
      <c r="W29" s="1169"/>
      <c r="X29" s="1169"/>
      <c r="Y29" s="1169"/>
      <c r="Z29" s="1170"/>
      <c r="AA29" s="1170"/>
      <c r="AB29" s="1170"/>
      <c r="AC29" s="277"/>
      <c r="AD29" s="277"/>
      <c r="AE29" s="251"/>
      <c r="AF29" s="251"/>
      <c r="AG29" s="251"/>
      <c r="AH29" s="251"/>
      <c r="AI29" s="251"/>
      <c r="AJ29" s="251"/>
      <c r="AK29" s="251"/>
      <c r="AL29" s="251"/>
      <c r="AM29" s="251"/>
      <c r="AN29" s="251"/>
      <c r="AO29" s="251"/>
      <c r="AP29" s="251"/>
      <c r="AQ29" s="251"/>
      <c r="AR29" s="251"/>
      <c r="AS29" s="251"/>
      <c r="AT29" s="251"/>
      <c r="AU29" s="251"/>
      <c r="AV29" s="251"/>
      <c r="AW29" s="251"/>
      <c r="AX29" s="251"/>
      <c r="AY29" s="251"/>
      <c r="AZ29" s="251"/>
      <c r="BA29" s="251"/>
      <c r="BB29" s="251"/>
      <c r="BC29" s="251"/>
      <c r="BD29" s="251"/>
      <c r="BE29" s="251"/>
      <c r="BF29" s="251"/>
      <c r="BG29" s="251"/>
      <c r="BH29" s="251"/>
      <c r="BI29" s="251"/>
      <c r="BJ29" s="251"/>
      <c r="BK29" s="251"/>
      <c r="BL29" s="251"/>
      <c r="BM29" s="251"/>
      <c r="BN29" s="251"/>
      <c r="BO29" s="251"/>
      <c r="BP29" s="251"/>
      <c r="BQ29" s="251"/>
      <c r="BR29" s="251"/>
      <c r="BS29" s="251"/>
      <c r="BT29" s="251"/>
      <c r="BU29" s="251"/>
      <c r="BV29" s="251"/>
      <c r="BW29" s="249"/>
      <c r="BX29" s="273" t="s">
        <v>124</v>
      </c>
      <c r="BY29" s="274"/>
      <c r="BZ29" s="274"/>
      <c r="CA29" s="274"/>
      <c r="CB29" s="274"/>
      <c r="CC29" s="275"/>
      <c r="CD29" s="278" t="s">
        <v>125</v>
      </c>
      <c r="CE29" s="249"/>
      <c r="CF29" s="249"/>
      <c r="CG29" s="252"/>
      <c r="CI29" s="106"/>
      <c r="CJ29" s="106"/>
      <c r="CK29" s="106"/>
      <c r="CL29" s="106"/>
      <c r="CM29" s="106"/>
      <c r="CN29" s="106"/>
      <c r="CO29" s="106"/>
      <c r="CP29" s="106"/>
      <c r="CQ29" s="106"/>
      <c r="CR29" s="251"/>
      <c r="CS29" s="251"/>
      <c r="CT29" s="251"/>
      <c r="CU29" s="251"/>
      <c r="CV29" s="251"/>
      <c r="CW29" s="251"/>
      <c r="CX29" s="251"/>
      <c r="CY29" s="251"/>
      <c r="CZ29" s="251"/>
      <c r="DA29" s="251"/>
      <c r="DB29" s="251"/>
      <c r="DC29" s="251"/>
      <c r="DD29" s="251"/>
      <c r="DE29" s="251"/>
      <c r="DF29" s="251"/>
      <c r="DG29" s="251"/>
      <c r="DH29" s="251"/>
      <c r="DI29" s="251"/>
      <c r="DJ29" s="251"/>
      <c r="DK29" s="251"/>
      <c r="DL29" s="251"/>
      <c r="DM29" s="251"/>
      <c r="DN29" s="251"/>
      <c r="DO29" s="251"/>
      <c r="DP29" s="251"/>
      <c r="DQ29" s="251"/>
      <c r="DR29" s="251"/>
      <c r="DS29" s="251"/>
      <c r="DT29" s="251"/>
      <c r="DU29" s="251"/>
      <c r="DV29" s="251"/>
      <c r="DW29" s="251"/>
      <c r="DX29" s="251"/>
      <c r="DY29" s="251"/>
      <c r="DZ29" s="251"/>
      <c r="EA29" s="251"/>
      <c r="EB29" s="251"/>
      <c r="EC29" s="251"/>
      <c r="ED29" s="251"/>
      <c r="EE29" s="251"/>
    </row>
    <row r="30" spans="2:135" ht="30" customHeight="1">
      <c r="B30" s="1152" t="s">
        <v>126</v>
      </c>
      <c r="C30" s="1153"/>
      <c r="D30" s="1153"/>
      <c r="E30" s="1153"/>
      <c r="F30" s="1153"/>
      <c r="G30" s="281"/>
      <c r="H30" s="1151" t="s">
        <v>127</v>
      </c>
      <c r="I30" s="1151"/>
      <c r="J30" s="1151"/>
      <c r="K30" s="1151"/>
      <c r="L30" s="1151"/>
      <c r="M30" s="1151"/>
      <c r="N30" s="1151"/>
      <c r="O30" s="1151"/>
      <c r="P30" s="1151"/>
      <c r="Q30" s="1151"/>
      <c r="R30" s="1151"/>
      <c r="S30" s="1151"/>
      <c r="T30" s="1151"/>
      <c r="U30" s="1151"/>
      <c r="V30" s="1151"/>
      <c r="W30" s="1151"/>
      <c r="X30" s="1151"/>
      <c r="Y30" s="1151"/>
      <c r="Z30" s="1151"/>
      <c r="AA30" s="1151"/>
      <c r="AB30" s="1151"/>
      <c r="AC30" s="269"/>
      <c r="AD30" s="269"/>
      <c r="AE30" s="198"/>
      <c r="AF30" s="198"/>
      <c r="AG30" s="198"/>
      <c r="AH30" s="198"/>
      <c r="AI30" s="198"/>
      <c r="AJ30" s="198"/>
      <c r="AK30" s="198"/>
      <c r="AL30" s="198"/>
      <c r="AM30" s="198"/>
      <c r="AN30" s="198"/>
      <c r="AO30" s="198"/>
      <c r="AP30" s="198"/>
      <c r="AQ30" s="198"/>
      <c r="AR30" s="198"/>
      <c r="AS30" s="198"/>
      <c r="AT30" s="198"/>
      <c r="AU30" s="198"/>
      <c r="AV30" s="198"/>
      <c r="AW30" s="198"/>
      <c r="AX30" s="198"/>
      <c r="AY30" s="198"/>
      <c r="AZ30" s="198"/>
      <c r="BA30" s="198"/>
      <c r="BB30" s="198"/>
      <c r="BC30" s="198"/>
      <c r="BD30" s="198"/>
      <c r="BE30" s="198"/>
      <c r="BF30" s="198"/>
      <c r="BG30" s="198"/>
      <c r="BH30" s="198"/>
      <c r="BI30" s="198"/>
      <c r="BJ30" s="198"/>
      <c r="BK30" s="198"/>
      <c r="BL30" s="198"/>
      <c r="BM30" s="198"/>
      <c r="BN30" s="198"/>
      <c r="BO30" s="198"/>
      <c r="BP30" s="198"/>
      <c r="BQ30" s="198"/>
      <c r="BR30" s="251"/>
      <c r="BS30" s="251"/>
      <c r="BT30" s="251"/>
      <c r="BU30" s="251"/>
      <c r="BV30" s="198"/>
      <c r="BW30" s="37"/>
      <c r="BX30" s="1176" t="s">
        <v>128</v>
      </c>
      <c r="BY30" s="1177"/>
      <c r="BZ30" s="1177"/>
      <c r="CA30" s="1177"/>
      <c r="CB30" s="1177"/>
      <c r="CC30" s="1178"/>
      <c r="CD30" s="278" t="s">
        <v>103</v>
      </c>
      <c r="CE30" s="37"/>
      <c r="CF30" s="37"/>
      <c r="CG30" s="10"/>
      <c r="CQ30" s="228" t="s">
        <v>129</v>
      </c>
    </row>
    <row r="31" spans="2:135" ht="9.9499999999999993" customHeight="1">
      <c r="B31" s="282"/>
      <c r="C31" s="283"/>
      <c r="D31" s="280"/>
      <c r="E31" s="280"/>
      <c r="G31" s="37"/>
      <c r="H31" s="250"/>
      <c r="I31" s="277"/>
      <c r="J31" s="277"/>
      <c r="K31" s="251"/>
      <c r="L31" s="1169"/>
      <c r="M31" s="1169"/>
      <c r="N31" s="1170"/>
      <c r="O31" s="1170"/>
      <c r="P31" s="246"/>
      <c r="Q31" s="1169"/>
      <c r="R31" s="1169"/>
      <c r="S31" s="1169"/>
      <c r="T31" s="1175"/>
      <c r="U31" s="1170"/>
      <c r="V31" s="246"/>
      <c r="W31" s="1169"/>
      <c r="X31" s="1169"/>
      <c r="Y31" s="1169"/>
      <c r="Z31" s="1170"/>
      <c r="AA31" s="1170"/>
      <c r="AB31" s="1170"/>
      <c r="AC31" s="277"/>
      <c r="AD31" s="277"/>
      <c r="AE31" s="251"/>
      <c r="AF31" s="251"/>
      <c r="AG31" s="251"/>
      <c r="AH31" s="251"/>
      <c r="AI31" s="251"/>
      <c r="AJ31" s="251"/>
      <c r="AK31" s="251"/>
      <c r="AL31" s="251"/>
      <c r="AM31" s="251"/>
      <c r="AN31" s="251"/>
      <c r="AO31" s="251"/>
      <c r="AP31" s="251"/>
      <c r="AQ31" s="251"/>
      <c r="AR31" s="251"/>
      <c r="AS31" s="251"/>
      <c r="AT31" s="251"/>
      <c r="AU31" s="251"/>
      <c r="AV31" s="251"/>
      <c r="AW31" s="251"/>
      <c r="AX31" s="251"/>
      <c r="AY31" s="251"/>
      <c r="AZ31" s="251"/>
      <c r="BA31" s="251"/>
      <c r="BB31" s="251"/>
      <c r="BC31" s="251"/>
      <c r="BD31" s="251"/>
      <c r="BE31" s="251"/>
      <c r="BF31" s="251"/>
      <c r="BG31" s="251"/>
      <c r="BH31" s="251"/>
      <c r="BI31" s="251"/>
      <c r="BJ31" s="251"/>
      <c r="BK31" s="251"/>
      <c r="BL31" s="251"/>
      <c r="BM31" s="251"/>
      <c r="BN31" s="251"/>
      <c r="BO31" s="251"/>
      <c r="BP31" s="251"/>
      <c r="BQ31" s="198"/>
      <c r="BR31" s="198"/>
      <c r="BS31" s="198"/>
      <c r="BT31" s="198"/>
      <c r="BU31" s="198"/>
      <c r="BV31" s="198"/>
      <c r="BW31" s="37"/>
      <c r="BX31" s="1176" t="s">
        <v>130</v>
      </c>
      <c r="BY31" s="1177"/>
      <c r="BZ31" s="1177"/>
      <c r="CA31" s="1177"/>
      <c r="CB31" s="1177"/>
      <c r="CC31" s="1178"/>
      <c r="CD31" s="284" t="s">
        <v>131</v>
      </c>
      <c r="CE31" s="37"/>
      <c r="CF31" s="37"/>
      <c r="CG31" s="10"/>
    </row>
    <row r="32" spans="2:135" ht="15" customHeight="1">
      <c r="B32" s="5"/>
      <c r="D32" s="183"/>
      <c r="G32" s="37"/>
      <c r="H32" s="285"/>
      <c r="I32" s="285"/>
      <c r="J32" s="285"/>
      <c r="K32" s="285"/>
      <c r="L32" s="285"/>
      <c r="M32" s="85"/>
      <c r="N32" s="85"/>
      <c r="O32" s="37"/>
      <c r="P32" s="286"/>
      <c r="Q32" s="286"/>
      <c r="R32" s="286"/>
      <c r="S32" s="286"/>
      <c r="T32" s="287"/>
      <c r="U32" s="287"/>
      <c r="V32" s="287"/>
      <c r="W32" s="287"/>
      <c r="X32" s="287"/>
      <c r="Y32" s="85"/>
      <c r="Z32" s="85"/>
      <c r="AA32" s="37"/>
      <c r="AB32" s="286"/>
      <c r="AC32" s="285"/>
      <c r="AD32" s="285"/>
      <c r="AE32" s="285"/>
      <c r="AF32" s="285"/>
      <c r="AG32" s="85"/>
      <c r="AH32" s="85"/>
      <c r="AI32" s="37"/>
      <c r="AJ32" s="286"/>
      <c r="AK32" s="286"/>
      <c r="AL32" s="286"/>
      <c r="AM32" s="286"/>
      <c r="AN32" s="287"/>
      <c r="AO32" s="286"/>
      <c r="AP32" s="287"/>
      <c r="AQ32" s="286"/>
      <c r="AR32" s="287"/>
      <c r="AS32" s="286"/>
      <c r="AT32" s="287"/>
      <c r="AU32" s="286"/>
      <c r="AV32" s="287"/>
      <c r="AW32" s="286"/>
      <c r="AX32" s="287"/>
      <c r="AY32" s="286"/>
      <c r="AZ32" s="287"/>
      <c r="BA32" s="286"/>
      <c r="BB32" s="287"/>
      <c r="BC32" s="286"/>
      <c r="BD32" s="287"/>
      <c r="BE32" s="286"/>
      <c r="BF32" s="287"/>
      <c r="BG32" s="286"/>
      <c r="BH32" s="287"/>
      <c r="BI32" s="287"/>
      <c r="BJ32" s="287"/>
      <c r="BK32" s="287"/>
      <c r="BL32" s="287"/>
      <c r="BM32" s="85"/>
      <c r="BN32" s="85"/>
      <c r="BO32" s="37"/>
      <c r="BP32" s="286"/>
      <c r="BQ32" s="195"/>
      <c r="BR32" s="198"/>
      <c r="BS32" s="198"/>
      <c r="BT32" s="198"/>
      <c r="BU32" s="198"/>
      <c r="BV32" s="193"/>
      <c r="BW32" s="37"/>
      <c r="BX32" s="1176" t="s">
        <v>132</v>
      </c>
      <c r="BY32" s="1177"/>
      <c r="BZ32" s="1177"/>
      <c r="CA32" s="1177"/>
      <c r="CB32" s="1177"/>
      <c r="CC32" s="1178"/>
      <c r="CD32" s="284" t="s">
        <v>104</v>
      </c>
      <c r="CE32" s="37"/>
      <c r="CF32" s="37"/>
      <c r="CG32" s="10"/>
      <c r="CI32" s="107"/>
      <c r="CJ32" s="288"/>
      <c r="CK32" s="289"/>
      <c r="CL32" s="289"/>
    </row>
    <row r="33" spans="2:111" ht="15" customHeight="1">
      <c r="B33" s="5"/>
      <c r="D33" s="1150" t="s">
        <v>133</v>
      </c>
      <c r="E33" s="1150"/>
      <c r="G33" s="37"/>
      <c r="H33" s="290">
        <v>3</v>
      </c>
      <c r="I33" s="1036"/>
      <c r="J33" s="1037"/>
      <c r="K33" s="1036"/>
      <c r="L33" s="1037"/>
      <c r="M33" s="1036"/>
      <c r="N33" s="1037"/>
      <c r="O33" s="1036"/>
      <c r="P33" s="1037"/>
      <c r="Q33" s="1036"/>
      <c r="R33" s="1037"/>
      <c r="S33" s="1036"/>
      <c r="T33" s="1037"/>
      <c r="U33" s="1036"/>
      <c r="V33" s="1037"/>
      <c r="W33" s="1036"/>
      <c r="X33" s="1037"/>
      <c r="Y33" s="1036"/>
      <c r="Z33" s="1037"/>
      <c r="AA33" s="1036"/>
      <c r="AB33" s="1037"/>
      <c r="AC33" s="1036"/>
      <c r="AD33" s="1037"/>
      <c r="AE33" s="1036"/>
      <c r="AF33" s="1037"/>
      <c r="AG33" s="1036"/>
      <c r="AH33" s="1037"/>
      <c r="AI33" s="1036"/>
      <c r="AJ33" s="1037"/>
      <c r="AK33" s="1036"/>
      <c r="AL33" s="1037"/>
      <c r="AM33" s="1036"/>
      <c r="AN33" s="1037"/>
      <c r="AO33" s="1036"/>
      <c r="AP33" s="1037"/>
      <c r="AQ33" s="1036"/>
      <c r="AR33" s="1037"/>
      <c r="AS33" s="1036"/>
      <c r="AT33" s="1037"/>
      <c r="AU33" s="1036"/>
      <c r="AV33" s="1037"/>
      <c r="AW33" s="1036"/>
      <c r="AX33" s="1037"/>
      <c r="AY33" s="1036"/>
      <c r="AZ33" s="1037"/>
      <c r="BA33" s="1036"/>
      <c r="BB33" s="1037"/>
      <c r="BC33" s="1036"/>
      <c r="BD33" s="1037"/>
      <c r="BE33" s="1036"/>
      <c r="BF33" s="1037"/>
      <c r="BG33" s="1036"/>
      <c r="BH33" s="1037"/>
      <c r="BI33" s="1036"/>
      <c r="BJ33" s="1037"/>
      <c r="BK33" s="1036"/>
      <c r="BL33" s="1037"/>
      <c r="BM33" s="1036"/>
      <c r="BN33" s="1037"/>
      <c r="BO33" s="1036"/>
      <c r="BP33" s="1037"/>
      <c r="BQ33" s="195"/>
      <c r="BR33" s="191">
        <f t="shared" ref="BR33:BR81" si="0">IF(SUM(I33:BP33)=0,0,AVERAGE(I33:BP33))</f>
        <v>0</v>
      </c>
      <c r="BS33" s="191"/>
      <c r="BT33" s="1192">
        <f>IF(SUM(I33:BP33)&gt;0,BR33,IF(SUM(I34:BP34)&gt;0,BR34,BR35))</f>
        <v>0</v>
      </c>
      <c r="BU33" s="1191" t="str">
        <f>IF(SUM(I33:BP33)&gt;0,3,IF(SUM(I34:BP34)&gt;0,2,IF(SUM(I35:BP35)&gt;0,1," ")))</f>
        <v xml:space="preserve"> </v>
      </c>
      <c r="BV33" s="193"/>
      <c r="BW33" s="194"/>
      <c r="BX33" s="1176" t="s">
        <v>134</v>
      </c>
      <c r="BY33" s="1177"/>
      <c r="BZ33" s="1177"/>
      <c r="CA33" s="1177"/>
      <c r="CB33" s="1177"/>
      <c r="CC33" s="1178"/>
      <c r="CD33" s="284" t="s">
        <v>135</v>
      </c>
      <c r="CE33" s="37"/>
      <c r="CF33" s="37"/>
      <c r="CG33" s="10"/>
      <c r="CI33" s="291"/>
      <c r="CJ33" s="292"/>
      <c r="CK33" s="292"/>
      <c r="CL33" s="292"/>
      <c r="CM33" s="292"/>
      <c r="CN33" s="292"/>
      <c r="CO33" s="292"/>
      <c r="CP33" s="292"/>
      <c r="CQ33" s="292"/>
      <c r="CR33" s="196"/>
      <c r="CS33" s="196"/>
      <c r="CT33" s="196"/>
      <c r="CU33" s="196"/>
      <c r="CV33" s="196"/>
      <c r="CW33" s="196"/>
      <c r="CX33" s="196"/>
      <c r="CY33" s="196"/>
      <c r="CZ33" s="196"/>
      <c r="DA33" s="196"/>
      <c r="DB33" s="196"/>
      <c r="DC33" s="196"/>
      <c r="DD33" s="196"/>
      <c r="DE33" s="197"/>
      <c r="DF33" s="1193"/>
      <c r="DG33" s="1186"/>
    </row>
    <row r="34" spans="2:111" ht="15" customHeight="1">
      <c r="B34" s="5"/>
      <c r="D34" s="1150"/>
      <c r="E34" s="1150"/>
      <c r="G34" s="37"/>
      <c r="H34" s="293">
        <v>2</v>
      </c>
      <c r="I34" s="1036"/>
      <c r="J34" s="1037"/>
      <c r="K34" s="1036"/>
      <c r="L34" s="1037"/>
      <c r="M34" s="1036"/>
      <c r="N34" s="1037"/>
      <c r="O34" s="1036"/>
      <c r="P34" s="1037"/>
      <c r="Q34" s="1036"/>
      <c r="R34" s="1037"/>
      <c r="S34" s="1036"/>
      <c r="T34" s="1037"/>
      <c r="U34" s="1036"/>
      <c r="V34" s="1037"/>
      <c r="W34" s="1036"/>
      <c r="X34" s="1037"/>
      <c r="Y34" s="1036"/>
      <c r="Z34" s="1037"/>
      <c r="AA34" s="1036"/>
      <c r="AB34" s="1037"/>
      <c r="AC34" s="1036"/>
      <c r="AD34" s="1037"/>
      <c r="AE34" s="1036"/>
      <c r="AF34" s="1037"/>
      <c r="AG34" s="1036"/>
      <c r="AH34" s="1037"/>
      <c r="AI34" s="1036"/>
      <c r="AJ34" s="1037"/>
      <c r="AK34" s="1036"/>
      <c r="AL34" s="1037"/>
      <c r="AM34" s="1036"/>
      <c r="AN34" s="1037"/>
      <c r="AO34" s="1036"/>
      <c r="AP34" s="1037"/>
      <c r="AQ34" s="1036"/>
      <c r="AR34" s="1037"/>
      <c r="AS34" s="1036"/>
      <c r="AT34" s="1037"/>
      <c r="AU34" s="1036"/>
      <c r="AV34" s="1037"/>
      <c r="AW34" s="1036"/>
      <c r="AX34" s="1037"/>
      <c r="AY34" s="1036"/>
      <c r="AZ34" s="1037"/>
      <c r="BA34" s="1036"/>
      <c r="BB34" s="1037"/>
      <c r="BC34" s="1036"/>
      <c r="BD34" s="1037"/>
      <c r="BE34" s="1036"/>
      <c r="BF34" s="1037"/>
      <c r="BG34" s="1036"/>
      <c r="BH34" s="1037"/>
      <c r="BI34" s="1036"/>
      <c r="BJ34" s="1037"/>
      <c r="BK34" s="1036"/>
      <c r="BL34" s="1037"/>
      <c r="BM34" s="1036"/>
      <c r="BN34" s="1037"/>
      <c r="BO34" s="1036"/>
      <c r="BP34" s="1037"/>
      <c r="BQ34" s="195"/>
      <c r="BR34" s="191">
        <f t="shared" si="0"/>
        <v>0</v>
      </c>
      <c r="BS34" s="191"/>
      <c r="BT34" s="1192"/>
      <c r="BU34" s="1191"/>
      <c r="BV34" s="193"/>
      <c r="BW34" s="194"/>
      <c r="BX34" s="1176" t="s">
        <v>136</v>
      </c>
      <c r="BY34" s="1177"/>
      <c r="BZ34" s="1177"/>
      <c r="CA34" s="1177"/>
      <c r="CB34" s="1177"/>
      <c r="CC34" s="1178"/>
      <c r="CD34" s="294" t="s">
        <v>106</v>
      </c>
      <c r="CE34" s="37"/>
      <c r="CF34" s="37"/>
      <c r="CG34" s="10"/>
      <c r="CI34" s="291"/>
      <c r="CJ34" s="292"/>
      <c r="CK34" s="292"/>
      <c r="CL34" s="292"/>
      <c r="CM34" s="292"/>
      <c r="CN34" s="292"/>
      <c r="CO34" s="292"/>
      <c r="CP34" s="292"/>
      <c r="CQ34" s="292"/>
      <c r="CR34" s="196"/>
      <c r="CS34" s="196"/>
      <c r="CT34" s="196"/>
      <c r="CU34" s="196"/>
      <c r="CV34" s="196"/>
      <c r="CW34" s="196"/>
      <c r="CX34" s="196"/>
      <c r="CY34" s="196"/>
      <c r="CZ34" s="196"/>
      <c r="DA34" s="196"/>
      <c r="DB34" s="196"/>
      <c r="DC34" s="196"/>
      <c r="DD34" s="196"/>
      <c r="DE34" s="197"/>
      <c r="DF34" s="1193"/>
      <c r="DG34" s="1186"/>
    </row>
    <row r="35" spans="2:111" ht="15" customHeight="1">
      <c r="B35" s="5"/>
      <c r="D35" s="1150"/>
      <c r="E35" s="1150"/>
      <c r="G35" s="37"/>
      <c r="H35" s="295">
        <v>1</v>
      </c>
      <c r="I35" s="1036"/>
      <c r="J35" s="1037"/>
      <c r="K35" s="1036"/>
      <c r="L35" s="1037"/>
      <c r="M35" s="1036"/>
      <c r="N35" s="1037"/>
      <c r="O35" s="1036"/>
      <c r="P35" s="1037"/>
      <c r="Q35" s="1036"/>
      <c r="R35" s="1037"/>
      <c r="S35" s="1036"/>
      <c r="T35" s="1037"/>
      <c r="U35" s="1036"/>
      <c r="V35" s="1037"/>
      <c r="W35" s="1036"/>
      <c r="X35" s="1037"/>
      <c r="Y35" s="1036"/>
      <c r="Z35" s="1037"/>
      <c r="AA35" s="1036"/>
      <c r="AB35" s="1037"/>
      <c r="AC35" s="1036"/>
      <c r="AD35" s="1037"/>
      <c r="AE35" s="1036"/>
      <c r="AF35" s="1037"/>
      <c r="AG35" s="1036"/>
      <c r="AH35" s="1037"/>
      <c r="AI35" s="1036"/>
      <c r="AJ35" s="1037"/>
      <c r="AK35" s="1036"/>
      <c r="AL35" s="1037"/>
      <c r="AM35" s="1036"/>
      <c r="AN35" s="1037"/>
      <c r="AO35" s="1036"/>
      <c r="AP35" s="1037"/>
      <c r="AQ35" s="1036"/>
      <c r="AR35" s="1037"/>
      <c r="AS35" s="1036"/>
      <c r="AT35" s="1037"/>
      <c r="AU35" s="1036"/>
      <c r="AV35" s="1037"/>
      <c r="AW35" s="1036"/>
      <c r="AX35" s="1037"/>
      <c r="AY35" s="1036"/>
      <c r="AZ35" s="1037"/>
      <c r="BA35" s="1036"/>
      <c r="BB35" s="1037"/>
      <c r="BC35" s="1036"/>
      <c r="BD35" s="1037"/>
      <c r="BE35" s="1036"/>
      <c r="BF35" s="1037"/>
      <c r="BG35" s="1036"/>
      <c r="BH35" s="1037"/>
      <c r="BI35" s="1036"/>
      <c r="BJ35" s="1037"/>
      <c r="BK35" s="1036"/>
      <c r="BL35" s="1037"/>
      <c r="BM35" s="1036"/>
      <c r="BN35" s="1037"/>
      <c r="BO35" s="1036"/>
      <c r="BP35" s="1037"/>
      <c r="BQ35" s="37"/>
      <c r="BR35" s="191">
        <f t="shared" si="0"/>
        <v>0</v>
      </c>
      <c r="BS35" s="191"/>
      <c r="BT35" s="1192"/>
      <c r="BU35" s="1191"/>
      <c r="BV35" s="286"/>
      <c r="BW35" s="194"/>
      <c r="BX35" s="1176" t="s">
        <v>137</v>
      </c>
      <c r="BY35" s="1177"/>
      <c r="BZ35" s="1177"/>
      <c r="CA35" s="1177"/>
      <c r="CB35" s="1177"/>
      <c r="CC35" s="1178"/>
      <c r="CD35" s="294" t="s">
        <v>138</v>
      </c>
      <c r="CE35" s="37"/>
      <c r="CF35" s="37"/>
      <c r="CG35" s="10"/>
      <c r="CI35" s="291"/>
      <c r="CJ35" s="292"/>
      <c r="CK35" s="292"/>
      <c r="CL35" s="292"/>
      <c r="CM35" s="292"/>
      <c r="CN35" s="292"/>
      <c r="CO35" s="292"/>
      <c r="CP35" s="292"/>
      <c r="CQ35" s="292"/>
      <c r="CR35" s="196"/>
      <c r="CS35" s="196"/>
      <c r="CT35" s="196"/>
      <c r="CU35" s="196"/>
      <c r="CV35" s="196"/>
      <c r="CW35" s="196"/>
      <c r="CX35" s="196"/>
      <c r="CY35" s="196"/>
      <c r="CZ35" s="196"/>
      <c r="DA35" s="196"/>
      <c r="DB35" s="196"/>
      <c r="DC35" s="196"/>
      <c r="DD35" s="196"/>
      <c r="DE35" s="197"/>
      <c r="DF35" s="1193"/>
      <c r="DG35" s="1186"/>
    </row>
    <row r="36" spans="2:111" ht="15" customHeight="1">
      <c r="B36" s="5"/>
      <c r="D36" s="183"/>
      <c r="G36" s="37"/>
      <c r="H36" s="285"/>
      <c r="I36" s="285"/>
      <c r="J36" s="285"/>
      <c r="K36" s="285"/>
      <c r="L36" s="285"/>
      <c r="M36" s="85"/>
      <c r="N36" s="85"/>
      <c r="O36" s="37"/>
      <c r="P36" s="286"/>
      <c r="Q36" s="286"/>
      <c r="R36" s="286"/>
      <c r="S36" s="286"/>
      <c r="T36" s="287"/>
      <c r="U36" s="287"/>
      <c r="V36" s="287"/>
      <c r="W36" s="287"/>
      <c r="X36" s="287"/>
      <c r="Y36" s="85"/>
      <c r="Z36" s="85"/>
      <c r="AA36" s="37"/>
      <c r="AB36" s="286"/>
      <c r="AC36" s="285"/>
      <c r="AD36" s="285"/>
      <c r="AE36" s="285"/>
      <c r="AF36" s="285"/>
      <c r="AG36" s="85"/>
      <c r="AH36" s="85"/>
      <c r="AI36" s="37"/>
      <c r="AJ36" s="286"/>
      <c r="AK36" s="286"/>
      <c r="AL36" s="286"/>
      <c r="AM36" s="286"/>
      <c r="AN36" s="287"/>
      <c r="AO36" s="286"/>
      <c r="AP36" s="287"/>
      <c r="AQ36" s="286"/>
      <c r="AR36" s="287"/>
      <c r="AS36" s="286"/>
      <c r="AT36" s="287"/>
      <c r="AU36" s="286"/>
      <c r="AV36" s="287"/>
      <c r="AW36" s="286"/>
      <c r="AX36" s="287"/>
      <c r="AY36" s="286"/>
      <c r="AZ36" s="287"/>
      <c r="BA36" s="286"/>
      <c r="BB36" s="287"/>
      <c r="BC36" s="286"/>
      <c r="BD36" s="287"/>
      <c r="BE36" s="286"/>
      <c r="BF36" s="287"/>
      <c r="BG36" s="286"/>
      <c r="BH36" s="287"/>
      <c r="BI36" s="287"/>
      <c r="BJ36" s="287"/>
      <c r="BK36" s="287"/>
      <c r="BL36" s="287"/>
      <c r="BM36" s="85"/>
      <c r="BN36" s="85"/>
      <c r="BO36" s="37"/>
      <c r="BP36" s="286"/>
      <c r="BQ36" s="195"/>
      <c r="BR36" s="191"/>
      <c r="BS36" s="37"/>
      <c r="BT36" s="46"/>
      <c r="BU36" s="46"/>
      <c r="BV36" s="193"/>
      <c r="BW36" s="37"/>
      <c r="BX36" s="1183" t="s">
        <v>139</v>
      </c>
      <c r="BY36" s="1184"/>
      <c r="BZ36" s="1184"/>
      <c r="CA36" s="1184"/>
      <c r="CB36" s="1184"/>
      <c r="CC36" s="1185"/>
      <c r="CD36" s="296" t="s">
        <v>105</v>
      </c>
      <c r="CE36" s="37"/>
      <c r="CF36" s="37"/>
      <c r="CG36" s="10"/>
      <c r="CI36" s="107"/>
      <c r="CJ36" s="288"/>
      <c r="CK36" s="289"/>
      <c r="CL36" s="289"/>
    </row>
    <row r="37" spans="2:111" ht="15" customHeight="1">
      <c r="B37" s="5"/>
      <c r="D37" s="1150" t="s">
        <v>140</v>
      </c>
      <c r="E37" s="1150"/>
      <c r="G37" s="37"/>
      <c r="H37" s="290">
        <v>3</v>
      </c>
      <c r="I37" s="1036"/>
      <c r="J37" s="1037"/>
      <c r="K37" s="1036"/>
      <c r="L37" s="1037"/>
      <c r="M37" s="1036"/>
      <c r="N37" s="1037"/>
      <c r="O37" s="1036"/>
      <c r="P37" s="1037"/>
      <c r="Q37" s="1036"/>
      <c r="R37" s="1037"/>
      <c r="S37" s="1036"/>
      <c r="T37" s="1037"/>
      <c r="U37" s="1036"/>
      <c r="V37" s="1037"/>
      <c r="W37" s="1036"/>
      <c r="X37" s="1037"/>
      <c r="Y37" s="1036"/>
      <c r="Z37" s="1037"/>
      <c r="AA37" s="1036"/>
      <c r="AB37" s="1037"/>
      <c r="AC37" s="1036"/>
      <c r="AD37" s="1037"/>
      <c r="AE37" s="1036"/>
      <c r="AF37" s="1037"/>
      <c r="AG37" s="1036"/>
      <c r="AH37" s="1037"/>
      <c r="AI37" s="1036"/>
      <c r="AJ37" s="1037"/>
      <c r="AK37" s="1036"/>
      <c r="AL37" s="1037"/>
      <c r="AM37" s="1036"/>
      <c r="AN37" s="1037"/>
      <c r="AO37" s="1036"/>
      <c r="AP37" s="1037"/>
      <c r="AQ37" s="1036"/>
      <c r="AR37" s="1037"/>
      <c r="AS37" s="1036"/>
      <c r="AT37" s="1037"/>
      <c r="AU37" s="1036"/>
      <c r="AV37" s="1037"/>
      <c r="AW37" s="1036"/>
      <c r="AX37" s="1037"/>
      <c r="AY37" s="1036"/>
      <c r="AZ37" s="1037"/>
      <c r="BA37" s="1036"/>
      <c r="BB37" s="1037"/>
      <c r="BC37" s="1036"/>
      <c r="BD37" s="1037"/>
      <c r="BE37" s="1036"/>
      <c r="BF37" s="1037"/>
      <c r="BG37" s="1036"/>
      <c r="BH37" s="1037"/>
      <c r="BI37" s="1036"/>
      <c r="BJ37" s="1037"/>
      <c r="BK37" s="1036"/>
      <c r="BL37" s="1037"/>
      <c r="BM37" s="1036"/>
      <c r="BN37" s="1037"/>
      <c r="BO37" s="1036"/>
      <c r="BP37" s="1037"/>
      <c r="BQ37" s="195"/>
      <c r="BR37" s="191">
        <f t="shared" si="0"/>
        <v>0</v>
      </c>
      <c r="BS37" s="191"/>
      <c r="BT37" s="1192">
        <f>IF(SUM(I37:BP37)&gt;0,BR37,IF(SUM(I38:BP38)&gt;0,BR38,BR39))</f>
        <v>0</v>
      </c>
      <c r="BU37" s="1191" t="str">
        <f>IF(SUM(I37:BP37)&gt;0,3,IF(SUM(I38:BP38)&gt;0,2,IF(SUM(I39:BP39)&gt;0,1," ")))</f>
        <v xml:space="preserve"> </v>
      </c>
      <c r="BV37" s="193"/>
      <c r="BW37" s="194"/>
      <c r="BX37" s="1195"/>
      <c r="BY37" s="1195"/>
      <c r="BZ37" s="1195"/>
      <c r="CA37" s="1195"/>
      <c r="CB37" s="1195"/>
      <c r="CC37" s="1195"/>
      <c r="CD37" s="297"/>
      <c r="CE37" s="37"/>
      <c r="CF37" s="37"/>
      <c r="CG37" s="10"/>
      <c r="CI37" s="291"/>
      <c r="CJ37" s="292"/>
      <c r="CK37" s="292"/>
      <c r="CL37" s="292"/>
      <c r="CM37" s="292"/>
      <c r="CN37" s="292"/>
      <c r="CO37" s="292"/>
      <c r="CP37" s="292"/>
      <c r="CQ37" s="292"/>
      <c r="CR37" s="196"/>
      <c r="CS37" s="196"/>
      <c r="CT37" s="196"/>
      <c r="CU37" s="196"/>
      <c r="CV37" s="196"/>
      <c r="CW37" s="196"/>
      <c r="CX37" s="196"/>
      <c r="CY37" s="196"/>
      <c r="CZ37" s="196"/>
      <c r="DA37" s="196"/>
      <c r="DB37" s="196"/>
      <c r="DC37" s="196"/>
      <c r="DD37" s="196"/>
      <c r="DE37" s="197"/>
    </row>
    <row r="38" spans="2:111" ht="15" customHeight="1">
      <c r="B38" s="5"/>
      <c r="D38" s="1150"/>
      <c r="E38" s="1150"/>
      <c r="G38" s="37"/>
      <c r="H38" s="293">
        <v>2</v>
      </c>
      <c r="I38" s="1036"/>
      <c r="J38" s="1037"/>
      <c r="K38" s="1036"/>
      <c r="L38" s="1037"/>
      <c r="M38" s="1036"/>
      <c r="N38" s="1037"/>
      <c r="O38" s="1036"/>
      <c r="P38" s="1037"/>
      <c r="Q38" s="1036"/>
      <c r="R38" s="1037"/>
      <c r="S38" s="1036"/>
      <c r="T38" s="1037"/>
      <c r="U38" s="1036"/>
      <c r="V38" s="1037"/>
      <c r="W38" s="1036"/>
      <c r="X38" s="1037"/>
      <c r="Y38" s="1036"/>
      <c r="Z38" s="1037"/>
      <c r="AA38" s="1036"/>
      <c r="AB38" s="1037"/>
      <c r="AC38" s="1036"/>
      <c r="AD38" s="1037"/>
      <c r="AE38" s="1036"/>
      <c r="AF38" s="1037"/>
      <c r="AG38" s="1036"/>
      <c r="AH38" s="1037"/>
      <c r="AI38" s="1036"/>
      <c r="AJ38" s="1037"/>
      <c r="AK38" s="1036"/>
      <c r="AL38" s="1037"/>
      <c r="AM38" s="1036"/>
      <c r="AN38" s="1037"/>
      <c r="AO38" s="1036"/>
      <c r="AP38" s="1037"/>
      <c r="AQ38" s="1036"/>
      <c r="AR38" s="1037"/>
      <c r="AS38" s="1036"/>
      <c r="AT38" s="1037"/>
      <c r="AU38" s="1036"/>
      <c r="AV38" s="1037"/>
      <c r="AW38" s="1036"/>
      <c r="AX38" s="1037"/>
      <c r="AY38" s="1036"/>
      <c r="AZ38" s="1037"/>
      <c r="BA38" s="1036"/>
      <c r="BB38" s="1037"/>
      <c r="BC38" s="1036"/>
      <c r="BD38" s="1037"/>
      <c r="BE38" s="1036"/>
      <c r="BF38" s="1037"/>
      <c r="BG38" s="1036"/>
      <c r="BH38" s="1037"/>
      <c r="BI38" s="1036"/>
      <c r="BJ38" s="1037"/>
      <c r="BK38" s="1036"/>
      <c r="BL38" s="1037"/>
      <c r="BM38" s="1036"/>
      <c r="BN38" s="1037"/>
      <c r="BO38" s="1036"/>
      <c r="BP38" s="1037"/>
      <c r="BQ38" s="195"/>
      <c r="BR38" s="191">
        <f t="shared" si="0"/>
        <v>0</v>
      </c>
      <c r="BS38" s="191"/>
      <c r="BT38" s="1192"/>
      <c r="BU38" s="1191"/>
      <c r="BV38" s="193"/>
      <c r="BW38" s="194"/>
      <c r="BX38" s="1182"/>
      <c r="BY38" s="1182"/>
      <c r="BZ38" s="1182"/>
      <c r="CA38" s="1182"/>
      <c r="CB38" s="1182"/>
      <c r="CC38" s="1182"/>
      <c r="CD38" s="298"/>
      <c r="CE38" s="37"/>
      <c r="CF38" s="37"/>
      <c r="CG38" s="10"/>
      <c r="CI38" s="291"/>
      <c r="CJ38" s="292"/>
      <c r="CK38" s="292"/>
      <c r="CL38" s="292"/>
      <c r="CM38" s="292"/>
      <c r="CN38" s="292"/>
      <c r="CO38" s="292"/>
      <c r="CP38" s="292"/>
      <c r="CQ38" s="292"/>
      <c r="CR38" s="196"/>
      <c r="CS38" s="196"/>
      <c r="CT38" s="196"/>
      <c r="CU38" s="196"/>
      <c r="CV38" s="196"/>
      <c r="CW38" s="196"/>
      <c r="CX38" s="196"/>
      <c r="CY38" s="196"/>
      <c r="CZ38" s="196"/>
      <c r="DA38" s="196"/>
      <c r="DB38" s="196"/>
      <c r="DC38" s="196"/>
      <c r="DD38" s="196"/>
      <c r="DE38" s="197"/>
    </row>
    <row r="39" spans="2:111" ht="15" customHeight="1">
      <c r="B39" s="5"/>
      <c r="D39" s="1150"/>
      <c r="E39" s="1150"/>
      <c r="G39" s="37"/>
      <c r="H39" s="295">
        <v>1</v>
      </c>
      <c r="I39" s="1036"/>
      <c r="J39" s="1037"/>
      <c r="K39" s="1036"/>
      <c r="L39" s="1037"/>
      <c r="M39" s="1036"/>
      <c r="N39" s="1037"/>
      <c r="O39" s="1036"/>
      <c r="P39" s="1037"/>
      <c r="Q39" s="1036"/>
      <c r="R39" s="1037"/>
      <c r="S39" s="1036"/>
      <c r="T39" s="1037"/>
      <c r="U39" s="1036"/>
      <c r="V39" s="1037"/>
      <c r="W39" s="1036"/>
      <c r="X39" s="1037"/>
      <c r="Y39" s="1036"/>
      <c r="Z39" s="1037"/>
      <c r="AA39" s="1036"/>
      <c r="AB39" s="1037"/>
      <c r="AC39" s="1036"/>
      <c r="AD39" s="1037"/>
      <c r="AE39" s="1036"/>
      <c r="AF39" s="1037"/>
      <c r="AG39" s="1036"/>
      <c r="AH39" s="1037"/>
      <c r="AI39" s="1036"/>
      <c r="AJ39" s="1037"/>
      <c r="AK39" s="1036"/>
      <c r="AL39" s="1037"/>
      <c r="AM39" s="1036"/>
      <c r="AN39" s="1037"/>
      <c r="AO39" s="1036"/>
      <c r="AP39" s="1037"/>
      <c r="AQ39" s="1036"/>
      <c r="AR39" s="1037"/>
      <c r="AS39" s="1036"/>
      <c r="AT39" s="1037"/>
      <c r="AU39" s="1036"/>
      <c r="AV39" s="1037"/>
      <c r="AW39" s="1036"/>
      <c r="AX39" s="1037"/>
      <c r="AY39" s="1036"/>
      <c r="AZ39" s="1037"/>
      <c r="BA39" s="1036"/>
      <c r="BB39" s="1037"/>
      <c r="BC39" s="1036"/>
      <c r="BD39" s="1037"/>
      <c r="BE39" s="1036"/>
      <c r="BF39" s="1037"/>
      <c r="BG39" s="1036"/>
      <c r="BH39" s="1037"/>
      <c r="BI39" s="1036"/>
      <c r="BJ39" s="1037"/>
      <c r="BK39" s="1036"/>
      <c r="BL39" s="1037"/>
      <c r="BM39" s="1036"/>
      <c r="BN39" s="1037"/>
      <c r="BO39" s="1036"/>
      <c r="BP39" s="1037"/>
      <c r="BQ39" s="37"/>
      <c r="BR39" s="191">
        <f t="shared" si="0"/>
        <v>0</v>
      </c>
      <c r="BS39" s="191"/>
      <c r="BT39" s="1192"/>
      <c r="BU39" s="1191"/>
      <c r="BV39" s="37"/>
      <c r="BW39" s="37"/>
      <c r="BX39" s="1182"/>
      <c r="BY39" s="1182"/>
      <c r="BZ39" s="1182"/>
      <c r="CA39" s="1182"/>
      <c r="CB39" s="1182"/>
      <c r="CC39" s="1182"/>
      <c r="CD39" s="298"/>
      <c r="CE39" s="37"/>
      <c r="CF39" s="37"/>
      <c r="CG39" s="10"/>
      <c r="CI39" s="291"/>
    </row>
    <row r="40" spans="2:111" ht="15" customHeight="1">
      <c r="B40" s="5"/>
      <c r="D40" s="183"/>
      <c r="G40" s="37"/>
      <c r="H40" s="285"/>
      <c r="I40" s="285"/>
      <c r="J40" s="285"/>
      <c r="K40" s="285"/>
      <c r="L40" s="285"/>
      <c r="M40" s="85"/>
      <c r="N40" s="85"/>
      <c r="O40" s="37"/>
      <c r="P40" s="37"/>
      <c r="Q40" s="37"/>
      <c r="R40" s="37"/>
      <c r="S40" s="37"/>
      <c r="T40" s="37"/>
      <c r="U40" s="37"/>
      <c r="V40" s="37"/>
      <c r="W40" s="37"/>
      <c r="X40" s="37"/>
      <c r="Y40" s="85"/>
      <c r="Z40" s="85"/>
      <c r="AA40" s="37"/>
      <c r="AB40" s="37"/>
      <c r="AC40" s="285"/>
      <c r="AD40" s="285"/>
      <c r="AE40" s="285"/>
      <c r="AF40" s="285"/>
      <c r="AG40" s="85"/>
      <c r="AH40" s="85"/>
      <c r="AI40" s="37"/>
      <c r="AJ40" s="37"/>
      <c r="AK40" s="37"/>
      <c r="AL40" s="37"/>
      <c r="AM40" s="37"/>
      <c r="AN40" s="37"/>
      <c r="AO40" s="37"/>
      <c r="AP40" s="37"/>
      <c r="AQ40" s="37"/>
      <c r="AR40" s="37"/>
      <c r="AS40" s="37"/>
      <c r="AT40" s="37"/>
      <c r="AU40" s="37"/>
      <c r="AV40" s="37"/>
      <c r="AW40" s="37"/>
      <c r="AX40" s="37"/>
      <c r="AY40" s="37"/>
      <c r="AZ40" s="37"/>
      <c r="BA40" s="37"/>
      <c r="BB40" s="37"/>
      <c r="BC40" s="37"/>
      <c r="BD40" s="37"/>
      <c r="BE40" s="37"/>
      <c r="BF40" s="37"/>
      <c r="BG40" s="37"/>
      <c r="BH40" s="37"/>
      <c r="BI40" s="37"/>
      <c r="BJ40" s="37"/>
      <c r="BK40" s="37"/>
      <c r="BL40" s="37"/>
      <c r="BM40" s="85"/>
      <c r="BN40" s="85"/>
      <c r="BO40" s="37"/>
      <c r="BP40" s="37"/>
      <c r="BQ40" s="195"/>
      <c r="BR40" s="191"/>
      <c r="BS40" s="37"/>
      <c r="BT40" s="46"/>
      <c r="BU40" s="46"/>
      <c r="BV40" s="193"/>
      <c r="BW40" s="37"/>
      <c r="BX40" s="1182"/>
      <c r="BY40" s="1182"/>
      <c r="BZ40" s="1182"/>
      <c r="CA40" s="1182"/>
      <c r="CB40" s="1182"/>
      <c r="CC40" s="1182"/>
      <c r="CD40" s="298"/>
      <c r="CE40" s="37"/>
      <c r="CF40" s="37"/>
      <c r="CG40" s="10"/>
      <c r="CI40" s="107"/>
      <c r="CJ40" s="288"/>
      <c r="CK40" s="289"/>
      <c r="CL40" s="289"/>
    </row>
    <row r="41" spans="2:111" ht="15" customHeight="1">
      <c r="B41" s="5"/>
      <c r="D41" s="1150" t="s">
        <v>141</v>
      </c>
      <c r="E41" s="1150"/>
      <c r="G41" s="37"/>
      <c r="H41" s="290">
        <v>3</v>
      </c>
      <c r="I41" s="1036"/>
      <c r="J41" s="1037"/>
      <c r="K41" s="1036"/>
      <c r="L41" s="1037"/>
      <c r="M41" s="1036"/>
      <c r="N41" s="1037"/>
      <c r="O41" s="1036"/>
      <c r="P41" s="1037"/>
      <c r="Q41" s="1036"/>
      <c r="R41" s="1037"/>
      <c r="S41" s="1036"/>
      <c r="T41" s="1037"/>
      <c r="U41" s="1036"/>
      <c r="V41" s="1037"/>
      <c r="W41" s="1036"/>
      <c r="X41" s="1037"/>
      <c r="Y41" s="1036"/>
      <c r="Z41" s="1037"/>
      <c r="AA41" s="1036"/>
      <c r="AB41" s="1037"/>
      <c r="AC41" s="1036"/>
      <c r="AD41" s="1037"/>
      <c r="AE41" s="1036"/>
      <c r="AF41" s="1037"/>
      <c r="AG41" s="1036"/>
      <c r="AH41" s="1037"/>
      <c r="AI41" s="1036"/>
      <c r="AJ41" s="1037"/>
      <c r="AK41" s="1036"/>
      <c r="AL41" s="1037"/>
      <c r="AM41" s="1036"/>
      <c r="AN41" s="1037"/>
      <c r="AO41" s="1036"/>
      <c r="AP41" s="1037"/>
      <c r="AQ41" s="1036"/>
      <c r="AR41" s="1037"/>
      <c r="AS41" s="1036"/>
      <c r="AT41" s="1037"/>
      <c r="AU41" s="1036"/>
      <c r="AV41" s="1037"/>
      <c r="AW41" s="1036"/>
      <c r="AX41" s="1037"/>
      <c r="AY41" s="1036"/>
      <c r="AZ41" s="1037"/>
      <c r="BA41" s="1036"/>
      <c r="BB41" s="1037"/>
      <c r="BC41" s="1036"/>
      <c r="BD41" s="1037"/>
      <c r="BE41" s="1036"/>
      <c r="BF41" s="1037"/>
      <c r="BG41" s="1036"/>
      <c r="BH41" s="1037"/>
      <c r="BI41" s="1036"/>
      <c r="BJ41" s="1037"/>
      <c r="BK41" s="1036"/>
      <c r="BL41" s="1037"/>
      <c r="BM41" s="1036"/>
      <c r="BN41" s="1037"/>
      <c r="BO41" s="1036"/>
      <c r="BP41" s="1037"/>
      <c r="BQ41" s="195"/>
      <c r="BR41" s="191">
        <f t="shared" si="0"/>
        <v>0</v>
      </c>
      <c r="BS41" s="191"/>
      <c r="BT41" s="1192">
        <f>IF(SUM(I41:BP41)&gt;0,BR41,IF(SUM(I42:BP42)&gt;0,BR42,BR43))</f>
        <v>0</v>
      </c>
      <c r="BU41" s="1191" t="str">
        <f>IF(SUM(I41:BP41)&gt;0,3,IF(SUM(I42:BP42)&gt;0,2,IF(SUM(I43:BP43)&gt;0,1," ")))</f>
        <v xml:space="preserve"> </v>
      </c>
      <c r="BV41" s="193"/>
      <c r="BW41" s="194"/>
      <c r="BX41" s="37"/>
      <c r="BY41" s="37"/>
      <c r="BZ41" s="37"/>
      <c r="CA41" s="37"/>
      <c r="CB41" s="37"/>
      <c r="CC41" s="37"/>
      <c r="CD41" s="37"/>
      <c r="CE41" s="37"/>
      <c r="CF41" s="37"/>
      <c r="CG41" s="10"/>
      <c r="CI41" s="291"/>
      <c r="CJ41" s="292"/>
      <c r="CK41" s="292"/>
      <c r="CL41" s="292"/>
      <c r="CM41" s="292"/>
      <c r="CN41" s="292"/>
      <c r="CO41" s="292"/>
      <c r="CP41" s="292"/>
      <c r="CQ41" s="292"/>
      <c r="CR41" s="196"/>
      <c r="CS41" s="196"/>
      <c r="CT41" s="196"/>
      <c r="CU41" s="196"/>
      <c r="CV41" s="196"/>
      <c r="CW41" s="196"/>
      <c r="CX41" s="196"/>
      <c r="CY41" s="196"/>
      <c r="CZ41" s="196"/>
      <c r="DA41" s="196"/>
      <c r="DB41" s="196"/>
      <c r="DC41" s="196"/>
      <c r="DD41" s="196"/>
      <c r="DE41" s="197"/>
    </row>
    <row r="42" spans="2:111" ht="15" customHeight="1">
      <c r="B42" s="5"/>
      <c r="D42" s="1150"/>
      <c r="E42" s="1150"/>
      <c r="G42" s="37"/>
      <c r="H42" s="293">
        <v>2</v>
      </c>
      <c r="I42" s="1036"/>
      <c r="J42" s="1037"/>
      <c r="K42" s="1036"/>
      <c r="L42" s="1037"/>
      <c r="M42" s="1036"/>
      <c r="N42" s="1037"/>
      <c r="O42" s="1036"/>
      <c r="P42" s="1037"/>
      <c r="Q42" s="1036"/>
      <c r="R42" s="1037"/>
      <c r="S42" s="1036"/>
      <c r="T42" s="1037"/>
      <c r="U42" s="1036"/>
      <c r="V42" s="1037"/>
      <c r="W42" s="1036"/>
      <c r="X42" s="1037"/>
      <c r="Y42" s="1036"/>
      <c r="Z42" s="1037"/>
      <c r="AA42" s="1036"/>
      <c r="AB42" s="1037"/>
      <c r="AC42" s="1036"/>
      <c r="AD42" s="1037"/>
      <c r="AE42" s="1036"/>
      <c r="AF42" s="1037"/>
      <c r="AG42" s="1036"/>
      <c r="AH42" s="1037"/>
      <c r="AI42" s="1036"/>
      <c r="AJ42" s="1037"/>
      <c r="AK42" s="1036"/>
      <c r="AL42" s="1037"/>
      <c r="AM42" s="1036"/>
      <c r="AN42" s="1037"/>
      <c r="AO42" s="1036"/>
      <c r="AP42" s="1037"/>
      <c r="AQ42" s="1036"/>
      <c r="AR42" s="1037"/>
      <c r="AS42" s="1036"/>
      <c r="AT42" s="1037"/>
      <c r="AU42" s="1036"/>
      <c r="AV42" s="1037"/>
      <c r="AW42" s="1036"/>
      <c r="AX42" s="1037"/>
      <c r="AY42" s="1036"/>
      <c r="AZ42" s="1037"/>
      <c r="BA42" s="1036"/>
      <c r="BB42" s="1037"/>
      <c r="BC42" s="1036"/>
      <c r="BD42" s="1037"/>
      <c r="BE42" s="1036"/>
      <c r="BF42" s="1037"/>
      <c r="BG42" s="1036"/>
      <c r="BH42" s="1037"/>
      <c r="BI42" s="1036"/>
      <c r="BJ42" s="1037"/>
      <c r="BK42" s="1036"/>
      <c r="BL42" s="1037"/>
      <c r="BM42" s="1036"/>
      <c r="BN42" s="1037"/>
      <c r="BO42" s="1036"/>
      <c r="BP42" s="1037"/>
      <c r="BQ42" s="195"/>
      <c r="BR42" s="191">
        <f t="shared" si="0"/>
        <v>0</v>
      </c>
      <c r="BS42" s="191"/>
      <c r="BT42" s="1192"/>
      <c r="BU42" s="1191"/>
      <c r="BV42" s="193"/>
      <c r="BW42" s="194"/>
      <c r="BX42" s="37"/>
      <c r="BY42" s="37"/>
      <c r="BZ42" s="37"/>
      <c r="CA42" s="37"/>
      <c r="CB42" s="37"/>
      <c r="CC42" s="37"/>
      <c r="CD42" s="40"/>
      <c r="CE42" s="37"/>
      <c r="CF42" s="37"/>
      <c r="CG42" s="10"/>
      <c r="CI42" s="291"/>
      <c r="CJ42" s="292"/>
      <c r="CK42" s="292"/>
      <c r="CL42" s="292"/>
      <c r="CM42" s="292"/>
      <c r="CN42" s="292"/>
      <c r="CO42" s="292"/>
      <c r="CP42" s="292"/>
      <c r="CQ42" s="292"/>
      <c r="CR42" s="196"/>
      <c r="CS42" s="196"/>
      <c r="CT42" s="196"/>
      <c r="CU42" s="196"/>
      <c r="CV42" s="196"/>
      <c r="CW42" s="196"/>
      <c r="CX42" s="196"/>
      <c r="CY42" s="196"/>
      <c r="CZ42" s="196"/>
      <c r="DA42" s="196"/>
      <c r="DB42" s="196"/>
      <c r="DC42" s="196"/>
      <c r="DD42" s="196"/>
      <c r="DE42" s="197"/>
    </row>
    <row r="43" spans="2:111" ht="18" customHeight="1">
      <c r="B43" s="5"/>
      <c r="D43" s="1150"/>
      <c r="E43" s="1150"/>
      <c r="G43" s="37"/>
      <c r="H43" s="295">
        <v>1</v>
      </c>
      <c r="I43" s="1036"/>
      <c r="J43" s="1037"/>
      <c r="K43" s="1036"/>
      <c r="L43" s="1037"/>
      <c r="M43" s="1036"/>
      <c r="N43" s="1037"/>
      <c r="O43" s="1036"/>
      <c r="P43" s="1037"/>
      <c r="Q43" s="1036"/>
      <c r="R43" s="1037"/>
      <c r="S43" s="1036"/>
      <c r="T43" s="1037"/>
      <c r="U43" s="1036"/>
      <c r="V43" s="1037"/>
      <c r="W43" s="1036"/>
      <c r="X43" s="1037"/>
      <c r="Y43" s="1036"/>
      <c r="Z43" s="1037"/>
      <c r="AA43" s="1036"/>
      <c r="AB43" s="1037"/>
      <c r="AC43" s="1036"/>
      <c r="AD43" s="1037"/>
      <c r="AE43" s="1036"/>
      <c r="AF43" s="1037"/>
      <c r="AG43" s="1036"/>
      <c r="AH43" s="1037"/>
      <c r="AI43" s="1036"/>
      <c r="AJ43" s="1037"/>
      <c r="AK43" s="1036"/>
      <c r="AL43" s="1037"/>
      <c r="AM43" s="1036"/>
      <c r="AN43" s="1037"/>
      <c r="AO43" s="1036"/>
      <c r="AP43" s="1037"/>
      <c r="AQ43" s="1036"/>
      <c r="AR43" s="1037"/>
      <c r="AS43" s="1036"/>
      <c r="AT43" s="1037"/>
      <c r="AU43" s="1036"/>
      <c r="AV43" s="1037"/>
      <c r="AW43" s="1036"/>
      <c r="AX43" s="1037"/>
      <c r="AY43" s="1036"/>
      <c r="AZ43" s="1037"/>
      <c r="BA43" s="1036"/>
      <c r="BB43" s="1037"/>
      <c r="BC43" s="1036"/>
      <c r="BD43" s="1037"/>
      <c r="BE43" s="1036"/>
      <c r="BF43" s="1037"/>
      <c r="BG43" s="1036"/>
      <c r="BH43" s="1037"/>
      <c r="BI43" s="1036"/>
      <c r="BJ43" s="1037"/>
      <c r="BK43" s="1036"/>
      <c r="BL43" s="1037"/>
      <c r="BM43" s="1036"/>
      <c r="BN43" s="1037"/>
      <c r="BO43" s="1036"/>
      <c r="BP43" s="1037"/>
      <c r="BQ43" s="37"/>
      <c r="BR43" s="191">
        <f t="shared" si="0"/>
        <v>0</v>
      </c>
      <c r="BS43" s="191"/>
      <c r="BT43" s="1192"/>
      <c r="BU43" s="1191"/>
      <c r="BV43" s="37"/>
      <c r="BW43" s="37"/>
      <c r="BX43" s="37"/>
      <c r="BY43" s="37"/>
      <c r="BZ43" s="37"/>
      <c r="CA43" s="37"/>
      <c r="CB43" s="37"/>
      <c r="CC43" s="37"/>
      <c r="CD43" s="40"/>
      <c r="CE43" s="40"/>
      <c r="CF43" s="40"/>
      <c r="CG43" s="10"/>
    </row>
    <row r="44" spans="2:111" ht="30" customHeight="1">
      <c r="B44" s="279"/>
      <c r="C44" s="280"/>
      <c r="D44" s="183"/>
      <c r="F44" s="280"/>
      <c r="G44" s="299"/>
      <c r="H44" s="285"/>
      <c r="I44" s="285"/>
      <c r="J44" s="285"/>
      <c r="K44" s="285"/>
      <c r="L44" s="285"/>
      <c r="M44" s="85"/>
      <c r="N44" s="85"/>
      <c r="O44" s="37"/>
      <c r="P44" s="37"/>
      <c r="Q44" s="37"/>
      <c r="R44" s="37"/>
      <c r="S44" s="37"/>
      <c r="T44" s="37"/>
      <c r="U44" s="37"/>
      <c r="V44" s="37"/>
      <c r="W44" s="37"/>
      <c r="X44" s="37"/>
      <c r="Y44" s="85"/>
      <c r="Z44" s="85"/>
      <c r="AA44" s="37"/>
      <c r="AB44" s="37"/>
      <c r="AC44" s="285"/>
      <c r="AD44" s="285"/>
      <c r="AE44" s="285"/>
      <c r="AF44" s="285"/>
      <c r="AG44" s="85"/>
      <c r="AH44" s="85"/>
      <c r="AI44" s="37"/>
      <c r="AJ44" s="37"/>
      <c r="AK44" s="37"/>
      <c r="AL44" s="37"/>
      <c r="AM44" s="37"/>
      <c r="AN44" s="37"/>
      <c r="AO44" s="37"/>
      <c r="AP44" s="37"/>
      <c r="AQ44" s="37"/>
      <c r="AR44" s="37"/>
      <c r="AS44" s="37"/>
      <c r="AT44" s="37"/>
      <c r="AU44" s="37"/>
      <c r="AV44" s="37"/>
      <c r="AW44" s="37"/>
      <c r="AX44" s="37"/>
      <c r="AY44" s="37"/>
      <c r="AZ44" s="37"/>
      <c r="BA44" s="37"/>
      <c r="BB44" s="37"/>
      <c r="BC44" s="37"/>
      <c r="BD44" s="37"/>
      <c r="BE44" s="37"/>
      <c r="BF44" s="37"/>
      <c r="BG44" s="37"/>
      <c r="BH44" s="37"/>
      <c r="BI44" s="37"/>
      <c r="BJ44" s="37"/>
      <c r="BK44" s="37"/>
      <c r="BL44" s="37"/>
      <c r="BM44" s="85"/>
      <c r="BN44" s="85"/>
      <c r="BO44" s="37"/>
      <c r="BP44" s="37"/>
      <c r="BQ44" s="37"/>
      <c r="BR44" s="191"/>
      <c r="BS44" s="37"/>
      <c r="BT44" s="37"/>
      <c r="BU44" s="37"/>
      <c r="BV44" s="37"/>
      <c r="BW44" s="37"/>
      <c r="BX44" s="37"/>
      <c r="BY44" s="37"/>
      <c r="BZ44" s="37"/>
      <c r="CA44" s="37"/>
      <c r="CB44" s="37"/>
      <c r="CC44" s="37"/>
      <c r="CD44" s="40"/>
      <c r="CE44" s="40"/>
      <c r="CF44" s="40"/>
      <c r="CG44" s="10"/>
    </row>
    <row r="45" spans="2:111" ht="30.75" customHeight="1">
      <c r="B45" s="1152" t="s">
        <v>126</v>
      </c>
      <c r="C45" s="1153"/>
      <c r="D45" s="1153"/>
      <c r="E45" s="1153"/>
      <c r="F45" s="1153"/>
      <c r="G45" s="281"/>
      <c r="H45" s="1151" t="s">
        <v>142</v>
      </c>
      <c r="I45" s="1151"/>
      <c r="J45" s="1151"/>
      <c r="K45" s="1151"/>
      <c r="L45" s="1151"/>
      <c r="M45" s="1151"/>
      <c r="N45" s="1151"/>
      <c r="O45" s="1151"/>
      <c r="P45" s="1151"/>
      <c r="Q45" s="1151"/>
      <c r="R45" s="1151"/>
      <c r="S45" s="1151"/>
      <c r="T45" s="1151"/>
      <c r="U45" s="1151"/>
      <c r="V45" s="1151"/>
      <c r="W45" s="1151"/>
      <c r="X45" s="1151"/>
      <c r="Y45" s="1151"/>
      <c r="Z45" s="1151"/>
      <c r="AA45" s="1151"/>
      <c r="AB45" s="1151"/>
      <c r="AC45" s="285"/>
      <c r="AD45" s="285"/>
      <c r="AE45" s="285"/>
      <c r="AF45" s="285"/>
      <c r="AG45" s="85"/>
      <c r="AH45" s="85"/>
      <c r="AI45" s="37"/>
      <c r="AJ45" s="37"/>
      <c r="AK45" s="37"/>
      <c r="AL45" s="37"/>
      <c r="AM45" s="37"/>
      <c r="AN45" s="37"/>
      <c r="AO45" s="37"/>
      <c r="AP45" s="37"/>
      <c r="AQ45" s="37"/>
      <c r="AR45" s="37"/>
      <c r="AS45" s="37"/>
      <c r="AT45" s="37"/>
      <c r="AU45" s="37"/>
      <c r="AV45" s="37"/>
      <c r="AW45" s="37"/>
      <c r="AX45" s="37"/>
      <c r="AY45" s="37"/>
      <c r="AZ45" s="37"/>
      <c r="BA45" s="37"/>
      <c r="BB45" s="37"/>
      <c r="BC45" s="37"/>
      <c r="BD45" s="37"/>
      <c r="BE45" s="37"/>
      <c r="BF45" s="37"/>
      <c r="BG45" s="37"/>
      <c r="BH45" s="37"/>
      <c r="BI45" s="37"/>
      <c r="BJ45" s="37"/>
      <c r="BK45" s="37"/>
      <c r="BL45" s="37"/>
      <c r="BM45" s="85"/>
      <c r="BN45" s="85"/>
      <c r="BO45" s="37"/>
      <c r="BP45" s="37"/>
      <c r="BQ45" s="37"/>
      <c r="BR45" s="191"/>
      <c r="BS45" s="37"/>
      <c r="BT45" s="37"/>
      <c r="BU45" s="37"/>
      <c r="BV45" s="37"/>
      <c r="BW45" s="37"/>
      <c r="BX45" s="37"/>
      <c r="BY45" s="37"/>
      <c r="BZ45" s="37"/>
      <c r="CA45" s="37"/>
      <c r="CB45" s="37"/>
      <c r="CC45" s="37"/>
      <c r="CD45" s="37"/>
      <c r="CE45" s="40"/>
      <c r="CF45" s="40"/>
      <c r="CG45" s="10"/>
    </row>
    <row r="46" spans="2:111" ht="15" customHeight="1">
      <c r="B46" s="300"/>
      <c r="C46" s="301"/>
      <c r="D46" s="280"/>
      <c r="G46" s="37"/>
      <c r="H46" s="285"/>
      <c r="I46" s="285"/>
      <c r="J46" s="285"/>
      <c r="K46" s="285"/>
      <c r="L46" s="285"/>
      <c r="M46" s="85"/>
      <c r="N46" s="85"/>
      <c r="O46" s="37"/>
      <c r="P46" s="37"/>
      <c r="Q46" s="37"/>
      <c r="R46" s="37"/>
      <c r="S46" s="37"/>
      <c r="T46" s="37"/>
      <c r="U46" s="37"/>
      <c r="V46" s="37"/>
      <c r="W46" s="37"/>
      <c r="X46" s="37"/>
      <c r="Y46" s="85"/>
      <c r="Z46" s="85"/>
      <c r="AA46" s="37"/>
      <c r="AB46" s="37"/>
      <c r="AC46" s="285"/>
      <c r="AD46" s="285"/>
      <c r="AE46" s="285"/>
      <c r="AF46" s="285"/>
      <c r="AG46" s="85"/>
      <c r="AH46" s="85"/>
      <c r="AI46" s="37"/>
      <c r="AJ46" s="37"/>
      <c r="AK46" s="37"/>
      <c r="AL46" s="37"/>
      <c r="AM46" s="37"/>
      <c r="AN46" s="37"/>
      <c r="AO46" s="37"/>
      <c r="AP46" s="37"/>
      <c r="AQ46" s="37"/>
      <c r="AR46" s="37"/>
      <c r="AS46" s="37"/>
      <c r="AT46" s="37"/>
      <c r="AU46" s="37"/>
      <c r="AV46" s="37"/>
      <c r="AW46" s="37"/>
      <c r="AX46" s="37"/>
      <c r="AY46" s="37"/>
      <c r="AZ46" s="37"/>
      <c r="BA46" s="37"/>
      <c r="BB46" s="37"/>
      <c r="BC46" s="37"/>
      <c r="BD46" s="37"/>
      <c r="BE46" s="37"/>
      <c r="BF46" s="37"/>
      <c r="BG46" s="37"/>
      <c r="BH46" s="37"/>
      <c r="BI46" s="37"/>
      <c r="BJ46" s="37"/>
      <c r="BK46" s="37"/>
      <c r="BL46" s="37"/>
      <c r="BM46" s="85"/>
      <c r="BN46" s="85"/>
      <c r="BO46" s="37"/>
      <c r="BP46" s="37"/>
      <c r="BQ46" s="195"/>
      <c r="BR46" s="191"/>
      <c r="BS46" s="37"/>
      <c r="BT46" s="37"/>
      <c r="BU46" s="37"/>
      <c r="BV46" s="193"/>
      <c r="BW46" s="37"/>
      <c r="BX46" s="192"/>
      <c r="BY46" s="37"/>
      <c r="BZ46" s="193"/>
      <c r="CA46" s="37"/>
      <c r="CB46" s="37"/>
      <c r="CC46" s="37"/>
      <c r="CD46" s="37"/>
      <c r="CE46" s="37"/>
      <c r="CF46" s="37"/>
      <c r="CG46" s="10"/>
      <c r="CI46" s="107"/>
      <c r="CJ46" s="288"/>
      <c r="CK46" s="289"/>
      <c r="CL46" s="289"/>
    </row>
    <row r="47" spans="2:111" ht="15" customHeight="1">
      <c r="B47" s="300"/>
      <c r="C47" s="301"/>
      <c r="D47" s="1150" t="s">
        <v>143</v>
      </c>
      <c r="E47" s="1150"/>
      <c r="G47" s="37"/>
      <c r="H47" s="290">
        <v>3</v>
      </c>
      <c r="I47" s="1036"/>
      <c r="J47" s="1037"/>
      <c r="K47" s="1036"/>
      <c r="L47" s="1037"/>
      <c r="M47" s="1036"/>
      <c r="N47" s="1037"/>
      <c r="O47" s="1036"/>
      <c r="P47" s="1037"/>
      <c r="Q47" s="1036"/>
      <c r="R47" s="1037"/>
      <c r="S47" s="1036"/>
      <c r="T47" s="1037"/>
      <c r="U47" s="1036"/>
      <c r="V47" s="1037"/>
      <c r="W47" s="1036"/>
      <c r="X47" s="1037"/>
      <c r="Y47" s="1036"/>
      <c r="Z47" s="1037"/>
      <c r="AA47" s="1036"/>
      <c r="AB47" s="1037"/>
      <c r="AC47" s="1036"/>
      <c r="AD47" s="1037"/>
      <c r="AE47" s="1036"/>
      <c r="AF47" s="1037"/>
      <c r="AG47" s="1036"/>
      <c r="AH47" s="1037"/>
      <c r="AI47" s="1036"/>
      <c r="AJ47" s="1037"/>
      <c r="AK47" s="1036"/>
      <c r="AL47" s="1037"/>
      <c r="AM47" s="1036"/>
      <c r="AN47" s="1037"/>
      <c r="AO47" s="1036"/>
      <c r="AP47" s="1037"/>
      <c r="AQ47" s="1036"/>
      <c r="AR47" s="1037"/>
      <c r="AS47" s="1036"/>
      <c r="AT47" s="1037"/>
      <c r="AU47" s="1036"/>
      <c r="AV47" s="1037"/>
      <c r="AW47" s="1036"/>
      <c r="AX47" s="1037"/>
      <c r="AY47" s="1036"/>
      <c r="AZ47" s="1037"/>
      <c r="BA47" s="1036"/>
      <c r="BB47" s="1037"/>
      <c r="BC47" s="1036"/>
      <c r="BD47" s="1037"/>
      <c r="BE47" s="1036"/>
      <c r="BF47" s="1037"/>
      <c r="BG47" s="1036"/>
      <c r="BH47" s="1037"/>
      <c r="BI47" s="1036"/>
      <c r="BJ47" s="1037"/>
      <c r="BK47" s="1036"/>
      <c r="BL47" s="1037"/>
      <c r="BM47" s="1036"/>
      <c r="BN47" s="1037"/>
      <c r="BO47" s="1036"/>
      <c r="BP47" s="1037"/>
      <c r="BQ47" s="195"/>
      <c r="BR47" s="191">
        <f t="shared" si="0"/>
        <v>0</v>
      </c>
      <c r="BS47" s="191"/>
      <c r="BT47" s="1192">
        <f>IF(SUM(I47:BP47)&gt;0,BR47,IF(SUM(I48:BP48)&gt;0,BR48,BR49))</f>
        <v>0</v>
      </c>
      <c r="BU47" s="1191" t="str">
        <f>IF(SUM(I47:BP47)&gt;0,3,IF(SUM(I48:BP48)&gt;0,2,IF(SUM(I49:BP49)&gt;0,1," ")))</f>
        <v xml:space="preserve"> </v>
      </c>
      <c r="BV47" s="193"/>
      <c r="BW47" s="194"/>
      <c r="BX47" s="192"/>
      <c r="BY47" s="37"/>
      <c r="BZ47" s="193"/>
      <c r="CA47" s="37"/>
      <c r="CB47" s="37"/>
      <c r="CC47" s="37"/>
      <c r="CD47" s="37"/>
      <c r="CE47" s="37"/>
      <c r="CF47" s="37"/>
      <c r="CG47" s="10"/>
      <c r="CI47" s="291"/>
      <c r="CJ47" s="292"/>
      <c r="CK47" s="292"/>
      <c r="CL47" s="292"/>
      <c r="CM47" s="292"/>
      <c r="CN47" s="292"/>
      <c r="CO47" s="292"/>
      <c r="CP47" s="292"/>
      <c r="CQ47" s="292"/>
      <c r="CR47" s="196"/>
      <c r="CS47" s="196"/>
      <c r="CT47" s="196"/>
      <c r="CU47" s="196"/>
      <c r="CV47" s="196"/>
      <c r="CW47" s="196"/>
      <c r="CX47" s="196"/>
      <c r="CY47" s="196"/>
      <c r="CZ47" s="196"/>
      <c r="DA47" s="196"/>
      <c r="DB47" s="196"/>
      <c r="DC47" s="196"/>
      <c r="DD47" s="196"/>
      <c r="DE47" s="197"/>
      <c r="DF47" s="1193"/>
      <c r="DG47" s="1186"/>
    </row>
    <row r="48" spans="2:111" ht="15" customHeight="1">
      <c r="B48" s="300"/>
      <c r="C48" s="301"/>
      <c r="D48" s="1150"/>
      <c r="E48" s="1150"/>
      <c r="G48" s="37"/>
      <c r="H48" s="293">
        <v>2</v>
      </c>
      <c r="I48" s="1036"/>
      <c r="J48" s="1037"/>
      <c r="K48" s="1036"/>
      <c r="L48" s="1037"/>
      <c r="M48" s="1036"/>
      <c r="N48" s="1037"/>
      <c r="O48" s="1036"/>
      <c r="P48" s="1037"/>
      <c r="Q48" s="1036"/>
      <c r="R48" s="1037"/>
      <c r="S48" s="1036"/>
      <c r="T48" s="1037"/>
      <c r="U48" s="1036"/>
      <c r="V48" s="1037"/>
      <c r="W48" s="1036"/>
      <c r="X48" s="1037"/>
      <c r="Y48" s="1036"/>
      <c r="Z48" s="1037"/>
      <c r="AA48" s="1036"/>
      <c r="AB48" s="1037"/>
      <c r="AC48" s="1036"/>
      <c r="AD48" s="1037"/>
      <c r="AE48" s="1036"/>
      <c r="AF48" s="1037"/>
      <c r="AG48" s="1036"/>
      <c r="AH48" s="1037"/>
      <c r="AI48" s="1036"/>
      <c r="AJ48" s="1037"/>
      <c r="AK48" s="1036"/>
      <c r="AL48" s="1037"/>
      <c r="AM48" s="1036"/>
      <c r="AN48" s="1037"/>
      <c r="AO48" s="1036"/>
      <c r="AP48" s="1037"/>
      <c r="AQ48" s="1036"/>
      <c r="AR48" s="1037"/>
      <c r="AS48" s="1036"/>
      <c r="AT48" s="1037"/>
      <c r="AU48" s="1036"/>
      <c r="AV48" s="1037"/>
      <c r="AW48" s="1036"/>
      <c r="AX48" s="1037"/>
      <c r="AY48" s="1036"/>
      <c r="AZ48" s="1037"/>
      <c r="BA48" s="1036"/>
      <c r="BB48" s="1037"/>
      <c r="BC48" s="1036"/>
      <c r="BD48" s="1037"/>
      <c r="BE48" s="1036"/>
      <c r="BF48" s="1037"/>
      <c r="BG48" s="1036"/>
      <c r="BH48" s="1037"/>
      <c r="BI48" s="1036"/>
      <c r="BJ48" s="1037"/>
      <c r="BK48" s="1036"/>
      <c r="BL48" s="1037"/>
      <c r="BM48" s="1036"/>
      <c r="BN48" s="1037"/>
      <c r="BO48" s="1036"/>
      <c r="BP48" s="1037"/>
      <c r="BQ48" s="195"/>
      <c r="BR48" s="191">
        <f t="shared" si="0"/>
        <v>0</v>
      </c>
      <c r="BS48" s="191"/>
      <c r="BT48" s="1192"/>
      <c r="BU48" s="1191"/>
      <c r="BV48" s="193"/>
      <c r="BW48" s="194"/>
      <c r="BX48" s="37"/>
      <c r="BY48" s="37"/>
      <c r="BZ48" s="37"/>
      <c r="CA48" s="37"/>
      <c r="CB48" s="37"/>
      <c r="CC48" s="37"/>
      <c r="CD48" s="37"/>
      <c r="CE48" s="37"/>
      <c r="CF48" s="37"/>
      <c r="CG48" s="10"/>
      <c r="CI48" s="291"/>
      <c r="CJ48" s="292"/>
      <c r="CK48" s="292"/>
      <c r="CL48" s="292"/>
      <c r="CM48" s="292"/>
      <c r="CN48" s="292"/>
      <c r="CO48" s="292"/>
      <c r="CP48" s="292"/>
      <c r="CQ48" s="292"/>
      <c r="CR48" s="196"/>
      <c r="CS48" s="196"/>
      <c r="CT48" s="196"/>
      <c r="CU48" s="196"/>
      <c r="CV48" s="196"/>
      <c r="CW48" s="196"/>
      <c r="CX48" s="196"/>
      <c r="CY48" s="196"/>
      <c r="CZ48" s="196"/>
      <c r="DA48" s="196"/>
      <c r="DB48" s="196"/>
      <c r="DC48" s="196"/>
      <c r="DD48" s="196"/>
      <c r="DE48" s="197"/>
      <c r="DF48" s="1193"/>
      <c r="DG48" s="1186"/>
    </row>
    <row r="49" spans="2:111" ht="15" customHeight="1">
      <c r="B49" s="300"/>
      <c r="C49" s="301"/>
      <c r="D49" s="1150"/>
      <c r="E49" s="1150"/>
      <c r="G49" s="37"/>
      <c r="H49" s="295">
        <v>1</v>
      </c>
      <c r="I49" s="1036"/>
      <c r="J49" s="1037"/>
      <c r="K49" s="1036"/>
      <c r="L49" s="1037"/>
      <c r="M49" s="1036"/>
      <c r="N49" s="1037"/>
      <c r="O49" s="1036"/>
      <c r="P49" s="1037"/>
      <c r="Q49" s="1036"/>
      <c r="R49" s="1037"/>
      <c r="S49" s="1036"/>
      <c r="T49" s="1037"/>
      <c r="U49" s="1036"/>
      <c r="V49" s="1037"/>
      <c r="W49" s="1036"/>
      <c r="X49" s="1037"/>
      <c r="Y49" s="1036"/>
      <c r="Z49" s="1037"/>
      <c r="AA49" s="1036"/>
      <c r="AB49" s="1037"/>
      <c r="AC49" s="1036"/>
      <c r="AD49" s="1037"/>
      <c r="AE49" s="1036"/>
      <c r="AF49" s="1037"/>
      <c r="AG49" s="1036"/>
      <c r="AH49" s="1037"/>
      <c r="AI49" s="1036"/>
      <c r="AJ49" s="1037"/>
      <c r="AK49" s="1036"/>
      <c r="AL49" s="1037"/>
      <c r="AM49" s="1036"/>
      <c r="AN49" s="1037"/>
      <c r="AO49" s="1036"/>
      <c r="AP49" s="1037"/>
      <c r="AQ49" s="1036"/>
      <c r="AR49" s="1037"/>
      <c r="AS49" s="1036"/>
      <c r="AT49" s="1037"/>
      <c r="AU49" s="1036"/>
      <c r="AV49" s="1037"/>
      <c r="AW49" s="1036"/>
      <c r="AX49" s="1037"/>
      <c r="AY49" s="1036"/>
      <c r="AZ49" s="1037"/>
      <c r="BA49" s="1036"/>
      <c r="BB49" s="1037"/>
      <c r="BC49" s="1036"/>
      <c r="BD49" s="1037"/>
      <c r="BE49" s="1036"/>
      <c r="BF49" s="1037"/>
      <c r="BG49" s="1036"/>
      <c r="BH49" s="1037"/>
      <c r="BI49" s="1036"/>
      <c r="BJ49" s="1037"/>
      <c r="BK49" s="1036"/>
      <c r="BL49" s="1037"/>
      <c r="BM49" s="1036"/>
      <c r="BN49" s="1037"/>
      <c r="BO49" s="1036"/>
      <c r="BP49" s="1037"/>
      <c r="BQ49" s="37"/>
      <c r="BR49" s="191">
        <f t="shared" si="0"/>
        <v>0</v>
      </c>
      <c r="BS49" s="191"/>
      <c r="BT49" s="1192"/>
      <c r="BU49" s="1191"/>
      <c r="BV49" s="37"/>
      <c r="BW49" s="37"/>
      <c r="BX49" s="37"/>
      <c r="BY49" s="37"/>
      <c r="BZ49" s="37"/>
      <c r="CA49" s="37"/>
      <c r="CB49" s="37"/>
      <c r="CC49" s="37"/>
      <c r="CD49" s="37"/>
      <c r="CE49" s="37"/>
      <c r="CF49" s="37"/>
      <c r="CG49" s="10"/>
      <c r="CI49" s="1187"/>
    </row>
    <row r="50" spans="2:111" ht="15" customHeight="1">
      <c r="B50" s="300"/>
      <c r="C50" s="301"/>
      <c r="D50" s="183"/>
      <c r="G50" s="37"/>
      <c r="H50" s="285"/>
      <c r="I50" s="285"/>
      <c r="J50" s="285"/>
      <c r="K50" s="285"/>
      <c r="L50" s="285"/>
      <c r="M50" s="85"/>
      <c r="N50" s="85"/>
      <c r="O50" s="37"/>
      <c r="P50" s="37"/>
      <c r="Q50" s="37"/>
      <c r="R50" s="37"/>
      <c r="S50" s="37"/>
      <c r="T50" s="37"/>
      <c r="U50" s="37"/>
      <c r="V50" s="37"/>
      <c r="W50" s="37"/>
      <c r="X50" s="37"/>
      <c r="Y50" s="85"/>
      <c r="Z50" s="85"/>
      <c r="AA50" s="37"/>
      <c r="AB50" s="37"/>
      <c r="AC50" s="285"/>
      <c r="AD50" s="285"/>
      <c r="AE50" s="285"/>
      <c r="AF50" s="285"/>
      <c r="AG50" s="85"/>
      <c r="AH50" s="85"/>
      <c r="AI50" s="37"/>
      <c r="AJ50" s="37"/>
      <c r="AK50" s="37"/>
      <c r="AL50" s="37"/>
      <c r="AM50" s="37"/>
      <c r="AN50" s="37"/>
      <c r="AO50" s="37"/>
      <c r="AP50" s="37"/>
      <c r="AQ50" s="37"/>
      <c r="AR50" s="37"/>
      <c r="AS50" s="37"/>
      <c r="AT50" s="37"/>
      <c r="AU50" s="37"/>
      <c r="AV50" s="37"/>
      <c r="AW50" s="37"/>
      <c r="AX50" s="37"/>
      <c r="AY50" s="37"/>
      <c r="AZ50" s="37"/>
      <c r="BA50" s="37"/>
      <c r="BB50" s="37"/>
      <c r="BC50" s="37"/>
      <c r="BD50" s="37"/>
      <c r="BE50" s="37"/>
      <c r="BF50" s="37"/>
      <c r="BG50" s="37"/>
      <c r="BH50" s="37"/>
      <c r="BI50" s="37"/>
      <c r="BJ50" s="37"/>
      <c r="BK50" s="37"/>
      <c r="BL50" s="37"/>
      <c r="BM50" s="85"/>
      <c r="BN50" s="85"/>
      <c r="BO50" s="37"/>
      <c r="BP50" s="37"/>
      <c r="BQ50" s="195"/>
      <c r="BR50" s="191"/>
      <c r="BS50" s="37"/>
      <c r="BT50" s="46"/>
      <c r="BU50" s="46"/>
      <c r="BV50" s="193"/>
      <c r="BW50" s="37"/>
      <c r="BX50" s="192"/>
      <c r="BY50" s="37"/>
      <c r="BZ50" s="193"/>
      <c r="CA50" s="37"/>
      <c r="CB50" s="37"/>
      <c r="CC50" s="37"/>
      <c r="CD50" s="37"/>
      <c r="CE50" s="37"/>
      <c r="CF50" s="37"/>
      <c r="CG50" s="10"/>
      <c r="CI50" s="1187"/>
      <c r="CJ50" s="288"/>
      <c r="CK50" s="289"/>
      <c r="CL50" s="289"/>
    </row>
    <row r="51" spans="2:111" ht="15" customHeight="1">
      <c r="B51" s="300"/>
      <c r="C51" s="301"/>
      <c r="D51" s="1150" t="s">
        <v>144</v>
      </c>
      <c r="E51" s="1150"/>
      <c r="G51" s="37"/>
      <c r="H51" s="290">
        <v>3</v>
      </c>
      <c r="I51" s="1036"/>
      <c r="J51" s="1037"/>
      <c r="K51" s="1036"/>
      <c r="L51" s="1037"/>
      <c r="M51" s="1036"/>
      <c r="N51" s="1037"/>
      <c r="O51" s="1036"/>
      <c r="P51" s="1037"/>
      <c r="Q51" s="1036"/>
      <c r="R51" s="1037"/>
      <c r="S51" s="1036"/>
      <c r="T51" s="1037"/>
      <c r="U51" s="1036"/>
      <c r="V51" s="1037"/>
      <c r="W51" s="1036"/>
      <c r="X51" s="1037"/>
      <c r="Y51" s="1036"/>
      <c r="Z51" s="1037"/>
      <c r="AA51" s="1036"/>
      <c r="AB51" s="1037"/>
      <c r="AC51" s="1036"/>
      <c r="AD51" s="1037"/>
      <c r="AE51" s="1036"/>
      <c r="AF51" s="1037"/>
      <c r="AG51" s="1036"/>
      <c r="AH51" s="1037"/>
      <c r="AI51" s="1036"/>
      <c r="AJ51" s="1037"/>
      <c r="AK51" s="1036"/>
      <c r="AL51" s="1037"/>
      <c r="AM51" s="1036"/>
      <c r="AN51" s="1037"/>
      <c r="AO51" s="1036"/>
      <c r="AP51" s="1037"/>
      <c r="AQ51" s="1036"/>
      <c r="AR51" s="1037"/>
      <c r="AS51" s="1036"/>
      <c r="AT51" s="1037"/>
      <c r="AU51" s="1036"/>
      <c r="AV51" s="1037"/>
      <c r="AW51" s="1036"/>
      <c r="AX51" s="1037"/>
      <c r="AY51" s="1036"/>
      <c r="AZ51" s="1037"/>
      <c r="BA51" s="1036"/>
      <c r="BB51" s="1037"/>
      <c r="BC51" s="1036"/>
      <c r="BD51" s="1037"/>
      <c r="BE51" s="1036"/>
      <c r="BF51" s="1037"/>
      <c r="BG51" s="1036"/>
      <c r="BH51" s="1037"/>
      <c r="BI51" s="1036"/>
      <c r="BJ51" s="1037"/>
      <c r="BK51" s="1036"/>
      <c r="BL51" s="1037"/>
      <c r="BM51" s="1036"/>
      <c r="BN51" s="1037"/>
      <c r="BO51" s="1036"/>
      <c r="BP51" s="1037"/>
      <c r="BQ51" s="195"/>
      <c r="BR51" s="191">
        <f t="shared" si="0"/>
        <v>0</v>
      </c>
      <c r="BS51" s="191"/>
      <c r="BT51" s="1192">
        <f>IF(SUM(I51:BP51)&gt;0,BR51,IF(SUM(I52:BP52)&gt;0,BR52,BR53))</f>
        <v>0</v>
      </c>
      <c r="BU51" s="1191" t="str">
        <f>IF(SUM(I51:BP51)&gt;0,3,IF(SUM(I52:BP52)&gt;0,2,IF(SUM(I53:BP53)&gt;0,1," ")))</f>
        <v xml:space="preserve"> </v>
      </c>
      <c r="BV51" s="193"/>
      <c r="BW51" s="194"/>
      <c r="BX51" s="192"/>
      <c r="BY51" s="37"/>
      <c r="BZ51" s="193"/>
      <c r="CA51" s="37"/>
      <c r="CB51" s="37"/>
      <c r="CC51" s="37"/>
      <c r="CD51" s="37"/>
      <c r="CE51" s="37"/>
      <c r="CF51" s="37"/>
      <c r="CG51" s="10"/>
      <c r="CI51" s="1187"/>
      <c r="CJ51" s="292"/>
      <c r="CK51" s="292"/>
      <c r="CL51" s="292"/>
      <c r="CM51" s="292"/>
      <c r="CN51" s="292"/>
      <c r="CO51" s="292"/>
      <c r="CP51" s="292"/>
      <c r="CQ51" s="292"/>
      <c r="CR51" s="196"/>
      <c r="CS51" s="196"/>
      <c r="CT51" s="196"/>
      <c r="CU51" s="196"/>
      <c r="CV51" s="196"/>
      <c r="CW51" s="196"/>
      <c r="CX51" s="196"/>
      <c r="CY51" s="196"/>
      <c r="CZ51" s="196"/>
      <c r="DA51" s="196"/>
      <c r="DB51" s="196"/>
      <c r="DC51" s="196"/>
      <c r="DD51" s="196"/>
      <c r="DE51" s="197"/>
    </row>
    <row r="52" spans="2:111" ht="15" customHeight="1">
      <c r="B52" s="300"/>
      <c r="C52" s="301"/>
      <c r="D52" s="1150"/>
      <c r="E52" s="1150"/>
      <c r="G52" s="37"/>
      <c r="H52" s="293">
        <v>2</v>
      </c>
      <c r="I52" s="1036"/>
      <c r="J52" s="1037"/>
      <c r="K52" s="1036"/>
      <c r="L52" s="1037"/>
      <c r="M52" s="1036"/>
      <c r="N52" s="1037"/>
      <c r="O52" s="1036"/>
      <c r="P52" s="1037"/>
      <c r="Q52" s="1036"/>
      <c r="R52" s="1037"/>
      <c r="S52" s="1036"/>
      <c r="T52" s="1037"/>
      <c r="U52" s="1036"/>
      <c r="V52" s="1037"/>
      <c r="W52" s="1036"/>
      <c r="X52" s="1037"/>
      <c r="Y52" s="1036"/>
      <c r="Z52" s="1037"/>
      <c r="AA52" s="1036"/>
      <c r="AB52" s="1037"/>
      <c r="AC52" s="1036"/>
      <c r="AD52" s="1037"/>
      <c r="AE52" s="1036"/>
      <c r="AF52" s="1037"/>
      <c r="AG52" s="1036"/>
      <c r="AH52" s="1037"/>
      <c r="AI52" s="1036"/>
      <c r="AJ52" s="1037"/>
      <c r="AK52" s="1036"/>
      <c r="AL52" s="1037"/>
      <c r="AM52" s="1036"/>
      <c r="AN52" s="1037"/>
      <c r="AO52" s="1036"/>
      <c r="AP52" s="1037"/>
      <c r="AQ52" s="1036"/>
      <c r="AR52" s="1037"/>
      <c r="AS52" s="1036"/>
      <c r="AT52" s="1037"/>
      <c r="AU52" s="1036"/>
      <c r="AV52" s="1037"/>
      <c r="AW52" s="1036"/>
      <c r="AX52" s="1037"/>
      <c r="AY52" s="1036"/>
      <c r="AZ52" s="1037"/>
      <c r="BA52" s="1036"/>
      <c r="BB52" s="1037"/>
      <c r="BC52" s="1036"/>
      <c r="BD52" s="1037"/>
      <c r="BE52" s="1036"/>
      <c r="BF52" s="1037"/>
      <c r="BG52" s="1036"/>
      <c r="BH52" s="1037"/>
      <c r="BI52" s="1036"/>
      <c r="BJ52" s="1037"/>
      <c r="BK52" s="1036"/>
      <c r="BL52" s="1037"/>
      <c r="BM52" s="1036"/>
      <c r="BN52" s="1037"/>
      <c r="BO52" s="1036"/>
      <c r="BP52" s="1037"/>
      <c r="BQ52" s="195"/>
      <c r="BR52" s="191">
        <f t="shared" si="0"/>
        <v>0</v>
      </c>
      <c r="BS52" s="191"/>
      <c r="BT52" s="1192"/>
      <c r="BU52" s="1191"/>
      <c r="BV52" s="193"/>
      <c r="BW52" s="194"/>
      <c r="BX52" s="37"/>
      <c r="BY52" s="37"/>
      <c r="BZ52" s="37"/>
      <c r="CA52" s="37"/>
      <c r="CB52" s="37"/>
      <c r="CC52" s="37"/>
      <c r="CD52" s="37"/>
      <c r="CE52" s="37"/>
      <c r="CF52" s="37"/>
      <c r="CG52" s="10"/>
      <c r="CI52" s="1187"/>
      <c r="CJ52" s="292"/>
      <c r="CK52" s="292"/>
      <c r="CL52" s="292"/>
      <c r="CM52" s="292"/>
      <c r="CN52" s="292"/>
      <c r="CO52" s="292"/>
      <c r="CP52" s="292"/>
      <c r="CQ52" s="292"/>
      <c r="CR52" s="196"/>
      <c r="CS52" s="196"/>
      <c r="CT52" s="196"/>
      <c r="CU52" s="196"/>
      <c r="CV52" s="196"/>
      <c r="CW52" s="196"/>
      <c r="CX52" s="196"/>
      <c r="CY52" s="196"/>
      <c r="CZ52" s="196"/>
      <c r="DA52" s="196"/>
      <c r="DB52" s="196"/>
      <c r="DC52" s="196"/>
      <c r="DD52" s="196"/>
      <c r="DE52" s="197"/>
    </row>
    <row r="53" spans="2:111" ht="15" customHeight="1">
      <c r="B53" s="300"/>
      <c r="C53" s="301"/>
      <c r="D53" s="1150"/>
      <c r="E53" s="1150"/>
      <c r="G53" s="37"/>
      <c r="H53" s="295">
        <v>1</v>
      </c>
      <c r="I53" s="1036"/>
      <c r="J53" s="1037"/>
      <c r="K53" s="1036"/>
      <c r="L53" s="1037"/>
      <c r="M53" s="1036"/>
      <c r="N53" s="1037"/>
      <c r="O53" s="1036"/>
      <c r="P53" s="1037"/>
      <c r="Q53" s="1036"/>
      <c r="R53" s="1037"/>
      <c r="S53" s="1036"/>
      <c r="T53" s="1037"/>
      <c r="U53" s="1036"/>
      <c r="V53" s="1037"/>
      <c r="W53" s="1036"/>
      <c r="X53" s="1037"/>
      <c r="Y53" s="1036"/>
      <c r="Z53" s="1037"/>
      <c r="AA53" s="1036"/>
      <c r="AB53" s="1037"/>
      <c r="AC53" s="1036"/>
      <c r="AD53" s="1037"/>
      <c r="AE53" s="1036"/>
      <c r="AF53" s="1037"/>
      <c r="AG53" s="1036"/>
      <c r="AH53" s="1037"/>
      <c r="AI53" s="1036"/>
      <c r="AJ53" s="1037"/>
      <c r="AK53" s="1036"/>
      <c r="AL53" s="1037"/>
      <c r="AM53" s="1036"/>
      <c r="AN53" s="1037"/>
      <c r="AO53" s="1036"/>
      <c r="AP53" s="1037"/>
      <c r="AQ53" s="1036"/>
      <c r="AR53" s="1037"/>
      <c r="AS53" s="1036"/>
      <c r="AT53" s="1037"/>
      <c r="AU53" s="1036"/>
      <c r="AV53" s="1037"/>
      <c r="AW53" s="1036"/>
      <c r="AX53" s="1037"/>
      <c r="AY53" s="1036"/>
      <c r="AZ53" s="1037"/>
      <c r="BA53" s="1036"/>
      <c r="BB53" s="1037"/>
      <c r="BC53" s="1036"/>
      <c r="BD53" s="1037"/>
      <c r="BE53" s="1036"/>
      <c r="BF53" s="1037"/>
      <c r="BG53" s="1036"/>
      <c r="BH53" s="1037"/>
      <c r="BI53" s="1036"/>
      <c r="BJ53" s="1037"/>
      <c r="BK53" s="1036"/>
      <c r="BL53" s="1037"/>
      <c r="BM53" s="1036"/>
      <c r="BN53" s="1037"/>
      <c r="BO53" s="1036"/>
      <c r="BP53" s="1037"/>
      <c r="BQ53" s="37"/>
      <c r="BR53" s="191">
        <f t="shared" si="0"/>
        <v>0</v>
      </c>
      <c r="BS53" s="191"/>
      <c r="BT53" s="1192"/>
      <c r="BU53" s="1191"/>
      <c r="BV53" s="37"/>
      <c r="BW53" s="37"/>
      <c r="BX53" s="37"/>
      <c r="BY53" s="37"/>
      <c r="BZ53" s="37"/>
      <c r="CA53" s="37"/>
      <c r="CB53" s="37"/>
      <c r="CC53" s="37"/>
      <c r="CD53" s="37"/>
      <c r="CE53" s="37"/>
      <c r="CF53" s="37"/>
      <c r="CG53" s="10"/>
      <c r="CI53" s="1187"/>
    </row>
    <row r="54" spans="2:111" ht="15" customHeight="1">
      <c r="B54" s="300"/>
      <c r="C54" s="301"/>
      <c r="D54" s="183"/>
      <c r="E54" s="302"/>
      <c r="G54" s="37"/>
      <c r="H54" s="285"/>
      <c r="I54" s="285"/>
      <c r="J54" s="285"/>
      <c r="K54" s="285"/>
      <c r="L54" s="285"/>
      <c r="M54" s="85"/>
      <c r="N54" s="85"/>
      <c r="O54" s="37"/>
      <c r="P54" s="37"/>
      <c r="Q54" s="37"/>
      <c r="R54" s="37"/>
      <c r="S54" s="37"/>
      <c r="T54" s="37"/>
      <c r="U54" s="37"/>
      <c r="V54" s="37"/>
      <c r="W54" s="37"/>
      <c r="X54" s="37"/>
      <c r="Y54" s="85"/>
      <c r="Z54" s="85"/>
      <c r="AA54" s="37"/>
      <c r="AB54" s="37"/>
      <c r="AC54" s="285"/>
      <c r="AD54" s="285"/>
      <c r="AE54" s="285"/>
      <c r="AF54" s="285"/>
      <c r="AG54" s="85"/>
      <c r="AH54" s="85"/>
      <c r="AI54" s="37"/>
      <c r="AJ54" s="37"/>
      <c r="AK54" s="37"/>
      <c r="AL54" s="37"/>
      <c r="AM54" s="37"/>
      <c r="AN54" s="37"/>
      <c r="AO54" s="37"/>
      <c r="AP54" s="37"/>
      <c r="AQ54" s="37"/>
      <c r="AR54" s="37"/>
      <c r="AS54" s="37"/>
      <c r="AT54" s="37"/>
      <c r="AU54" s="37"/>
      <c r="AV54" s="37"/>
      <c r="AW54" s="37"/>
      <c r="AX54" s="37"/>
      <c r="AY54" s="37"/>
      <c r="AZ54" s="37"/>
      <c r="BA54" s="37"/>
      <c r="BB54" s="37"/>
      <c r="BC54" s="37"/>
      <c r="BD54" s="37"/>
      <c r="BE54" s="37"/>
      <c r="BF54" s="37"/>
      <c r="BG54" s="37"/>
      <c r="BH54" s="37"/>
      <c r="BI54" s="37"/>
      <c r="BJ54" s="37"/>
      <c r="BK54" s="37"/>
      <c r="BL54" s="37"/>
      <c r="BM54" s="85"/>
      <c r="BN54" s="85"/>
      <c r="BO54" s="37"/>
      <c r="BP54" s="37"/>
      <c r="BQ54" s="195"/>
      <c r="BR54" s="191"/>
      <c r="BS54" s="37"/>
      <c r="BT54" s="46"/>
      <c r="BU54" s="46"/>
      <c r="BV54" s="193"/>
      <c r="BW54" s="37"/>
      <c r="BX54" s="192"/>
      <c r="BY54" s="37"/>
      <c r="BZ54" s="193"/>
      <c r="CA54" s="37"/>
      <c r="CB54" s="37"/>
      <c r="CC54" s="37"/>
      <c r="CD54" s="37"/>
      <c r="CE54" s="37"/>
      <c r="CF54" s="37"/>
      <c r="CG54" s="10"/>
      <c r="CI54" s="107"/>
      <c r="CJ54" s="288"/>
      <c r="CK54" s="289"/>
      <c r="CL54" s="289"/>
    </row>
    <row r="55" spans="2:111" ht="15" customHeight="1">
      <c r="B55" s="300"/>
      <c r="C55" s="301"/>
      <c r="D55" s="1150" t="s">
        <v>145</v>
      </c>
      <c r="E55" s="1150"/>
      <c r="G55" s="37"/>
      <c r="H55" s="290">
        <v>3</v>
      </c>
      <c r="I55" s="1036"/>
      <c r="J55" s="1037"/>
      <c r="K55" s="1036"/>
      <c r="L55" s="1037"/>
      <c r="M55" s="1036"/>
      <c r="N55" s="1037"/>
      <c r="O55" s="1036"/>
      <c r="P55" s="1037"/>
      <c r="Q55" s="1036"/>
      <c r="R55" s="1037"/>
      <c r="S55" s="1036"/>
      <c r="T55" s="1037"/>
      <c r="U55" s="1036"/>
      <c r="V55" s="1037"/>
      <c r="W55" s="1036"/>
      <c r="X55" s="1037"/>
      <c r="Y55" s="1036"/>
      <c r="Z55" s="1037"/>
      <c r="AA55" s="1036"/>
      <c r="AB55" s="1037"/>
      <c r="AC55" s="1036"/>
      <c r="AD55" s="1037"/>
      <c r="AE55" s="1036"/>
      <c r="AF55" s="1037"/>
      <c r="AG55" s="1036"/>
      <c r="AH55" s="1037"/>
      <c r="AI55" s="1036"/>
      <c r="AJ55" s="1037"/>
      <c r="AK55" s="1036"/>
      <c r="AL55" s="1037"/>
      <c r="AM55" s="1036"/>
      <c r="AN55" s="1037"/>
      <c r="AO55" s="1036"/>
      <c r="AP55" s="1037"/>
      <c r="AQ55" s="1036"/>
      <c r="AR55" s="1037"/>
      <c r="AS55" s="1036"/>
      <c r="AT55" s="1037"/>
      <c r="AU55" s="1036"/>
      <c r="AV55" s="1037"/>
      <c r="AW55" s="1036"/>
      <c r="AX55" s="1037"/>
      <c r="AY55" s="1036"/>
      <c r="AZ55" s="1037"/>
      <c r="BA55" s="1036"/>
      <c r="BB55" s="1037"/>
      <c r="BC55" s="1036"/>
      <c r="BD55" s="1037"/>
      <c r="BE55" s="1036"/>
      <c r="BF55" s="1037"/>
      <c r="BG55" s="1036"/>
      <c r="BH55" s="1037"/>
      <c r="BI55" s="1036"/>
      <c r="BJ55" s="1037"/>
      <c r="BK55" s="1036"/>
      <c r="BL55" s="1037"/>
      <c r="BM55" s="1036"/>
      <c r="BN55" s="1037"/>
      <c r="BO55" s="1036"/>
      <c r="BP55" s="1037"/>
      <c r="BQ55" s="195"/>
      <c r="BR55" s="191">
        <f t="shared" si="0"/>
        <v>0</v>
      </c>
      <c r="BS55" s="191"/>
      <c r="BT55" s="1192">
        <f>IF(SUM(I55:BP55)&gt;0,BR55,IF(SUM(I56:BP56)&gt;0,BR56,BR57))</f>
        <v>0</v>
      </c>
      <c r="BU55" s="1191" t="str">
        <f>IF(SUM(I55:BP55)&gt;0,3,IF(SUM(I56:BP56)&gt;0,2,IF(SUM(I57:BP57)&gt;0,1," ")))</f>
        <v xml:space="preserve"> </v>
      </c>
      <c r="BV55" s="193"/>
      <c r="BW55" s="194"/>
      <c r="BX55" s="192"/>
      <c r="BY55" s="37"/>
      <c r="BZ55" s="193"/>
      <c r="CA55" s="37"/>
      <c r="CB55" s="37"/>
      <c r="CC55" s="37"/>
      <c r="CD55" s="37"/>
      <c r="CE55" s="37"/>
      <c r="CF55" s="37"/>
      <c r="CG55" s="10"/>
      <c r="CI55" s="1194"/>
      <c r="CJ55" s="292"/>
      <c r="CK55" s="292"/>
      <c r="CL55" s="292"/>
      <c r="CM55" s="292"/>
      <c r="CN55" s="292"/>
      <c r="CO55" s="292"/>
      <c r="CP55" s="292"/>
      <c r="CQ55" s="292"/>
      <c r="CR55" s="196"/>
      <c r="CS55" s="196"/>
      <c r="CT55" s="196"/>
      <c r="CU55" s="196"/>
      <c r="CV55" s="196"/>
      <c r="CW55" s="196"/>
      <c r="CX55" s="196"/>
      <c r="CY55" s="196"/>
      <c r="CZ55" s="196"/>
      <c r="DA55" s="196"/>
      <c r="DB55" s="196"/>
      <c r="DC55" s="196"/>
      <c r="DD55" s="196"/>
      <c r="DE55" s="197"/>
    </row>
    <row r="56" spans="2:111" ht="15" customHeight="1">
      <c r="B56" s="300"/>
      <c r="C56" s="301"/>
      <c r="D56" s="1150"/>
      <c r="E56" s="1150"/>
      <c r="G56" s="37"/>
      <c r="H56" s="293">
        <v>2</v>
      </c>
      <c r="I56" s="1036"/>
      <c r="J56" s="1037"/>
      <c r="K56" s="1036"/>
      <c r="L56" s="1037"/>
      <c r="M56" s="1036"/>
      <c r="N56" s="1037"/>
      <c r="O56" s="1036"/>
      <c r="P56" s="1037"/>
      <c r="Q56" s="1036"/>
      <c r="R56" s="1037"/>
      <c r="S56" s="1036"/>
      <c r="T56" s="1037"/>
      <c r="U56" s="1036"/>
      <c r="V56" s="1037"/>
      <c r="W56" s="1036"/>
      <c r="X56" s="1037"/>
      <c r="Y56" s="1036"/>
      <c r="Z56" s="1037"/>
      <c r="AA56" s="1036"/>
      <c r="AB56" s="1037"/>
      <c r="AC56" s="1036"/>
      <c r="AD56" s="1037"/>
      <c r="AE56" s="1036"/>
      <c r="AF56" s="1037"/>
      <c r="AG56" s="1036"/>
      <c r="AH56" s="1037"/>
      <c r="AI56" s="1036"/>
      <c r="AJ56" s="1037"/>
      <c r="AK56" s="1036"/>
      <c r="AL56" s="1037"/>
      <c r="AM56" s="1036"/>
      <c r="AN56" s="1037"/>
      <c r="AO56" s="1036"/>
      <c r="AP56" s="1037"/>
      <c r="AQ56" s="1036"/>
      <c r="AR56" s="1037"/>
      <c r="AS56" s="1036"/>
      <c r="AT56" s="1037"/>
      <c r="AU56" s="1036"/>
      <c r="AV56" s="1037"/>
      <c r="AW56" s="1036"/>
      <c r="AX56" s="1037"/>
      <c r="AY56" s="1036"/>
      <c r="AZ56" s="1037"/>
      <c r="BA56" s="1036"/>
      <c r="BB56" s="1037"/>
      <c r="BC56" s="1036"/>
      <c r="BD56" s="1037"/>
      <c r="BE56" s="1036"/>
      <c r="BF56" s="1037"/>
      <c r="BG56" s="1036"/>
      <c r="BH56" s="1037"/>
      <c r="BI56" s="1036"/>
      <c r="BJ56" s="1037"/>
      <c r="BK56" s="1036"/>
      <c r="BL56" s="1037"/>
      <c r="BM56" s="1036"/>
      <c r="BN56" s="1037"/>
      <c r="BO56" s="1036"/>
      <c r="BP56" s="1037"/>
      <c r="BQ56" s="195"/>
      <c r="BR56" s="191">
        <f t="shared" si="0"/>
        <v>0</v>
      </c>
      <c r="BS56" s="191"/>
      <c r="BT56" s="1192"/>
      <c r="BU56" s="1191"/>
      <c r="BV56" s="193"/>
      <c r="BW56" s="194"/>
      <c r="BX56" s="37"/>
      <c r="BY56" s="37"/>
      <c r="BZ56" s="37"/>
      <c r="CA56" s="37"/>
      <c r="CB56" s="37"/>
      <c r="CC56" s="37"/>
      <c r="CD56" s="37"/>
      <c r="CE56" s="37"/>
      <c r="CF56" s="37"/>
      <c r="CG56" s="10"/>
      <c r="CI56" s="1187"/>
      <c r="CJ56" s="292"/>
      <c r="CK56" s="292"/>
      <c r="CL56" s="292"/>
      <c r="CM56" s="292"/>
      <c r="CN56" s="292"/>
      <c r="CO56" s="292"/>
      <c r="CP56" s="292"/>
      <c r="CQ56" s="292"/>
      <c r="CR56" s="196"/>
      <c r="CS56" s="196"/>
      <c r="CT56" s="196"/>
      <c r="CU56" s="196"/>
      <c r="CV56" s="196"/>
      <c r="CW56" s="196"/>
      <c r="CX56" s="196"/>
      <c r="CY56" s="196"/>
      <c r="CZ56" s="196"/>
      <c r="DA56" s="196"/>
      <c r="DB56" s="196"/>
      <c r="DC56" s="196"/>
      <c r="DD56" s="196"/>
      <c r="DE56" s="197"/>
    </row>
    <row r="57" spans="2:111" ht="15" customHeight="1">
      <c r="B57" s="300"/>
      <c r="C57" s="301"/>
      <c r="D57" s="1150"/>
      <c r="E57" s="1150"/>
      <c r="G57" s="37"/>
      <c r="H57" s="295">
        <v>1</v>
      </c>
      <c r="I57" s="1036"/>
      <c r="J57" s="1037"/>
      <c r="K57" s="1036"/>
      <c r="L57" s="1037"/>
      <c r="M57" s="1036"/>
      <c r="N57" s="1037"/>
      <c r="O57" s="1036"/>
      <c r="P57" s="1037"/>
      <c r="Q57" s="1036"/>
      <c r="R57" s="1037"/>
      <c r="S57" s="1036"/>
      <c r="T57" s="1037"/>
      <c r="U57" s="1036"/>
      <c r="V57" s="1037"/>
      <c r="W57" s="1036"/>
      <c r="X57" s="1037"/>
      <c r="Y57" s="1036"/>
      <c r="Z57" s="1037"/>
      <c r="AA57" s="1036"/>
      <c r="AB57" s="1037"/>
      <c r="AC57" s="1036"/>
      <c r="AD57" s="1037"/>
      <c r="AE57" s="1036"/>
      <c r="AF57" s="1037"/>
      <c r="AG57" s="1036"/>
      <c r="AH57" s="1037"/>
      <c r="AI57" s="1036"/>
      <c r="AJ57" s="1037"/>
      <c r="AK57" s="1036"/>
      <c r="AL57" s="1037"/>
      <c r="AM57" s="1036"/>
      <c r="AN57" s="1037"/>
      <c r="AO57" s="1036"/>
      <c r="AP57" s="1037"/>
      <c r="AQ57" s="1036"/>
      <c r="AR57" s="1037"/>
      <c r="AS57" s="1036"/>
      <c r="AT57" s="1037"/>
      <c r="AU57" s="1036"/>
      <c r="AV57" s="1037"/>
      <c r="AW57" s="1036"/>
      <c r="AX57" s="1037"/>
      <c r="AY57" s="1036"/>
      <c r="AZ57" s="1037"/>
      <c r="BA57" s="1036"/>
      <c r="BB57" s="1037"/>
      <c r="BC57" s="1036"/>
      <c r="BD57" s="1037"/>
      <c r="BE57" s="1036"/>
      <c r="BF57" s="1037"/>
      <c r="BG57" s="1036"/>
      <c r="BH57" s="1037"/>
      <c r="BI57" s="1036"/>
      <c r="BJ57" s="1037"/>
      <c r="BK57" s="1036"/>
      <c r="BL57" s="1037"/>
      <c r="BM57" s="1036"/>
      <c r="BN57" s="1037"/>
      <c r="BO57" s="1036"/>
      <c r="BP57" s="1037"/>
      <c r="BQ57" s="37"/>
      <c r="BR57" s="191">
        <f t="shared" si="0"/>
        <v>0</v>
      </c>
      <c r="BS57" s="191"/>
      <c r="BT57" s="1192"/>
      <c r="BU57" s="1191"/>
      <c r="BV57" s="37"/>
      <c r="BW57" s="37"/>
      <c r="BX57" s="37"/>
      <c r="BY57" s="37"/>
      <c r="BZ57" s="37"/>
      <c r="CA57" s="37"/>
      <c r="CB57" s="37"/>
      <c r="CC57" s="37"/>
      <c r="CD57" s="40"/>
      <c r="CE57" s="37"/>
      <c r="CF57" s="37"/>
      <c r="CG57" s="10"/>
      <c r="CI57" s="1187"/>
    </row>
    <row r="58" spans="2:111" ht="30" customHeight="1">
      <c r="B58" s="279"/>
      <c r="C58" s="280"/>
      <c r="D58" s="304"/>
      <c r="F58" s="280"/>
      <c r="G58" s="299"/>
      <c r="H58" s="285"/>
      <c r="I58" s="285"/>
      <c r="J58" s="285"/>
      <c r="K58" s="285"/>
      <c r="L58" s="285"/>
      <c r="M58" s="85"/>
      <c r="N58" s="85"/>
      <c r="O58" s="37"/>
      <c r="P58" s="37"/>
      <c r="Q58" s="37"/>
      <c r="R58" s="37"/>
      <c r="S58" s="37"/>
      <c r="T58" s="37"/>
      <c r="U58" s="37"/>
      <c r="V58" s="37"/>
      <c r="W58" s="37"/>
      <c r="X58" s="37"/>
      <c r="Y58" s="85"/>
      <c r="Z58" s="85"/>
      <c r="AA58" s="37"/>
      <c r="AB58" s="37"/>
      <c r="AC58" s="285"/>
      <c r="AD58" s="285"/>
      <c r="AE58" s="285"/>
      <c r="AF58" s="285"/>
      <c r="AG58" s="85"/>
      <c r="AH58" s="85"/>
      <c r="AI58" s="37"/>
      <c r="AJ58" s="37"/>
      <c r="AK58" s="37"/>
      <c r="AL58" s="37"/>
      <c r="AM58" s="37"/>
      <c r="AN58" s="37"/>
      <c r="AO58" s="37"/>
      <c r="AP58" s="37"/>
      <c r="AQ58" s="37"/>
      <c r="AR58" s="37"/>
      <c r="AS58" s="37"/>
      <c r="AT58" s="37"/>
      <c r="AU58" s="37"/>
      <c r="AV58" s="37"/>
      <c r="AW58" s="37"/>
      <c r="AX58" s="37"/>
      <c r="AY58" s="37"/>
      <c r="AZ58" s="37"/>
      <c r="BA58" s="37"/>
      <c r="BB58" s="37"/>
      <c r="BC58" s="37"/>
      <c r="BD58" s="37"/>
      <c r="BE58" s="37"/>
      <c r="BF58" s="37"/>
      <c r="BG58" s="37"/>
      <c r="BH58" s="37"/>
      <c r="BI58" s="37"/>
      <c r="BJ58" s="37"/>
      <c r="BK58" s="37"/>
      <c r="BL58" s="37"/>
      <c r="BM58" s="85"/>
      <c r="BN58" s="85"/>
      <c r="BO58" s="37"/>
      <c r="BP58" s="37"/>
      <c r="BQ58" s="37"/>
      <c r="BR58" s="191"/>
      <c r="BS58" s="37"/>
      <c r="BT58" s="37"/>
      <c r="BU58" s="37"/>
      <c r="BV58" s="37"/>
      <c r="BW58" s="37"/>
      <c r="BX58" s="37"/>
      <c r="BY58" s="37"/>
      <c r="BZ58" s="37"/>
      <c r="CA58" s="37"/>
      <c r="CB58" s="37"/>
      <c r="CC58" s="37"/>
      <c r="CD58" s="40"/>
      <c r="CE58" s="40"/>
      <c r="CF58" s="40"/>
      <c r="CG58" s="10"/>
    </row>
    <row r="59" spans="2:111" ht="30.75" customHeight="1">
      <c r="B59" s="1152" t="s">
        <v>126</v>
      </c>
      <c r="C59" s="1153"/>
      <c r="D59" s="1153"/>
      <c r="E59" s="1153"/>
      <c r="F59" s="1153"/>
      <c r="G59" s="281"/>
      <c r="H59" s="1151" t="s">
        <v>146</v>
      </c>
      <c r="I59" s="1151"/>
      <c r="J59" s="1151"/>
      <c r="K59" s="1151"/>
      <c r="L59" s="1151"/>
      <c r="M59" s="1151"/>
      <c r="N59" s="1151"/>
      <c r="O59" s="1151"/>
      <c r="P59" s="1151"/>
      <c r="Q59" s="1151"/>
      <c r="R59" s="1151"/>
      <c r="S59" s="1151"/>
      <c r="T59" s="1151"/>
      <c r="U59" s="1151"/>
      <c r="V59" s="1151"/>
      <c r="W59" s="1151"/>
      <c r="X59" s="1151"/>
      <c r="Y59" s="1151"/>
      <c r="Z59" s="1151"/>
      <c r="AA59" s="1151"/>
      <c r="AB59" s="1151"/>
      <c r="AC59" s="285"/>
      <c r="AD59" s="285"/>
      <c r="AE59" s="285"/>
      <c r="AF59" s="285"/>
      <c r="AG59" s="85"/>
      <c r="AH59" s="85"/>
      <c r="AI59" s="37"/>
      <c r="AJ59" s="37"/>
      <c r="AK59" s="37"/>
      <c r="AL59" s="37"/>
      <c r="AM59" s="37"/>
      <c r="AN59" s="37"/>
      <c r="AO59" s="37"/>
      <c r="AP59" s="37"/>
      <c r="AQ59" s="37"/>
      <c r="AR59" s="37"/>
      <c r="AS59" s="37"/>
      <c r="AT59" s="37"/>
      <c r="AU59" s="37"/>
      <c r="AV59" s="37"/>
      <c r="AW59" s="37"/>
      <c r="AX59" s="37"/>
      <c r="AY59" s="37"/>
      <c r="AZ59" s="37"/>
      <c r="BA59" s="37"/>
      <c r="BB59" s="37"/>
      <c r="BC59" s="37"/>
      <c r="BD59" s="37"/>
      <c r="BE59" s="37"/>
      <c r="BF59" s="37"/>
      <c r="BG59" s="37"/>
      <c r="BH59" s="37"/>
      <c r="BI59" s="37"/>
      <c r="BJ59" s="37"/>
      <c r="BK59" s="37"/>
      <c r="BL59" s="37"/>
      <c r="BM59" s="85"/>
      <c r="BN59" s="85"/>
      <c r="BO59" s="37"/>
      <c r="BP59" s="37"/>
      <c r="BQ59" s="37"/>
      <c r="BR59" s="191"/>
      <c r="BS59" s="37"/>
      <c r="BT59" s="37"/>
      <c r="BU59" s="37"/>
      <c r="BV59" s="37"/>
      <c r="BW59" s="37"/>
      <c r="BX59" s="37"/>
      <c r="BY59" s="37"/>
      <c r="BZ59" s="37"/>
      <c r="CA59" s="37"/>
      <c r="CB59" s="37"/>
      <c r="CC59" s="37"/>
      <c r="CD59" s="37"/>
      <c r="CE59" s="40"/>
      <c r="CF59" s="40"/>
      <c r="CG59" s="10"/>
    </row>
    <row r="60" spans="2:111" ht="15" customHeight="1">
      <c r="B60" s="5"/>
      <c r="D60" s="305"/>
      <c r="G60" s="37"/>
      <c r="H60" s="285"/>
      <c r="I60" s="285"/>
      <c r="J60" s="285"/>
      <c r="K60" s="285"/>
      <c r="L60" s="285"/>
      <c r="M60" s="85"/>
      <c r="N60" s="85"/>
      <c r="O60" s="37"/>
      <c r="P60" s="37"/>
      <c r="Q60" s="37"/>
      <c r="R60" s="37"/>
      <c r="S60" s="37"/>
      <c r="T60" s="37"/>
      <c r="U60" s="37"/>
      <c r="V60" s="37"/>
      <c r="W60" s="37"/>
      <c r="X60" s="37"/>
      <c r="Y60" s="85"/>
      <c r="Z60" s="85"/>
      <c r="AA60" s="37"/>
      <c r="AB60" s="37"/>
      <c r="AC60" s="285"/>
      <c r="AD60" s="285"/>
      <c r="AE60" s="285"/>
      <c r="AF60" s="285"/>
      <c r="AG60" s="85"/>
      <c r="AH60" s="85"/>
      <c r="AI60" s="37"/>
      <c r="AJ60" s="37"/>
      <c r="AK60" s="37"/>
      <c r="AL60" s="37"/>
      <c r="AM60" s="37"/>
      <c r="AN60" s="37"/>
      <c r="AO60" s="37"/>
      <c r="AP60" s="37"/>
      <c r="AQ60" s="37"/>
      <c r="AR60" s="37"/>
      <c r="AS60" s="37"/>
      <c r="AT60" s="37"/>
      <c r="AU60" s="37"/>
      <c r="AV60" s="37"/>
      <c r="AW60" s="37"/>
      <c r="AX60" s="37"/>
      <c r="AY60" s="37"/>
      <c r="AZ60" s="37"/>
      <c r="BA60" s="37"/>
      <c r="BB60" s="37"/>
      <c r="BC60" s="37"/>
      <c r="BD60" s="37"/>
      <c r="BE60" s="37"/>
      <c r="BF60" s="37"/>
      <c r="BG60" s="37"/>
      <c r="BH60" s="37"/>
      <c r="BI60" s="37"/>
      <c r="BJ60" s="37"/>
      <c r="BK60" s="37"/>
      <c r="BL60" s="37"/>
      <c r="BM60" s="85"/>
      <c r="BN60" s="85"/>
      <c r="BO60" s="37"/>
      <c r="BP60" s="37"/>
      <c r="BQ60" s="195"/>
      <c r="BR60" s="191"/>
      <c r="BS60" s="37"/>
      <c r="BT60" s="37"/>
      <c r="BU60" s="37"/>
      <c r="BV60" s="193"/>
      <c r="BW60" s="37"/>
      <c r="BX60" s="192"/>
      <c r="BY60" s="37"/>
      <c r="BZ60" s="193"/>
      <c r="CA60" s="37"/>
      <c r="CB60" s="37"/>
      <c r="CC60" s="37"/>
      <c r="CD60" s="37"/>
      <c r="CE60" s="37"/>
      <c r="CF60" s="37"/>
      <c r="CG60" s="10"/>
      <c r="CI60" s="107"/>
      <c r="CJ60" s="288"/>
      <c r="CK60" s="289"/>
      <c r="CL60" s="289"/>
    </row>
    <row r="61" spans="2:111" ht="15" customHeight="1">
      <c r="B61" s="5"/>
      <c r="D61" s="1150" t="s">
        <v>147</v>
      </c>
      <c r="E61" s="1150"/>
      <c r="G61" s="37"/>
      <c r="H61" s="290">
        <v>3</v>
      </c>
      <c r="I61" s="1036"/>
      <c r="J61" s="1037"/>
      <c r="K61" s="1036"/>
      <c r="L61" s="1037"/>
      <c r="M61" s="1036"/>
      <c r="N61" s="1037"/>
      <c r="O61" s="1036"/>
      <c r="P61" s="1037"/>
      <c r="Q61" s="1036"/>
      <c r="R61" s="1037"/>
      <c r="S61" s="1036"/>
      <c r="T61" s="1037"/>
      <c r="U61" s="1036"/>
      <c r="V61" s="1037"/>
      <c r="W61" s="1036"/>
      <c r="X61" s="1037"/>
      <c r="Y61" s="1036"/>
      <c r="Z61" s="1037"/>
      <c r="AA61" s="1036"/>
      <c r="AB61" s="1037"/>
      <c r="AC61" s="1036"/>
      <c r="AD61" s="1037"/>
      <c r="AE61" s="1036"/>
      <c r="AF61" s="1037"/>
      <c r="AG61" s="1036"/>
      <c r="AH61" s="1037"/>
      <c r="AI61" s="1036"/>
      <c r="AJ61" s="1037"/>
      <c r="AK61" s="1036"/>
      <c r="AL61" s="1037"/>
      <c r="AM61" s="1036"/>
      <c r="AN61" s="1037"/>
      <c r="AO61" s="1036"/>
      <c r="AP61" s="1037"/>
      <c r="AQ61" s="1036"/>
      <c r="AR61" s="1037"/>
      <c r="AS61" s="1036"/>
      <c r="AT61" s="1037"/>
      <c r="AU61" s="1036"/>
      <c r="AV61" s="1037"/>
      <c r="AW61" s="1036"/>
      <c r="AX61" s="1037"/>
      <c r="AY61" s="1036"/>
      <c r="AZ61" s="1037"/>
      <c r="BA61" s="1036"/>
      <c r="BB61" s="1037"/>
      <c r="BC61" s="1036"/>
      <c r="BD61" s="1037"/>
      <c r="BE61" s="1036"/>
      <c r="BF61" s="1037"/>
      <c r="BG61" s="1036"/>
      <c r="BH61" s="1037"/>
      <c r="BI61" s="1036"/>
      <c r="BJ61" s="1037"/>
      <c r="BK61" s="1036"/>
      <c r="BL61" s="1037"/>
      <c r="BM61" s="1036"/>
      <c r="BN61" s="1037"/>
      <c r="BO61" s="1036"/>
      <c r="BP61" s="1037"/>
      <c r="BQ61" s="195"/>
      <c r="BR61" s="191">
        <f t="shared" si="0"/>
        <v>0</v>
      </c>
      <c r="BS61" s="191"/>
      <c r="BT61" s="1192">
        <f>IF(SUM(I61:BP61)&gt;0,BR61,IF(SUM(I62:BP62)&gt;0,BR62,BR63))</f>
        <v>0</v>
      </c>
      <c r="BU61" s="1191" t="str">
        <f>IF(SUM(I61:BP61)&gt;0,3,IF(SUM(I62:BP62)&gt;0,2,IF(SUM(I63:BP63)&gt;0,1," ")))</f>
        <v xml:space="preserve"> </v>
      </c>
      <c r="BV61" s="193"/>
      <c r="BW61" s="194"/>
      <c r="BX61" s="192"/>
      <c r="BY61" s="37"/>
      <c r="BZ61" s="193"/>
      <c r="CA61" s="37"/>
      <c r="CB61" s="37"/>
      <c r="CC61" s="37"/>
      <c r="CD61" s="37"/>
      <c r="CE61" s="37"/>
      <c r="CF61" s="37"/>
      <c r="CG61" s="10"/>
      <c r="CI61" s="291"/>
      <c r="CJ61" s="292"/>
      <c r="CK61" s="292"/>
      <c r="CL61" s="292"/>
      <c r="CM61" s="292"/>
      <c r="CN61" s="292"/>
      <c r="CO61" s="292"/>
      <c r="CP61" s="292"/>
      <c r="CQ61" s="292"/>
      <c r="CR61" s="196"/>
      <c r="CS61" s="196"/>
      <c r="CT61" s="196"/>
      <c r="CU61" s="196"/>
      <c r="CV61" s="196"/>
      <c r="CW61" s="196"/>
      <c r="CX61" s="196"/>
      <c r="CY61" s="196"/>
      <c r="CZ61" s="196"/>
      <c r="DA61" s="196"/>
      <c r="DB61" s="196"/>
      <c r="DC61" s="196"/>
      <c r="DD61" s="196"/>
      <c r="DE61" s="197"/>
      <c r="DF61" s="1193"/>
      <c r="DG61" s="1186"/>
    </row>
    <row r="62" spans="2:111" ht="15" customHeight="1">
      <c r="B62" s="5"/>
      <c r="D62" s="1150"/>
      <c r="E62" s="1150"/>
      <c r="G62" s="37"/>
      <c r="H62" s="293">
        <v>2</v>
      </c>
      <c r="I62" s="1036"/>
      <c r="J62" s="1037"/>
      <c r="K62" s="1036"/>
      <c r="L62" s="1037"/>
      <c r="M62" s="1036"/>
      <c r="N62" s="1037"/>
      <c r="O62" s="1036"/>
      <c r="P62" s="1037"/>
      <c r="Q62" s="1036"/>
      <c r="R62" s="1037"/>
      <c r="S62" s="1036"/>
      <c r="T62" s="1037"/>
      <c r="U62" s="1036"/>
      <c r="V62" s="1037"/>
      <c r="W62" s="1036"/>
      <c r="X62" s="1037"/>
      <c r="Y62" s="1036"/>
      <c r="Z62" s="1037"/>
      <c r="AA62" s="1036"/>
      <c r="AB62" s="1037"/>
      <c r="AC62" s="1036"/>
      <c r="AD62" s="1037"/>
      <c r="AE62" s="1036"/>
      <c r="AF62" s="1037"/>
      <c r="AG62" s="1036"/>
      <c r="AH62" s="1037"/>
      <c r="AI62" s="1036"/>
      <c r="AJ62" s="1037"/>
      <c r="AK62" s="1036"/>
      <c r="AL62" s="1037"/>
      <c r="AM62" s="1036"/>
      <c r="AN62" s="1037"/>
      <c r="AO62" s="1036"/>
      <c r="AP62" s="1037"/>
      <c r="AQ62" s="1036"/>
      <c r="AR62" s="1037"/>
      <c r="AS62" s="1036"/>
      <c r="AT62" s="1037"/>
      <c r="AU62" s="1036"/>
      <c r="AV62" s="1037"/>
      <c r="AW62" s="1036"/>
      <c r="AX62" s="1037"/>
      <c r="AY62" s="1036"/>
      <c r="AZ62" s="1037"/>
      <c r="BA62" s="1036"/>
      <c r="BB62" s="1037"/>
      <c r="BC62" s="1036"/>
      <c r="BD62" s="1037"/>
      <c r="BE62" s="1036"/>
      <c r="BF62" s="1037"/>
      <c r="BG62" s="1036"/>
      <c r="BH62" s="1037"/>
      <c r="BI62" s="1036"/>
      <c r="BJ62" s="1037"/>
      <c r="BK62" s="1036"/>
      <c r="BL62" s="1037"/>
      <c r="BM62" s="1036"/>
      <c r="BN62" s="1037"/>
      <c r="BO62" s="1036"/>
      <c r="BP62" s="1037"/>
      <c r="BQ62" s="195"/>
      <c r="BR62" s="191">
        <f t="shared" si="0"/>
        <v>0</v>
      </c>
      <c r="BS62" s="191"/>
      <c r="BT62" s="1192"/>
      <c r="BU62" s="1191"/>
      <c r="BV62" s="193"/>
      <c r="BW62" s="194"/>
      <c r="BX62" s="37"/>
      <c r="BY62" s="37"/>
      <c r="BZ62" s="37"/>
      <c r="CA62" s="37"/>
      <c r="CB62" s="37"/>
      <c r="CC62" s="37"/>
      <c r="CD62" s="37"/>
      <c r="CE62" s="37"/>
      <c r="CF62" s="37"/>
      <c r="CG62" s="10"/>
      <c r="CI62" s="291"/>
      <c r="CJ62" s="292"/>
      <c r="CK62" s="292"/>
      <c r="CL62" s="292"/>
      <c r="CM62" s="292"/>
      <c r="CN62" s="292"/>
      <c r="CO62" s="292"/>
      <c r="CP62" s="292"/>
      <c r="CQ62" s="292"/>
      <c r="CR62" s="196"/>
      <c r="CS62" s="196"/>
      <c r="CT62" s="196"/>
      <c r="CU62" s="196"/>
      <c r="CV62" s="196"/>
      <c r="CW62" s="196"/>
      <c r="CX62" s="196"/>
      <c r="CY62" s="196"/>
      <c r="CZ62" s="196"/>
      <c r="DA62" s="196"/>
      <c r="DB62" s="196"/>
      <c r="DC62" s="196"/>
      <c r="DD62" s="196"/>
      <c r="DE62" s="197"/>
      <c r="DF62" s="1193"/>
      <c r="DG62" s="1186"/>
    </row>
    <row r="63" spans="2:111" ht="15" customHeight="1">
      <c r="B63" s="5"/>
      <c r="D63" s="1150"/>
      <c r="E63" s="1150"/>
      <c r="G63" s="37"/>
      <c r="H63" s="295">
        <v>1</v>
      </c>
      <c r="I63" s="1036"/>
      <c r="J63" s="1037"/>
      <c r="K63" s="1036"/>
      <c r="L63" s="1037"/>
      <c r="M63" s="1036"/>
      <c r="N63" s="1037"/>
      <c r="O63" s="1036"/>
      <c r="P63" s="1037"/>
      <c r="Q63" s="1036"/>
      <c r="R63" s="1037"/>
      <c r="S63" s="1036"/>
      <c r="T63" s="1037"/>
      <c r="U63" s="1036"/>
      <c r="V63" s="1037"/>
      <c r="W63" s="1036"/>
      <c r="X63" s="1037"/>
      <c r="Y63" s="1036"/>
      <c r="Z63" s="1037"/>
      <c r="AA63" s="1036"/>
      <c r="AB63" s="1037"/>
      <c r="AC63" s="1036"/>
      <c r="AD63" s="1037"/>
      <c r="AE63" s="1036"/>
      <c r="AF63" s="1037"/>
      <c r="AG63" s="1036"/>
      <c r="AH63" s="1037"/>
      <c r="AI63" s="1036"/>
      <c r="AJ63" s="1037"/>
      <c r="AK63" s="1036"/>
      <c r="AL63" s="1037"/>
      <c r="AM63" s="1036"/>
      <c r="AN63" s="1037"/>
      <c r="AO63" s="1036"/>
      <c r="AP63" s="1037"/>
      <c r="AQ63" s="1036"/>
      <c r="AR63" s="1037"/>
      <c r="AS63" s="1036"/>
      <c r="AT63" s="1037"/>
      <c r="AU63" s="1036"/>
      <c r="AV63" s="1037"/>
      <c r="AW63" s="1036"/>
      <c r="AX63" s="1037"/>
      <c r="AY63" s="1036"/>
      <c r="AZ63" s="1037"/>
      <c r="BA63" s="1036"/>
      <c r="BB63" s="1037"/>
      <c r="BC63" s="1036"/>
      <c r="BD63" s="1037"/>
      <c r="BE63" s="1036"/>
      <c r="BF63" s="1037"/>
      <c r="BG63" s="1036"/>
      <c r="BH63" s="1037"/>
      <c r="BI63" s="1036"/>
      <c r="BJ63" s="1037"/>
      <c r="BK63" s="1036"/>
      <c r="BL63" s="1037"/>
      <c r="BM63" s="1036"/>
      <c r="BN63" s="1037"/>
      <c r="BO63" s="1036"/>
      <c r="BP63" s="1037"/>
      <c r="BQ63" s="37"/>
      <c r="BR63" s="191">
        <f t="shared" si="0"/>
        <v>0</v>
      </c>
      <c r="BS63" s="191"/>
      <c r="BT63" s="1192"/>
      <c r="BU63" s="1191"/>
      <c r="BV63" s="37"/>
      <c r="BW63" s="37"/>
      <c r="BX63" s="37"/>
      <c r="BY63" s="37"/>
      <c r="BZ63" s="37"/>
      <c r="CA63" s="37"/>
      <c r="CB63" s="37"/>
      <c r="CC63" s="37"/>
      <c r="CD63" s="40"/>
      <c r="CE63" s="37"/>
      <c r="CF63" s="37"/>
      <c r="CG63" s="10"/>
    </row>
    <row r="64" spans="2:111" ht="30" customHeight="1">
      <c r="B64" s="279"/>
      <c r="C64" s="280"/>
      <c r="D64" s="183"/>
      <c r="F64" s="280"/>
      <c r="G64" s="299"/>
      <c r="H64" s="285"/>
      <c r="I64" s="285"/>
      <c r="J64" s="285"/>
      <c r="K64" s="285"/>
      <c r="L64" s="285"/>
      <c r="M64" s="85"/>
      <c r="N64" s="85"/>
      <c r="O64" s="37"/>
      <c r="P64" s="37"/>
      <c r="Q64" s="37"/>
      <c r="R64" s="37"/>
      <c r="S64" s="37"/>
      <c r="T64" s="37"/>
      <c r="U64" s="37"/>
      <c r="V64" s="37"/>
      <c r="W64" s="37"/>
      <c r="X64" s="37"/>
      <c r="Y64" s="85"/>
      <c r="Z64" s="85"/>
      <c r="AA64" s="37"/>
      <c r="AB64" s="37"/>
      <c r="AC64" s="285"/>
      <c r="AD64" s="285"/>
      <c r="AE64" s="285"/>
      <c r="AF64" s="285"/>
      <c r="AG64" s="85"/>
      <c r="AH64" s="85"/>
      <c r="AI64" s="37"/>
      <c r="AJ64" s="37"/>
      <c r="AK64" s="37"/>
      <c r="AL64" s="37"/>
      <c r="AM64" s="37"/>
      <c r="AN64" s="37"/>
      <c r="AO64" s="37"/>
      <c r="AP64" s="37"/>
      <c r="AQ64" s="37"/>
      <c r="AR64" s="37"/>
      <c r="AS64" s="37"/>
      <c r="AT64" s="37"/>
      <c r="AU64" s="37"/>
      <c r="AV64" s="37"/>
      <c r="AW64" s="37"/>
      <c r="AX64" s="37"/>
      <c r="AY64" s="37"/>
      <c r="AZ64" s="37"/>
      <c r="BA64" s="37"/>
      <c r="BB64" s="37"/>
      <c r="BC64" s="37"/>
      <c r="BD64" s="37"/>
      <c r="BE64" s="37"/>
      <c r="BF64" s="37"/>
      <c r="BG64" s="37"/>
      <c r="BH64" s="37"/>
      <c r="BI64" s="37"/>
      <c r="BJ64" s="37"/>
      <c r="BK64" s="37"/>
      <c r="BL64" s="37"/>
      <c r="BM64" s="85"/>
      <c r="BN64" s="85"/>
      <c r="BO64" s="37"/>
      <c r="BP64" s="37"/>
      <c r="BQ64" s="37"/>
      <c r="BR64" s="306"/>
      <c r="BS64" s="37"/>
      <c r="BT64" s="46"/>
      <c r="BU64" s="46"/>
      <c r="BV64" s="37"/>
      <c r="BW64" s="37"/>
      <c r="BX64" s="37"/>
      <c r="BY64" s="37"/>
      <c r="BZ64" s="37"/>
      <c r="CA64" s="37"/>
      <c r="CB64" s="37"/>
      <c r="CC64" s="37"/>
      <c r="CD64" s="40"/>
      <c r="CE64" s="40"/>
      <c r="CF64" s="40"/>
      <c r="CG64" s="10"/>
    </row>
    <row r="65" spans="2:111" ht="30.75" customHeight="1">
      <c r="B65" s="1152" t="s">
        <v>126</v>
      </c>
      <c r="C65" s="1153"/>
      <c r="D65" s="1153"/>
      <c r="E65" s="1153"/>
      <c r="F65" s="1153"/>
      <c r="G65" s="281"/>
      <c r="H65" s="1151" t="s">
        <v>148</v>
      </c>
      <c r="I65" s="1151"/>
      <c r="J65" s="1151"/>
      <c r="K65" s="1151"/>
      <c r="L65" s="1151"/>
      <c r="M65" s="1151"/>
      <c r="N65" s="1151"/>
      <c r="O65" s="1151"/>
      <c r="P65" s="1151"/>
      <c r="Q65" s="1151"/>
      <c r="R65" s="1151"/>
      <c r="S65" s="1151"/>
      <c r="T65" s="1151"/>
      <c r="U65" s="1151"/>
      <c r="V65" s="1151"/>
      <c r="W65" s="1151"/>
      <c r="X65" s="1151"/>
      <c r="Y65" s="1151"/>
      <c r="Z65" s="1151"/>
      <c r="AA65" s="1151"/>
      <c r="AB65" s="1151"/>
      <c r="AC65" s="285"/>
      <c r="AD65" s="285"/>
      <c r="AE65" s="285"/>
      <c r="AF65" s="285"/>
      <c r="AG65" s="85"/>
      <c r="AH65" s="85"/>
      <c r="AI65" s="37"/>
      <c r="AJ65" s="37"/>
      <c r="AK65" s="37"/>
      <c r="AL65" s="37"/>
      <c r="AM65" s="37"/>
      <c r="AN65" s="37"/>
      <c r="AO65" s="37"/>
      <c r="AP65" s="37"/>
      <c r="AQ65" s="37"/>
      <c r="AR65" s="37"/>
      <c r="AS65" s="37"/>
      <c r="AT65" s="37"/>
      <c r="AU65" s="37"/>
      <c r="AV65" s="37"/>
      <c r="AW65" s="37"/>
      <c r="AX65" s="37"/>
      <c r="AY65" s="37"/>
      <c r="AZ65" s="37"/>
      <c r="BA65" s="37"/>
      <c r="BB65" s="37"/>
      <c r="BC65" s="37"/>
      <c r="BD65" s="37"/>
      <c r="BE65" s="37"/>
      <c r="BF65" s="37"/>
      <c r="BG65" s="37"/>
      <c r="BH65" s="37"/>
      <c r="BI65" s="37"/>
      <c r="BJ65" s="37"/>
      <c r="BK65" s="37"/>
      <c r="BL65" s="37"/>
      <c r="BM65" s="85"/>
      <c r="BN65" s="85"/>
      <c r="BO65" s="37"/>
      <c r="BP65" s="37"/>
      <c r="BQ65" s="37"/>
      <c r="BR65" s="191"/>
      <c r="BS65" s="37"/>
      <c r="BT65" s="37"/>
      <c r="BU65" s="37"/>
      <c r="BV65" s="37"/>
      <c r="BW65" s="37"/>
      <c r="BX65" s="37"/>
      <c r="BY65" s="37"/>
      <c r="BZ65" s="37"/>
      <c r="CA65" s="37"/>
      <c r="CB65" s="37"/>
      <c r="CC65" s="37"/>
      <c r="CD65" s="37"/>
      <c r="CE65" s="40"/>
      <c r="CF65" s="40"/>
      <c r="CG65" s="10"/>
    </row>
    <row r="66" spans="2:111" ht="15" customHeight="1">
      <c r="B66" s="5"/>
      <c r="D66" s="305"/>
      <c r="G66" s="37"/>
      <c r="H66" s="285"/>
      <c r="I66" s="285"/>
      <c r="J66" s="285"/>
      <c r="K66" s="285"/>
      <c r="L66" s="285"/>
      <c r="M66" s="85"/>
      <c r="N66" s="85"/>
      <c r="O66" s="37"/>
      <c r="P66" s="37"/>
      <c r="Q66" s="37"/>
      <c r="R66" s="37"/>
      <c r="S66" s="37"/>
      <c r="T66" s="37"/>
      <c r="U66" s="37"/>
      <c r="V66" s="37"/>
      <c r="W66" s="37"/>
      <c r="X66" s="37"/>
      <c r="Y66" s="85"/>
      <c r="Z66" s="85"/>
      <c r="AA66" s="37"/>
      <c r="AB66" s="37"/>
      <c r="AC66" s="285"/>
      <c r="AD66" s="285"/>
      <c r="AE66" s="285"/>
      <c r="AF66" s="285"/>
      <c r="AG66" s="85"/>
      <c r="AH66" s="85"/>
      <c r="AI66" s="37"/>
      <c r="AJ66" s="37"/>
      <c r="AK66" s="37"/>
      <c r="AL66" s="37"/>
      <c r="AM66" s="37"/>
      <c r="AN66" s="37"/>
      <c r="AO66" s="37"/>
      <c r="AP66" s="37"/>
      <c r="AQ66" s="37"/>
      <c r="AR66" s="37"/>
      <c r="AS66" s="37"/>
      <c r="AT66" s="37"/>
      <c r="AU66" s="37"/>
      <c r="AV66" s="37"/>
      <c r="AW66" s="37"/>
      <c r="AX66" s="37"/>
      <c r="AY66" s="37"/>
      <c r="AZ66" s="37"/>
      <c r="BA66" s="37"/>
      <c r="BB66" s="37"/>
      <c r="BC66" s="37"/>
      <c r="BD66" s="37"/>
      <c r="BE66" s="37"/>
      <c r="BF66" s="37"/>
      <c r="BG66" s="37"/>
      <c r="BH66" s="37"/>
      <c r="BI66" s="37"/>
      <c r="BJ66" s="37"/>
      <c r="BK66" s="37"/>
      <c r="BL66" s="37"/>
      <c r="BM66" s="85"/>
      <c r="BN66" s="85"/>
      <c r="BO66" s="37"/>
      <c r="BP66" s="37"/>
      <c r="BQ66" s="195"/>
      <c r="BR66" s="191"/>
      <c r="BS66" s="37"/>
      <c r="BT66" s="37"/>
      <c r="BU66" s="37"/>
      <c r="BV66" s="193"/>
      <c r="BW66" s="37"/>
      <c r="BX66" s="192"/>
      <c r="BY66" s="37"/>
      <c r="BZ66" s="193"/>
      <c r="CA66" s="37"/>
      <c r="CB66" s="37"/>
      <c r="CC66" s="37"/>
      <c r="CD66" s="37"/>
      <c r="CE66" s="37"/>
      <c r="CF66" s="37"/>
      <c r="CG66" s="10"/>
      <c r="CI66" s="107"/>
      <c r="CJ66" s="288"/>
      <c r="CK66" s="289"/>
      <c r="CL66" s="289"/>
    </row>
    <row r="67" spans="2:111" ht="15" customHeight="1">
      <c r="B67" s="5"/>
      <c r="D67" s="1150" t="s">
        <v>149</v>
      </c>
      <c r="E67" s="1150"/>
      <c r="G67" s="37"/>
      <c r="H67" s="290">
        <v>3</v>
      </c>
      <c r="I67" s="1036"/>
      <c r="J67" s="1037"/>
      <c r="K67" s="1036"/>
      <c r="L67" s="1037"/>
      <c r="M67" s="1036"/>
      <c r="N67" s="1037"/>
      <c r="O67" s="1036"/>
      <c r="P67" s="1037"/>
      <c r="Q67" s="1036"/>
      <c r="R67" s="1037"/>
      <c r="S67" s="1036"/>
      <c r="T67" s="1037"/>
      <c r="U67" s="1036"/>
      <c r="V67" s="1037"/>
      <c r="W67" s="1036"/>
      <c r="X67" s="1037"/>
      <c r="Y67" s="1036"/>
      <c r="Z67" s="1037"/>
      <c r="AA67" s="1036"/>
      <c r="AB67" s="1037"/>
      <c r="AC67" s="1036"/>
      <c r="AD67" s="1037"/>
      <c r="AE67" s="1036"/>
      <c r="AF67" s="1037"/>
      <c r="AG67" s="1036"/>
      <c r="AH67" s="1037"/>
      <c r="AI67" s="1036"/>
      <c r="AJ67" s="1037"/>
      <c r="AK67" s="1036"/>
      <c r="AL67" s="1037"/>
      <c r="AM67" s="1036"/>
      <c r="AN67" s="1037"/>
      <c r="AO67" s="1036"/>
      <c r="AP67" s="1037"/>
      <c r="AQ67" s="1036"/>
      <c r="AR67" s="1037"/>
      <c r="AS67" s="1036"/>
      <c r="AT67" s="1037"/>
      <c r="AU67" s="1036"/>
      <c r="AV67" s="1037"/>
      <c r="AW67" s="1036"/>
      <c r="AX67" s="1037"/>
      <c r="AY67" s="1036"/>
      <c r="AZ67" s="1037"/>
      <c r="BA67" s="1036"/>
      <c r="BB67" s="1037"/>
      <c r="BC67" s="1036"/>
      <c r="BD67" s="1037"/>
      <c r="BE67" s="1036"/>
      <c r="BF67" s="1037"/>
      <c r="BG67" s="1036"/>
      <c r="BH67" s="1037"/>
      <c r="BI67" s="1036"/>
      <c r="BJ67" s="1037"/>
      <c r="BK67" s="1036"/>
      <c r="BL67" s="1037"/>
      <c r="BM67" s="1036"/>
      <c r="BN67" s="1037"/>
      <c r="BO67" s="1036"/>
      <c r="BP67" s="1037"/>
      <c r="BQ67" s="195"/>
      <c r="BR67" s="191">
        <f t="shared" si="0"/>
        <v>0</v>
      </c>
      <c r="BS67" s="191"/>
      <c r="BT67" s="1192">
        <f>IF(SUM(I67:BP67)&gt;0,BR67,IF(SUM(I68:BP68)&gt;0,BR68,BR69))</f>
        <v>0</v>
      </c>
      <c r="BU67" s="1191" t="str">
        <f>IF(SUM(I67:BP67)&gt;0,3,IF(SUM(I68:BP68)&gt;0,2,IF(SUM(I69:BP69)&gt;0,1," ")))</f>
        <v xml:space="preserve"> </v>
      </c>
      <c r="BV67" s="193"/>
      <c r="BW67" s="194"/>
      <c r="BX67" s="192"/>
      <c r="BY67" s="37"/>
      <c r="BZ67" s="193"/>
      <c r="CA67" s="37"/>
      <c r="CB67" s="37"/>
      <c r="CC67" s="37"/>
      <c r="CD67" s="37"/>
      <c r="CE67" s="37"/>
      <c r="CF67" s="37"/>
      <c r="CG67" s="10"/>
      <c r="CI67" s="291"/>
      <c r="CJ67" s="292"/>
      <c r="CK67" s="292"/>
      <c r="CL67" s="292"/>
      <c r="CM67" s="292"/>
      <c r="CN67" s="292"/>
      <c r="CO67" s="292"/>
      <c r="CP67" s="292"/>
      <c r="CQ67" s="292"/>
      <c r="CR67" s="196"/>
      <c r="CS67" s="196"/>
      <c r="CT67" s="196"/>
      <c r="CU67" s="196"/>
      <c r="CV67" s="196"/>
      <c r="CW67" s="196"/>
      <c r="CX67" s="196"/>
      <c r="CY67" s="196"/>
      <c r="CZ67" s="196"/>
      <c r="DA67" s="196"/>
      <c r="DB67" s="196"/>
      <c r="DC67" s="196"/>
      <c r="DD67" s="196"/>
      <c r="DE67" s="197"/>
      <c r="DF67" s="1193"/>
      <c r="DG67" s="1186"/>
    </row>
    <row r="68" spans="2:111" ht="15" customHeight="1">
      <c r="B68" s="5"/>
      <c r="D68" s="1150"/>
      <c r="E68" s="1150"/>
      <c r="G68" s="37"/>
      <c r="H68" s="293">
        <v>2</v>
      </c>
      <c r="I68" s="1036"/>
      <c r="J68" s="1037"/>
      <c r="K68" s="1036"/>
      <c r="L68" s="1037"/>
      <c r="M68" s="1036"/>
      <c r="N68" s="1037"/>
      <c r="O68" s="1036"/>
      <c r="P68" s="1037"/>
      <c r="Q68" s="1036"/>
      <c r="R68" s="1037"/>
      <c r="S68" s="1036"/>
      <c r="T68" s="1037"/>
      <c r="U68" s="1036"/>
      <c r="V68" s="1037"/>
      <c r="W68" s="1036"/>
      <c r="X68" s="1037"/>
      <c r="Y68" s="1036"/>
      <c r="Z68" s="1037"/>
      <c r="AA68" s="1036"/>
      <c r="AB68" s="1037"/>
      <c r="AC68" s="1036"/>
      <c r="AD68" s="1037"/>
      <c r="AE68" s="1036"/>
      <c r="AF68" s="1037"/>
      <c r="AG68" s="1036"/>
      <c r="AH68" s="1037"/>
      <c r="AI68" s="1036"/>
      <c r="AJ68" s="1037"/>
      <c r="AK68" s="1036"/>
      <c r="AL68" s="1037"/>
      <c r="AM68" s="1036"/>
      <c r="AN68" s="1037"/>
      <c r="AO68" s="1036"/>
      <c r="AP68" s="1037"/>
      <c r="AQ68" s="1036"/>
      <c r="AR68" s="1037"/>
      <c r="AS68" s="1036"/>
      <c r="AT68" s="1037"/>
      <c r="AU68" s="1036"/>
      <c r="AV68" s="1037"/>
      <c r="AW68" s="1036"/>
      <c r="AX68" s="1037"/>
      <c r="AY68" s="1036"/>
      <c r="AZ68" s="1037"/>
      <c r="BA68" s="1036"/>
      <c r="BB68" s="1037"/>
      <c r="BC68" s="1036"/>
      <c r="BD68" s="1037"/>
      <c r="BE68" s="1036"/>
      <c r="BF68" s="1037"/>
      <c r="BG68" s="1036"/>
      <c r="BH68" s="1037"/>
      <c r="BI68" s="1036"/>
      <c r="BJ68" s="1037"/>
      <c r="BK68" s="1036"/>
      <c r="BL68" s="1037"/>
      <c r="BM68" s="1036"/>
      <c r="BN68" s="1037"/>
      <c r="BO68" s="1036"/>
      <c r="BP68" s="1037"/>
      <c r="BQ68" s="195"/>
      <c r="BR68" s="191">
        <f t="shared" si="0"/>
        <v>0</v>
      </c>
      <c r="BS68" s="191"/>
      <c r="BT68" s="1192"/>
      <c r="BU68" s="1191"/>
      <c r="BV68" s="193"/>
      <c r="BW68" s="194"/>
      <c r="BX68" s="37"/>
      <c r="BY68" s="37"/>
      <c r="BZ68" s="37"/>
      <c r="CA68" s="37"/>
      <c r="CB68" s="37"/>
      <c r="CC68" s="37"/>
      <c r="CD68" s="37"/>
      <c r="CE68" s="37"/>
      <c r="CF68" s="37"/>
      <c r="CG68" s="10"/>
      <c r="CI68" s="291"/>
      <c r="CJ68" s="292"/>
      <c r="CK68" s="292"/>
      <c r="CL68" s="292"/>
      <c r="CM68" s="292"/>
      <c r="CN68" s="292"/>
      <c r="CO68" s="292"/>
      <c r="CP68" s="292"/>
      <c r="CQ68" s="292"/>
      <c r="CR68" s="196"/>
      <c r="CS68" s="196"/>
      <c r="CT68" s="196"/>
      <c r="CU68" s="196"/>
      <c r="CV68" s="196"/>
      <c r="CW68" s="196"/>
      <c r="CX68" s="196"/>
      <c r="CY68" s="196"/>
      <c r="CZ68" s="196"/>
      <c r="DA68" s="196"/>
      <c r="DB68" s="196"/>
      <c r="DC68" s="196"/>
      <c r="DD68" s="196"/>
      <c r="DE68" s="197"/>
      <c r="DF68" s="1193"/>
      <c r="DG68" s="1186"/>
    </row>
    <row r="69" spans="2:111" ht="15" customHeight="1">
      <c r="B69" s="5"/>
      <c r="D69" s="1150"/>
      <c r="E69" s="1150"/>
      <c r="G69" s="37"/>
      <c r="H69" s="295">
        <v>1</v>
      </c>
      <c r="I69" s="1036"/>
      <c r="J69" s="1037"/>
      <c r="K69" s="1036"/>
      <c r="L69" s="1037"/>
      <c r="M69" s="1036"/>
      <c r="N69" s="1037"/>
      <c r="O69" s="1036"/>
      <c r="P69" s="1037"/>
      <c r="Q69" s="1036"/>
      <c r="R69" s="1037"/>
      <c r="S69" s="1036"/>
      <c r="T69" s="1037"/>
      <c r="U69" s="1036"/>
      <c r="V69" s="1037"/>
      <c r="W69" s="1036"/>
      <c r="X69" s="1037"/>
      <c r="Y69" s="1036"/>
      <c r="Z69" s="1037"/>
      <c r="AA69" s="1036"/>
      <c r="AB69" s="1037"/>
      <c r="AC69" s="1036"/>
      <c r="AD69" s="1037"/>
      <c r="AE69" s="1036"/>
      <c r="AF69" s="1037"/>
      <c r="AG69" s="1036"/>
      <c r="AH69" s="1037"/>
      <c r="AI69" s="1036"/>
      <c r="AJ69" s="1037"/>
      <c r="AK69" s="1036"/>
      <c r="AL69" s="1037"/>
      <c r="AM69" s="1036"/>
      <c r="AN69" s="1037"/>
      <c r="AO69" s="1036"/>
      <c r="AP69" s="1037"/>
      <c r="AQ69" s="1036"/>
      <c r="AR69" s="1037"/>
      <c r="AS69" s="1036"/>
      <c r="AT69" s="1037"/>
      <c r="AU69" s="1036"/>
      <c r="AV69" s="1037"/>
      <c r="AW69" s="1036"/>
      <c r="AX69" s="1037"/>
      <c r="AY69" s="1036"/>
      <c r="AZ69" s="1037"/>
      <c r="BA69" s="1036"/>
      <c r="BB69" s="1037"/>
      <c r="BC69" s="1036"/>
      <c r="BD69" s="1037"/>
      <c r="BE69" s="1036"/>
      <c r="BF69" s="1037"/>
      <c r="BG69" s="1036"/>
      <c r="BH69" s="1037"/>
      <c r="BI69" s="1036"/>
      <c r="BJ69" s="1037"/>
      <c r="BK69" s="1036"/>
      <c r="BL69" s="1037"/>
      <c r="BM69" s="1036"/>
      <c r="BN69" s="1037"/>
      <c r="BO69" s="1036"/>
      <c r="BP69" s="1037"/>
      <c r="BQ69" s="37"/>
      <c r="BR69" s="191">
        <f t="shared" si="0"/>
        <v>0</v>
      </c>
      <c r="BS69" s="191"/>
      <c r="BT69" s="1192"/>
      <c r="BU69" s="1191"/>
      <c r="BV69" s="37"/>
      <c r="BW69" s="37"/>
      <c r="BX69" s="37"/>
      <c r="BY69" s="37"/>
      <c r="BZ69" s="37"/>
      <c r="CA69" s="37"/>
      <c r="CB69" s="37"/>
      <c r="CC69" s="37"/>
      <c r="CD69" s="37"/>
      <c r="CE69" s="37"/>
      <c r="CF69" s="37"/>
      <c r="CG69" s="10"/>
      <c r="CI69" s="1187"/>
    </row>
    <row r="70" spans="2:111" ht="15" customHeight="1">
      <c r="B70" s="5"/>
      <c r="D70" s="183"/>
      <c r="G70" s="37"/>
      <c r="H70" s="285"/>
      <c r="I70" s="285"/>
      <c r="J70" s="285"/>
      <c r="K70" s="285"/>
      <c r="L70" s="285"/>
      <c r="M70" s="307"/>
      <c r="N70" s="307"/>
      <c r="O70" s="308"/>
      <c r="P70" s="308"/>
      <c r="Q70" s="308"/>
      <c r="R70" s="308"/>
      <c r="S70" s="308"/>
      <c r="T70" s="308"/>
      <c r="U70" s="308"/>
      <c r="V70" s="308"/>
      <c r="W70" s="308"/>
      <c r="X70" s="308"/>
      <c r="Y70" s="307"/>
      <c r="Z70" s="307"/>
      <c r="AA70" s="308"/>
      <c r="AB70" s="308"/>
      <c r="AC70" s="285"/>
      <c r="AD70" s="285"/>
      <c r="AE70" s="285"/>
      <c r="AF70" s="285"/>
      <c r="AG70" s="85"/>
      <c r="AH70" s="85"/>
      <c r="AI70" s="37"/>
      <c r="AJ70" s="37"/>
      <c r="AK70" s="37"/>
      <c r="AL70" s="37"/>
      <c r="AM70" s="37"/>
      <c r="AN70" s="37"/>
      <c r="AO70" s="37"/>
      <c r="AP70" s="37"/>
      <c r="AQ70" s="37"/>
      <c r="AR70" s="37"/>
      <c r="AS70" s="37"/>
      <c r="AT70" s="37"/>
      <c r="AU70" s="37"/>
      <c r="AV70" s="37"/>
      <c r="AW70" s="37"/>
      <c r="AX70" s="37"/>
      <c r="AY70" s="37"/>
      <c r="AZ70" s="37"/>
      <c r="BA70" s="37"/>
      <c r="BB70" s="37"/>
      <c r="BC70" s="37"/>
      <c r="BD70" s="37"/>
      <c r="BE70" s="37"/>
      <c r="BF70" s="37"/>
      <c r="BG70" s="37"/>
      <c r="BH70" s="37"/>
      <c r="BI70" s="37"/>
      <c r="BJ70" s="37"/>
      <c r="BK70" s="37"/>
      <c r="BL70" s="37"/>
      <c r="BM70" s="85"/>
      <c r="BN70" s="85"/>
      <c r="BO70" s="37"/>
      <c r="BP70" s="37"/>
      <c r="BQ70" s="195"/>
      <c r="BR70" s="191"/>
      <c r="BS70" s="37"/>
      <c r="BT70" s="46"/>
      <c r="BU70" s="46"/>
      <c r="BV70" s="193"/>
      <c r="BW70" s="37"/>
      <c r="BX70" s="192"/>
      <c r="BY70" s="37"/>
      <c r="BZ70" s="193"/>
      <c r="CA70" s="37"/>
      <c r="CB70" s="37"/>
      <c r="CC70" s="37"/>
      <c r="CD70" s="37"/>
      <c r="CE70" s="37"/>
      <c r="CF70" s="37"/>
      <c r="CG70" s="10"/>
      <c r="CI70" s="1187"/>
      <c r="CJ70" s="288"/>
      <c r="CK70" s="289"/>
      <c r="CL70" s="289"/>
    </row>
    <row r="71" spans="2:111" ht="15" customHeight="1">
      <c r="B71" s="5"/>
      <c r="D71" s="1150" t="s">
        <v>150</v>
      </c>
      <c r="E71" s="1150"/>
      <c r="G71" s="37"/>
      <c r="H71" s="290">
        <v>3</v>
      </c>
      <c r="I71" s="1036"/>
      <c r="J71" s="1037"/>
      <c r="K71" s="1036"/>
      <c r="L71" s="1037"/>
      <c r="M71" s="1036"/>
      <c r="N71" s="1037"/>
      <c r="O71" s="1036"/>
      <c r="P71" s="1037"/>
      <c r="Q71" s="1036"/>
      <c r="R71" s="1037"/>
      <c r="S71" s="1036"/>
      <c r="T71" s="1037"/>
      <c r="U71" s="1036"/>
      <c r="V71" s="1037"/>
      <c r="W71" s="1036"/>
      <c r="X71" s="1037"/>
      <c r="Y71" s="1036"/>
      <c r="Z71" s="1037"/>
      <c r="AA71" s="1036"/>
      <c r="AB71" s="1037"/>
      <c r="AC71" s="1036"/>
      <c r="AD71" s="1037"/>
      <c r="AE71" s="1036"/>
      <c r="AF71" s="1037"/>
      <c r="AG71" s="1036"/>
      <c r="AH71" s="1037"/>
      <c r="AI71" s="1036"/>
      <c r="AJ71" s="1037"/>
      <c r="AK71" s="1036"/>
      <c r="AL71" s="1037"/>
      <c r="AM71" s="1036"/>
      <c r="AN71" s="1037"/>
      <c r="AO71" s="1036"/>
      <c r="AP71" s="1037"/>
      <c r="AQ71" s="1036"/>
      <c r="AR71" s="1037"/>
      <c r="AS71" s="1036"/>
      <c r="AT71" s="1037"/>
      <c r="AU71" s="1036"/>
      <c r="AV71" s="1037"/>
      <c r="AW71" s="1036"/>
      <c r="AX71" s="1037"/>
      <c r="AY71" s="1036"/>
      <c r="AZ71" s="1037"/>
      <c r="BA71" s="1036"/>
      <c r="BB71" s="1037"/>
      <c r="BC71" s="1036"/>
      <c r="BD71" s="1037"/>
      <c r="BE71" s="1036"/>
      <c r="BF71" s="1037"/>
      <c r="BG71" s="1036"/>
      <c r="BH71" s="1037"/>
      <c r="BI71" s="1036"/>
      <c r="BJ71" s="1037"/>
      <c r="BK71" s="1036"/>
      <c r="BL71" s="1037"/>
      <c r="BM71" s="1036"/>
      <c r="BN71" s="1037"/>
      <c r="BO71" s="1036"/>
      <c r="BP71" s="1037"/>
      <c r="BQ71" s="195"/>
      <c r="BR71" s="191">
        <f t="shared" si="0"/>
        <v>0</v>
      </c>
      <c r="BS71" s="191"/>
      <c r="BT71" s="1188">
        <f>IF(SUM(I71:BP71)&gt;0,BR71,IF(SUM(I72:BP72)&gt;0,BR72,BR73))</f>
        <v>0</v>
      </c>
      <c r="BU71" s="1191" t="str">
        <f>IF(SUM(I71:BP71)&gt;0,3,IF(SUM(I72:BP72)&gt;0,2,IF(SUM(I73:BP73)&gt;0,1," ")))</f>
        <v xml:space="preserve"> </v>
      </c>
      <c r="BV71" s="193"/>
      <c r="BW71" s="194"/>
      <c r="BX71" s="192"/>
      <c r="BY71" s="37"/>
      <c r="BZ71" s="193"/>
      <c r="CA71" s="37"/>
      <c r="CB71" s="37"/>
      <c r="CC71" s="37"/>
      <c r="CD71" s="37"/>
      <c r="CE71" s="37"/>
      <c r="CF71" s="37"/>
      <c r="CG71" s="10"/>
      <c r="CI71" s="1187"/>
      <c r="CJ71" s="292"/>
      <c r="CK71" s="292"/>
      <c r="CL71" s="292"/>
      <c r="CM71" s="292"/>
      <c r="CN71" s="292"/>
      <c r="CO71" s="292"/>
      <c r="CP71" s="292"/>
      <c r="CQ71" s="292"/>
      <c r="CR71" s="196"/>
      <c r="CS71" s="196"/>
      <c r="CT71" s="196"/>
      <c r="CU71" s="196"/>
      <c r="CV71" s="196"/>
      <c r="CW71" s="196"/>
      <c r="CX71" s="196"/>
      <c r="CY71" s="196"/>
      <c r="CZ71" s="196"/>
      <c r="DA71" s="196"/>
      <c r="DB71" s="196"/>
      <c r="DC71" s="196"/>
      <c r="DD71" s="196"/>
      <c r="DE71" s="197"/>
    </row>
    <row r="72" spans="2:111" ht="15" customHeight="1">
      <c r="B72" s="5"/>
      <c r="D72" s="1150"/>
      <c r="E72" s="1150"/>
      <c r="G72" s="37"/>
      <c r="H72" s="293">
        <v>2</v>
      </c>
      <c r="I72" s="1036"/>
      <c r="J72" s="1037"/>
      <c r="K72" s="1036"/>
      <c r="L72" s="1037"/>
      <c r="M72" s="1036"/>
      <c r="N72" s="1037"/>
      <c r="O72" s="1036"/>
      <c r="P72" s="1037"/>
      <c r="Q72" s="1036"/>
      <c r="R72" s="1037"/>
      <c r="S72" s="1036"/>
      <c r="T72" s="1037"/>
      <c r="U72" s="1036"/>
      <c r="V72" s="1037"/>
      <c r="W72" s="1036"/>
      <c r="X72" s="1037"/>
      <c r="Y72" s="1036"/>
      <c r="Z72" s="1037"/>
      <c r="AA72" s="1036"/>
      <c r="AB72" s="1037"/>
      <c r="AC72" s="1036"/>
      <c r="AD72" s="1037"/>
      <c r="AE72" s="1036"/>
      <c r="AF72" s="1037"/>
      <c r="AG72" s="1036"/>
      <c r="AH72" s="1037"/>
      <c r="AI72" s="1036"/>
      <c r="AJ72" s="1037"/>
      <c r="AK72" s="1036"/>
      <c r="AL72" s="1037"/>
      <c r="AM72" s="1036"/>
      <c r="AN72" s="1037"/>
      <c r="AO72" s="1036"/>
      <c r="AP72" s="1037"/>
      <c r="AQ72" s="1036"/>
      <c r="AR72" s="1037"/>
      <c r="AS72" s="1036"/>
      <c r="AT72" s="1037"/>
      <c r="AU72" s="1036"/>
      <c r="AV72" s="1037"/>
      <c r="AW72" s="1036"/>
      <c r="AX72" s="1037"/>
      <c r="AY72" s="1036"/>
      <c r="AZ72" s="1037"/>
      <c r="BA72" s="1036"/>
      <c r="BB72" s="1037"/>
      <c r="BC72" s="1036"/>
      <c r="BD72" s="1037"/>
      <c r="BE72" s="1036"/>
      <c r="BF72" s="1037"/>
      <c r="BG72" s="1036"/>
      <c r="BH72" s="1037"/>
      <c r="BI72" s="1036"/>
      <c r="BJ72" s="1037"/>
      <c r="BK72" s="1036"/>
      <c r="BL72" s="1037"/>
      <c r="BM72" s="1036"/>
      <c r="BN72" s="1037"/>
      <c r="BO72" s="1036"/>
      <c r="BP72" s="1037"/>
      <c r="BQ72" s="195"/>
      <c r="BR72" s="191">
        <f t="shared" si="0"/>
        <v>0</v>
      </c>
      <c r="BS72" s="191"/>
      <c r="BT72" s="1189"/>
      <c r="BU72" s="1191"/>
      <c r="BV72" s="193"/>
      <c r="BW72" s="194"/>
      <c r="BX72" s="37"/>
      <c r="BY72" s="37"/>
      <c r="BZ72" s="37"/>
      <c r="CA72" s="37"/>
      <c r="CB72" s="37"/>
      <c r="CC72" s="37"/>
      <c r="CD72" s="37"/>
      <c r="CE72" s="37"/>
      <c r="CF72" s="37"/>
      <c r="CG72" s="10"/>
      <c r="CI72" s="1187"/>
      <c r="CJ72" s="292"/>
      <c r="CK72" s="292"/>
      <c r="CL72" s="292"/>
      <c r="CM72" s="292"/>
      <c r="CN72" s="292"/>
      <c r="CO72" s="292"/>
      <c r="CP72" s="292"/>
      <c r="CQ72" s="292"/>
      <c r="CR72" s="196"/>
      <c r="CS72" s="196"/>
      <c r="CT72" s="196"/>
      <c r="CU72" s="196"/>
      <c r="CV72" s="196"/>
      <c r="CW72" s="196"/>
      <c r="CX72" s="196"/>
      <c r="CY72" s="196"/>
      <c r="CZ72" s="196"/>
      <c r="DA72" s="196"/>
      <c r="DB72" s="196"/>
      <c r="DC72" s="196"/>
      <c r="DD72" s="196"/>
      <c r="DE72" s="197"/>
    </row>
    <row r="73" spans="2:111" ht="15" customHeight="1">
      <c r="B73" s="5"/>
      <c r="D73" s="1150"/>
      <c r="E73" s="1150"/>
      <c r="G73" s="37"/>
      <c r="H73" s="295">
        <v>1</v>
      </c>
      <c r="I73" s="1036"/>
      <c r="J73" s="1037"/>
      <c r="K73" s="1036"/>
      <c r="L73" s="1037"/>
      <c r="M73" s="1036"/>
      <c r="N73" s="1037"/>
      <c r="O73" s="1036"/>
      <c r="P73" s="1037"/>
      <c r="Q73" s="1036"/>
      <c r="R73" s="1037"/>
      <c r="S73" s="1036"/>
      <c r="T73" s="1037"/>
      <c r="U73" s="1036"/>
      <c r="V73" s="1037"/>
      <c r="W73" s="1036"/>
      <c r="X73" s="1037"/>
      <c r="Y73" s="1036"/>
      <c r="Z73" s="1037"/>
      <c r="AA73" s="1036"/>
      <c r="AB73" s="1037"/>
      <c r="AC73" s="1036"/>
      <c r="AD73" s="1037"/>
      <c r="AE73" s="1036"/>
      <c r="AF73" s="1037"/>
      <c r="AG73" s="1036"/>
      <c r="AH73" s="1037"/>
      <c r="AI73" s="1036"/>
      <c r="AJ73" s="1037"/>
      <c r="AK73" s="1036"/>
      <c r="AL73" s="1037"/>
      <c r="AM73" s="1036"/>
      <c r="AN73" s="1037"/>
      <c r="AO73" s="1036"/>
      <c r="AP73" s="1037"/>
      <c r="AQ73" s="1036"/>
      <c r="AR73" s="1037"/>
      <c r="AS73" s="1036"/>
      <c r="AT73" s="1037"/>
      <c r="AU73" s="1036"/>
      <c r="AV73" s="1037"/>
      <c r="AW73" s="1036"/>
      <c r="AX73" s="1037"/>
      <c r="AY73" s="1036"/>
      <c r="AZ73" s="1037"/>
      <c r="BA73" s="1036"/>
      <c r="BB73" s="1037"/>
      <c r="BC73" s="1036"/>
      <c r="BD73" s="1037"/>
      <c r="BE73" s="1036"/>
      <c r="BF73" s="1037"/>
      <c r="BG73" s="1036"/>
      <c r="BH73" s="1037"/>
      <c r="BI73" s="1036"/>
      <c r="BJ73" s="1037"/>
      <c r="BK73" s="1036"/>
      <c r="BL73" s="1037"/>
      <c r="BM73" s="1036"/>
      <c r="BN73" s="1037"/>
      <c r="BO73" s="1036"/>
      <c r="BP73" s="1037"/>
      <c r="BQ73" s="37"/>
      <c r="BR73" s="191">
        <f t="shared" si="0"/>
        <v>0</v>
      </c>
      <c r="BS73" s="191"/>
      <c r="BT73" s="1190"/>
      <c r="BU73" s="1191"/>
      <c r="BV73" s="37"/>
      <c r="BW73" s="37"/>
      <c r="BX73" s="37"/>
      <c r="BY73" s="37"/>
      <c r="BZ73" s="37"/>
      <c r="CA73" s="37"/>
      <c r="CB73" s="37"/>
      <c r="CC73" s="37"/>
      <c r="CD73" s="37"/>
      <c r="CE73" s="37"/>
      <c r="CF73" s="37"/>
      <c r="CG73" s="10"/>
      <c r="CI73" s="1187"/>
    </row>
    <row r="74" spans="2:111" ht="30.75" customHeight="1">
      <c r="B74" s="279"/>
      <c r="C74" s="280"/>
      <c r="D74" s="183"/>
      <c r="F74" s="280"/>
      <c r="G74" s="299"/>
      <c r="H74" s="285"/>
      <c r="I74" s="285"/>
      <c r="J74" s="285"/>
      <c r="K74" s="285"/>
      <c r="L74" s="285"/>
      <c r="M74" s="85"/>
      <c r="N74" s="85"/>
      <c r="O74" s="37"/>
      <c r="P74" s="37"/>
      <c r="Q74" s="37"/>
      <c r="R74" s="37"/>
      <c r="S74" s="37"/>
      <c r="T74" s="37"/>
      <c r="U74" s="37"/>
      <c r="V74" s="37"/>
      <c r="W74" s="37"/>
      <c r="X74" s="37"/>
      <c r="Y74" s="85"/>
      <c r="Z74" s="85"/>
      <c r="AA74" s="37"/>
      <c r="AB74" s="37"/>
      <c r="AC74" s="285"/>
      <c r="AD74" s="285"/>
      <c r="AE74" s="285"/>
      <c r="AF74" s="285"/>
      <c r="AG74" s="85"/>
      <c r="AH74" s="85"/>
      <c r="AI74" s="37"/>
      <c r="AJ74" s="37"/>
      <c r="AK74" s="37"/>
      <c r="AL74" s="37"/>
      <c r="AM74" s="37"/>
      <c r="AN74" s="37"/>
      <c r="AO74" s="37"/>
      <c r="AP74" s="37"/>
      <c r="AQ74" s="37"/>
      <c r="AR74" s="37"/>
      <c r="AS74" s="37"/>
      <c r="AT74" s="37"/>
      <c r="AU74" s="37"/>
      <c r="AV74" s="37"/>
      <c r="AW74" s="37"/>
      <c r="AX74" s="37"/>
      <c r="AY74" s="37"/>
      <c r="AZ74" s="37"/>
      <c r="BA74" s="37"/>
      <c r="BB74" s="37"/>
      <c r="BC74" s="37"/>
      <c r="BD74" s="37"/>
      <c r="BE74" s="37"/>
      <c r="BF74" s="37"/>
      <c r="BG74" s="37"/>
      <c r="BH74" s="37"/>
      <c r="BI74" s="37"/>
      <c r="BJ74" s="37"/>
      <c r="BK74" s="37"/>
      <c r="BL74" s="37"/>
      <c r="BM74" s="85"/>
      <c r="BN74" s="85"/>
      <c r="BO74" s="37"/>
      <c r="BP74" s="37"/>
      <c r="BQ74" s="37"/>
      <c r="BR74" s="306"/>
      <c r="BS74" s="37"/>
      <c r="BT74" s="46"/>
      <c r="BU74" s="46"/>
      <c r="BV74" s="37"/>
      <c r="BW74" s="37"/>
      <c r="BX74" s="37"/>
      <c r="BY74" s="37"/>
      <c r="BZ74" s="37"/>
      <c r="CA74" s="37"/>
      <c r="CB74" s="37"/>
      <c r="CC74" s="37"/>
      <c r="CD74" s="40"/>
      <c r="CE74" s="40"/>
      <c r="CF74" s="40"/>
      <c r="CG74" s="10"/>
      <c r="CI74" s="1187"/>
      <c r="CJ74" s="288"/>
      <c r="CK74" s="289"/>
      <c r="CL74" s="289"/>
    </row>
    <row r="75" spans="2:111" ht="30.75" customHeight="1">
      <c r="B75" s="1152" t="s">
        <v>126</v>
      </c>
      <c r="C75" s="1153"/>
      <c r="D75" s="1153"/>
      <c r="E75" s="1153"/>
      <c r="F75" s="1153"/>
      <c r="G75" s="309"/>
      <c r="H75" s="1151" t="s">
        <v>151</v>
      </c>
      <c r="I75" s="1151"/>
      <c r="J75" s="1151"/>
      <c r="K75" s="1151"/>
      <c r="L75" s="1151"/>
      <c r="M75" s="1151"/>
      <c r="N75" s="1151"/>
      <c r="O75" s="1151"/>
      <c r="P75" s="1151"/>
      <c r="Q75" s="1151"/>
      <c r="R75" s="1151"/>
      <c r="S75" s="1151"/>
      <c r="T75" s="1151"/>
      <c r="U75" s="1151"/>
      <c r="V75" s="1151"/>
      <c r="W75" s="1151"/>
      <c r="X75" s="1151"/>
      <c r="Y75" s="1151"/>
      <c r="Z75" s="1151"/>
      <c r="AA75" s="1151"/>
      <c r="AB75" s="1151"/>
      <c r="AC75" s="285"/>
      <c r="AD75" s="285"/>
      <c r="AE75" s="285"/>
      <c r="AF75" s="285"/>
      <c r="AG75" s="85"/>
      <c r="AH75" s="85"/>
      <c r="AI75" s="37"/>
      <c r="AJ75" s="37"/>
      <c r="AK75" s="37"/>
      <c r="AL75" s="37"/>
      <c r="AM75" s="37"/>
      <c r="AN75" s="37"/>
      <c r="AO75" s="37"/>
      <c r="AP75" s="37"/>
      <c r="AQ75" s="37"/>
      <c r="AR75" s="37"/>
      <c r="AS75" s="37"/>
      <c r="AT75" s="37"/>
      <c r="AU75" s="37"/>
      <c r="AV75" s="37"/>
      <c r="AW75" s="37"/>
      <c r="AX75" s="37"/>
      <c r="AY75" s="37"/>
      <c r="AZ75" s="37"/>
      <c r="BA75" s="37"/>
      <c r="BB75" s="37"/>
      <c r="BC75" s="37"/>
      <c r="BD75" s="37"/>
      <c r="BE75" s="37"/>
      <c r="BF75" s="37"/>
      <c r="BG75" s="37"/>
      <c r="BH75" s="37"/>
      <c r="BI75" s="37"/>
      <c r="BJ75" s="37"/>
      <c r="BK75" s="37"/>
      <c r="BL75" s="37"/>
      <c r="BM75" s="85"/>
      <c r="BN75" s="85"/>
      <c r="BO75" s="37"/>
      <c r="BP75" s="37"/>
      <c r="BQ75" s="37"/>
      <c r="BR75" s="191"/>
      <c r="BS75" s="37"/>
      <c r="BT75" s="37"/>
      <c r="BU75" s="37"/>
      <c r="BV75" s="37"/>
      <c r="BW75" s="37"/>
      <c r="BX75" s="37"/>
      <c r="BY75" s="37"/>
      <c r="BZ75" s="37"/>
      <c r="CA75" s="37"/>
      <c r="CB75" s="37"/>
      <c r="CC75" s="37"/>
      <c r="CD75" s="37"/>
      <c r="CE75" s="40"/>
      <c r="CF75" s="40"/>
      <c r="CG75" s="10"/>
      <c r="CJ75" s="288"/>
      <c r="CK75" s="289"/>
      <c r="CL75" s="289"/>
    </row>
    <row r="76" spans="2:111" ht="15" customHeight="1">
      <c r="B76" s="5"/>
      <c r="D76" s="305"/>
      <c r="G76" s="37"/>
      <c r="H76" s="285"/>
      <c r="I76" s="285"/>
      <c r="J76" s="285"/>
      <c r="K76" s="285"/>
      <c r="L76" s="285"/>
      <c r="M76" s="85"/>
      <c r="N76" s="85"/>
      <c r="O76" s="37"/>
      <c r="P76" s="37"/>
      <c r="Q76" s="37"/>
      <c r="R76" s="37"/>
      <c r="S76" s="37"/>
      <c r="T76" s="37"/>
      <c r="U76" s="37"/>
      <c r="V76" s="37"/>
      <c r="W76" s="37"/>
      <c r="X76" s="37"/>
      <c r="Y76" s="85"/>
      <c r="Z76" s="85"/>
      <c r="AA76" s="37"/>
      <c r="AB76" s="37"/>
      <c r="AC76" s="285"/>
      <c r="AD76" s="285"/>
      <c r="AE76" s="285"/>
      <c r="AF76" s="285"/>
      <c r="AG76" s="85"/>
      <c r="AH76" s="85"/>
      <c r="AI76" s="37"/>
      <c r="AJ76" s="37"/>
      <c r="AK76" s="37"/>
      <c r="AL76" s="37"/>
      <c r="AM76" s="37"/>
      <c r="AN76" s="37"/>
      <c r="AO76" s="37"/>
      <c r="AP76" s="37"/>
      <c r="AQ76" s="37"/>
      <c r="AR76" s="37"/>
      <c r="AS76" s="37"/>
      <c r="AT76" s="37"/>
      <c r="AU76" s="37"/>
      <c r="AV76" s="37"/>
      <c r="AW76" s="37"/>
      <c r="AX76" s="37"/>
      <c r="AY76" s="37"/>
      <c r="AZ76" s="37"/>
      <c r="BA76" s="37"/>
      <c r="BB76" s="37"/>
      <c r="BC76" s="37"/>
      <c r="BD76" s="37"/>
      <c r="BE76" s="37"/>
      <c r="BF76" s="37"/>
      <c r="BG76" s="37"/>
      <c r="BH76" s="37"/>
      <c r="BI76" s="37"/>
      <c r="BJ76" s="37"/>
      <c r="BK76" s="37"/>
      <c r="BL76" s="37"/>
      <c r="BM76" s="85"/>
      <c r="BN76" s="85"/>
      <c r="BO76" s="37"/>
      <c r="BP76" s="37"/>
      <c r="BQ76" s="195"/>
      <c r="BR76" s="191"/>
      <c r="BS76" s="37"/>
      <c r="BT76" s="37"/>
      <c r="BU76" s="37"/>
      <c r="BV76" s="193"/>
      <c r="BW76" s="37"/>
      <c r="BX76" s="192"/>
      <c r="BY76" s="37"/>
      <c r="BZ76" s="193"/>
      <c r="CA76" s="37"/>
      <c r="CB76" s="37"/>
      <c r="CC76" s="37"/>
      <c r="CD76" s="37"/>
      <c r="CE76" s="37"/>
      <c r="CF76" s="37"/>
      <c r="CG76" s="10"/>
      <c r="CJ76" s="288"/>
      <c r="CK76" s="289"/>
      <c r="CL76" s="289"/>
    </row>
    <row r="77" spans="2:111" ht="15" customHeight="1">
      <c r="B77" s="5"/>
      <c r="D77" s="1203">
        <v>7</v>
      </c>
      <c r="E77" s="1203"/>
      <c r="G77" s="37"/>
      <c r="H77" s="293" t="s">
        <v>152</v>
      </c>
      <c r="I77" s="1036"/>
      <c r="J77" s="1037"/>
      <c r="K77" s="1036"/>
      <c r="L77" s="1037"/>
      <c r="M77" s="1036"/>
      <c r="N77" s="1037"/>
      <c r="O77" s="1036"/>
      <c r="P77" s="1037"/>
      <c r="Q77" s="1036"/>
      <c r="R77" s="1037"/>
      <c r="S77" s="1036"/>
      <c r="T77" s="1037"/>
      <c r="U77" s="1036"/>
      <c r="V77" s="1037"/>
      <c r="W77" s="1036"/>
      <c r="X77" s="1037"/>
      <c r="Y77" s="1036"/>
      <c r="Z77" s="1037"/>
      <c r="AA77" s="1036"/>
      <c r="AB77" s="1037"/>
      <c r="AC77" s="1036"/>
      <c r="AD77" s="1037"/>
      <c r="AE77" s="1036"/>
      <c r="AF77" s="1037"/>
      <c r="AG77" s="1036"/>
      <c r="AH77" s="1037"/>
      <c r="AI77" s="1036"/>
      <c r="AJ77" s="1037"/>
      <c r="AK77" s="1036"/>
      <c r="AL77" s="1037"/>
      <c r="AM77" s="1036"/>
      <c r="AN77" s="1037"/>
      <c r="AO77" s="1036"/>
      <c r="AP77" s="1037"/>
      <c r="AQ77" s="1036"/>
      <c r="AR77" s="1037"/>
      <c r="AS77" s="1036"/>
      <c r="AT77" s="1037"/>
      <c r="AU77" s="1036"/>
      <c r="AV77" s="1037"/>
      <c r="AW77" s="1036"/>
      <c r="AX77" s="1037"/>
      <c r="AY77" s="1036"/>
      <c r="AZ77" s="1037"/>
      <c r="BA77" s="1036"/>
      <c r="BB77" s="1037"/>
      <c r="BC77" s="1036"/>
      <c r="BD77" s="1037"/>
      <c r="BE77" s="1036"/>
      <c r="BF77" s="1037"/>
      <c r="BG77" s="1036"/>
      <c r="BH77" s="1037"/>
      <c r="BI77" s="1036"/>
      <c r="BJ77" s="1037"/>
      <c r="BK77" s="1036"/>
      <c r="BL77" s="1037"/>
      <c r="BM77" s="1036"/>
      <c r="BN77" s="1037"/>
      <c r="BO77" s="1036"/>
      <c r="BP77" s="1037"/>
      <c r="BQ77" s="195"/>
      <c r="BR77" s="191">
        <f t="shared" si="0"/>
        <v>0</v>
      </c>
      <c r="BS77" s="191"/>
      <c r="BT77" s="1188" t="str">
        <f>IF(SUM(I77:BP77)&gt;0,BR77,IF(SUM(I78:BP78)&gt;0,BR78,""))</f>
        <v/>
      </c>
      <c r="BU77" s="1196" t="str">
        <f>IF(SUM(I77:BP77)&gt;0,"CT 2",IF(SUM(I78:BP78)&gt;0,"CT 1"," "))</f>
        <v xml:space="preserve"> </v>
      </c>
      <c r="BV77" s="193"/>
      <c r="BW77" s="194"/>
      <c r="BX77" s="37"/>
      <c r="BY77" s="37"/>
      <c r="BZ77" s="37"/>
      <c r="CA77" s="37"/>
      <c r="CB77" s="37"/>
      <c r="CC77" s="37"/>
      <c r="CD77" s="37"/>
      <c r="CE77" s="37"/>
      <c r="CF77" s="37"/>
      <c r="CG77" s="10"/>
      <c r="CJ77" s="288"/>
      <c r="CK77" s="289"/>
      <c r="CL77" s="289"/>
    </row>
    <row r="78" spans="2:111" ht="15" customHeight="1">
      <c r="B78" s="5"/>
      <c r="D78" s="1203"/>
      <c r="E78" s="1203"/>
      <c r="G78" s="37"/>
      <c r="H78" s="295" t="s">
        <v>153</v>
      </c>
      <c r="I78" s="1036"/>
      <c r="J78" s="1037"/>
      <c r="K78" s="1036"/>
      <c r="L78" s="1037"/>
      <c r="M78" s="1036"/>
      <c r="N78" s="1037"/>
      <c r="O78" s="1036"/>
      <c r="P78" s="1037"/>
      <c r="Q78" s="1036"/>
      <c r="R78" s="1037"/>
      <c r="S78" s="1036"/>
      <c r="T78" s="1037"/>
      <c r="U78" s="1036"/>
      <c r="V78" s="1037"/>
      <c r="W78" s="1036"/>
      <c r="X78" s="1037"/>
      <c r="Y78" s="1036"/>
      <c r="Z78" s="1037"/>
      <c r="AA78" s="1036"/>
      <c r="AB78" s="1037"/>
      <c r="AC78" s="1036"/>
      <c r="AD78" s="1037"/>
      <c r="AE78" s="1036"/>
      <c r="AF78" s="1037"/>
      <c r="AG78" s="1036"/>
      <c r="AH78" s="1037"/>
      <c r="AI78" s="1036"/>
      <c r="AJ78" s="1037"/>
      <c r="AK78" s="1036"/>
      <c r="AL78" s="1037"/>
      <c r="AM78" s="1036"/>
      <c r="AN78" s="1037"/>
      <c r="AO78" s="1036"/>
      <c r="AP78" s="1037"/>
      <c r="AQ78" s="1036"/>
      <c r="AR78" s="1037"/>
      <c r="AS78" s="1036"/>
      <c r="AT78" s="1037"/>
      <c r="AU78" s="1036"/>
      <c r="AV78" s="1037"/>
      <c r="AW78" s="1036"/>
      <c r="AX78" s="1037"/>
      <c r="AY78" s="1036"/>
      <c r="AZ78" s="1037"/>
      <c r="BA78" s="1036"/>
      <c r="BB78" s="1037"/>
      <c r="BC78" s="1036"/>
      <c r="BD78" s="1037"/>
      <c r="BE78" s="1036"/>
      <c r="BF78" s="1037"/>
      <c r="BG78" s="1036"/>
      <c r="BH78" s="1037"/>
      <c r="BI78" s="1036"/>
      <c r="BJ78" s="1037"/>
      <c r="BK78" s="1036"/>
      <c r="BL78" s="1037"/>
      <c r="BM78" s="1036"/>
      <c r="BN78" s="1037"/>
      <c r="BO78" s="1036"/>
      <c r="BP78" s="1037"/>
      <c r="BQ78" s="37"/>
      <c r="BR78" s="191">
        <f t="shared" si="0"/>
        <v>0</v>
      </c>
      <c r="BS78" s="191"/>
      <c r="BT78" s="1190"/>
      <c r="BU78" s="1197"/>
      <c r="BV78" s="37"/>
      <c r="BW78" s="37"/>
      <c r="BX78" s="37"/>
      <c r="BY78" s="37"/>
      <c r="BZ78" s="37"/>
      <c r="CA78" s="37"/>
      <c r="CB78" s="37"/>
      <c r="CC78" s="37"/>
      <c r="CD78" s="37"/>
      <c r="CE78" s="37"/>
      <c r="CF78" s="37"/>
      <c r="CG78" s="10"/>
      <c r="CJ78" s="288"/>
      <c r="CK78" s="289"/>
      <c r="CL78" s="289"/>
    </row>
    <row r="79" spans="2:111" ht="15" customHeight="1">
      <c r="B79" s="5"/>
      <c r="D79" s="183"/>
      <c r="G79" s="37"/>
      <c r="H79" s="285"/>
      <c r="I79" s="285"/>
      <c r="J79" s="285"/>
      <c r="K79" s="285"/>
      <c r="L79" s="285"/>
      <c r="M79" s="307"/>
      <c r="N79" s="307"/>
      <c r="O79" s="308"/>
      <c r="P79" s="308"/>
      <c r="Q79" s="308"/>
      <c r="R79" s="308"/>
      <c r="S79" s="308"/>
      <c r="T79" s="308"/>
      <c r="U79" s="308"/>
      <c r="V79" s="308"/>
      <c r="W79" s="308"/>
      <c r="X79" s="308"/>
      <c r="Y79" s="307"/>
      <c r="Z79" s="307"/>
      <c r="AA79" s="308"/>
      <c r="AB79" s="308"/>
      <c r="AC79" s="285"/>
      <c r="AD79" s="285"/>
      <c r="AE79" s="285"/>
      <c r="AF79" s="285"/>
      <c r="AG79" s="85"/>
      <c r="AH79" s="85"/>
      <c r="AI79" s="37"/>
      <c r="AJ79" s="37"/>
      <c r="AK79" s="37"/>
      <c r="AL79" s="37"/>
      <c r="AM79" s="37"/>
      <c r="AN79" s="37"/>
      <c r="AO79" s="37"/>
      <c r="AP79" s="37"/>
      <c r="AQ79" s="37"/>
      <c r="AR79" s="37"/>
      <c r="AS79" s="37"/>
      <c r="AT79" s="37"/>
      <c r="AU79" s="37"/>
      <c r="AV79" s="37"/>
      <c r="AW79" s="37"/>
      <c r="AX79" s="37"/>
      <c r="AY79" s="37"/>
      <c r="AZ79" s="37"/>
      <c r="BA79" s="37"/>
      <c r="BB79" s="37"/>
      <c r="BC79" s="37"/>
      <c r="BD79" s="37"/>
      <c r="BE79" s="37"/>
      <c r="BF79" s="37"/>
      <c r="BG79" s="37"/>
      <c r="BH79" s="37"/>
      <c r="BI79" s="37"/>
      <c r="BJ79" s="37"/>
      <c r="BK79" s="37"/>
      <c r="BL79" s="37"/>
      <c r="BM79" s="85"/>
      <c r="BN79" s="85"/>
      <c r="BO79" s="37"/>
      <c r="BP79" s="37"/>
      <c r="BQ79" s="195"/>
      <c r="BR79" s="191"/>
      <c r="BS79" s="37"/>
      <c r="BT79" s="46"/>
      <c r="BU79" s="46"/>
      <c r="BV79" s="193"/>
      <c r="BW79" s="37"/>
      <c r="BX79" s="192"/>
      <c r="BY79" s="37"/>
      <c r="BZ79" s="193"/>
      <c r="CA79" s="37"/>
      <c r="CB79" s="37"/>
      <c r="CC79" s="37"/>
      <c r="CD79" s="37"/>
      <c r="CE79" s="37"/>
      <c r="CF79" s="37"/>
      <c r="CG79" s="10"/>
      <c r="CJ79" s="288"/>
      <c r="CK79" s="289"/>
      <c r="CL79" s="289"/>
    </row>
    <row r="80" spans="2:111" ht="15" customHeight="1">
      <c r="B80" s="5"/>
      <c r="D80" s="1203">
        <v>8</v>
      </c>
      <c r="E80" s="1203"/>
      <c r="G80" s="37"/>
      <c r="H80" s="293" t="s">
        <v>152</v>
      </c>
      <c r="I80" s="1036"/>
      <c r="J80" s="1037"/>
      <c r="K80" s="1036"/>
      <c r="L80" s="1037"/>
      <c r="M80" s="1036"/>
      <c r="N80" s="1037"/>
      <c r="O80" s="1036"/>
      <c r="P80" s="1037"/>
      <c r="Q80" s="1036"/>
      <c r="R80" s="1037"/>
      <c r="S80" s="1036"/>
      <c r="T80" s="1037"/>
      <c r="U80" s="1036"/>
      <c r="V80" s="1037"/>
      <c r="W80" s="1036"/>
      <c r="X80" s="1037"/>
      <c r="Y80" s="1036"/>
      <c r="Z80" s="1037"/>
      <c r="AA80" s="1036"/>
      <c r="AB80" s="1037"/>
      <c r="AC80" s="1036"/>
      <c r="AD80" s="1037"/>
      <c r="AE80" s="1036"/>
      <c r="AF80" s="1037"/>
      <c r="AG80" s="1036"/>
      <c r="AH80" s="1037"/>
      <c r="AI80" s="1036"/>
      <c r="AJ80" s="1037"/>
      <c r="AK80" s="1036"/>
      <c r="AL80" s="1037"/>
      <c r="AM80" s="1036"/>
      <c r="AN80" s="1037"/>
      <c r="AO80" s="1036"/>
      <c r="AP80" s="1037"/>
      <c r="AQ80" s="1036"/>
      <c r="AR80" s="1037"/>
      <c r="AS80" s="1036"/>
      <c r="AT80" s="1037"/>
      <c r="AU80" s="1036"/>
      <c r="AV80" s="1037"/>
      <c r="AW80" s="1036"/>
      <c r="AX80" s="1037"/>
      <c r="AY80" s="1036"/>
      <c r="AZ80" s="1037"/>
      <c r="BA80" s="1036"/>
      <c r="BB80" s="1037"/>
      <c r="BC80" s="1036"/>
      <c r="BD80" s="1037"/>
      <c r="BE80" s="1036"/>
      <c r="BF80" s="1037"/>
      <c r="BG80" s="1036"/>
      <c r="BH80" s="1037"/>
      <c r="BI80" s="1036"/>
      <c r="BJ80" s="1037"/>
      <c r="BK80" s="1036"/>
      <c r="BL80" s="1037"/>
      <c r="BM80" s="1036"/>
      <c r="BN80" s="1037"/>
      <c r="BO80" s="1036"/>
      <c r="BP80" s="1037"/>
      <c r="BQ80" s="195"/>
      <c r="BR80" s="191">
        <f t="shared" si="0"/>
        <v>0</v>
      </c>
      <c r="BS80" s="191"/>
      <c r="BT80" s="1188" t="str">
        <f>IF(SUM(I80:BP80)&gt;0,BR80,IF(SUM(I81:BP81)&gt;0,BR81,""))</f>
        <v/>
      </c>
      <c r="BU80" s="1196" t="str">
        <f>IF(SUM(I80:BP80)&gt;0,"CT 2",IF(SUM(I81:BP81)&gt;0,"CT 1"," "))</f>
        <v xml:space="preserve"> </v>
      </c>
      <c r="BV80" s="193"/>
      <c r="BW80" s="194"/>
      <c r="BX80" s="37"/>
      <c r="BY80" s="37"/>
      <c r="BZ80" s="37"/>
      <c r="CA80" s="37"/>
      <c r="CB80" s="37"/>
      <c r="CC80" s="37"/>
      <c r="CD80" s="37"/>
      <c r="CE80" s="37"/>
      <c r="CF80" s="37"/>
      <c r="CG80" s="10"/>
      <c r="CJ80" s="288"/>
      <c r="CK80" s="289"/>
      <c r="CL80" s="289"/>
    </row>
    <row r="81" spans="2:135" ht="15" customHeight="1">
      <c r="B81" s="5"/>
      <c r="D81" s="1203"/>
      <c r="E81" s="1203"/>
      <c r="G81" s="37"/>
      <c r="H81" s="295" t="s">
        <v>153</v>
      </c>
      <c r="I81" s="1036"/>
      <c r="J81" s="1037"/>
      <c r="K81" s="1036"/>
      <c r="L81" s="1037"/>
      <c r="M81" s="1036"/>
      <c r="N81" s="1037"/>
      <c r="O81" s="1036"/>
      <c r="P81" s="1037"/>
      <c r="Q81" s="1036"/>
      <c r="R81" s="1037"/>
      <c r="S81" s="1036"/>
      <c r="T81" s="1037"/>
      <c r="U81" s="1036"/>
      <c r="V81" s="1037"/>
      <c r="W81" s="1036"/>
      <c r="X81" s="1037"/>
      <c r="Y81" s="1036"/>
      <c r="Z81" s="1037"/>
      <c r="AA81" s="1036"/>
      <c r="AB81" s="1037"/>
      <c r="AC81" s="1036"/>
      <c r="AD81" s="1037"/>
      <c r="AE81" s="1036"/>
      <c r="AF81" s="1037"/>
      <c r="AG81" s="1036"/>
      <c r="AH81" s="1037"/>
      <c r="AI81" s="1036"/>
      <c r="AJ81" s="1037"/>
      <c r="AK81" s="1036"/>
      <c r="AL81" s="1037"/>
      <c r="AM81" s="1036"/>
      <c r="AN81" s="1037"/>
      <c r="AO81" s="1036"/>
      <c r="AP81" s="1037"/>
      <c r="AQ81" s="1036"/>
      <c r="AR81" s="1037"/>
      <c r="AS81" s="1036"/>
      <c r="AT81" s="1037"/>
      <c r="AU81" s="1036"/>
      <c r="AV81" s="1037"/>
      <c r="AW81" s="1036"/>
      <c r="AX81" s="1037"/>
      <c r="AY81" s="1036"/>
      <c r="AZ81" s="1037"/>
      <c r="BA81" s="1036"/>
      <c r="BB81" s="1037"/>
      <c r="BC81" s="1036"/>
      <c r="BD81" s="1037"/>
      <c r="BE81" s="1036"/>
      <c r="BF81" s="1037"/>
      <c r="BG81" s="1036"/>
      <c r="BH81" s="1037"/>
      <c r="BI81" s="1036"/>
      <c r="BJ81" s="1037"/>
      <c r="BK81" s="1036"/>
      <c r="BL81" s="1037"/>
      <c r="BM81" s="1036"/>
      <c r="BN81" s="1037"/>
      <c r="BO81" s="1036"/>
      <c r="BP81" s="1037"/>
      <c r="BQ81" s="37"/>
      <c r="BR81" s="191">
        <f t="shared" si="0"/>
        <v>0</v>
      </c>
      <c r="BS81" s="191"/>
      <c r="BT81" s="1190"/>
      <c r="BU81" s="1197"/>
      <c r="BV81" s="37"/>
      <c r="BW81" s="37"/>
      <c r="BX81" s="37"/>
      <c r="BY81" s="37"/>
      <c r="BZ81" s="37"/>
      <c r="CA81" s="37"/>
      <c r="CB81" s="37"/>
      <c r="CC81" s="37"/>
      <c r="CD81" s="37"/>
      <c r="CE81" s="37"/>
      <c r="CF81" s="37"/>
      <c r="CG81" s="10"/>
      <c r="CJ81" s="288"/>
      <c r="CK81" s="289"/>
      <c r="CL81" s="289"/>
    </row>
    <row r="82" spans="2:135" ht="15" customHeight="1">
      <c r="B82" s="5"/>
      <c r="D82" s="183"/>
      <c r="G82" s="37"/>
      <c r="H82" s="285"/>
      <c r="I82" s="285"/>
      <c r="J82" s="285"/>
      <c r="K82" s="285"/>
      <c r="L82" s="285"/>
      <c r="M82" s="307"/>
      <c r="N82" s="307"/>
      <c r="O82" s="308"/>
      <c r="P82" s="308"/>
      <c r="Q82" s="308"/>
      <c r="R82" s="308"/>
      <c r="S82" s="308"/>
      <c r="T82" s="308"/>
      <c r="U82" s="308"/>
      <c r="V82" s="308"/>
      <c r="W82" s="308"/>
      <c r="X82" s="308"/>
      <c r="Y82" s="307"/>
      <c r="Z82" s="307"/>
      <c r="AA82" s="308"/>
      <c r="AB82" s="308"/>
      <c r="AC82" s="285"/>
      <c r="AD82" s="285"/>
      <c r="AE82" s="285"/>
      <c r="AF82" s="285"/>
      <c r="AG82" s="85"/>
      <c r="AH82" s="85"/>
      <c r="AI82" s="37"/>
      <c r="AJ82" s="37"/>
      <c r="AK82" s="37"/>
      <c r="AL82" s="37"/>
      <c r="AM82" s="37"/>
      <c r="AN82" s="37"/>
      <c r="AO82" s="37"/>
      <c r="AP82" s="37"/>
      <c r="AQ82" s="37"/>
      <c r="AR82" s="37"/>
      <c r="AS82" s="37"/>
      <c r="AT82" s="37"/>
      <c r="AU82" s="37"/>
      <c r="AV82" s="37"/>
      <c r="AW82" s="37"/>
      <c r="AX82" s="37"/>
      <c r="AY82" s="37"/>
      <c r="AZ82" s="37"/>
      <c r="BA82" s="37"/>
      <c r="BB82" s="37"/>
      <c r="BC82" s="37"/>
      <c r="BD82" s="37"/>
      <c r="BE82" s="37"/>
      <c r="BF82" s="37"/>
      <c r="BG82" s="37"/>
      <c r="BH82" s="37"/>
      <c r="BI82" s="37"/>
      <c r="BJ82" s="37"/>
      <c r="BK82" s="37"/>
      <c r="BL82" s="37"/>
      <c r="BM82" s="85"/>
      <c r="BN82" s="85"/>
      <c r="BO82" s="37"/>
      <c r="BP82" s="37"/>
      <c r="BQ82" s="195"/>
      <c r="BR82" s="191"/>
      <c r="BS82" s="37"/>
      <c r="BT82" s="37"/>
      <c r="BU82" s="37"/>
      <c r="BV82" s="193"/>
      <c r="BW82" s="37"/>
      <c r="BX82" s="192"/>
      <c r="BY82" s="37"/>
      <c r="BZ82" s="193"/>
      <c r="CA82" s="37"/>
      <c r="CB82" s="37"/>
      <c r="CC82" s="37"/>
      <c r="CD82" s="37"/>
      <c r="CE82" s="37"/>
      <c r="CF82" s="37"/>
      <c r="CG82" s="10"/>
      <c r="CJ82" s="288"/>
      <c r="CK82" s="289"/>
      <c r="CL82" s="289"/>
    </row>
    <row r="83" spans="2:135" ht="15" customHeight="1">
      <c r="B83" s="5"/>
      <c r="D83" s="183"/>
      <c r="G83" s="37"/>
      <c r="H83" s="285"/>
      <c r="I83" s="285"/>
      <c r="J83" s="285"/>
      <c r="K83" s="285"/>
      <c r="L83" s="285"/>
      <c r="M83" s="307"/>
      <c r="N83" s="307"/>
      <c r="O83" s="308"/>
      <c r="P83" s="308"/>
      <c r="Q83" s="308"/>
      <c r="R83" s="308"/>
      <c r="S83" s="308"/>
      <c r="T83" s="308"/>
      <c r="U83" s="308"/>
      <c r="V83" s="308"/>
      <c r="W83" s="308"/>
      <c r="X83" s="308"/>
      <c r="Y83" s="307"/>
      <c r="Z83" s="307"/>
      <c r="AA83" s="308"/>
      <c r="AB83" s="308"/>
      <c r="AC83" s="285"/>
      <c r="AD83" s="285"/>
      <c r="AE83" s="285"/>
      <c r="AF83" s="285"/>
      <c r="AG83" s="85"/>
      <c r="AH83" s="85"/>
      <c r="AI83" s="37"/>
      <c r="AJ83" s="37"/>
      <c r="AK83" s="37"/>
      <c r="AL83" s="37"/>
      <c r="AM83" s="37"/>
      <c r="AN83" s="37"/>
      <c r="AO83" s="37"/>
      <c r="AP83" s="37"/>
      <c r="AQ83" s="37"/>
      <c r="AR83" s="37"/>
      <c r="AS83" s="37"/>
      <c r="AT83" s="37"/>
      <c r="AU83" s="37"/>
      <c r="AV83" s="37"/>
      <c r="AW83" s="37"/>
      <c r="AX83" s="37"/>
      <c r="AY83" s="37"/>
      <c r="AZ83" s="37"/>
      <c r="BA83" s="37"/>
      <c r="BB83" s="37"/>
      <c r="BC83" s="37"/>
      <c r="BD83" s="37"/>
      <c r="BE83" s="37"/>
      <c r="BF83" s="37"/>
      <c r="BG83" s="37"/>
      <c r="BH83" s="37"/>
      <c r="BI83" s="37"/>
      <c r="BJ83" s="37"/>
      <c r="BK83" s="37"/>
      <c r="BL83" s="37"/>
      <c r="BM83" s="85"/>
      <c r="BN83" s="85"/>
      <c r="BO83" s="37"/>
      <c r="BP83" s="37"/>
      <c r="BQ83" s="195"/>
      <c r="BR83" s="191"/>
      <c r="BS83" s="37"/>
      <c r="BT83" s="37"/>
      <c r="BU83" s="37"/>
      <c r="BV83" s="193"/>
      <c r="BW83" s="37"/>
      <c r="BX83" s="192"/>
      <c r="BY83" s="37"/>
      <c r="BZ83" s="193"/>
      <c r="CA83" s="37"/>
      <c r="CB83" s="37"/>
      <c r="CC83" s="37"/>
      <c r="CD83" s="37"/>
      <c r="CE83" s="37"/>
      <c r="CF83" s="37"/>
      <c r="CG83" s="10"/>
      <c r="CJ83" s="288"/>
      <c r="CK83" s="289"/>
      <c r="CL83" s="289"/>
    </row>
    <row r="84" spans="2:135" ht="15" customHeight="1">
      <c r="B84" s="5"/>
      <c r="D84" s="183"/>
      <c r="G84" s="37"/>
      <c r="H84" s="285"/>
      <c r="I84" s="285"/>
      <c r="J84" s="285"/>
      <c r="K84" s="285"/>
      <c r="L84" s="285"/>
      <c r="M84" s="307"/>
      <c r="N84" s="307"/>
      <c r="O84" s="308"/>
      <c r="P84" s="308"/>
      <c r="Q84" s="308"/>
      <c r="R84" s="308"/>
      <c r="S84" s="308"/>
      <c r="T84" s="308"/>
      <c r="U84" s="308"/>
      <c r="V84" s="308"/>
      <c r="W84" s="308"/>
      <c r="X84" s="308"/>
      <c r="Y84" s="307"/>
      <c r="Z84" s="307"/>
      <c r="AA84" s="308"/>
      <c r="AB84" s="308"/>
      <c r="AC84" s="285"/>
      <c r="AD84" s="285"/>
      <c r="AE84" s="285"/>
      <c r="AF84" s="285"/>
      <c r="AG84" s="85"/>
      <c r="AH84" s="85"/>
      <c r="AI84" s="37"/>
      <c r="AJ84" s="37"/>
      <c r="AK84" s="37"/>
      <c r="AL84" s="37"/>
      <c r="AM84" s="37"/>
      <c r="AN84" s="37"/>
      <c r="AO84" s="37"/>
      <c r="AP84" s="37"/>
      <c r="AQ84" s="37"/>
      <c r="AR84" s="37"/>
      <c r="AS84" s="37"/>
      <c r="AT84" s="37"/>
      <c r="AU84" s="37"/>
      <c r="AV84" s="37"/>
      <c r="AW84" s="37"/>
      <c r="AX84" s="37"/>
      <c r="AY84" s="37"/>
      <c r="AZ84" s="37"/>
      <c r="BA84" s="37"/>
      <c r="BB84" s="37"/>
      <c r="BC84" s="37"/>
      <c r="BD84" s="37"/>
      <c r="BE84" s="37"/>
      <c r="BF84" s="37"/>
      <c r="BG84" s="37"/>
      <c r="BH84" s="37"/>
      <c r="BI84" s="37"/>
      <c r="BJ84" s="37"/>
      <c r="BK84" s="37"/>
      <c r="BL84" s="37"/>
      <c r="BM84" s="85"/>
      <c r="BN84" s="85"/>
      <c r="BO84" s="37"/>
      <c r="BP84" s="37"/>
      <c r="BQ84" s="195"/>
      <c r="BR84" s="191"/>
      <c r="BS84" s="37"/>
      <c r="BT84" s="37"/>
      <c r="BU84" s="37"/>
      <c r="BV84" s="193"/>
      <c r="BW84" s="37"/>
      <c r="BX84" s="192"/>
      <c r="BY84" s="37"/>
      <c r="BZ84" s="193"/>
      <c r="CA84" s="37"/>
      <c r="CB84" s="37"/>
      <c r="CC84" s="37"/>
      <c r="CD84" s="37"/>
      <c r="CE84" s="37"/>
      <c r="CF84" s="37"/>
      <c r="CG84" s="10"/>
      <c r="CJ84" s="288"/>
      <c r="CK84" s="289"/>
      <c r="CL84" s="289"/>
    </row>
    <row r="85" spans="2:135" ht="15" customHeight="1">
      <c r="B85" s="5"/>
      <c r="D85" s="183"/>
      <c r="G85" s="37"/>
      <c r="H85" s="285"/>
      <c r="I85" s="285"/>
      <c r="J85" s="285"/>
      <c r="K85" s="285"/>
      <c r="L85" s="285"/>
      <c r="M85" s="307"/>
      <c r="N85" s="307"/>
      <c r="O85" s="308"/>
      <c r="P85" s="308"/>
      <c r="Q85" s="308"/>
      <c r="R85" s="308"/>
      <c r="S85" s="308"/>
      <c r="T85" s="308"/>
      <c r="U85" s="308"/>
      <c r="V85" s="308"/>
      <c r="W85" s="308"/>
      <c r="X85" s="308"/>
      <c r="Y85" s="307"/>
      <c r="Z85" s="307"/>
      <c r="AA85" s="308"/>
      <c r="AB85" s="308"/>
      <c r="AC85" s="285"/>
      <c r="AD85" s="285"/>
      <c r="AE85" s="285"/>
      <c r="AF85" s="285"/>
      <c r="AG85" s="85"/>
      <c r="AH85" s="85"/>
      <c r="AI85" s="37"/>
      <c r="AJ85" s="37"/>
      <c r="AK85" s="37"/>
      <c r="AL85" s="37"/>
      <c r="AM85" s="37"/>
      <c r="AN85" s="37"/>
      <c r="AO85" s="37"/>
      <c r="AP85" s="37"/>
      <c r="AQ85" s="37"/>
      <c r="AR85" s="37"/>
      <c r="AS85" s="37"/>
      <c r="AT85" s="37"/>
      <c r="AU85" s="37"/>
      <c r="AV85" s="37"/>
      <c r="AW85" s="37"/>
      <c r="AX85" s="37"/>
      <c r="AY85" s="37"/>
      <c r="AZ85" s="37"/>
      <c r="BA85" s="37"/>
      <c r="BB85" s="37"/>
      <c r="BC85" s="37"/>
      <c r="BD85" s="37"/>
      <c r="BE85" s="37"/>
      <c r="BF85" s="37"/>
      <c r="BG85" s="37"/>
      <c r="BH85" s="37"/>
      <c r="BI85" s="37"/>
      <c r="BJ85" s="37"/>
      <c r="BK85" s="37"/>
      <c r="BL85" s="37"/>
      <c r="BM85" s="85"/>
      <c r="BN85" s="85"/>
      <c r="BO85" s="37"/>
      <c r="BP85" s="37"/>
      <c r="BQ85" s="195"/>
      <c r="BR85" s="191"/>
      <c r="BS85" s="37"/>
      <c r="BT85" s="37"/>
      <c r="BU85" s="37"/>
      <c r="BV85" s="193"/>
      <c r="BW85" s="37"/>
      <c r="BX85" s="192"/>
      <c r="BY85" s="37"/>
      <c r="BZ85" s="193"/>
      <c r="CA85" s="37"/>
      <c r="CB85" s="37"/>
      <c r="CC85" s="37"/>
      <c r="CD85" s="37"/>
      <c r="CE85" s="37"/>
      <c r="CF85" s="37"/>
      <c r="CG85" s="10"/>
      <c r="CJ85" s="288"/>
      <c r="CK85" s="289"/>
      <c r="CL85" s="289"/>
    </row>
    <row r="86" spans="2:135" ht="15" customHeight="1">
      <c r="B86" s="5"/>
      <c r="D86" s="183"/>
      <c r="G86" s="37"/>
      <c r="H86" s="285"/>
      <c r="I86" s="285"/>
      <c r="J86" s="285"/>
      <c r="K86" s="285"/>
      <c r="L86" s="285"/>
      <c r="M86" s="307"/>
      <c r="N86" s="307"/>
      <c r="O86" s="308"/>
      <c r="P86" s="308"/>
      <c r="Q86" s="308"/>
      <c r="R86" s="308"/>
      <c r="S86" s="308"/>
      <c r="T86" s="308"/>
      <c r="U86" s="308"/>
      <c r="V86" s="308"/>
      <c r="W86" s="308"/>
      <c r="X86" s="308"/>
      <c r="Y86" s="307"/>
      <c r="Z86" s="307"/>
      <c r="AA86" s="308"/>
      <c r="AB86" s="308"/>
      <c r="AC86" s="285"/>
      <c r="AD86" s="285"/>
      <c r="AE86" s="285"/>
      <c r="AF86" s="285"/>
      <c r="AG86" s="85"/>
      <c r="AH86" s="85"/>
      <c r="AI86" s="37"/>
      <c r="AJ86" s="37"/>
      <c r="AK86" s="37"/>
      <c r="AL86" s="37"/>
      <c r="AM86" s="37"/>
      <c r="AN86" s="37"/>
      <c r="AO86" s="37"/>
      <c r="AP86" s="37"/>
      <c r="AQ86" s="37"/>
      <c r="AR86" s="37"/>
      <c r="AS86" s="37"/>
      <c r="AT86" s="37"/>
      <c r="AU86" s="37"/>
      <c r="AV86" s="37"/>
      <c r="AW86" s="37"/>
      <c r="AX86" s="37"/>
      <c r="AY86" s="37"/>
      <c r="AZ86" s="37"/>
      <c r="BA86" s="37"/>
      <c r="BB86" s="37"/>
      <c r="BC86" s="37"/>
      <c r="BD86" s="37"/>
      <c r="BE86" s="37"/>
      <c r="BF86" s="37"/>
      <c r="BG86" s="37"/>
      <c r="BH86" s="37"/>
      <c r="BI86" s="37"/>
      <c r="BJ86" s="37"/>
      <c r="BK86" s="37"/>
      <c r="BL86" s="37"/>
      <c r="BM86" s="85"/>
      <c r="BN86" s="85"/>
      <c r="BO86" s="37"/>
      <c r="BP86" s="37"/>
      <c r="BQ86" s="195"/>
      <c r="BR86" s="191"/>
      <c r="BS86" s="37"/>
      <c r="BT86" s="37"/>
      <c r="BU86" s="37"/>
      <c r="BV86" s="193"/>
      <c r="BW86" s="37"/>
      <c r="BX86" s="192"/>
      <c r="BY86" s="37"/>
      <c r="BZ86" s="193"/>
      <c r="CA86" s="37"/>
      <c r="CB86" s="37"/>
      <c r="CC86" s="37"/>
      <c r="CD86" s="37"/>
      <c r="CE86" s="37"/>
      <c r="CF86" s="37"/>
      <c r="CG86" s="10"/>
      <c r="CJ86" s="288"/>
      <c r="CK86" s="289"/>
      <c r="CL86" s="289"/>
    </row>
    <row r="87" spans="2:135" ht="15" customHeight="1">
      <c r="B87" s="5"/>
      <c r="D87" s="183"/>
      <c r="G87" s="37"/>
      <c r="H87" s="285"/>
      <c r="I87" s="285"/>
      <c r="J87" s="285"/>
      <c r="K87" s="285"/>
      <c r="L87" s="285"/>
      <c r="M87" s="307"/>
      <c r="N87" s="307"/>
      <c r="O87" s="308"/>
      <c r="P87" s="308"/>
      <c r="Q87" s="308"/>
      <c r="R87" s="308"/>
      <c r="S87" s="308"/>
      <c r="T87" s="308"/>
      <c r="U87" s="308"/>
      <c r="V87" s="308"/>
      <c r="W87" s="308"/>
      <c r="X87" s="308"/>
      <c r="Y87" s="307"/>
      <c r="Z87" s="307"/>
      <c r="AA87" s="308"/>
      <c r="AB87" s="308"/>
      <c r="AC87" s="285"/>
      <c r="AD87" s="285"/>
      <c r="AE87" s="285"/>
      <c r="AF87" s="285"/>
      <c r="AG87" s="85"/>
      <c r="AH87" s="85"/>
      <c r="AI87" s="37"/>
      <c r="AJ87" s="37"/>
      <c r="AK87" s="37"/>
      <c r="AL87" s="37"/>
      <c r="AM87" s="37"/>
      <c r="AN87" s="37"/>
      <c r="AO87" s="37"/>
      <c r="AP87" s="37"/>
      <c r="AQ87" s="37"/>
      <c r="AR87" s="37"/>
      <c r="AS87" s="37"/>
      <c r="AT87" s="37"/>
      <c r="AU87" s="37"/>
      <c r="AV87" s="37"/>
      <c r="AW87" s="37"/>
      <c r="AX87" s="37"/>
      <c r="AY87" s="37"/>
      <c r="AZ87" s="37"/>
      <c r="BA87" s="37"/>
      <c r="BB87" s="37"/>
      <c r="BC87" s="37"/>
      <c r="BD87" s="37"/>
      <c r="BE87" s="37"/>
      <c r="BF87" s="37"/>
      <c r="BG87" s="37"/>
      <c r="BH87" s="37"/>
      <c r="BI87" s="37"/>
      <c r="BJ87" s="37"/>
      <c r="BK87" s="37"/>
      <c r="BL87" s="37"/>
      <c r="BM87" s="85"/>
      <c r="BN87" s="85"/>
      <c r="BO87" s="37"/>
      <c r="BP87" s="37"/>
      <c r="BQ87" s="195"/>
      <c r="BR87" s="191"/>
      <c r="BS87" s="37"/>
      <c r="BT87" s="37"/>
      <c r="BU87" s="37"/>
      <c r="BV87" s="193"/>
      <c r="BW87" s="37"/>
      <c r="BX87" s="192"/>
      <c r="BY87" s="37"/>
      <c r="BZ87" s="193"/>
      <c r="CA87" s="37"/>
      <c r="CB87" s="37"/>
      <c r="CC87" s="37"/>
      <c r="CD87" s="37"/>
      <c r="CE87" s="37"/>
      <c r="CF87" s="37"/>
      <c r="CG87" s="10"/>
      <c r="CJ87" s="288"/>
      <c r="CK87" s="289"/>
      <c r="CL87" s="289"/>
    </row>
    <row r="88" spans="2:135" ht="24.95" customHeight="1">
      <c r="B88" s="5"/>
      <c r="D88" s="183"/>
      <c r="E88" s="28"/>
      <c r="G88" s="37"/>
      <c r="H88" s="195"/>
      <c r="I88" s="128"/>
      <c r="J88" s="128"/>
      <c r="K88" s="128"/>
      <c r="L88" s="128"/>
      <c r="M88" s="128"/>
      <c r="N88" s="128"/>
      <c r="O88" s="128"/>
      <c r="P88" s="128"/>
      <c r="Q88" s="128"/>
      <c r="R88" s="128"/>
      <c r="S88" s="128"/>
      <c r="T88" s="128"/>
      <c r="U88" s="128"/>
      <c r="V88" s="128"/>
      <c r="W88" s="128"/>
      <c r="X88" s="128"/>
      <c r="Y88" s="128"/>
      <c r="Z88" s="128"/>
      <c r="AA88" s="128"/>
      <c r="AB88" s="128"/>
      <c r="AC88" s="128"/>
      <c r="AD88" s="128"/>
      <c r="AE88" s="128"/>
      <c r="AF88" s="128"/>
      <c r="AG88" s="128"/>
      <c r="AH88" s="128"/>
      <c r="AI88" s="128"/>
      <c r="AJ88" s="128"/>
      <c r="AK88" s="128"/>
      <c r="AL88" s="128"/>
      <c r="AM88" s="128"/>
      <c r="AN88" s="128"/>
      <c r="AO88" s="128"/>
      <c r="AP88" s="128"/>
      <c r="AQ88" s="128"/>
      <c r="AR88" s="128"/>
      <c r="AS88" s="128"/>
      <c r="AT88" s="128"/>
      <c r="AU88" s="128"/>
      <c r="AV88" s="128"/>
      <c r="AW88" s="128"/>
      <c r="AX88" s="128"/>
      <c r="AY88" s="128"/>
      <c r="AZ88" s="128"/>
      <c r="BA88" s="128"/>
      <c r="BB88" s="128"/>
      <c r="BC88" s="128"/>
      <c r="BD88" s="128"/>
      <c r="BE88" s="128"/>
      <c r="BF88" s="128"/>
      <c r="BG88" s="128"/>
      <c r="BH88" s="128"/>
      <c r="BI88" s="128"/>
      <c r="BJ88" s="128"/>
      <c r="BK88" s="128"/>
      <c r="BL88" s="128"/>
      <c r="BM88" s="128"/>
      <c r="BN88" s="128"/>
      <c r="BO88" s="128"/>
      <c r="BP88" s="128"/>
      <c r="BQ88" s="195"/>
      <c r="BR88" s="191"/>
      <c r="BS88" s="191"/>
      <c r="BT88" s="192"/>
      <c r="BU88" s="193"/>
      <c r="BV88" s="193"/>
      <c r="BW88" s="194"/>
      <c r="BX88" s="192"/>
      <c r="BY88" s="37"/>
      <c r="BZ88" s="193"/>
      <c r="CA88" s="37"/>
      <c r="CB88" s="37"/>
      <c r="CC88" s="37"/>
      <c r="CD88" s="37"/>
      <c r="CE88" s="37"/>
      <c r="CF88" s="37"/>
      <c r="CG88" s="10"/>
      <c r="CI88" s="291"/>
      <c r="CJ88" s="292"/>
      <c r="CK88" s="292"/>
      <c r="CL88" s="292"/>
      <c r="CM88" s="292"/>
      <c r="CN88" s="292"/>
      <c r="CO88" s="292"/>
      <c r="CP88" s="292"/>
      <c r="CQ88" s="292"/>
      <c r="CR88" s="196"/>
      <c r="CS88" s="196"/>
      <c r="CT88" s="196"/>
      <c r="CU88" s="196"/>
      <c r="CV88" s="196"/>
      <c r="CW88" s="196"/>
      <c r="CX88" s="196"/>
      <c r="CY88" s="196"/>
      <c r="CZ88" s="196"/>
      <c r="DA88" s="196"/>
      <c r="DB88" s="196"/>
      <c r="DC88" s="196"/>
      <c r="DD88" s="196"/>
      <c r="DE88" s="197"/>
    </row>
    <row r="89" spans="2:135" ht="18.95" customHeight="1">
      <c r="B89" s="5"/>
      <c r="D89" s="183"/>
      <c r="E89" s="28"/>
      <c r="G89" s="37"/>
      <c r="H89" s="195"/>
      <c r="I89" s="310"/>
      <c r="J89" s="311"/>
      <c r="K89" s="311"/>
      <c r="L89" s="311"/>
      <c r="M89" s="311"/>
      <c r="N89" s="311"/>
      <c r="O89" s="311"/>
      <c r="P89" s="311"/>
      <c r="Q89" s="311"/>
      <c r="R89" s="311"/>
      <c r="S89" s="311"/>
      <c r="T89" s="311"/>
      <c r="U89" s="311"/>
      <c r="V89" s="311"/>
      <c r="W89" s="311"/>
      <c r="X89" s="311"/>
      <c r="Y89" s="311"/>
      <c r="Z89" s="311"/>
      <c r="AA89" s="311"/>
      <c r="AB89" s="311"/>
      <c r="AC89" s="311"/>
      <c r="AD89" s="311"/>
      <c r="AE89" s="311"/>
      <c r="AF89" s="311"/>
      <c r="AG89" s="312"/>
      <c r="AH89" s="128"/>
      <c r="AI89" s="128"/>
      <c r="AJ89" s="128"/>
      <c r="AK89" s="128"/>
      <c r="AL89" s="128"/>
      <c r="AM89" s="128"/>
      <c r="AN89" s="128"/>
      <c r="AO89" s="128"/>
      <c r="AP89" s="128"/>
      <c r="AQ89" s="128"/>
      <c r="AR89" s="128"/>
      <c r="AS89" s="128"/>
      <c r="AT89" s="128"/>
      <c r="AU89" s="128"/>
      <c r="AV89" s="128"/>
      <c r="AW89" s="128"/>
      <c r="AX89" s="128"/>
      <c r="AY89" s="128"/>
      <c r="AZ89" s="128"/>
      <c r="BA89" s="128"/>
      <c r="BB89" s="128"/>
      <c r="BC89" s="128"/>
      <c r="BD89" s="128"/>
      <c r="BE89" s="128"/>
      <c r="BF89" s="128"/>
      <c r="BG89" s="128"/>
      <c r="BH89" s="128"/>
      <c r="BI89" s="128"/>
      <c r="BJ89" s="128"/>
      <c r="BK89" s="128"/>
      <c r="BL89" s="128"/>
      <c r="BM89" s="128"/>
      <c r="BN89" s="128"/>
      <c r="BO89" s="128"/>
      <c r="BP89" s="128"/>
      <c r="BQ89" s="195"/>
      <c r="BR89" s="191"/>
      <c r="BS89" s="191"/>
      <c r="BT89" s="192"/>
      <c r="BU89" s="193"/>
      <c r="BV89" s="193"/>
      <c r="BW89" s="194"/>
      <c r="BX89" s="192"/>
      <c r="BY89" s="37"/>
      <c r="BZ89" s="193"/>
      <c r="CA89" s="37"/>
      <c r="CB89" s="37"/>
      <c r="CC89" s="37"/>
      <c r="CD89" s="37"/>
      <c r="CE89" s="37"/>
      <c r="CF89" s="37"/>
      <c r="CG89" s="10"/>
      <c r="CI89" s="291"/>
      <c r="CJ89" s="292"/>
      <c r="CK89" s="292"/>
      <c r="CL89" s="292"/>
      <c r="CM89" s="292"/>
      <c r="CN89" s="292"/>
      <c r="CO89" s="292"/>
      <c r="CP89" s="292"/>
      <c r="CQ89" s="292"/>
      <c r="CR89" s="196"/>
      <c r="CS89" s="196"/>
      <c r="CT89" s="196"/>
      <c r="CU89" s="196"/>
      <c r="CV89" s="196"/>
      <c r="CW89" s="196"/>
      <c r="CX89" s="196"/>
      <c r="CY89" s="196"/>
      <c r="CZ89" s="196"/>
      <c r="DA89" s="196"/>
      <c r="DB89" s="196"/>
      <c r="DC89" s="196"/>
      <c r="DD89" s="196"/>
      <c r="DE89" s="197"/>
    </row>
    <row r="90" spans="2:135" ht="24.95" customHeight="1">
      <c r="B90" s="5"/>
      <c r="D90" s="183"/>
      <c r="E90" s="28"/>
      <c r="G90" s="37"/>
      <c r="I90" s="313"/>
      <c r="J90" s="1206" t="s">
        <v>154</v>
      </c>
      <c r="K90" s="1209"/>
      <c r="L90" s="1210"/>
      <c r="M90" s="1214"/>
      <c r="N90" s="1215"/>
      <c r="O90" s="1215"/>
      <c r="P90" s="1215"/>
      <c r="Q90" s="1216"/>
      <c r="R90" s="315"/>
      <c r="S90" s="1206" t="s">
        <v>10</v>
      </c>
      <c r="T90" s="1207"/>
      <c r="U90" s="1204"/>
      <c r="V90" s="1208"/>
      <c r="W90" s="1208"/>
      <c r="X90" s="1208"/>
      <c r="Y90" s="1208"/>
      <c r="Z90" s="1208"/>
      <c r="AA90" s="1208"/>
      <c r="AB90" s="1205"/>
      <c r="AC90" s="315"/>
      <c r="AD90" s="316" t="s">
        <v>11</v>
      </c>
      <c r="AE90" s="1204"/>
      <c r="AF90" s="1205"/>
      <c r="AG90" s="317"/>
      <c r="AH90" s="128"/>
      <c r="AI90" s="128"/>
      <c r="AJ90" s="128"/>
      <c r="AK90" s="128"/>
      <c r="AL90" s="128"/>
      <c r="AM90" s="128"/>
      <c r="AN90" s="128"/>
      <c r="AO90" s="128"/>
      <c r="AP90" s="128"/>
      <c r="AQ90" s="128"/>
      <c r="AR90" s="128"/>
      <c r="AS90" s="128"/>
      <c r="AT90" s="128"/>
      <c r="AU90" s="128"/>
      <c r="AV90" s="128"/>
      <c r="AW90" s="128"/>
      <c r="AX90" s="128"/>
      <c r="AY90" s="128"/>
      <c r="AZ90" s="128"/>
      <c r="BA90" s="128"/>
      <c r="BB90" s="128"/>
      <c r="BC90" s="128"/>
      <c r="BD90" s="128"/>
      <c r="BE90" s="128"/>
      <c r="BF90" s="128"/>
      <c r="BG90" s="128"/>
      <c r="BH90" s="128"/>
      <c r="BI90" s="128"/>
      <c r="BJ90" s="128"/>
      <c r="BK90" s="128"/>
      <c r="BL90" s="128"/>
      <c r="BM90" s="128"/>
      <c r="BN90" s="128"/>
      <c r="BO90" s="128"/>
      <c r="BP90" s="128"/>
      <c r="BQ90" s="195"/>
      <c r="BR90" s="191"/>
      <c r="BS90" s="191"/>
      <c r="BT90" s="192"/>
      <c r="BU90" s="193"/>
      <c r="BV90" s="193"/>
      <c r="BW90" s="194"/>
      <c r="BX90" s="192"/>
      <c r="BY90" s="37"/>
      <c r="BZ90" s="193"/>
      <c r="CA90" s="37"/>
      <c r="CB90" s="37"/>
      <c r="CC90" s="37"/>
      <c r="CD90" s="37"/>
      <c r="CE90" s="37"/>
      <c r="CF90" s="37"/>
      <c r="CG90" s="10"/>
      <c r="CI90" s="291"/>
      <c r="CJ90" s="292"/>
      <c r="CK90" s="292"/>
      <c r="CL90" s="292"/>
      <c r="CM90" s="292"/>
      <c r="CN90" s="292"/>
      <c r="CO90" s="292"/>
      <c r="CP90" s="292"/>
      <c r="CQ90" s="292"/>
      <c r="CR90" s="196"/>
      <c r="CS90" s="196"/>
      <c r="CT90" s="196"/>
      <c r="CU90" s="196"/>
      <c r="CV90" s="196"/>
      <c r="CW90" s="196"/>
      <c r="CX90" s="196"/>
      <c r="CY90" s="196"/>
      <c r="CZ90" s="196"/>
      <c r="DA90" s="196"/>
      <c r="DB90" s="196"/>
      <c r="DC90" s="196"/>
      <c r="DD90" s="196"/>
      <c r="DE90" s="197"/>
    </row>
    <row r="91" spans="2:135" ht="20.100000000000001" customHeight="1">
      <c r="B91" s="5"/>
      <c r="D91" s="183"/>
      <c r="E91" s="28"/>
      <c r="G91" s="37"/>
      <c r="I91" s="313"/>
      <c r="J91" s="318"/>
      <c r="K91" s="318"/>
      <c r="L91" s="319"/>
      <c r="M91" s="319"/>
      <c r="N91" s="319"/>
      <c r="O91" s="319"/>
      <c r="P91" s="319"/>
      <c r="Q91" s="319"/>
      <c r="R91" s="318"/>
      <c r="S91" s="318"/>
      <c r="T91" s="319"/>
      <c r="U91" s="318"/>
      <c r="V91" s="318"/>
      <c r="W91" s="319"/>
      <c r="X91" s="318"/>
      <c r="Y91" s="318"/>
      <c r="Z91" s="318"/>
      <c r="AA91" s="318"/>
      <c r="AB91" s="318"/>
      <c r="AC91" s="318"/>
      <c r="AD91" s="318"/>
      <c r="AE91" s="320"/>
      <c r="AF91" s="320"/>
      <c r="AG91" s="321"/>
      <c r="AH91" s="128"/>
      <c r="AI91" s="128"/>
      <c r="AJ91" s="128"/>
      <c r="AK91" s="128"/>
      <c r="AL91" s="128"/>
      <c r="AM91" s="128"/>
      <c r="AN91" s="128"/>
      <c r="AO91" s="128"/>
      <c r="AP91" s="128"/>
      <c r="AQ91" s="128"/>
      <c r="AR91" s="128"/>
      <c r="AS91" s="128"/>
      <c r="AT91" s="128"/>
      <c r="AU91" s="128"/>
      <c r="AV91" s="128"/>
      <c r="AW91" s="128"/>
      <c r="AX91" s="128"/>
      <c r="AY91" s="128"/>
      <c r="AZ91" s="128"/>
      <c r="BA91" s="128"/>
      <c r="BB91" s="128"/>
      <c r="BC91" s="128"/>
      <c r="BD91" s="128"/>
      <c r="BE91" s="128"/>
      <c r="BF91" s="128"/>
      <c r="BG91" s="128"/>
      <c r="BH91" s="128"/>
      <c r="BI91" s="128"/>
      <c r="BJ91" s="128"/>
      <c r="BK91" s="128"/>
      <c r="BL91" s="128"/>
      <c r="BM91" s="128"/>
      <c r="BN91" s="128"/>
      <c r="BO91" s="128"/>
      <c r="BP91" s="128"/>
      <c r="BQ91" s="195"/>
      <c r="BR91" s="191"/>
      <c r="BS91" s="191"/>
      <c r="BT91" s="192"/>
      <c r="BU91" s="193"/>
      <c r="BV91" s="193"/>
      <c r="BW91" s="194"/>
      <c r="BX91" s="192"/>
      <c r="BY91" s="37"/>
      <c r="BZ91" s="193"/>
      <c r="CA91" s="37"/>
      <c r="CB91" s="37"/>
      <c r="CC91" s="37"/>
      <c r="CD91" s="37"/>
      <c r="CE91" s="37"/>
      <c r="CF91" s="37"/>
      <c r="CG91" s="10"/>
      <c r="CI91" s="291"/>
      <c r="CJ91" s="292"/>
      <c r="CK91" s="292"/>
      <c r="CL91" s="292"/>
      <c r="CM91" s="292"/>
      <c r="CN91" s="292"/>
      <c r="CO91" s="292"/>
      <c r="CP91" s="292"/>
      <c r="CQ91" s="292"/>
      <c r="CR91" s="196"/>
      <c r="CS91" s="196"/>
      <c r="CT91" s="196"/>
      <c r="CU91" s="196"/>
      <c r="CV91" s="196"/>
      <c r="CW91" s="196"/>
      <c r="CX91" s="196"/>
      <c r="CY91" s="196"/>
      <c r="CZ91" s="196"/>
      <c r="DA91" s="196"/>
      <c r="DB91" s="196"/>
      <c r="DC91" s="196"/>
      <c r="DD91" s="196"/>
      <c r="DE91" s="197"/>
    </row>
    <row r="92" spans="2:135" ht="24.95" customHeight="1">
      <c r="B92" s="5"/>
      <c r="D92" s="183"/>
      <c r="E92" s="28"/>
      <c r="G92" s="37"/>
      <c r="I92" s="313"/>
      <c r="J92" s="314" t="s">
        <v>12</v>
      </c>
      <c r="K92" s="1211"/>
      <c r="L92" s="1212"/>
      <c r="M92" s="1212"/>
      <c r="N92" s="1212"/>
      <c r="O92" s="1212"/>
      <c r="P92" s="1213"/>
      <c r="Q92" s="315"/>
      <c r="R92" s="315"/>
      <c r="S92" s="314" t="s">
        <v>13</v>
      </c>
      <c r="T92" s="1217"/>
      <c r="U92" s="1218"/>
      <c r="V92" s="1219"/>
      <c r="W92" s="315"/>
      <c r="X92" s="315"/>
      <c r="Y92" s="315"/>
      <c r="Z92" s="315"/>
      <c r="AA92" s="315"/>
      <c r="AB92" s="315"/>
      <c r="AC92" s="315"/>
      <c r="AD92" s="315"/>
      <c r="AE92" s="322"/>
      <c r="AF92" s="322"/>
      <c r="AG92" s="323"/>
      <c r="AH92" s="324"/>
      <c r="AI92" s="324"/>
      <c r="AJ92" s="324"/>
      <c r="AK92" s="324"/>
      <c r="AL92" s="101"/>
      <c r="AM92" s="101"/>
      <c r="AN92" s="101"/>
      <c r="AO92" s="101"/>
      <c r="AP92" s="101"/>
      <c r="AQ92" s="101"/>
      <c r="AR92" s="101"/>
      <c r="AS92" s="101"/>
      <c r="AT92" s="101"/>
      <c r="AU92" s="101"/>
      <c r="AV92" s="101"/>
      <c r="AW92" s="101"/>
      <c r="AX92" s="101"/>
      <c r="AY92" s="101"/>
      <c r="AZ92" s="101"/>
      <c r="BA92" s="101"/>
      <c r="BB92" s="101"/>
      <c r="BC92" s="101"/>
      <c r="BD92" s="101"/>
      <c r="BE92" s="101"/>
      <c r="BF92" s="101"/>
      <c r="BG92" s="101"/>
      <c r="BH92" s="101"/>
      <c r="BI92" s="101"/>
      <c r="BJ92" s="128"/>
      <c r="BK92" s="128"/>
      <c r="BL92" s="128"/>
      <c r="BM92" s="128"/>
      <c r="BN92" s="128"/>
      <c r="BO92" s="128"/>
      <c r="BP92" s="128"/>
      <c r="BQ92" s="195"/>
      <c r="BR92" s="191"/>
      <c r="BS92" s="191"/>
      <c r="BT92" s="192"/>
      <c r="BU92" s="193"/>
      <c r="BV92" s="193"/>
      <c r="BW92" s="194"/>
      <c r="CE92" s="37"/>
      <c r="CF92" s="37"/>
      <c r="CG92" s="10"/>
      <c r="CI92" s="291"/>
      <c r="CJ92" s="292"/>
      <c r="CK92" s="292"/>
      <c r="CL92" s="292"/>
      <c r="CM92" s="292"/>
      <c r="CN92" s="292"/>
      <c r="CO92" s="292"/>
      <c r="CP92" s="292"/>
      <c r="CQ92" s="292"/>
      <c r="CR92" s="196"/>
      <c r="CS92" s="196"/>
      <c r="CT92" s="196"/>
      <c r="CU92" s="196"/>
      <c r="CV92" s="196"/>
      <c r="CW92" s="196"/>
      <c r="CX92" s="196"/>
      <c r="CY92" s="196"/>
      <c r="CZ92" s="196"/>
      <c r="DA92" s="196"/>
      <c r="DB92" s="196"/>
      <c r="DC92" s="196"/>
      <c r="DD92" s="196"/>
      <c r="DE92" s="197"/>
    </row>
    <row r="93" spans="2:135" ht="45" customHeight="1">
      <c r="B93" s="5"/>
      <c r="D93" s="183"/>
      <c r="E93" s="28"/>
      <c r="H93" s="325"/>
      <c r="I93" s="326"/>
      <c r="J93" s="327"/>
      <c r="K93" s="327"/>
      <c r="L93" s="327"/>
      <c r="M93" s="328"/>
      <c r="N93" s="328"/>
      <c r="O93" s="328"/>
      <c r="P93" s="328"/>
      <c r="Q93" s="328"/>
      <c r="R93" s="328"/>
      <c r="S93" s="328"/>
      <c r="T93" s="328"/>
      <c r="U93" s="328"/>
      <c r="V93" s="328"/>
      <c r="W93" s="328"/>
      <c r="X93" s="328"/>
      <c r="Y93" s="328"/>
      <c r="Z93" s="328"/>
      <c r="AA93" s="328"/>
      <c r="AB93" s="328"/>
      <c r="AC93" s="328"/>
      <c r="AD93" s="328"/>
      <c r="AE93" s="328"/>
      <c r="AF93" s="328"/>
      <c r="AG93" s="329"/>
      <c r="AJ93" s="128"/>
      <c r="AK93" s="128"/>
      <c r="AL93" s="128"/>
      <c r="AM93" s="128"/>
      <c r="AN93" s="128"/>
      <c r="AO93" s="128"/>
      <c r="AP93" s="128"/>
      <c r="AQ93" s="128"/>
      <c r="AR93" s="128"/>
      <c r="AS93" s="128"/>
      <c r="AT93" s="128"/>
      <c r="AU93" s="128"/>
      <c r="AV93" s="128"/>
      <c r="AW93" s="128"/>
      <c r="AX93" s="128"/>
      <c r="AY93" s="128"/>
      <c r="AZ93" s="128"/>
      <c r="BA93" s="128"/>
      <c r="BB93" s="128"/>
      <c r="BC93" s="128"/>
      <c r="BD93" s="128"/>
      <c r="BE93" s="128"/>
      <c r="BF93" s="128"/>
      <c r="BG93" s="128"/>
      <c r="BH93" s="128"/>
      <c r="BI93" s="128"/>
      <c r="BJ93" s="128"/>
      <c r="BK93" s="128"/>
      <c r="BL93" s="128"/>
      <c r="BM93" s="128"/>
      <c r="BN93" s="128"/>
      <c r="BO93" s="128"/>
      <c r="BP93" s="128"/>
      <c r="BR93" s="191"/>
      <c r="BS93" s="191"/>
      <c r="BT93" s="192"/>
      <c r="BU93" s="193"/>
      <c r="BX93" s="110"/>
      <c r="BY93" s="110"/>
      <c r="BZ93" s="110"/>
      <c r="CA93" s="111"/>
      <c r="CB93" s="37"/>
      <c r="CC93" s="37"/>
      <c r="CD93" s="37"/>
      <c r="CG93" s="10"/>
    </row>
    <row r="94" spans="2:135" s="21" customFormat="1" ht="15" customHeight="1">
      <c r="B94" s="5"/>
      <c r="C94" s="1"/>
      <c r="D94" s="227"/>
      <c r="E94" s="1"/>
      <c r="F94" s="96"/>
      <c r="G94" s="37"/>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10"/>
      <c r="BR94" s="1"/>
      <c r="BS94" s="1"/>
      <c r="BT94" s="1"/>
      <c r="BU94" s="1"/>
      <c r="BV94" s="110"/>
      <c r="BW94" s="110"/>
      <c r="BX94" s="37"/>
      <c r="BY94" s="37"/>
      <c r="BZ94" s="37"/>
      <c r="CA94" s="37"/>
      <c r="CB94" s="37"/>
      <c r="CC94" s="37"/>
      <c r="CD94" s="37"/>
      <c r="CE94" s="37"/>
      <c r="CF94" s="96"/>
      <c r="CG94" s="99"/>
      <c r="CI94" s="228"/>
      <c r="CJ94" s="228"/>
      <c r="CK94" s="228"/>
      <c r="CL94" s="228"/>
      <c r="CM94" s="228"/>
      <c r="CN94" s="228"/>
      <c r="CO94" s="228"/>
      <c r="CP94" s="228"/>
      <c r="CQ94" s="228"/>
      <c r="CR94" s="198"/>
      <c r="CS94" s="198"/>
      <c r="CT94" s="198"/>
      <c r="CU94" s="198"/>
      <c r="CV94" s="198"/>
      <c r="CW94" s="198"/>
      <c r="CX94" s="198"/>
      <c r="CY94" s="198"/>
      <c r="CZ94" s="198"/>
      <c r="DA94" s="198"/>
      <c r="DB94" s="198"/>
      <c r="DC94" s="198"/>
      <c r="DD94" s="198"/>
      <c r="DE94" s="198"/>
      <c r="DF94" s="198"/>
      <c r="DG94" s="198"/>
      <c r="DH94" s="198"/>
      <c r="DI94" s="198"/>
      <c r="DJ94" s="198"/>
      <c r="DK94" s="198"/>
      <c r="DL94" s="198"/>
      <c r="DM94" s="198"/>
      <c r="DN94" s="198"/>
      <c r="DO94" s="198"/>
      <c r="DP94" s="198"/>
      <c r="DQ94" s="198"/>
      <c r="DR94" s="198"/>
      <c r="DS94" s="198"/>
      <c r="DT94" s="198"/>
      <c r="DU94" s="198"/>
      <c r="DV94" s="198"/>
      <c r="DW94" s="198"/>
      <c r="DX94" s="198"/>
      <c r="DY94" s="198"/>
      <c r="DZ94" s="198"/>
      <c r="EA94" s="198"/>
      <c r="EB94" s="198"/>
      <c r="EC94" s="198"/>
      <c r="ED94" s="198"/>
      <c r="EE94" s="198"/>
    </row>
    <row r="95" spans="2:135" ht="9.9499999999999993" customHeight="1">
      <c r="B95" s="109"/>
      <c r="C95" s="21"/>
      <c r="D95" s="236"/>
      <c r="E95" s="21"/>
      <c r="F95" s="112"/>
      <c r="G95" s="37"/>
      <c r="H95" s="110"/>
      <c r="I95" s="110"/>
      <c r="J95" s="110"/>
      <c r="K95" s="110"/>
      <c r="L95" s="110"/>
      <c r="M95" s="21"/>
      <c r="N95" s="21"/>
      <c r="O95" s="21"/>
      <c r="P95" s="21"/>
      <c r="Q95" s="21"/>
      <c r="R95" s="21"/>
      <c r="S95" s="21"/>
      <c r="T95" s="21"/>
      <c r="U95" s="21"/>
      <c r="V95" s="21"/>
      <c r="W95" s="21"/>
      <c r="X95" s="21"/>
      <c r="Y95" s="21"/>
      <c r="Z95" s="21"/>
      <c r="AA95" s="21"/>
      <c r="AB95" s="21"/>
      <c r="AC95" s="21"/>
      <c r="AD95" s="21"/>
      <c r="AE95" s="21"/>
      <c r="AF95" s="21"/>
      <c r="AG95" s="21"/>
      <c r="AH95" s="21"/>
      <c r="AI95" s="21"/>
      <c r="AJ95" s="110"/>
      <c r="AK95" s="110"/>
      <c r="AL95" s="110"/>
      <c r="AM95" s="110"/>
      <c r="AN95" s="110"/>
      <c r="AO95" s="110"/>
      <c r="AP95" s="110"/>
      <c r="AQ95" s="110"/>
      <c r="AR95" s="110"/>
      <c r="AS95" s="110"/>
      <c r="AT95" s="110"/>
      <c r="AU95" s="110"/>
      <c r="AV95" s="110"/>
      <c r="AW95" s="110"/>
      <c r="AX95" s="110"/>
      <c r="AY95" s="110"/>
      <c r="AZ95" s="110"/>
      <c r="BA95" s="110"/>
      <c r="BB95" s="110"/>
      <c r="BC95" s="110"/>
      <c r="BD95" s="110"/>
      <c r="BE95" s="110"/>
      <c r="BF95" s="110"/>
      <c r="BG95" s="110"/>
      <c r="BH95" s="110"/>
      <c r="BI95" s="110"/>
      <c r="BJ95" s="110"/>
      <c r="BK95" s="110"/>
      <c r="BL95" s="110"/>
      <c r="BM95" s="110"/>
      <c r="BN95" s="110"/>
      <c r="BO95" s="110"/>
      <c r="BP95" s="110"/>
      <c r="BQ95" s="37"/>
      <c r="BR95" s="110"/>
      <c r="BS95" s="110"/>
      <c r="BT95" s="110"/>
      <c r="BU95" s="110"/>
      <c r="BV95" s="37"/>
      <c r="BW95" s="37"/>
      <c r="BX95" s="112"/>
      <c r="BY95" s="112"/>
      <c r="BZ95" s="116"/>
      <c r="CA95" s="116"/>
      <c r="CB95" s="116"/>
      <c r="CC95" s="116"/>
      <c r="CD95" s="112"/>
      <c r="CE95" s="37"/>
      <c r="CF95" s="112"/>
      <c r="CG95" s="114"/>
    </row>
    <row r="96" spans="2:135" ht="9.9499999999999993" customHeight="1">
      <c r="B96" s="5"/>
      <c r="C96" s="9"/>
      <c r="F96" s="112"/>
      <c r="G96" s="112"/>
      <c r="H96" s="113"/>
      <c r="I96" s="37"/>
      <c r="J96" s="37"/>
      <c r="K96" s="37"/>
      <c r="L96" s="37"/>
      <c r="M96" s="37"/>
      <c r="N96" s="37"/>
      <c r="O96" s="37"/>
      <c r="P96" s="37"/>
      <c r="Q96" s="37"/>
      <c r="R96" s="37"/>
      <c r="S96" s="37"/>
      <c r="T96" s="37"/>
      <c r="U96" s="37"/>
      <c r="V96" s="37"/>
      <c r="W96" s="37"/>
      <c r="X96" s="37"/>
      <c r="Y96" s="37"/>
      <c r="Z96" s="37"/>
      <c r="AA96" s="37"/>
      <c r="AB96" s="37"/>
      <c r="AC96" s="37"/>
      <c r="AD96" s="37"/>
      <c r="AE96" s="37"/>
      <c r="AF96" s="37"/>
      <c r="AG96" s="37"/>
      <c r="AH96" s="37"/>
      <c r="AI96" s="37"/>
      <c r="AJ96" s="37"/>
      <c r="AK96" s="37"/>
      <c r="AL96" s="37"/>
      <c r="AM96" s="37"/>
      <c r="AN96" s="37"/>
      <c r="AO96" s="37"/>
      <c r="AP96" s="37"/>
      <c r="AQ96" s="37"/>
      <c r="AR96" s="37"/>
      <c r="AS96" s="37"/>
      <c r="AT96" s="37"/>
      <c r="AU96" s="37"/>
      <c r="AV96" s="37"/>
      <c r="AW96" s="37"/>
      <c r="AX96" s="37"/>
      <c r="AY96" s="37"/>
      <c r="AZ96" s="37"/>
      <c r="BA96" s="37"/>
      <c r="BB96" s="37"/>
      <c r="BC96" s="37"/>
      <c r="BD96" s="37"/>
      <c r="BE96" s="37"/>
      <c r="BF96" s="37"/>
      <c r="BG96" s="37"/>
      <c r="BH96" s="37"/>
      <c r="BI96" s="37"/>
      <c r="BJ96" s="37"/>
      <c r="BK96" s="37"/>
      <c r="BL96" s="37"/>
      <c r="BM96" s="37"/>
      <c r="BN96" s="37"/>
      <c r="BO96" s="37"/>
      <c r="BP96" s="37"/>
      <c r="BQ96" s="115"/>
      <c r="BR96" s="37"/>
      <c r="BS96" s="37"/>
      <c r="BT96" s="37"/>
      <c r="BU96" s="37"/>
      <c r="BV96" s="112"/>
      <c r="BW96" s="112"/>
      <c r="BX96" s="112"/>
      <c r="BY96" s="112"/>
      <c r="BZ96" s="116"/>
      <c r="CA96" s="116"/>
      <c r="CB96" s="116"/>
      <c r="CC96" s="116"/>
      <c r="CD96" s="112"/>
      <c r="CE96" s="112"/>
      <c r="CF96" s="112"/>
      <c r="CG96" s="114"/>
    </row>
    <row r="97" spans="2:135" ht="24.95" customHeight="1">
      <c r="B97" s="5"/>
      <c r="C97" s="9"/>
      <c r="D97" s="330"/>
      <c r="E97" s="9"/>
      <c r="F97" s="112"/>
      <c r="G97" s="112"/>
      <c r="H97" s="113"/>
      <c r="I97" s="112"/>
      <c r="J97" s="112"/>
      <c r="K97" s="112"/>
      <c r="L97" s="115"/>
      <c r="M97" s="115"/>
      <c r="N97" s="115"/>
      <c r="O97" s="115"/>
      <c r="P97" s="115"/>
      <c r="Q97" s="112"/>
      <c r="R97" s="112"/>
      <c r="S97" s="112"/>
      <c r="T97" s="112"/>
      <c r="U97" s="112"/>
      <c r="V97" s="112"/>
      <c r="W97" s="112"/>
      <c r="X97" s="115"/>
      <c r="Y97" s="115"/>
      <c r="Z97" s="115"/>
      <c r="AA97" s="115"/>
      <c r="AB97" s="115"/>
      <c r="AC97" s="112"/>
      <c r="AD97" s="112"/>
      <c r="AE97" s="112"/>
      <c r="AF97" s="115"/>
      <c r="AG97" s="115"/>
      <c r="AH97" s="115"/>
      <c r="AI97" s="115"/>
      <c r="AJ97" s="115"/>
      <c r="AK97" s="112"/>
      <c r="AL97" s="112"/>
      <c r="AM97" s="112"/>
      <c r="AN97" s="112"/>
      <c r="AO97" s="112"/>
      <c r="AP97" s="112"/>
      <c r="AQ97" s="112"/>
      <c r="AR97" s="112"/>
      <c r="AS97" s="112"/>
      <c r="AT97" s="112"/>
      <c r="AU97" s="112"/>
      <c r="AV97" s="112"/>
      <c r="AW97" s="112"/>
      <c r="AX97" s="112"/>
      <c r="AY97" s="112"/>
      <c r="AZ97" s="112"/>
      <c r="BA97" s="112"/>
      <c r="BB97" s="112"/>
      <c r="BC97" s="112"/>
      <c r="BD97" s="112"/>
      <c r="BE97" s="112"/>
      <c r="BF97" s="112"/>
      <c r="BG97" s="112"/>
      <c r="BH97" s="112"/>
      <c r="BI97" s="112"/>
      <c r="BJ97" s="112"/>
      <c r="BK97" s="112"/>
      <c r="BL97" s="115"/>
      <c r="BM97" s="115"/>
      <c r="BN97" s="115"/>
      <c r="BO97" s="115"/>
      <c r="BP97" s="115"/>
      <c r="BQ97" s="115"/>
      <c r="BR97" s="112"/>
      <c r="BS97" s="112"/>
      <c r="BT97" s="112"/>
      <c r="BU97" s="112"/>
      <c r="BV97" s="112"/>
      <c r="BW97" s="112"/>
      <c r="BX97" s="112"/>
      <c r="BY97" s="112"/>
      <c r="BZ97" s="116"/>
      <c r="CA97" s="116"/>
      <c r="CB97" s="116"/>
      <c r="CC97" s="116"/>
      <c r="CD97" s="112"/>
      <c r="CE97" s="112"/>
      <c r="CF97" s="112"/>
      <c r="CG97" s="114"/>
    </row>
    <row r="98" spans="2:135" ht="15" customHeight="1">
      <c r="B98" s="5"/>
      <c r="F98" s="120"/>
      <c r="G98" s="182" t="str">
        <f>Données!AF3</f>
        <v xml:space="preserve">Conception et réalisation : Thierry GÉRARD IEN-ET STI Design &amp; Métiers d'art - Version 5.2 • Septembre 2020    
Adaptation Equipe Académique Rennes [ 07 83 77 09 55 ] - Version 5.2 • Mars 2021 </v>
      </c>
      <c r="H98" s="113"/>
      <c r="I98" s="112"/>
      <c r="J98" s="112"/>
      <c r="K98" s="112"/>
      <c r="L98" s="115"/>
      <c r="M98" s="115"/>
      <c r="N98" s="115"/>
      <c r="O98" s="115"/>
      <c r="P98" s="115"/>
      <c r="Q98" s="112"/>
      <c r="R98" s="112"/>
      <c r="S98" s="112"/>
      <c r="T98" s="112"/>
      <c r="U98" s="112"/>
      <c r="V98" s="112"/>
      <c r="W98" s="112"/>
      <c r="X98" s="115"/>
      <c r="Y98" s="115"/>
      <c r="Z98" s="115"/>
      <c r="AA98" s="115"/>
      <c r="AB98" s="115"/>
      <c r="AC98" s="112"/>
      <c r="AD98" s="112"/>
      <c r="AE98" s="112"/>
      <c r="AF98" s="115"/>
      <c r="AG98" s="115"/>
      <c r="AH98" s="115"/>
      <c r="AI98" s="115"/>
      <c r="AJ98" s="115"/>
      <c r="AK98" s="112"/>
      <c r="AL98" s="112"/>
      <c r="AM98" s="112"/>
      <c r="AN98" s="112"/>
      <c r="AO98" s="112"/>
      <c r="AP98" s="112"/>
      <c r="AQ98" s="112"/>
      <c r="AR98" s="112"/>
      <c r="AS98" s="112"/>
      <c r="AT98" s="112"/>
      <c r="AU98" s="112"/>
      <c r="AV98" s="112"/>
      <c r="AW98" s="112"/>
      <c r="AX98" s="112"/>
      <c r="AY98" s="112"/>
      <c r="AZ98" s="112"/>
      <c r="BA98" s="112"/>
      <c r="BB98" s="112"/>
      <c r="BC98" s="112"/>
      <c r="BD98" s="112"/>
      <c r="BE98" s="112"/>
      <c r="BF98" s="112"/>
      <c r="BG98" s="112"/>
      <c r="BH98" s="112"/>
      <c r="BI98" s="112"/>
      <c r="BJ98" s="112"/>
      <c r="BK98" s="112"/>
      <c r="BL98" s="115"/>
      <c r="BM98" s="115"/>
      <c r="BN98" s="115"/>
      <c r="BO98" s="115"/>
      <c r="BP98" s="115"/>
      <c r="BQ98" s="331"/>
      <c r="BR98" s="112"/>
      <c r="BS98" s="112"/>
      <c r="BT98" s="112"/>
      <c r="BU98" s="112"/>
      <c r="BV98" s="112"/>
      <c r="BW98" s="112"/>
      <c r="BX98" s="112"/>
      <c r="BY98" s="112"/>
      <c r="BZ98" s="116"/>
      <c r="CA98" s="116"/>
      <c r="CB98" s="116"/>
      <c r="CC98" s="116"/>
      <c r="CD98" s="112"/>
      <c r="CE98" s="112"/>
      <c r="CF98" s="112"/>
      <c r="CG98" s="114"/>
    </row>
    <row r="99" spans="2:135" s="102" customFormat="1">
      <c r="B99" s="119"/>
      <c r="C99" s="120"/>
      <c r="D99" s="331"/>
      <c r="E99" s="120"/>
      <c r="F99" s="331"/>
      <c r="G99" s="331"/>
      <c r="H99" s="331"/>
      <c r="I99" s="331"/>
      <c r="J99" s="331"/>
      <c r="K99" s="331"/>
      <c r="L99" s="331"/>
      <c r="M99" s="331"/>
      <c r="N99" s="331"/>
      <c r="O99" s="331"/>
      <c r="P99" s="331"/>
      <c r="Q99" s="331"/>
      <c r="R99" s="331"/>
      <c r="S99" s="331"/>
      <c r="T99" s="331"/>
      <c r="U99" s="331"/>
      <c r="V99" s="331"/>
      <c r="W99" s="331"/>
      <c r="X99" s="331"/>
      <c r="Y99" s="331"/>
      <c r="Z99" s="331"/>
      <c r="AA99" s="331"/>
      <c r="AB99" s="331"/>
      <c r="AC99" s="331"/>
      <c r="AD99" s="331"/>
      <c r="AE99" s="331"/>
      <c r="AF99" s="331"/>
      <c r="AG99" s="331"/>
      <c r="AH99" s="331"/>
      <c r="AI99" s="331"/>
      <c r="AJ99" s="331"/>
      <c r="AK99" s="331"/>
      <c r="AL99" s="331"/>
      <c r="AM99" s="331"/>
      <c r="AN99" s="331"/>
      <c r="AO99" s="331"/>
      <c r="AP99" s="331"/>
      <c r="AQ99" s="331"/>
      <c r="AR99" s="331"/>
      <c r="AS99" s="331"/>
      <c r="AT99" s="331"/>
      <c r="AU99" s="331"/>
      <c r="AV99" s="331"/>
      <c r="AW99" s="331"/>
      <c r="AX99" s="331"/>
      <c r="AY99" s="331"/>
      <c r="AZ99" s="331"/>
      <c r="BA99" s="331"/>
      <c r="BB99" s="331"/>
      <c r="BC99" s="331"/>
      <c r="BD99" s="331"/>
      <c r="BE99" s="331"/>
      <c r="BF99" s="331"/>
      <c r="BG99" s="331"/>
      <c r="BH99" s="331"/>
      <c r="BI99" s="331"/>
      <c r="BJ99" s="331"/>
      <c r="BK99" s="331"/>
      <c r="BL99" s="331"/>
      <c r="BM99" s="331"/>
      <c r="BN99" s="331"/>
      <c r="BO99" s="331"/>
      <c r="BP99" s="331"/>
      <c r="BR99" s="331"/>
      <c r="BS99" s="331"/>
      <c r="BT99" s="331"/>
      <c r="BU99" s="331"/>
      <c r="BV99" s="331"/>
      <c r="BW99" s="331"/>
      <c r="BX99" s="122"/>
      <c r="BY99" s="122"/>
      <c r="BZ99" s="122"/>
      <c r="CA99" s="120"/>
      <c r="CB99" s="120"/>
      <c r="CC99" s="120"/>
      <c r="CD99" s="120"/>
      <c r="CE99" s="120"/>
      <c r="CF99" s="120"/>
      <c r="CG99" s="123"/>
      <c r="CI99" s="228"/>
      <c r="CJ99" s="228"/>
      <c r="CK99" s="228"/>
      <c r="CL99" s="228"/>
      <c r="CM99" s="228"/>
      <c r="CN99" s="228"/>
      <c r="CO99" s="228"/>
      <c r="CP99" s="228"/>
      <c r="CQ99" s="228"/>
      <c r="CR99" s="332"/>
      <c r="CS99" s="332"/>
      <c r="CT99" s="332"/>
      <c r="CU99" s="332"/>
      <c r="CV99" s="332"/>
      <c r="CW99" s="332"/>
      <c r="CX99" s="332"/>
      <c r="CY99" s="332"/>
      <c r="CZ99" s="332"/>
      <c r="DA99" s="332"/>
      <c r="DB99" s="332"/>
      <c r="DC99" s="332"/>
      <c r="DD99" s="332"/>
      <c r="DE99" s="332"/>
      <c r="DF99" s="332"/>
      <c r="DG99" s="332"/>
      <c r="DH99" s="332"/>
      <c r="DI99" s="332"/>
      <c r="DJ99" s="332"/>
      <c r="DK99" s="332"/>
      <c r="DL99" s="332"/>
      <c r="DM99" s="332"/>
      <c r="DN99" s="332"/>
      <c r="DO99" s="332"/>
      <c r="DP99" s="332"/>
      <c r="DQ99" s="332"/>
      <c r="DR99" s="332"/>
      <c r="DS99" s="332"/>
      <c r="DT99" s="332"/>
      <c r="DU99" s="332"/>
      <c r="DV99" s="332"/>
      <c r="DW99" s="332"/>
      <c r="DX99" s="332"/>
      <c r="DY99" s="332"/>
      <c r="DZ99" s="332"/>
      <c r="EA99" s="332"/>
      <c r="EB99" s="332"/>
      <c r="EC99" s="332"/>
      <c r="ED99" s="332"/>
      <c r="EE99" s="332"/>
    </row>
    <row r="100" spans="2:135" s="124" customFormat="1">
      <c r="B100" s="102"/>
      <c r="C100" s="102"/>
      <c r="D100" s="333"/>
      <c r="E100" s="102"/>
      <c r="H100" s="102"/>
      <c r="I100" s="102"/>
      <c r="J100" s="102"/>
      <c r="K100" s="102"/>
      <c r="L100" s="102"/>
      <c r="M100" s="102"/>
      <c r="N100" s="102"/>
      <c r="O100" s="102"/>
      <c r="P100" s="102"/>
      <c r="Q100" s="102"/>
      <c r="R100" s="102"/>
      <c r="S100" s="102"/>
      <c r="T100" s="102"/>
      <c r="U100" s="102"/>
      <c r="V100" s="102"/>
      <c r="W100" s="102"/>
      <c r="X100" s="102"/>
      <c r="Y100" s="102"/>
      <c r="Z100" s="102"/>
      <c r="AA100" s="102"/>
      <c r="AB100" s="102"/>
      <c r="AC100" s="102"/>
      <c r="AD100" s="102"/>
      <c r="AE100" s="102"/>
      <c r="AF100" s="102"/>
      <c r="AG100" s="102"/>
      <c r="AH100" s="102"/>
      <c r="AI100" s="102"/>
      <c r="AJ100" s="102"/>
      <c r="AK100" s="102"/>
      <c r="AL100" s="102"/>
      <c r="AM100" s="102"/>
      <c r="AN100" s="102"/>
      <c r="AO100" s="102"/>
      <c r="AP100" s="102"/>
      <c r="AQ100" s="102"/>
      <c r="AR100" s="102"/>
      <c r="AS100" s="102"/>
      <c r="AT100" s="102"/>
      <c r="AU100" s="102"/>
      <c r="AV100" s="102"/>
      <c r="AW100" s="102"/>
      <c r="AX100" s="102"/>
      <c r="AY100" s="102"/>
      <c r="AZ100" s="102"/>
      <c r="BA100" s="102"/>
      <c r="BB100" s="102"/>
      <c r="BC100" s="102"/>
      <c r="BD100" s="102"/>
      <c r="BE100" s="102"/>
      <c r="BF100" s="102"/>
      <c r="BG100" s="102"/>
      <c r="BH100" s="102"/>
      <c r="BI100" s="102"/>
      <c r="BJ100" s="102"/>
      <c r="BK100" s="102"/>
      <c r="BL100" s="102"/>
      <c r="BM100" s="102"/>
      <c r="BN100" s="102"/>
      <c r="BO100" s="102"/>
      <c r="BP100" s="102"/>
      <c r="BR100" s="102"/>
      <c r="BS100" s="102"/>
      <c r="BT100" s="102"/>
      <c r="BU100" s="102"/>
      <c r="BV100" s="102"/>
      <c r="BW100" s="102"/>
      <c r="BX100" s="102"/>
      <c r="BY100" s="102"/>
      <c r="BZ100" s="102"/>
      <c r="CA100" s="102"/>
      <c r="CB100" s="102"/>
      <c r="CC100" s="102"/>
      <c r="CD100" s="102"/>
      <c r="CE100" s="102"/>
      <c r="CF100" s="102"/>
      <c r="CG100" s="102"/>
      <c r="CI100" s="228"/>
      <c r="CJ100" s="228"/>
      <c r="CK100" s="228"/>
      <c r="CL100" s="228"/>
      <c r="CM100" s="228"/>
      <c r="CN100" s="228"/>
      <c r="CO100" s="228"/>
      <c r="CP100" s="228"/>
      <c r="CQ100" s="228"/>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row>
    <row r="101" spans="2:135" s="124" customFormat="1">
      <c r="D101" s="334"/>
      <c r="CI101" s="228"/>
      <c r="CJ101" s="228"/>
      <c r="CK101" s="228"/>
      <c r="CL101" s="228"/>
      <c r="CM101" s="228"/>
      <c r="CN101" s="228"/>
      <c r="CO101" s="228"/>
      <c r="CP101" s="228"/>
      <c r="CQ101" s="228"/>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row>
    <row r="102" spans="2:135" s="124" customFormat="1">
      <c r="D102" s="334"/>
      <c r="CI102" s="228"/>
      <c r="CJ102" s="228"/>
      <c r="CK102" s="228"/>
      <c r="CL102" s="228"/>
      <c r="CM102" s="228"/>
      <c r="CN102" s="228"/>
      <c r="CO102" s="228"/>
      <c r="CP102" s="228"/>
      <c r="CQ102" s="228"/>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row>
    <row r="103" spans="2:135" s="124" customFormat="1">
      <c r="D103" s="334"/>
      <c r="F103" s="107"/>
      <c r="G103" s="107"/>
      <c r="CI103" s="228"/>
      <c r="CJ103" s="228"/>
      <c r="CK103" s="228"/>
      <c r="CL103" s="228"/>
      <c r="CM103" s="228"/>
      <c r="CN103" s="228"/>
      <c r="CO103" s="228"/>
      <c r="CP103" s="228"/>
      <c r="CQ103" s="228"/>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row>
    <row r="104" spans="2:135" s="107" customFormat="1">
      <c r="B104" s="124"/>
      <c r="C104" s="124"/>
      <c r="D104" s="334"/>
      <c r="E104" s="124"/>
      <c r="H104" s="124"/>
      <c r="I104" s="124"/>
      <c r="J104" s="124"/>
      <c r="K104" s="124"/>
      <c r="L104" s="124"/>
      <c r="M104" s="124"/>
      <c r="N104" s="124"/>
      <c r="O104" s="124"/>
      <c r="P104" s="124"/>
      <c r="Q104" s="124"/>
      <c r="R104" s="124"/>
      <c r="S104" s="124"/>
      <c r="T104" s="124"/>
      <c r="U104" s="124"/>
      <c r="V104" s="124"/>
      <c r="W104" s="124"/>
      <c r="X104" s="124"/>
      <c r="Y104" s="124"/>
      <c r="Z104" s="124"/>
      <c r="AA104" s="124"/>
      <c r="AB104" s="124"/>
      <c r="AC104" s="124"/>
      <c r="AD104" s="124"/>
      <c r="AE104" s="124"/>
      <c r="AF104" s="124"/>
      <c r="AG104" s="124"/>
      <c r="AH104" s="124"/>
      <c r="AI104" s="124"/>
      <c r="AJ104" s="124"/>
      <c r="AK104" s="124"/>
      <c r="AL104" s="124"/>
      <c r="AM104" s="124"/>
      <c r="AN104" s="124"/>
      <c r="AO104" s="124"/>
      <c r="AP104" s="124"/>
      <c r="AQ104" s="124"/>
      <c r="AR104" s="124"/>
      <c r="AS104" s="124"/>
      <c r="AT104" s="124"/>
      <c r="AU104" s="124"/>
      <c r="AV104" s="124"/>
      <c r="AW104" s="124"/>
      <c r="AX104" s="124"/>
      <c r="AY104" s="124"/>
      <c r="AZ104" s="124"/>
      <c r="BA104" s="124"/>
      <c r="BB104" s="124"/>
      <c r="BC104" s="124"/>
      <c r="BD104" s="124"/>
      <c r="BE104" s="124"/>
      <c r="BF104" s="124"/>
      <c r="BG104" s="124"/>
      <c r="BH104" s="124"/>
      <c r="BI104" s="124"/>
      <c r="BJ104" s="124"/>
      <c r="BK104" s="124"/>
      <c r="BL104" s="124"/>
      <c r="BM104" s="124"/>
      <c r="BN104" s="124"/>
      <c r="BO104" s="124"/>
      <c r="BP104" s="124"/>
      <c r="BR104" s="124"/>
      <c r="BS104" s="124"/>
      <c r="BT104" s="124"/>
      <c r="BU104" s="124"/>
      <c r="BV104" s="124"/>
      <c r="BW104" s="124"/>
      <c r="BX104" s="124"/>
      <c r="BY104" s="124"/>
      <c r="BZ104" s="124"/>
      <c r="CA104" s="124"/>
      <c r="CB104" s="124"/>
      <c r="CC104" s="124"/>
      <c r="CD104" s="124"/>
      <c r="CE104" s="124"/>
      <c r="CF104" s="124"/>
      <c r="CG104" s="124"/>
      <c r="CI104" s="228"/>
      <c r="CJ104" s="228"/>
      <c r="CK104" s="228"/>
      <c r="CL104" s="228"/>
      <c r="CM104" s="228"/>
      <c r="CN104" s="228"/>
      <c r="CO104" s="228"/>
      <c r="CP104" s="228"/>
      <c r="CQ104" s="228"/>
      <c r="CR104" s="228"/>
      <c r="CS104" s="228"/>
      <c r="CT104" s="228"/>
      <c r="CU104" s="228"/>
      <c r="CV104" s="228"/>
      <c r="CW104" s="228"/>
      <c r="CX104" s="228"/>
      <c r="CY104" s="228"/>
      <c r="CZ104" s="228"/>
      <c r="DA104" s="228"/>
      <c r="DB104" s="228"/>
      <c r="DC104" s="228"/>
      <c r="DD104" s="228"/>
      <c r="DE104" s="228"/>
      <c r="DF104" s="228"/>
      <c r="DG104" s="228"/>
      <c r="DH104" s="228"/>
      <c r="DI104" s="228"/>
      <c r="DJ104" s="228"/>
      <c r="DK104" s="228"/>
      <c r="DL104" s="228"/>
      <c r="DM104" s="228"/>
      <c r="DN104" s="228"/>
      <c r="DO104" s="228"/>
      <c r="DP104" s="228"/>
      <c r="DQ104" s="228"/>
      <c r="DR104" s="228"/>
      <c r="DS104" s="228"/>
      <c r="DT104" s="228"/>
      <c r="DU104" s="228"/>
      <c r="DV104" s="228"/>
      <c r="DW104" s="228"/>
      <c r="DX104" s="228"/>
      <c r="DY104" s="228"/>
      <c r="DZ104" s="228"/>
      <c r="EA104" s="228"/>
      <c r="EB104" s="228"/>
      <c r="EC104" s="228"/>
      <c r="ED104" s="228"/>
      <c r="EE104" s="228"/>
    </row>
    <row r="105" spans="2:135" s="107" customFormat="1">
      <c r="D105" s="335"/>
      <c r="CI105" s="228"/>
      <c r="CJ105" s="228"/>
      <c r="CK105" s="228"/>
      <c r="CL105" s="228"/>
      <c r="CM105" s="228"/>
      <c r="CN105" s="228"/>
      <c r="CO105" s="228"/>
      <c r="CP105" s="228"/>
      <c r="CQ105" s="228"/>
      <c r="CR105" s="228"/>
      <c r="CS105" s="228"/>
      <c r="CT105" s="228"/>
      <c r="CU105" s="228"/>
      <c r="CV105" s="228"/>
      <c r="CW105" s="228"/>
      <c r="CX105" s="228"/>
      <c r="CY105" s="228"/>
      <c r="CZ105" s="228"/>
      <c r="DA105" s="228"/>
      <c r="DB105" s="228"/>
      <c r="DC105" s="228"/>
      <c r="DD105" s="228"/>
      <c r="DE105" s="228"/>
      <c r="DF105" s="228"/>
      <c r="DG105" s="228"/>
      <c r="DH105" s="228"/>
      <c r="DI105" s="228"/>
      <c r="DJ105" s="228"/>
      <c r="DK105" s="228"/>
      <c r="DL105" s="228"/>
      <c r="DM105" s="228"/>
      <c r="DN105" s="228"/>
      <c r="DO105" s="228"/>
      <c r="DP105" s="228"/>
      <c r="DQ105" s="228"/>
      <c r="DR105" s="228"/>
      <c r="DS105" s="228"/>
      <c r="DT105" s="228"/>
      <c r="DU105" s="228"/>
      <c r="DV105" s="228"/>
      <c r="DW105" s="228"/>
      <c r="DX105" s="228"/>
      <c r="DY105" s="228"/>
      <c r="DZ105" s="228"/>
      <c r="EA105" s="228"/>
      <c r="EB105" s="228"/>
      <c r="EC105" s="228"/>
      <c r="ED105" s="228"/>
      <c r="EE105" s="228"/>
    </row>
    <row r="106" spans="2:135" s="107" customFormat="1">
      <c r="D106" s="335"/>
      <c r="CI106" s="228"/>
      <c r="CJ106" s="228"/>
      <c r="CK106" s="228"/>
      <c r="CL106" s="228"/>
      <c r="CM106" s="228"/>
      <c r="CN106" s="228"/>
      <c r="CO106" s="228"/>
      <c r="CP106" s="228"/>
      <c r="CQ106" s="228"/>
      <c r="CR106" s="228"/>
      <c r="CS106" s="228"/>
      <c r="CT106" s="228"/>
      <c r="CU106" s="228"/>
      <c r="CV106" s="228"/>
      <c r="CW106" s="228"/>
      <c r="CX106" s="228"/>
      <c r="CY106" s="228"/>
      <c r="CZ106" s="228"/>
      <c r="DA106" s="228"/>
      <c r="DB106" s="228"/>
      <c r="DC106" s="228"/>
      <c r="DD106" s="228"/>
      <c r="DE106" s="228"/>
      <c r="DF106" s="228"/>
      <c r="DG106" s="228"/>
      <c r="DH106" s="228"/>
      <c r="DI106" s="228"/>
      <c r="DJ106" s="228"/>
      <c r="DK106" s="228"/>
      <c r="DL106" s="228"/>
      <c r="DM106" s="228"/>
      <c r="DN106" s="228"/>
      <c r="DO106" s="228"/>
      <c r="DP106" s="228"/>
      <c r="DQ106" s="228"/>
      <c r="DR106" s="228"/>
      <c r="DS106" s="228"/>
      <c r="DT106" s="228"/>
      <c r="DU106" s="228"/>
      <c r="DV106" s="228"/>
      <c r="DW106" s="228"/>
      <c r="DX106" s="228"/>
      <c r="DY106" s="228"/>
      <c r="DZ106" s="228"/>
      <c r="EA106" s="228"/>
      <c r="EB106" s="228"/>
      <c r="EC106" s="228"/>
      <c r="ED106" s="228"/>
      <c r="EE106" s="228"/>
    </row>
    <row r="107" spans="2:135" s="107" customFormat="1" hidden="1">
      <c r="D107" s="335"/>
      <c r="CI107" s="228"/>
      <c r="CJ107" s="228"/>
      <c r="CK107" s="228"/>
      <c r="CL107" s="228"/>
      <c r="CM107" s="228"/>
      <c r="CN107" s="228"/>
      <c r="CO107" s="228"/>
      <c r="CP107" s="228"/>
      <c r="CQ107" s="228"/>
      <c r="CR107" s="228"/>
      <c r="CS107" s="228"/>
      <c r="CT107" s="228"/>
      <c r="CU107" s="228"/>
      <c r="CV107" s="228"/>
      <c r="CW107" s="228"/>
      <c r="CX107" s="228"/>
      <c r="CY107" s="228"/>
      <c r="CZ107" s="228"/>
      <c r="DA107" s="228"/>
      <c r="DB107" s="228"/>
      <c r="DC107" s="228"/>
      <c r="DD107" s="228"/>
      <c r="DE107" s="228"/>
      <c r="DF107" s="228"/>
      <c r="DG107" s="228"/>
      <c r="DH107" s="228"/>
      <c r="DI107" s="228"/>
      <c r="DJ107" s="228"/>
      <c r="DK107" s="228"/>
      <c r="DL107" s="228"/>
      <c r="DM107" s="228"/>
      <c r="DN107" s="228"/>
      <c r="DO107" s="228"/>
      <c r="DP107" s="228"/>
      <c r="DQ107" s="228"/>
      <c r="DR107" s="228"/>
      <c r="DS107" s="228"/>
      <c r="DT107" s="228"/>
      <c r="DU107" s="228"/>
      <c r="DV107" s="228"/>
      <c r="DW107" s="228"/>
      <c r="DX107" s="228"/>
      <c r="DY107" s="228"/>
      <c r="DZ107" s="228"/>
      <c r="EA107" s="228"/>
      <c r="EB107" s="228"/>
      <c r="EC107" s="228"/>
      <c r="ED107" s="228"/>
      <c r="EE107" s="228"/>
    </row>
    <row r="108" spans="2:135" s="107" customFormat="1" hidden="1">
      <c r="D108" s="335"/>
      <c r="CI108" s="228"/>
      <c r="CJ108" s="288"/>
      <c r="CK108" s="228"/>
      <c r="CL108" s="228"/>
      <c r="CM108" s="228"/>
      <c r="CN108" s="228"/>
      <c r="CO108" s="228"/>
      <c r="CP108" s="228"/>
      <c r="CQ108" s="228"/>
      <c r="CR108" s="228"/>
      <c r="CS108" s="228"/>
      <c r="CT108" s="228"/>
      <c r="CU108" s="228"/>
      <c r="CV108" s="228"/>
      <c r="CW108" s="228"/>
      <c r="CX108" s="228"/>
      <c r="CY108" s="228"/>
      <c r="CZ108" s="228"/>
      <c r="DA108" s="228"/>
      <c r="DB108" s="228"/>
      <c r="DC108" s="228"/>
      <c r="DD108" s="228"/>
      <c r="DE108" s="228"/>
      <c r="DF108" s="228"/>
      <c r="DG108" s="228"/>
      <c r="DH108" s="228"/>
      <c r="DI108" s="228"/>
      <c r="DJ108" s="228"/>
      <c r="DK108" s="228"/>
      <c r="DL108" s="228"/>
      <c r="DM108" s="228"/>
      <c r="DN108" s="228"/>
      <c r="DO108" s="228"/>
      <c r="DP108" s="228"/>
      <c r="DQ108" s="228"/>
      <c r="DR108" s="228"/>
      <c r="DS108" s="228"/>
      <c r="DT108" s="228"/>
      <c r="DU108" s="228"/>
      <c r="DV108" s="228"/>
      <c r="DW108" s="228"/>
      <c r="DX108" s="228"/>
      <c r="DY108" s="228"/>
      <c r="DZ108" s="228"/>
      <c r="EA108" s="228"/>
      <c r="EB108" s="228"/>
      <c r="EC108" s="228"/>
      <c r="ED108" s="228"/>
      <c r="EE108" s="228"/>
    </row>
    <row r="109" spans="2:135" s="107" customFormat="1" hidden="1">
      <c r="D109" s="335"/>
      <c r="CI109" s="228"/>
      <c r="CJ109" s="288"/>
      <c r="CK109" s="228"/>
      <c r="CL109" s="228"/>
      <c r="CM109" s="228"/>
      <c r="CN109" s="228"/>
      <c r="CO109" s="228"/>
      <c r="CP109" s="228"/>
      <c r="CQ109" s="228"/>
      <c r="CR109" s="228"/>
      <c r="CS109" s="228"/>
      <c r="CT109" s="228"/>
      <c r="CU109" s="228"/>
      <c r="CV109" s="228"/>
      <c r="CW109" s="228"/>
      <c r="CX109" s="228"/>
      <c r="CY109" s="228"/>
      <c r="CZ109" s="228"/>
      <c r="DA109" s="228"/>
      <c r="DB109" s="228"/>
      <c r="DC109" s="228"/>
      <c r="DD109" s="228"/>
      <c r="DE109" s="228"/>
      <c r="DF109" s="228"/>
      <c r="DG109" s="228"/>
      <c r="DH109" s="228"/>
      <c r="DI109" s="228"/>
      <c r="DJ109" s="228"/>
      <c r="DK109" s="228"/>
      <c r="DL109" s="228"/>
      <c r="DM109" s="228"/>
      <c r="DN109" s="228"/>
      <c r="DO109" s="228"/>
      <c r="DP109" s="228"/>
      <c r="DQ109" s="228"/>
      <c r="DR109" s="228"/>
      <c r="DS109" s="228"/>
      <c r="DT109" s="228"/>
      <c r="DU109" s="228"/>
      <c r="DV109" s="228"/>
      <c r="DW109" s="228"/>
      <c r="DX109" s="228"/>
      <c r="DY109" s="228"/>
      <c r="DZ109" s="228"/>
      <c r="EA109" s="228"/>
      <c r="EB109" s="228"/>
      <c r="EC109" s="228"/>
      <c r="ED109" s="228"/>
      <c r="EE109" s="228"/>
    </row>
    <row r="110" spans="2:135" s="107" customFormat="1" ht="24" hidden="1" customHeight="1">
      <c r="D110" s="335"/>
      <c r="J110" s="1198" t="s">
        <v>133</v>
      </c>
      <c r="K110" s="1199"/>
      <c r="L110" s="1200"/>
      <c r="N110" s="1198" t="s">
        <v>140</v>
      </c>
      <c r="O110" s="1199"/>
      <c r="P110" s="1200"/>
      <c r="R110" s="1198" t="s">
        <v>141</v>
      </c>
      <c r="S110" s="1199"/>
      <c r="T110" s="1200"/>
      <c r="V110" s="1198" t="s">
        <v>143</v>
      </c>
      <c r="W110" s="1199"/>
      <c r="X110" s="1200"/>
      <c r="Z110" s="1198" t="s">
        <v>144</v>
      </c>
      <c r="AA110" s="1199"/>
      <c r="AB110" s="1200"/>
      <c r="AD110" s="1198" t="s">
        <v>145</v>
      </c>
      <c r="AE110" s="1199"/>
      <c r="AF110" s="1200"/>
      <c r="AH110" s="1198" t="s">
        <v>147</v>
      </c>
      <c r="AI110" s="1199"/>
      <c r="AJ110" s="1200"/>
      <c r="AL110" s="1198" t="s">
        <v>149</v>
      </c>
      <c r="AM110" s="1199"/>
      <c r="AN110" s="1200"/>
      <c r="AP110" s="1198" t="s">
        <v>150</v>
      </c>
      <c r="AQ110" s="1199"/>
      <c r="AR110" s="1200"/>
      <c r="AT110" s="1201">
        <v>7</v>
      </c>
      <c r="AU110" s="1202"/>
      <c r="AW110" s="1201">
        <v>8</v>
      </c>
      <c r="AX110" s="1202"/>
      <c r="CH110" s="228"/>
      <c r="CI110" s="288"/>
      <c r="CJ110" s="228"/>
      <c r="CK110" s="228"/>
      <c r="CL110" s="228"/>
      <c r="CM110" s="228"/>
      <c r="CN110" s="228"/>
      <c r="CO110" s="336"/>
      <c r="CP110" s="228"/>
      <c r="CQ110" s="228"/>
      <c r="CR110" s="228"/>
      <c r="CS110" s="228"/>
      <c r="CT110" s="228"/>
      <c r="CU110" s="228"/>
      <c r="CV110" s="228"/>
      <c r="CW110" s="228"/>
      <c r="CX110" s="228"/>
      <c r="CY110" s="228"/>
      <c r="CZ110" s="228"/>
      <c r="DA110" s="228"/>
      <c r="DB110" s="228"/>
      <c r="DC110" s="228"/>
      <c r="DD110" s="228"/>
      <c r="DE110" s="228"/>
      <c r="DF110" s="228"/>
      <c r="DG110" s="228"/>
      <c r="DH110" s="228"/>
      <c r="DI110" s="228"/>
      <c r="DJ110" s="228"/>
      <c r="DK110" s="228"/>
      <c r="DL110" s="228"/>
      <c r="DM110" s="228"/>
      <c r="DN110" s="228"/>
      <c r="DO110" s="228"/>
      <c r="DP110" s="228"/>
      <c r="DQ110" s="228"/>
      <c r="DR110" s="228"/>
      <c r="DS110" s="228"/>
      <c r="DT110" s="228"/>
      <c r="DU110" s="228"/>
      <c r="DV110" s="228"/>
      <c r="DW110" s="228"/>
      <c r="DX110" s="228"/>
      <c r="DY110" s="228"/>
      <c r="DZ110" s="228"/>
      <c r="EA110" s="228"/>
      <c r="EB110" s="228"/>
      <c r="EC110" s="228"/>
      <c r="ED110" s="228"/>
    </row>
    <row r="111" spans="2:135" s="107" customFormat="1" ht="15.75" hidden="1" customHeight="1">
      <c r="D111" s="1147" t="s">
        <v>155</v>
      </c>
      <c r="E111" s="1141" t="s">
        <v>156</v>
      </c>
      <c r="F111" s="1142"/>
      <c r="G111" s="1143"/>
      <c r="H111" s="337">
        <f>SUM(J111:AX111)</f>
        <v>0</v>
      </c>
      <c r="I111" s="338"/>
      <c r="J111" s="295">
        <f>COUNTIFS($I$35:$BP$35,"&gt;0",$I$23:$BP$23,"1")</f>
        <v>0</v>
      </c>
      <c r="K111" s="339">
        <f>COUNTIFS($I$34:$BP$34,"&gt;0",$I$23:$BP$23,"1")</f>
        <v>0</v>
      </c>
      <c r="L111" s="340">
        <f>COUNTIFS($I$33:$BP$33,"&gt;0",$I$23:$BP$23,"1")</f>
        <v>0</v>
      </c>
      <c r="N111" s="295">
        <f>COUNTIFS($I$39:$BP$39,"&gt;0",$I$23:$BP$23,"1")</f>
        <v>0</v>
      </c>
      <c r="O111" s="339">
        <f>COUNTIFS($I$38:$BP$38,"&gt;0",$I$23:$BP$23,"1")</f>
        <v>0</v>
      </c>
      <c r="P111" s="340">
        <f>COUNTIFS($I$37:$BP$37,"&gt;0",$I$23:$BP$23,"1")</f>
        <v>0</v>
      </c>
      <c r="R111" s="295">
        <f>COUNTIFS($I$43:$BP$43,"&gt;0",$I$23:$BP$23,"1")</f>
        <v>0</v>
      </c>
      <c r="S111" s="339">
        <f>COUNTIFS($I$42:$BP$42,"&gt;0",$I$23:$BP$23,"1")</f>
        <v>0</v>
      </c>
      <c r="T111" s="340">
        <f>COUNTIFS($I$41:$BP$41,"&gt;0",$I$23:$BP$23,"1")</f>
        <v>0</v>
      </c>
      <c r="V111" s="295">
        <f>COUNTIFS($I$49:$BP$49,"&gt;0",$I$23:$BP$23,"1")</f>
        <v>0</v>
      </c>
      <c r="W111" s="339">
        <f>COUNTIFS($I$48:$BP$48,"&gt;0",$I$23:$BP$23,"1")</f>
        <v>0</v>
      </c>
      <c r="X111" s="340">
        <f>COUNTIFS($I$47:$BP$47,"&gt;0",$I$23:$BP$23,"1")</f>
        <v>0</v>
      </c>
      <c r="Z111" s="295">
        <f>COUNTIFS($I$53:$BP$53,"&gt;0",$I$23:$BP$23,"1")</f>
        <v>0</v>
      </c>
      <c r="AA111" s="339">
        <f>COUNTIFS($I$52:$BP$52,"&gt;0",$I$23:$BP$23,"1")</f>
        <v>0</v>
      </c>
      <c r="AB111" s="340">
        <f>COUNTIFS($I$51:$BP$51,"&gt;0",$I$23:$BP$23,"1")</f>
        <v>0</v>
      </c>
      <c r="AD111" s="295">
        <f>COUNTIFS($I$57:$BP$57,"&gt;0",$I$23:$BP$23,"1")</f>
        <v>0</v>
      </c>
      <c r="AE111" s="339">
        <f>COUNTIFS($I$56:$BP$56,"&gt;0",$I$23:$BP$23,"1")</f>
        <v>0</v>
      </c>
      <c r="AF111" s="340">
        <f>COUNTIFS($I$55:$BP$55,"&gt;0",$I$23:$BP$23,"1")</f>
        <v>0</v>
      </c>
      <c r="AH111" s="295">
        <f>COUNTIFS($I$63:$BP$63,"&gt;0",$I$23:$BP$23,"1")</f>
        <v>0</v>
      </c>
      <c r="AI111" s="339">
        <f>COUNTIFS($I$62:$BP$62,"&gt;0",$I$23:$BP$23,"1")</f>
        <v>0</v>
      </c>
      <c r="AJ111" s="340">
        <f>COUNTIFS($I$61:$BP$61,"&gt;0",$I$23:$BP$23,"1")</f>
        <v>0</v>
      </c>
      <c r="AL111" s="295">
        <f>COUNTIFS($I$69:$BP$69,"&gt;0",$I$23:$BP$23,"1")</f>
        <v>0</v>
      </c>
      <c r="AM111" s="339">
        <f>COUNTIFS($I$68:$BP$68,"&gt;0",$I$23:$BP$23,"1")</f>
        <v>0</v>
      </c>
      <c r="AN111" s="340">
        <f>COUNTIFS($I$67:$BP$67,"&gt;0",$I$23:$BP$23,"1")</f>
        <v>0</v>
      </c>
      <c r="AP111" s="295">
        <f>COUNTIFS($I$73:$BP$73,"&gt;0",$I$23:$BP$23,"1")</f>
        <v>0</v>
      </c>
      <c r="AQ111" s="339">
        <f>COUNTIFS($I$72:$BP$72,"&gt;0",$I$23:$BP$23,"1")</f>
        <v>0</v>
      </c>
      <c r="AR111" s="340">
        <f>COUNTIFS($I$71:$BP$71,"&gt;0",$I$23:$BP$23,"1")</f>
        <v>0</v>
      </c>
      <c r="AT111" s="295">
        <f>COUNTIFS($I$78:$BP$78,"&gt;0",$I$23:$BP$23,"1")</f>
        <v>0</v>
      </c>
      <c r="AU111" s="339">
        <f>COUNTIFS($I$77:$BP$77,"&gt;0",$I$23:$BP$23,"1")</f>
        <v>0</v>
      </c>
      <c r="AW111" s="295">
        <f>COUNTIFS($I$81:$BP$81,"&gt;0",$I$23:$BP$23,"1")</f>
        <v>0</v>
      </c>
      <c r="AX111" s="339">
        <f>COUNTIFS($I$80:$BP$80,"&gt;0",$I$23:$BP$23,"1")</f>
        <v>0</v>
      </c>
      <c r="CH111" s="228"/>
      <c r="CI111" s="288"/>
      <c r="CJ111" s="228"/>
      <c r="CK111" s="228"/>
      <c r="CL111" s="228"/>
      <c r="CM111" s="228"/>
      <c r="CN111" s="228"/>
      <c r="CO111" s="336"/>
      <c r="CP111" s="228"/>
      <c r="CQ111" s="228"/>
      <c r="CR111" s="228"/>
      <c r="CS111" s="228"/>
      <c r="CT111" s="228"/>
      <c r="CU111" s="228"/>
      <c r="CV111" s="228"/>
      <c r="CW111" s="228"/>
      <c r="CX111" s="228"/>
      <c r="CY111" s="228"/>
      <c r="CZ111" s="228"/>
      <c r="DA111" s="228"/>
      <c r="DB111" s="228"/>
      <c r="DC111" s="228"/>
      <c r="DD111" s="228"/>
      <c r="DE111" s="228"/>
      <c r="DF111" s="228"/>
      <c r="DG111" s="228"/>
      <c r="DH111" s="228"/>
      <c r="DI111" s="228"/>
      <c r="DJ111" s="228"/>
      <c r="DK111" s="228"/>
      <c r="DL111" s="228"/>
      <c r="DM111" s="228"/>
      <c r="DN111" s="228"/>
      <c r="DO111" s="228"/>
      <c r="DP111" s="228"/>
      <c r="DQ111" s="228"/>
      <c r="DR111" s="228"/>
      <c r="DS111" s="228"/>
      <c r="DT111" s="228"/>
      <c r="DU111" s="228"/>
      <c r="DV111" s="228"/>
      <c r="DW111" s="228"/>
      <c r="DX111" s="228"/>
      <c r="DY111" s="228"/>
      <c r="DZ111" s="228"/>
      <c r="EA111" s="228"/>
      <c r="EB111" s="228"/>
      <c r="EC111" s="228"/>
      <c r="ED111" s="228"/>
    </row>
    <row r="112" spans="2:135" s="107" customFormat="1" ht="15.75" hidden="1" customHeight="1">
      <c r="D112" s="1148"/>
      <c r="E112" s="1141" t="s">
        <v>157</v>
      </c>
      <c r="F112" s="1142"/>
      <c r="G112" s="1143">
        <f>SUM(J112:QM112)</f>
        <v>0</v>
      </c>
      <c r="H112" s="337">
        <f>SUM(J112:AX112)</f>
        <v>0</v>
      </c>
      <c r="I112" s="338"/>
      <c r="J112" s="295">
        <f>IFERROR(SUMIF($I$23:$BP$23,"1",$I$35:$BP$35),"")</f>
        <v>0</v>
      </c>
      <c r="K112" s="339">
        <f>IFERROR(SUMIF($I$23:$BP$23,"1",$I$34:$BP$34),"")</f>
        <v>0</v>
      </c>
      <c r="L112" s="340">
        <f>IFERROR(SUMIF($I$23:$BP$23,"1",$I$33:$BP$33),"")</f>
        <v>0</v>
      </c>
      <c r="N112" s="295">
        <f>IFERROR(SUMIF($I$23:$BP$23,"1",$I$39:$BP$39),"")</f>
        <v>0</v>
      </c>
      <c r="O112" s="339">
        <f>IFERROR(SUMIF($I$23:$BP$23,"1",$I$38:$BP$38),"")</f>
        <v>0</v>
      </c>
      <c r="P112" s="340">
        <f>IFERROR(SUMIF($I$23:$BP$23,"1",$I$37:$BP$37),"")</f>
        <v>0</v>
      </c>
      <c r="R112" s="295">
        <f>IFERROR(SUMIF($I$23:$BP$23,"1",$I$43:$BP$43),"")</f>
        <v>0</v>
      </c>
      <c r="S112" s="339">
        <f>IFERROR(SUMIF($I$23:$BP$23,"1",$I$42:$BP$42),"")</f>
        <v>0</v>
      </c>
      <c r="T112" s="340">
        <f>IFERROR(SUMIF($I$23:$BP$23,"1",$I$41:$BP$41),"")</f>
        <v>0</v>
      </c>
      <c r="V112" s="295">
        <f>IFERROR(SUMIF($I$23:$BP$23,"1",$I$49:$BP$49),"")</f>
        <v>0</v>
      </c>
      <c r="W112" s="339">
        <f>IFERROR(SUMIF($I$23:$BP$23,"1",$I$48:$BP$48),"")</f>
        <v>0</v>
      </c>
      <c r="X112" s="340">
        <f>IFERROR(SUMIF($I$23:$BP$23,"1",$I$47:$BP$47),"")</f>
        <v>0</v>
      </c>
      <c r="Z112" s="295">
        <f>IFERROR(SUMIF($I$23:$BP$23,"1",$I$53:$BP$53),"")</f>
        <v>0</v>
      </c>
      <c r="AA112" s="339">
        <f>IFERROR(SUMIF($I$23:$BP$23,"1",$I$52:$BP$52),"")</f>
        <v>0</v>
      </c>
      <c r="AB112" s="340">
        <f>IFERROR(SUMIF($I$23:$BP$23,"1",$I$51:$BP$51),"")</f>
        <v>0</v>
      </c>
      <c r="AD112" s="295">
        <f>IFERROR(SUMIF($I$23:$BP$23,"1",$I$57:$BP$57),"")</f>
        <v>0</v>
      </c>
      <c r="AE112" s="339">
        <f>IFERROR(SUMIF($I$23:$BP$23,"1",$I$56:$BP$56),"")</f>
        <v>0</v>
      </c>
      <c r="AF112" s="340">
        <f>IFERROR(SUMIF($I$23:$BP$23,"1",$I$55:$BP$55),"")</f>
        <v>0</v>
      </c>
      <c r="AH112" s="295">
        <f>IFERROR(SUMIF($I$23:$BP$23,"1",$I$63:$BP$63),"")</f>
        <v>0</v>
      </c>
      <c r="AI112" s="339">
        <f>IFERROR(SUMIF($I$23:$BP$23,"1",$I$62:$BP$62),"")</f>
        <v>0</v>
      </c>
      <c r="AJ112" s="340">
        <f>IFERROR(SUMIF($I$23:$BP$23,"1",$I$61:$BP$61),"")</f>
        <v>0</v>
      </c>
      <c r="AL112" s="295">
        <f>IFERROR(SUMIF($I$23:$BP$23,"1",$I$69:$BP$69),"")</f>
        <v>0</v>
      </c>
      <c r="AM112" s="339">
        <f>IFERROR(SUMIF($I$23:$BP$23,"1",$I$68:$BP$68),"")</f>
        <v>0</v>
      </c>
      <c r="AN112" s="340">
        <f>IFERROR(SUMIF($I$23:$BP$23,"1",$I$67:$BP$67),"")</f>
        <v>0</v>
      </c>
      <c r="AP112" s="295">
        <f>IFERROR(SUMIF($I$23:$BP$23,"1",$I$73:$BP$73),"")</f>
        <v>0</v>
      </c>
      <c r="AQ112" s="339">
        <f>IFERROR(SUMIF($I$23:$BP$23,"1",$I$72:$BP$72),"")</f>
        <v>0</v>
      </c>
      <c r="AR112" s="340">
        <f>IFERROR(SUMIF($I$23:$BP$23,"1",$I$71:$BP$71),"")</f>
        <v>0</v>
      </c>
      <c r="AT112" s="295">
        <f>IFERROR(SUMIF($I$23:$BP$23,"1",$I$78:$BP$78),"")</f>
        <v>0</v>
      </c>
      <c r="AU112" s="339">
        <f>IFERROR(SUMIF($I$23:$BP$23,"1",$I$77:$BP$77),"")</f>
        <v>0</v>
      </c>
      <c r="AW112" s="295">
        <f>IFERROR(SUMIF($I$23:$BP$23,"1",$I$81:$BP$81),"")</f>
        <v>0</v>
      </c>
      <c r="AX112" s="339">
        <f>IFERROR(SUMIF($I$23:$BP$23,"1",$I$80:$BP$80),"")</f>
        <v>0</v>
      </c>
      <c r="CH112" s="228"/>
      <c r="CI112" s="288"/>
      <c r="CJ112" s="228"/>
      <c r="CK112" s="228"/>
      <c r="CL112" s="228"/>
      <c r="CM112" s="228"/>
      <c r="CN112" s="228"/>
      <c r="CO112" s="336"/>
      <c r="CP112" s="228"/>
      <c r="CQ112" s="228"/>
      <c r="CR112" s="228"/>
      <c r="CS112" s="228"/>
      <c r="CT112" s="228"/>
      <c r="CU112" s="228"/>
      <c r="CV112" s="228"/>
      <c r="CW112" s="228"/>
      <c r="CX112" s="228"/>
      <c r="CY112" s="228"/>
      <c r="CZ112" s="228"/>
      <c r="DA112" s="228"/>
      <c r="DB112" s="228"/>
      <c r="DC112" s="228"/>
      <c r="DD112" s="228"/>
      <c r="DE112" s="228"/>
      <c r="DF112" s="228"/>
      <c r="DG112" s="228"/>
      <c r="DH112" s="228"/>
      <c r="DI112" s="228"/>
      <c r="DJ112" s="228"/>
      <c r="DK112" s="228"/>
      <c r="DL112" s="228"/>
      <c r="DM112" s="228"/>
      <c r="DN112" s="228"/>
      <c r="DO112" s="228"/>
      <c r="DP112" s="228"/>
      <c r="DQ112" s="228"/>
      <c r="DR112" s="228"/>
      <c r="DS112" s="228"/>
      <c r="DT112" s="228"/>
      <c r="DU112" s="228"/>
      <c r="DV112" s="228"/>
      <c r="DW112" s="228"/>
      <c r="DX112" s="228"/>
      <c r="DY112" s="228"/>
      <c r="DZ112" s="228"/>
      <c r="EA112" s="228"/>
      <c r="EB112" s="228"/>
      <c r="EC112" s="228"/>
      <c r="ED112" s="228"/>
    </row>
    <row r="113" spans="2:135" s="107" customFormat="1" ht="15.75" hidden="1" customHeight="1">
      <c r="D113" s="1148"/>
      <c r="E113" s="1144" t="s">
        <v>158</v>
      </c>
      <c r="F113" s="1145"/>
      <c r="G113" s="1146" t="str">
        <f>IFERROR(G112/G111,"")</f>
        <v/>
      </c>
      <c r="H113" s="341" t="str">
        <f>IFERROR(H112/H111,"")</f>
        <v/>
      </c>
      <c r="I113" s="338"/>
      <c r="J113" s="295" t="str">
        <f>IFERROR(J111/J112,"")</f>
        <v/>
      </c>
      <c r="K113" s="339" t="str">
        <f>IFERROR(K111/K112,"")</f>
        <v/>
      </c>
      <c r="L113" s="340" t="str">
        <f>IFERROR(L111/L112,"")</f>
        <v/>
      </c>
      <c r="N113" s="295" t="str">
        <f>IFERROR(N111/N112,"")</f>
        <v/>
      </c>
      <c r="O113" s="339" t="str">
        <f>IFERROR(O111/O112,"")</f>
        <v/>
      </c>
      <c r="P113" s="340" t="str">
        <f>IFERROR(P111/P112,"")</f>
        <v/>
      </c>
      <c r="R113" s="295" t="str">
        <f>IFERROR(R111/R112,"")</f>
        <v/>
      </c>
      <c r="S113" s="339" t="str">
        <f>IFERROR(S111/S112,"")</f>
        <v/>
      </c>
      <c r="T113" s="340" t="str">
        <f>IFERROR(T111/T112,"")</f>
        <v/>
      </c>
      <c r="V113" s="295" t="str">
        <f>IFERROR(V111/V112,"")</f>
        <v/>
      </c>
      <c r="W113" s="339" t="str">
        <f>IFERROR(W111/W112,"")</f>
        <v/>
      </c>
      <c r="X113" s="340" t="str">
        <f>IFERROR(X111/X112,"")</f>
        <v/>
      </c>
      <c r="Z113" s="295" t="str">
        <f>IFERROR(Z111/Z112,"")</f>
        <v/>
      </c>
      <c r="AA113" s="339" t="str">
        <f>IFERROR(AA111/AA112,"")</f>
        <v/>
      </c>
      <c r="AB113" s="340" t="str">
        <f>IFERROR(AB111/AB112,"")</f>
        <v/>
      </c>
      <c r="AD113" s="295" t="str">
        <f>IFERROR(AD111/AD112,"")</f>
        <v/>
      </c>
      <c r="AE113" s="339" t="str">
        <f>IFERROR(AE111/AE112,"")</f>
        <v/>
      </c>
      <c r="AF113" s="340" t="str">
        <f>IFERROR(AF111/AF112,"")</f>
        <v/>
      </c>
      <c r="AH113" s="295" t="str">
        <f>IFERROR(AH111/AH112,"")</f>
        <v/>
      </c>
      <c r="AI113" s="339" t="str">
        <f>IFERROR(AI111/AI112,"")</f>
        <v/>
      </c>
      <c r="AJ113" s="340" t="str">
        <f>IFERROR(AJ111/AJ112,"")</f>
        <v/>
      </c>
      <c r="AL113" s="295" t="str">
        <f>IFERROR(AL111/AL112,"")</f>
        <v/>
      </c>
      <c r="AM113" s="339" t="str">
        <f>IFERROR(AM111/AM112,"")</f>
        <v/>
      </c>
      <c r="AN113" s="340" t="str">
        <f>IFERROR(AN111/AN112,"")</f>
        <v/>
      </c>
      <c r="AP113" s="295" t="str">
        <f>IFERROR(AP111/AP112,"")</f>
        <v/>
      </c>
      <c r="AQ113" s="339" t="str">
        <f>IFERROR(AQ111/AQ112,"")</f>
        <v/>
      </c>
      <c r="AR113" s="340" t="str">
        <f>IFERROR(AR111/AR112,"")</f>
        <v/>
      </c>
      <c r="AT113" s="295" t="str">
        <f>IFERROR(AT111/AT112,"")</f>
        <v/>
      </c>
      <c r="AU113" s="339" t="str">
        <f>IFERROR(AU111/AU112,"")</f>
        <v/>
      </c>
      <c r="AW113" s="295" t="str">
        <f>IFERROR(AW111/AW112,"")</f>
        <v/>
      </c>
      <c r="AX113" s="339" t="str">
        <f>IFERROR(AX111/AX112,"")</f>
        <v/>
      </c>
      <c r="CH113" s="228"/>
      <c r="CI113" s="288"/>
      <c r="CJ113" s="228"/>
      <c r="CK113" s="228"/>
      <c r="CL113" s="228"/>
      <c r="CM113" s="228"/>
      <c r="CN113" s="228"/>
      <c r="CO113" s="336"/>
      <c r="CP113" s="228"/>
      <c r="CQ113" s="228"/>
      <c r="CR113" s="228"/>
      <c r="CS113" s="228"/>
      <c r="CT113" s="228"/>
      <c r="CU113" s="228"/>
      <c r="CV113" s="228"/>
      <c r="CW113" s="228"/>
      <c r="CX113" s="228"/>
      <c r="CY113" s="228"/>
      <c r="CZ113" s="228"/>
      <c r="DA113" s="228"/>
      <c r="DB113" s="228"/>
      <c r="DC113" s="228"/>
      <c r="DD113" s="228"/>
      <c r="DE113" s="228"/>
      <c r="DF113" s="228"/>
      <c r="DG113" s="228"/>
      <c r="DH113" s="228"/>
      <c r="DI113" s="228"/>
      <c r="DJ113" s="228"/>
      <c r="DK113" s="228"/>
      <c r="DL113" s="228"/>
      <c r="DM113" s="228"/>
      <c r="DN113" s="228"/>
      <c r="DO113" s="228"/>
      <c r="DP113" s="228"/>
      <c r="DQ113" s="228"/>
      <c r="DR113" s="228"/>
      <c r="DS113" s="228"/>
      <c r="DT113" s="228"/>
      <c r="DU113" s="228"/>
      <c r="DV113" s="228"/>
      <c r="DW113" s="228"/>
      <c r="DX113" s="228"/>
      <c r="DY113" s="228"/>
      <c r="DZ113" s="228"/>
      <c r="EA113" s="228"/>
      <c r="EB113" s="228"/>
      <c r="EC113" s="228"/>
      <c r="ED113" s="228"/>
    </row>
    <row r="114" spans="2:135" s="338" customFormat="1" ht="15.75" hidden="1" customHeight="1">
      <c r="B114" s="107"/>
      <c r="C114" s="107"/>
      <c r="D114" s="1148"/>
      <c r="E114" s="1141" t="s">
        <v>159</v>
      </c>
      <c r="F114" s="1142"/>
      <c r="G114" s="1143">
        <f>SUM(J114:QM114)</f>
        <v>0</v>
      </c>
      <c r="H114" s="337">
        <f>SUM(J114:AX114)</f>
        <v>0</v>
      </c>
      <c r="J114" s="295">
        <f>COUNTIFS($I$35:$BP$35,"&lt;8",$I$23:$BP$23,"1")</f>
        <v>0</v>
      </c>
      <c r="K114" s="339">
        <f>COUNTIFS($I$34:$BP$34,"&lt;8",$I$23:$BP$23,"1")</f>
        <v>0</v>
      </c>
      <c r="L114" s="340">
        <f>COUNTIFS($I$33:$BP$33,"&lt;8",$I$23:$BP$23,"1")</f>
        <v>0</v>
      </c>
      <c r="M114" s="107"/>
      <c r="N114" s="295">
        <f>COUNTIFS($I$39:$BP$39,"&lt;8",$I$23:$BP$23,"1")</f>
        <v>0</v>
      </c>
      <c r="O114" s="339">
        <f>COUNTIFS($I$38:$BP$38,"&lt;8",$I$23:$BP$23,"1")</f>
        <v>0</v>
      </c>
      <c r="P114" s="340">
        <f>COUNTIFS($I$37:$BP$37,"&lt;8",$I$23:$BP$23,"1")</f>
        <v>0</v>
      </c>
      <c r="Q114" s="107"/>
      <c r="R114" s="295">
        <f>COUNTIFS($I$43:$BP$43,"&lt;8",$I$23:$BP$23,"1")</f>
        <v>0</v>
      </c>
      <c r="S114" s="339">
        <f>COUNTIFS($I$42:$BP$42,"&lt;8",$I$23:$BP$23,"1")</f>
        <v>0</v>
      </c>
      <c r="T114" s="340">
        <f>COUNTIFS($I$41:$BP$41,"&lt;8",$I$23:$BP$23,"1")</f>
        <v>0</v>
      </c>
      <c r="U114" s="107"/>
      <c r="V114" s="295">
        <f>COUNTIFS($I$49:$BP$49,"&lt;8",$I$23:$BP$23,"1")</f>
        <v>0</v>
      </c>
      <c r="W114" s="339">
        <f>COUNTIFS($I$48:$BP$48,"&lt;8",$I$23:$BP$23,"1")</f>
        <v>0</v>
      </c>
      <c r="X114" s="340">
        <f>COUNTIFS($I$47:$BP$47,"&lt;8",$I$23:$BP$23,"1")</f>
        <v>0</v>
      </c>
      <c r="Y114" s="107"/>
      <c r="Z114" s="295">
        <f>COUNTIFS($I$53:$BP$53,"&lt;8",$I$23:$BP$23,"1")</f>
        <v>0</v>
      </c>
      <c r="AA114" s="339">
        <f>COUNTIFS($I$52:$BP$52,"&lt;8",$I$23:$BP$23,"1")</f>
        <v>0</v>
      </c>
      <c r="AB114" s="340">
        <f>COUNTIFS($I$51:$BP$51,"&lt;8",$I$23:$BP$23,"1")</f>
        <v>0</v>
      </c>
      <c r="AC114" s="107"/>
      <c r="AD114" s="295">
        <f>COUNTIFS($I$57:$BP$57,"&lt;8",$I$23:$BP$23,"1")</f>
        <v>0</v>
      </c>
      <c r="AE114" s="339">
        <f>COUNTIFS($I$56:$BP$56,"&lt;8",$I$23:$BP$23,"1")</f>
        <v>0</v>
      </c>
      <c r="AF114" s="340">
        <f>COUNTIFS($I$55:$BP$55,"&lt;8",$I$23:$BP$23,"1")</f>
        <v>0</v>
      </c>
      <c r="AG114" s="107"/>
      <c r="AH114" s="295">
        <f>COUNTIFS($I$63:$BP$63,"&lt;8",$I$23:$BP$23,"1")</f>
        <v>0</v>
      </c>
      <c r="AI114" s="339">
        <f>COUNTIFS($I$62:$BP$62,"&lt;8",$I$23:$BP$23,"1")</f>
        <v>0</v>
      </c>
      <c r="AJ114" s="340">
        <f>COUNTIFS($I$61:$BP$61,"&lt;8",$I$23:$BP$23,"1")</f>
        <v>0</v>
      </c>
      <c r="AK114" s="107"/>
      <c r="AL114" s="295">
        <f>COUNTIFS($I$69:$BP$69,"&lt;8",$I$23:$BP$23,"1")</f>
        <v>0</v>
      </c>
      <c r="AM114" s="339">
        <f>COUNTIFS($I$68:$BP$68,"&lt;8",$I$23:$BP$23,"1")</f>
        <v>0</v>
      </c>
      <c r="AN114" s="340">
        <f>COUNTIFS($I$67:$BP$67,"&lt;8",$I$23:$BP$23,"1")</f>
        <v>0</v>
      </c>
      <c r="AO114" s="107"/>
      <c r="AP114" s="295">
        <f>COUNTIFS($I$73:$BP$73,"&lt;8",$I$23:$BP$23,"1")</f>
        <v>0</v>
      </c>
      <c r="AQ114" s="339">
        <f>COUNTIFS($I$72:$BP$72,"&lt;8",$I$23:$BP$23,"1")</f>
        <v>0</v>
      </c>
      <c r="AR114" s="340">
        <f>COUNTIFS($I$71:$BP$71,"&lt;8",$I$23:$BP$23,"1")</f>
        <v>0</v>
      </c>
      <c r="AS114" s="107"/>
      <c r="AT114" s="295">
        <f>COUNTIFS($I$78:$BP$78,"&lt;8",$I$23:$BP$23,"1")</f>
        <v>0</v>
      </c>
      <c r="AU114" s="339">
        <f>COUNTIFS($I$77:$BP$77,"&lt;8",$I$23:$BP$23,"1")</f>
        <v>0</v>
      </c>
      <c r="AV114" s="107"/>
      <c r="AW114" s="295">
        <f>COUNTIFS($I$81:$BP$81,"&lt;8",$I$23:$BP$23,"1")</f>
        <v>0</v>
      </c>
      <c r="AX114" s="339">
        <f>COUNTIFS($I$80:$BP$80,"&lt;8",$I$23:$BP$23,"1")</f>
        <v>0</v>
      </c>
      <c r="AY114" s="107"/>
      <c r="AZ114" s="107"/>
      <c r="BA114" s="107"/>
      <c r="BB114" s="107"/>
      <c r="BC114" s="107"/>
      <c r="BD114" s="107"/>
      <c r="BE114" s="107"/>
      <c r="BF114" s="107"/>
      <c r="BG114" s="107"/>
      <c r="BH114" s="107"/>
      <c r="BI114" s="107"/>
      <c r="BJ114" s="107"/>
      <c r="BK114" s="107"/>
      <c r="BL114" s="107"/>
      <c r="BM114" s="107"/>
      <c r="BN114" s="107"/>
      <c r="BO114" s="107"/>
      <c r="BQ114" s="107"/>
      <c r="BR114" s="107"/>
      <c r="BS114" s="107"/>
      <c r="BT114" s="107"/>
      <c r="BU114" s="107"/>
      <c r="BV114" s="107"/>
      <c r="BW114" s="107"/>
      <c r="BX114" s="107"/>
      <c r="BY114" s="107"/>
      <c r="BZ114" s="107"/>
      <c r="CA114" s="107"/>
      <c r="CB114" s="107"/>
      <c r="CC114" s="107"/>
      <c r="CD114" s="107"/>
      <c r="CE114" s="107"/>
      <c r="CF114" s="107"/>
      <c r="CH114" s="228"/>
      <c r="CI114" s="228"/>
      <c r="CJ114" s="228"/>
      <c r="CK114" s="228"/>
      <c r="CL114" s="228"/>
      <c r="CM114" s="228"/>
      <c r="CN114" s="228"/>
      <c r="CO114" s="228"/>
      <c r="CP114" s="228"/>
      <c r="CQ114" s="342"/>
      <c r="CR114" s="342"/>
      <c r="CS114" s="342"/>
      <c r="CT114" s="342"/>
      <c r="CU114" s="342"/>
      <c r="CV114" s="342"/>
      <c r="CW114" s="342"/>
      <c r="CX114" s="342"/>
      <c r="CY114" s="342"/>
      <c r="CZ114" s="342"/>
      <c r="DA114" s="342"/>
      <c r="DB114" s="342"/>
      <c r="DC114" s="342"/>
      <c r="DD114" s="342"/>
      <c r="DE114" s="342"/>
      <c r="DF114" s="342"/>
      <c r="DG114" s="342"/>
      <c r="DH114" s="342"/>
      <c r="DI114" s="342"/>
      <c r="DJ114" s="342"/>
      <c r="DK114" s="342"/>
      <c r="DL114" s="342"/>
      <c r="DM114" s="342"/>
      <c r="DN114" s="342"/>
      <c r="DO114" s="342"/>
      <c r="DP114" s="342"/>
      <c r="DQ114" s="342"/>
      <c r="DR114" s="342"/>
      <c r="DS114" s="342"/>
      <c r="DT114" s="342"/>
      <c r="DU114" s="342"/>
      <c r="DV114" s="342"/>
      <c r="DW114" s="342"/>
      <c r="DX114" s="342"/>
      <c r="DY114" s="342"/>
      <c r="DZ114" s="342"/>
      <c r="EA114" s="342"/>
      <c r="EB114" s="342"/>
      <c r="EC114" s="342"/>
      <c r="ED114" s="342"/>
    </row>
    <row r="115" spans="2:135" s="338" customFormat="1" ht="15.75" hidden="1" customHeight="1">
      <c r="D115" s="1148"/>
      <c r="E115" s="1141" t="s">
        <v>160</v>
      </c>
      <c r="F115" s="1142"/>
      <c r="G115" s="1143">
        <f>SUM(J115:QM115)</f>
        <v>0</v>
      </c>
      <c r="H115" s="337">
        <f>SUM(J115:AX115)</f>
        <v>0</v>
      </c>
      <c r="J115" s="295">
        <f>COUNTIFS($I$35:$BP$35,"&gt;=8",$I$35:$BP$35,"&lt;=12",$I$23:$BP$23,"1")</f>
        <v>0</v>
      </c>
      <c r="K115" s="339">
        <f>COUNTIFS($I$34:$BP$34,"&gt;=8",$I$34:$BP$34,"&lt;=12",$I$23:$BP$23,"1")</f>
        <v>0</v>
      </c>
      <c r="L115" s="340">
        <f>COUNTIFS($I$33:$BP$33,"&gt;=8",$I$33:$BP$33,"&lt;=12",$I$23:$BP$23,"1")</f>
        <v>0</v>
      </c>
      <c r="N115" s="295">
        <f>COUNTIFS($I$39:$BP$39,"&gt;=8",$I$39:$BP$39,"&lt;=12",$I$23:$BP$23,"1")</f>
        <v>0</v>
      </c>
      <c r="O115" s="339">
        <f>COUNTIFS($I$38:$BP$38,"&gt;=8",$I$38:$BP$38,"&lt;=12",$I$23:$BP$23,"1")</f>
        <v>0</v>
      </c>
      <c r="P115" s="340">
        <f>COUNTIFS($I$37:$BP$37,"&gt;=8",$I$37:$BP$37,"&lt;=12",$I$23:$BP$23,"1")</f>
        <v>0</v>
      </c>
      <c r="R115" s="295">
        <f>COUNTIFS($I$43:$BP$43,"&gt;=8",$I$43:$BP$43,"&lt;=12",$I$23:$BP$23,"1")</f>
        <v>0</v>
      </c>
      <c r="S115" s="339">
        <f>COUNTIFS($I$42:$BP$42,"&gt;=8",$I$42:$BP$42,"&lt;=12",$I$23:$BP$23,"1")</f>
        <v>0</v>
      </c>
      <c r="T115" s="340">
        <f>COUNTIFS($I$41:$BP$41,"&gt;=8",$I$41:$BP$41,"&lt;=12",$I$23:$BP$23,"1")</f>
        <v>0</v>
      </c>
      <c r="V115" s="295">
        <f>COUNTIFS($I$49:$BP$49,"&gt;=8",$I$49:$BP$49,"&lt;=12",$I$23:$BP$23,"1")</f>
        <v>0</v>
      </c>
      <c r="W115" s="339">
        <f>COUNTIFS($I$48:$BP$48,"&gt;=8",$I$48:$BP$48,"&lt;=12",$I$23:$BP$23,"1")</f>
        <v>0</v>
      </c>
      <c r="X115" s="340">
        <f>COUNTIFS($I$47:$BP$47,"&gt;=8",$I$47:$BP$47,"&lt;=12",$I$23:$BP$23,"1")</f>
        <v>0</v>
      </c>
      <c r="Z115" s="295">
        <f>COUNTIFS($I$53:$BP$53,"&gt;=8",$I$53:$BP$53,"&lt;=12",$I$23:$BP$23,"1")</f>
        <v>0</v>
      </c>
      <c r="AA115" s="339">
        <f>COUNTIFS($I$52:$BP$52,"&gt;=8",$I$52:$BP$52,"&lt;=12",$I$23:$BP$23,"1")</f>
        <v>0</v>
      </c>
      <c r="AB115" s="340">
        <f>COUNTIFS($I$51:$BP$51,"&gt;=8",$I$51:$BP$51,"&lt;=12",$I$23:$BP$23,"1")</f>
        <v>0</v>
      </c>
      <c r="AD115" s="295">
        <f>COUNTIFS($I$57:$BP$57,"&gt;=8",$I$57:$BP$57,"&lt;=12",$I$23:$BP$23,"1")</f>
        <v>0</v>
      </c>
      <c r="AE115" s="339">
        <f>COUNTIFS($I$56:$BP$56,"&gt;=8",$I$56:$BP$56,"&lt;=12",$I$23:$BP$23,"1")</f>
        <v>0</v>
      </c>
      <c r="AF115" s="340">
        <f>COUNTIFS($I$55:$BP$55,"&gt;=8",$I$55:$BP$55,"&lt;=12",$I$23:$BP$23,"1")</f>
        <v>0</v>
      </c>
      <c r="AH115" s="295">
        <f>COUNTIFS($I$63:$BP$63,"&gt;=8",$I$63:$BP$63,"&lt;=12",$I$23:$BP$23,"1")</f>
        <v>0</v>
      </c>
      <c r="AI115" s="339">
        <f>COUNTIFS($I$62:$BP$62,"&gt;=8",$I$62:$BP$62,"&lt;=12",$I$23:$BP$23,"1")</f>
        <v>0</v>
      </c>
      <c r="AJ115" s="340">
        <f>COUNTIFS($I$61:$BP$61,"&gt;=8",$I$61:$BP$61,"&lt;=12",$I$23:$BP$23,"1")</f>
        <v>0</v>
      </c>
      <c r="AL115" s="295">
        <f>COUNTIFS($I$69:$BP$69,"&gt;=8",$I$69:$BP$69,"&lt;=12",$I$23:$BP$23,"1")</f>
        <v>0</v>
      </c>
      <c r="AM115" s="339">
        <f>COUNTIFS($I$68:$BP$68,"&gt;=8",$I$68:$BP$68,"&lt;=12",$I$23:$BP$23,"1")</f>
        <v>0</v>
      </c>
      <c r="AN115" s="340">
        <f>COUNTIFS($I$67:$BP$67,"&gt;=8",$I$67:$BP$67,"&lt;=12",$I$23:$BP$23,"1")</f>
        <v>0</v>
      </c>
      <c r="AP115" s="295">
        <f>COUNTIFS($I$73:$BP$73,"&gt;=8",$I$73:$BP$73,"&lt;=12",$I$23:$BP$23,"1")</f>
        <v>0</v>
      </c>
      <c r="AQ115" s="339">
        <f>COUNTIFS($I$72:$BP$72,"&gt;=8",$I$72:$BP$72,"&lt;=12",$I$23:$BP$23,"1")</f>
        <v>0</v>
      </c>
      <c r="AR115" s="340">
        <f>COUNTIFS($I$71:$BP$71,"&gt;=8",$I$71:$BP$71,"&lt;=12",$I$23:$BP$23,"1")</f>
        <v>0</v>
      </c>
      <c r="AT115" s="295">
        <f>COUNTIFS($I$78:$BP$78,"&gt;=8",$I$78:$BP$78,"&lt;=12",$I$23:$BP$23,"1")</f>
        <v>0</v>
      </c>
      <c r="AU115" s="339">
        <f>COUNTIFS($I$77:$BP$77,"&gt;=8",$I$77:$BP$77,"&lt;=12",$I$23:$BP$23,"1")</f>
        <v>0</v>
      </c>
      <c r="AW115" s="295">
        <f>COUNTIFS($I$81:$BP$81,"&gt;=8",$I$81:$BP$81,"&lt;=12",$I$23:$BP$23,"1")</f>
        <v>0</v>
      </c>
      <c r="AX115" s="339">
        <f>COUNTIFS($I$80:$BP$80,"&gt;=8",$I$80:$BP$80,"&lt;=12",$I$23:$BP$23,"1")</f>
        <v>0</v>
      </c>
      <c r="CH115" s="228"/>
      <c r="CI115" s="228"/>
      <c r="CJ115" s="228"/>
      <c r="CK115" s="228"/>
      <c r="CL115" s="228"/>
      <c r="CM115" s="228"/>
      <c r="CN115" s="228"/>
      <c r="CO115" s="336"/>
      <c r="CP115" s="228"/>
      <c r="CQ115" s="342"/>
      <c r="CR115" s="342"/>
      <c r="CS115" s="342"/>
      <c r="CT115" s="342"/>
      <c r="CU115" s="342"/>
      <c r="CV115" s="342"/>
      <c r="CW115" s="342"/>
      <c r="CX115" s="342"/>
      <c r="CY115" s="342"/>
      <c r="CZ115" s="342"/>
      <c r="DA115" s="342"/>
      <c r="DB115" s="342"/>
      <c r="DC115" s="342"/>
      <c r="DD115" s="342"/>
      <c r="DE115" s="342"/>
      <c r="DF115" s="342"/>
      <c r="DG115" s="342"/>
      <c r="DH115" s="342"/>
      <c r="DI115" s="342"/>
      <c r="DJ115" s="342"/>
      <c r="DK115" s="342"/>
      <c r="DL115" s="342"/>
      <c r="DM115" s="342"/>
      <c r="DN115" s="342"/>
      <c r="DO115" s="342"/>
      <c r="DP115" s="342"/>
      <c r="DQ115" s="342"/>
      <c r="DR115" s="342"/>
      <c r="DS115" s="342"/>
      <c r="DT115" s="342"/>
      <c r="DU115" s="342"/>
      <c r="DV115" s="342"/>
      <c r="DW115" s="342"/>
      <c r="DX115" s="342"/>
      <c r="DY115" s="342"/>
      <c r="DZ115" s="342"/>
      <c r="EA115" s="342"/>
      <c r="EB115" s="342"/>
      <c r="EC115" s="342"/>
      <c r="ED115" s="342"/>
    </row>
    <row r="116" spans="2:135" s="338" customFormat="1" ht="15.75" hidden="1" customHeight="1">
      <c r="D116" s="1148"/>
      <c r="E116" s="1141" t="s">
        <v>161</v>
      </c>
      <c r="F116" s="1142"/>
      <c r="G116" s="1143">
        <f>SUM(J116:QM116)</f>
        <v>0</v>
      </c>
      <c r="H116" s="337">
        <f>SUM(J116:AX116)</f>
        <v>0</v>
      </c>
      <c r="J116" s="295">
        <f>COUNTIFS($I$35:$BP$35,"&gt;12",$I$23:$BP$23,"1")</f>
        <v>0</v>
      </c>
      <c r="K116" s="339">
        <f>COUNTIFS($I$34:$BP$34,"&gt;12",$I$23:$BP$23,"1")</f>
        <v>0</v>
      </c>
      <c r="L116" s="340">
        <f>COUNTIFS($I$33:$BP$33,"&gt;12",$I$23:$BP$23,"1")</f>
        <v>0</v>
      </c>
      <c r="N116" s="295">
        <f>COUNTIFS($I$39:$BP$39,"&gt;12",$I$23:$BP$23,"1")</f>
        <v>0</v>
      </c>
      <c r="O116" s="339">
        <f>COUNTIFS($I$38:$BP$38,"&gt;12",$I$23:$BP$23,"1")</f>
        <v>0</v>
      </c>
      <c r="P116" s="340">
        <f>COUNTIFS($I$37:$BP$37,"&gt;12",$I$23:$BP$23,"1")</f>
        <v>0</v>
      </c>
      <c r="R116" s="295">
        <f>COUNTIFS($I$43:$BP$43,"&gt;12",$I$23:$BP$23,"1")</f>
        <v>0</v>
      </c>
      <c r="S116" s="339">
        <f>COUNTIFS($I$42:$BP$42,"&gt;12",$I$23:$BP$23,"1")</f>
        <v>0</v>
      </c>
      <c r="T116" s="340">
        <f>COUNTIFS($I$41:$BP$41,"&gt;12",$I$23:$BP$23,"1")</f>
        <v>0</v>
      </c>
      <c r="V116" s="295">
        <f>COUNTIFS($I$49:$BP$49,"&gt;12",$I$23:$BP$23,"1")</f>
        <v>0</v>
      </c>
      <c r="W116" s="339">
        <f>COUNTIFS($I$48:$BP$48,"&gt;12",$I$23:$BP$23,"1")</f>
        <v>0</v>
      </c>
      <c r="X116" s="340">
        <f>COUNTIFS($I$47:$BP$47,"&gt;12",$I$23:$BP$23,"1")</f>
        <v>0</v>
      </c>
      <c r="Z116" s="295">
        <f>COUNTIFS($I$53:$BP$53,"&gt;12",$I$23:$BP$23,"1")</f>
        <v>0</v>
      </c>
      <c r="AA116" s="339">
        <f>COUNTIFS($I$52:$BP$52,"&gt;12",$I$23:$BP$23,"1")</f>
        <v>0</v>
      </c>
      <c r="AB116" s="340">
        <f>COUNTIFS($I$51:$BP$51,"&gt;12",$I$23:$BP$23,"1")</f>
        <v>0</v>
      </c>
      <c r="AD116" s="295">
        <f>COUNTIFS($I$57:$BP$57,"&gt;12",$I$23:$BP$23,"1")</f>
        <v>0</v>
      </c>
      <c r="AE116" s="339">
        <f>COUNTIFS($I$56:$BP$56,"&gt;12",$I$23:$BP$23,"1")</f>
        <v>0</v>
      </c>
      <c r="AF116" s="340">
        <f>COUNTIFS($I$55:$BP$55,"&gt;12",$I$23:$BP$23,"1")</f>
        <v>0</v>
      </c>
      <c r="AH116" s="295">
        <f>COUNTIFS($I$63:$BP$63,"&gt;12",$I$23:$BP$23,"1")</f>
        <v>0</v>
      </c>
      <c r="AI116" s="339">
        <f>COUNTIFS($I$62:$BP$62,"&gt;12",$I$23:$BP$23,"1")</f>
        <v>0</v>
      </c>
      <c r="AJ116" s="340">
        <f>COUNTIFS($I$61:$BP$61,"&gt;12",$I$23:$BP$23,"1")</f>
        <v>0</v>
      </c>
      <c r="AL116" s="295">
        <f>COUNTIFS($I$69:$BP$69,"&gt;12",$I$23:$BP$23,"1")</f>
        <v>0</v>
      </c>
      <c r="AM116" s="339">
        <f>COUNTIFS($I$68:$BP$68,"&gt;12",$I$23:$BP$23,"1")</f>
        <v>0</v>
      </c>
      <c r="AN116" s="340">
        <f>COUNTIFS($I$67:$BP$67,"&gt;12",$I$23:$BP$23,"1")</f>
        <v>0</v>
      </c>
      <c r="AP116" s="295">
        <f>COUNTIFS($I$73:$BP$73,"&gt;12",$I$23:$BP$23,"1")</f>
        <v>0</v>
      </c>
      <c r="AQ116" s="339">
        <f>COUNTIFS($I$72:$BP$72,"&gt;12",$I$23:$BP$23,"1")</f>
        <v>0</v>
      </c>
      <c r="AR116" s="340">
        <f>COUNTIFS($I$71:$BP$71,"&gt;12",$I$23:$BP$23,"1")</f>
        <v>0</v>
      </c>
      <c r="AT116" s="295">
        <f>COUNTIFS($I$78:$BP$78,"&gt;12",$I$23:$BP$23,"1")</f>
        <v>0</v>
      </c>
      <c r="AU116" s="339">
        <f>COUNTIFS($I$77:$BP$77,"&gt;12",$I$23:$BP$23,"1")</f>
        <v>0</v>
      </c>
      <c r="AW116" s="295">
        <f>COUNTIFS($I$81:$BP$81,"&gt;12",$I$23:$BP$23,"1")</f>
        <v>0</v>
      </c>
      <c r="AX116" s="339">
        <f>COUNTIFS($I$80:$BP$80,"&gt;12",$I$23:$BP$23,"1")</f>
        <v>0</v>
      </c>
      <c r="CH116" s="228"/>
      <c r="CI116" s="228"/>
      <c r="CJ116" s="228"/>
      <c r="CK116" s="228"/>
      <c r="CL116" s="228"/>
      <c r="CM116" s="228"/>
      <c r="CN116" s="228"/>
      <c r="CO116" s="336"/>
      <c r="CP116" s="228"/>
      <c r="CQ116" s="342"/>
      <c r="CR116" s="342"/>
      <c r="CS116" s="342"/>
      <c r="CT116" s="342"/>
      <c r="CU116" s="342"/>
      <c r="CV116" s="342"/>
      <c r="CW116" s="342"/>
      <c r="CX116" s="342"/>
      <c r="CY116" s="342"/>
      <c r="CZ116" s="342"/>
      <c r="DA116" s="342"/>
      <c r="DB116" s="342"/>
      <c r="DC116" s="342"/>
      <c r="DD116" s="342"/>
      <c r="DE116" s="342"/>
      <c r="DF116" s="342"/>
      <c r="DG116" s="342"/>
      <c r="DH116" s="342"/>
      <c r="DI116" s="342"/>
      <c r="DJ116" s="342"/>
      <c r="DK116" s="342"/>
      <c r="DL116" s="342"/>
      <c r="DM116" s="342"/>
      <c r="DN116" s="342"/>
      <c r="DO116" s="342"/>
      <c r="DP116" s="342"/>
      <c r="DQ116" s="342"/>
      <c r="DR116" s="342"/>
      <c r="DS116" s="342"/>
      <c r="DT116" s="342"/>
      <c r="DU116" s="342"/>
      <c r="DV116" s="342"/>
      <c r="DW116" s="342"/>
      <c r="DX116" s="342"/>
      <c r="DY116" s="342"/>
      <c r="DZ116" s="342"/>
      <c r="EA116" s="342"/>
      <c r="EB116" s="342"/>
      <c r="EC116" s="342"/>
      <c r="ED116" s="342"/>
    </row>
    <row r="117" spans="2:135" s="338" customFormat="1" ht="15.75" hidden="1" customHeight="1">
      <c r="D117" s="1148"/>
      <c r="E117" s="1144" t="s">
        <v>162</v>
      </c>
      <c r="F117" s="1145"/>
      <c r="G117" s="1146" t="str">
        <f>IFERROR(G114/G111,"")</f>
        <v/>
      </c>
      <c r="H117" s="343" t="str">
        <f>IFERROR(H114/H111,"")</f>
        <v/>
      </c>
      <c r="CI117" s="228"/>
      <c r="CJ117" s="228"/>
      <c r="CK117" s="228"/>
      <c r="CL117" s="228"/>
      <c r="CM117" s="228"/>
      <c r="CN117" s="228"/>
      <c r="CO117" s="228"/>
      <c r="CP117" s="228"/>
      <c r="CQ117" s="228"/>
      <c r="CR117" s="342"/>
      <c r="CS117" s="342"/>
      <c r="CT117" s="342"/>
      <c r="CU117" s="342"/>
      <c r="CV117" s="342"/>
      <c r="CW117" s="342"/>
      <c r="CX117" s="342"/>
      <c r="CY117" s="342"/>
      <c r="CZ117" s="342"/>
      <c r="DA117" s="342"/>
      <c r="DB117" s="342"/>
      <c r="DC117" s="342"/>
      <c r="DD117" s="342"/>
      <c r="DE117" s="342"/>
      <c r="DF117" s="342"/>
      <c r="DG117" s="342"/>
      <c r="DH117" s="342"/>
      <c r="DI117" s="342"/>
      <c r="DJ117" s="342"/>
      <c r="DK117" s="342"/>
      <c r="DL117" s="342"/>
      <c r="DM117" s="342"/>
      <c r="DN117" s="342"/>
      <c r="DO117" s="342"/>
      <c r="DP117" s="342"/>
      <c r="DQ117" s="342"/>
      <c r="DR117" s="342"/>
      <c r="DS117" s="342"/>
      <c r="DT117" s="342"/>
      <c r="DU117" s="342"/>
      <c r="DV117" s="342"/>
      <c r="DW117" s="342"/>
      <c r="DX117" s="342"/>
      <c r="DY117" s="342"/>
      <c r="DZ117" s="342"/>
      <c r="EA117" s="342"/>
      <c r="EB117" s="342"/>
      <c r="EC117" s="342"/>
      <c r="ED117" s="342"/>
      <c r="EE117" s="342"/>
    </row>
    <row r="118" spans="2:135" s="338" customFormat="1" ht="15.75" hidden="1" customHeight="1">
      <c r="D118" s="1148"/>
      <c r="E118" s="1144" t="s">
        <v>163</v>
      </c>
      <c r="F118" s="1145"/>
      <c r="G118" s="1146" t="str">
        <f>IFERROR(G115/G111,"")</f>
        <v/>
      </c>
      <c r="H118" s="343" t="str">
        <f>IFERROR(H115/H111,"")</f>
        <v/>
      </c>
      <c r="CI118" s="228"/>
      <c r="CJ118" s="228"/>
      <c r="CK118" s="228"/>
      <c r="CL118" s="228"/>
      <c r="CM118" s="228"/>
      <c r="CN118" s="228"/>
      <c r="CO118" s="228"/>
      <c r="CP118" s="228"/>
      <c r="CQ118" s="228"/>
      <c r="CR118" s="342"/>
      <c r="CS118" s="342"/>
      <c r="CT118" s="342"/>
      <c r="CU118" s="342"/>
      <c r="CV118" s="342"/>
      <c r="CW118" s="342"/>
      <c r="CX118" s="342"/>
      <c r="CY118" s="342"/>
      <c r="CZ118" s="342"/>
      <c r="DA118" s="342"/>
      <c r="DB118" s="342"/>
      <c r="DC118" s="342"/>
      <c r="DD118" s="342"/>
      <c r="DE118" s="342"/>
      <c r="DF118" s="342"/>
      <c r="DG118" s="342"/>
      <c r="DH118" s="342"/>
      <c r="DI118" s="342"/>
      <c r="DJ118" s="342"/>
      <c r="DK118" s="342"/>
      <c r="DL118" s="342"/>
      <c r="DM118" s="342"/>
      <c r="DN118" s="342"/>
      <c r="DO118" s="342"/>
      <c r="DP118" s="342"/>
      <c r="DQ118" s="342"/>
      <c r="DR118" s="342"/>
      <c r="DS118" s="342"/>
      <c r="DT118" s="342"/>
      <c r="DU118" s="342"/>
      <c r="DV118" s="342"/>
      <c r="DW118" s="342"/>
      <c r="DX118" s="342"/>
      <c r="DY118" s="342"/>
      <c r="DZ118" s="342"/>
      <c r="EA118" s="342"/>
      <c r="EB118" s="342"/>
      <c r="EC118" s="342"/>
      <c r="ED118" s="342"/>
      <c r="EE118" s="342"/>
    </row>
    <row r="119" spans="2:135" s="338" customFormat="1" ht="15.75" hidden="1" customHeight="1">
      <c r="D119" s="1149"/>
      <c r="E119" s="1144" t="s">
        <v>164</v>
      </c>
      <c r="F119" s="1145"/>
      <c r="G119" s="1146" t="str">
        <f>IFERROR(G116/G111,"")</f>
        <v/>
      </c>
      <c r="H119" s="343" t="str">
        <f>IFERROR(H116/H111,"")</f>
        <v/>
      </c>
      <c r="CI119" s="228"/>
      <c r="CJ119" s="228"/>
      <c r="CK119" s="228"/>
      <c r="CL119" s="228"/>
      <c r="CM119" s="228"/>
      <c r="CN119" s="228"/>
      <c r="CO119" s="228"/>
      <c r="CP119" s="228"/>
      <c r="CQ119" s="228"/>
      <c r="CR119" s="342"/>
      <c r="CS119" s="342"/>
      <c r="CT119" s="342"/>
      <c r="CU119" s="342"/>
      <c r="CV119" s="342"/>
      <c r="CW119" s="342"/>
      <c r="CX119" s="342"/>
      <c r="CY119" s="342"/>
      <c r="CZ119" s="342"/>
      <c r="DA119" s="342"/>
      <c r="DB119" s="342"/>
      <c r="DC119" s="342"/>
      <c r="DD119" s="342"/>
      <c r="DE119" s="342"/>
      <c r="DF119" s="342"/>
      <c r="DG119" s="342"/>
      <c r="DH119" s="342"/>
      <c r="DI119" s="342"/>
      <c r="DJ119" s="342"/>
      <c r="DK119" s="342"/>
      <c r="DL119" s="342"/>
      <c r="DM119" s="342"/>
      <c r="DN119" s="342"/>
      <c r="DO119" s="342"/>
      <c r="DP119" s="342"/>
      <c r="DQ119" s="342"/>
      <c r="DR119" s="342"/>
      <c r="DS119" s="342"/>
      <c r="DT119" s="342"/>
      <c r="DU119" s="342"/>
      <c r="DV119" s="342"/>
      <c r="DW119" s="342"/>
      <c r="DX119" s="342"/>
      <c r="DY119" s="342"/>
      <c r="DZ119" s="342"/>
      <c r="EA119" s="342"/>
      <c r="EB119" s="342"/>
      <c r="EC119" s="342"/>
      <c r="ED119" s="342"/>
      <c r="EE119" s="342"/>
    </row>
    <row r="120" spans="2:135" s="338" customFormat="1" hidden="1">
      <c r="D120" s="344"/>
      <c r="CI120" s="228"/>
      <c r="CJ120" s="228"/>
      <c r="CK120" s="228"/>
      <c r="CL120" s="228"/>
      <c r="CM120" s="228"/>
      <c r="CN120" s="228"/>
      <c r="CO120" s="228"/>
      <c r="CP120" s="228"/>
      <c r="CQ120" s="228"/>
      <c r="CR120" s="342"/>
      <c r="CS120" s="342"/>
      <c r="CT120" s="342"/>
      <c r="CU120" s="342"/>
      <c r="CV120" s="342"/>
      <c r="CW120" s="342"/>
      <c r="CX120" s="342"/>
      <c r="CY120" s="342"/>
      <c r="CZ120" s="342"/>
      <c r="DA120" s="342"/>
      <c r="DB120" s="342"/>
      <c r="DC120" s="342"/>
      <c r="DD120" s="342"/>
      <c r="DE120" s="342"/>
      <c r="DF120" s="342"/>
      <c r="DG120" s="342"/>
      <c r="DH120" s="342"/>
      <c r="DI120" s="342"/>
      <c r="DJ120" s="342"/>
      <c r="DK120" s="342"/>
      <c r="DL120" s="342"/>
      <c r="DM120" s="342"/>
      <c r="DN120" s="342"/>
      <c r="DO120" s="342"/>
      <c r="DP120" s="342"/>
      <c r="DQ120" s="342"/>
      <c r="DR120" s="342"/>
      <c r="DS120" s="342"/>
      <c r="DT120" s="342"/>
      <c r="DU120" s="342"/>
      <c r="DV120" s="342"/>
      <c r="DW120" s="342"/>
      <c r="DX120" s="342"/>
      <c r="DY120" s="342"/>
      <c r="DZ120" s="342"/>
      <c r="EA120" s="342"/>
      <c r="EB120" s="342"/>
      <c r="EC120" s="342"/>
      <c r="ED120" s="342"/>
      <c r="EE120" s="342"/>
    </row>
    <row r="121" spans="2:135" s="338" customFormat="1" hidden="1">
      <c r="D121" s="344"/>
      <c r="CI121" s="228"/>
      <c r="CJ121" s="228"/>
      <c r="CK121" s="228"/>
      <c r="CL121" s="228"/>
      <c r="CM121" s="228"/>
      <c r="CN121" s="228"/>
      <c r="CO121" s="228"/>
      <c r="CP121" s="228"/>
      <c r="CQ121" s="228"/>
      <c r="CR121" s="342"/>
      <c r="CS121" s="342"/>
      <c r="CT121" s="342"/>
      <c r="CU121" s="342"/>
      <c r="CV121" s="342"/>
      <c r="CW121" s="342"/>
      <c r="CX121" s="342"/>
      <c r="CY121" s="342"/>
      <c r="CZ121" s="342"/>
      <c r="DA121" s="342"/>
      <c r="DB121" s="342"/>
      <c r="DC121" s="342"/>
      <c r="DD121" s="342"/>
      <c r="DE121" s="342"/>
      <c r="DF121" s="342"/>
      <c r="DG121" s="342"/>
      <c r="DH121" s="342"/>
      <c r="DI121" s="342"/>
      <c r="DJ121" s="342"/>
      <c r="DK121" s="342"/>
      <c r="DL121" s="342"/>
      <c r="DM121" s="342"/>
      <c r="DN121" s="342"/>
      <c r="DO121" s="342"/>
      <c r="DP121" s="342"/>
      <c r="DQ121" s="342"/>
      <c r="DR121" s="342"/>
      <c r="DS121" s="342"/>
      <c r="DT121" s="342"/>
      <c r="DU121" s="342"/>
      <c r="DV121" s="342"/>
      <c r="DW121" s="342"/>
      <c r="DX121" s="342"/>
      <c r="DY121" s="342"/>
      <c r="DZ121" s="342"/>
      <c r="EA121" s="342"/>
      <c r="EB121" s="342"/>
      <c r="EC121" s="342"/>
      <c r="ED121" s="342"/>
      <c r="EE121" s="342"/>
    </row>
    <row r="122" spans="2:135" s="338" customFormat="1" ht="31.5" hidden="1">
      <c r="D122" s="335"/>
      <c r="E122" s="107"/>
      <c r="F122" s="107"/>
      <c r="G122" s="107"/>
      <c r="H122" s="107"/>
      <c r="I122" s="107"/>
      <c r="J122" s="1198" t="s">
        <v>133</v>
      </c>
      <c r="K122" s="1199"/>
      <c r="L122" s="1200"/>
      <c r="M122" s="107"/>
      <c r="N122" s="1198" t="s">
        <v>140</v>
      </c>
      <c r="O122" s="1199"/>
      <c r="P122" s="1200"/>
      <c r="Q122" s="107"/>
      <c r="R122" s="1198" t="s">
        <v>141</v>
      </c>
      <c r="S122" s="1199"/>
      <c r="T122" s="1200"/>
      <c r="U122" s="107"/>
      <c r="V122" s="1198" t="s">
        <v>143</v>
      </c>
      <c r="W122" s="1199"/>
      <c r="X122" s="1200"/>
      <c r="Y122" s="107"/>
      <c r="Z122" s="1198" t="s">
        <v>144</v>
      </c>
      <c r="AA122" s="1199"/>
      <c r="AB122" s="1200"/>
      <c r="AC122" s="107"/>
      <c r="AD122" s="1198" t="s">
        <v>145</v>
      </c>
      <c r="AE122" s="1199"/>
      <c r="AF122" s="1200"/>
      <c r="AG122" s="107"/>
      <c r="AH122" s="1198" t="s">
        <v>147</v>
      </c>
      <c r="AI122" s="1199"/>
      <c r="AJ122" s="1200"/>
      <c r="AK122" s="107"/>
      <c r="AL122" s="1198" t="s">
        <v>149</v>
      </c>
      <c r="AM122" s="1199"/>
      <c r="AN122" s="1200"/>
      <c r="AO122" s="107"/>
      <c r="AP122" s="1198" t="s">
        <v>150</v>
      </c>
      <c r="AQ122" s="1199"/>
      <c r="AR122" s="1200"/>
      <c r="AS122" s="107"/>
      <c r="AT122" s="1201">
        <v>7</v>
      </c>
      <c r="AU122" s="1202"/>
      <c r="AV122" s="107"/>
      <c r="AW122" s="1201">
        <v>8</v>
      </c>
      <c r="AX122" s="1202"/>
      <c r="CI122" s="228"/>
      <c r="CJ122" s="228"/>
      <c r="CK122" s="228"/>
      <c r="CL122" s="228"/>
      <c r="CM122" s="228"/>
      <c r="CN122" s="228"/>
      <c r="CO122" s="228"/>
      <c r="CP122" s="228"/>
      <c r="CQ122" s="228"/>
      <c r="CR122" s="342"/>
      <c r="CS122" s="342"/>
      <c r="CT122" s="342"/>
      <c r="CU122" s="342"/>
      <c r="CV122" s="342"/>
      <c r="CW122" s="342"/>
      <c r="CX122" s="342"/>
      <c r="CY122" s="342"/>
      <c r="CZ122" s="342"/>
      <c r="DA122" s="342"/>
      <c r="DB122" s="342"/>
      <c r="DC122" s="342"/>
      <c r="DD122" s="342"/>
      <c r="DE122" s="342"/>
      <c r="DF122" s="342"/>
      <c r="DG122" s="342"/>
      <c r="DH122" s="342"/>
      <c r="DI122" s="342"/>
      <c r="DJ122" s="342"/>
      <c r="DK122" s="342"/>
      <c r="DL122" s="342"/>
      <c r="DM122" s="342"/>
      <c r="DN122" s="342"/>
      <c r="DO122" s="342"/>
      <c r="DP122" s="342"/>
      <c r="DQ122" s="342"/>
      <c r="DR122" s="342"/>
      <c r="DS122" s="342"/>
      <c r="DT122" s="342"/>
      <c r="DU122" s="342"/>
      <c r="DV122" s="342"/>
      <c r="DW122" s="342"/>
      <c r="DX122" s="342"/>
      <c r="DY122" s="342"/>
      <c r="DZ122" s="342"/>
      <c r="EA122" s="342"/>
      <c r="EB122" s="342"/>
      <c r="EC122" s="342"/>
      <c r="ED122" s="342"/>
      <c r="EE122" s="342"/>
    </row>
    <row r="123" spans="2:135" s="338" customFormat="1" ht="15.75" hidden="1">
      <c r="D123" s="1147" t="s">
        <v>165</v>
      </c>
      <c r="E123" s="1141" t="s">
        <v>156</v>
      </c>
      <c r="F123" s="1142"/>
      <c r="G123" s="1143"/>
      <c r="H123" s="337">
        <f>SUM(J123:AX123)</f>
        <v>0</v>
      </c>
      <c r="J123" s="295">
        <f>COUNTIFS($I$35:$BP$35,"&gt;0",$I$23:$BP$23,"2")</f>
        <v>0</v>
      </c>
      <c r="K123" s="339">
        <f>COUNTIFS($I$34:$BP$34,"&gt;0",$I$23:$BP$23,"2")</f>
        <v>0</v>
      </c>
      <c r="L123" s="340">
        <f>COUNTIFS($I$33:$BP$33,"&gt;0",$I$23:$BP$23,"2")</f>
        <v>0</v>
      </c>
      <c r="M123" s="107"/>
      <c r="N123" s="295">
        <f>COUNTIFS($I$39:$BP$39,"&gt;0",$I$23:$BP$23,"2")</f>
        <v>0</v>
      </c>
      <c r="O123" s="339">
        <f>COUNTIFS($I$38:$BP$38,"&gt;0",$I$23:$BP$23,"2")</f>
        <v>0</v>
      </c>
      <c r="P123" s="340">
        <f>COUNTIFS($I$37:$BP$37,"&gt;0",$I$23:$BP$23,"2")</f>
        <v>0</v>
      </c>
      <c r="Q123" s="107"/>
      <c r="R123" s="295">
        <f>COUNTIFS($I$43:$BP$43,"&gt;0",$I$23:$BP$23,"2")</f>
        <v>0</v>
      </c>
      <c r="S123" s="339">
        <f>COUNTIFS($I$42:$BP$42,"&gt;0",$I$23:$BP$23,"2")</f>
        <v>0</v>
      </c>
      <c r="T123" s="340">
        <f>COUNTIFS($I$41:$BP$41,"&gt;0",$I$23:$BP$23,"2")</f>
        <v>0</v>
      </c>
      <c r="U123" s="107"/>
      <c r="V123" s="295">
        <f>COUNTIFS($I$49:$BP$49,"&gt;0",$I$23:$BP$23,"2")</f>
        <v>0</v>
      </c>
      <c r="W123" s="339">
        <f>COUNTIFS($I$48:$BP$48,"&gt;0",$I$23:$BP$23,"2")</f>
        <v>0</v>
      </c>
      <c r="X123" s="340">
        <f>COUNTIFS($I$47:$BP$47,"&gt;0",$I$23:$BP$23,"2")</f>
        <v>0</v>
      </c>
      <c r="Y123" s="107"/>
      <c r="Z123" s="295">
        <f>COUNTIFS($I$53:$BP$53,"&gt;0",$I$23:$BP$23,"2")</f>
        <v>0</v>
      </c>
      <c r="AA123" s="339">
        <f>COUNTIFS($I$52:$BP$52,"&gt;0",$I$23:$BP$23,"2")</f>
        <v>0</v>
      </c>
      <c r="AB123" s="340">
        <f>COUNTIFS($I$51:$BP$51,"&gt;0",$I$23:$BP$23,"2")</f>
        <v>0</v>
      </c>
      <c r="AC123" s="107"/>
      <c r="AD123" s="295">
        <f>COUNTIFS($I$57:$BP$57,"&gt;0",$I$23:$BP$23,"2")</f>
        <v>0</v>
      </c>
      <c r="AE123" s="339">
        <f>COUNTIFS($I$56:$BP$56,"&gt;0",$I$23:$BP$23,"2")</f>
        <v>0</v>
      </c>
      <c r="AF123" s="340">
        <f>COUNTIFS($I$55:$BP$55,"&gt;0",$I$23:$BP$23,"2")</f>
        <v>0</v>
      </c>
      <c r="AG123" s="107"/>
      <c r="AH123" s="295">
        <f>COUNTIFS($I$63:$BP$63,"&gt;0",$I$23:$BP$23,"2")</f>
        <v>0</v>
      </c>
      <c r="AI123" s="339">
        <f>COUNTIFS($I$62:$BP$62,"&gt;0",$I$23:$BP$23,"2")</f>
        <v>0</v>
      </c>
      <c r="AJ123" s="340">
        <f>COUNTIFS($I$61:$BP$61,"&gt;0",$I$23:$BP$23,"2")</f>
        <v>0</v>
      </c>
      <c r="AK123" s="107"/>
      <c r="AL123" s="295">
        <f>COUNTIFS($I$69:$BP$69,"&gt;0",$I$23:$BP$23,"2")</f>
        <v>0</v>
      </c>
      <c r="AM123" s="339">
        <f>COUNTIFS($I$68:$BP$68,"&gt;0",$I$23:$BP$23,"2")</f>
        <v>0</v>
      </c>
      <c r="AN123" s="340">
        <f>COUNTIFS($I$67:$BP$67,"&gt;0",$I$23:$BP$23,"2")</f>
        <v>0</v>
      </c>
      <c r="AO123" s="107"/>
      <c r="AP123" s="295">
        <f>COUNTIFS($I$73:$BP$73,"&gt;0",$I$23:$BP$23,"2")</f>
        <v>0</v>
      </c>
      <c r="AQ123" s="339">
        <f>COUNTIFS($I$72:$BP$72,"&gt;0",$I$23:$BP$23,"2")</f>
        <v>0</v>
      </c>
      <c r="AR123" s="340">
        <f>COUNTIFS($I$71:$BP$71,"&gt;0",$I$23:$BP$23,"2")</f>
        <v>0</v>
      </c>
      <c r="AS123" s="107"/>
      <c r="AT123" s="295">
        <f>COUNTIFS($I$78:$BP$78,"&gt;0",$I$23:$BP$23,"2")</f>
        <v>0</v>
      </c>
      <c r="AU123" s="339">
        <f>COUNTIFS($I$77:$BP$77,"&gt;0",$I$23:$BP$23,"2")</f>
        <v>0</v>
      </c>
      <c r="AV123" s="107"/>
      <c r="AW123" s="295">
        <f>COUNTIFS($I$81:$BP$81,"&gt;0",$I$23:$BP$23,"2")</f>
        <v>0</v>
      </c>
      <c r="AX123" s="339">
        <f>COUNTIFS($I$80:$BP$80,"&gt;0",$I$23:$BP$23,"2")</f>
        <v>0</v>
      </c>
      <c r="CI123" s="228"/>
      <c r="CJ123" s="228"/>
      <c r="CK123" s="228"/>
      <c r="CL123" s="228"/>
      <c r="CM123" s="228"/>
      <c r="CN123" s="228"/>
      <c r="CO123" s="228"/>
      <c r="CP123" s="228"/>
      <c r="CQ123" s="228"/>
      <c r="CR123" s="342"/>
      <c r="CS123" s="342"/>
      <c r="CT123" s="342"/>
      <c r="CU123" s="342"/>
      <c r="CV123" s="342"/>
      <c r="CW123" s="342"/>
      <c r="CX123" s="342"/>
      <c r="CY123" s="342"/>
      <c r="CZ123" s="342"/>
      <c r="DA123" s="342"/>
      <c r="DB123" s="342"/>
      <c r="DC123" s="342"/>
      <c r="DD123" s="342"/>
      <c r="DE123" s="342"/>
      <c r="DF123" s="342"/>
      <c r="DG123" s="342"/>
      <c r="DH123" s="342"/>
      <c r="DI123" s="342"/>
      <c r="DJ123" s="342"/>
      <c r="DK123" s="342"/>
      <c r="DL123" s="342"/>
      <c r="DM123" s="342"/>
      <c r="DN123" s="342"/>
      <c r="DO123" s="342"/>
      <c r="DP123" s="342"/>
      <c r="DQ123" s="342"/>
      <c r="DR123" s="342"/>
      <c r="DS123" s="342"/>
      <c r="DT123" s="342"/>
      <c r="DU123" s="342"/>
      <c r="DV123" s="342"/>
      <c r="DW123" s="342"/>
      <c r="DX123" s="342"/>
      <c r="DY123" s="342"/>
      <c r="DZ123" s="342"/>
      <c r="EA123" s="342"/>
      <c r="EB123" s="342"/>
      <c r="EC123" s="342"/>
      <c r="ED123" s="342"/>
      <c r="EE123" s="342"/>
    </row>
    <row r="124" spans="2:135" s="338" customFormat="1" ht="15.75" hidden="1">
      <c r="D124" s="1148"/>
      <c r="E124" s="1141" t="s">
        <v>157</v>
      </c>
      <c r="F124" s="1142"/>
      <c r="G124" s="1143">
        <f>SUM(J124:QM124)</f>
        <v>0</v>
      </c>
      <c r="H124" s="337">
        <f>SUM(J124:AX124)</f>
        <v>0</v>
      </c>
      <c r="J124" s="295">
        <f>IFERROR(SUMIF($I$23:$BP$23,"2",$I$35:$BP$35),"")</f>
        <v>0</v>
      </c>
      <c r="K124" s="339">
        <f>IFERROR(SUMIF($I$23:$BP$23,"2",$I$34:$BP$34),"")</f>
        <v>0</v>
      </c>
      <c r="L124" s="340">
        <f>IFERROR(SUMIF($I$23:$BP$23,"2",$I$33:$BP$33),"")</f>
        <v>0</v>
      </c>
      <c r="M124" s="107"/>
      <c r="N124" s="295">
        <f>IFERROR(SUMIF($I$23:$BP$23,"2",$I$39:$BP$39),"")</f>
        <v>0</v>
      </c>
      <c r="O124" s="339">
        <f>IFERROR(SUMIF($I$23:$BP$23,"2",$I$38:$BP$38),"")</f>
        <v>0</v>
      </c>
      <c r="P124" s="340">
        <f>IFERROR(SUMIF($I$23:$BP$23,"2",$I$37:$BP$37),"")</f>
        <v>0</v>
      </c>
      <c r="Q124" s="107"/>
      <c r="R124" s="295">
        <f>IFERROR(SUMIF($I$23:$BP$23,"2",$I$43:$BP$43),"")</f>
        <v>0</v>
      </c>
      <c r="S124" s="339">
        <f>IFERROR(SUMIF($I$23:$BP$23,"2",$I$42:$BP$42),"")</f>
        <v>0</v>
      </c>
      <c r="T124" s="340">
        <f>IFERROR(SUMIF($I$23:$BP$23,"2",$I$41:$BP$41),"")</f>
        <v>0</v>
      </c>
      <c r="U124" s="107"/>
      <c r="V124" s="295">
        <f>IFERROR(SUMIF($I$23:$BP$23,"2",$I$49:$BP$49),"")</f>
        <v>0</v>
      </c>
      <c r="W124" s="339">
        <f>IFERROR(SUMIF($I$23:$BP$23,"2",$I$48:$BP$48),"")</f>
        <v>0</v>
      </c>
      <c r="X124" s="340">
        <f>IFERROR(SUMIF($I$23:$BP$23,"2",$I$47:$BP$47),"")</f>
        <v>0</v>
      </c>
      <c r="Y124" s="107"/>
      <c r="Z124" s="295">
        <f>IFERROR(SUMIF($I$23:$BP$23,"2",$I$53:$BP$53),"")</f>
        <v>0</v>
      </c>
      <c r="AA124" s="339">
        <f>IFERROR(SUMIF($I$23:$BP$23,"2",$I$52:$BP$52),"")</f>
        <v>0</v>
      </c>
      <c r="AB124" s="340">
        <f>IFERROR(SUMIF($I$23:$BP$23,"2",$I$51:$BP$51),"")</f>
        <v>0</v>
      </c>
      <c r="AC124" s="107"/>
      <c r="AD124" s="295">
        <f>IFERROR(SUMIF($I$23:$BP$23,"2",$I$57:$BP$57),"")</f>
        <v>0</v>
      </c>
      <c r="AE124" s="339">
        <f>IFERROR(SUMIF($I$23:$BP$23,"2",$I$56:$BP$56),"")</f>
        <v>0</v>
      </c>
      <c r="AF124" s="340">
        <f>IFERROR(SUMIF($I$23:$BP$23,"2",$I$55:$BP$55),"")</f>
        <v>0</v>
      </c>
      <c r="AG124" s="107"/>
      <c r="AH124" s="295">
        <f>IFERROR(SUMIF($I$23:$BP$23,"2",$I$63:$BP$63),"")</f>
        <v>0</v>
      </c>
      <c r="AI124" s="339">
        <f>IFERROR(SUMIF($I$23:$BP$23,"2",$I$62:$BP$62),"")</f>
        <v>0</v>
      </c>
      <c r="AJ124" s="340">
        <f>IFERROR(SUMIF($I$23:$BP$23,"2",$I$61:$BP$61),"")</f>
        <v>0</v>
      </c>
      <c r="AK124" s="107"/>
      <c r="AL124" s="295">
        <f>IFERROR(SUMIF($I$23:$BP$23,"2",$I$69:$BP$69),"")</f>
        <v>0</v>
      </c>
      <c r="AM124" s="339">
        <f>IFERROR(SUMIF($I$23:$BP$23,"2",$I$68:$BP$68),"")</f>
        <v>0</v>
      </c>
      <c r="AN124" s="340">
        <f>IFERROR(SUMIF($I$23:$BP$23,"2",$I$67:$BP$67),"")</f>
        <v>0</v>
      </c>
      <c r="AO124" s="107"/>
      <c r="AP124" s="295">
        <f>IFERROR(SUMIF($I$23:$BP$23,"2",$I$73:$BP$73),"")</f>
        <v>0</v>
      </c>
      <c r="AQ124" s="339">
        <f>IFERROR(SUMIF($I$23:$BP$23,"2",$I$72:$BP$72),"")</f>
        <v>0</v>
      </c>
      <c r="AR124" s="340">
        <f>IFERROR(SUMIF($I$23:$BP$23,"2",$I$71:$BP$71),"")</f>
        <v>0</v>
      </c>
      <c r="AS124" s="107"/>
      <c r="AT124" s="295">
        <f>IFERROR(SUMIF($I$23:$BP$23,"2",$I$78:$BP$78),"")</f>
        <v>0</v>
      </c>
      <c r="AU124" s="339">
        <f>IFERROR(SUMIF($I$23:$BP$23,"2",$I$77:$BP$77),"")</f>
        <v>0</v>
      </c>
      <c r="AV124" s="107"/>
      <c r="AW124" s="295">
        <f>IFERROR(SUMIF($I$23:$BP$23,"2",$I$81:$BP$81),"")</f>
        <v>0</v>
      </c>
      <c r="AX124" s="339">
        <f>IFERROR(SUMIF($I$23:$BP$23,"2",$I$80:$BP$80),"")</f>
        <v>0</v>
      </c>
      <c r="CI124" s="228"/>
      <c r="CJ124" s="228"/>
      <c r="CK124" s="228"/>
      <c r="CL124" s="228"/>
      <c r="CM124" s="303"/>
      <c r="CN124" s="228"/>
      <c r="CO124" s="228"/>
      <c r="CP124" s="228"/>
      <c r="CQ124" s="228"/>
      <c r="CR124" s="342"/>
      <c r="CS124" s="342"/>
      <c r="CT124" s="342"/>
      <c r="CU124" s="342"/>
      <c r="CV124" s="342"/>
      <c r="CW124" s="342"/>
      <c r="CX124" s="342"/>
      <c r="CY124" s="342"/>
      <c r="CZ124" s="342"/>
      <c r="DA124" s="342"/>
      <c r="DB124" s="342"/>
      <c r="DC124" s="342"/>
      <c r="DD124" s="342"/>
      <c r="DE124" s="342"/>
      <c r="DF124" s="342"/>
      <c r="DG124" s="342"/>
      <c r="DH124" s="342"/>
      <c r="DI124" s="342"/>
      <c r="DJ124" s="342"/>
      <c r="DK124" s="342"/>
      <c r="DL124" s="342"/>
      <c r="DM124" s="342"/>
      <c r="DN124" s="342"/>
      <c r="DO124" s="342"/>
      <c r="DP124" s="342"/>
      <c r="DQ124" s="342"/>
      <c r="DR124" s="342"/>
      <c r="DS124" s="342"/>
      <c r="DT124" s="342"/>
      <c r="DU124" s="342"/>
      <c r="DV124" s="342"/>
      <c r="DW124" s="342"/>
      <c r="DX124" s="342"/>
      <c r="DY124" s="342"/>
      <c r="DZ124" s="342"/>
      <c r="EA124" s="342"/>
      <c r="EB124" s="342"/>
      <c r="EC124" s="342"/>
      <c r="ED124" s="342"/>
      <c r="EE124" s="342"/>
    </row>
    <row r="125" spans="2:135" s="338" customFormat="1" ht="15.75" hidden="1">
      <c r="D125" s="1148"/>
      <c r="E125" s="1144" t="s">
        <v>158</v>
      </c>
      <c r="F125" s="1145"/>
      <c r="G125" s="1146" t="str">
        <f>IFERROR(G124/G123,"")</f>
        <v/>
      </c>
      <c r="H125" s="341" t="str">
        <f>IFERROR(H124/H123,"")</f>
        <v/>
      </c>
      <c r="J125" s="295" t="str">
        <f>IFERROR(J123/J124,"")</f>
        <v/>
      </c>
      <c r="K125" s="339" t="str">
        <f>IFERROR(K123/K124,"")</f>
        <v/>
      </c>
      <c r="L125" s="340" t="str">
        <f>IFERROR(L123/L124,"")</f>
        <v/>
      </c>
      <c r="M125" s="107"/>
      <c r="N125" s="295" t="str">
        <f>IFERROR(N123/N124,"")</f>
        <v/>
      </c>
      <c r="O125" s="339" t="str">
        <f>IFERROR(O123/O124,"")</f>
        <v/>
      </c>
      <c r="P125" s="340" t="str">
        <f>IFERROR(P123/P124,"")</f>
        <v/>
      </c>
      <c r="Q125" s="107"/>
      <c r="R125" s="295" t="str">
        <f>IFERROR(R123/R124,"")</f>
        <v/>
      </c>
      <c r="S125" s="339" t="str">
        <f>IFERROR(S123/S124,"")</f>
        <v/>
      </c>
      <c r="T125" s="340" t="str">
        <f>IFERROR(T123/T124,"")</f>
        <v/>
      </c>
      <c r="U125" s="107"/>
      <c r="V125" s="295" t="str">
        <f>IFERROR(V123/V124,"")</f>
        <v/>
      </c>
      <c r="W125" s="339" t="str">
        <f>IFERROR(W123/W124,"")</f>
        <v/>
      </c>
      <c r="X125" s="340" t="str">
        <f>IFERROR(X123/X124,"")</f>
        <v/>
      </c>
      <c r="Y125" s="107"/>
      <c r="Z125" s="295" t="str">
        <f>IFERROR(Z123/Z124,"")</f>
        <v/>
      </c>
      <c r="AA125" s="339" t="str">
        <f>IFERROR(AA123/AA124,"")</f>
        <v/>
      </c>
      <c r="AB125" s="340" t="str">
        <f>IFERROR(AB123/AB124,"")</f>
        <v/>
      </c>
      <c r="AC125" s="107"/>
      <c r="AD125" s="295" t="str">
        <f>IFERROR(AD123/AD124,"")</f>
        <v/>
      </c>
      <c r="AE125" s="339" t="str">
        <f>IFERROR(AE123/AE124,"")</f>
        <v/>
      </c>
      <c r="AF125" s="340" t="str">
        <f>IFERROR(AF123/AF124,"")</f>
        <v/>
      </c>
      <c r="AG125" s="107"/>
      <c r="AH125" s="295" t="str">
        <f>IFERROR(AH123/AH124,"")</f>
        <v/>
      </c>
      <c r="AI125" s="339" t="str">
        <f>IFERROR(AI123/AI124,"")</f>
        <v/>
      </c>
      <c r="AJ125" s="340" t="str">
        <f>IFERROR(AJ123/AJ124,"")</f>
        <v/>
      </c>
      <c r="AK125" s="107"/>
      <c r="AL125" s="295" t="str">
        <f>IFERROR(AL123/AL124,"")</f>
        <v/>
      </c>
      <c r="AM125" s="339" t="str">
        <f>IFERROR(AM123/AM124,"")</f>
        <v/>
      </c>
      <c r="AN125" s="340" t="str">
        <f>IFERROR(AN123/AN124,"")</f>
        <v/>
      </c>
      <c r="AO125" s="107"/>
      <c r="AP125" s="295" t="str">
        <f>IFERROR(AP123/AP124,"")</f>
        <v/>
      </c>
      <c r="AQ125" s="339" t="str">
        <f>IFERROR(AQ123/AQ124,"")</f>
        <v/>
      </c>
      <c r="AR125" s="340" t="str">
        <f>IFERROR(AR123/AR124,"")</f>
        <v/>
      </c>
      <c r="AS125" s="107"/>
      <c r="AT125" s="295" t="str">
        <f>IFERROR(AT123/AT124,"")</f>
        <v/>
      </c>
      <c r="AU125" s="339" t="str">
        <f>IFERROR(AU123/AU124,"")</f>
        <v/>
      </c>
      <c r="AV125" s="107"/>
      <c r="AW125" s="295" t="str">
        <f>IFERROR(AW123/AW124,"")</f>
        <v/>
      </c>
      <c r="AX125" s="339" t="str">
        <f>IFERROR(AX123/AX124,"")</f>
        <v/>
      </c>
      <c r="CI125" s="228"/>
      <c r="CJ125" s="228"/>
      <c r="CK125" s="228"/>
      <c r="CL125" s="228"/>
      <c r="CM125" s="303"/>
      <c r="CN125" s="228"/>
      <c r="CO125" s="228"/>
      <c r="CP125" s="228"/>
      <c r="CQ125" s="228"/>
      <c r="CR125" s="342"/>
      <c r="CS125" s="342"/>
      <c r="CT125" s="342"/>
      <c r="CU125" s="342"/>
      <c r="CV125" s="342"/>
      <c r="CW125" s="342"/>
      <c r="CX125" s="342"/>
      <c r="CY125" s="342"/>
      <c r="CZ125" s="342"/>
      <c r="DA125" s="342"/>
      <c r="DB125" s="342"/>
      <c r="DC125" s="342"/>
      <c r="DD125" s="342"/>
      <c r="DE125" s="342"/>
      <c r="DF125" s="342"/>
      <c r="DG125" s="342"/>
      <c r="DH125" s="342"/>
      <c r="DI125" s="342"/>
      <c r="DJ125" s="342"/>
      <c r="DK125" s="342"/>
      <c r="DL125" s="342"/>
      <c r="DM125" s="342"/>
      <c r="DN125" s="342"/>
      <c r="DO125" s="342"/>
      <c r="DP125" s="342"/>
      <c r="DQ125" s="342"/>
      <c r="DR125" s="342"/>
      <c r="DS125" s="342"/>
      <c r="DT125" s="342"/>
      <c r="DU125" s="342"/>
      <c r="DV125" s="342"/>
      <c r="DW125" s="342"/>
      <c r="DX125" s="342"/>
      <c r="DY125" s="342"/>
      <c r="DZ125" s="342"/>
      <c r="EA125" s="342"/>
      <c r="EB125" s="342"/>
      <c r="EC125" s="342"/>
      <c r="ED125" s="342"/>
      <c r="EE125" s="342"/>
    </row>
    <row r="126" spans="2:135" s="338" customFormat="1" ht="15.75" hidden="1">
      <c r="D126" s="1148"/>
      <c r="E126" s="1141" t="s">
        <v>159</v>
      </c>
      <c r="F126" s="1142"/>
      <c r="G126" s="1143">
        <f>SUM(J126:QM126)</f>
        <v>0</v>
      </c>
      <c r="H126" s="337">
        <f>SUM(J126:AX126)</f>
        <v>0</v>
      </c>
      <c r="J126" s="295">
        <f>COUNTIFS($I$35:$BP$35,"&lt;8",$I$23:$BP$23,"2")</f>
        <v>0</v>
      </c>
      <c r="K126" s="339">
        <f>COUNTIFS($I$34:$BP$34,"&lt;8",$I$23:$BP$23,"2")</f>
        <v>0</v>
      </c>
      <c r="L126" s="340">
        <f>COUNTIFS($I$33:$BP$33,"&lt;8",$I$23:$BP$23,"2")</f>
        <v>0</v>
      </c>
      <c r="M126" s="107"/>
      <c r="N126" s="295">
        <f>COUNTIFS($I$39:$BP$39,"&lt;8",$I$23:$BP$23,"2")</f>
        <v>0</v>
      </c>
      <c r="O126" s="339">
        <f>COUNTIFS($I$38:$BP$38,"&lt;8",$I$23:$BP$23,"2")</f>
        <v>0</v>
      </c>
      <c r="P126" s="340">
        <f>COUNTIFS($I$37:$BP$37,"&lt;8",$I$23:$BP$23,"2")</f>
        <v>0</v>
      </c>
      <c r="Q126" s="107"/>
      <c r="R126" s="295">
        <f>COUNTIFS($I$43:$BP$43,"&lt;8",$I$23:$BP$23,"2")</f>
        <v>0</v>
      </c>
      <c r="S126" s="339">
        <f>COUNTIFS($I$42:$BP$42,"&lt;8",$I$23:$BP$23,"2")</f>
        <v>0</v>
      </c>
      <c r="T126" s="340">
        <f>COUNTIFS($I$41:$BP$41,"&lt;8",$I$23:$BP$23,"2")</f>
        <v>0</v>
      </c>
      <c r="U126" s="107"/>
      <c r="V126" s="295">
        <f>COUNTIFS($I$49:$BP$49,"&lt;8",$I$23:$BP$23,"2")</f>
        <v>0</v>
      </c>
      <c r="W126" s="339">
        <f>COUNTIFS($I$48:$BP$48,"&lt;8",$I$23:$BP$23,"2")</f>
        <v>0</v>
      </c>
      <c r="X126" s="340">
        <f>COUNTIFS($I$47:$BP$47,"&lt;8",$I$23:$BP$23,"2")</f>
        <v>0</v>
      </c>
      <c r="Y126" s="107"/>
      <c r="Z126" s="295">
        <f>COUNTIFS($I$53:$BP$53,"&lt;8",$I$23:$BP$23,"2")</f>
        <v>0</v>
      </c>
      <c r="AA126" s="339">
        <f>COUNTIFS($I$52:$BP$52,"&lt;8",$I$23:$BP$23,"2")</f>
        <v>0</v>
      </c>
      <c r="AB126" s="340">
        <f>COUNTIFS($I$51:$BP$51,"&lt;8",$I$23:$BP$23,"2")</f>
        <v>0</v>
      </c>
      <c r="AC126" s="107"/>
      <c r="AD126" s="295">
        <f>COUNTIFS($I$57:$BP$57,"&lt;8",$I$23:$BP$23,"2")</f>
        <v>0</v>
      </c>
      <c r="AE126" s="339">
        <f>COUNTIFS($I$56:$BP$56,"&lt;8",$I$23:$BP$23,"2")</f>
        <v>0</v>
      </c>
      <c r="AF126" s="340">
        <f>COUNTIFS($I$55:$BP$55,"&lt;8",$I$23:$BP$23,"2")</f>
        <v>0</v>
      </c>
      <c r="AG126" s="107"/>
      <c r="AH126" s="295">
        <f>COUNTIFS($I$63:$BP$63,"&lt;8",$I$23:$BP$23,"2")</f>
        <v>0</v>
      </c>
      <c r="AI126" s="339">
        <f>COUNTIFS($I$62:$BP$62,"&lt;8",$I$23:$BP$23,"2")</f>
        <v>0</v>
      </c>
      <c r="AJ126" s="340">
        <f>COUNTIFS($I$61:$BP$61,"&lt;8",$I$23:$BP$23,"2")</f>
        <v>0</v>
      </c>
      <c r="AK126" s="107"/>
      <c r="AL126" s="295">
        <f>COUNTIFS($I$69:$BP$69,"&lt;8",$I$23:$BP$23,"2")</f>
        <v>0</v>
      </c>
      <c r="AM126" s="339">
        <f>COUNTIFS($I$68:$BP$68,"&lt;8",$I$23:$BP$23,"2")</f>
        <v>0</v>
      </c>
      <c r="AN126" s="340">
        <f>COUNTIFS($I$67:$BP$67,"&lt;8",$I$23:$BP$23,"2")</f>
        <v>0</v>
      </c>
      <c r="AO126" s="107"/>
      <c r="AP126" s="295">
        <f>COUNTIFS($I$73:$BP$73,"&lt;8",$I$23:$BP$23,"2")</f>
        <v>0</v>
      </c>
      <c r="AQ126" s="339">
        <f>COUNTIFS($I$72:$BP$72,"&lt;8",$I$23:$BP$23,"2")</f>
        <v>0</v>
      </c>
      <c r="AR126" s="340">
        <f>COUNTIFS($I$71:$BP$71,"&lt;8",$I$23:$BP$23,"2")</f>
        <v>0</v>
      </c>
      <c r="AS126" s="107"/>
      <c r="AT126" s="295">
        <f>COUNTIFS($I$78:$BP$78,"&lt;8",$I$23:$BP$23,"2")</f>
        <v>0</v>
      </c>
      <c r="AU126" s="339">
        <f>COUNTIFS($I$77:$BP$77,"&lt;8",$I$23:$BP$23,"2")</f>
        <v>0</v>
      </c>
      <c r="AV126" s="107"/>
      <c r="AW126" s="295">
        <f>COUNTIFS($I$81:$BP$81,"&lt;8",$I$23:$BP$23,"2")</f>
        <v>0</v>
      </c>
      <c r="AX126" s="339">
        <f>COUNTIFS($I$80:$BP$80,"&lt;8",$I$23:$BP$23,"2")</f>
        <v>0</v>
      </c>
      <c r="CI126" s="228"/>
      <c r="CJ126" s="228"/>
      <c r="CK126" s="228"/>
      <c r="CL126" s="228"/>
      <c r="CM126" s="228"/>
      <c r="CN126" s="228"/>
      <c r="CO126" s="228"/>
      <c r="CP126" s="228"/>
      <c r="CQ126" s="228"/>
      <c r="CR126" s="342"/>
      <c r="CS126" s="342"/>
      <c r="CT126" s="342"/>
      <c r="CU126" s="342"/>
      <c r="CV126" s="342"/>
      <c r="CW126" s="342"/>
      <c r="CX126" s="342"/>
      <c r="CY126" s="342"/>
      <c r="CZ126" s="342"/>
      <c r="DA126" s="342"/>
      <c r="DB126" s="342"/>
      <c r="DC126" s="342"/>
      <c r="DD126" s="342"/>
      <c r="DE126" s="342"/>
      <c r="DF126" s="342"/>
      <c r="DG126" s="342"/>
      <c r="DH126" s="342"/>
      <c r="DI126" s="342"/>
      <c r="DJ126" s="342"/>
      <c r="DK126" s="342"/>
      <c r="DL126" s="342"/>
      <c r="DM126" s="342"/>
      <c r="DN126" s="342"/>
      <c r="DO126" s="342"/>
      <c r="DP126" s="342"/>
      <c r="DQ126" s="342"/>
      <c r="DR126" s="342"/>
      <c r="DS126" s="342"/>
      <c r="DT126" s="342"/>
      <c r="DU126" s="342"/>
      <c r="DV126" s="342"/>
      <c r="DW126" s="342"/>
      <c r="DX126" s="342"/>
      <c r="DY126" s="342"/>
      <c r="DZ126" s="342"/>
      <c r="EA126" s="342"/>
      <c r="EB126" s="342"/>
      <c r="EC126" s="342"/>
      <c r="ED126" s="342"/>
      <c r="EE126" s="342"/>
    </row>
    <row r="127" spans="2:135" s="338" customFormat="1" ht="15.75" hidden="1">
      <c r="D127" s="1148"/>
      <c r="E127" s="1141" t="s">
        <v>160</v>
      </c>
      <c r="F127" s="1142"/>
      <c r="G127" s="1143">
        <f>SUM(J127:QM127)</f>
        <v>0</v>
      </c>
      <c r="H127" s="337">
        <f>SUM(J127:AX127)</f>
        <v>0</v>
      </c>
      <c r="J127" s="295">
        <f>COUNTIFS($I$35:$BP$35,"&gt;=8",$I$35:$BP$35,"&lt;=12",$I$23:$BP$23,"2")</f>
        <v>0</v>
      </c>
      <c r="K127" s="339">
        <f>COUNTIFS($I$34:$BP$34,"&gt;=8",$I$34:$BP$34,"&lt;=12",$I$23:$BP$23,"2")</f>
        <v>0</v>
      </c>
      <c r="L127" s="340">
        <f>COUNTIFS($I$33:$BP$33,"&gt;=8",$I$33:$BP$33,"&lt;=12",$I$23:$BP$23,"2")</f>
        <v>0</v>
      </c>
      <c r="N127" s="295">
        <f>COUNTIFS($I$39:$BP$39,"&gt;=8",$I$39:$BP$39,"&lt;=12",$I$23:$BP$23,"2")</f>
        <v>0</v>
      </c>
      <c r="O127" s="339">
        <f>COUNTIFS($I$38:$BP$38,"&gt;=8",$I$38:$BP$38,"&lt;=12",$I$23:$BP$23,"2")</f>
        <v>0</v>
      </c>
      <c r="P127" s="340">
        <f>COUNTIFS($I$37:$BP$37,"&gt;=8",$I$37:$BP$37,"&lt;=12",$I$23:$BP$23,"2")</f>
        <v>0</v>
      </c>
      <c r="R127" s="295">
        <f>COUNTIFS($I$43:$BP$43,"&gt;=8",$I$43:$BP$43,"&lt;=12",$I$23:$BP$23,"2")</f>
        <v>0</v>
      </c>
      <c r="S127" s="339">
        <f>COUNTIFS($I$42:$BP$42,"&gt;=8",$I$42:$BP$42,"&lt;=12",$I$23:$BP$23,"2")</f>
        <v>0</v>
      </c>
      <c r="T127" s="340">
        <f>COUNTIFS($I$41:$BP$41,"&gt;=8",$I$41:$BP$41,"&lt;=12",$I$23:$BP$23,"2")</f>
        <v>0</v>
      </c>
      <c r="V127" s="295">
        <f>COUNTIFS($I$49:$BP$49,"&gt;=8",$I$49:$BP$49,"&lt;=12",$I$23:$BP$23,"2")</f>
        <v>0</v>
      </c>
      <c r="W127" s="339">
        <f>COUNTIFS($I$48:$BP$48,"&gt;=8",$I$48:$BP$48,"&lt;=12",$I$23:$BP$23,"2")</f>
        <v>0</v>
      </c>
      <c r="X127" s="340">
        <f>COUNTIFS($I$47:$BP$47,"&gt;=8",$I$47:$BP$47,"&lt;=12",$I$23:$BP$23,"2")</f>
        <v>0</v>
      </c>
      <c r="Z127" s="295">
        <f>COUNTIFS($I$53:$BP$53,"&gt;=8",$I$53:$BP$53,"&lt;=12",$I$23:$BP$23,"2")</f>
        <v>0</v>
      </c>
      <c r="AA127" s="339">
        <f>COUNTIFS($I$52:$BP$52,"&gt;=8",$I$52:$BP$52,"&lt;=12",$I$23:$BP$23,"2")</f>
        <v>0</v>
      </c>
      <c r="AB127" s="340">
        <f>COUNTIFS($I$51:$BP$51,"&gt;=8",$I$51:$BP$51,"&lt;=12",$I$23:$BP$23,"2")</f>
        <v>0</v>
      </c>
      <c r="AD127" s="295">
        <f>COUNTIFS($I$57:$BP$57,"&gt;=8",$I$57:$BP$57,"&lt;=12",$I$23:$BP$23,"2")</f>
        <v>0</v>
      </c>
      <c r="AE127" s="339">
        <f>COUNTIFS($I$56:$BP$56,"&gt;=8",$I$56:$BP$56,"&lt;=12",$I$23:$BP$23,"2")</f>
        <v>0</v>
      </c>
      <c r="AF127" s="340">
        <f>COUNTIFS($I$55:$BP$55,"&gt;=8",$I$55:$BP$55,"&lt;=12",$I$23:$BP$23,"2")</f>
        <v>0</v>
      </c>
      <c r="AH127" s="295">
        <f>COUNTIFS($I$63:$BP$63,"&gt;=8",$I$63:$BP$63,"&lt;=12",$I$23:$BP$23,"2")</f>
        <v>0</v>
      </c>
      <c r="AI127" s="339">
        <f>COUNTIFS($I$62:$BP$62,"&gt;=8",$I$62:$BP$62,"&lt;=12",$I$23:$BP$23,"2")</f>
        <v>0</v>
      </c>
      <c r="AJ127" s="340">
        <f>COUNTIFS($I$61:$BP$61,"&gt;=8",$I$61:$BP$61,"&lt;=12",$I$23:$BP$23,"2")</f>
        <v>0</v>
      </c>
      <c r="AL127" s="295">
        <f>COUNTIFS($I$69:$BP$69,"&gt;=8",$I$69:$BP$69,"&lt;=12",$I$23:$BP$23,"2")</f>
        <v>0</v>
      </c>
      <c r="AM127" s="339">
        <f>COUNTIFS($I$68:$BP$68,"&gt;=8",$I$68:$BP$68,"&lt;=12",$I$23:$BP$23,"2")</f>
        <v>0</v>
      </c>
      <c r="AN127" s="340">
        <f>COUNTIFS($I$67:$BP$67,"&gt;=8",$I$67:$BP$67,"&lt;=12",$I$23:$BP$23,"2")</f>
        <v>0</v>
      </c>
      <c r="AP127" s="295">
        <f>COUNTIFS($I$73:$BP$73,"&gt;=8",$I$73:$BP$73,"&lt;=12",$I$23:$BP$23,"2")</f>
        <v>0</v>
      </c>
      <c r="AQ127" s="339">
        <f>COUNTIFS($I$72:$BP$72,"&gt;=8",$I$72:$BP$72,"&lt;=12",$I$23:$BP$23,"2")</f>
        <v>0</v>
      </c>
      <c r="AR127" s="340">
        <f>COUNTIFS($I$71:$BP$71,"&gt;=8",$I$71:$BP$71,"&lt;=12",$I$23:$BP$23,"2")</f>
        <v>0</v>
      </c>
      <c r="AT127" s="295">
        <f>COUNTIFS($I$78:$BP$78,"&gt;=8",$I$78:$BP$78,"&lt;=12",$I$23:$BP$23,"2")</f>
        <v>0</v>
      </c>
      <c r="AU127" s="339">
        <f>COUNTIFS($I$77:$BP$77,"&gt;=8",$I$77:$BP$77,"&lt;=12",$I$23:$BP$23,"2")</f>
        <v>0</v>
      </c>
      <c r="AW127" s="295">
        <f>COUNTIFS($I$81:$BP$81,"&gt;=8",$I$81:$BP$81,"&lt;=12",$I$23:$BP$23,"2")</f>
        <v>0</v>
      </c>
      <c r="AX127" s="339">
        <f>COUNTIFS($I$80:$BP$80,"&gt;=8",$I$80:$BP$80,"&lt;=12",$I$23:$BP$23,"2")</f>
        <v>0</v>
      </c>
      <c r="CI127" s="228"/>
      <c r="CJ127" s="228"/>
      <c r="CK127" s="228"/>
      <c r="CL127" s="228"/>
      <c r="CM127" s="228"/>
      <c r="CN127" s="228"/>
      <c r="CO127" s="228"/>
      <c r="CP127" s="228"/>
      <c r="CQ127" s="228"/>
      <c r="CR127" s="342"/>
      <c r="CS127" s="342"/>
      <c r="CT127" s="342"/>
      <c r="CU127" s="342"/>
      <c r="CV127" s="342"/>
      <c r="CW127" s="342"/>
      <c r="CX127" s="342"/>
      <c r="CY127" s="342"/>
      <c r="CZ127" s="342"/>
      <c r="DA127" s="342"/>
      <c r="DB127" s="342"/>
      <c r="DC127" s="342"/>
      <c r="DD127" s="342"/>
      <c r="DE127" s="342"/>
      <c r="DF127" s="342"/>
      <c r="DG127" s="342"/>
      <c r="DH127" s="342"/>
      <c r="DI127" s="342"/>
      <c r="DJ127" s="342"/>
      <c r="DK127" s="342"/>
      <c r="DL127" s="342"/>
      <c r="DM127" s="342"/>
      <c r="DN127" s="342"/>
      <c r="DO127" s="342"/>
      <c r="DP127" s="342"/>
      <c r="DQ127" s="342"/>
      <c r="DR127" s="342"/>
      <c r="DS127" s="342"/>
      <c r="DT127" s="342"/>
      <c r="DU127" s="342"/>
      <c r="DV127" s="342"/>
      <c r="DW127" s="342"/>
      <c r="DX127" s="342"/>
      <c r="DY127" s="342"/>
      <c r="DZ127" s="342"/>
      <c r="EA127" s="342"/>
      <c r="EB127" s="342"/>
      <c r="EC127" s="342"/>
      <c r="ED127" s="342"/>
      <c r="EE127" s="342"/>
    </row>
    <row r="128" spans="2:135" s="338" customFormat="1" ht="15.75" hidden="1">
      <c r="D128" s="1148"/>
      <c r="E128" s="1141" t="s">
        <v>161</v>
      </c>
      <c r="F128" s="1142"/>
      <c r="G128" s="1143">
        <f>SUM(J128:QM128)</f>
        <v>0</v>
      </c>
      <c r="H128" s="337">
        <f>SUM(J128:AX128)</f>
        <v>0</v>
      </c>
      <c r="J128" s="295">
        <f>COUNTIFS($I$35:$BP$35,"&gt;12",$I$23:$BP$23,"2")</f>
        <v>0</v>
      </c>
      <c r="K128" s="339">
        <f>COUNTIFS($I$34:$BP$34,"&gt;12",$I$23:$BP$23,"2")</f>
        <v>0</v>
      </c>
      <c r="L128" s="340">
        <f>COUNTIFS($I$33:$BP$33,"&gt;12",$I$23:$BP$23,"2")</f>
        <v>0</v>
      </c>
      <c r="N128" s="295">
        <f>COUNTIFS($I$39:$BP$39,"&gt;12",$I$23:$BP$23,"2")</f>
        <v>0</v>
      </c>
      <c r="O128" s="339">
        <f>COUNTIFS($I$38:$BP$38,"&gt;12",$I$23:$BP$23,"2")</f>
        <v>0</v>
      </c>
      <c r="P128" s="340">
        <f>COUNTIFS($I$37:$BP$37,"&gt;12",$I$23:$BP$23,"2")</f>
        <v>0</v>
      </c>
      <c r="R128" s="295">
        <f>COUNTIFS($I$43:$BP$43,"&gt;12",$I$23:$BP$23,"2")</f>
        <v>0</v>
      </c>
      <c r="S128" s="339">
        <f>COUNTIFS($I$42:$BP$42,"&gt;12",$I$23:$BP$23,"2")</f>
        <v>0</v>
      </c>
      <c r="T128" s="340">
        <f>COUNTIFS($I$41:$BP$41,"&gt;12",$I$23:$BP$23,"2")</f>
        <v>0</v>
      </c>
      <c r="V128" s="295">
        <f>COUNTIFS($I$49:$BP$49,"&gt;12",$I$23:$BP$23,"2")</f>
        <v>0</v>
      </c>
      <c r="W128" s="339">
        <f>COUNTIFS($I$48:$BP$48,"&gt;12",$I$23:$BP$23,"2")</f>
        <v>0</v>
      </c>
      <c r="X128" s="340">
        <f>COUNTIFS($I$47:$BP$47,"&gt;12",$I$23:$BP$23,"2")</f>
        <v>0</v>
      </c>
      <c r="Z128" s="295">
        <f>COUNTIFS($I$53:$BP$53,"&gt;12",$I$23:$BP$23,"2")</f>
        <v>0</v>
      </c>
      <c r="AA128" s="339">
        <f>COUNTIFS($I$52:$BP$52,"&gt;12",$I$23:$BP$23,"2")</f>
        <v>0</v>
      </c>
      <c r="AB128" s="340">
        <f>COUNTIFS($I$51:$BP$51,"&gt;12",$I$23:$BP$23,"2")</f>
        <v>0</v>
      </c>
      <c r="AD128" s="295">
        <f>COUNTIFS($I$57:$BP$57,"&gt;12",$I$23:$BP$23,"2")</f>
        <v>0</v>
      </c>
      <c r="AE128" s="339">
        <f>COUNTIFS($I$56:$BP$56,"&gt;12",$I$23:$BP$23,"2")</f>
        <v>0</v>
      </c>
      <c r="AF128" s="340">
        <f>COUNTIFS($I$55:$BP$55,"&gt;12",$I$23:$BP$23,"2")</f>
        <v>0</v>
      </c>
      <c r="AH128" s="295">
        <f>COUNTIFS($I$63:$BP$63,"&gt;12",$I$23:$BP$23,"2")</f>
        <v>0</v>
      </c>
      <c r="AI128" s="339">
        <f>COUNTIFS($I$62:$BP$62,"&gt;12",$I$23:$BP$23,"2")</f>
        <v>0</v>
      </c>
      <c r="AJ128" s="340">
        <f>COUNTIFS($I$61:$BP$61,"&gt;12",$I$23:$BP$23,"2")</f>
        <v>0</v>
      </c>
      <c r="AL128" s="295">
        <f>COUNTIFS($I$69:$BP$69,"&gt;12",$I$23:$BP$23,"2")</f>
        <v>0</v>
      </c>
      <c r="AM128" s="339">
        <f>COUNTIFS($I$68:$BP$68,"&gt;12",$I$23:$BP$23,"2")</f>
        <v>0</v>
      </c>
      <c r="AN128" s="340">
        <f>COUNTIFS($I$67:$BP$67,"&gt;12",$I$23:$BP$23,"2")</f>
        <v>0</v>
      </c>
      <c r="AP128" s="295">
        <f>COUNTIFS($I$73:$BP$73,"&gt;12",$I$23:$BP$23,"2")</f>
        <v>0</v>
      </c>
      <c r="AQ128" s="339">
        <f>COUNTIFS($I$72:$BP$72,"&gt;12",$I$23:$BP$23,"2")</f>
        <v>0</v>
      </c>
      <c r="AR128" s="340">
        <f>COUNTIFS($I$71:$BP$71,"&gt;12",$I$23:$BP$23,"2")</f>
        <v>0</v>
      </c>
      <c r="AT128" s="295">
        <f>COUNTIFS($I$78:$BP$78,"&gt;12",$I$23:$BP$23,"2")</f>
        <v>0</v>
      </c>
      <c r="AU128" s="339">
        <f>COUNTIFS($I$77:$BP$77,"&gt;12",$I$23:$BP$23,"2")</f>
        <v>0</v>
      </c>
      <c r="AW128" s="295">
        <f>COUNTIFS($I$81:$BP$81,"&gt;12",$I$23:$BP$23,"2")</f>
        <v>0</v>
      </c>
      <c r="AX128" s="339">
        <f>COUNTIFS($I$80:$BP$80,"&gt;12",$I$23:$BP$23,"2")</f>
        <v>0</v>
      </c>
      <c r="CI128" s="228"/>
      <c r="CJ128" s="228"/>
      <c r="CK128" s="228"/>
      <c r="CL128" s="228"/>
      <c r="CM128" s="228"/>
      <c r="CN128" s="228"/>
      <c r="CO128" s="228"/>
      <c r="CP128" s="228"/>
      <c r="CQ128" s="228"/>
      <c r="CR128" s="342"/>
      <c r="CS128" s="342"/>
      <c r="CT128" s="342"/>
      <c r="CU128" s="342"/>
      <c r="CV128" s="342"/>
      <c r="CW128" s="342"/>
      <c r="CX128" s="342"/>
      <c r="CY128" s="342"/>
      <c r="CZ128" s="342"/>
      <c r="DA128" s="342"/>
      <c r="DB128" s="342"/>
      <c r="DC128" s="342"/>
      <c r="DD128" s="342"/>
      <c r="DE128" s="342"/>
      <c r="DF128" s="342"/>
      <c r="DG128" s="342"/>
      <c r="DH128" s="342"/>
      <c r="DI128" s="342"/>
      <c r="DJ128" s="342"/>
      <c r="DK128" s="342"/>
      <c r="DL128" s="342"/>
      <c r="DM128" s="342"/>
      <c r="DN128" s="342"/>
      <c r="DO128" s="342"/>
      <c r="DP128" s="342"/>
      <c r="DQ128" s="342"/>
      <c r="DR128" s="342"/>
      <c r="DS128" s="342"/>
      <c r="DT128" s="342"/>
      <c r="DU128" s="342"/>
      <c r="DV128" s="342"/>
      <c r="DW128" s="342"/>
      <c r="DX128" s="342"/>
      <c r="DY128" s="342"/>
      <c r="DZ128" s="342"/>
      <c r="EA128" s="342"/>
      <c r="EB128" s="342"/>
      <c r="EC128" s="342"/>
      <c r="ED128" s="342"/>
      <c r="EE128" s="342"/>
    </row>
    <row r="129" spans="2:135" s="338" customFormat="1" ht="15.75" hidden="1">
      <c r="D129" s="1148"/>
      <c r="E129" s="1144" t="s">
        <v>162</v>
      </c>
      <c r="F129" s="1145"/>
      <c r="G129" s="1146" t="str">
        <f>IFERROR(G126/G123,"")</f>
        <v/>
      </c>
      <c r="H129" s="343" t="str">
        <f>IFERROR(H126/H123,"")</f>
        <v/>
      </c>
      <c r="CI129" s="228"/>
      <c r="CJ129" s="228"/>
      <c r="CK129" s="228"/>
      <c r="CL129" s="228"/>
      <c r="CM129" s="228"/>
      <c r="CN129" s="228"/>
      <c r="CO129" s="228"/>
      <c r="CP129" s="228"/>
      <c r="CQ129" s="228"/>
      <c r="CR129" s="342"/>
      <c r="CS129" s="342"/>
      <c r="CT129" s="342"/>
      <c r="CU129" s="342"/>
      <c r="CV129" s="342"/>
      <c r="CW129" s="342"/>
      <c r="CX129" s="342"/>
      <c r="CY129" s="342"/>
      <c r="CZ129" s="342"/>
      <c r="DA129" s="342"/>
      <c r="DB129" s="342"/>
      <c r="DC129" s="342"/>
      <c r="DD129" s="342"/>
      <c r="DE129" s="342"/>
      <c r="DF129" s="342"/>
      <c r="DG129" s="342"/>
      <c r="DH129" s="342"/>
      <c r="DI129" s="342"/>
      <c r="DJ129" s="342"/>
      <c r="DK129" s="342"/>
      <c r="DL129" s="342"/>
      <c r="DM129" s="342"/>
      <c r="DN129" s="342"/>
      <c r="DO129" s="342"/>
      <c r="DP129" s="342"/>
      <c r="DQ129" s="342"/>
      <c r="DR129" s="342"/>
      <c r="DS129" s="342"/>
      <c r="DT129" s="342"/>
      <c r="DU129" s="342"/>
      <c r="DV129" s="342"/>
      <c r="DW129" s="342"/>
      <c r="DX129" s="342"/>
      <c r="DY129" s="342"/>
      <c r="DZ129" s="342"/>
      <c r="EA129" s="342"/>
      <c r="EB129" s="342"/>
      <c r="EC129" s="342"/>
      <c r="ED129" s="342"/>
      <c r="EE129" s="342"/>
    </row>
    <row r="130" spans="2:135" s="338" customFormat="1" ht="15.75" hidden="1">
      <c r="D130" s="1148"/>
      <c r="E130" s="1144" t="s">
        <v>163</v>
      </c>
      <c r="F130" s="1145"/>
      <c r="G130" s="1146" t="str">
        <f>IFERROR(G127/G123,"")</f>
        <v/>
      </c>
      <c r="H130" s="343" t="str">
        <f>IFERROR(H127/H123,"")</f>
        <v/>
      </c>
      <c r="CI130" s="228"/>
      <c r="CJ130" s="228"/>
      <c r="CK130" s="228"/>
      <c r="CL130" s="228"/>
      <c r="CM130" s="228"/>
      <c r="CN130" s="228"/>
      <c r="CO130" s="228"/>
      <c r="CP130" s="228"/>
      <c r="CQ130" s="228"/>
      <c r="CR130" s="342"/>
      <c r="CS130" s="342"/>
      <c r="CT130" s="342"/>
      <c r="CU130" s="342"/>
      <c r="CV130" s="342"/>
      <c r="CW130" s="342"/>
      <c r="CX130" s="342"/>
      <c r="CY130" s="342"/>
      <c r="CZ130" s="342"/>
      <c r="DA130" s="342"/>
      <c r="DB130" s="342"/>
      <c r="DC130" s="342"/>
      <c r="DD130" s="342"/>
      <c r="DE130" s="342"/>
      <c r="DF130" s="342"/>
      <c r="DG130" s="342"/>
      <c r="DH130" s="342"/>
      <c r="DI130" s="342"/>
      <c r="DJ130" s="342"/>
      <c r="DK130" s="342"/>
      <c r="DL130" s="342"/>
      <c r="DM130" s="342"/>
      <c r="DN130" s="342"/>
      <c r="DO130" s="342"/>
      <c r="DP130" s="342"/>
      <c r="DQ130" s="342"/>
      <c r="DR130" s="342"/>
      <c r="DS130" s="342"/>
      <c r="DT130" s="342"/>
      <c r="DU130" s="342"/>
      <c r="DV130" s="342"/>
      <c r="DW130" s="342"/>
      <c r="DX130" s="342"/>
      <c r="DY130" s="342"/>
      <c r="DZ130" s="342"/>
      <c r="EA130" s="342"/>
      <c r="EB130" s="342"/>
      <c r="EC130" s="342"/>
      <c r="ED130" s="342"/>
      <c r="EE130" s="342"/>
    </row>
    <row r="131" spans="2:135" s="338" customFormat="1" ht="15.75" hidden="1">
      <c r="D131" s="1149"/>
      <c r="E131" s="1144" t="s">
        <v>164</v>
      </c>
      <c r="F131" s="1145"/>
      <c r="G131" s="1146" t="str">
        <f>IFERROR(G128/G123,"")</f>
        <v/>
      </c>
      <c r="H131" s="343" t="str">
        <f>IFERROR(H128/H123,"")</f>
        <v/>
      </c>
      <c r="CI131" s="228"/>
      <c r="CJ131" s="228"/>
      <c r="CK131" s="228"/>
      <c r="CL131" s="228"/>
      <c r="CM131" s="228"/>
      <c r="CN131" s="228"/>
      <c r="CO131" s="228"/>
      <c r="CP131" s="228"/>
      <c r="CQ131" s="228"/>
      <c r="CR131" s="342"/>
      <c r="CS131" s="342"/>
      <c r="CT131" s="342"/>
      <c r="CU131" s="342"/>
      <c r="CV131" s="342"/>
      <c r="CW131" s="342"/>
      <c r="CX131" s="342"/>
      <c r="CY131" s="342"/>
      <c r="CZ131" s="342"/>
      <c r="DA131" s="342"/>
      <c r="DB131" s="342"/>
      <c r="DC131" s="342"/>
      <c r="DD131" s="342"/>
      <c r="DE131" s="342"/>
      <c r="DF131" s="342"/>
      <c r="DG131" s="342"/>
      <c r="DH131" s="342"/>
      <c r="DI131" s="342"/>
      <c r="DJ131" s="342"/>
      <c r="DK131" s="342"/>
      <c r="DL131" s="342"/>
      <c r="DM131" s="342"/>
      <c r="DN131" s="342"/>
      <c r="DO131" s="342"/>
      <c r="DP131" s="342"/>
      <c r="DQ131" s="342"/>
      <c r="DR131" s="342"/>
      <c r="DS131" s="342"/>
      <c r="DT131" s="342"/>
      <c r="DU131" s="342"/>
      <c r="DV131" s="342"/>
      <c r="DW131" s="342"/>
      <c r="DX131" s="342"/>
      <c r="DY131" s="342"/>
      <c r="DZ131" s="342"/>
      <c r="EA131" s="342"/>
      <c r="EB131" s="342"/>
      <c r="EC131" s="342"/>
      <c r="ED131" s="342"/>
      <c r="EE131" s="342"/>
    </row>
    <row r="132" spans="2:135" s="338" customFormat="1" hidden="1">
      <c r="D132" s="344"/>
      <c r="CI132" s="228"/>
      <c r="CJ132" s="228"/>
      <c r="CK132" s="228"/>
      <c r="CL132" s="228"/>
      <c r="CM132" s="228"/>
      <c r="CN132" s="228"/>
      <c r="CO132" s="228"/>
      <c r="CP132" s="228"/>
      <c r="CQ132" s="228"/>
      <c r="CR132" s="342"/>
      <c r="CS132" s="342"/>
      <c r="CT132" s="342"/>
      <c r="CU132" s="342"/>
      <c r="CV132" s="342"/>
      <c r="CW132" s="342"/>
      <c r="CX132" s="342"/>
      <c r="CY132" s="342"/>
      <c r="CZ132" s="342"/>
      <c r="DA132" s="342"/>
      <c r="DB132" s="342"/>
      <c r="DC132" s="342"/>
      <c r="DD132" s="342"/>
      <c r="DE132" s="342"/>
      <c r="DF132" s="342"/>
      <c r="DG132" s="342"/>
      <c r="DH132" s="342"/>
      <c r="DI132" s="342"/>
      <c r="DJ132" s="342"/>
      <c r="DK132" s="342"/>
      <c r="DL132" s="342"/>
      <c r="DM132" s="342"/>
      <c r="DN132" s="342"/>
      <c r="DO132" s="342"/>
      <c r="DP132" s="342"/>
      <c r="DQ132" s="342"/>
      <c r="DR132" s="342"/>
      <c r="DS132" s="342"/>
      <c r="DT132" s="342"/>
      <c r="DU132" s="342"/>
      <c r="DV132" s="342"/>
      <c r="DW132" s="342"/>
      <c r="DX132" s="342"/>
      <c r="DY132" s="342"/>
      <c r="DZ132" s="342"/>
      <c r="EA132" s="342"/>
      <c r="EB132" s="342"/>
      <c r="EC132" s="342"/>
      <c r="ED132" s="342"/>
      <c r="EE132" s="342"/>
    </row>
    <row r="133" spans="2:135" s="338" customFormat="1" hidden="1">
      <c r="D133" s="344"/>
      <c r="CI133" s="228"/>
      <c r="CJ133" s="228"/>
      <c r="CK133" s="228"/>
      <c r="CL133" s="228"/>
      <c r="CM133" s="228"/>
      <c r="CN133" s="228"/>
      <c r="CO133" s="228"/>
      <c r="CP133" s="228"/>
      <c r="CQ133" s="228"/>
      <c r="CR133" s="342"/>
      <c r="CS133" s="342"/>
      <c r="CT133" s="342"/>
      <c r="CU133" s="342"/>
      <c r="CV133" s="342"/>
      <c r="CW133" s="342"/>
      <c r="CX133" s="342"/>
      <c r="CY133" s="342"/>
      <c r="CZ133" s="342"/>
      <c r="DA133" s="342"/>
      <c r="DB133" s="342"/>
      <c r="DC133" s="342"/>
      <c r="DD133" s="342"/>
      <c r="DE133" s="342"/>
      <c r="DF133" s="342"/>
      <c r="DG133" s="342"/>
      <c r="DH133" s="342"/>
      <c r="DI133" s="342"/>
      <c r="DJ133" s="342"/>
      <c r="DK133" s="342"/>
      <c r="DL133" s="342"/>
      <c r="DM133" s="342"/>
      <c r="DN133" s="342"/>
      <c r="DO133" s="342"/>
      <c r="DP133" s="342"/>
      <c r="DQ133" s="342"/>
      <c r="DR133" s="342"/>
      <c r="DS133" s="342"/>
      <c r="DT133" s="342"/>
      <c r="DU133" s="342"/>
      <c r="DV133" s="342"/>
      <c r="DW133" s="342"/>
      <c r="DX133" s="342"/>
      <c r="DY133" s="342"/>
      <c r="DZ133" s="342"/>
      <c r="EA133" s="342"/>
      <c r="EB133" s="342"/>
      <c r="EC133" s="342"/>
      <c r="ED133" s="342"/>
      <c r="EE133" s="342"/>
    </row>
    <row r="134" spans="2:135" s="338" customFormat="1" hidden="1">
      <c r="D134" s="345" t="s">
        <v>166</v>
      </c>
      <c r="E134" s="346"/>
      <c r="G134" s="347" t="s">
        <v>167</v>
      </c>
      <c r="CI134" s="228"/>
      <c r="CJ134" s="228"/>
      <c r="CK134" s="228"/>
      <c r="CL134" s="228"/>
      <c r="CM134" s="228"/>
      <c r="CN134" s="228"/>
      <c r="CO134" s="228"/>
      <c r="CP134" s="228"/>
      <c r="CQ134" s="228"/>
      <c r="CR134" s="342"/>
      <c r="CS134" s="342"/>
      <c r="CT134" s="342"/>
      <c r="CU134" s="342"/>
      <c r="CV134" s="342"/>
      <c r="CW134" s="342"/>
      <c r="CX134" s="342"/>
      <c r="CY134" s="342"/>
      <c r="CZ134" s="342"/>
      <c r="DA134" s="342"/>
      <c r="DB134" s="342"/>
      <c r="DC134" s="342"/>
      <c r="DD134" s="342"/>
      <c r="DE134" s="342"/>
      <c r="DF134" s="342"/>
      <c r="DG134" s="342"/>
      <c r="DH134" s="342"/>
      <c r="DI134" s="342"/>
      <c r="DJ134" s="342"/>
      <c r="DK134" s="342"/>
      <c r="DL134" s="342"/>
      <c r="DM134" s="342"/>
      <c r="DN134" s="342"/>
      <c r="DO134" s="342"/>
      <c r="DP134" s="342"/>
      <c r="DQ134" s="342"/>
      <c r="DR134" s="342"/>
      <c r="DS134" s="342"/>
      <c r="DT134" s="342"/>
      <c r="DU134" s="342"/>
      <c r="DV134" s="342"/>
      <c r="DW134" s="342"/>
      <c r="DX134" s="342"/>
      <c r="DY134" s="342"/>
      <c r="DZ134" s="342"/>
      <c r="EA134" s="342"/>
      <c r="EB134" s="342"/>
      <c r="EC134" s="342"/>
      <c r="ED134" s="342"/>
      <c r="EE134" s="342"/>
    </row>
    <row r="135" spans="2:135" s="338" customFormat="1" hidden="1">
      <c r="D135" s="348" t="s">
        <v>168</v>
      </c>
      <c r="E135" s="348">
        <f>COUNTA(I25:BP25)</f>
        <v>0</v>
      </c>
      <c r="CI135" s="228"/>
      <c r="CJ135" s="228"/>
      <c r="CK135" s="228"/>
      <c r="CL135" s="228"/>
      <c r="CM135" s="228"/>
      <c r="CN135" s="228"/>
      <c r="CO135" s="228"/>
      <c r="CP135" s="228"/>
      <c r="CQ135" s="228"/>
      <c r="CR135" s="342"/>
      <c r="CS135" s="342"/>
      <c r="CT135" s="342"/>
      <c r="CU135" s="342"/>
      <c r="CV135" s="342"/>
      <c r="CW135" s="342"/>
      <c r="CX135" s="342"/>
      <c r="CY135" s="342"/>
      <c r="CZ135" s="342"/>
      <c r="DA135" s="342"/>
      <c r="DB135" s="342"/>
      <c r="DC135" s="342"/>
      <c r="DD135" s="342"/>
      <c r="DE135" s="342"/>
      <c r="DF135" s="342"/>
      <c r="DG135" s="342"/>
      <c r="DH135" s="342"/>
      <c r="DI135" s="342"/>
      <c r="DJ135" s="342"/>
      <c r="DK135" s="342"/>
      <c r="DL135" s="342"/>
      <c r="DM135" s="342"/>
      <c r="DN135" s="342"/>
      <c r="DO135" s="342"/>
      <c r="DP135" s="342"/>
      <c r="DQ135" s="342"/>
      <c r="DR135" s="342"/>
      <c r="DS135" s="342"/>
      <c r="DT135" s="342"/>
      <c r="DU135" s="342"/>
      <c r="DV135" s="342"/>
      <c r="DW135" s="342"/>
      <c r="DX135" s="342"/>
      <c r="DY135" s="342"/>
      <c r="DZ135" s="342"/>
      <c r="EA135" s="342"/>
      <c r="EB135" s="342"/>
      <c r="EC135" s="342"/>
      <c r="ED135" s="342"/>
      <c r="EE135" s="342"/>
    </row>
    <row r="136" spans="2:135" s="338" customFormat="1" hidden="1">
      <c r="D136" s="348" t="s">
        <v>115</v>
      </c>
      <c r="E136" s="348">
        <f>COUNTIFS($I$25:$BP$25,Données!K28)</f>
        <v>0</v>
      </c>
      <c r="F136" s="1"/>
      <c r="G136" s="348" t="e">
        <f>E136/$E$135</f>
        <v>#DIV/0!</v>
      </c>
      <c r="CI136" s="228"/>
      <c r="CJ136" s="228"/>
      <c r="CK136" s="228"/>
      <c r="CL136" s="228"/>
      <c r="CM136" s="228"/>
      <c r="CN136" s="228"/>
      <c r="CO136" s="228"/>
      <c r="CP136" s="228"/>
      <c r="CQ136" s="228"/>
      <c r="CR136" s="342"/>
      <c r="CS136" s="342"/>
      <c r="CT136" s="342"/>
      <c r="CU136" s="342"/>
      <c r="CV136" s="342"/>
      <c r="CW136" s="342"/>
      <c r="CX136" s="342"/>
      <c r="CY136" s="342"/>
      <c r="CZ136" s="342"/>
      <c r="DA136" s="342"/>
      <c r="DB136" s="342"/>
      <c r="DC136" s="342"/>
      <c r="DD136" s="342"/>
      <c r="DE136" s="342"/>
      <c r="DF136" s="342"/>
      <c r="DG136" s="342"/>
      <c r="DH136" s="342"/>
      <c r="DI136" s="342"/>
      <c r="DJ136" s="342"/>
      <c r="DK136" s="342"/>
      <c r="DL136" s="342"/>
      <c r="DM136" s="342"/>
      <c r="DN136" s="342"/>
      <c r="DO136" s="342"/>
      <c r="DP136" s="342"/>
      <c r="DQ136" s="342"/>
      <c r="DR136" s="342"/>
      <c r="DS136" s="342"/>
      <c r="DT136" s="342"/>
      <c r="DU136" s="342"/>
      <c r="DV136" s="342"/>
      <c r="DW136" s="342"/>
      <c r="DX136" s="342"/>
      <c r="DY136" s="342"/>
      <c r="DZ136" s="342"/>
      <c r="EA136" s="342"/>
      <c r="EB136" s="342"/>
      <c r="EC136" s="342"/>
      <c r="ED136" s="342"/>
      <c r="EE136" s="342"/>
    </row>
    <row r="137" spans="2:135" hidden="1">
      <c r="B137" s="338"/>
      <c r="C137" s="338"/>
      <c r="D137" s="348" t="s">
        <v>112</v>
      </c>
      <c r="E137" s="348">
        <f>COUNTIFS($I$25:$BP$25,Données!K29)</f>
        <v>0</v>
      </c>
      <c r="G137" s="348" t="e">
        <f>E137/$E$135</f>
        <v>#DIV/0!</v>
      </c>
      <c r="H137" s="338"/>
      <c r="I137" s="338"/>
      <c r="J137" s="338"/>
      <c r="K137" s="338"/>
      <c r="L137" s="338"/>
      <c r="M137" s="338"/>
      <c r="N137" s="338"/>
      <c r="O137" s="338"/>
      <c r="P137" s="338"/>
      <c r="Q137" s="338"/>
      <c r="R137" s="338"/>
      <c r="S137" s="338"/>
      <c r="T137" s="338"/>
      <c r="U137" s="338"/>
      <c r="V137" s="338"/>
      <c r="W137" s="338"/>
      <c r="X137" s="338"/>
      <c r="Y137" s="338"/>
      <c r="Z137" s="338"/>
      <c r="AA137" s="338"/>
      <c r="AB137" s="338"/>
      <c r="AC137" s="338"/>
      <c r="AD137" s="338"/>
      <c r="AE137" s="338"/>
      <c r="AF137" s="338"/>
      <c r="AG137" s="338"/>
      <c r="AH137" s="338"/>
      <c r="AI137" s="338"/>
      <c r="AJ137" s="338"/>
      <c r="AK137" s="338"/>
      <c r="AL137" s="338"/>
      <c r="AM137" s="338"/>
      <c r="AN137" s="338"/>
      <c r="AO137" s="338"/>
      <c r="AP137" s="338"/>
      <c r="AQ137" s="338"/>
      <c r="AR137" s="338"/>
      <c r="AS137" s="338"/>
      <c r="AT137" s="338"/>
      <c r="AU137" s="338"/>
      <c r="AV137" s="338"/>
      <c r="AW137" s="338"/>
      <c r="AX137" s="338"/>
      <c r="AY137" s="338"/>
      <c r="AZ137" s="338"/>
      <c r="BA137" s="338"/>
      <c r="BB137" s="338"/>
      <c r="BC137" s="338"/>
      <c r="BD137" s="338"/>
      <c r="BE137" s="338"/>
      <c r="BF137" s="338"/>
      <c r="BG137" s="338"/>
      <c r="BH137" s="338"/>
      <c r="BI137" s="338"/>
      <c r="BJ137" s="338"/>
      <c r="BK137" s="338"/>
      <c r="BL137" s="338"/>
      <c r="BM137" s="338"/>
      <c r="BN137" s="338"/>
      <c r="BO137" s="338"/>
      <c r="BP137" s="338"/>
      <c r="BR137" s="338"/>
      <c r="BS137" s="338"/>
      <c r="BT137" s="338"/>
      <c r="BU137" s="338"/>
      <c r="BV137" s="338"/>
      <c r="BW137" s="338"/>
      <c r="BX137" s="338"/>
      <c r="BY137" s="338"/>
      <c r="BZ137" s="338"/>
      <c r="CA137" s="338"/>
      <c r="CB137" s="338"/>
      <c r="CC137" s="338"/>
      <c r="CD137" s="338"/>
      <c r="CE137" s="338"/>
      <c r="CF137" s="338"/>
      <c r="CG137" s="338"/>
      <c r="CM137" s="303"/>
    </row>
    <row r="138" spans="2:135" hidden="1">
      <c r="D138" s="348" t="s">
        <v>113</v>
      </c>
      <c r="E138" s="348">
        <f>COUNTIFS($I$25:$BP$25,Données!K30)</f>
        <v>0</v>
      </c>
      <c r="G138" s="348" t="e">
        <f>E138/$E$135</f>
        <v>#DIV/0!</v>
      </c>
      <c r="CM138" s="303"/>
    </row>
    <row r="139" spans="2:135" hidden="1">
      <c r="D139" s="348" t="s">
        <v>114</v>
      </c>
      <c r="E139" s="348">
        <f>COUNTIFS($I$25:$BP$25,Données!K31)</f>
        <v>0</v>
      </c>
      <c r="G139" s="348" t="e">
        <f>E139/$E$135</f>
        <v>#DIV/0!</v>
      </c>
      <c r="CM139" s="303"/>
    </row>
    <row r="140" spans="2:135" hidden="1">
      <c r="D140" s="348" t="s">
        <v>169</v>
      </c>
      <c r="E140" s="348">
        <f>COUNTIFS($I$25:$BP$25,Données!K32)</f>
        <v>0</v>
      </c>
      <c r="G140" s="348" t="e">
        <f>E140/$E$135</f>
        <v>#DIV/0!</v>
      </c>
      <c r="CM140" s="303"/>
    </row>
    <row r="141" spans="2:135" hidden="1">
      <c r="D141" s="349"/>
      <c r="E141" s="349"/>
      <c r="G141" s="349"/>
    </row>
    <row r="142" spans="2:135" hidden="1"/>
    <row r="143" spans="2:135" hidden="1"/>
    <row r="1048232" spans="5:5">
      <c r="E1048232" s="129"/>
    </row>
  </sheetData>
  <sheetProtection sheet="1"/>
  <mergeCells count="144">
    <mergeCell ref="AT122:AU122"/>
    <mergeCell ref="AW122:AX122"/>
    <mergeCell ref="D123:D131"/>
    <mergeCell ref="E123:G123"/>
    <mergeCell ref="E124:G124"/>
    <mergeCell ref="E125:G125"/>
    <mergeCell ref="E126:G126"/>
    <mergeCell ref="E127:G127"/>
    <mergeCell ref="E128:G128"/>
    <mergeCell ref="E129:G129"/>
    <mergeCell ref="E130:G130"/>
    <mergeCell ref="E131:G131"/>
    <mergeCell ref="J122:L122"/>
    <mergeCell ref="N122:P122"/>
    <mergeCell ref="R122:T122"/>
    <mergeCell ref="V122:X122"/>
    <mergeCell ref="Z122:AB122"/>
    <mergeCell ref="AD122:AF122"/>
    <mergeCell ref="AH122:AJ122"/>
    <mergeCell ref="AL122:AN122"/>
    <mergeCell ref="AP122:AR122"/>
    <mergeCell ref="V110:X110"/>
    <mergeCell ref="Z110:AB110"/>
    <mergeCell ref="AD110:AF110"/>
    <mergeCell ref="AH110:AJ110"/>
    <mergeCell ref="AL110:AN110"/>
    <mergeCell ref="AP110:AR110"/>
    <mergeCell ref="AT110:AU110"/>
    <mergeCell ref="AW110:AX110"/>
    <mergeCell ref="D77:E78"/>
    <mergeCell ref="N110:P110"/>
    <mergeCell ref="R110:T110"/>
    <mergeCell ref="D80:E81"/>
    <mergeCell ref="AE90:AF90"/>
    <mergeCell ref="S90:T90"/>
    <mergeCell ref="U90:AB90"/>
    <mergeCell ref="J110:L110"/>
    <mergeCell ref="J90:L90"/>
    <mergeCell ref="K92:P92"/>
    <mergeCell ref="M90:Q90"/>
    <mergeCell ref="T92:V92"/>
    <mergeCell ref="BT80:BT81"/>
    <mergeCell ref="BU80:BU81"/>
    <mergeCell ref="L31:M31"/>
    <mergeCell ref="N31:O31"/>
    <mergeCell ref="Q31:S31"/>
    <mergeCell ref="T31:U31"/>
    <mergeCell ref="D61:E63"/>
    <mergeCell ref="D37:E39"/>
    <mergeCell ref="H59:AB59"/>
    <mergeCell ref="D51:E53"/>
    <mergeCell ref="D55:E57"/>
    <mergeCell ref="D47:E49"/>
    <mergeCell ref="H45:AB45"/>
    <mergeCell ref="B45:F45"/>
    <mergeCell ref="B59:F59"/>
    <mergeCell ref="BU47:BU49"/>
    <mergeCell ref="BT51:BT53"/>
    <mergeCell ref="W31:Y31"/>
    <mergeCell ref="Z31:AB31"/>
    <mergeCell ref="BT77:BT78"/>
    <mergeCell ref="BU77:BU78"/>
    <mergeCell ref="H75:AB75"/>
    <mergeCell ref="B65:F65"/>
    <mergeCell ref="D67:E69"/>
    <mergeCell ref="DF47:DF48"/>
    <mergeCell ref="DG47:DG48"/>
    <mergeCell ref="BT47:BT49"/>
    <mergeCell ref="CI55:CI57"/>
    <mergeCell ref="D33:E35"/>
    <mergeCell ref="BX37:CC37"/>
    <mergeCell ref="D41:E43"/>
    <mergeCell ref="BX40:CC40"/>
    <mergeCell ref="BT41:BT43"/>
    <mergeCell ref="BU41:BU43"/>
    <mergeCell ref="BX33:CC33"/>
    <mergeCell ref="BT55:BT57"/>
    <mergeCell ref="BU55:BU57"/>
    <mergeCell ref="BU51:BU53"/>
    <mergeCell ref="DF33:DF35"/>
    <mergeCell ref="DG33:DG35"/>
    <mergeCell ref="BT33:BT35"/>
    <mergeCell ref="BU33:BU35"/>
    <mergeCell ref="BT37:BT39"/>
    <mergeCell ref="BU37:BU39"/>
    <mergeCell ref="DG67:DG68"/>
    <mergeCell ref="CI69:CI72"/>
    <mergeCell ref="BT71:BT73"/>
    <mergeCell ref="BU71:BU73"/>
    <mergeCell ref="BT67:BT69"/>
    <mergeCell ref="BU67:BU69"/>
    <mergeCell ref="DF67:DF68"/>
    <mergeCell ref="CI49:CI53"/>
    <mergeCell ref="BT61:BT63"/>
    <mergeCell ref="BU61:BU63"/>
    <mergeCell ref="DF61:DF62"/>
    <mergeCell ref="DG61:DG62"/>
    <mergeCell ref="CI73:CI74"/>
    <mergeCell ref="S15:T15"/>
    <mergeCell ref="AB15:AL15"/>
    <mergeCell ref="W15:AA15"/>
    <mergeCell ref="BX31:CC31"/>
    <mergeCell ref="BX32:CC32"/>
    <mergeCell ref="BX27:CD27"/>
    <mergeCell ref="BX38:CC38"/>
    <mergeCell ref="BX39:CC39"/>
    <mergeCell ref="BX30:CC30"/>
    <mergeCell ref="BX34:CC34"/>
    <mergeCell ref="BX35:CC35"/>
    <mergeCell ref="BX36:CC36"/>
    <mergeCell ref="D71:E73"/>
    <mergeCell ref="H65:AB65"/>
    <mergeCell ref="B75:F75"/>
    <mergeCell ref="H5:J5"/>
    <mergeCell ref="H7:J7"/>
    <mergeCell ref="K5:S5"/>
    <mergeCell ref="K7:S7"/>
    <mergeCell ref="B10:E10"/>
    <mergeCell ref="B30:F30"/>
    <mergeCell ref="H11:O11"/>
    <mergeCell ref="P11:CG11"/>
    <mergeCell ref="AO15:AR15"/>
    <mergeCell ref="AS15:AV15"/>
    <mergeCell ref="L29:M29"/>
    <mergeCell ref="N29:O29"/>
    <mergeCell ref="Z29:AB29"/>
    <mergeCell ref="Q29:S29"/>
    <mergeCell ref="D28:E28"/>
    <mergeCell ref="I15:J15"/>
    <mergeCell ref="K15:M15"/>
    <mergeCell ref="H30:AB30"/>
    <mergeCell ref="T29:U29"/>
    <mergeCell ref="W29:Y29"/>
    <mergeCell ref="P15:R15"/>
    <mergeCell ref="E112:G112"/>
    <mergeCell ref="E113:G113"/>
    <mergeCell ref="E114:G114"/>
    <mergeCell ref="E115:G115"/>
    <mergeCell ref="E116:G116"/>
    <mergeCell ref="E117:G117"/>
    <mergeCell ref="E118:G118"/>
    <mergeCell ref="E119:G119"/>
    <mergeCell ref="D111:D119"/>
    <mergeCell ref="E111:G111"/>
  </mergeCells>
  <conditionalFormatting sqref="DF33">
    <cfRule type="cellIs" dxfId="11684" priority="27118" operator="between">
      <formula>15</formula>
      <formula>20</formula>
    </cfRule>
  </conditionalFormatting>
  <conditionalFormatting sqref="DF33">
    <cfRule type="cellIs" dxfId="11683" priority="27119" operator="between">
      <formula>10</formula>
      <formula>14.999</formula>
    </cfRule>
  </conditionalFormatting>
  <conditionalFormatting sqref="DF33">
    <cfRule type="cellIs" dxfId="11682" priority="27120" operator="between">
      <formula>5</formula>
      <formula>9.999</formula>
    </cfRule>
  </conditionalFormatting>
  <conditionalFormatting sqref="DF33">
    <cfRule type="cellIs" dxfId="11681" priority="27121" operator="between">
      <formula>0</formula>
      <formula>4.999</formula>
    </cfRule>
  </conditionalFormatting>
  <conditionalFormatting sqref="DF37">
    <cfRule type="cellIs" dxfId="11680" priority="26808" operator="between">
      <formula>15</formula>
      <formula>20</formula>
    </cfRule>
  </conditionalFormatting>
  <conditionalFormatting sqref="DF37">
    <cfRule type="cellIs" dxfId="11679" priority="26809" operator="between">
      <formula>10</formula>
      <formula>14.999</formula>
    </cfRule>
  </conditionalFormatting>
  <conditionalFormatting sqref="DF37">
    <cfRule type="cellIs" dxfId="11678" priority="26810" operator="between">
      <formula>5</formula>
      <formula>9.999</formula>
    </cfRule>
  </conditionalFormatting>
  <conditionalFormatting sqref="DF37">
    <cfRule type="cellIs" dxfId="11677" priority="26811" operator="between">
      <formula>0</formula>
      <formula>4.999</formula>
    </cfRule>
  </conditionalFormatting>
  <conditionalFormatting sqref="DF41">
    <cfRule type="cellIs" dxfId="11676" priority="26630" operator="between">
      <formula>15</formula>
      <formula>20</formula>
    </cfRule>
  </conditionalFormatting>
  <conditionalFormatting sqref="DF41">
    <cfRule type="cellIs" dxfId="11675" priority="26631" operator="between">
      <formula>10</formula>
      <formula>14.999</formula>
    </cfRule>
  </conditionalFormatting>
  <conditionalFormatting sqref="DF41">
    <cfRule type="cellIs" dxfId="11674" priority="26632" operator="between">
      <formula>5</formula>
      <formula>9.999</formula>
    </cfRule>
  </conditionalFormatting>
  <conditionalFormatting sqref="DF41">
    <cfRule type="cellIs" dxfId="11673" priority="26633" operator="between">
      <formula>0</formula>
      <formula>4.999</formula>
    </cfRule>
  </conditionalFormatting>
  <conditionalFormatting sqref="DF47">
    <cfRule type="cellIs" dxfId="11672" priority="25206" operator="between">
      <formula>15</formula>
      <formula>20</formula>
    </cfRule>
  </conditionalFormatting>
  <conditionalFormatting sqref="DF47">
    <cfRule type="cellIs" dxfId="11671" priority="25207" operator="between">
      <formula>10</formula>
      <formula>14.999</formula>
    </cfRule>
  </conditionalFormatting>
  <conditionalFormatting sqref="DF47">
    <cfRule type="cellIs" dxfId="11670" priority="25208" operator="between">
      <formula>5</formula>
      <formula>9.999</formula>
    </cfRule>
  </conditionalFormatting>
  <conditionalFormatting sqref="DF47">
    <cfRule type="cellIs" dxfId="11669" priority="25209" operator="between">
      <formula>0</formula>
      <formula>4.999</formula>
    </cfRule>
  </conditionalFormatting>
  <conditionalFormatting sqref="DF51">
    <cfRule type="cellIs" dxfId="11668" priority="24672" operator="between">
      <formula>15</formula>
      <formula>20</formula>
    </cfRule>
  </conditionalFormatting>
  <conditionalFormatting sqref="DF51">
    <cfRule type="cellIs" dxfId="11667" priority="24673" operator="between">
      <formula>10</formula>
      <formula>14.999</formula>
    </cfRule>
  </conditionalFormatting>
  <conditionalFormatting sqref="DF51">
    <cfRule type="cellIs" dxfId="11666" priority="24674" operator="between">
      <formula>5</formula>
      <formula>9.999</formula>
    </cfRule>
  </conditionalFormatting>
  <conditionalFormatting sqref="DF51">
    <cfRule type="cellIs" dxfId="11665" priority="24675" operator="between">
      <formula>0</formula>
      <formula>4.999</formula>
    </cfRule>
  </conditionalFormatting>
  <conditionalFormatting sqref="DF55">
    <cfRule type="cellIs" dxfId="11664" priority="24494" operator="between">
      <formula>15</formula>
      <formula>20</formula>
    </cfRule>
  </conditionalFormatting>
  <conditionalFormatting sqref="DF55">
    <cfRule type="cellIs" dxfId="11663" priority="24495" operator="between">
      <formula>10</formula>
      <formula>14.999</formula>
    </cfRule>
  </conditionalFormatting>
  <conditionalFormatting sqref="DF55">
    <cfRule type="cellIs" dxfId="11662" priority="24496" operator="between">
      <formula>5</formula>
      <formula>9.999</formula>
    </cfRule>
  </conditionalFormatting>
  <conditionalFormatting sqref="DF55">
    <cfRule type="cellIs" dxfId="11661" priority="24497" operator="between">
      <formula>0</formula>
      <formula>4.999</formula>
    </cfRule>
  </conditionalFormatting>
  <conditionalFormatting sqref="DF61">
    <cfRule type="cellIs" dxfId="11660" priority="22892" operator="between">
      <formula>15</formula>
      <formula>20</formula>
    </cfRule>
  </conditionalFormatting>
  <conditionalFormatting sqref="DF61">
    <cfRule type="cellIs" dxfId="11659" priority="22893" operator="between">
      <formula>10</formula>
      <formula>14.999</formula>
    </cfRule>
  </conditionalFormatting>
  <conditionalFormatting sqref="DF61">
    <cfRule type="cellIs" dxfId="11658" priority="22894" operator="between">
      <formula>5</formula>
      <formula>9.999</formula>
    </cfRule>
  </conditionalFormatting>
  <conditionalFormatting sqref="DF61">
    <cfRule type="cellIs" dxfId="11657" priority="22895" operator="between">
      <formula>0</formula>
      <formula>4.999</formula>
    </cfRule>
  </conditionalFormatting>
  <conditionalFormatting sqref="BR60:BR63 BR37:BR58 BR76:BR81">
    <cfRule type="cellIs" dxfId="11656" priority="21298" operator="equal">
      <formula>0</formula>
    </cfRule>
  </conditionalFormatting>
  <conditionalFormatting sqref="BR41">
    <cfRule type="cellIs" dxfId="11655" priority="21297" operator="equal">
      <formula>0</formula>
    </cfRule>
  </conditionalFormatting>
  <conditionalFormatting sqref="DF67">
    <cfRule type="cellIs" dxfId="11654" priority="21152" operator="between">
      <formula>15</formula>
      <formula>20</formula>
    </cfRule>
  </conditionalFormatting>
  <conditionalFormatting sqref="DF67">
    <cfRule type="cellIs" dxfId="11653" priority="21153" operator="between">
      <formula>10</formula>
      <formula>14.999</formula>
    </cfRule>
  </conditionalFormatting>
  <conditionalFormatting sqref="DF67">
    <cfRule type="cellIs" dxfId="11652" priority="21154" operator="between">
      <formula>5</formula>
      <formula>9.999</formula>
    </cfRule>
  </conditionalFormatting>
  <conditionalFormatting sqref="DF67">
    <cfRule type="cellIs" dxfId="11651" priority="21155" operator="between">
      <formula>0</formula>
      <formula>4.999</formula>
    </cfRule>
  </conditionalFormatting>
  <conditionalFormatting sqref="DF71">
    <cfRule type="cellIs" dxfId="11650" priority="20978" operator="between">
      <formula>15</formula>
      <formula>20</formula>
    </cfRule>
  </conditionalFormatting>
  <conditionalFormatting sqref="DF71">
    <cfRule type="cellIs" dxfId="11649" priority="20979" operator="between">
      <formula>10</formula>
      <formula>14.999</formula>
    </cfRule>
  </conditionalFormatting>
  <conditionalFormatting sqref="DF71">
    <cfRule type="cellIs" dxfId="11648" priority="20980" operator="between">
      <formula>5</formula>
      <formula>9.999</formula>
    </cfRule>
  </conditionalFormatting>
  <conditionalFormatting sqref="DF71">
    <cfRule type="cellIs" dxfId="11647" priority="20981" operator="between">
      <formula>0</formula>
      <formula>4.999</formula>
    </cfRule>
  </conditionalFormatting>
  <conditionalFormatting sqref="BR66:BR73">
    <cfRule type="cellIs" dxfId="11646" priority="20812" operator="equal">
      <formula>0</formula>
    </cfRule>
  </conditionalFormatting>
  <conditionalFormatting sqref="BT37">
    <cfRule type="cellIs" dxfId="11645" priority="20409" operator="between">
      <formula>15</formula>
      <formula>20</formula>
    </cfRule>
  </conditionalFormatting>
  <conditionalFormatting sqref="BT37">
    <cfRule type="cellIs" dxfId="11644" priority="20410" operator="between">
      <formula>10</formula>
      <formula>14.999</formula>
    </cfRule>
  </conditionalFormatting>
  <conditionalFormatting sqref="BT37">
    <cfRule type="cellIs" dxfId="11643" priority="20411" operator="between">
      <formula>5</formula>
      <formula>9.999</formula>
    </cfRule>
  </conditionalFormatting>
  <conditionalFormatting sqref="BT37">
    <cfRule type="cellIs" dxfId="11642" priority="20412" operator="between">
      <formula>0.001</formula>
      <formula>4.999</formula>
    </cfRule>
  </conditionalFormatting>
  <conditionalFormatting sqref="BT37:BT39">
    <cfRule type="cellIs" dxfId="11641" priority="20408" operator="equal">
      <formula>0</formula>
    </cfRule>
  </conditionalFormatting>
  <conditionalFormatting sqref="BT41">
    <cfRule type="cellIs" dxfId="11640" priority="20404" operator="between">
      <formula>15</formula>
      <formula>20</formula>
    </cfRule>
  </conditionalFormatting>
  <conditionalFormatting sqref="BT41">
    <cfRule type="cellIs" dxfId="11639" priority="20405" operator="between">
      <formula>10</formula>
      <formula>14.999</formula>
    </cfRule>
  </conditionalFormatting>
  <conditionalFormatting sqref="BT41">
    <cfRule type="cellIs" dxfId="11638" priority="20406" operator="between">
      <formula>5</formula>
      <formula>9.999</formula>
    </cfRule>
  </conditionalFormatting>
  <conditionalFormatting sqref="BT41">
    <cfRule type="cellIs" dxfId="11637" priority="20407" operator="between">
      <formula>0.001</formula>
      <formula>4.999</formula>
    </cfRule>
  </conditionalFormatting>
  <conditionalFormatting sqref="BT41:BT43">
    <cfRule type="cellIs" dxfId="11636" priority="20403" operator="equal">
      <formula>0</formula>
    </cfRule>
  </conditionalFormatting>
  <conditionalFormatting sqref="BT47">
    <cfRule type="cellIs" dxfId="11635" priority="20364" operator="between">
      <formula>15</formula>
      <formula>20</formula>
    </cfRule>
  </conditionalFormatting>
  <conditionalFormatting sqref="BT47">
    <cfRule type="cellIs" dxfId="11634" priority="20365" operator="between">
      <formula>10</formula>
      <formula>14.999</formula>
    </cfRule>
  </conditionalFormatting>
  <conditionalFormatting sqref="BT47">
    <cfRule type="cellIs" dxfId="11633" priority="20366" operator="between">
      <formula>5</formula>
      <formula>9.999</formula>
    </cfRule>
  </conditionalFormatting>
  <conditionalFormatting sqref="BT47">
    <cfRule type="cellIs" dxfId="11632" priority="20367" operator="between">
      <formula>0.001</formula>
      <formula>4.999</formula>
    </cfRule>
  </conditionalFormatting>
  <conditionalFormatting sqref="BT47:BT49">
    <cfRule type="cellIs" dxfId="11631" priority="20363" operator="equal">
      <formula>0</formula>
    </cfRule>
  </conditionalFormatting>
  <conditionalFormatting sqref="BT51">
    <cfRule type="cellIs" dxfId="11630" priority="20359" operator="between">
      <formula>15</formula>
      <formula>20</formula>
    </cfRule>
  </conditionalFormatting>
  <conditionalFormatting sqref="BT51">
    <cfRule type="cellIs" dxfId="11629" priority="20360" operator="between">
      <formula>10</formula>
      <formula>14.999</formula>
    </cfRule>
  </conditionalFormatting>
  <conditionalFormatting sqref="BT51">
    <cfRule type="cellIs" dxfId="11628" priority="20361" operator="between">
      <formula>5</formula>
      <formula>9.999</formula>
    </cfRule>
  </conditionalFormatting>
  <conditionalFormatting sqref="BT51">
    <cfRule type="cellIs" dxfId="11627" priority="20362" operator="between">
      <formula>0.001</formula>
      <formula>4.999</formula>
    </cfRule>
  </conditionalFormatting>
  <conditionalFormatting sqref="BT51:BT53">
    <cfRule type="cellIs" dxfId="11626" priority="20358" operator="equal">
      <formula>0</formula>
    </cfRule>
  </conditionalFormatting>
  <conditionalFormatting sqref="BT55">
    <cfRule type="cellIs" dxfId="11625" priority="20354" operator="between">
      <formula>15</formula>
      <formula>20</formula>
    </cfRule>
  </conditionalFormatting>
  <conditionalFormatting sqref="BT55">
    <cfRule type="cellIs" dxfId="11624" priority="20355" operator="between">
      <formula>10</formula>
      <formula>14.999</formula>
    </cfRule>
  </conditionalFormatting>
  <conditionalFormatting sqref="BT55">
    <cfRule type="cellIs" dxfId="11623" priority="20356" operator="between">
      <formula>5</formula>
      <formula>9.999</formula>
    </cfRule>
  </conditionalFormatting>
  <conditionalFormatting sqref="BT55">
    <cfRule type="cellIs" dxfId="11622" priority="20357" operator="between">
      <formula>0.001</formula>
      <formula>4.999</formula>
    </cfRule>
  </conditionalFormatting>
  <conditionalFormatting sqref="BT55:BT57">
    <cfRule type="cellIs" dxfId="11621" priority="20353" operator="equal">
      <formula>0</formula>
    </cfRule>
  </conditionalFormatting>
  <conditionalFormatting sqref="BT61">
    <cfRule type="cellIs" dxfId="11620" priority="20319" operator="between">
      <formula>15</formula>
      <formula>20</formula>
    </cfRule>
  </conditionalFormatting>
  <conditionalFormatting sqref="BT61">
    <cfRule type="cellIs" dxfId="11619" priority="20320" operator="between">
      <formula>10</formula>
      <formula>14.999</formula>
    </cfRule>
  </conditionalFormatting>
  <conditionalFormatting sqref="BT61">
    <cfRule type="cellIs" dxfId="11618" priority="20321" operator="between">
      <formula>5</formula>
      <formula>9.999</formula>
    </cfRule>
  </conditionalFormatting>
  <conditionalFormatting sqref="BT61">
    <cfRule type="cellIs" dxfId="11617" priority="20322" operator="between">
      <formula>0.001</formula>
      <formula>4.999</formula>
    </cfRule>
  </conditionalFormatting>
  <conditionalFormatting sqref="BT61:BT63">
    <cfRule type="cellIs" dxfId="11616" priority="20318" operator="equal">
      <formula>0</formula>
    </cfRule>
  </conditionalFormatting>
  <conditionalFormatting sqref="BT67">
    <cfRule type="cellIs" dxfId="11615" priority="20279" operator="between">
      <formula>15</formula>
      <formula>20</formula>
    </cfRule>
  </conditionalFormatting>
  <conditionalFormatting sqref="BT67">
    <cfRule type="cellIs" dxfId="11614" priority="20280" operator="between">
      <formula>10</formula>
      <formula>14.999</formula>
    </cfRule>
  </conditionalFormatting>
  <conditionalFormatting sqref="BT67">
    <cfRule type="cellIs" dxfId="11613" priority="20281" operator="between">
      <formula>5</formula>
      <formula>9.999</formula>
    </cfRule>
  </conditionalFormatting>
  <conditionalFormatting sqref="BT67">
    <cfRule type="cellIs" dxfId="11612" priority="20282" operator="between">
      <formula>0.001</formula>
      <formula>4.999</formula>
    </cfRule>
  </conditionalFormatting>
  <conditionalFormatting sqref="BT67:BT69">
    <cfRule type="cellIs" dxfId="11611" priority="20278" operator="equal">
      <formula>0</formula>
    </cfRule>
  </conditionalFormatting>
  <conditionalFormatting sqref="BT71">
    <cfRule type="cellIs" dxfId="11610" priority="20274" operator="between">
      <formula>15</formula>
      <formula>20</formula>
    </cfRule>
  </conditionalFormatting>
  <conditionalFormatting sqref="BT71">
    <cfRule type="cellIs" dxfId="11609" priority="20275" operator="between">
      <formula>10</formula>
      <formula>14.999</formula>
    </cfRule>
  </conditionalFormatting>
  <conditionalFormatting sqref="BT71">
    <cfRule type="cellIs" dxfId="11608" priority="20276" operator="between">
      <formula>5</formula>
      <formula>9.999</formula>
    </cfRule>
  </conditionalFormatting>
  <conditionalFormatting sqref="BT71">
    <cfRule type="cellIs" dxfId="11607" priority="20277" operator="between">
      <formula>0.001</formula>
      <formula>4.999</formula>
    </cfRule>
  </conditionalFormatting>
  <conditionalFormatting sqref="BT71">
    <cfRule type="cellIs" dxfId="11606" priority="20273" operator="equal">
      <formula>0</formula>
    </cfRule>
  </conditionalFormatting>
  <conditionalFormatting sqref="K5">
    <cfRule type="beginsWith" dxfId="11605" priority="20272" operator="beginsWith" text="?">
      <formula>LEFT(K5,LEN("?"))="?"</formula>
    </cfRule>
  </conditionalFormatting>
  <conditionalFormatting sqref="K15:M15 U90">
    <cfRule type="beginsWith" dxfId="11604" priority="20270" operator="beginsWith" text="?">
      <formula>LEFT(K15,LEN("?"))="?"</formula>
    </cfRule>
  </conditionalFormatting>
  <conditionalFormatting sqref="AB15">
    <cfRule type="beginsWith" dxfId="11603" priority="20268" operator="beginsWith" text="?">
      <formula>LEFT(AB15,LEN("?"))="?"</formula>
    </cfRule>
  </conditionalFormatting>
  <conditionalFormatting sqref="S15:T15">
    <cfRule type="beginsWith" dxfId="11602" priority="20245" operator="beginsWith" text="?">
      <formula>LEFT(S15,LEN("?"))="?"</formula>
    </cfRule>
  </conditionalFormatting>
  <conditionalFormatting sqref="K7">
    <cfRule type="beginsWith" dxfId="11601" priority="20244" operator="beginsWith" text="?">
      <formula>LEFT(K7,LEN("?"))="?"</formula>
    </cfRule>
  </conditionalFormatting>
  <conditionalFormatting sqref="D41">
    <cfRule type="beginsWith" dxfId="11600" priority="16877" operator="beginsWith" text="?">
      <formula>LEFT(D41,LEN("?"))="?"</formula>
    </cfRule>
  </conditionalFormatting>
  <conditionalFormatting sqref="D47">
    <cfRule type="beginsWith" dxfId="11599" priority="16869" operator="beginsWith" text="?">
      <formula>LEFT(D47,LEN("?"))="?"</formula>
    </cfRule>
  </conditionalFormatting>
  <conditionalFormatting sqref="D67">
    <cfRule type="beginsWith" dxfId="11598" priority="16850" operator="beginsWith" text="?">
      <formula>LEFT(D67,LEN("?"))="?"</formula>
    </cfRule>
  </conditionalFormatting>
  <conditionalFormatting sqref="K92">
    <cfRule type="beginsWith" dxfId="11597" priority="16847" operator="beginsWith" text="?">
      <formula>LEFT(K92,LEN("?"))="?"</formula>
    </cfRule>
  </conditionalFormatting>
  <conditionalFormatting sqref="T92">
    <cfRule type="beginsWith" dxfId="11596" priority="16845" operator="beginsWith" text="?">
      <formula>LEFT(T92,LEN("?"))="?"</formula>
    </cfRule>
  </conditionalFormatting>
  <conditionalFormatting sqref="I19">
    <cfRule type="beginsWith" dxfId="11595" priority="16707" operator="beginsWith" text="Co-int.">
      <formula>LEFT(I19,LEN("Co-int."))="Co-int."</formula>
    </cfRule>
  </conditionalFormatting>
  <conditionalFormatting sqref="I19">
    <cfRule type="beginsWith" dxfId="11594" priority="16708" operator="beginsWith" text="C d'Œ">
      <formula>LEFT(I19,LEN("C d'Œ"))="C d'Œ"</formula>
    </cfRule>
  </conditionalFormatting>
  <conditionalFormatting sqref="I19">
    <cfRule type="beginsWith" dxfId="11593" priority="16709" operator="beginsWith" text="C cont.">
      <formula>LEFT(I19,LEN("C cont."))="C cont."</formula>
    </cfRule>
  </conditionalFormatting>
  <conditionalFormatting sqref="I19">
    <cfRule type="beginsWith" dxfId="11592" priority="16710" operator="beginsWith" text="É som.">
      <formula>LEFT(I19,LEN("É som."))="É som."</formula>
    </cfRule>
  </conditionalFormatting>
  <conditionalFormatting sqref="I19">
    <cfRule type="beginsWith" dxfId="11591" priority="16711" operator="beginsWith" text="PPLU">
      <formula>LEFT(I19,LEN("PPLU"))="PPLU"</formula>
    </cfRule>
  </conditionalFormatting>
  <conditionalFormatting sqref="I19">
    <cfRule type="beginsWith" dxfId="11590" priority="16712" operator="beginsWith" text="PPP">
      <formula>LEFT(I19,LEN("PPP"))="PPP"</formula>
    </cfRule>
  </conditionalFormatting>
  <conditionalFormatting sqref="I19">
    <cfRule type="beginsWith" dxfId="11589" priority="16713" operator="beginsWith" text="PPRO">
      <formula>LEFT(I19,LEN("PPRO"))="PPRO"</formula>
    </cfRule>
  </conditionalFormatting>
  <conditionalFormatting sqref="I19">
    <cfRule type="beginsWith" dxfId="11588" priority="16714" operator="beginsWith" text="CCF">
      <formula>LEFT(I19,LEN("CCF"))="CCF"</formula>
    </cfRule>
  </conditionalFormatting>
  <conditionalFormatting sqref="I19">
    <cfRule type="beginsWith" dxfId="11587" priority="16715" operator="beginsWith" text="PFMP+">
      <formula>LEFT(I19,LEN("PFMP+"))="PFMP+"</formula>
    </cfRule>
  </conditionalFormatting>
  <conditionalFormatting sqref="I19">
    <cfRule type="beginsWith" dxfId="11586" priority="16716" operator="beginsWith" text="PFMP">
      <formula>LEFT(I19,LEN("PFMP"))="PFMP"</formula>
    </cfRule>
  </conditionalFormatting>
  <conditionalFormatting sqref="I19">
    <cfRule type="beginsWith" dxfId="11585" priority="16717" operator="beginsWith" text="É diag.">
      <formula>LEFT(I19,LEN("É diag."))="É diag."</formula>
    </cfRule>
  </conditionalFormatting>
  <conditionalFormatting sqref="I19">
    <cfRule type="beginsWith" dxfId="11584" priority="16718" operator="beginsWith" text="É form.">
      <formula>LEFT(I19,LEN("É form."))="É form."</formula>
    </cfRule>
  </conditionalFormatting>
  <conditionalFormatting sqref="J77:J78 L77:L78 N77:N78 P77:P78 R77:R78 T77:T78 V77:V78 X77:X78 Z77:Z78 AB77:AB78 AD77:AD78 AF77:AF78 AH77:AH78 AJ77:AJ78 AL77:AL78 BH77:BH78 BJ77:BJ78 BL77:BL78 BN77:BN78 BP77:BP78 BF77:BF78 BD77:BD78 BB77:BB78 AZ77:AZ78 AX77:AX78 AV77:AV78 AT77:AT78 AR77:AR78 AP77:AP78 AN77:AN78 J80:J81 L80:L81 N80:N81 P80:P81 R80:R81 T80:T81 V80:V81 X80:X81 Z80:Z81 AB80:AB81 AD80:AD81 AF80:AF81 AH80:AH81 AJ80:AJ81 AL80:AL81 BH80:BH81 BJ80:BJ81 BL80:BL81 BN80:BN81 BP80:BP81 BF80:BF81 BD80:BD81 BB80:BB81 AZ80:AZ81 AX80:AX81 AV80:AV81 AT80:AT81 AR80:AR81 AP80:AP81 AN80:AN81">
    <cfRule type="cellIs" dxfId="11583" priority="11011" operator="between">
      <formula>15</formula>
      <formula>20</formula>
    </cfRule>
  </conditionalFormatting>
  <conditionalFormatting sqref="J77:J78 L77:L78 N77:N78 P77:P78 R77:R78 T77:T78 V77:V78 X77:X78 Z77:Z78 AB77:AB78 AD77:AD78 AF77:AF78 AH77:AH78 AJ77:AJ78 AL77:AL78 BH77:BH78 BJ77:BJ78 BL77:BL78 BN77:BN78 BP77:BP78 BF77:BF78 BD77:BD78 BB77:BB78 AZ77:AZ78 AX77:AX78 AV77:AV78 AT77:AT78 AR77:AR78 AP77:AP78 AN77:AN78 J80:J81 L80:L81 N80:N81 P80:P81 R80:R81 T80:T81 V80:V81 X80:X81 Z80:Z81 AB80:AB81 AD80:AD81 AF80:AF81 AH80:AH81 AJ80:AJ81 AL80:AL81 BH80:BH81 BJ80:BJ81 BL80:BL81 BN80:BN81 BP80:BP81 BF80:BF81 BD80:BD81 BB80:BB81 AZ80:AZ81 AX80:AX81 AV80:AV81 AT80:AT81 AR80:AR81 AP80:AP81 AN80:AN81">
    <cfRule type="cellIs" dxfId="11582" priority="11012" operator="between">
      <formula>10</formula>
      <formula>14.999</formula>
    </cfRule>
  </conditionalFormatting>
  <conditionalFormatting sqref="J77:J78 L77:L78 N77:N78 P77:P78 R77:R78 T77:T78 V77:V78 X77:X78 Z77:Z78 AB77:AB78 AD77:AD78 AF77:AF78 AH77:AH78 AJ77:AJ78 AL77:AL78 BH77:BH78 BJ77:BJ78 BL77:BL78 BN77:BN78 BP77:BP78 BF77:BF78 BD77:BD78 BB77:BB78 AZ77:AZ78 AX77:AX78 AV77:AV78 AT77:AT78 AR77:AR78 AP77:AP78 AN77:AN78 J80:J81 L80:L81 N80:N81 P80:P81 R80:R81 T80:T81 V80:V81 X80:X81 Z80:Z81 AB80:AB81 AD80:AD81 AF80:AF81 AH80:AH81 AJ80:AJ81 AL80:AL81 BH80:BH81 BJ80:BJ81 BL80:BL81 BN80:BN81 BP80:BP81 BF80:BF81 BD80:BD81 BB80:BB81 AZ80:AZ81 AX80:AX81 AV80:AV81 AT80:AT81 AR80:AR81 AP80:AP81 AN80:AN81">
    <cfRule type="cellIs" dxfId="11581" priority="11013" operator="between">
      <formula>5</formula>
      <formula>9.999</formula>
    </cfRule>
  </conditionalFormatting>
  <conditionalFormatting sqref="J77:J78 L77:L78 N77:N78 P77:P78 R77:R78 T77:T78 V77:V78 X77:X78 Z77:Z78 AB77:AB78 AD77:AD78 AF77:AF78 AH77:AH78 AJ77:AJ78 AL77:AL78 BH77:BH78 BJ77:BJ78 BL77:BL78 BN77:BN78 BP77:BP78 BF77:BF78 BD77:BD78 BB77:BB78 AZ77:AZ78 AX77:AX78 AV77:AV78 AT77:AT78 AR77:AR78 AP77:AP78 AN77:AN78 J80:J81 L80:L81 N80:N81 P80:P81 R80:R81 T80:T81 V80:V81 X80:X81 Z80:Z81 AB80:AB81 AD80:AD81 AF80:AF81 AH80:AH81 AJ80:AJ81 AL80:AL81 BH80:BH81 BJ80:BJ81 BL80:BL81 BN80:BN81 BP80:BP81 BF80:BF81 BD80:BD81 BB80:BB81 AZ80:AZ81 AX80:AX81 AV80:AV81 AT80:AT81 AR80:AR81 AP80:AP81 AN80:AN81">
    <cfRule type="cellIs" dxfId="11580" priority="11014" operator="between">
      <formula>0</formula>
      <formula>4.999</formula>
    </cfRule>
  </conditionalFormatting>
  <conditionalFormatting sqref="I77:I78 K77:K78 M77:M78 O77:O78 Q77:Q78 S77:S78 U77:U78 W77:W78 Y77:Y78 AA77:AA78 AC77:AC78 AE77:AE78 AG77:AG78 AI77:AI78 AK77:AK78 BG77:BG78 BI77:BI78 BK77:BK78 BM77:BM78 BO77:BO78 BE77:BE78 BC77:BC78 BA77:BA78 AY77:AY78 AW77:AW78 AU77:AU78 AS77:AS78 AQ77:AQ78 AO77:AO78 AM77:AM78 AM80:AM81 I80:I81 K80:K81 M80:M81 O80:O81 Q80:Q81 S80:S81 U80:U81 W80:W81 Y80:Y81 AA80:AA81 AC80:AC81 AE80:AE81 AG80:AG81 AI80:AI81 AK80:AK81 BG80:BG81 BI80:BI81 BK80:BK81 BM80:BM81 BO80:BO81 BE80:BE81 BC80:BC81 BA80:BA81 AY80:AY81 AW80:AW81 AU80:AU81 AS80:AS81 AQ80:AQ81 AO80:AO81">
    <cfRule type="cellIs" dxfId="11579" priority="11007" operator="between">
      <formula>15</formula>
      <formula>20</formula>
    </cfRule>
  </conditionalFormatting>
  <conditionalFormatting sqref="I77:I78 K77:K78 M77:M78 O77:O78 Q77:Q78 S77:S78 U77:U78 W77:W78 Y77:Y78 AA77:AA78 AC77:AC78 AE77:AE78 AG77:AG78 AI77:AI78 AK77:AK78 BG77:BG78 BI77:BI78 BK77:BK78 BM77:BM78 BO77:BO78 BE77:BE78 BC77:BC78 BA77:BA78 AY77:AY78 AW77:AW78 AU77:AU78 AS77:AS78 AQ77:AQ78 AO77:AO78 AM77:AM78 AM80:AM81 I80:I81 K80:K81 M80:M81 O80:O81 Q80:Q81 S80:S81 U80:U81 W80:W81 Y80:Y81 AA80:AA81 AC80:AC81 AE80:AE81 AG80:AG81 AI80:AI81 AK80:AK81 BG80:BG81 BI80:BI81 BK80:BK81 BM80:BM81 BO80:BO81 BE80:BE81 BC80:BC81 BA80:BA81 AY80:AY81 AW80:AW81 AU80:AU81 AS80:AS81 AQ80:AQ81 AO80:AO81">
    <cfRule type="cellIs" dxfId="11578" priority="11008" operator="between">
      <formula>10</formula>
      <formula>14.999</formula>
    </cfRule>
  </conditionalFormatting>
  <conditionalFormatting sqref="I77:I78 K77:K78 M77:M78 O77:O78 Q77:Q78 S77:S78 U77:U78 W77:W78 Y77:Y78 AA77:AA78 AC77:AC78 AE77:AE78 AG77:AG78 AI77:AI78 AK77:AK78 BG77:BG78 BI77:BI78 BK77:BK78 BM77:BM78 BO77:BO78 BE77:BE78 BC77:BC78 BA77:BA78 AY77:AY78 AW77:AW78 AU77:AU78 AS77:AS78 AQ77:AQ78 AO77:AO78 AM77:AM78 AM80:AM81 I80:I81 K80:K81 M80:M81 O80:O81 Q80:Q81 S80:S81 U80:U81 W80:W81 Y80:Y81 AA80:AA81 AC80:AC81 AE80:AE81 AG80:AG81 AI80:AI81 AK80:AK81 BG80:BG81 BI80:BI81 BK80:BK81 BM80:BM81 BO80:BO81 BE80:BE81 BC80:BC81 BA80:BA81 AY80:AY81 AW80:AW81 AU80:AU81 AS80:AS81 AQ80:AQ81 AO80:AO81">
    <cfRule type="cellIs" dxfId="11577" priority="11009" operator="between">
      <formula>5</formula>
      <formula>9.999</formula>
    </cfRule>
  </conditionalFormatting>
  <conditionalFormatting sqref="I77:I78 K77:K78 M77:M78 O77:O78 Q77:Q78 S77:S78 U77:U78 W77:W78 Y77:Y78 AA77:AA78 AC77:AC78 AE77:AE78 AG77:AG78 AI77:AI78 AK77:AK78 BG77:BG78 BI77:BI78 BK77:BK78 BM77:BM78 BO77:BO78 BE77:BE78 BC77:BC78 BA77:BA78 AY77:AY78 AW77:AW78 AU77:AU78 AS77:AS78 AQ77:AQ78 AO77:AO78 AM77:AM78 AM80:AM81 I80:I81 K80:K81 M80:M81 O80:O81 Q80:Q81 S80:S81 U80:U81 W80:W81 Y80:Y81 AA80:AA81 AC80:AC81 AE80:AE81 AG80:AG81 AI80:AI81 AK80:AK81 BG80:BG81 BI80:BI81 BK80:BK81 BM80:BM81 BO80:BO81 BE80:BE81 BC80:BC81 BA80:BA81 AY80:AY81 AW80:AW81 AU80:AU81 AS80:AS81 AQ80:AQ81 AO80:AO81">
    <cfRule type="cellIs" dxfId="11576" priority="11010" operator="between">
      <formula>0</formula>
      <formula>4.999</formula>
    </cfRule>
  </conditionalFormatting>
  <conditionalFormatting sqref="P37:P39">
    <cfRule type="cellIs" dxfId="11575" priority="10987" operator="between">
      <formula>15</formula>
      <formula>20</formula>
    </cfRule>
  </conditionalFormatting>
  <conditionalFormatting sqref="P37:P39">
    <cfRule type="cellIs" dxfId="11574" priority="10988" operator="between">
      <formula>10</formula>
      <formula>14.999</formula>
    </cfRule>
  </conditionalFormatting>
  <conditionalFormatting sqref="P37:P39">
    <cfRule type="cellIs" dxfId="11573" priority="10989" operator="between">
      <formula>5</formula>
      <formula>9.999</formula>
    </cfRule>
  </conditionalFormatting>
  <conditionalFormatting sqref="P37:P39">
    <cfRule type="cellIs" dxfId="11572" priority="10990" operator="between">
      <formula>0</formula>
      <formula>4.999</formula>
    </cfRule>
  </conditionalFormatting>
  <conditionalFormatting sqref="R37:R39">
    <cfRule type="cellIs" dxfId="11571" priority="10979" operator="between">
      <formula>15</formula>
      <formula>20</formula>
    </cfRule>
  </conditionalFormatting>
  <conditionalFormatting sqref="R37:R39">
    <cfRule type="cellIs" dxfId="11570" priority="10980" operator="between">
      <formula>10</formula>
      <formula>14.999</formula>
    </cfRule>
  </conditionalFormatting>
  <conditionalFormatting sqref="R37:R39">
    <cfRule type="cellIs" dxfId="11569" priority="10981" operator="between">
      <formula>5</formula>
      <formula>9.999</formula>
    </cfRule>
  </conditionalFormatting>
  <conditionalFormatting sqref="R37:R39">
    <cfRule type="cellIs" dxfId="11568" priority="10982" operator="between">
      <formula>0</formula>
      <formula>4.999</formula>
    </cfRule>
  </conditionalFormatting>
  <conditionalFormatting sqref="Q37:Q39">
    <cfRule type="cellIs" dxfId="11567" priority="10975" operator="between">
      <formula>15</formula>
      <formula>20</formula>
    </cfRule>
  </conditionalFormatting>
  <conditionalFormatting sqref="Q37:Q39">
    <cfRule type="cellIs" dxfId="11566" priority="10976" operator="between">
      <formula>10</formula>
      <formula>14.999</formula>
    </cfRule>
  </conditionalFormatting>
  <conditionalFormatting sqref="Q37:Q39">
    <cfRule type="cellIs" dxfId="11565" priority="10977" operator="between">
      <formula>5</formula>
      <formula>9.999</formula>
    </cfRule>
  </conditionalFormatting>
  <conditionalFormatting sqref="Q37:Q39">
    <cfRule type="cellIs" dxfId="11564" priority="10978" operator="between">
      <formula>0</formula>
      <formula>4.999</formula>
    </cfRule>
  </conditionalFormatting>
  <conditionalFormatting sqref="T37:T39">
    <cfRule type="cellIs" dxfId="11563" priority="10971" operator="between">
      <formula>15</formula>
      <formula>20</formula>
    </cfRule>
  </conditionalFormatting>
  <conditionalFormatting sqref="T37:T39">
    <cfRule type="cellIs" dxfId="11562" priority="10972" operator="between">
      <formula>10</formula>
      <formula>14.999</formula>
    </cfRule>
  </conditionalFormatting>
  <conditionalFormatting sqref="T37:T39">
    <cfRule type="cellIs" dxfId="11561" priority="10973" operator="between">
      <formula>5</formula>
      <formula>9.999</formula>
    </cfRule>
  </conditionalFormatting>
  <conditionalFormatting sqref="T37:T39">
    <cfRule type="cellIs" dxfId="11560" priority="10974" operator="between">
      <formula>0</formula>
      <formula>4.999</formula>
    </cfRule>
  </conditionalFormatting>
  <conditionalFormatting sqref="S37:S39">
    <cfRule type="cellIs" dxfId="11559" priority="10967" operator="between">
      <formula>15</formula>
      <formula>20</formula>
    </cfRule>
  </conditionalFormatting>
  <conditionalFormatting sqref="S37:S39">
    <cfRule type="cellIs" dxfId="11558" priority="10968" operator="between">
      <formula>10</formula>
      <formula>14.999</formula>
    </cfRule>
  </conditionalFormatting>
  <conditionalFormatting sqref="S37:S39">
    <cfRule type="cellIs" dxfId="11557" priority="10969" operator="between">
      <formula>5</formula>
      <formula>9.999</formula>
    </cfRule>
  </conditionalFormatting>
  <conditionalFormatting sqref="S37:S39">
    <cfRule type="cellIs" dxfId="11556" priority="10970" operator="between">
      <formula>0</formula>
      <formula>4.999</formula>
    </cfRule>
  </conditionalFormatting>
  <conditionalFormatting sqref="V37:V39">
    <cfRule type="cellIs" dxfId="11555" priority="10963" operator="between">
      <formula>15</formula>
      <formula>20</formula>
    </cfRule>
  </conditionalFormatting>
  <conditionalFormatting sqref="V37:V39">
    <cfRule type="cellIs" dxfId="11554" priority="10964" operator="between">
      <formula>10</formula>
      <formula>14.999</formula>
    </cfRule>
  </conditionalFormatting>
  <conditionalFormatting sqref="V37:V39">
    <cfRule type="cellIs" dxfId="11553" priority="10965" operator="between">
      <formula>5</formula>
      <formula>9.999</formula>
    </cfRule>
  </conditionalFormatting>
  <conditionalFormatting sqref="V37:V39">
    <cfRule type="cellIs" dxfId="11552" priority="10966" operator="between">
      <formula>0</formula>
      <formula>4.999</formula>
    </cfRule>
  </conditionalFormatting>
  <conditionalFormatting sqref="U37:U39">
    <cfRule type="cellIs" dxfId="11551" priority="10959" operator="between">
      <formula>15</formula>
      <formula>20</formula>
    </cfRule>
  </conditionalFormatting>
  <conditionalFormatting sqref="U37:U39">
    <cfRule type="cellIs" dxfId="11550" priority="10960" operator="between">
      <formula>10</formula>
      <formula>14.999</formula>
    </cfRule>
  </conditionalFormatting>
  <conditionalFormatting sqref="U37:U39">
    <cfRule type="cellIs" dxfId="11549" priority="10961" operator="between">
      <formula>5</formula>
      <formula>9.999</formula>
    </cfRule>
  </conditionalFormatting>
  <conditionalFormatting sqref="U37:U39">
    <cfRule type="cellIs" dxfId="11548" priority="10962" operator="between">
      <formula>0</formula>
      <formula>4.999</formula>
    </cfRule>
  </conditionalFormatting>
  <conditionalFormatting sqref="X37:X39">
    <cfRule type="cellIs" dxfId="11547" priority="10955" operator="between">
      <formula>15</formula>
      <formula>20</formula>
    </cfRule>
  </conditionalFormatting>
  <conditionalFormatting sqref="X37:X39">
    <cfRule type="cellIs" dxfId="11546" priority="10956" operator="between">
      <formula>10</formula>
      <formula>14.999</formula>
    </cfRule>
  </conditionalFormatting>
  <conditionalFormatting sqref="X37:X39">
    <cfRule type="cellIs" dxfId="11545" priority="10957" operator="between">
      <formula>5</formula>
      <formula>9.999</formula>
    </cfRule>
  </conditionalFormatting>
  <conditionalFormatting sqref="X37:X39">
    <cfRule type="cellIs" dxfId="11544" priority="10958" operator="between">
      <formula>0</formula>
      <formula>4.999</formula>
    </cfRule>
  </conditionalFormatting>
  <conditionalFormatting sqref="W37:W39">
    <cfRule type="cellIs" dxfId="11543" priority="10951" operator="between">
      <formula>15</formula>
      <formula>20</formula>
    </cfRule>
  </conditionalFormatting>
  <conditionalFormatting sqref="W37:W39">
    <cfRule type="cellIs" dxfId="11542" priority="10952" operator="between">
      <formula>10</formula>
      <formula>14.999</formula>
    </cfRule>
  </conditionalFormatting>
  <conditionalFormatting sqref="W37:W39">
    <cfRule type="cellIs" dxfId="11541" priority="10953" operator="between">
      <formula>5</formula>
      <formula>9.999</formula>
    </cfRule>
  </conditionalFormatting>
  <conditionalFormatting sqref="W37:W39">
    <cfRule type="cellIs" dxfId="11540" priority="10954" operator="between">
      <formula>0</formula>
      <formula>4.999</formula>
    </cfRule>
  </conditionalFormatting>
  <conditionalFormatting sqref="Z37:Z39">
    <cfRule type="cellIs" dxfId="11539" priority="10947" operator="between">
      <formula>15</formula>
      <formula>20</formula>
    </cfRule>
  </conditionalFormatting>
  <conditionalFormatting sqref="Z37:Z39">
    <cfRule type="cellIs" dxfId="11538" priority="10948" operator="between">
      <formula>10</formula>
      <formula>14.999</formula>
    </cfRule>
  </conditionalFormatting>
  <conditionalFormatting sqref="Z37:Z39">
    <cfRule type="cellIs" dxfId="11537" priority="10949" operator="between">
      <formula>5</formula>
      <formula>9.999</formula>
    </cfRule>
  </conditionalFormatting>
  <conditionalFormatting sqref="Z37:Z39">
    <cfRule type="cellIs" dxfId="11536" priority="10950" operator="between">
      <formula>0</formula>
      <formula>4.999</formula>
    </cfRule>
  </conditionalFormatting>
  <conditionalFormatting sqref="Y37:Y39">
    <cfRule type="cellIs" dxfId="11535" priority="10943" operator="between">
      <formula>15</formula>
      <formula>20</formula>
    </cfRule>
  </conditionalFormatting>
  <conditionalFormatting sqref="Y37:Y39">
    <cfRule type="cellIs" dxfId="11534" priority="10944" operator="between">
      <formula>10</formula>
      <formula>14.999</formula>
    </cfRule>
  </conditionalFormatting>
  <conditionalFormatting sqref="Y37:Y39">
    <cfRule type="cellIs" dxfId="11533" priority="10945" operator="between">
      <formula>5</formula>
      <formula>9.999</formula>
    </cfRule>
  </conditionalFormatting>
  <conditionalFormatting sqref="Y37:Y39">
    <cfRule type="cellIs" dxfId="11532" priority="10946" operator="between">
      <formula>0</formula>
      <formula>4.999</formula>
    </cfRule>
  </conditionalFormatting>
  <conditionalFormatting sqref="AB37:AB39">
    <cfRule type="cellIs" dxfId="11531" priority="10939" operator="between">
      <formula>15</formula>
      <formula>20</formula>
    </cfRule>
  </conditionalFormatting>
  <conditionalFormatting sqref="AB37:AB39">
    <cfRule type="cellIs" dxfId="11530" priority="10940" operator="between">
      <formula>10</formula>
      <formula>14.999</formula>
    </cfRule>
  </conditionalFormatting>
  <conditionalFormatting sqref="AB37:AB39">
    <cfRule type="cellIs" dxfId="11529" priority="10941" operator="between">
      <formula>5</formula>
      <formula>9.999</formula>
    </cfRule>
  </conditionalFormatting>
  <conditionalFormatting sqref="AB37:AB39">
    <cfRule type="cellIs" dxfId="11528" priority="10942" operator="between">
      <formula>0</formula>
      <formula>4.999</formula>
    </cfRule>
  </conditionalFormatting>
  <conditionalFormatting sqref="AA37:AA39">
    <cfRule type="cellIs" dxfId="11527" priority="10935" operator="between">
      <formula>15</formula>
      <formula>20</formula>
    </cfRule>
  </conditionalFormatting>
  <conditionalFormatting sqref="AA37:AA39">
    <cfRule type="cellIs" dxfId="11526" priority="10936" operator="between">
      <formula>10</formula>
      <formula>14.999</formula>
    </cfRule>
  </conditionalFormatting>
  <conditionalFormatting sqref="AA37:AA39">
    <cfRule type="cellIs" dxfId="11525" priority="10937" operator="between">
      <formula>5</formula>
      <formula>9.999</formula>
    </cfRule>
  </conditionalFormatting>
  <conditionalFormatting sqref="AA37:AA39">
    <cfRule type="cellIs" dxfId="11524" priority="10938" operator="between">
      <formula>0</formula>
      <formula>4.999</formula>
    </cfRule>
  </conditionalFormatting>
  <conditionalFormatting sqref="AD37:AD39">
    <cfRule type="cellIs" dxfId="11523" priority="10931" operator="between">
      <formula>15</formula>
      <formula>20</formula>
    </cfRule>
  </conditionalFormatting>
  <conditionalFormatting sqref="AD37:AD39">
    <cfRule type="cellIs" dxfId="11522" priority="10932" operator="between">
      <formula>10</formula>
      <formula>14.999</formula>
    </cfRule>
  </conditionalFormatting>
  <conditionalFormatting sqref="AD37:AD39">
    <cfRule type="cellIs" dxfId="11521" priority="10933" operator="between">
      <formula>5</formula>
      <formula>9.999</formula>
    </cfRule>
  </conditionalFormatting>
  <conditionalFormatting sqref="AD37:AD39">
    <cfRule type="cellIs" dxfId="11520" priority="10934" operator="between">
      <formula>0</formula>
      <formula>4.999</formula>
    </cfRule>
  </conditionalFormatting>
  <conditionalFormatting sqref="AC37:AC39">
    <cfRule type="cellIs" dxfId="11519" priority="10927" operator="between">
      <formula>15</formula>
      <formula>20</formula>
    </cfRule>
  </conditionalFormatting>
  <conditionalFormatting sqref="AC37:AC39">
    <cfRule type="cellIs" dxfId="11518" priority="10928" operator="between">
      <formula>10</formula>
      <formula>14.999</formula>
    </cfRule>
  </conditionalFormatting>
  <conditionalFormatting sqref="AC37:AC39">
    <cfRule type="cellIs" dxfId="11517" priority="10929" operator="between">
      <formula>5</formula>
      <formula>9.999</formula>
    </cfRule>
  </conditionalFormatting>
  <conditionalFormatting sqref="AC37:AC39">
    <cfRule type="cellIs" dxfId="11516" priority="10930" operator="between">
      <formula>0</formula>
      <formula>4.999</formula>
    </cfRule>
  </conditionalFormatting>
  <conditionalFormatting sqref="AF37:AF39">
    <cfRule type="cellIs" dxfId="11515" priority="10923" operator="between">
      <formula>15</formula>
      <formula>20</formula>
    </cfRule>
  </conditionalFormatting>
  <conditionalFormatting sqref="AF37:AF39">
    <cfRule type="cellIs" dxfId="11514" priority="10924" operator="between">
      <formula>10</formula>
      <formula>14.999</formula>
    </cfRule>
  </conditionalFormatting>
  <conditionalFormatting sqref="AF37:AF39">
    <cfRule type="cellIs" dxfId="11513" priority="10925" operator="between">
      <formula>5</formula>
      <formula>9.999</formula>
    </cfRule>
  </conditionalFormatting>
  <conditionalFormatting sqref="AF37:AF39">
    <cfRule type="cellIs" dxfId="11512" priority="10926" operator="between">
      <formula>0</formula>
      <formula>4.999</formula>
    </cfRule>
  </conditionalFormatting>
  <conditionalFormatting sqref="AE37:AE39">
    <cfRule type="cellIs" dxfId="11511" priority="10919" operator="between">
      <formula>15</formula>
      <formula>20</formula>
    </cfRule>
  </conditionalFormatting>
  <conditionalFormatting sqref="AE37:AE39">
    <cfRule type="cellIs" dxfId="11510" priority="10920" operator="between">
      <formula>10</formula>
      <formula>14.999</formula>
    </cfRule>
  </conditionalFormatting>
  <conditionalFormatting sqref="AE37:AE39">
    <cfRule type="cellIs" dxfId="11509" priority="10921" operator="between">
      <formula>5</formula>
      <formula>9.999</formula>
    </cfRule>
  </conditionalFormatting>
  <conditionalFormatting sqref="AE37:AE39">
    <cfRule type="cellIs" dxfId="11508" priority="10922" operator="between">
      <formula>0</formula>
      <formula>4.999</formula>
    </cfRule>
  </conditionalFormatting>
  <conditionalFormatting sqref="AH37:AH39">
    <cfRule type="cellIs" dxfId="11507" priority="10915" operator="between">
      <formula>15</formula>
      <formula>20</formula>
    </cfRule>
  </conditionalFormatting>
  <conditionalFormatting sqref="AH37:AH39">
    <cfRule type="cellIs" dxfId="11506" priority="10916" operator="between">
      <formula>10</formula>
      <formula>14.999</formula>
    </cfRule>
  </conditionalFormatting>
  <conditionalFormatting sqref="AH37:AH39">
    <cfRule type="cellIs" dxfId="11505" priority="10917" operator="between">
      <formula>5</formula>
      <formula>9.999</formula>
    </cfRule>
  </conditionalFormatting>
  <conditionalFormatting sqref="AH37:AH39">
    <cfRule type="cellIs" dxfId="11504" priority="10918" operator="between">
      <formula>0</formula>
      <formula>4.999</formula>
    </cfRule>
  </conditionalFormatting>
  <conditionalFormatting sqref="AG37:AG39">
    <cfRule type="cellIs" dxfId="11503" priority="10911" operator="between">
      <formula>15</formula>
      <formula>20</formula>
    </cfRule>
  </conditionalFormatting>
  <conditionalFormatting sqref="AG37:AG39">
    <cfRule type="cellIs" dxfId="11502" priority="10912" operator="between">
      <formula>10</formula>
      <formula>14.999</formula>
    </cfRule>
  </conditionalFormatting>
  <conditionalFormatting sqref="AG37:AG39">
    <cfRule type="cellIs" dxfId="11501" priority="10913" operator="between">
      <formula>5</formula>
      <formula>9.999</formula>
    </cfRule>
  </conditionalFormatting>
  <conditionalFormatting sqref="AG37:AG39">
    <cfRule type="cellIs" dxfId="11500" priority="10914" operator="between">
      <formula>0</formula>
      <formula>4.999</formula>
    </cfRule>
  </conditionalFormatting>
  <conditionalFormatting sqref="AJ37:AJ39">
    <cfRule type="cellIs" dxfId="11499" priority="10907" operator="between">
      <formula>15</formula>
      <formula>20</formula>
    </cfRule>
  </conditionalFormatting>
  <conditionalFormatting sqref="AJ37:AJ39">
    <cfRule type="cellIs" dxfId="11498" priority="10908" operator="between">
      <formula>10</formula>
      <formula>14.999</formula>
    </cfRule>
  </conditionalFormatting>
  <conditionalFormatting sqref="AJ37:AJ39">
    <cfRule type="cellIs" dxfId="11497" priority="10909" operator="between">
      <formula>5</formula>
      <formula>9.999</formula>
    </cfRule>
  </conditionalFormatting>
  <conditionalFormatting sqref="AJ37:AJ39">
    <cfRule type="cellIs" dxfId="11496" priority="10910" operator="between">
      <formula>0</formula>
      <formula>4.999</formula>
    </cfRule>
  </conditionalFormatting>
  <conditionalFormatting sqref="AI37:AI39">
    <cfRule type="cellIs" dxfId="11495" priority="10903" operator="between">
      <formula>15</formula>
      <formula>20</formula>
    </cfRule>
  </conditionalFormatting>
  <conditionalFormatting sqref="AI37:AI39">
    <cfRule type="cellIs" dxfId="11494" priority="10904" operator="between">
      <formula>10</formula>
      <formula>14.999</formula>
    </cfRule>
  </conditionalFormatting>
  <conditionalFormatting sqref="AI37:AI39">
    <cfRule type="cellIs" dxfId="11493" priority="10905" operator="between">
      <formula>5</formula>
      <formula>9.999</formula>
    </cfRule>
  </conditionalFormatting>
  <conditionalFormatting sqref="AI37:AI39">
    <cfRule type="cellIs" dxfId="11492" priority="10906" operator="between">
      <formula>0</formula>
      <formula>4.999</formula>
    </cfRule>
  </conditionalFormatting>
  <conditionalFormatting sqref="AL37:AL39">
    <cfRule type="cellIs" dxfId="11491" priority="10899" operator="between">
      <formula>15</formula>
      <formula>20</formula>
    </cfRule>
  </conditionalFormatting>
  <conditionalFormatting sqref="AL37:AL39">
    <cfRule type="cellIs" dxfId="11490" priority="10900" operator="between">
      <formula>10</formula>
      <formula>14.999</formula>
    </cfRule>
  </conditionalFormatting>
  <conditionalFormatting sqref="AL37:AL39">
    <cfRule type="cellIs" dxfId="11489" priority="10901" operator="between">
      <formula>5</formula>
      <formula>9.999</formula>
    </cfRule>
  </conditionalFormatting>
  <conditionalFormatting sqref="AL37:AL39">
    <cfRule type="cellIs" dxfId="11488" priority="10902" operator="between">
      <formula>0</formula>
      <formula>4.999</formula>
    </cfRule>
  </conditionalFormatting>
  <conditionalFormatting sqref="AK37:AK39">
    <cfRule type="cellIs" dxfId="11487" priority="10895" operator="between">
      <formula>15</formula>
      <formula>20</formula>
    </cfRule>
  </conditionalFormatting>
  <conditionalFormatting sqref="AK37:AK39">
    <cfRule type="cellIs" dxfId="11486" priority="10896" operator="between">
      <formula>10</formula>
      <formula>14.999</formula>
    </cfRule>
  </conditionalFormatting>
  <conditionalFormatting sqref="AK37:AK39">
    <cfRule type="cellIs" dxfId="11485" priority="10897" operator="between">
      <formula>5</formula>
      <formula>9.999</formula>
    </cfRule>
  </conditionalFormatting>
  <conditionalFormatting sqref="AK37:AK39">
    <cfRule type="cellIs" dxfId="11484" priority="10898" operator="between">
      <formula>0</formula>
      <formula>4.999</formula>
    </cfRule>
  </conditionalFormatting>
  <conditionalFormatting sqref="BH37:BH39">
    <cfRule type="cellIs" dxfId="11483" priority="10891" operator="between">
      <formula>15</formula>
      <formula>20</formula>
    </cfRule>
  </conditionalFormatting>
  <conditionalFormatting sqref="BH37:BH39">
    <cfRule type="cellIs" dxfId="11482" priority="10892" operator="between">
      <formula>10</formula>
      <formula>14.999</formula>
    </cfRule>
  </conditionalFormatting>
  <conditionalFormatting sqref="BH37:BH39">
    <cfRule type="cellIs" dxfId="11481" priority="10893" operator="between">
      <formula>5</formula>
      <formula>9.999</formula>
    </cfRule>
  </conditionalFormatting>
  <conditionalFormatting sqref="BH37:BH39">
    <cfRule type="cellIs" dxfId="11480" priority="10894" operator="between">
      <formula>0</formula>
      <formula>4.999</formula>
    </cfRule>
  </conditionalFormatting>
  <conditionalFormatting sqref="BG37:BG39">
    <cfRule type="cellIs" dxfId="11479" priority="10887" operator="between">
      <formula>15</formula>
      <formula>20</formula>
    </cfRule>
  </conditionalFormatting>
  <conditionalFormatting sqref="BG37:BG39">
    <cfRule type="cellIs" dxfId="11478" priority="10888" operator="between">
      <formula>10</formula>
      <formula>14.999</formula>
    </cfRule>
  </conditionalFormatting>
  <conditionalFormatting sqref="BG37:BG39">
    <cfRule type="cellIs" dxfId="11477" priority="10889" operator="between">
      <formula>5</formula>
      <formula>9.999</formula>
    </cfRule>
  </conditionalFormatting>
  <conditionalFormatting sqref="BG37:BG39">
    <cfRule type="cellIs" dxfId="11476" priority="10890" operator="between">
      <formula>0</formula>
      <formula>4.999</formula>
    </cfRule>
  </conditionalFormatting>
  <conditionalFormatting sqref="BJ37:BJ39">
    <cfRule type="cellIs" dxfId="11475" priority="10883" operator="between">
      <formula>15</formula>
      <formula>20</formula>
    </cfRule>
  </conditionalFormatting>
  <conditionalFormatting sqref="BJ37:BJ39">
    <cfRule type="cellIs" dxfId="11474" priority="10884" operator="between">
      <formula>10</formula>
      <formula>14.999</formula>
    </cfRule>
  </conditionalFormatting>
  <conditionalFormatting sqref="BJ37:BJ39">
    <cfRule type="cellIs" dxfId="11473" priority="10885" operator="between">
      <formula>5</formula>
      <formula>9.999</formula>
    </cfRule>
  </conditionalFormatting>
  <conditionalFormatting sqref="BJ37:BJ39">
    <cfRule type="cellIs" dxfId="11472" priority="10886" operator="between">
      <formula>0</formula>
      <formula>4.999</formula>
    </cfRule>
  </conditionalFormatting>
  <conditionalFormatting sqref="BI37:BI39">
    <cfRule type="cellIs" dxfId="11471" priority="10879" operator="between">
      <formula>15</formula>
      <formula>20</formula>
    </cfRule>
  </conditionalFormatting>
  <conditionalFormatting sqref="BI37:BI39">
    <cfRule type="cellIs" dxfId="11470" priority="10880" operator="between">
      <formula>10</formula>
      <formula>14.999</formula>
    </cfRule>
  </conditionalFormatting>
  <conditionalFormatting sqref="BI37:BI39">
    <cfRule type="cellIs" dxfId="11469" priority="10881" operator="between">
      <formula>5</formula>
      <formula>9.999</formula>
    </cfRule>
  </conditionalFormatting>
  <conditionalFormatting sqref="BI37:BI39">
    <cfRule type="cellIs" dxfId="11468" priority="10882" operator="between">
      <formula>0</formula>
      <formula>4.999</formula>
    </cfRule>
  </conditionalFormatting>
  <conditionalFormatting sqref="BL37:BL39">
    <cfRule type="cellIs" dxfId="11467" priority="10875" operator="between">
      <formula>15</formula>
      <formula>20</formula>
    </cfRule>
  </conditionalFormatting>
  <conditionalFormatting sqref="BL37:BL39">
    <cfRule type="cellIs" dxfId="11466" priority="10876" operator="between">
      <formula>10</formula>
      <formula>14.999</formula>
    </cfRule>
  </conditionalFormatting>
  <conditionalFormatting sqref="BL37:BL39">
    <cfRule type="cellIs" dxfId="11465" priority="10877" operator="between">
      <formula>5</formula>
      <formula>9.999</formula>
    </cfRule>
  </conditionalFormatting>
  <conditionalFormatting sqref="BL37:BL39">
    <cfRule type="cellIs" dxfId="11464" priority="10878" operator="between">
      <formula>0</formula>
      <formula>4.999</formula>
    </cfRule>
  </conditionalFormatting>
  <conditionalFormatting sqref="BK37:BK39">
    <cfRule type="cellIs" dxfId="11463" priority="10871" operator="between">
      <formula>15</formula>
      <formula>20</formula>
    </cfRule>
  </conditionalFormatting>
  <conditionalFormatting sqref="BK37:BK39">
    <cfRule type="cellIs" dxfId="11462" priority="10872" operator="between">
      <formula>10</formula>
      <formula>14.999</formula>
    </cfRule>
  </conditionalFormatting>
  <conditionalFormatting sqref="BK37:BK39">
    <cfRule type="cellIs" dxfId="11461" priority="10873" operator="between">
      <formula>5</formula>
      <formula>9.999</formula>
    </cfRule>
  </conditionalFormatting>
  <conditionalFormatting sqref="BK37:BK39">
    <cfRule type="cellIs" dxfId="11460" priority="10874" operator="between">
      <formula>0</formula>
      <formula>4.999</formula>
    </cfRule>
  </conditionalFormatting>
  <conditionalFormatting sqref="BN37:BN39">
    <cfRule type="cellIs" dxfId="11459" priority="10867" operator="between">
      <formula>15</formula>
      <formula>20</formula>
    </cfRule>
  </conditionalFormatting>
  <conditionalFormatting sqref="BN37:BN39">
    <cfRule type="cellIs" dxfId="11458" priority="10868" operator="between">
      <formula>10</formula>
      <formula>14.999</formula>
    </cfRule>
  </conditionalFormatting>
  <conditionalFormatting sqref="BN37:BN39">
    <cfRule type="cellIs" dxfId="11457" priority="10869" operator="between">
      <formula>5</formula>
      <formula>9.999</formula>
    </cfRule>
  </conditionalFormatting>
  <conditionalFormatting sqref="BN37:BN39">
    <cfRule type="cellIs" dxfId="11456" priority="10870" operator="between">
      <formula>0</formula>
      <formula>4.999</formula>
    </cfRule>
  </conditionalFormatting>
  <conditionalFormatting sqref="BM37:BM39">
    <cfRule type="cellIs" dxfId="11455" priority="10863" operator="between">
      <formula>15</formula>
      <formula>20</formula>
    </cfRule>
  </conditionalFormatting>
  <conditionalFormatting sqref="BM37:BM39">
    <cfRule type="cellIs" dxfId="11454" priority="10864" operator="between">
      <formula>10</formula>
      <formula>14.999</formula>
    </cfRule>
  </conditionalFormatting>
  <conditionalFormatting sqref="BM37:BM39">
    <cfRule type="cellIs" dxfId="11453" priority="10865" operator="between">
      <formula>5</formula>
      <formula>9.999</formula>
    </cfRule>
  </conditionalFormatting>
  <conditionalFormatting sqref="BM37:BM39">
    <cfRule type="cellIs" dxfId="11452" priority="10866" operator="between">
      <formula>0</formula>
      <formula>4.999</formula>
    </cfRule>
  </conditionalFormatting>
  <conditionalFormatting sqref="BP37:BP39">
    <cfRule type="cellIs" dxfId="11451" priority="10859" operator="between">
      <formula>15</formula>
      <formula>20</formula>
    </cfRule>
  </conditionalFormatting>
  <conditionalFormatting sqref="BP37:BP39">
    <cfRule type="cellIs" dxfId="11450" priority="10860" operator="between">
      <formula>10</formula>
      <formula>14.999</formula>
    </cfRule>
  </conditionalFormatting>
  <conditionalFormatting sqref="BP37:BP39">
    <cfRule type="cellIs" dxfId="11449" priority="10861" operator="between">
      <formula>5</formula>
      <formula>9.999</formula>
    </cfRule>
  </conditionalFormatting>
  <conditionalFormatting sqref="BP37:BP39">
    <cfRule type="cellIs" dxfId="11448" priority="10862" operator="between">
      <formula>0</formula>
      <formula>4.999</formula>
    </cfRule>
  </conditionalFormatting>
  <conditionalFormatting sqref="BO37:BO39">
    <cfRule type="cellIs" dxfId="11447" priority="10855" operator="between">
      <formula>15</formula>
      <formula>20</formula>
    </cfRule>
  </conditionalFormatting>
  <conditionalFormatting sqref="BO37:BO39">
    <cfRule type="cellIs" dxfId="11446" priority="10856" operator="between">
      <formula>10</formula>
      <formula>14.999</formula>
    </cfRule>
  </conditionalFormatting>
  <conditionalFormatting sqref="BO37:BO39">
    <cfRule type="cellIs" dxfId="11445" priority="10857" operator="between">
      <formula>5</formula>
      <formula>9.999</formula>
    </cfRule>
  </conditionalFormatting>
  <conditionalFormatting sqref="BO37:BO39">
    <cfRule type="cellIs" dxfId="11444" priority="10858" operator="between">
      <formula>0</formula>
      <formula>4.999</formula>
    </cfRule>
  </conditionalFormatting>
  <conditionalFormatting sqref="P41:P43">
    <cfRule type="cellIs" dxfId="11443" priority="10827" operator="between">
      <formula>15</formula>
      <formula>20</formula>
    </cfRule>
  </conditionalFormatting>
  <conditionalFormatting sqref="P41:P43">
    <cfRule type="cellIs" dxfId="11442" priority="10828" operator="between">
      <formula>10</formula>
      <formula>14.999</formula>
    </cfRule>
  </conditionalFormatting>
  <conditionalFormatting sqref="P41:P43">
    <cfRule type="cellIs" dxfId="11441" priority="10829" operator="between">
      <formula>5</formula>
      <formula>9.999</formula>
    </cfRule>
  </conditionalFormatting>
  <conditionalFormatting sqref="P41:P43">
    <cfRule type="cellIs" dxfId="11440" priority="10830" operator="between">
      <formula>0</formula>
      <formula>4.999</formula>
    </cfRule>
  </conditionalFormatting>
  <conditionalFormatting sqref="R41:R43">
    <cfRule type="cellIs" dxfId="11439" priority="10819" operator="between">
      <formula>15</formula>
      <formula>20</formula>
    </cfRule>
  </conditionalFormatting>
  <conditionalFormatting sqref="R41:R43">
    <cfRule type="cellIs" dxfId="11438" priority="10820" operator="between">
      <formula>10</formula>
      <formula>14.999</formula>
    </cfRule>
  </conditionalFormatting>
  <conditionalFormatting sqref="R41:R43">
    <cfRule type="cellIs" dxfId="11437" priority="10821" operator="between">
      <formula>5</formula>
      <formula>9.999</formula>
    </cfRule>
  </conditionalFormatting>
  <conditionalFormatting sqref="R41:R43">
    <cfRule type="cellIs" dxfId="11436" priority="10822" operator="between">
      <formula>0</formula>
      <formula>4.999</formula>
    </cfRule>
  </conditionalFormatting>
  <conditionalFormatting sqref="Q41:Q43">
    <cfRule type="cellIs" dxfId="11435" priority="10815" operator="between">
      <formula>15</formula>
      <formula>20</formula>
    </cfRule>
  </conditionalFormatting>
  <conditionalFormatting sqref="Q41:Q43">
    <cfRule type="cellIs" dxfId="11434" priority="10816" operator="between">
      <formula>10</formula>
      <formula>14.999</formula>
    </cfRule>
  </conditionalFormatting>
  <conditionalFormatting sqref="Q41:Q43">
    <cfRule type="cellIs" dxfId="11433" priority="10817" operator="between">
      <formula>5</formula>
      <formula>9.999</formula>
    </cfRule>
  </conditionalFormatting>
  <conditionalFormatting sqref="Q41:Q43">
    <cfRule type="cellIs" dxfId="11432" priority="10818" operator="between">
      <formula>0</formula>
      <formula>4.999</formula>
    </cfRule>
  </conditionalFormatting>
  <conditionalFormatting sqref="T41:T43">
    <cfRule type="cellIs" dxfId="11431" priority="10811" operator="between">
      <formula>15</formula>
      <formula>20</formula>
    </cfRule>
  </conditionalFormatting>
  <conditionalFormatting sqref="T41:T43">
    <cfRule type="cellIs" dxfId="11430" priority="10812" operator="between">
      <formula>10</formula>
      <formula>14.999</formula>
    </cfRule>
  </conditionalFormatting>
  <conditionalFormatting sqref="T41:T43">
    <cfRule type="cellIs" dxfId="11429" priority="10813" operator="between">
      <formula>5</formula>
      <formula>9.999</formula>
    </cfRule>
  </conditionalFormatting>
  <conditionalFormatting sqref="T41:T43">
    <cfRule type="cellIs" dxfId="11428" priority="10814" operator="between">
      <formula>0</formula>
      <formula>4.999</formula>
    </cfRule>
  </conditionalFormatting>
  <conditionalFormatting sqref="S41:S43">
    <cfRule type="cellIs" dxfId="11427" priority="10807" operator="between">
      <formula>15</formula>
      <formula>20</formula>
    </cfRule>
  </conditionalFormatting>
  <conditionalFormatting sqref="S41:S43">
    <cfRule type="cellIs" dxfId="11426" priority="10808" operator="between">
      <formula>10</formula>
      <formula>14.999</formula>
    </cfRule>
  </conditionalFormatting>
  <conditionalFormatting sqref="S41:S43">
    <cfRule type="cellIs" dxfId="11425" priority="10809" operator="between">
      <formula>5</formula>
      <formula>9.999</formula>
    </cfRule>
  </conditionalFormatting>
  <conditionalFormatting sqref="S41:S43">
    <cfRule type="cellIs" dxfId="11424" priority="10810" operator="between">
      <formula>0</formula>
      <formula>4.999</formula>
    </cfRule>
  </conditionalFormatting>
  <conditionalFormatting sqref="V41:V43">
    <cfRule type="cellIs" dxfId="11423" priority="10803" operator="between">
      <formula>15</formula>
      <formula>20</formula>
    </cfRule>
  </conditionalFormatting>
  <conditionalFormatting sqref="V41:V43">
    <cfRule type="cellIs" dxfId="11422" priority="10804" operator="between">
      <formula>10</formula>
      <formula>14.999</formula>
    </cfRule>
  </conditionalFormatting>
  <conditionalFormatting sqref="V41:V43">
    <cfRule type="cellIs" dxfId="11421" priority="10805" operator="between">
      <formula>5</formula>
      <formula>9.999</formula>
    </cfRule>
  </conditionalFormatting>
  <conditionalFormatting sqref="V41:V43">
    <cfRule type="cellIs" dxfId="11420" priority="10806" operator="between">
      <formula>0</formula>
      <formula>4.999</formula>
    </cfRule>
  </conditionalFormatting>
  <conditionalFormatting sqref="U41:U43">
    <cfRule type="cellIs" dxfId="11419" priority="10799" operator="between">
      <formula>15</formula>
      <formula>20</formula>
    </cfRule>
  </conditionalFormatting>
  <conditionalFormatting sqref="U41:U43">
    <cfRule type="cellIs" dxfId="11418" priority="10800" operator="between">
      <formula>10</formula>
      <formula>14.999</formula>
    </cfRule>
  </conditionalFormatting>
  <conditionalFormatting sqref="U41:U43">
    <cfRule type="cellIs" dxfId="11417" priority="10801" operator="between">
      <formula>5</formula>
      <formula>9.999</formula>
    </cfRule>
  </conditionalFormatting>
  <conditionalFormatting sqref="U41:U43">
    <cfRule type="cellIs" dxfId="11416" priority="10802" operator="between">
      <formula>0</formula>
      <formula>4.999</formula>
    </cfRule>
  </conditionalFormatting>
  <conditionalFormatting sqref="X41:X43">
    <cfRule type="cellIs" dxfId="11415" priority="10795" operator="between">
      <formula>15</formula>
      <formula>20</formula>
    </cfRule>
  </conditionalFormatting>
  <conditionalFormatting sqref="X41:X43">
    <cfRule type="cellIs" dxfId="11414" priority="10796" operator="between">
      <formula>10</formula>
      <formula>14.999</formula>
    </cfRule>
  </conditionalFormatting>
  <conditionalFormatting sqref="X41:X43">
    <cfRule type="cellIs" dxfId="11413" priority="10797" operator="between">
      <formula>5</formula>
      <formula>9.999</formula>
    </cfRule>
  </conditionalFormatting>
  <conditionalFormatting sqref="X41:X43">
    <cfRule type="cellIs" dxfId="11412" priority="10798" operator="between">
      <formula>0</formula>
      <formula>4.999</formula>
    </cfRule>
  </conditionalFormatting>
  <conditionalFormatting sqref="W41:W43">
    <cfRule type="cellIs" dxfId="11411" priority="10791" operator="between">
      <formula>15</formula>
      <formula>20</formula>
    </cfRule>
  </conditionalFormatting>
  <conditionalFormatting sqref="W41:W43">
    <cfRule type="cellIs" dxfId="11410" priority="10792" operator="between">
      <formula>10</formula>
      <formula>14.999</formula>
    </cfRule>
  </conditionalFormatting>
  <conditionalFormatting sqref="W41:W43">
    <cfRule type="cellIs" dxfId="11409" priority="10793" operator="between">
      <formula>5</formula>
      <formula>9.999</formula>
    </cfRule>
  </conditionalFormatting>
  <conditionalFormatting sqref="W41:W43">
    <cfRule type="cellIs" dxfId="11408" priority="10794" operator="between">
      <formula>0</formula>
      <formula>4.999</formula>
    </cfRule>
  </conditionalFormatting>
  <conditionalFormatting sqref="Z41:Z43">
    <cfRule type="cellIs" dxfId="11407" priority="10787" operator="between">
      <formula>15</formula>
      <formula>20</formula>
    </cfRule>
  </conditionalFormatting>
  <conditionalFormatting sqref="Z41:Z43">
    <cfRule type="cellIs" dxfId="11406" priority="10788" operator="between">
      <formula>10</formula>
      <formula>14.999</formula>
    </cfRule>
  </conditionalFormatting>
  <conditionalFormatting sqref="Z41:Z43">
    <cfRule type="cellIs" dxfId="11405" priority="10789" operator="between">
      <formula>5</formula>
      <formula>9.999</formula>
    </cfRule>
  </conditionalFormatting>
  <conditionalFormatting sqref="Z41:Z43">
    <cfRule type="cellIs" dxfId="11404" priority="10790" operator="between">
      <formula>0</formula>
      <formula>4.999</formula>
    </cfRule>
  </conditionalFormatting>
  <conditionalFormatting sqref="Y41:Y43">
    <cfRule type="cellIs" dxfId="11403" priority="10783" operator="between">
      <formula>15</formula>
      <formula>20</formula>
    </cfRule>
  </conditionalFormatting>
  <conditionalFormatting sqref="Y41:Y43">
    <cfRule type="cellIs" dxfId="11402" priority="10784" operator="between">
      <formula>10</formula>
      <formula>14.999</formula>
    </cfRule>
  </conditionalFormatting>
  <conditionalFormatting sqref="Y41:Y43">
    <cfRule type="cellIs" dxfId="11401" priority="10785" operator="between">
      <formula>5</formula>
      <formula>9.999</formula>
    </cfRule>
  </conditionalFormatting>
  <conditionalFormatting sqref="Y41:Y43">
    <cfRule type="cellIs" dxfId="11400" priority="10786" operator="between">
      <formula>0</formula>
      <formula>4.999</formula>
    </cfRule>
  </conditionalFormatting>
  <conditionalFormatting sqref="AB41:AB43">
    <cfRule type="cellIs" dxfId="11399" priority="10779" operator="between">
      <formula>15</formula>
      <formula>20</formula>
    </cfRule>
  </conditionalFormatting>
  <conditionalFormatting sqref="AB41:AB43">
    <cfRule type="cellIs" dxfId="11398" priority="10780" operator="between">
      <formula>10</formula>
      <formula>14.999</formula>
    </cfRule>
  </conditionalFormatting>
  <conditionalFormatting sqref="AB41:AB43">
    <cfRule type="cellIs" dxfId="11397" priority="10781" operator="between">
      <formula>5</formula>
      <formula>9.999</formula>
    </cfRule>
  </conditionalFormatting>
  <conditionalFormatting sqref="AB41:AB43">
    <cfRule type="cellIs" dxfId="11396" priority="10782" operator="between">
      <formula>0</formula>
      <formula>4.999</formula>
    </cfRule>
  </conditionalFormatting>
  <conditionalFormatting sqref="AA41:AA43">
    <cfRule type="cellIs" dxfId="11395" priority="10775" operator="between">
      <formula>15</formula>
      <formula>20</formula>
    </cfRule>
  </conditionalFormatting>
  <conditionalFormatting sqref="AA41:AA43">
    <cfRule type="cellIs" dxfId="11394" priority="10776" operator="between">
      <formula>10</formula>
      <formula>14.999</formula>
    </cfRule>
  </conditionalFormatting>
  <conditionalFormatting sqref="AA41:AA43">
    <cfRule type="cellIs" dxfId="11393" priority="10777" operator="between">
      <formula>5</formula>
      <formula>9.999</formula>
    </cfRule>
  </conditionalFormatting>
  <conditionalFormatting sqref="AA41:AA43">
    <cfRule type="cellIs" dxfId="11392" priority="10778" operator="between">
      <formula>0</formula>
      <formula>4.999</formula>
    </cfRule>
  </conditionalFormatting>
  <conditionalFormatting sqref="AD41:AD43">
    <cfRule type="cellIs" dxfId="11391" priority="10771" operator="between">
      <formula>15</formula>
      <formula>20</formula>
    </cfRule>
  </conditionalFormatting>
  <conditionalFormatting sqref="AD41:AD43">
    <cfRule type="cellIs" dxfId="11390" priority="10772" operator="between">
      <formula>10</formula>
      <formula>14.999</formula>
    </cfRule>
  </conditionalFormatting>
  <conditionalFormatting sqref="AD41:AD43">
    <cfRule type="cellIs" dxfId="11389" priority="10773" operator="between">
      <formula>5</formula>
      <formula>9.999</formula>
    </cfRule>
  </conditionalFormatting>
  <conditionalFormatting sqref="AD41:AD43">
    <cfRule type="cellIs" dxfId="11388" priority="10774" operator="between">
      <formula>0</formula>
      <formula>4.999</formula>
    </cfRule>
  </conditionalFormatting>
  <conditionalFormatting sqref="AC41:AC43">
    <cfRule type="cellIs" dxfId="11387" priority="10767" operator="between">
      <formula>15</formula>
      <formula>20</formula>
    </cfRule>
  </conditionalFormatting>
  <conditionalFormatting sqref="AC41:AC43">
    <cfRule type="cellIs" dxfId="11386" priority="10768" operator="between">
      <formula>10</formula>
      <formula>14.999</formula>
    </cfRule>
  </conditionalFormatting>
  <conditionalFormatting sqref="AC41:AC43">
    <cfRule type="cellIs" dxfId="11385" priority="10769" operator="between">
      <formula>5</formula>
      <formula>9.999</formula>
    </cfRule>
  </conditionalFormatting>
  <conditionalFormatting sqref="AC41:AC43">
    <cfRule type="cellIs" dxfId="11384" priority="10770" operator="between">
      <formula>0</formula>
      <formula>4.999</formula>
    </cfRule>
  </conditionalFormatting>
  <conditionalFormatting sqref="AF41:AF43">
    <cfRule type="cellIs" dxfId="11383" priority="10763" operator="between">
      <formula>15</formula>
      <formula>20</formula>
    </cfRule>
  </conditionalFormatting>
  <conditionalFormatting sqref="AF41:AF43">
    <cfRule type="cellIs" dxfId="11382" priority="10764" operator="between">
      <formula>10</formula>
      <formula>14.999</formula>
    </cfRule>
  </conditionalFormatting>
  <conditionalFormatting sqref="AF41:AF43">
    <cfRule type="cellIs" dxfId="11381" priority="10765" operator="between">
      <formula>5</formula>
      <formula>9.999</formula>
    </cfRule>
  </conditionalFormatting>
  <conditionalFormatting sqref="AF41:AF43">
    <cfRule type="cellIs" dxfId="11380" priority="10766" operator="between">
      <formula>0</formula>
      <formula>4.999</formula>
    </cfRule>
  </conditionalFormatting>
  <conditionalFormatting sqref="AE41:AE43">
    <cfRule type="cellIs" dxfId="11379" priority="10759" operator="between">
      <formula>15</formula>
      <formula>20</formula>
    </cfRule>
  </conditionalFormatting>
  <conditionalFormatting sqref="AE41:AE43">
    <cfRule type="cellIs" dxfId="11378" priority="10760" operator="between">
      <formula>10</formula>
      <formula>14.999</formula>
    </cfRule>
  </conditionalFormatting>
  <conditionalFormatting sqref="AE41:AE43">
    <cfRule type="cellIs" dxfId="11377" priority="10761" operator="between">
      <formula>5</formula>
      <formula>9.999</formula>
    </cfRule>
  </conditionalFormatting>
  <conditionalFormatting sqref="AE41:AE43">
    <cfRule type="cellIs" dxfId="11376" priority="10762" operator="between">
      <formula>0</formula>
      <formula>4.999</formula>
    </cfRule>
  </conditionalFormatting>
  <conditionalFormatting sqref="AH41:AH43">
    <cfRule type="cellIs" dxfId="11375" priority="10755" operator="between">
      <formula>15</formula>
      <formula>20</formula>
    </cfRule>
  </conditionalFormatting>
  <conditionalFormatting sqref="AH41:AH43">
    <cfRule type="cellIs" dxfId="11374" priority="10756" operator="between">
      <formula>10</formula>
      <formula>14.999</formula>
    </cfRule>
  </conditionalFormatting>
  <conditionalFormatting sqref="AH41:AH43">
    <cfRule type="cellIs" dxfId="11373" priority="10757" operator="between">
      <formula>5</formula>
      <formula>9.999</formula>
    </cfRule>
  </conditionalFormatting>
  <conditionalFormatting sqref="AH41:AH43">
    <cfRule type="cellIs" dxfId="11372" priority="10758" operator="between">
      <formula>0</formula>
      <formula>4.999</formula>
    </cfRule>
  </conditionalFormatting>
  <conditionalFormatting sqref="AG41:AG43">
    <cfRule type="cellIs" dxfId="11371" priority="10751" operator="between">
      <formula>15</formula>
      <formula>20</formula>
    </cfRule>
  </conditionalFormatting>
  <conditionalFormatting sqref="AG41:AG43">
    <cfRule type="cellIs" dxfId="11370" priority="10752" operator="between">
      <formula>10</formula>
      <formula>14.999</formula>
    </cfRule>
  </conditionalFormatting>
  <conditionalFormatting sqref="AG41:AG43">
    <cfRule type="cellIs" dxfId="11369" priority="10753" operator="between">
      <formula>5</formula>
      <formula>9.999</formula>
    </cfRule>
  </conditionalFormatting>
  <conditionalFormatting sqref="AG41:AG43">
    <cfRule type="cellIs" dxfId="11368" priority="10754" operator="between">
      <formula>0</formula>
      <formula>4.999</formula>
    </cfRule>
  </conditionalFormatting>
  <conditionalFormatting sqref="AJ41:AJ43">
    <cfRule type="cellIs" dxfId="11367" priority="10747" operator="between">
      <formula>15</formula>
      <formula>20</formula>
    </cfRule>
  </conditionalFormatting>
  <conditionalFormatting sqref="AJ41:AJ43">
    <cfRule type="cellIs" dxfId="11366" priority="10748" operator="between">
      <formula>10</formula>
      <formula>14.999</formula>
    </cfRule>
  </conditionalFormatting>
  <conditionalFormatting sqref="AJ41:AJ43">
    <cfRule type="cellIs" dxfId="11365" priority="10749" operator="between">
      <formula>5</formula>
      <formula>9.999</formula>
    </cfRule>
  </conditionalFormatting>
  <conditionalFormatting sqref="AJ41:AJ43">
    <cfRule type="cellIs" dxfId="11364" priority="10750" operator="between">
      <formula>0</formula>
      <formula>4.999</formula>
    </cfRule>
  </conditionalFormatting>
  <conditionalFormatting sqref="AI41:AI43">
    <cfRule type="cellIs" dxfId="11363" priority="10743" operator="between">
      <formula>15</formula>
      <formula>20</formula>
    </cfRule>
  </conditionalFormatting>
  <conditionalFormatting sqref="AI41:AI43">
    <cfRule type="cellIs" dxfId="11362" priority="10744" operator="between">
      <formula>10</formula>
      <formula>14.999</formula>
    </cfRule>
  </conditionalFormatting>
  <conditionalFormatting sqref="AI41:AI43">
    <cfRule type="cellIs" dxfId="11361" priority="10745" operator="between">
      <formula>5</formula>
      <formula>9.999</formula>
    </cfRule>
  </conditionalFormatting>
  <conditionalFormatting sqref="AI41:AI43">
    <cfRule type="cellIs" dxfId="11360" priority="10746" operator="between">
      <formula>0</formula>
      <formula>4.999</formula>
    </cfRule>
  </conditionalFormatting>
  <conditionalFormatting sqref="AL41:AL43">
    <cfRule type="cellIs" dxfId="11359" priority="10739" operator="between">
      <formula>15</formula>
      <formula>20</formula>
    </cfRule>
  </conditionalFormatting>
  <conditionalFormatting sqref="AL41:AL43">
    <cfRule type="cellIs" dxfId="11358" priority="10740" operator="between">
      <formula>10</formula>
      <formula>14.999</formula>
    </cfRule>
  </conditionalFormatting>
  <conditionalFormatting sqref="AL41:AL43">
    <cfRule type="cellIs" dxfId="11357" priority="10741" operator="between">
      <formula>5</formula>
      <formula>9.999</formula>
    </cfRule>
  </conditionalFormatting>
  <conditionalFormatting sqref="AL41:AL43">
    <cfRule type="cellIs" dxfId="11356" priority="10742" operator="between">
      <formula>0</formula>
      <formula>4.999</formula>
    </cfRule>
  </conditionalFormatting>
  <conditionalFormatting sqref="AK41:AK43">
    <cfRule type="cellIs" dxfId="11355" priority="10735" operator="between">
      <formula>15</formula>
      <formula>20</formula>
    </cfRule>
  </conditionalFormatting>
  <conditionalFormatting sqref="AK41:AK43">
    <cfRule type="cellIs" dxfId="11354" priority="10736" operator="between">
      <formula>10</formula>
      <formula>14.999</formula>
    </cfRule>
  </conditionalFormatting>
  <conditionalFormatting sqref="AK41:AK43">
    <cfRule type="cellIs" dxfId="11353" priority="10737" operator="between">
      <formula>5</formula>
      <formula>9.999</formula>
    </cfRule>
  </conditionalFormatting>
  <conditionalFormatting sqref="AK41:AK43">
    <cfRule type="cellIs" dxfId="11352" priority="10738" operator="between">
      <formula>0</formula>
      <formula>4.999</formula>
    </cfRule>
  </conditionalFormatting>
  <conditionalFormatting sqref="BH41:BH43">
    <cfRule type="cellIs" dxfId="11351" priority="10731" operator="between">
      <formula>15</formula>
      <formula>20</formula>
    </cfRule>
  </conditionalFormatting>
  <conditionalFormatting sqref="BH41:BH43">
    <cfRule type="cellIs" dxfId="11350" priority="10732" operator="between">
      <formula>10</formula>
      <formula>14.999</formula>
    </cfRule>
  </conditionalFormatting>
  <conditionalFormatting sqref="BH41:BH43">
    <cfRule type="cellIs" dxfId="11349" priority="10733" operator="between">
      <formula>5</formula>
      <formula>9.999</formula>
    </cfRule>
  </conditionalFormatting>
  <conditionalFormatting sqref="BH41:BH43">
    <cfRule type="cellIs" dxfId="11348" priority="10734" operator="between">
      <formula>0</formula>
      <formula>4.999</formula>
    </cfRule>
  </conditionalFormatting>
  <conditionalFormatting sqref="BG41:BG43">
    <cfRule type="cellIs" dxfId="11347" priority="10727" operator="between">
      <formula>15</formula>
      <formula>20</formula>
    </cfRule>
  </conditionalFormatting>
  <conditionalFormatting sqref="BG41:BG43">
    <cfRule type="cellIs" dxfId="11346" priority="10728" operator="between">
      <formula>10</formula>
      <formula>14.999</formula>
    </cfRule>
  </conditionalFormatting>
  <conditionalFormatting sqref="BG41:BG43">
    <cfRule type="cellIs" dxfId="11345" priority="10729" operator="between">
      <formula>5</formula>
      <formula>9.999</formula>
    </cfRule>
  </conditionalFormatting>
  <conditionalFormatting sqref="BG41:BG43">
    <cfRule type="cellIs" dxfId="11344" priority="10730" operator="between">
      <formula>0</formula>
      <formula>4.999</formula>
    </cfRule>
  </conditionalFormatting>
  <conditionalFormatting sqref="BJ41:BJ43">
    <cfRule type="cellIs" dxfId="11343" priority="10723" operator="between">
      <formula>15</formula>
      <formula>20</formula>
    </cfRule>
  </conditionalFormatting>
  <conditionalFormatting sqref="BJ41:BJ43">
    <cfRule type="cellIs" dxfId="11342" priority="10724" operator="between">
      <formula>10</formula>
      <formula>14.999</formula>
    </cfRule>
  </conditionalFormatting>
  <conditionalFormatting sqref="BJ41:BJ43">
    <cfRule type="cellIs" dxfId="11341" priority="10725" operator="between">
      <formula>5</formula>
      <formula>9.999</formula>
    </cfRule>
  </conditionalFormatting>
  <conditionalFormatting sqref="BJ41:BJ43">
    <cfRule type="cellIs" dxfId="11340" priority="10726" operator="between">
      <formula>0</formula>
      <formula>4.999</formula>
    </cfRule>
  </conditionalFormatting>
  <conditionalFormatting sqref="BI41:BI43">
    <cfRule type="cellIs" dxfId="11339" priority="10719" operator="between">
      <formula>15</formula>
      <formula>20</formula>
    </cfRule>
  </conditionalFormatting>
  <conditionalFormatting sqref="BI41:BI43">
    <cfRule type="cellIs" dxfId="11338" priority="10720" operator="between">
      <formula>10</formula>
      <formula>14.999</formula>
    </cfRule>
  </conditionalFormatting>
  <conditionalFormatting sqref="BI41:BI43">
    <cfRule type="cellIs" dxfId="11337" priority="10721" operator="between">
      <formula>5</formula>
      <formula>9.999</formula>
    </cfRule>
  </conditionalFormatting>
  <conditionalFormatting sqref="BI41:BI43">
    <cfRule type="cellIs" dxfId="11336" priority="10722" operator="between">
      <formula>0</formula>
      <formula>4.999</formula>
    </cfRule>
  </conditionalFormatting>
  <conditionalFormatting sqref="BL41:BL43">
    <cfRule type="cellIs" dxfId="11335" priority="10715" operator="between">
      <formula>15</formula>
      <formula>20</formula>
    </cfRule>
  </conditionalFormatting>
  <conditionalFormatting sqref="BL41:BL43">
    <cfRule type="cellIs" dxfId="11334" priority="10716" operator="between">
      <formula>10</formula>
      <formula>14.999</formula>
    </cfRule>
  </conditionalFormatting>
  <conditionalFormatting sqref="BL41:BL43">
    <cfRule type="cellIs" dxfId="11333" priority="10717" operator="between">
      <formula>5</formula>
      <formula>9.999</formula>
    </cfRule>
  </conditionalFormatting>
  <conditionalFormatting sqref="BL41:BL43">
    <cfRule type="cellIs" dxfId="11332" priority="10718" operator="between">
      <formula>0</formula>
      <formula>4.999</formula>
    </cfRule>
  </conditionalFormatting>
  <conditionalFormatting sqref="BK41:BK43">
    <cfRule type="cellIs" dxfId="11331" priority="10711" operator="between">
      <formula>15</formula>
      <formula>20</formula>
    </cfRule>
  </conditionalFormatting>
  <conditionalFormatting sqref="BK41:BK43">
    <cfRule type="cellIs" dxfId="11330" priority="10712" operator="between">
      <formula>10</formula>
      <formula>14.999</formula>
    </cfRule>
  </conditionalFormatting>
  <conditionalFormatting sqref="BK41:BK43">
    <cfRule type="cellIs" dxfId="11329" priority="10713" operator="between">
      <formula>5</formula>
      <formula>9.999</formula>
    </cfRule>
  </conditionalFormatting>
  <conditionalFormatting sqref="BK41:BK43">
    <cfRule type="cellIs" dxfId="11328" priority="10714" operator="between">
      <formula>0</formula>
      <formula>4.999</formula>
    </cfRule>
  </conditionalFormatting>
  <conditionalFormatting sqref="BN41:BN43">
    <cfRule type="cellIs" dxfId="11327" priority="10707" operator="between">
      <formula>15</formula>
      <formula>20</formula>
    </cfRule>
  </conditionalFormatting>
  <conditionalFormatting sqref="BN41:BN43">
    <cfRule type="cellIs" dxfId="11326" priority="10708" operator="between">
      <formula>10</formula>
      <formula>14.999</formula>
    </cfRule>
  </conditionalFormatting>
  <conditionalFormatting sqref="BN41:BN43">
    <cfRule type="cellIs" dxfId="11325" priority="10709" operator="between">
      <formula>5</formula>
      <formula>9.999</formula>
    </cfRule>
  </conditionalFormatting>
  <conditionalFormatting sqref="BN41:BN43">
    <cfRule type="cellIs" dxfId="11324" priority="10710" operator="between">
      <formula>0</formula>
      <formula>4.999</formula>
    </cfRule>
  </conditionalFormatting>
  <conditionalFormatting sqref="BM41:BM43">
    <cfRule type="cellIs" dxfId="11323" priority="10703" operator="between">
      <formula>15</formula>
      <formula>20</formula>
    </cfRule>
  </conditionalFormatting>
  <conditionalFormatting sqref="BM41:BM43">
    <cfRule type="cellIs" dxfId="11322" priority="10704" operator="between">
      <formula>10</formula>
      <formula>14.999</formula>
    </cfRule>
  </conditionalFormatting>
  <conditionalFormatting sqref="BM41:BM43">
    <cfRule type="cellIs" dxfId="11321" priority="10705" operator="between">
      <formula>5</formula>
      <formula>9.999</formula>
    </cfRule>
  </conditionalFormatting>
  <conditionalFormatting sqref="BM41:BM43">
    <cfRule type="cellIs" dxfId="11320" priority="10706" operator="between">
      <formula>0</formula>
      <formula>4.999</formula>
    </cfRule>
  </conditionalFormatting>
  <conditionalFormatting sqref="BP41:BP43">
    <cfRule type="cellIs" dxfId="11319" priority="10699" operator="between">
      <formula>15</formula>
      <formula>20</formula>
    </cfRule>
  </conditionalFormatting>
  <conditionalFormatting sqref="BP41:BP43">
    <cfRule type="cellIs" dxfId="11318" priority="10700" operator="between">
      <formula>10</formula>
      <formula>14.999</formula>
    </cfRule>
  </conditionalFormatting>
  <conditionalFormatting sqref="BP41:BP43">
    <cfRule type="cellIs" dxfId="11317" priority="10701" operator="between">
      <formula>5</formula>
      <formula>9.999</formula>
    </cfRule>
  </conditionalFormatting>
  <conditionalFormatting sqref="BP41:BP43">
    <cfRule type="cellIs" dxfId="11316" priority="10702" operator="between">
      <formula>0</formula>
      <formula>4.999</formula>
    </cfRule>
  </conditionalFormatting>
  <conditionalFormatting sqref="BO41:BO43">
    <cfRule type="cellIs" dxfId="11315" priority="10695" operator="between">
      <formula>15</formula>
      <formula>20</formula>
    </cfRule>
  </conditionalFormatting>
  <conditionalFormatting sqref="BO41:BO43">
    <cfRule type="cellIs" dxfId="11314" priority="10696" operator="between">
      <formula>10</formula>
      <formula>14.999</formula>
    </cfRule>
  </conditionalFormatting>
  <conditionalFormatting sqref="BO41:BO43">
    <cfRule type="cellIs" dxfId="11313" priority="10697" operator="between">
      <formula>5</formula>
      <formula>9.999</formula>
    </cfRule>
  </conditionalFormatting>
  <conditionalFormatting sqref="BO41:BO43">
    <cfRule type="cellIs" dxfId="11312" priority="10698" operator="between">
      <formula>0</formula>
      <formula>4.999</formula>
    </cfRule>
  </conditionalFormatting>
  <conditionalFormatting sqref="P47:P49">
    <cfRule type="cellIs" dxfId="11311" priority="9547" operator="between">
      <formula>15</formula>
      <formula>20</formula>
    </cfRule>
  </conditionalFormatting>
  <conditionalFormatting sqref="P47:P49">
    <cfRule type="cellIs" dxfId="11310" priority="9548" operator="between">
      <formula>10</formula>
      <formula>14.999</formula>
    </cfRule>
  </conditionalFormatting>
  <conditionalFormatting sqref="P47:P49">
    <cfRule type="cellIs" dxfId="11309" priority="9549" operator="between">
      <formula>5</formula>
      <formula>9.999</formula>
    </cfRule>
  </conditionalFormatting>
  <conditionalFormatting sqref="P47:P49">
    <cfRule type="cellIs" dxfId="11308" priority="9550" operator="between">
      <formula>0</formula>
      <formula>4.999</formula>
    </cfRule>
  </conditionalFormatting>
  <conditionalFormatting sqref="R47:R49">
    <cfRule type="cellIs" dxfId="11307" priority="9539" operator="between">
      <formula>15</formula>
      <formula>20</formula>
    </cfRule>
  </conditionalFormatting>
  <conditionalFormatting sqref="R47:R49">
    <cfRule type="cellIs" dxfId="11306" priority="9540" operator="between">
      <formula>10</formula>
      <formula>14.999</formula>
    </cfRule>
  </conditionalFormatting>
  <conditionalFormatting sqref="R47:R49">
    <cfRule type="cellIs" dxfId="11305" priority="9541" operator="between">
      <formula>5</formula>
      <formula>9.999</formula>
    </cfRule>
  </conditionalFormatting>
  <conditionalFormatting sqref="R47:R49">
    <cfRule type="cellIs" dxfId="11304" priority="9542" operator="between">
      <formula>0</formula>
      <formula>4.999</formula>
    </cfRule>
  </conditionalFormatting>
  <conditionalFormatting sqref="Q47:Q49">
    <cfRule type="cellIs" dxfId="11303" priority="9535" operator="between">
      <formula>15</formula>
      <formula>20</formula>
    </cfRule>
  </conditionalFormatting>
  <conditionalFormatting sqref="Q47:Q49">
    <cfRule type="cellIs" dxfId="11302" priority="9536" operator="between">
      <formula>10</formula>
      <formula>14.999</formula>
    </cfRule>
  </conditionalFormatting>
  <conditionalFormatting sqref="Q47:Q49">
    <cfRule type="cellIs" dxfId="11301" priority="9537" operator="between">
      <formula>5</formula>
      <formula>9.999</formula>
    </cfRule>
  </conditionalFormatting>
  <conditionalFormatting sqref="Q47:Q49">
    <cfRule type="cellIs" dxfId="11300" priority="9538" operator="between">
      <formula>0</formula>
      <formula>4.999</formula>
    </cfRule>
  </conditionalFormatting>
  <conditionalFormatting sqref="T47:T49">
    <cfRule type="cellIs" dxfId="11299" priority="9531" operator="between">
      <formula>15</formula>
      <formula>20</formula>
    </cfRule>
  </conditionalFormatting>
  <conditionalFormatting sqref="T47:T49">
    <cfRule type="cellIs" dxfId="11298" priority="9532" operator="between">
      <formula>10</formula>
      <formula>14.999</formula>
    </cfRule>
  </conditionalFormatting>
  <conditionalFormatting sqref="T47:T49">
    <cfRule type="cellIs" dxfId="11297" priority="9533" operator="between">
      <formula>5</formula>
      <formula>9.999</formula>
    </cfRule>
  </conditionalFormatting>
  <conditionalFormatting sqref="T47:T49">
    <cfRule type="cellIs" dxfId="11296" priority="9534" operator="between">
      <formula>0</formula>
      <formula>4.999</formula>
    </cfRule>
  </conditionalFormatting>
  <conditionalFormatting sqref="S47:S49">
    <cfRule type="cellIs" dxfId="11295" priority="9527" operator="between">
      <formula>15</formula>
      <formula>20</formula>
    </cfRule>
  </conditionalFormatting>
  <conditionalFormatting sqref="S47:S49">
    <cfRule type="cellIs" dxfId="11294" priority="9528" operator="between">
      <formula>10</formula>
      <formula>14.999</formula>
    </cfRule>
  </conditionalFormatting>
  <conditionalFormatting sqref="S47:S49">
    <cfRule type="cellIs" dxfId="11293" priority="9529" operator="between">
      <formula>5</formula>
      <formula>9.999</formula>
    </cfRule>
  </conditionalFormatting>
  <conditionalFormatting sqref="S47:S49">
    <cfRule type="cellIs" dxfId="11292" priority="9530" operator="between">
      <formula>0</formula>
      <formula>4.999</formula>
    </cfRule>
  </conditionalFormatting>
  <conditionalFormatting sqref="V47:V49">
    <cfRule type="cellIs" dxfId="11291" priority="9523" operator="between">
      <formula>15</formula>
      <formula>20</formula>
    </cfRule>
  </conditionalFormatting>
  <conditionalFormatting sqref="V47:V49">
    <cfRule type="cellIs" dxfId="11290" priority="9524" operator="between">
      <formula>10</formula>
      <formula>14.999</formula>
    </cfRule>
  </conditionalFormatting>
  <conditionalFormatting sqref="V47:V49">
    <cfRule type="cellIs" dxfId="11289" priority="9525" operator="between">
      <formula>5</formula>
      <formula>9.999</formula>
    </cfRule>
  </conditionalFormatting>
  <conditionalFormatting sqref="V47:V49">
    <cfRule type="cellIs" dxfId="11288" priority="9526" operator="between">
      <formula>0</formula>
      <formula>4.999</formula>
    </cfRule>
  </conditionalFormatting>
  <conditionalFormatting sqref="U47:U49">
    <cfRule type="cellIs" dxfId="11287" priority="9519" operator="between">
      <formula>15</formula>
      <formula>20</formula>
    </cfRule>
  </conditionalFormatting>
  <conditionalFormatting sqref="U47:U49">
    <cfRule type="cellIs" dxfId="11286" priority="9520" operator="between">
      <formula>10</formula>
      <formula>14.999</formula>
    </cfRule>
  </conditionalFormatting>
  <conditionalFormatting sqref="U47:U49">
    <cfRule type="cellIs" dxfId="11285" priority="9521" operator="between">
      <formula>5</formula>
      <formula>9.999</formula>
    </cfRule>
  </conditionalFormatting>
  <conditionalFormatting sqref="U47:U49">
    <cfRule type="cellIs" dxfId="11284" priority="9522" operator="between">
      <formula>0</formula>
      <formula>4.999</formula>
    </cfRule>
  </conditionalFormatting>
  <conditionalFormatting sqref="X47:X49">
    <cfRule type="cellIs" dxfId="11283" priority="9515" operator="between">
      <formula>15</formula>
      <formula>20</formula>
    </cfRule>
  </conditionalFormatting>
  <conditionalFormatting sqref="X47:X49">
    <cfRule type="cellIs" dxfId="11282" priority="9516" operator="between">
      <formula>10</formula>
      <formula>14.999</formula>
    </cfRule>
  </conditionalFormatting>
  <conditionalFormatting sqref="X47:X49">
    <cfRule type="cellIs" dxfId="11281" priority="9517" operator="between">
      <formula>5</formula>
      <formula>9.999</formula>
    </cfRule>
  </conditionalFormatting>
  <conditionalFormatting sqref="X47:X49">
    <cfRule type="cellIs" dxfId="11280" priority="9518" operator="between">
      <formula>0</formula>
      <formula>4.999</formula>
    </cfRule>
  </conditionalFormatting>
  <conditionalFormatting sqref="W47:W49">
    <cfRule type="cellIs" dxfId="11279" priority="9511" operator="between">
      <formula>15</formula>
      <formula>20</formula>
    </cfRule>
  </conditionalFormatting>
  <conditionalFormatting sqref="W47:W49">
    <cfRule type="cellIs" dxfId="11278" priority="9512" operator="between">
      <formula>10</formula>
      <formula>14.999</formula>
    </cfRule>
  </conditionalFormatting>
  <conditionalFormatting sqref="W47:W49">
    <cfRule type="cellIs" dxfId="11277" priority="9513" operator="between">
      <formula>5</formula>
      <formula>9.999</formula>
    </cfRule>
  </conditionalFormatting>
  <conditionalFormatting sqref="W47:W49">
    <cfRule type="cellIs" dxfId="11276" priority="9514" operator="between">
      <formula>0</formula>
      <formula>4.999</formula>
    </cfRule>
  </conditionalFormatting>
  <conditionalFormatting sqref="Z47:Z49">
    <cfRule type="cellIs" dxfId="11275" priority="9507" operator="between">
      <formula>15</formula>
      <formula>20</formula>
    </cfRule>
  </conditionalFormatting>
  <conditionalFormatting sqref="Z47:Z49">
    <cfRule type="cellIs" dxfId="11274" priority="9508" operator="between">
      <formula>10</formula>
      <formula>14.999</formula>
    </cfRule>
  </conditionalFormatting>
  <conditionalFormatting sqref="Z47:Z49">
    <cfRule type="cellIs" dxfId="11273" priority="9509" operator="between">
      <formula>5</formula>
      <formula>9.999</formula>
    </cfRule>
  </conditionalFormatting>
  <conditionalFormatting sqref="Z47:Z49">
    <cfRule type="cellIs" dxfId="11272" priority="9510" operator="between">
      <formula>0</formula>
      <formula>4.999</formula>
    </cfRule>
  </conditionalFormatting>
  <conditionalFormatting sqref="Y47:Y49">
    <cfRule type="cellIs" dxfId="11271" priority="9503" operator="between">
      <formula>15</formula>
      <formula>20</formula>
    </cfRule>
  </conditionalFormatting>
  <conditionalFormatting sqref="Y47:Y49">
    <cfRule type="cellIs" dxfId="11270" priority="9504" operator="between">
      <formula>10</formula>
      <formula>14.999</formula>
    </cfRule>
  </conditionalFormatting>
  <conditionalFormatting sqref="Y47:Y49">
    <cfRule type="cellIs" dxfId="11269" priority="9505" operator="between">
      <formula>5</formula>
      <formula>9.999</formula>
    </cfRule>
  </conditionalFormatting>
  <conditionalFormatting sqref="Y47:Y49">
    <cfRule type="cellIs" dxfId="11268" priority="9506" operator="between">
      <formula>0</formula>
      <formula>4.999</formula>
    </cfRule>
  </conditionalFormatting>
  <conditionalFormatting sqref="AB47:AB49">
    <cfRule type="cellIs" dxfId="11267" priority="9499" operator="between">
      <formula>15</formula>
      <formula>20</formula>
    </cfRule>
  </conditionalFormatting>
  <conditionalFormatting sqref="AB47:AB49">
    <cfRule type="cellIs" dxfId="11266" priority="9500" operator="between">
      <formula>10</formula>
      <formula>14.999</formula>
    </cfRule>
  </conditionalFormatting>
  <conditionalFormatting sqref="AB47:AB49">
    <cfRule type="cellIs" dxfId="11265" priority="9501" operator="between">
      <formula>5</formula>
      <formula>9.999</formula>
    </cfRule>
  </conditionalFormatting>
  <conditionalFormatting sqref="AB47:AB49">
    <cfRule type="cellIs" dxfId="11264" priority="9502" operator="between">
      <formula>0</formula>
      <formula>4.999</formula>
    </cfRule>
  </conditionalFormatting>
  <conditionalFormatting sqref="AA47:AA49">
    <cfRule type="cellIs" dxfId="11263" priority="9495" operator="between">
      <formula>15</formula>
      <formula>20</formula>
    </cfRule>
  </conditionalFormatting>
  <conditionalFormatting sqref="AA47:AA49">
    <cfRule type="cellIs" dxfId="11262" priority="9496" operator="between">
      <formula>10</formula>
      <formula>14.999</formula>
    </cfRule>
  </conditionalFormatting>
  <conditionalFormatting sqref="AA47:AA49">
    <cfRule type="cellIs" dxfId="11261" priority="9497" operator="between">
      <formula>5</formula>
      <formula>9.999</formula>
    </cfRule>
  </conditionalFormatting>
  <conditionalFormatting sqref="AA47:AA49">
    <cfRule type="cellIs" dxfId="11260" priority="9498" operator="between">
      <formula>0</formula>
      <formula>4.999</formula>
    </cfRule>
  </conditionalFormatting>
  <conditionalFormatting sqref="AD47:AD49">
    <cfRule type="cellIs" dxfId="11259" priority="9491" operator="between">
      <formula>15</formula>
      <formula>20</formula>
    </cfRule>
  </conditionalFormatting>
  <conditionalFormatting sqref="AD47:AD49">
    <cfRule type="cellIs" dxfId="11258" priority="9492" operator="between">
      <formula>10</formula>
      <formula>14.999</formula>
    </cfRule>
  </conditionalFormatting>
  <conditionalFormatting sqref="AD47:AD49">
    <cfRule type="cellIs" dxfId="11257" priority="9493" operator="between">
      <formula>5</formula>
      <formula>9.999</formula>
    </cfRule>
  </conditionalFormatting>
  <conditionalFormatting sqref="AD47:AD49">
    <cfRule type="cellIs" dxfId="11256" priority="9494" operator="between">
      <formula>0</formula>
      <formula>4.999</formula>
    </cfRule>
  </conditionalFormatting>
  <conditionalFormatting sqref="AC47:AC49">
    <cfRule type="cellIs" dxfId="11255" priority="9487" operator="between">
      <formula>15</formula>
      <formula>20</formula>
    </cfRule>
  </conditionalFormatting>
  <conditionalFormatting sqref="AC47:AC49">
    <cfRule type="cellIs" dxfId="11254" priority="9488" operator="between">
      <formula>10</formula>
      <formula>14.999</formula>
    </cfRule>
  </conditionalFormatting>
  <conditionalFormatting sqref="AC47:AC49">
    <cfRule type="cellIs" dxfId="11253" priority="9489" operator="between">
      <formula>5</formula>
      <formula>9.999</formula>
    </cfRule>
  </conditionalFormatting>
  <conditionalFormatting sqref="AC47:AC49">
    <cfRule type="cellIs" dxfId="11252" priority="9490" operator="between">
      <formula>0</formula>
      <formula>4.999</formula>
    </cfRule>
  </conditionalFormatting>
  <conditionalFormatting sqref="AF47:AF49">
    <cfRule type="cellIs" dxfId="11251" priority="9483" operator="between">
      <formula>15</formula>
      <formula>20</formula>
    </cfRule>
  </conditionalFormatting>
  <conditionalFormatting sqref="AF47:AF49">
    <cfRule type="cellIs" dxfId="11250" priority="9484" operator="between">
      <formula>10</formula>
      <formula>14.999</formula>
    </cfRule>
  </conditionalFormatting>
  <conditionalFormatting sqref="AF47:AF49">
    <cfRule type="cellIs" dxfId="11249" priority="9485" operator="between">
      <formula>5</formula>
      <formula>9.999</formula>
    </cfRule>
  </conditionalFormatting>
  <conditionalFormatting sqref="AF47:AF49">
    <cfRule type="cellIs" dxfId="11248" priority="9486" operator="between">
      <formula>0</formula>
      <formula>4.999</formula>
    </cfRule>
  </conditionalFormatting>
  <conditionalFormatting sqref="AE47:AE49">
    <cfRule type="cellIs" dxfId="11247" priority="9479" operator="between">
      <formula>15</formula>
      <formula>20</formula>
    </cfRule>
  </conditionalFormatting>
  <conditionalFormatting sqref="AE47:AE49">
    <cfRule type="cellIs" dxfId="11246" priority="9480" operator="between">
      <formula>10</formula>
      <formula>14.999</formula>
    </cfRule>
  </conditionalFormatting>
  <conditionalFormatting sqref="AE47:AE49">
    <cfRule type="cellIs" dxfId="11245" priority="9481" operator="between">
      <formula>5</formula>
      <formula>9.999</formula>
    </cfRule>
  </conditionalFormatting>
  <conditionalFormatting sqref="AE47:AE49">
    <cfRule type="cellIs" dxfId="11244" priority="9482" operator="between">
      <formula>0</formula>
      <formula>4.999</formula>
    </cfRule>
  </conditionalFormatting>
  <conditionalFormatting sqref="AH47:AH49">
    <cfRule type="cellIs" dxfId="11243" priority="9475" operator="between">
      <formula>15</formula>
      <formula>20</formula>
    </cfRule>
  </conditionalFormatting>
  <conditionalFormatting sqref="AH47:AH49">
    <cfRule type="cellIs" dxfId="11242" priority="9476" operator="between">
      <formula>10</formula>
      <formula>14.999</formula>
    </cfRule>
  </conditionalFormatting>
  <conditionalFormatting sqref="AH47:AH49">
    <cfRule type="cellIs" dxfId="11241" priority="9477" operator="between">
      <formula>5</formula>
      <formula>9.999</formula>
    </cfRule>
  </conditionalFormatting>
  <conditionalFormatting sqref="AH47:AH49">
    <cfRule type="cellIs" dxfId="11240" priority="9478" operator="between">
      <formula>0</formula>
      <formula>4.999</formula>
    </cfRule>
  </conditionalFormatting>
  <conditionalFormatting sqref="AG47:AG49">
    <cfRule type="cellIs" dxfId="11239" priority="9471" operator="between">
      <formula>15</formula>
      <formula>20</formula>
    </cfRule>
  </conditionalFormatting>
  <conditionalFormatting sqref="AG47:AG49">
    <cfRule type="cellIs" dxfId="11238" priority="9472" operator="between">
      <formula>10</formula>
      <formula>14.999</formula>
    </cfRule>
  </conditionalFormatting>
  <conditionalFormatting sqref="AG47:AG49">
    <cfRule type="cellIs" dxfId="11237" priority="9473" operator="between">
      <formula>5</formula>
      <formula>9.999</formula>
    </cfRule>
  </conditionalFormatting>
  <conditionalFormatting sqref="AG47:AG49">
    <cfRule type="cellIs" dxfId="11236" priority="9474" operator="between">
      <formula>0</formula>
      <formula>4.999</formula>
    </cfRule>
  </conditionalFormatting>
  <conditionalFormatting sqref="AJ47:AJ49">
    <cfRule type="cellIs" dxfId="11235" priority="9467" operator="between">
      <formula>15</formula>
      <formula>20</formula>
    </cfRule>
  </conditionalFormatting>
  <conditionalFormatting sqref="AJ47:AJ49">
    <cfRule type="cellIs" dxfId="11234" priority="9468" operator="between">
      <formula>10</formula>
      <formula>14.999</formula>
    </cfRule>
  </conditionalFormatting>
  <conditionalFormatting sqref="AJ47:AJ49">
    <cfRule type="cellIs" dxfId="11233" priority="9469" operator="between">
      <formula>5</formula>
      <formula>9.999</formula>
    </cfRule>
  </conditionalFormatting>
  <conditionalFormatting sqref="AJ47:AJ49">
    <cfRule type="cellIs" dxfId="11232" priority="9470" operator="between">
      <formula>0</formula>
      <formula>4.999</formula>
    </cfRule>
  </conditionalFormatting>
  <conditionalFormatting sqref="AI47:AI49">
    <cfRule type="cellIs" dxfId="11231" priority="9463" operator="between">
      <formula>15</formula>
      <formula>20</formula>
    </cfRule>
  </conditionalFormatting>
  <conditionalFormatting sqref="AI47:AI49">
    <cfRule type="cellIs" dxfId="11230" priority="9464" operator="between">
      <formula>10</formula>
      <formula>14.999</formula>
    </cfRule>
  </conditionalFormatting>
  <conditionalFormatting sqref="AI47:AI49">
    <cfRule type="cellIs" dxfId="11229" priority="9465" operator="between">
      <formula>5</formula>
      <formula>9.999</formula>
    </cfRule>
  </conditionalFormatting>
  <conditionalFormatting sqref="AI47:AI49">
    <cfRule type="cellIs" dxfId="11228" priority="9466" operator="between">
      <formula>0</formula>
      <formula>4.999</formula>
    </cfRule>
  </conditionalFormatting>
  <conditionalFormatting sqref="AL47:AL49">
    <cfRule type="cellIs" dxfId="11227" priority="9459" operator="between">
      <formula>15</formula>
      <formula>20</formula>
    </cfRule>
  </conditionalFormatting>
  <conditionalFormatting sqref="AL47:AL49">
    <cfRule type="cellIs" dxfId="11226" priority="9460" operator="between">
      <formula>10</formula>
      <formula>14.999</formula>
    </cfRule>
  </conditionalFormatting>
  <conditionalFormatting sqref="AL47:AL49">
    <cfRule type="cellIs" dxfId="11225" priority="9461" operator="between">
      <formula>5</formula>
      <formula>9.999</formula>
    </cfRule>
  </conditionalFormatting>
  <conditionalFormatting sqref="AL47:AL49">
    <cfRule type="cellIs" dxfId="11224" priority="9462" operator="between">
      <formula>0</formula>
      <formula>4.999</formula>
    </cfRule>
  </conditionalFormatting>
  <conditionalFormatting sqref="AK47:AK49">
    <cfRule type="cellIs" dxfId="11223" priority="9455" operator="between">
      <formula>15</formula>
      <formula>20</formula>
    </cfRule>
  </conditionalFormatting>
  <conditionalFormatting sqref="AK47:AK49">
    <cfRule type="cellIs" dxfId="11222" priority="9456" operator="between">
      <formula>10</formula>
      <formula>14.999</formula>
    </cfRule>
  </conditionalFormatting>
  <conditionalFormatting sqref="AK47:AK49">
    <cfRule type="cellIs" dxfId="11221" priority="9457" operator="between">
      <formula>5</formula>
      <formula>9.999</formula>
    </cfRule>
  </conditionalFormatting>
  <conditionalFormatting sqref="AK47:AK49">
    <cfRule type="cellIs" dxfId="11220" priority="9458" operator="between">
      <formula>0</formula>
      <formula>4.999</formula>
    </cfRule>
  </conditionalFormatting>
  <conditionalFormatting sqref="BH47:BH49">
    <cfRule type="cellIs" dxfId="11219" priority="9451" operator="between">
      <formula>15</formula>
      <formula>20</formula>
    </cfRule>
  </conditionalFormatting>
  <conditionalFormatting sqref="BH47:BH49">
    <cfRule type="cellIs" dxfId="11218" priority="9452" operator="between">
      <formula>10</formula>
      <formula>14.999</formula>
    </cfRule>
  </conditionalFormatting>
  <conditionalFormatting sqref="BH47:BH49">
    <cfRule type="cellIs" dxfId="11217" priority="9453" operator="between">
      <formula>5</formula>
      <formula>9.999</formula>
    </cfRule>
  </conditionalFormatting>
  <conditionalFormatting sqref="BH47:BH49">
    <cfRule type="cellIs" dxfId="11216" priority="9454" operator="between">
      <formula>0</formula>
      <formula>4.999</formula>
    </cfRule>
  </conditionalFormatting>
  <conditionalFormatting sqref="BG47:BG49">
    <cfRule type="cellIs" dxfId="11215" priority="9447" operator="between">
      <formula>15</formula>
      <formula>20</formula>
    </cfRule>
  </conditionalFormatting>
  <conditionalFormatting sqref="BG47:BG49">
    <cfRule type="cellIs" dxfId="11214" priority="9448" operator="between">
      <formula>10</formula>
      <formula>14.999</formula>
    </cfRule>
  </conditionalFormatting>
  <conditionalFormatting sqref="BG47:BG49">
    <cfRule type="cellIs" dxfId="11213" priority="9449" operator="between">
      <formula>5</formula>
      <formula>9.999</formula>
    </cfRule>
  </conditionalFormatting>
  <conditionalFormatting sqref="BG47:BG49">
    <cfRule type="cellIs" dxfId="11212" priority="9450" operator="between">
      <formula>0</formula>
      <formula>4.999</formula>
    </cfRule>
  </conditionalFormatting>
  <conditionalFormatting sqref="BJ47:BJ49">
    <cfRule type="cellIs" dxfId="11211" priority="9443" operator="between">
      <formula>15</formula>
      <formula>20</formula>
    </cfRule>
  </conditionalFormatting>
  <conditionalFormatting sqref="BJ47:BJ49">
    <cfRule type="cellIs" dxfId="11210" priority="9444" operator="between">
      <formula>10</formula>
      <formula>14.999</formula>
    </cfRule>
  </conditionalFormatting>
  <conditionalFormatting sqref="BJ47:BJ49">
    <cfRule type="cellIs" dxfId="11209" priority="9445" operator="between">
      <formula>5</formula>
      <formula>9.999</formula>
    </cfRule>
  </conditionalFormatting>
  <conditionalFormatting sqref="BJ47:BJ49">
    <cfRule type="cellIs" dxfId="11208" priority="9446" operator="between">
      <formula>0</formula>
      <formula>4.999</formula>
    </cfRule>
  </conditionalFormatting>
  <conditionalFormatting sqref="BI47:BI49">
    <cfRule type="cellIs" dxfId="11207" priority="9439" operator="between">
      <formula>15</formula>
      <formula>20</formula>
    </cfRule>
  </conditionalFormatting>
  <conditionalFormatting sqref="BI47:BI49">
    <cfRule type="cellIs" dxfId="11206" priority="9440" operator="between">
      <formula>10</formula>
      <formula>14.999</formula>
    </cfRule>
  </conditionalFormatting>
  <conditionalFormatting sqref="BI47:BI49">
    <cfRule type="cellIs" dxfId="11205" priority="9441" operator="between">
      <formula>5</formula>
      <formula>9.999</formula>
    </cfRule>
  </conditionalFormatting>
  <conditionalFormatting sqref="BI47:BI49">
    <cfRule type="cellIs" dxfId="11204" priority="9442" operator="between">
      <formula>0</formula>
      <formula>4.999</formula>
    </cfRule>
  </conditionalFormatting>
  <conditionalFormatting sqref="BL47:BL49">
    <cfRule type="cellIs" dxfId="11203" priority="9435" operator="between">
      <formula>15</formula>
      <formula>20</formula>
    </cfRule>
  </conditionalFormatting>
  <conditionalFormatting sqref="BL47:BL49">
    <cfRule type="cellIs" dxfId="11202" priority="9436" operator="between">
      <formula>10</formula>
      <formula>14.999</formula>
    </cfRule>
  </conditionalFormatting>
  <conditionalFormatting sqref="BL47:BL49">
    <cfRule type="cellIs" dxfId="11201" priority="9437" operator="between">
      <formula>5</formula>
      <formula>9.999</formula>
    </cfRule>
  </conditionalFormatting>
  <conditionalFormatting sqref="BL47:BL49">
    <cfRule type="cellIs" dxfId="11200" priority="9438" operator="between">
      <formula>0</formula>
      <formula>4.999</formula>
    </cfRule>
  </conditionalFormatting>
  <conditionalFormatting sqref="BK47:BK49">
    <cfRule type="cellIs" dxfId="11199" priority="9431" operator="between">
      <formula>15</formula>
      <formula>20</formula>
    </cfRule>
  </conditionalFormatting>
  <conditionalFormatting sqref="BK47:BK49">
    <cfRule type="cellIs" dxfId="11198" priority="9432" operator="between">
      <formula>10</formula>
      <formula>14.999</formula>
    </cfRule>
  </conditionalFormatting>
  <conditionalFormatting sqref="BK47:BK49">
    <cfRule type="cellIs" dxfId="11197" priority="9433" operator="between">
      <formula>5</formula>
      <formula>9.999</formula>
    </cfRule>
  </conditionalFormatting>
  <conditionalFormatting sqref="BK47:BK49">
    <cfRule type="cellIs" dxfId="11196" priority="9434" operator="between">
      <formula>0</formula>
      <formula>4.999</formula>
    </cfRule>
  </conditionalFormatting>
  <conditionalFormatting sqref="BN47:BN49">
    <cfRule type="cellIs" dxfId="11195" priority="9427" operator="between">
      <formula>15</formula>
      <formula>20</formula>
    </cfRule>
  </conditionalFormatting>
  <conditionalFormatting sqref="BN47:BN49">
    <cfRule type="cellIs" dxfId="11194" priority="9428" operator="between">
      <formula>10</formula>
      <formula>14.999</formula>
    </cfRule>
  </conditionalFormatting>
  <conditionalFormatting sqref="BN47:BN49">
    <cfRule type="cellIs" dxfId="11193" priority="9429" operator="between">
      <formula>5</formula>
      <formula>9.999</formula>
    </cfRule>
  </conditionalFormatting>
  <conditionalFormatting sqref="BN47:BN49">
    <cfRule type="cellIs" dxfId="11192" priority="9430" operator="between">
      <formula>0</formula>
      <formula>4.999</formula>
    </cfRule>
  </conditionalFormatting>
  <conditionalFormatting sqref="BM47:BM49">
    <cfRule type="cellIs" dxfId="11191" priority="9423" operator="between">
      <formula>15</formula>
      <formula>20</formula>
    </cfRule>
  </conditionalFormatting>
  <conditionalFormatting sqref="BM47:BM49">
    <cfRule type="cellIs" dxfId="11190" priority="9424" operator="between">
      <formula>10</formula>
      <formula>14.999</formula>
    </cfRule>
  </conditionalFormatting>
  <conditionalFormatting sqref="BM47:BM49">
    <cfRule type="cellIs" dxfId="11189" priority="9425" operator="between">
      <formula>5</formula>
      <formula>9.999</formula>
    </cfRule>
  </conditionalFormatting>
  <conditionalFormatting sqref="BM47:BM49">
    <cfRule type="cellIs" dxfId="11188" priority="9426" operator="between">
      <formula>0</formula>
      <formula>4.999</formula>
    </cfRule>
  </conditionalFormatting>
  <conditionalFormatting sqref="BP47:BP49">
    <cfRule type="cellIs" dxfId="11187" priority="9419" operator="between">
      <formula>15</formula>
      <formula>20</formula>
    </cfRule>
  </conditionalFormatting>
  <conditionalFormatting sqref="BP47:BP49">
    <cfRule type="cellIs" dxfId="11186" priority="9420" operator="between">
      <formula>10</formula>
      <formula>14.999</formula>
    </cfRule>
  </conditionalFormatting>
  <conditionalFormatting sqref="BP47:BP49">
    <cfRule type="cellIs" dxfId="11185" priority="9421" operator="between">
      <formula>5</formula>
      <formula>9.999</formula>
    </cfRule>
  </conditionalFormatting>
  <conditionalFormatting sqref="BP47:BP49">
    <cfRule type="cellIs" dxfId="11184" priority="9422" operator="between">
      <formula>0</formula>
      <formula>4.999</formula>
    </cfRule>
  </conditionalFormatting>
  <conditionalFormatting sqref="BO47:BO49">
    <cfRule type="cellIs" dxfId="11183" priority="9415" operator="between">
      <formula>15</formula>
      <formula>20</formula>
    </cfRule>
  </conditionalFormatting>
  <conditionalFormatting sqref="BO47:BO49">
    <cfRule type="cellIs" dxfId="11182" priority="9416" operator="between">
      <formula>10</formula>
      <formula>14.999</formula>
    </cfRule>
  </conditionalFormatting>
  <conditionalFormatting sqref="BO47:BO49">
    <cfRule type="cellIs" dxfId="11181" priority="9417" operator="between">
      <formula>5</formula>
      <formula>9.999</formula>
    </cfRule>
  </conditionalFormatting>
  <conditionalFormatting sqref="BO47:BO49">
    <cfRule type="cellIs" dxfId="11180" priority="9418" operator="between">
      <formula>0</formula>
      <formula>4.999</formula>
    </cfRule>
  </conditionalFormatting>
  <conditionalFormatting sqref="P51:P53">
    <cfRule type="cellIs" dxfId="11179" priority="9387" operator="between">
      <formula>15</formula>
      <formula>20</formula>
    </cfRule>
  </conditionalFormatting>
  <conditionalFormatting sqref="P51:P53">
    <cfRule type="cellIs" dxfId="11178" priority="9388" operator="between">
      <formula>10</formula>
      <formula>14.999</formula>
    </cfRule>
  </conditionalFormatting>
  <conditionalFormatting sqref="P51:P53">
    <cfRule type="cellIs" dxfId="11177" priority="9389" operator="between">
      <formula>5</formula>
      <formula>9.999</formula>
    </cfRule>
  </conditionalFormatting>
  <conditionalFormatting sqref="P51:P53">
    <cfRule type="cellIs" dxfId="11176" priority="9390" operator="between">
      <formula>0</formula>
      <formula>4.999</formula>
    </cfRule>
  </conditionalFormatting>
  <conditionalFormatting sqref="R51:R53">
    <cfRule type="cellIs" dxfId="11175" priority="9379" operator="between">
      <formula>15</formula>
      <formula>20</formula>
    </cfRule>
  </conditionalFormatting>
  <conditionalFormatting sqref="R51:R53">
    <cfRule type="cellIs" dxfId="11174" priority="9380" operator="between">
      <formula>10</formula>
      <formula>14.999</formula>
    </cfRule>
  </conditionalFormatting>
  <conditionalFormatting sqref="R51:R53">
    <cfRule type="cellIs" dxfId="11173" priority="9381" operator="between">
      <formula>5</formula>
      <formula>9.999</formula>
    </cfRule>
  </conditionalFormatting>
  <conditionalFormatting sqref="R51:R53">
    <cfRule type="cellIs" dxfId="11172" priority="9382" operator="between">
      <formula>0</formula>
      <formula>4.999</formula>
    </cfRule>
  </conditionalFormatting>
  <conditionalFormatting sqref="Q51:Q53">
    <cfRule type="cellIs" dxfId="11171" priority="9375" operator="between">
      <formula>15</formula>
      <formula>20</formula>
    </cfRule>
  </conditionalFormatting>
  <conditionalFormatting sqref="Q51:Q53">
    <cfRule type="cellIs" dxfId="11170" priority="9376" operator="between">
      <formula>10</formula>
      <formula>14.999</formula>
    </cfRule>
  </conditionalFormatting>
  <conditionalFormatting sqref="Q51:Q53">
    <cfRule type="cellIs" dxfId="11169" priority="9377" operator="between">
      <formula>5</formula>
      <formula>9.999</formula>
    </cfRule>
  </conditionalFormatting>
  <conditionalFormatting sqref="Q51:Q53">
    <cfRule type="cellIs" dxfId="11168" priority="9378" operator="between">
      <formula>0</formula>
      <formula>4.999</formula>
    </cfRule>
  </conditionalFormatting>
  <conditionalFormatting sqref="T51:T53">
    <cfRule type="cellIs" dxfId="11167" priority="9371" operator="between">
      <formula>15</formula>
      <formula>20</formula>
    </cfRule>
  </conditionalFormatting>
  <conditionalFormatting sqref="T51:T53">
    <cfRule type="cellIs" dxfId="11166" priority="9372" operator="between">
      <formula>10</formula>
      <formula>14.999</formula>
    </cfRule>
  </conditionalFormatting>
  <conditionalFormatting sqref="T51:T53">
    <cfRule type="cellIs" dxfId="11165" priority="9373" operator="between">
      <formula>5</formula>
      <formula>9.999</formula>
    </cfRule>
  </conditionalFormatting>
  <conditionalFormatting sqref="T51:T53">
    <cfRule type="cellIs" dxfId="11164" priority="9374" operator="between">
      <formula>0</formula>
      <formula>4.999</formula>
    </cfRule>
  </conditionalFormatting>
  <conditionalFormatting sqref="S51:S53">
    <cfRule type="cellIs" dxfId="11163" priority="9367" operator="between">
      <formula>15</formula>
      <formula>20</formula>
    </cfRule>
  </conditionalFormatting>
  <conditionalFormatting sqref="S51:S53">
    <cfRule type="cellIs" dxfId="11162" priority="9368" operator="between">
      <formula>10</formula>
      <formula>14.999</formula>
    </cfRule>
  </conditionalFormatting>
  <conditionalFormatting sqref="S51:S53">
    <cfRule type="cellIs" dxfId="11161" priority="9369" operator="between">
      <formula>5</formula>
      <formula>9.999</formula>
    </cfRule>
  </conditionalFormatting>
  <conditionalFormatting sqref="S51:S53">
    <cfRule type="cellIs" dxfId="11160" priority="9370" operator="between">
      <formula>0</formula>
      <formula>4.999</formula>
    </cfRule>
  </conditionalFormatting>
  <conditionalFormatting sqref="V51:V53">
    <cfRule type="cellIs" dxfId="11159" priority="9363" operator="between">
      <formula>15</formula>
      <formula>20</formula>
    </cfRule>
  </conditionalFormatting>
  <conditionalFormatting sqref="V51:V53">
    <cfRule type="cellIs" dxfId="11158" priority="9364" operator="between">
      <formula>10</formula>
      <formula>14.999</formula>
    </cfRule>
  </conditionalFormatting>
  <conditionalFormatting sqref="V51:V53">
    <cfRule type="cellIs" dxfId="11157" priority="9365" operator="between">
      <formula>5</formula>
      <formula>9.999</formula>
    </cfRule>
  </conditionalFormatting>
  <conditionalFormatting sqref="V51:V53">
    <cfRule type="cellIs" dxfId="11156" priority="9366" operator="between">
      <formula>0</formula>
      <formula>4.999</formula>
    </cfRule>
  </conditionalFormatting>
  <conditionalFormatting sqref="U51:U53">
    <cfRule type="cellIs" dxfId="11155" priority="9359" operator="between">
      <formula>15</formula>
      <formula>20</formula>
    </cfRule>
  </conditionalFormatting>
  <conditionalFormatting sqref="U51:U53">
    <cfRule type="cellIs" dxfId="11154" priority="9360" operator="between">
      <formula>10</formula>
      <formula>14.999</formula>
    </cfRule>
  </conditionalFormatting>
  <conditionalFormatting sqref="U51:U53">
    <cfRule type="cellIs" dxfId="11153" priority="9361" operator="between">
      <formula>5</formula>
      <formula>9.999</formula>
    </cfRule>
  </conditionalFormatting>
  <conditionalFormatting sqref="U51:U53">
    <cfRule type="cellIs" dxfId="11152" priority="9362" operator="between">
      <formula>0</formula>
      <formula>4.999</formula>
    </cfRule>
  </conditionalFormatting>
  <conditionalFormatting sqref="X51:X53">
    <cfRule type="cellIs" dxfId="11151" priority="9355" operator="between">
      <formula>15</formula>
      <formula>20</formula>
    </cfRule>
  </conditionalFormatting>
  <conditionalFormatting sqref="X51:X53">
    <cfRule type="cellIs" dxfId="11150" priority="9356" operator="between">
      <formula>10</formula>
      <formula>14.999</formula>
    </cfRule>
  </conditionalFormatting>
  <conditionalFormatting sqref="X51:X53">
    <cfRule type="cellIs" dxfId="11149" priority="9357" operator="between">
      <formula>5</formula>
      <formula>9.999</formula>
    </cfRule>
  </conditionalFormatting>
  <conditionalFormatting sqref="X51:X53">
    <cfRule type="cellIs" dxfId="11148" priority="9358" operator="between">
      <formula>0</formula>
      <formula>4.999</formula>
    </cfRule>
  </conditionalFormatting>
  <conditionalFormatting sqref="W51:W53">
    <cfRule type="cellIs" dxfId="11147" priority="9351" operator="between">
      <formula>15</formula>
      <formula>20</formula>
    </cfRule>
  </conditionalFormatting>
  <conditionalFormatting sqref="W51:W53">
    <cfRule type="cellIs" dxfId="11146" priority="9352" operator="between">
      <formula>10</formula>
      <formula>14.999</formula>
    </cfRule>
  </conditionalFormatting>
  <conditionalFormatting sqref="W51:W53">
    <cfRule type="cellIs" dxfId="11145" priority="9353" operator="between">
      <formula>5</formula>
      <formula>9.999</formula>
    </cfRule>
  </conditionalFormatting>
  <conditionalFormatting sqref="W51:W53">
    <cfRule type="cellIs" dxfId="11144" priority="9354" operator="between">
      <formula>0</formula>
      <formula>4.999</formula>
    </cfRule>
  </conditionalFormatting>
  <conditionalFormatting sqref="Z51:Z53">
    <cfRule type="cellIs" dxfId="11143" priority="9347" operator="between">
      <formula>15</formula>
      <formula>20</formula>
    </cfRule>
  </conditionalFormatting>
  <conditionalFormatting sqref="Z51:Z53">
    <cfRule type="cellIs" dxfId="11142" priority="9348" operator="between">
      <formula>10</formula>
      <formula>14.999</formula>
    </cfRule>
  </conditionalFormatting>
  <conditionalFormatting sqref="Z51:Z53">
    <cfRule type="cellIs" dxfId="11141" priority="9349" operator="between">
      <formula>5</formula>
      <formula>9.999</formula>
    </cfRule>
  </conditionalFormatting>
  <conditionalFormatting sqref="Z51:Z53">
    <cfRule type="cellIs" dxfId="11140" priority="9350" operator="between">
      <formula>0</formula>
      <formula>4.999</formula>
    </cfRule>
  </conditionalFormatting>
  <conditionalFormatting sqref="Y51:Y53">
    <cfRule type="cellIs" dxfId="11139" priority="9343" operator="between">
      <formula>15</formula>
      <formula>20</formula>
    </cfRule>
  </conditionalFormatting>
  <conditionalFormatting sqref="Y51:Y53">
    <cfRule type="cellIs" dxfId="11138" priority="9344" operator="between">
      <formula>10</formula>
      <formula>14.999</formula>
    </cfRule>
  </conditionalFormatting>
  <conditionalFormatting sqref="Y51:Y53">
    <cfRule type="cellIs" dxfId="11137" priority="9345" operator="between">
      <formula>5</formula>
      <formula>9.999</formula>
    </cfRule>
  </conditionalFormatting>
  <conditionalFormatting sqref="Y51:Y53">
    <cfRule type="cellIs" dxfId="11136" priority="9346" operator="between">
      <formula>0</formula>
      <formula>4.999</formula>
    </cfRule>
  </conditionalFormatting>
  <conditionalFormatting sqref="AB51:AB53">
    <cfRule type="cellIs" dxfId="11135" priority="9339" operator="between">
      <formula>15</formula>
      <formula>20</formula>
    </cfRule>
  </conditionalFormatting>
  <conditionalFormatting sqref="AB51:AB53">
    <cfRule type="cellIs" dxfId="11134" priority="9340" operator="between">
      <formula>10</formula>
      <formula>14.999</formula>
    </cfRule>
  </conditionalFormatting>
  <conditionalFormatting sqref="AB51:AB53">
    <cfRule type="cellIs" dxfId="11133" priority="9341" operator="between">
      <formula>5</formula>
      <formula>9.999</formula>
    </cfRule>
  </conditionalFormatting>
  <conditionalFormatting sqref="AB51:AB53">
    <cfRule type="cellIs" dxfId="11132" priority="9342" operator="between">
      <formula>0</formula>
      <formula>4.999</formula>
    </cfRule>
  </conditionalFormatting>
  <conditionalFormatting sqref="AA51:AA53">
    <cfRule type="cellIs" dxfId="11131" priority="9335" operator="between">
      <formula>15</formula>
      <formula>20</formula>
    </cfRule>
  </conditionalFormatting>
  <conditionalFormatting sqref="AA51:AA53">
    <cfRule type="cellIs" dxfId="11130" priority="9336" operator="between">
      <formula>10</formula>
      <formula>14.999</formula>
    </cfRule>
  </conditionalFormatting>
  <conditionalFormatting sqref="AA51:AA53">
    <cfRule type="cellIs" dxfId="11129" priority="9337" operator="between">
      <formula>5</formula>
      <formula>9.999</formula>
    </cfRule>
  </conditionalFormatting>
  <conditionalFormatting sqref="AA51:AA53">
    <cfRule type="cellIs" dxfId="11128" priority="9338" operator="between">
      <formula>0</formula>
      <formula>4.999</formula>
    </cfRule>
  </conditionalFormatting>
  <conditionalFormatting sqref="AD51:AD53">
    <cfRule type="cellIs" dxfId="11127" priority="9331" operator="between">
      <formula>15</formula>
      <formula>20</formula>
    </cfRule>
  </conditionalFormatting>
  <conditionalFormatting sqref="AD51:AD53">
    <cfRule type="cellIs" dxfId="11126" priority="9332" operator="between">
      <formula>10</formula>
      <formula>14.999</formula>
    </cfRule>
  </conditionalFormatting>
  <conditionalFormatting sqref="AD51:AD53">
    <cfRule type="cellIs" dxfId="11125" priority="9333" operator="between">
      <formula>5</formula>
      <formula>9.999</formula>
    </cfRule>
  </conditionalFormatting>
  <conditionalFormatting sqref="AD51:AD53">
    <cfRule type="cellIs" dxfId="11124" priority="9334" operator="between">
      <formula>0</formula>
      <formula>4.999</formula>
    </cfRule>
  </conditionalFormatting>
  <conditionalFormatting sqref="AC51:AC53">
    <cfRule type="cellIs" dxfId="11123" priority="9327" operator="between">
      <formula>15</formula>
      <formula>20</formula>
    </cfRule>
  </conditionalFormatting>
  <conditionalFormatting sqref="AC51:AC53">
    <cfRule type="cellIs" dxfId="11122" priority="9328" operator="between">
      <formula>10</formula>
      <formula>14.999</formula>
    </cfRule>
  </conditionalFormatting>
  <conditionalFormatting sqref="AC51:AC53">
    <cfRule type="cellIs" dxfId="11121" priority="9329" operator="between">
      <formula>5</formula>
      <formula>9.999</formula>
    </cfRule>
  </conditionalFormatting>
  <conditionalFormatting sqref="AC51:AC53">
    <cfRule type="cellIs" dxfId="11120" priority="9330" operator="between">
      <formula>0</formula>
      <formula>4.999</formula>
    </cfRule>
  </conditionalFormatting>
  <conditionalFormatting sqref="AF51:AF53">
    <cfRule type="cellIs" dxfId="11119" priority="9323" operator="between">
      <formula>15</formula>
      <formula>20</formula>
    </cfRule>
  </conditionalFormatting>
  <conditionalFormatting sqref="AF51:AF53">
    <cfRule type="cellIs" dxfId="11118" priority="9324" operator="between">
      <formula>10</formula>
      <formula>14.999</formula>
    </cfRule>
  </conditionalFormatting>
  <conditionalFormatting sqref="AF51:AF53">
    <cfRule type="cellIs" dxfId="11117" priority="9325" operator="between">
      <formula>5</formula>
      <formula>9.999</formula>
    </cfRule>
  </conditionalFormatting>
  <conditionalFormatting sqref="AF51:AF53">
    <cfRule type="cellIs" dxfId="11116" priority="9326" operator="between">
      <formula>0</formula>
      <formula>4.999</formula>
    </cfRule>
  </conditionalFormatting>
  <conditionalFormatting sqref="AE51:AE53">
    <cfRule type="cellIs" dxfId="11115" priority="9319" operator="between">
      <formula>15</formula>
      <formula>20</formula>
    </cfRule>
  </conditionalFormatting>
  <conditionalFormatting sqref="AE51:AE53">
    <cfRule type="cellIs" dxfId="11114" priority="9320" operator="between">
      <formula>10</formula>
      <formula>14.999</formula>
    </cfRule>
  </conditionalFormatting>
  <conditionalFormatting sqref="AE51:AE53">
    <cfRule type="cellIs" dxfId="11113" priority="9321" operator="between">
      <formula>5</formula>
      <formula>9.999</formula>
    </cfRule>
  </conditionalFormatting>
  <conditionalFormatting sqref="AE51:AE53">
    <cfRule type="cellIs" dxfId="11112" priority="9322" operator="between">
      <formula>0</formula>
      <formula>4.999</formula>
    </cfRule>
  </conditionalFormatting>
  <conditionalFormatting sqref="AH51:AH53">
    <cfRule type="cellIs" dxfId="11111" priority="9315" operator="between">
      <formula>15</formula>
      <formula>20</formula>
    </cfRule>
  </conditionalFormatting>
  <conditionalFormatting sqref="AH51:AH53">
    <cfRule type="cellIs" dxfId="11110" priority="9316" operator="between">
      <formula>10</formula>
      <formula>14.999</formula>
    </cfRule>
  </conditionalFormatting>
  <conditionalFormatting sqref="AH51:AH53">
    <cfRule type="cellIs" dxfId="11109" priority="9317" operator="between">
      <formula>5</formula>
      <formula>9.999</formula>
    </cfRule>
  </conditionalFormatting>
  <conditionalFormatting sqref="AH51:AH53">
    <cfRule type="cellIs" dxfId="11108" priority="9318" operator="between">
      <formula>0</formula>
      <formula>4.999</formula>
    </cfRule>
  </conditionalFormatting>
  <conditionalFormatting sqref="AG51:AG53">
    <cfRule type="cellIs" dxfId="11107" priority="9311" operator="between">
      <formula>15</formula>
      <formula>20</formula>
    </cfRule>
  </conditionalFormatting>
  <conditionalFormatting sqref="AG51:AG53">
    <cfRule type="cellIs" dxfId="11106" priority="9312" operator="between">
      <formula>10</formula>
      <formula>14.999</formula>
    </cfRule>
  </conditionalFormatting>
  <conditionalFormatting sqref="AG51:AG53">
    <cfRule type="cellIs" dxfId="11105" priority="9313" operator="between">
      <formula>5</formula>
      <formula>9.999</formula>
    </cfRule>
  </conditionalFormatting>
  <conditionalFormatting sqref="AG51:AG53">
    <cfRule type="cellIs" dxfId="11104" priority="9314" operator="between">
      <formula>0</formula>
      <formula>4.999</formula>
    </cfRule>
  </conditionalFormatting>
  <conditionalFormatting sqref="AJ51:AJ53">
    <cfRule type="cellIs" dxfId="11103" priority="9307" operator="between">
      <formula>15</formula>
      <formula>20</formula>
    </cfRule>
  </conditionalFormatting>
  <conditionalFormatting sqref="AJ51:AJ53">
    <cfRule type="cellIs" dxfId="11102" priority="9308" operator="between">
      <formula>10</formula>
      <formula>14.999</formula>
    </cfRule>
  </conditionalFormatting>
  <conditionalFormatting sqref="AJ51:AJ53">
    <cfRule type="cellIs" dxfId="11101" priority="9309" operator="between">
      <formula>5</formula>
      <formula>9.999</formula>
    </cfRule>
  </conditionalFormatting>
  <conditionalFormatting sqref="AJ51:AJ53">
    <cfRule type="cellIs" dxfId="11100" priority="9310" operator="between">
      <formula>0</formula>
      <formula>4.999</formula>
    </cfRule>
  </conditionalFormatting>
  <conditionalFormatting sqref="AI51:AI53">
    <cfRule type="cellIs" dxfId="11099" priority="9303" operator="between">
      <formula>15</formula>
      <formula>20</formula>
    </cfRule>
  </conditionalFormatting>
  <conditionalFormatting sqref="AI51:AI53">
    <cfRule type="cellIs" dxfId="11098" priority="9304" operator="between">
      <formula>10</formula>
      <formula>14.999</formula>
    </cfRule>
  </conditionalFormatting>
  <conditionalFormatting sqref="AI51:AI53">
    <cfRule type="cellIs" dxfId="11097" priority="9305" operator="between">
      <formula>5</formula>
      <formula>9.999</formula>
    </cfRule>
  </conditionalFormatting>
  <conditionalFormatting sqref="AI51:AI53">
    <cfRule type="cellIs" dxfId="11096" priority="9306" operator="between">
      <formula>0</formula>
      <formula>4.999</formula>
    </cfRule>
  </conditionalFormatting>
  <conditionalFormatting sqref="AL51:AL53">
    <cfRule type="cellIs" dxfId="11095" priority="9299" operator="between">
      <formula>15</formula>
      <formula>20</formula>
    </cfRule>
  </conditionalFormatting>
  <conditionalFormatting sqref="AL51:AL53">
    <cfRule type="cellIs" dxfId="11094" priority="9300" operator="between">
      <formula>10</formula>
      <formula>14.999</formula>
    </cfRule>
  </conditionalFormatting>
  <conditionalFormatting sqref="AL51:AL53">
    <cfRule type="cellIs" dxfId="11093" priority="9301" operator="between">
      <formula>5</formula>
      <formula>9.999</formula>
    </cfRule>
  </conditionalFormatting>
  <conditionalFormatting sqref="AL51:AL53">
    <cfRule type="cellIs" dxfId="11092" priority="9302" operator="between">
      <formula>0</formula>
      <formula>4.999</formula>
    </cfRule>
  </conditionalFormatting>
  <conditionalFormatting sqref="AK51:AK53">
    <cfRule type="cellIs" dxfId="11091" priority="9295" operator="between">
      <formula>15</formula>
      <formula>20</formula>
    </cfRule>
  </conditionalFormatting>
  <conditionalFormatting sqref="AK51:AK53">
    <cfRule type="cellIs" dxfId="11090" priority="9296" operator="between">
      <formula>10</formula>
      <formula>14.999</formula>
    </cfRule>
  </conditionalFormatting>
  <conditionalFormatting sqref="AK51:AK53">
    <cfRule type="cellIs" dxfId="11089" priority="9297" operator="between">
      <formula>5</formula>
      <formula>9.999</formula>
    </cfRule>
  </conditionalFormatting>
  <conditionalFormatting sqref="AK51:AK53">
    <cfRule type="cellIs" dxfId="11088" priority="9298" operator="between">
      <formula>0</formula>
      <formula>4.999</formula>
    </cfRule>
  </conditionalFormatting>
  <conditionalFormatting sqref="BH51:BH53">
    <cfRule type="cellIs" dxfId="11087" priority="9291" operator="between">
      <formula>15</formula>
      <formula>20</formula>
    </cfRule>
  </conditionalFormatting>
  <conditionalFormatting sqref="BH51:BH53">
    <cfRule type="cellIs" dxfId="11086" priority="9292" operator="between">
      <formula>10</formula>
      <formula>14.999</formula>
    </cfRule>
  </conditionalFormatting>
  <conditionalFormatting sqref="BH51:BH53">
    <cfRule type="cellIs" dxfId="11085" priority="9293" operator="between">
      <formula>5</formula>
      <formula>9.999</formula>
    </cfRule>
  </conditionalFormatting>
  <conditionalFormatting sqref="BH51:BH53">
    <cfRule type="cellIs" dxfId="11084" priority="9294" operator="between">
      <formula>0</formula>
      <formula>4.999</formula>
    </cfRule>
  </conditionalFormatting>
  <conditionalFormatting sqref="BG51:BG53">
    <cfRule type="cellIs" dxfId="11083" priority="9287" operator="between">
      <formula>15</formula>
      <formula>20</formula>
    </cfRule>
  </conditionalFormatting>
  <conditionalFormatting sqref="BG51:BG53">
    <cfRule type="cellIs" dxfId="11082" priority="9288" operator="between">
      <formula>10</formula>
      <formula>14.999</formula>
    </cfRule>
  </conditionalFormatting>
  <conditionalFormatting sqref="BG51:BG53">
    <cfRule type="cellIs" dxfId="11081" priority="9289" operator="between">
      <formula>5</formula>
      <formula>9.999</formula>
    </cfRule>
  </conditionalFormatting>
  <conditionalFormatting sqref="BG51:BG53">
    <cfRule type="cellIs" dxfId="11080" priority="9290" operator="between">
      <formula>0</formula>
      <formula>4.999</formula>
    </cfRule>
  </conditionalFormatting>
  <conditionalFormatting sqref="BJ51:BJ53">
    <cfRule type="cellIs" dxfId="11079" priority="9283" operator="between">
      <formula>15</formula>
      <formula>20</formula>
    </cfRule>
  </conditionalFormatting>
  <conditionalFormatting sqref="BJ51:BJ53">
    <cfRule type="cellIs" dxfId="11078" priority="9284" operator="between">
      <formula>10</formula>
      <formula>14.999</formula>
    </cfRule>
  </conditionalFormatting>
  <conditionalFormatting sqref="BJ51:BJ53">
    <cfRule type="cellIs" dxfId="11077" priority="9285" operator="between">
      <formula>5</formula>
      <formula>9.999</formula>
    </cfRule>
  </conditionalFormatting>
  <conditionalFormatting sqref="BJ51:BJ53">
    <cfRule type="cellIs" dxfId="11076" priority="9286" operator="between">
      <formula>0</formula>
      <formula>4.999</formula>
    </cfRule>
  </conditionalFormatting>
  <conditionalFormatting sqref="BI51:BI53">
    <cfRule type="cellIs" dxfId="11075" priority="9279" operator="between">
      <formula>15</formula>
      <formula>20</formula>
    </cfRule>
  </conditionalFormatting>
  <conditionalFormatting sqref="BI51:BI53">
    <cfRule type="cellIs" dxfId="11074" priority="9280" operator="between">
      <formula>10</formula>
      <formula>14.999</formula>
    </cfRule>
  </conditionalFormatting>
  <conditionalFormatting sqref="BI51:BI53">
    <cfRule type="cellIs" dxfId="11073" priority="9281" operator="between">
      <formula>5</formula>
      <formula>9.999</formula>
    </cfRule>
  </conditionalFormatting>
  <conditionalFormatting sqref="BI51:BI53">
    <cfRule type="cellIs" dxfId="11072" priority="9282" operator="between">
      <formula>0</formula>
      <formula>4.999</formula>
    </cfRule>
  </conditionalFormatting>
  <conditionalFormatting sqref="BL51:BL53">
    <cfRule type="cellIs" dxfId="11071" priority="9275" operator="between">
      <formula>15</formula>
      <formula>20</formula>
    </cfRule>
  </conditionalFormatting>
  <conditionalFormatting sqref="BL51:BL53">
    <cfRule type="cellIs" dxfId="11070" priority="9276" operator="between">
      <formula>10</formula>
      <formula>14.999</formula>
    </cfRule>
  </conditionalFormatting>
  <conditionalFormatting sqref="BL51:BL53">
    <cfRule type="cellIs" dxfId="11069" priority="9277" operator="between">
      <formula>5</formula>
      <formula>9.999</formula>
    </cfRule>
  </conditionalFormatting>
  <conditionalFormatting sqref="BL51:BL53">
    <cfRule type="cellIs" dxfId="11068" priority="9278" operator="between">
      <formula>0</formula>
      <formula>4.999</formula>
    </cfRule>
  </conditionalFormatting>
  <conditionalFormatting sqref="BK51:BK53">
    <cfRule type="cellIs" dxfId="11067" priority="9271" operator="between">
      <formula>15</formula>
      <formula>20</formula>
    </cfRule>
  </conditionalFormatting>
  <conditionalFormatting sqref="BK51:BK53">
    <cfRule type="cellIs" dxfId="11066" priority="9272" operator="between">
      <formula>10</formula>
      <formula>14.999</formula>
    </cfRule>
  </conditionalFormatting>
  <conditionalFormatting sqref="BK51:BK53">
    <cfRule type="cellIs" dxfId="11065" priority="9273" operator="between">
      <formula>5</formula>
      <formula>9.999</formula>
    </cfRule>
  </conditionalFormatting>
  <conditionalFormatting sqref="BK51:BK53">
    <cfRule type="cellIs" dxfId="11064" priority="9274" operator="between">
      <formula>0</formula>
      <formula>4.999</formula>
    </cfRule>
  </conditionalFormatting>
  <conditionalFormatting sqref="BN51:BN53">
    <cfRule type="cellIs" dxfId="11063" priority="9267" operator="between">
      <formula>15</formula>
      <formula>20</formula>
    </cfRule>
  </conditionalFormatting>
  <conditionalFormatting sqref="BN51:BN53">
    <cfRule type="cellIs" dxfId="11062" priority="9268" operator="between">
      <formula>10</formula>
      <formula>14.999</formula>
    </cfRule>
  </conditionalFormatting>
  <conditionalFormatting sqref="BN51:BN53">
    <cfRule type="cellIs" dxfId="11061" priority="9269" operator="between">
      <formula>5</formula>
      <formula>9.999</formula>
    </cfRule>
  </conditionalFormatting>
  <conditionalFormatting sqref="BN51:BN53">
    <cfRule type="cellIs" dxfId="11060" priority="9270" operator="between">
      <formula>0</formula>
      <formula>4.999</formula>
    </cfRule>
  </conditionalFormatting>
  <conditionalFormatting sqref="BM51:BM53">
    <cfRule type="cellIs" dxfId="11059" priority="9263" operator="between">
      <formula>15</formula>
      <formula>20</formula>
    </cfRule>
  </conditionalFormatting>
  <conditionalFormatting sqref="BM51:BM53">
    <cfRule type="cellIs" dxfId="11058" priority="9264" operator="between">
      <formula>10</formula>
      <formula>14.999</formula>
    </cfRule>
  </conditionalFormatting>
  <conditionalFormatting sqref="BM51:BM53">
    <cfRule type="cellIs" dxfId="11057" priority="9265" operator="between">
      <formula>5</formula>
      <formula>9.999</formula>
    </cfRule>
  </conditionalFormatting>
  <conditionalFormatting sqref="BM51:BM53">
    <cfRule type="cellIs" dxfId="11056" priority="9266" operator="between">
      <formula>0</formula>
      <formula>4.999</formula>
    </cfRule>
  </conditionalFormatting>
  <conditionalFormatting sqref="BP51:BP53">
    <cfRule type="cellIs" dxfId="11055" priority="9259" operator="between">
      <formula>15</formula>
      <formula>20</formula>
    </cfRule>
  </conditionalFormatting>
  <conditionalFormatting sqref="BP51:BP53">
    <cfRule type="cellIs" dxfId="11054" priority="9260" operator="between">
      <formula>10</formula>
      <formula>14.999</formula>
    </cfRule>
  </conditionalFormatting>
  <conditionalFormatting sqref="BP51:BP53">
    <cfRule type="cellIs" dxfId="11053" priority="9261" operator="between">
      <formula>5</formula>
      <formula>9.999</formula>
    </cfRule>
  </conditionalFormatting>
  <conditionalFormatting sqref="BP51:BP53">
    <cfRule type="cellIs" dxfId="11052" priority="9262" operator="between">
      <formula>0</formula>
      <formula>4.999</formula>
    </cfRule>
  </conditionalFormatting>
  <conditionalFormatting sqref="BO51:BO53">
    <cfRule type="cellIs" dxfId="11051" priority="9255" operator="between">
      <formula>15</formula>
      <formula>20</formula>
    </cfRule>
  </conditionalFormatting>
  <conditionalFormatting sqref="BO51:BO53">
    <cfRule type="cellIs" dxfId="11050" priority="9256" operator="between">
      <formula>10</formula>
      <formula>14.999</formula>
    </cfRule>
  </conditionalFormatting>
  <conditionalFormatting sqref="BO51:BO53">
    <cfRule type="cellIs" dxfId="11049" priority="9257" operator="between">
      <formula>5</formula>
      <formula>9.999</formula>
    </cfRule>
  </conditionalFormatting>
  <conditionalFormatting sqref="BO51:BO53">
    <cfRule type="cellIs" dxfId="11048" priority="9258" operator="between">
      <formula>0</formula>
      <formula>4.999</formula>
    </cfRule>
  </conditionalFormatting>
  <conditionalFormatting sqref="P55:P57">
    <cfRule type="cellIs" dxfId="11047" priority="9227" operator="between">
      <formula>15</formula>
      <formula>20</formula>
    </cfRule>
  </conditionalFormatting>
  <conditionalFormatting sqref="P55:P57">
    <cfRule type="cellIs" dxfId="11046" priority="9228" operator="between">
      <formula>10</formula>
      <formula>14.999</formula>
    </cfRule>
  </conditionalFormatting>
  <conditionalFormatting sqref="P55:P57">
    <cfRule type="cellIs" dxfId="11045" priority="9229" operator="between">
      <formula>5</formula>
      <formula>9.999</formula>
    </cfRule>
  </conditionalFormatting>
  <conditionalFormatting sqref="P55:P57">
    <cfRule type="cellIs" dxfId="11044" priority="9230" operator="between">
      <formula>0</formula>
      <formula>4.999</formula>
    </cfRule>
  </conditionalFormatting>
  <conditionalFormatting sqref="R55:R57">
    <cfRule type="cellIs" dxfId="11043" priority="9219" operator="between">
      <formula>15</formula>
      <formula>20</formula>
    </cfRule>
  </conditionalFormatting>
  <conditionalFormatting sqref="R55:R57">
    <cfRule type="cellIs" dxfId="11042" priority="9220" operator="between">
      <formula>10</formula>
      <formula>14.999</formula>
    </cfRule>
  </conditionalFormatting>
  <conditionalFormatting sqref="R55:R57">
    <cfRule type="cellIs" dxfId="11041" priority="9221" operator="between">
      <formula>5</formula>
      <formula>9.999</formula>
    </cfRule>
  </conditionalFormatting>
  <conditionalFormatting sqref="R55:R57">
    <cfRule type="cellIs" dxfId="11040" priority="9222" operator="between">
      <formula>0</formula>
      <formula>4.999</formula>
    </cfRule>
  </conditionalFormatting>
  <conditionalFormatting sqref="Q55:Q57">
    <cfRule type="cellIs" dxfId="11039" priority="9215" operator="between">
      <formula>15</formula>
      <formula>20</formula>
    </cfRule>
  </conditionalFormatting>
  <conditionalFormatting sqref="Q55:Q57">
    <cfRule type="cellIs" dxfId="11038" priority="9216" operator="between">
      <formula>10</formula>
      <formula>14.999</formula>
    </cfRule>
  </conditionalFormatting>
  <conditionalFormatting sqref="Q55:Q57">
    <cfRule type="cellIs" dxfId="11037" priority="9217" operator="between">
      <formula>5</formula>
      <formula>9.999</formula>
    </cfRule>
  </conditionalFormatting>
  <conditionalFormatting sqref="Q55:Q57">
    <cfRule type="cellIs" dxfId="11036" priority="9218" operator="between">
      <formula>0</formula>
      <formula>4.999</formula>
    </cfRule>
  </conditionalFormatting>
  <conditionalFormatting sqref="T55:T57">
    <cfRule type="cellIs" dxfId="11035" priority="9211" operator="between">
      <formula>15</formula>
      <formula>20</formula>
    </cfRule>
  </conditionalFormatting>
  <conditionalFormatting sqref="T55:T57">
    <cfRule type="cellIs" dxfId="11034" priority="9212" operator="between">
      <formula>10</formula>
      <formula>14.999</formula>
    </cfRule>
  </conditionalFormatting>
  <conditionalFormatting sqref="T55:T57">
    <cfRule type="cellIs" dxfId="11033" priority="9213" operator="between">
      <formula>5</formula>
      <formula>9.999</formula>
    </cfRule>
  </conditionalFormatting>
  <conditionalFormatting sqref="T55:T57">
    <cfRule type="cellIs" dxfId="11032" priority="9214" operator="between">
      <formula>0</formula>
      <formula>4.999</formula>
    </cfRule>
  </conditionalFormatting>
  <conditionalFormatting sqref="S55:S57">
    <cfRule type="cellIs" dxfId="11031" priority="9207" operator="between">
      <formula>15</formula>
      <formula>20</formula>
    </cfRule>
  </conditionalFormatting>
  <conditionalFormatting sqref="S55:S57">
    <cfRule type="cellIs" dxfId="11030" priority="9208" operator="between">
      <formula>10</formula>
      <formula>14.999</formula>
    </cfRule>
  </conditionalFormatting>
  <conditionalFormatting sqref="S55:S57">
    <cfRule type="cellIs" dxfId="11029" priority="9209" operator="between">
      <formula>5</formula>
      <formula>9.999</formula>
    </cfRule>
  </conditionalFormatting>
  <conditionalFormatting sqref="S55:S57">
    <cfRule type="cellIs" dxfId="11028" priority="9210" operator="between">
      <formula>0</formula>
      <formula>4.999</formula>
    </cfRule>
  </conditionalFormatting>
  <conditionalFormatting sqref="V55:V57">
    <cfRule type="cellIs" dxfId="11027" priority="9203" operator="between">
      <formula>15</formula>
      <formula>20</formula>
    </cfRule>
  </conditionalFormatting>
  <conditionalFormatting sqref="V55:V57">
    <cfRule type="cellIs" dxfId="11026" priority="9204" operator="between">
      <formula>10</formula>
      <formula>14.999</formula>
    </cfRule>
  </conditionalFormatting>
  <conditionalFormatting sqref="V55:V57">
    <cfRule type="cellIs" dxfId="11025" priority="9205" operator="between">
      <formula>5</formula>
      <formula>9.999</formula>
    </cfRule>
  </conditionalFormatting>
  <conditionalFormatting sqref="V55:V57">
    <cfRule type="cellIs" dxfId="11024" priority="9206" operator="between">
      <formula>0</formula>
      <formula>4.999</formula>
    </cfRule>
  </conditionalFormatting>
  <conditionalFormatting sqref="U55:U57">
    <cfRule type="cellIs" dxfId="11023" priority="9199" operator="between">
      <formula>15</formula>
      <formula>20</formula>
    </cfRule>
  </conditionalFormatting>
  <conditionalFormatting sqref="U55:U57">
    <cfRule type="cellIs" dxfId="11022" priority="9200" operator="between">
      <formula>10</formula>
      <formula>14.999</formula>
    </cfRule>
  </conditionalFormatting>
  <conditionalFormatting sqref="U55:U57">
    <cfRule type="cellIs" dxfId="11021" priority="9201" operator="between">
      <formula>5</formula>
      <formula>9.999</formula>
    </cfRule>
  </conditionalFormatting>
  <conditionalFormatting sqref="U55:U57">
    <cfRule type="cellIs" dxfId="11020" priority="9202" operator="between">
      <formula>0</formula>
      <formula>4.999</formula>
    </cfRule>
  </conditionalFormatting>
  <conditionalFormatting sqref="X55:X57">
    <cfRule type="cellIs" dxfId="11019" priority="9195" operator="between">
      <formula>15</formula>
      <formula>20</formula>
    </cfRule>
  </conditionalFormatting>
  <conditionalFormatting sqref="X55:X57">
    <cfRule type="cellIs" dxfId="11018" priority="9196" operator="between">
      <formula>10</formula>
      <formula>14.999</formula>
    </cfRule>
  </conditionalFormatting>
  <conditionalFormatting sqref="X55:X57">
    <cfRule type="cellIs" dxfId="11017" priority="9197" operator="between">
      <formula>5</formula>
      <formula>9.999</formula>
    </cfRule>
  </conditionalFormatting>
  <conditionalFormatting sqref="X55:X57">
    <cfRule type="cellIs" dxfId="11016" priority="9198" operator="between">
      <formula>0</formula>
      <formula>4.999</formula>
    </cfRule>
  </conditionalFormatting>
  <conditionalFormatting sqref="W55:W57">
    <cfRule type="cellIs" dxfId="11015" priority="9191" operator="between">
      <formula>15</formula>
      <formula>20</formula>
    </cfRule>
  </conditionalFormatting>
  <conditionalFormatting sqref="W55:W57">
    <cfRule type="cellIs" dxfId="11014" priority="9192" operator="between">
      <formula>10</formula>
      <formula>14.999</formula>
    </cfRule>
  </conditionalFormatting>
  <conditionalFormatting sqref="W55:W57">
    <cfRule type="cellIs" dxfId="11013" priority="9193" operator="between">
      <formula>5</formula>
      <formula>9.999</formula>
    </cfRule>
  </conditionalFormatting>
  <conditionalFormatting sqref="W55:W57">
    <cfRule type="cellIs" dxfId="11012" priority="9194" operator="between">
      <formula>0</formula>
      <formula>4.999</formula>
    </cfRule>
  </conditionalFormatting>
  <conditionalFormatting sqref="Z55:Z57">
    <cfRule type="cellIs" dxfId="11011" priority="9187" operator="between">
      <formula>15</formula>
      <formula>20</formula>
    </cfRule>
  </conditionalFormatting>
  <conditionalFormatting sqref="Z55:Z57">
    <cfRule type="cellIs" dxfId="11010" priority="9188" operator="between">
      <formula>10</formula>
      <formula>14.999</formula>
    </cfRule>
  </conditionalFormatting>
  <conditionalFormatting sqref="Z55:Z57">
    <cfRule type="cellIs" dxfId="11009" priority="9189" operator="between">
      <formula>5</formula>
      <formula>9.999</formula>
    </cfRule>
  </conditionalFormatting>
  <conditionalFormatting sqref="Z55:Z57">
    <cfRule type="cellIs" dxfId="11008" priority="9190" operator="between">
      <formula>0</formula>
      <formula>4.999</formula>
    </cfRule>
  </conditionalFormatting>
  <conditionalFormatting sqref="Y55:Y57">
    <cfRule type="cellIs" dxfId="11007" priority="9183" operator="between">
      <formula>15</formula>
      <formula>20</formula>
    </cfRule>
  </conditionalFormatting>
  <conditionalFormatting sqref="Y55:Y57">
    <cfRule type="cellIs" dxfId="11006" priority="9184" operator="between">
      <formula>10</formula>
      <formula>14.999</formula>
    </cfRule>
  </conditionalFormatting>
  <conditionalFormatting sqref="Y55:Y57">
    <cfRule type="cellIs" dxfId="11005" priority="9185" operator="between">
      <formula>5</formula>
      <formula>9.999</formula>
    </cfRule>
  </conditionalFormatting>
  <conditionalFormatting sqref="Y55:Y57">
    <cfRule type="cellIs" dxfId="11004" priority="9186" operator="between">
      <formula>0</formula>
      <formula>4.999</formula>
    </cfRule>
  </conditionalFormatting>
  <conditionalFormatting sqref="AB55:AB57">
    <cfRule type="cellIs" dxfId="11003" priority="9179" operator="between">
      <formula>15</formula>
      <formula>20</formula>
    </cfRule>
  </conditionalFormatting>
  <conditionalFormatting sqref="AB55:AB57">
    <cfRule type="cellIs" dxfId="11002" priority="9180" operator="between">
      <formula>10</formula>
      <formula>14.999</formula>
    </cfRule>
  </conditionalFormatting>
  <conditionalFormatting sqref="AB55:AB57">
    <cfRule type="cellIs" dxfId="11001" priority="9181" operator="between">
      <formula>5</formula>
      <formula>9.999</formula>
    </cfRule>
  </conditionalFormatting>
  <conditionalFormatting sqref="AB55:AB57">
    <cfRule type="cellIs" dxfId="11000" priority="9182" operator="between">
      <formula>0</formula>
      <formula>4.999</formula>
    </cfRule>
  </conditionalFormatting>
  <conditionalFormatting sqref="AA55:AA57">
    <cfRule type="cellIs" dxfId="10999" priority="9175" operator="between">
      <formula>15</formula>
      <formula>20</formula>
    </cfRule>
  </conditionalFormatting>
  <conditionalFormatting sqref="AA55:AA57">
    <cfRule type="cellIs" dxfId="10998" priority="9176" operator="between">
      <formula>10</formula>
      <formula>14.999</formula>
    </cfRule>
  </conditionalFormatting>
  <conditionalFormatting sqref="AA55:AA57">
    <cfRule type="cellIs" dxfId="10997" priority="9177" operator="between">
      <formula>5</formula>
      <formula>9.999</formula>
    </cfRule>
  </conditionalFormatting>
  <conditionalFormatting sqref="AA55:AA57">
    <cfRule type="cellIs" dxfId="10996" priority="9178" operator="between">
      <formula>0</formula>
      <formula>4.999</formula>
    </cfRule>
  </conditionalFormatting>
  <conditionalFormatting sqref="AD55:AD57">
    <cfRule type="cellIs" dxfId="10995" priority="9171" operator="between">
      <formula>15</formula>
      <formula>20</formula>
    </cfRule>
  </conditionalFormatting>
  <conditionalFormatting sqref="AD55:AD57">
    <cfRule type="cellIs" dxfId="10994" priority="9172" operator="between">
      <formula>10</formula>
      <formula>14.999</formula>
    </cfRule>
  </conditionalFormatting>
  <conditionalFormatting sqref="AD55:AD57">
    <cfRule type="cellIs" dxfId="10993" priority="9173" operator="between">
      <formula>5</formula>
      <formula>9.999</formula>
    </cfRule>
  </conditionalFormatting>
  <conditionalFormatting sqref="AD55:AD57">
    <cfRule type="cellIs" dxfId="10992" priority="9174" operator="between">
      <formula>0</formula>
      <formula>4.999</formula>
    </cfRule>
  </conditionalFormatting>
  <conditionalFormatting sqref="AC55:AC57">
    <cfRule type="cellIs" dxfId="10991" priority="9167" operator="between">
      <formula>15</formula>
      <formula>20</formula>
    </cfRule>
  </conditionalFormatting>
  <conditionalFormatting sqref="AC55:AC57">
    <cfRule type="cellIs" dxfId="10990" priority="9168" operator="between">
      <formula>10</formula>
      <formula>14.999</formula>
    </cfRule>
  </conditionalFormatting>
  <conditionalFormatting sqref="AC55:AC57">
    <cfRule type="cellIs" dxfId="10989" priority="9169" operator="between">
      <formula>5</formula>
      <formula>9.999</formula>
    </cfRule>
  </conditionalFormatting>
  <conditionalFormatting sqref="AC55:AC57">
    <cfRule type="cellIs" dxfId="10988" priority="9170" operator="between">
      <formula>0</formula>
      <formula>4.999</formula>
    </cfRule>
  </conditionalFormatting>
  <conditionalFormatting sqref="AF55:AF57">
    <cfRule type="cellIs" dxfId="10987" priority="9163" operator="between">
      <formula>15</formula>
      <formula>20</formula>
    </cfRule>
  </conditionalFormatting>
  <conditionalFormatting sqref="AF55:AF57">
    <cfRule type="cellIs" dxfId="10986" priority="9164" operator="between">
      <formula>10</formula>
      <formula>14.999</formula>
    </cfRule>
  </conditionalFormatting>
  <conditionalFormatting sqref="AF55:AF57">
    <cfRule type="cellIs" dxfId="10985" priority="9165" operator="between">
      <formula>5</formula>
      <formula>9.999</formula>
    </cfRule>
  </conditionalFormatting>
  <conditionalFormatting sqref="AF55:AF57">
    <cfRule type="cellIs" dxfId="10984" priority="9166" operator="between">
      <formula>0</formula>
      <formula>4.999</formula>
    </cfRule>
  </conditionalFormatting>
  <conditionalFormatting sqref="AE55:AE57">
    <cfRule type="cellIs" dxfId="10983" priority="9159" operator="between">
      <formula>15</formula>
      <formula>20</formula>
    </cfRule>
  </conditionalFormatting>
  <conditionalFormatting sqref="AE55:AE57">
    <cfRule type="cellIs" dxfId="10982" priority="9160" operator="between">
      <formula>10</formula>
      <formula>14.999</formula>
    </cfRule>
  </conditionalFormatting>
  <conditionalFormatting sqref="AE55:AE57">
    <cfRule type="cellIs" dxfId="10981" priority="9161" operator="between">
      <formula>5</formula>
      <formula>9.999</formula>
    </cfRule>
  </conditionalFormatting>
  <conditionalFormatting sqref="AE55:AE57">
    <cfRule type="cellIs" dxfId="10980" priority="9162" operator="between">
      <formula>0</formula>
      <formula>4.999</formula>
    </cfRule>
  </conditionalFormatting>
  <conditionalFormatting sqref="AH55:AH57">
    <cfRule type="cellIs" dxfId="10979" priority="9155" operator="between">
      <formula>15</formula>
      <formula>20</formula>
    </cfRule>
  </conditionalFormatting>
  <conditionalFormatting sqref="AH55:AH57">
    <cfRule type="cellIs" dxfId="10978" priority="9156" operator="between">
      <formula>10</formula>
      <formula>14.999</formula>
    </cfRule>
  </conditionalFormatting>
  <conditionalFormatting sqref="AH55:AH57">
    <cfRule type="cellIs" dxfId="10977" priority="9157" operator="between">
      <formula>5</formula>
      <formula>9.999</formula>
    </cfRule>
  </conditionalFormatting>
  <conditionalFormatting sqref="AH55:AH57">
    <cfRule type="cellIs" dxfId="10976" priority="9158" operator="between">
      <formula>0</formula>
      <formula>4.999</formula>
    </cfRule>
  </conditionalFormatting>
  <conditionalFormatting sqref="AG55:AG57">
    <cfRule type="cellIs" dxfId="10975" priority="9151" operator="between">
      <formula>15</formula>
      <formula>20</formula>
    </cfRule>
  </conditionalFormatting>
  <conditionalFormatting sqref="AG55:AG57">
    <cfRule type="cellIs" dxfId="10974" priority="9152" operator="between">
      <formula>10</formula>
      <formula>14.999</formula>
    </cfRule>
  </conditionalFormatting>
  <conditionalFormatting sqref="AG55:AG57">
    <cfRule type="cellIs" dxfId="10973" priority="9153" operator="between">
      <formula>5</formula>
      <formula>9.999</formula>
    </cfRule>
  </conditionalFormatting>
  <conditionalFormatting sqref="AG55:AG57">
    <cfRule type="cellIs" dxfId="10972" priority="9154" operator="between">
      <formula>0</formula>
      <formula>4.999</formula>
    </cfRule>
  </conditionalFormatting>
  <conditionalFormatting sqref="AJ55:AJ57">
    <cfRule type="cellIs" dxfId="10971" priority="9147" operator="between">
      <formula>15</formula>
      <formula>20</formula>
    </cfRule>
  </conditionalFormatting>
  <conditionalFormatting sqref="AJ55:AJ57">
    <cfRule type="cellIs" dxfId="10970" priority="9148" operator="between">
      <formula>10</formula>
      <formula>14.999</formula>
    </cfRule>
  </conditionalFormatting>
  <conditionalFormatting sqref="AJ55:AJ57">
    <cfRule type="cellIs" dxfId="10969" priority="9149" operator="between">
      <formula>5</formula>
      <formula>9.999</formula>
    </cfRule>
  </conditionalFormatting>
  <conditionalFormatting sqref="AJ55:AJ57">
    <cfRule type="cellIs" dxfId="10968" priority="9150" operator="between">
      <formula>0</formula>
      <formula>4.999</formula>
    </cfRule>
  </conditionalFormatting>
  <conditionalFormatting sqref="AI55:AI57">
    <cfRule type="cellIs" dxfId="10967" priority="9143" operator="between">
      <formula>15</formula>
      <formula>20</formula>
    </cfRule>
  </conditionalFormatting>
  <conditionalFormatting sqref="AI55:AI57">
    <cfRule type="cellIs" dxfId="10966" priority="9144" operator="between">
      <formula>10</formula>
      <formula>14.999</formula>
    </cfRule>
  </conditionalFormatting>
  <conditionalFormatting sqref="AI55:AI57">
    <cfRule type="cellIs" dxfId="10965" priority="9145" operator="between">
      <formula>5</formula>
      <formula>9.999</formula>
    </cfRule>
  </conditionalFormatting>
  <conditionalFormatting sqref="AI55:AI57">
    <cfRule type="cellIs" dxfId="10964" priority="9146" operator="between">
      <formula>0</formula>
      <formula>4.999</formula>
    </cfRule>
  </conditionalFormatting>
  <conditionalFormatting sqref="AL55:AL57">
    <cfRule type="cellIs" dxfId="10963" priority="9139" operator="between">
      <formula>15</formula>
      <formula>20</formula>
    </cfRule>
  </conditionalFormatting>
  <conditionalFormatting sqref="AL55:AL57">
    <cfRule type="cellIs" dxfId="10962" priority="9140" operator="between">
      <formula>10</formula>
      <formula>14.999</formula>
    </cfRule>
  </conditionalFormatting>
  <conditionalFormatting sqref="AL55:AL57">
    <cfRule type="cellIs" dxfId="10961" priority="9141" operator="between">
      <formula>5</formula>
      <formula>9.999</formula>
    </cfRule>
  </conditionalFormatting>
  <conditionalFormatting sqref="AL55:AL57">
    <cfRule type="cellIs" dxfId="10960" priority="9142" operator="between">
      <formula>0</formula>
      <formula>4.999</formula>
    </cfRule>
  </conditionalFormatting>
  <conditionalFormatting sqref="AK55:AK57">
    <cfRule type="cellIs" dxfId="10959" priority="9135" operator="between">
      <formula>15</formula>
      <formula>20</formula>
    </cfRule>
  </conditionalFormatting>
  <conditionalFormatting sqref="AK55:AK57">
    <cfRule type="cellIs" dxfId="10958" priority="9136" operator="between">
      <formula>10</formula>
      <formula>14.999</formula>
    </cfRule>
  </conditionalFormatting>
  <conditionalFormatting sqref="AK55:AK57">
    <cfRule type="cellIs" dxfId="10957" priority="9137" operator="between">
      <formula>5</formula>
      <formula>9.999</formula>
    </cfRule>
  </conditionalFormatting>
  <conditionalFormatting sqref="AK55:AK57">
    <cfRule type="cellIs" dxfId="10956" priority="9138" operator="between">
      <formula>0</formula>
      <formula>4.999</formula>
    </cfRule>
  </conditionalFormatting>
  <conditionalFormatting sqref="BH55:BH57">
    <cfRule type="cellIs" dxfId="10955" priority="9131" operator="between">
      <formula>15</formula>
      <formula>20</formula>
    </cfRule>
  </conditionalFormatting>
  <conditionalFormatting sqref="BH55:BH57">
    <cfRule type="cellIs" dxfId="10954" priority="9132" operator="between">
      <formula>10</formula>
      <formula>14.999</formula>
    </cfRule>
  </conditionalFormatting>
  <conditionalFormatting sqref="BH55:BH57">
    <cfRule type="cellIs" dxfId="10953" priority="9133" operator="between">
      <formula>5</formula>
      <formula>9.999</formula>
    </cfRule>
  </conditionalFormatting>
  <conditionalFormatting sqref="BH55:BH57">
    <cfRule type="cellIs" dxfId="10952" priority="9134" operator="between">
      <formula>0</formula>
      <formula>4.999</formula>
    </cfRule>
  </conditionalFormatting>
  <conditionalFormatting sqref="BG55:BG57">
    <cfRule type="cellIs" dxfId="10951" priority="9127" operator="between">
      <formula>15</formula>
      <formula>20</formula>
    </cfRule>
  </conditionalFormatting>
  <conditionalFormatting sqref="BG55:BG57">
    <cfRule type="cellIs" dxfId="10950" priority="9128" operator="between">
      <formula>10</formula>
      <formula>14.999</formula>
    </cfRule>
  </conditionalFormatting>
  <conditionalFormatting sqref="BG55:BG57">
    <cfRule type="cellIs" dxfId="10949" priority="9129" operator="between">
      <formula>5</formula>
      <formula>9.999</formula>
    </cfRule>
  </conditionalFormatting>
  <conditionalFormatting sqref="BG55:BG57">
    <cfRule type="cellIs" dxfId="10948" priority="9130" operator="between">
      <formula>0</formula>
      <formula>4.999</formula>
    </cfRule>
  </conditionalFormatting>
  <conditionalFormatting sqref="BJ55:BJ57">
    <cfRule type="cellIs" dxfId="10947" priority="9123" operator="between">
      <formula>15</formula>
      <formula>20</formula>
    </cfRule>
  </conditionalFormatting>
  <conditionalFormatting sqref="BJ55:BJ57">
    <cfRule type="cellIs" dxfId="10946" priority="9124" operator="between">
      <formula>10</formula>
      <formula>14.999</formula>
    </cfRule>
  </conditionalFormatting>
  <conditionalFormatting sqref="BJ55:BJ57">
    <cfRule type="cellIs" dxfId="10945" priority="9125" operator="between">
      <formula>5</formula>
      <formula>9.999</formula>
    </cfRule>
  </conditionalFormatting>
  <conditionalFormatting sqref="BJ55:BJ57">
    <cfRule type="cellIs" dxfId="10944" priority="9126" operator="between">
      <formula>0</formula>
      <formula>4.999</formula>
    </cfRule>
  </conditionalFormatting>
  <conditionalFormatting sqref="BI55:BI57">
    <cfRule type="cellIs" dxfId="10943" priority="9119" operator="between">
      <formula>15</formula>
      <formula>20</formula>
    </cfRule>
  </conditionalFormatting>
  <conditionalFormatting sqref="BI55:BI57">
    <cfRule type="cellIs" dxfId="10942" priority="9120" operator="between">
      <formula>10</formula>
      <formula>14.999</formula>
    </cfRule>
  </conditionalFormatting>
  <conditionalFormatting sqref="BI55:BI57">
    <cfRule type="cellIs" dxfId="10941" priority="9121" operator="between">
      <formula>5</formula>
      <formula>9.999</formula>
    </cfRule>
  </conditionalFormatting>
  <conditionalFormatting sqref="BI55:BI57">
    <cfRule type="cellIs" dxfId="10940" priority="9122" operator="between">
      <formula>0</formula>
      <formula>4.999</formula>
    </cfRule>
  </conditionalFormatting>
  <conditionalFormatting sqref="BL55:BL57">
    <cfRule type="cellIs" dxfId="10939" priority="9115" operator="between">
      <formula>15</formula>
      <formula>20</formula>
    </cfRule>
  </conditionalFormatting>
  <conditionalFormatting sqref="BL55:BL57">
    <cfRule type="cellIs" dxfId="10938" priority="9116" operator="between">
      <formula>10</formula>
      <formula>14.999</formula>
    </cfRule>
  </conditionalFormatting>
  <conditionalFormatting sqref="BL55:BL57">
    <cfRule type="cellIs" dxfId="10937" priority="9117" operator="between">
      <formula>5</formula>
      <formula>9.999</formula>
    </cfRule>
  </conditionalFormatting>
  <conditionalFormatting sqref="BL55:BL57">
    <cfRule type="cellIs" dxfId="10936" priority="9118" operator="between">
      <formula>0</formula>
      <formula>4.999</formula>
    </cfRule>
  </conditionalFormatting>
  <conditionalFormatting sqref="BK55:BK57">
    <cfRule type="cellIs" dxfId="10935" priority="9111" operator="between">
      <formula>15</formula>
      <formula>20</formula>
    </cfRule>
  </conditionalFormatting>
  <conditionalFormatting sqref="BK55:BK57">
    <cfRule type="cellIs" dxfId="10934" priority="9112" operator="between">
      <formula>10</formula>
      <formula>14.999</formula>
    </cfRule>
  </conditionalFormatting>
  <conditionalFormatting sqref="BK55:BK57">
    <cfRule type="cellIs" dxfId="10933" priority="9113" operator="between">
      <formula>5</formula>
      <formula>9.999</formula>
    </cfRule>
  </conditionalFormatting>
  <conditionalFormatting sqref="BK55:BK57">
    <cfRule type="cellIs" dxfId="10932" priority="9114" operator="between">
      <formula>0</formula>
      <formula>4.999</formula>
    </cfRule>
  </conditionalFormatting>
  <conditionalFormatting sqref="BN55:BN57">
    <cfRule type="cellIs" dxfId="10931" priority="9107" operator="between">
      <formula>15</formula>
      <formula>20</formula>
    </cfRule>
  </conditionalFormatting>
  <conditionalFormatting sqref="BN55:BN57">
    <cfRule type="cellIs" dxfId="10930" priority="9108" operator="between">
      <formula>10</formula>
      <formula>14.999</formula>
    </cfRule>
  </conditionalFormatting>
  <conditionalFormatting sqref="BN55:BN57">
    <cfRule type="cellIs" dxfId="10929" priority="9109" operator="between">
      <formula>5</formula>
      <formula>9.999</formula>
    </cfRule>
  </conditionalFormatting>
  <conditionalFormatting sqref="BN55:BN57">
    <cfRule type="cellIs" dxfId="10928" priority="9110" operator="between">
      <formula>0</formula>
      <formula>4.999</formula>
    </cfRule>
  </conditionalFormatting>
  <conditionalFormatting sqref="BM55:BM57">
    <cfRule type="cellIs" dxfId="10927" priority="9103" operator="between">
      <formula>15</formula>
      <formula>20</formula>
    </cfRule>
  </conditionalFormatting>
  <conditionalFormatting sqref="BM55:BM57">
    <cfRule type="cellIs" dxfId="10926" priority="9104" operator="between">
      <formula>10</formula>
      <formula>14.999</formula>
    </cfRule>
  </conditionalFormatting>
  <conditionalFormatting sqref="BM55:BM57">
    <cfRule type="cellIs" dxfId="10925" priority="9105" operator="between">
      <formula>5</formula>
      <formula>9.999</formula>
    </cfRule>
  </conditionalFormatting>
  <conditionalFormatting sqref="BM55:BM57">
    <cfRule type="cellIs" dxfId="10924" priority="9106" operator="between">
      <formula>0</formula>
      <formula>4.999</formula>
    </cfRule>
  </conditionalFormatting>
  <conditionalFormatting sqref="BP55:BP57">
    <cfRule type="cellIs" dxfId="10923" priority="9099" operator="between">
      <formula>15</formula>
      <formula>20</formula>
    </cfRule>
  </conditionalFormatting>
  <conditionalFormatting sqref="BP55:BP57">
    <cfRule type="cellIs" dxfId="10922" priority="9100" operator="between">
      <formula>10</formula>
      <formula>14.999</formula>
    </cfRule>
  </conditionalFormatting>
  <conditionalFormatting sqref="BP55:BP57">
    <cfRule type="cellIs" dxfId="10921" priority="9101" operator="between">
      <formula>5</formula>
      <formula>9.999</formula>
    </cfRule>
  </conditionalFormatting>
  <conditionalFormatting sqref="BP55:BP57">
    <cfRule type="cellIs" dxfId="10920" priority="9102" operator="between">
      <formula>0</formula>
      <formula>4.999</formula>
    </cfRule>
  </conditionalFormatting>
  <conditionalFormatting sqref="BO55:BO57">
    <cfRule type="cellIs" dxfId="10919" priority="9095" operator="between">
      <formula>15</formula>
      <formula>20</formula>
    </cfRule>
  </conditionalFormatting>
  <conditionalFormatting sqref="BO55:BO57">
    <cfRule type="cellIs" dxfId="10918" priority="9096" operator="between">
      <formula>10</formula>
      <formula>14.999</formula>
    </cfRule>
  </conditionalFormatting>
  <conditionalFormatting sqref="BO55:BO57">
    <cfRule type="cellIs" dxfId="10917" priority="9097" operator="between">
      <formula>5</formula>
      <formula>9.999</formula>
    </cfRule>
  </conditionalFormatting>
  <conditionalFormatting sqref="BO55:BO57">
    <cfRule type="cellIs" dxfId="10916" priority="9098" operator="between">
      <formula>0</formula>
      <formula>4.999</formula>
    </cfRule>
  </conditionalFormatting>
  <conditionalFormatting sqref="P61:P63">
    <cfRule type="cellIs" dxfId="10915" priority="8107" operator="between">
      <formula>15</formula>
      <formula>20</formula>
    </cfRule>
  </conditionalFormatting>
  <conditionalFormatting sqref="P61:P63">
    <cfRule type="cellIs" dxfId="10914" priority="8108" operator="between">
      <formula>10</formula>
      <formula>14.999</formula>
    </cfRule>
  </conditionalFormatting>
  <conditionalFormatting sqref="P61:P63">
    <cfRule type="cellIs" dxfId="10913" priority="8109" operator="between">
      <formula>5</formula>
      <formula>9.999</formula>
    </cfRule>
  </conditionalFormatting>
  <conditionalFormatting sqref="P61:P63">
    <cfRule type="cellIs" dxfId="10912" priority="8110" operator="between">
      <formula>0</formula>
      <formula>4.999</formula>
    </cfRule>
  </conditionalFormatting>
  <conditionalFormatting sqref="R61:R63">
    <cfRule type="cellIs" dxfId="10911" priority="8099" operator="between">
      <formula>15</formula>
      <formula>20</formula>
    </cfRule>
  </conditionalFormatting>
  <conditionalFormatting sqref="R61:R63">
    <cfRule type="cellIs" dxfId="10910" priority="8100" operator="between">
      <formula>10</formula>
      <formula>14.999</formula>
    </cfRule>
  </conditionalFormatting>
  <conditionalFormatting sqref="R61:R63">
    <cfRule type="cellIs" dxfId="10909" priority="8101" operator="between">
      <formula>5</formula>
      <formula>9.999</formula>
    </cfRule>
  </conditionalFormatting>
  <conditionalFormatting sqref="R61:R63">
    <cfRule type="cellIs" dxfId="10908" priority="8102" operator="between">
      <formula>0</formula>
      <formula>4.999</formula>
    </cfRule>
  </conditionalFormatting>
  <conditionalFormatting sqref="Q61:Q63">
    <cfRule type="cellIs" dxfId="10907" priority="8095" operator="between">
      <formula>15</formula>
      <formula>20</formula>
    </cfRule>
  </conditionalFormatting>
  <conditionalFormatting sqref="Q61:Q63">
    <cfRule type="cellIs" dxfId="10906" priority="8096" operator="between">
      <formula>10</formula>
      <formula>14.999</formula>
    </cfRule>
  </conditionalFormatting>
  <conditionalFormatting sqref="Q61:Q63">
    <cfRule type="cellIs" dxfId="10905" priority="8097" operator="between">
      <formula>5</formula>
      <formula>9.999</formula>
    </cfRule>
  </conditionalFormatting>
  <conditionalFormatting sqref="Q61:Q63">
    <cfRule type="cellIs" dxfId="10904" priority="8098" operator="between">
      <formula>0</formula>
      <formula>4.999</formula>
    </cfRule>
  </conditionalFormatting>
  <conditionalFormatting sqref="T61:T63">
    <cfRule type="cellIs" dxfId="10903" priority="8091" operator="between">
      <formula>15</formula>
      <formula>20</formula>
    </cfRule>
  </conditionalFormatting>
  <conditionalFormatting sqref="T61:T63">
    <cfRule type="cellIs" dxfId="10902" priority="8092" operator="between">
      <formula>10</formula>
      <formula>14.999</formula>
    </cfRule>
  </conditionalFormatting>
  <conditionalFormatting sqref="T61:T63">
    <cfRule type="cellIs" dxfId="10901" priority="8093" operator="between">
      <formula>5</formula>
      <formula>9.999</formula>
    </cfRule>
  </conditionalFormatting>
  <conditionalFormatting sqref="T61:T63">
    <cfRule type="cellIs" dxfId="10900" priority="8094" operator="between">
      <formula>0</formula>
      <formula>4.999</formula>
    </cfRule>
  </conditionalFormatting>
  <conditionalFormatting sqref="S61:S63">
    <cfRule type="cellIs" dxfId="10899" priority="8087" operator="between">
      <formula>15</formula>
      <formula>20</formula>
    </cfRule>
  </conditionalFormatting>
  <conditionalFormatting sqref="S61:S63">
    <cfRule type="cellIs" dxfId="10898" priority="8088" operator="between">
      <formula>10</formula>
      <formula>14.999</formula>
    </cfRule>
  </conditionalFormatting>
  <conditionalFormatting sqref="S61:S63">
    <cfRule type="cellIs" dxfId="10897" priority="8089" operator="between">
      <formula>5</formula>
      <formula>9.999</formula>
    </cfRule>
  </conditionalFormatting>
  <conditionalFormatting sqref="S61:S63">
    <cfRule type="cellIs" dxfId="10896" priority="8090" operator="between">
      <formula>0</formula>
      <formula>4.999</formula>
    </cfRule>
  </conditionalFormatting>
  <conditionalFormatting sqref="V61:V63">
    <cfRule type="cellIs" dxfId="10895" priority="8083" operator="between">
      <formula>15</formula>
      <formula>20</formula>
    </cfRule>
  </conditionalFormatting>
  <conditionalFormatting sqref="V61:V63">
    <cfRule type="cellIs" dxfId="10894" priority="8084" operator="between">
      <formula>10</formula>
      <formula>14.999</formula>
    </cfRule>
  </conditionalFormatting>
  <conditionalFormatting sqref="V61:V63">
    <cfRule type="cellIs" dxfId="10893" priority="8085" operator="between">
      <formula>5</formula>
      <formula>9.999</formula>
    </cfRule>
  </conditionalFormatting>
  <conditionalFormatting sqref="V61:V63">
    <cfRule type="cellIs" dxfId="10892" priority="8086" operator="between">
      <formula>0</formula>
      <formula>4.999</formula>
    </cfRule>
  </conditionalFormatting>
  <conditionalFormatting sqref="U61:U63">
    <cfRule type="cellIs" dxfId="10891" priority="8079" operator="between">
      <formula>15</formula>
      <formula>20</formula>
    </cfRule>
  </conditionalFormatting>
  <conditionalFormatting sqref="U61:U63">
    <cfRule type="cellIs" dxfId="10890" priority="8080" operator="between">
      <formula>10</formula>
      <formula>14.999</formula>
    </cfRule>
  </conditionalFormatting>
  <conditionalFormatting sqref="U61:U63">
    <cfRule type="cellIs" dxfId="10889" priority="8081" operator="between">
      <formula>5</formula>
      <formula>9.999</formula>
    </cfRule>
  </conditionalFormatting>
  <conditionalFormatting sqref="U61:U63">
    <cfRule type="cellIs" dxfId="10888" priority="8082" operator="between">
      <formula>0</formula>
      <formula>4.999</formula>
    </cfRule>
  </conditionalFormatting>
  <conditionalFormatting sqref="X61:X63">
    <cfRule type="cellIs" dxfId="10887" priority="8075" operator="between">
      <formula>15</formula>
      <formula>20</formula>
    </cfRule>
  </conditionalFormatting>
  <conditionalFormatting sqref="X61:X63">
    <cfRule type="cellIs" dxfId="10886" priority="8076" operator="between">
      <formula>10</formula>
      <formula>14.999</formula>
    </cfRule>
  </conditionalFormatting>
  <conditionalFormatting sqref="X61:X63">
    <cfRule type="cellIs" dxfId="10885" priority="8077" operator="between">
      <formula>5</formula>
      <formula>9.999</formula>
    </cfRule>
  </conditionalFormatting>
  <conditionalFormatting sqref="X61:X63">
    <cfRule type="cellIs" dxfId="10884" priority="8078" operator="between">
      <formula>0</formula>
      <formula>4.999</formula>
    </cfRule>
  </conditionalFormatting>
  <conditionalFormatting sqref="W61:W63">
    <cfRule type="cellIs" dxfId="10883" priority="8071" operator="between">
      <formula>15</formula>
      <formula>20</formula>
    </cfRule>
  </conditionalFormatting>
  <conditionalFormatting sqref="W61:W63">
    <cfRule type="cellIs" dxfId="10882" priority="8072" operator="between">
      <formula>10</formula>
      <formula>14.999</formula>
    </cfRule>
  </conditionalFormatting>
  <conditionalFormatting sqref="W61:W63">
    <cfRule type="cellIs" dxfId="10881" priority="8073" operator="between">
      <formula>5</formula>
      <formula>9.999</formula>
    </cfRule>
  </conditionalFormatting>
  <conditionalFormatting sqref="W61:W63">
    <cfRule type="cellIs" dxfId="10880" priority="8074" operator="between">
      <formula>0</formula>
      <formula>4.999</formula>
    </cfRule>
  </conditionalFormatting>
  <conditionalFormatting sqref="Z61:Z63">
    <cfRule type="cellIs" dxfId="10879" priority="8067" operator="between">
      <formula>15</formula>
      <formula>20</formula>
    </cfRule>
  </conditionalFormatting>
  <conditionalFormatting sqref="Z61:Z63">
    <cfRule type="cellIs" dxfId="10878" priority="8068" operator="between">
      <formula>10</formula>
      <formula>14.999</formula>
    </cfRule>
  </conditionalFormatting>
  <conditionalFormatting sqref="Z61:Z63">
    <cfRule type="cellIs" dxfId="10877" priority="8069" operator="between">
      <formula>5</formula>
      <formula>9.999</formula>
    </cfRule>
  </conditionalFormatting>
  <conditionalFormatting sqref="Z61:Z63">
    <cfRule type="cellIs" dxfId="10876" priority="8070" operator="between">
      <formula>0</formula>
      <formula>4.999</formula>
    </cfRule>
  </conditionalFormatting>
  <conditionalFormatting sqref="Y61:Y63">
    <cfRule type="cellIs" dxfId="10875" priority="8063" operator="between">
      <formula>15</formula>
      <formula>20</formula>
    </cfRule>
  </conditionalFormatting>
  <conditionalFormatting sqref="Y61:Y63">
    <cfRule type="cellIs" dxfId="10874" priority="8064" operator="between">
      <formula>10</formula>
      <formula>14.999</formula>
    </cfRule>
  </conditionalFormatting>
  <conditionalFormatting sqref="Y61:Y63">
    <cfRule type="cellIs" dxfId="10873" priority="8065" operator="between">
      <formula>5</formula>
      <formula>9.999</formula>
    </cfRule>
  </conditionalFormatting>
  <conditionalFormatting sqref="Y61:Y63">
    <cfRule type="cellIs" dxfId="10872" priority="8066" operator="between">
      <formula>0</formula>
      <formula>4.999</formula>
    </cfRule>
  </conditionalFormatting>
  <conditionalFormatting sqref="AB61:AB63">
    <cfRule type="cellIs" dxfId="10871" priority="8059" operator="between">
      <formula>15</formula>
      <formula>20</formula>
    </cfRule>
  </conditionalFormatting>
  <conditionalFormatting sqref="AB61:AB63">
    <cfRule type="cellIs" dxfId="10870" priority="8060" operator="between">
      <formula>10</formula>
      <formula>14.999</formula>
    </cfRule>
  </conditionalFormatting>
  <conditionalFormatting sqref="AB61:AB63">
    <cfRule type="cellIs" dxfId="10869" priority="8061" operator="between">
      <formula>5</formula>
      <formula>9.999</formula>
    </cfRule>
  </conditionalFormatting>
  <conditionalFormatting sqref="AB61:AB63">
    <cfRule type="cellIs" dxfId="10868" priority="8062" operator="between">
      <formula>0</formula>
      <formula>4.999</formula>
    </cfRule>
  </conditionalFormatting>
  <conditionalFormatting sqref="AA61:AA63">
    <cfRule type="cellIs" dxfId="10867" priority="8055" operator="between">
      <formula>15</formula>
      <formula>20</formula>
    </cfRule>
  </conditionalFormatting>
  <conditionalFormatting sqref="AA61:AA63">
    <cfRule type="cellIs" dxfId="10866" priority="8056" operator="between">
      <formula>10</formula>
      <formula>14.999</formula>
    </cfRule>
  </conditionalFormatting>
  <conditionalFormatting sqref="AA61:AA63">
    <cfRule type="cellIs" dxfId="10865" priority="8057" operator="between">
      <formula>5</formula>
      <formula>9.999</formula>
    </cfRule>
  </conditionalFormatting>
  <conditionalFormatting sqref="AA61:AA63">
    <cfRule type="cellIs" dxfId="10864" priority="8058" operator="between">
      <formula>0</formula>
      <formula>4.999</formula>
    </cfRule>
  </conditionalFormatting>
  <conditionalFormatting sqref="AD61:AD63">
    <cfRule type="cellIs" dxfId="10863" priority="8051" operator="between">
      <formula>15</formula>
      <formula>20</formula>
    </cfRule>
  </conditionalFormatting>
  <conditionalFormatting sqref="AD61:AD63">
    <cfRule type="cellIs" dxfId="10862" priority="8052" operator="between">
      <formula>10</formula>
      <formula>14.999</formula>
    </cfRule>
  </conditionalFormatting>
  <conditionalFormatting sqref="AD61:AD63">
    <cfRule type="cellIs" dxfId="10861" priority="8053" operator="between">
      <formula>5</formula>
      <formula>9.999</formula>
    </cfRule>
  </conditionalFormatting>
  <conditionalFormatting sqref="AD61:AD63">
    <cfRule type="cellIs" dxfId="10860" priority="8054" operator="between">
      <formula>0</formula>
      <formula>4.999</formula>
    </cfRule>
  </conditionalFormatting>
  <conditionalFormatting sqref="AC61:AC63">
    <cfRule type="cellIs" dxfId="10859" priority="8047" operator="between">
      <formula>15</formula>
      <formula>20</formula>
    </cfRule>
  </conditionalFormatting>
  <conditionalFormatting sqref="AC61:AC63">
    <cfRule type="cellIs" dxfId="10858" priority="8048" operator="between">
      <formula>10</formula>
      <formula>14.999</formula>
    </cfRule>
  </conditionalFormatting>
  <conditionalFormatting sqref="AC61:AC63">
    <cfRule type="cellIs" dxfId="10857" priority="8049" operator="between">
      <formula>5</formula>
      <formula>9.999</formula>
    </cfRule>
  </conditionalFormatting>
  <conditionalFormatting sqref="AC61:AC63">
    <cfRule type="cellIs" dxfId="10856" priority="8050" operator="between">
      <formula>0</formula>
      <formula>4.999</formula>
    </cfRule>
  </conditionalFormatting>
  <conditionalFormatting sqref="AF61:AF63">
    <cfRule type="cellIs" dxfId="10855" priority="8043" operator="between">
      <formula>15</formula>
      <formula>20</formula>
    </cfRule>
  </conditionalFormatting>
  <conditionalFormatting sqref="AF61:AF63">
    <cfRule type="cellIs" dxfId="10854" priority="8044" operator="between">
      <formula>10</formula>
      <formula>14.999</formula>
    </cfRule>
  </conditionalFormatting>
  <conditionalFormatting sqref="AF61:AF63">
    <cfRule type="cellIs" dxfId="10853" priority="8045" operator="between">
      <formula>5</formula>
      <formula>9.999</formula>
    </cfRule>
  </conditionalFormatting>
  <conditionalFormatting sqref="AF61:AF63">
    <cfRule type="cellIs" dxfId="10852" priority="8046" operator="between">
      <formula>0</formula>
      <formula>4.999</formula>
    </cfRule>
  </conditionalFormatting>
  <conditionalFormatting sqref="AE61:AE63">
    <cfRule type="cellIs" dxfId="10851" priority="8039" operator="between">
      <formula>15</formula>
      <formula>20</formula>
    </cfRule>
  </conditionalFormatting>
  <conditionalFormatting sqref="AE61:AE63">
    <cfRule type="cellIs" dxfId="10850" priority="8040" operator="between">
      <formula>10</formula>
      <formula>14.999</formula>
    </cfRule>
  </conditionalFormatting>
  <conditionalFormatting sqref="AE61:AE63">
    <cfRule type="cellIs" dxfId="10849" priority="8041" operator="between">
      <formula>5</formula>
      <formula>9.999</formula>
    </cfRule>
  </conditionalFormatting>
  <conditionalFormatting sqref="AE61:AE63">
    <cfRule type="cellIs" dxfId="10848" priority="8042" operator="between">
      <formula>0</formula>
      <formula>4.999</formula>
    </cfRule>
  </conditionalFormatting>
  <conditionalFormatting sqref="AH61:AH63">
    <cfRule type="cellIs" dxfId="10847" priority="8035" operator="between">
      <formula>15</formula>
      <formula>20</formula>
    </cfRule>
  </conditionalFormatting>
  <conditionalFormatting sqref="AH61:AH63">
    <cfRule type="cellIs" dxfId="10846" priority="8036" operator="between">
      <formula>10</formula>
      <formula>14.999</formula>
    </cfRule>
  </conditionalFormatting>
  <conditionalFormatting sqref="AH61:AH63">
    <cfRule type="cellIs" dxfId="10845" priority="8037" operator="between">
      <formula>5</formula>
      <formula>9.999</formula>
    </cfRule>
  </conditionalFormatting>
  <conditionalFormatting sqref="AH61:AH63">
    <cfRule type="cellIs" dxfId="10844" priority="8038" operator="between">
      <formula>0</formula>
      <formula>4.999</formula>
    </cfRule>
  </conditionalFormatting>
  <conditionalFormatting sqref="AG61:AG63">
    <cfRule type="cellIs" dxfId="10843" priority="8031" operator="between">
      <formula>15</formula>
      <formula>20</formula>
    </cfRule>
  </conditionalFormatting>
  <conditionalFormatting sqref="AG61:AG63">
    <cfRule type="cellIs" dxfId="10842" priority="8032" operator="between">
      <formula>10</formula>
      <formula>14.999</formula>
    </cfRule>
  </conditionalFormatting>
  <conditionalFormatting sqref="AG61:AG63">
    <cfRule type="cellIs" dxfId="10841" priority="8033" operator="between">
      <formula>5</formula>
      <formula>9.999</formula>
    </cfRule>
  </conditionalFormatting>
  <conditionalFormatting sqref="AG61:AG63">
    <cfRule type="cellIs" dxfId="10840" priority="8034" operator="between">
      <formula>0</formula>
      <formula>4.999</formula>
    </cfRule>
  </conditionalFormatting>
  <conditionalFormatting sqref="AJ61:AJ63">
    <cfRule type="cellIs" dxfId="10839" priority="8027" operator="between">
      <formula>15</formula>
      <formula>20</formula>
    </cfRule>
  </conditionalFormatting>
  <conditionalFormatting sqref="AJ61:AJ63">
    <cfRule type="cellIs" dxfId="10838" priority="8028" operator="between">
      <formula>10</formula>
      <formula>14.999</formula>
    </cfRule>
  </conditionalFormatting>
  <conditionalFormatting sqref="AJ61:AJ63">
    <cfRule type="cellIs" dxfId="10837" priority="8029" operator="between">
      <formula>5</formula>
      <formula>9.999</formula>
    </cfRule>
  </conditionalFormatting>
  <conditionalFormatting sqref="AJ61:AJ63">
    <cfRule type="cellIs" dxfId="10836" priority="8030" operator="between">
      <formula>0</formula>
      <formula>4.999</formula>
    </cfRule>
  </conditionalFormatting>
  <conditionalFormatting sqref="AI61:AI63">
    <cfRule type="cellIs" dxfId="10835" priority="8023" operator="between">
      <formula>15</formula>
      <formula>20</formula>
    </cfRule>
  </conditionalFormatting>
  <conditionalFormatting sqref="AI61:AI63">
    <cfRule type="cellIs" dxfId="10834" priority="8024" operator="between">
      <formula>10</formula>
      <formula>14.999</formula>
    </cfRule>
  </conditionalFormatting>
  <conditionalFormatting sqref="AI61:AI63">
    <cfRule type="cellIs" dxfId="10833" priority="8025" operator="between">
      <formula>5</formula>
      <formula>9.999</formula>
    </cfRule>
  </conditionalFormatting>
  <conditionalFormatting sqref="AI61:AI63">
    <cfRule type="cellIs" dxfId="10832" priority="8026" operator="between">
      <formula>0</formula>
      <formula>4.999</formula>
    </cfRule>
  </conditionalFormatting>
  <conditionalFormatting sqref="AL61:AL63">
    <cfRule type="cellIs" dxfId="10831" priority="8019" operator="between">
      <formula>15</formula>
      <formula>20</formula>
    </cfRule>
  </conditionalFormatting>
  <conditionalFormatting sqref="AL61:AL63">
    <cfRule type="cellIs" dxfId="10830" priority="8020" operator="between">
      <formula>10</formula>
      <formula>14.999</formula>
    </cfRule>
  </conditionalFormatting>
  <conditionalFormatting sqref="AL61:AL63">
    <cfRule type="cellIs" dxfId="10829" priority="8021" operator="between">
      <formula>5</formula>
      <formula>9.999</formula>
    </cfRule>
  </conditionalFormatting>
  <conditionalFormatting sqref="AL61:AL63">
    <cfRule type="cellIs" dxfId="10828" priority="8022" operator="between">
      <formula>0</formula>
      <formula>4.999</formula>
    </cfRule>
  </conditionalFormatting>
  <conditionalFormatting sqref="AK61:AK63">
    <cfRule type="cellIs" dxfId="10827" priority="8015" operator="between">
      <formula>15</formula>
      <formula>20</formula>
    </cfRule>
  </conditionalFormatting>
  <conditionalFormatting sqref="AK61:AK63">
    <cfRule type="cellIs" dxfId="10826" priority="8016" operator="between">
      <formula>10</formula>
      <formula>14.999</formula>
    </cfRule>
  </conditionalFormatting>
  <conditionalFormatting sqref="AK61:AK63">
    <cfRule type="cellIs" dxfId="10825" priority="8017" operator="between">
      <formula>5</formula>
      <formula>9.999</formula>
    </cfRule>
  </conditionalFormatting>
  <conditionalFormatting sqref="AK61:AK63">
    <cfRule type="cellIs" dxfId="10824" priority="8018" operator="between">
      <formula>0</formula>
      <formula>4.999</formula>
    </cfRule>
  </conditionalFormatting>
  <conditionalFormatting sqref="BH61:BH63">
    <cfRule type="cellIs" dxfId="10823" priority="8011" operator="between">
      <formula>15</formula>
      <formula>20</formula>
    </cfRule>
  </conditionalFormatting>
  <conditionalFormatting sqref="BH61:BH63">
    <cfRule type="cellIs" dxfId="10822" priority="8012" operator="between">
      <formula>10</formula>
      <formula>14.999</formula>
    </cfRule>
  </conditionalFormatting>
  <conditionalFormatting sqref="BH61:BH63">
    <cfRule type="cellIs" dxfId="10821" priority="8013" operator="between">
      <formula>5</formula>
      <formula>9.999</formula>
    </cfRule>
  </conditionalFormatting>
  <conditionalFormatting sqref="BH61:BH63">
    <cfRule type="cellIs" dxfId="10820" priority="8014" operator="between">
      <formula>0</formula>
      <formula>4.999</formula>
    </cfRule>
  </conditionalFormatting>
  <conditionalFormatting sqref="BG61:BG63">
    <cfRule type="cellIs" dxfId="10819" priority="8007" operator="between">
      <formula>15</formula>
      <formula>20</formula>
    </cfRule>
  </conditionalFormatting>
  <conditionalFormatting sqref="BG61:BG63">
    <cfRule type="cellIs" dxfId="10818" priority="8008" operator="between">
      <formula>10</formula>
      <formula>14.999</formula>
    </cfRule>
  </conditionalFormatting>
  <conditionalFormatting sqref="BG61:BG63">
    <cfRule type="cellIs" dxfId="10817" priority="8009" operator="between">
      <formula>5</formula>
      <formula>9.999</formula>
    </cfRule>
  </conditionalFormatting>
  <conditionalFormatting sqref="BG61:BG63">
    <cfRule type="cellIs" dxfId="10816" priority="8010" operator="between">
      <formula>0</formula>
      <formula>4.999</formula>
    </cfRule>
  </conditionalFormatting>
  <conditionalFormatting sqref="BJ61:BJ63">
    <cfRule type="cellIs" dxfId="10815" priority="8003" operator="between">
      <formula>15</formula>
      <formula>20</formula>
    </cfRule>
  </conditionalFormatting>
  <conditionalFormatting sqref="BJ61:BJ63">
    <cfRule type="cellIs" dxfId="10814" priority="8004" operator="between">
      <formula>10</formula>
      <formula>14.999</formula>
    </cfRule>
  </conditionalFormatting>
  <conditionalFormatting sqref="BJ61:BJ63">
    <cfRule type="cellIs" dxfId="10813" priority="8005" operator="between">
      <formula>5</formula>
      <formula>9.999</formula>
    </cfRule>
  </conditionalFormatting>
  <conditionalFormatting sqref="BJ61:BJ63">
    <cfRule type="cellIs" dxfId="10812" priority="8006" operator="between">
      <formula>0</formula>
      <formula>4.999</formula>
    </cfRule>
  </conditionalFormatting>
  <conditionalFormatting sqref="BI61:BI63">
    <cfRule type="cellIs" dxfId="10811" priority="7999" operator="between">
      <formula>15</formula>
      <formula>20</formula>
    </cfRule>
  </conditionalFormatting>
  <conditionalFormatting sqref="BI61:BI63">
    <cfRule type="cellIs" dxfId="10810" priority="8000" operator="between">
      <formula>10</formula>
      <formula>14.999</formula>
    </cfRule>
  </conditionalFormatting>
  <conditionalFormatting sqref="BI61:BI63">
    <cfRule type="cellIs" dxfId="10809" priority="8001" operator="between">
      <formula>5</formula>
      <formula>9.999</formula>
    </cfRule>
  </conditionalFormatting>
  <conditionalFormatting sqref="BI61:BI63">
    <cfRule type="cellIs" dxfId="10808" priority="8002" operator="between">
      <formula>0</formula>
      <formula>4.999</formula>
    </cfRule>
  </conditionalFormatting>
  <conditionalFormatting sqref="BL61:BL63">
    <cfRule type="cellIs" dxfId="10807" priority="7995" operator="between">
      <formula>15</formula>
      <formula>20</formula>
    </cfRule>
  </conditionalFormatting>
  <conditionalFormatting sqref="BL61:BL63">
    <cfRule type="cellIs" dxfId="10806" priority="7996" operator="between">
      <formula>10</formula>
      <formula>14.999</formula>
    </cfRule>
  </conditionalFormatting>
  <conditionalFormatting sqref="BL61:BL63">
    <cfRule type="cellIs" dxfId="10805" priority="7997" operator="between">
      <formula>5</formula>
      <formula>9.999</formula>
    </cfRule>
  </conditionalFormatting>
  <conditionalFormatting sqref="BL61:BL63">
    <cfRule type="cellIs" dxfId="10804" priority="7998" operator="between">
      <formula>0</formula>
      <formula>4.999</formula>
    </cfRule>
  </conditionalFormatting>
  <conditionalFormatting sqref="BK61:BK63">
    <cfRule type="cellIs" dxfId="10803" priority="7991" operator="between">
      <formula>15</formula>
      <formula>20</formula>
    </cfRule>
  </conditionalFormatting>
  <conditionalFormatting sqref="BK61:BK63">
    <cfRule type="cellIs" dxfId="10802" priority="7992" operator="between">
      <formula>10</formula>
      <formula>14.999</formula>
    </cfRule>
  </conditionalFormatting>
  <conditionalFormatting sqref="BK61:BK63">
    <cfRule type="cellIs" dxfId="10801" priority="7993" operator="between">
      <formula>5</formula>
      <formula>9.999</formula>
    </cfRule>
  </conditionalFormatting>
  <conditionalFormatting sqref="BK61:BK63">
    <cfRule type="cellIs" dxfId="10800" priority="7994" operator="between">
      <formula>0</formula>
      <formula>4.999</formula>
    </cfRule>
  </conditionalFormatting>
  <conditionalFormatting sqref="BN61:BN63">
    <cfRule type="cellIs" dxfId="10799" priority="7987" operator="between">
      <formula>15</formula>
      <formula>20</formula>
    </cfRule>
  </conditionalFormatting>
  <conditionalFormatting sqref="BN61:BN63">
    <cfRule type="cellIs" dxfId="10798" priority="7988" operator="between">
      <formula>10</formula>
      <formula>14.999</formula>
    </cfRule>
  </conditionalFormatting>
  <conditionalFormatting sqref="BN61:BN63">
    <cfRule type="cellIs" dxfId="10797" priority="7989" operator="between">
      <formula>5</formula>
      <formula>9.999</formula>
    </cfRule>
  </conditionalFormatting>
  <conditionalFormatting sqref="BN61:BN63">
    <cfRule type="cellIs" dxfId="10796" priority="7990" operator="between">
      <formula>0</formula>
      <formula>4.999</formula>
    </cfRule>
  </conditionalFormatting>
  <conditionalFormatting sqref="BM61:BM63">
    <cfRule type="cellIs" dxfId="10795" priority="7983" operator="between">
      <formula>15</formula>
      <formula>20</formula>
    </cfRule>
  </conditionalFormatting>
  <conditionalFormatting sqref="BM61:BM63">
    <cfRule type="cellIs" dxfId="10794" priority="7984" operator="between">
      <formula>10</formula>
      <formula>14.999</formula>
    </cfRule>
  </conditionalFormatting>
  <conditionalFormatting sqref="BM61:BM63">
    <cfRule type="cellIs" dxfId="10793" priority="7985" operator="between">
      <formula>5</formula>
      <formula>9.999</formula>
    </cfRule>
  </conditionalFormatting>
  <conditionalFormatting sqref="BM61:BM63">
    <cfRule type="cellIs" dxfId="10792" priority="7986" operator="between">
      <formula>0</formula>
      <formula>4.999</formula>
    </cfRule>
  </conditionalFormatting>
  <conditionalFormatting sqref="BP61:BP63">
    <cfRule type="cellIs" dxfId="10791" priority="7979" operator="between">
      <formula>15</formula>
      <formula>20</formula>
    </cfRule>
  </conditionalFormatting>
  <conditionalFormatting sqref="BP61:BP63">
    <cfRule type="cellIs" dxfId="10790" priority="7980" operator="between">
      <formula>10</formula>
      <formula>14.999</formula>
    </cfRule>
  </conditionalFormatting>
  <conditionalFormatting sqref="BP61:BP63">
    <cfRule type="cellIs" dxfId="10789" priority="7981" operator="between">
      <formula>5</formula>
      <formula>9.999</formula>
    </cfRule>
  </conditionalFormatting>
  <conditionalFormatting sqref="BP61:BP63">
    <cfRule type="cellIs" dxfId="10788" priority="7982" operator="between">
      <formula>0</formula>
      <formula>4.999</formula>
    </cfRule>
  </conditionalFormatting>
  <conditionalFormatting sqref="BO61:BO63">
    <cfRule type="cellIs" dxfId="10787" priority="7975" operator="between">
      <formula>15</formula>
      <formula>20</formula>
    </cfRule>
  </conditionalFormatting>
  <conditionalFormatting sqref="BO61:BO63">
    <cfRule type="cellIs" dxfId="10786" priority="7976" operator="between">
      <formula>10</formula>
      <formula>14.999</formula>
    </cfRule>
  </conditionalFormatting>
  <conditionalFormatting sqref="BO61:BO63">
    <cfRule type="cellIs" dxfId="10785" priority="7977" operator="between">
      <formula>5</formula>
      <formula>9.999</formula>
    </cfRule>
  </conditionalFormatting>
  <conditionalFormatting sqref="BO61:BO63">
    <cfRule type="cellIs" dxfId="10784" priority="7978" operator="between">
      <formula>0</formula>
      <formula>4.999</formula>
    </cfRule>
  </conditionalFormatting>
  <conditionalFormatting sqref="P67:P69">
    <cfRule type="cellIs" dxfId="10783" priority="6827" operator="between">
      <formula>15</formula>
      <formula>20</formula>
    </cfRule>
  </conditionalFormatting>
  <conditionalFormatting sqref="P67:P69">
    <cfRule type="cellIs" dxfId="10782" priority="6828" operator="between">
      <formula>10</formula>
      <formula>14.999</formula>
    </cfRule>
  </conditionalFormatting>
  <conditionalFormatting sqref="P67:P69">
    <cfRule type="cellIs" dxfId="10781" priority="6829" operator="between">
      <formula>5</formula>
      <formula>9.999</formula>
    </cfRule>
  </conditionalFormatting>
  <conditionalFormatting sqref="P67:P69">
    <cfRule type="cellIs" dxfId="10780" priority="6830" operator="between">
      <formula>0</formula>
      <formula>4.999</formula>
    </cfRule>
  </conditionalFormatting>
  <conditionalFormatting sqref="R67:R69">
    <cfRule type="cellIs" dxfId="10779" priority="6819" operator="between">
      <formula>15</formula>
      <formula>20</formula>
    </cfRule>
  </conditionalFormatting>
  <conditionalFormatting sqref="R67:R69">
    <cfRule type="cellIs" dxfId="10778" priority="6820" operator="between">
      <formula>10</formula>
      <formula>14.999</formula>
    </cfRule>
  </conditionalFormatting>
  <conditionalFormatting sqref="R67:R69">
    <cfRule type="cellIs" dxfId="10777" priority="6821" operator="between">
      <formula>5</formula>
      <formula>9.999</formula>
    </cfRule>
  </conditionalFormatting>
  <conditionalFormatting sqref="R67:R69">
    <cfRule type="cellIs" dxfId="10776" priority="6822" operator="between">
      <formula>0</formula>
      <formula>4.999</formula>
    </cfRule>
  </conditionalFormatting>
  <conditionalFormatting sqref="Q67:Q69">
    <cfRule type="cellIs" dxfId="10775" priority="6815" operator="between">
      <formula>15</formula>
      <formula>20</formula>
    </cfRule>
  </conditionalFormatting>
  <conditionalFormatting sqref="Q67:Q69">
    <cfRule type="cellIs" dxfId="10774" priority="6816" operator="between">
      <formula>10</formula>
      <formula>14.999</formula>
    </cfRule>
  </conditionalFormatting>
  <conditionalFormatting sqref="Q67:Q69">
    <cfRule type="cellIs" dxfId="10773" priority="6817" operator="between">
      <formula>5</formula>
      <formula>9.999</formula>
    </cfRule>
  </conditionalFormatting>
  <conditionalFormatting sqref="Q67:Q69">
    <cfRule type="cellIs" dxfId="10772" priority="6818" operator="between">
      <formula>0</formula>
      <formula>4.999</formula>
    </cfRule>
  </conditionalFormatting>
  <conditionalFormatting sqref="T67:T69">
    <cfRule type="cellIs" dxfId="10771" priority="6811" operator="between">
      <formula>15</formula>
      <formula>20</formula>
    </cfRule>
  </conditionalFormatting>
  <conditionalFormatting sqref="T67:T69">
    <cfRule type="cellIs" dxfId="10770" priority="6812" operator="between">
      <formula>10</formula>
      <formula>14.999</formula>
    </cfRule>
  </conditionalFormatting>
  <conditionalFormatting sqref="T67:T69">
    <cfRule type="cellIs" dxfId="10769" priority="6813" operator="between">
      <formula>5</formula>
      <formula>9.999</formula>
    </cfRule>
  </conditionalFormatting>
  <conditionalFormatting sqref="T67:T69">
    <cfRule type="cellIs" dxfId="10768" priority="6814" operator="between">
      <formula>0</formula>
      <formula>4.999</formula>
    </cfRule>
  </conditionalFormatting>
  <conditionalFormatting sqref="S67:S69">
    <cfRule type="cellIs" dxfId="10767" priority="6807" operator="between">
      <formula>15</formula>
      <formula>20</formula>
    </cfRule>
  </conditionalFormatting>
  <conditionalFormatting sqref="S67:S69">
    <cfRule type="cellIs" dxfId="10766" priority="6808" operator="between">
      <formula>10</formula>
      <formula>14.999</formula>
    </cfRule>
  </conditionalFormatting>
  <conditionalFormatting sqref="S67:S69">
    <cfRule type="cellIs" dxfId="10765" priority="6809" operator="between">
      <formula>5</formula>
      <formula>9.999</formula>
    </cfRule>
  </conditionalFormatting>
  <conditionalFormatting sqref="S67:S69">
    <cfRule type="cellIs" dxfId="10764" priority="6810" operator="between">
      <formula>0</formula>
      <formula>4.999</formula>
    </cfRule>
  </conditionalFormatting>
  <conditionalFormatting sqref="V67:V69">
    <cfRule type="cellIs" dxfId="10763" priority="6803" operator="between">
      <formula>15</formula>
      <formula>20</formula>
    </cfRule>
  </conditionalFormatting>
  <conditionalFormatting sqref="V67:V69">
    <cfRule type="cellIs" dxfId="10762" priority="6804" operator="between">
      <formula>10</formula>
      <formula>14.999</formula>
    </cfRule>
  </conditionalFormatting>
  <conditionalFormatting sqref="V67:V69">
    <cfRule type="cellIs" dxfId="10761" priority="6805" operator="between">
      <formula>5</formula>
      <formula>9.999</formula>
    </cfRule>
  </conditionalFormatting>
  <conditionalFormatting sqref="V67:V69">
    <cfRule type="cellIs" dxfId="10760" priority="6806" operator="between">
      <formula>0</formula>
      <formula>4.999</formula>
    </cfRule>
  </conditionalFormatting>
  <conditionalFormatting sqref="U67:U69">
    <cfRule type="cellIs" dxfId="10759" priority="6799" operator="between">
      <formula>15</formula>
      <formula>20</formula>
    </cfRule>
  </conditionalFormatting>
  <conditionalFormatting sqref="U67:U69">
    <cfRule type="cellIs" dxfId="10758" priority="6800" operator="between">
      <formula>10</formula>
      <formula>14.999</formula>
    </cfRule>
  </conditionalFormatting>
  <conditionalFormatting sqref="U67:U69">
    <cfRule type="cellIs" dxfId="10757" priority="6801" operator="between">
      <formula>5</formula>
      <formula>9.999</formula>
    </cfRule>
  </conditionalFormatting>
  <conditionalFormatting sqref="U67:U69">
    <cfRule type="cellIs" dxfId="10756" priority="6802" operator="between">
      <formula>0</formula>
      <formula>4.999</formula>
    </cfRule>
  </conditionalFormatting>
  <conditionalFormatting sqref="X67:X69">
    <cfRule type="cellIs" dxfId="10755" priority="6795" operator="between">
      <formula>15</formula>
      <formula>20</formula>
    </cfRule>
  </conditionalFormatting>
  <conditionalFormatting sqref="X67:X69">
    <cfRule type="cellIs" dxfId="10754" priority="6796" operator="between">
      <formula>10</formula>
      <formula>14.999</formula>
    </cfRule>
  </conditionalFormatting>
  <conditionalFormatting sqref="X67:X69">
    <cfRule type="cellIs" dxfId="10753" priority="6797" operator="between">
      <formula>5</formula>
      <formula>9.999</formula>
    </cfRule>
  </conditionalFormatting>
  <conditionalFormatting sqref="X67:X69">
    <cfRule type="cellIs" dxfId="10752" priority="6798" operator="between">
      <formula>0</formula>
      <formula>4.999</formula>
    </cfRule>
  </conditionalFormatting>
  <conditionalFormatting sqref="W67:W69">
    <cfRule type="cellIs" dxfId="10751" priority="6791" operator="between">
      <formula>15</formula>
      <formula>20</formula>
    </cfRule>
  </conditionalFormatting>
  <conditionalFormatting sqref="W67:W69">
    <cfRule type="cellIs" dxfId="10750" priority="6792" operator="between">
      <formula>10</formula>
      <formula>14.999</formula>
    </cfRule>
  </conditionalFormatting>
  <conditionalFormatting sqref="W67:W69">
    <cfRule type="cellIs" dxfId="10749" priority="6793" operator="between">
      <formula>5</formula>
      <formula>9.999</formula>
    </cfRule>
  </conditionalFormatting>
  <conditionalFormatting sqref="W67:W69">
    <cfRule type="cellIs" dxfId="10748" priority="6794" operator="between">
      <formula>0</formula>
      <formula>4.999</formula>
    </cfRule>
  </conditionalFormatting>
  <conditionalFormatting sqref="Z67:Z69">
    <cfRule type="cellIs" dxfId="10747" priority="6787" operator="between">
      <formula>15</formula>
      <formula>20</formula>
    </cfRule>
  </conditionalFormatting>
  <conditionalFormatting sqref="Z67:Z69">
    <cfRule type="cellIs" dxfId="10746" priority="6788" operator="between">
      <formula>10</formula>
      <formula>14.999</formula>
    </cfRule>
  </conditionalFormatting>
  <conditionalFormatting sqref="Z67:Z69">
    <cfRule type="cellIs" dxfId="10745" priority="6789" operator="between">
      <formula>5</formula>
      <formula>9.999</formula>
    </cfRule>
  </conditionalFormatting>
  <conditionalFormatting sqref="Z67:Z69">
    <cfRule type="cellIs" dxfId="10744" priority="6790" operator="between">
      <formula>0</formula>
      <formula>4.999</formula>
    </cfRule>
  </conditionalFormatting>
  <conditionalFormatting sqref="Y67:Y69">
    <cfRule type="cellIs" dxfId="10743" priority="6783" operator="between">
      <formula>15</formula>
      <formula>20</formula>
    </cfRule>
  </conditionalFormatting>
  <conditionalFormatting sqref="Y67:Y69">
    <cfRule type="cellIs" dxfId="10742" priority="6784" operator="between">
      <formula>10</formula>
      <formula>14.999</formula>
    </cfRule>
  </conditionalFormatting>
  <conditionalFormatting sqref="Y67:Y69">
    <cfRule type="cellIs" dxfId="10741" priority="6785" operator="between">
      <formula>5</formula>
      <formula>9.999</formula>
    </cfRule>
  </conditionalFormatting>
  <conditionalFormatting sqref="Y67:Y69">
    <cfRule type="cellIs" dxfId="10740" priority="6786" operator="between">
      <formula>0</formula>
      <formula>4.999</formula>
    </cfRule>
  </conditionalFormatting>
  <conditionalFormatting sqref="AB67:AB69">
    <cfRule type="cellIs" dxfId="10739" priority="6779" operator="between">
      <formula>15</formula>
      <formula>20</formula>
    </cfRule>
  </conditionalFormatting>
  <conditionalFormatting sqref="AB67:AB69">
    <cfRule type="cellIs" dxfId="10738" priority="6780" operator="between">
      <formula>10</formula>
      <formula>14.999</formula>
    </cfRule>
  </conditionalFormatting>
  <conditionalFormatting sqref="AB67:AB69">
    <cfRule type="cellIs" dxfId="10737" priority="6781" operator="between">
      <formula>5</formula>
      <formula>9.999</formula>
    </cfRule>
  </conditionalFormatting>
  <conditionalFormatting sqref="AB67:AB69">
    <cfRule type="cellIs" dxfId="10736" priority="6782" operator="between">
      <formula>0</formula>
      <formula>4.999</formula>
    </cfRule>
  </conditionalFormatting>
  <conditionalFormatting sqref="AA67:AA69">
    <cfRule type="cellIs" dxfId="10735" priority="6775" operator="between">
      <formula>15</formula>
      <formula>20</formula>
    </cfRule>
  </conditionalFormatting>
  <conditionalFormatting sqref="AA67:AA69">
    <cfRule type="cellIs" dxfId="10734" priority="6776" operator="between">
      <formula>10</formula>
      <formula>14.999</formula>
    </cfRule>
  </conditionalFormatting>
  <conditionalFormatting sqref="AA67:AA69">
    <cfRule type="cellIs" dxfId="10733" priority="6777" operator="between">
      <formula>5</formula>
      <formula>9.999</formula>
    </cfRule>
  </conditionalFormatting>
  <conditionalFormatting sqref="AA67:AA69">
    <cfRule type="cellIs" dxfId="10732" priority="6778" operator="between">
      <formula>0</formula>
      <formula>4.999</formula>
    </cfRule>
  </conditionalFormatting>
  <conditionalFormatting sqref="AD67:AD69">
    <cfRule type="cellIs" dxfId="10731" priority="6771" operator="between">
      <formula>15</formula>
      <formula>20</formula>
    </cfRule>
  </conditionalFormatting>
  <conditionalFormatting sqref="AD67:AD69">
    <cfRule type="cellIs" dxfId="10730" priority="6772" operator="between">
      <formula>10</formula>
      <formula>14.999</formula>
    </cfRule>
  </conditionalFormatting>
  <conditionalFormatting sqref="AD67:AD69">
    <cfRule type="cellIs" dxfId="10729" priority="6773" operator="between">
      <formula>5</formula>
      <formula>9.999</formula>
    </cfRule>
  </conditionalFormatting>
  <conditionalFormatting sqref="AD67:AD69">
    <cfRule type="cellIs" dxfId="10728" priority="6774" operator="between">
      <formula>0</formula>
      <formula>4.999</formula>
    </cfRule>
  </conditionalFormatting>
  <conditionalFormatting sqref="AC67:AC69">
    <cfRule type="cellIs" dxfId="10727" priority="6767" operator="between">
      <formula>15</formula>
      <formula>20</formula>
    </cfRule>
  </conditionalFormatting>
  <conditionalFormatting sqref="AC67:AC69">
    <cfRule type="cellIs" dxfId="10726" priority="6768" operator="between">
      <formula>10</formula>
      <formula>14.999</formula>
    </cfRule>
  </conditionalFormatting>
  <conditionalFormatting sqref="AC67:AC69">
    <cfRule type="cellIs" dxfId="10725" priority="6769" operator="between">
      <formula>5</formula>
      <formula>9.999</formula>
    </cfRule>
  </conditionalFormatting>
  <conditionalFormatting sqref="AC67:AC69">
    <cfRule type="cellIs" dxfId="10724" priority="6770" operator="between">
      <formula>0</formula>
      <formula>4.999</formula>
    </cfRule>
  </conditionalFormatting>
  <conditionalFormatting sqref="AF67:AF69">
    <cfRule type="cellIs" dxfId="10723" priority="6763" operator="between">
      <formula>15</formula>
      <formula>20</formula>
    </cfRule>
  </conditionalFormatting>
  <conditionalFormatting sqref="AF67:AF69">
    <cfRule type="cellIs" dxfId="10722" priority="6764" operator="between">
      <formula>10</formula>
      <formula>14.999</formula>
    </cfRule>
  </conditionalFormatting>
  <conditionalFormatting sqref="AF67:AF69">
    <cfRule type="cellIs" dxfId="10721" priority="6765" operator="between">
      <formula>5</formula>
      <formula>9.999</formula>
    </cfRule>
  </conditionalFormatting>
  <conditionalFormatting sqref="AF67:AF69">
    <cfRule type="cellIs" dxfId="10720" priority="6766" operator="between">
      <formula>0</formula>
      <formula>4.999</formula>
    </cfRule>
  </conditionalFormatting>
  <conditionalFormatting sqref="AE67:AE69">
    <cfRule type="cellIs" dxfId="10719" priority="6759" operator="between">
      <formula>15</formula>
      <formula>20</formula>
    </cfRule>
  </conditionalFormatting>
  <conditionalFormatting sqref="AE67:AE69">
    <cfRule type="cellIs" dxfId="10718" priority="6760" operator="between">
      <formula>10</formula>
      <formula>14.999</formula>
    </cfRule>
  </conditionalFormatting>
  <conditionalFormatting sqref="AE67:AE69">
    <cfRule type="cellIs" dxfId="10717" priority="6761" operator="between">
      <formula>5</formula>
      <formula>9.999</formula>
    </cfRule>
  </conditionalFormatting>
  <conditionalFormatting sqref="AE67:AE69">
    <cfRule type="cellIs" dxfId="10716" priority="6762" operator="between">
      <formula>0</formula>
      <formula>4.999</formula>
    </cfRule>
  </conditionalFormatting>
  <conditionalFormatting sqref="AH67:AH69">
    <cfRule type="cellIs" dxfId="10715" priority="6755" operator="between">
      <formula>15</formula>
      <formula>20</formula>
    </cfRule>
  </conditionalFormatting>
  <conditionalFormatting sqref="AH67:AH69">
    <cfRule type="cellIs" dxfId="10714" priority="6756" operator="between">
      <formula>10</formula>
      <formula>14.999</formula>
    </cfRule>
  </conditionalFormatting>
  <conditionalFormatting sqref="AH67:AH69">
    <cfRule type="cellIs" dxfId="10713" priority="6757" operator="between">
      <formula>5</formula>
      <formula>9.999</formula>
    </cfRule>
  </conditionalFormatting>
  <conditionalFormatting sqref="AH67:AH69">
    <cfRule type="cellIs" dxfId="10712" priority="6758" operator="between">
      <formula>0</formula>
      <formula>4.999</formula>
    </cfRule>
  </conditionalFormatting>
  <conditionalFormatting sqref="AG67:AG69">
    <cfRule type="cellIs" dxfId="10711" priority="6751" operator="between">
      <formula>15</formula>
      <formula>20</formula>
    </cfRule>
  </conditionalFormatting>
  <conditionalFormatting sqref="AG67:AG69">
    <cfRule type="cellIs" dxfId="10710" priority="6752" operator="between">
      <formula>10</formula>
      <formula>14.999</formula>
    </cfRule>
  </conditionalFormatting>
  <conditionalFormatting sqref="AG67:AG69">
    <cfRule type="cellIs" dxfId="10709" priority="6753" operator="between">
      <formula>5</formula>
      <formula>9.999</formula>
    </cfRule>
  </conditionalFormatting>
  <conditionalFormatting sqref="AG67:AG69">
    <cfRule type="cellIs" dxfId="10708" priority="6754" operator="between">
      <formula>0</formula>
      <formula>4.999</formula>
    </cfRule>
  </conditionalFormatting>
  <conditionalFormatting sqref="AJ67:AJ69">
    <cfRule type="cellIs" dxfId="10707" priority="6747" operator="between">
      <formula>15</formula>
      <formula>20</formula>
    </cfRule>
  </conditionalFormatting>
  <conditionalFormatting sqref="AJ67:AJ69">
    <cfRule type="cellIs" dxfId="10706" priority="6748" operator="between">
      <formula>10</formula>
      <formula>14.999</formula>
    </cfRule>
  </conditionalFormatting>
  <conditionalFormatting sqref="AJ67:AJ69">
    <cfRule type="cellIs" dxfId="10705" priority="6749" operator="between">
      <formula>5</formula>
      <formula>9.999</formula>
    </cfRule>
  </conditionalFormatting>
  <conditionalFormatting sqref="AJ67:AJ69">
    <cfRule type="cellIs" dxfId="10704" priority="6750" operator="between">
      <formula>0</formula>
      <formula>4.999</formula>
    </cfRule>
  </conditionalFormatting>
  <conditionalFormatting sqref="AI67:AI69">
    <cfRule type="cellIs" dxfId="10703" priority="6743" operator="between">
      <formula>15</formula>
      <formula>20</formula>
    </cfRule>
  </conditionalFormatting>
  <conditionalFormatting sqref="AI67:AI69">
    <cfRule type="cellIs" dxfId="10702" priority="6744" operator="between">
      <formula>10</formula>
      <formula>14.999</formula>
    </cfRule>
  </conditionalFormatting>
  <conditionalFormatting sqref="AI67:AI69">
    <cfRule type="cellIs" dxfId="10701" priority="6745" operator="between">
      <formula>5</formula>
      <formula>9.999</formula>
    </cfRule>
  </conditionalFormatting>
  <conditionalFormatting sqref="AI67:AI69">
    <cfRule type="cellIs" dxfId="10700" priority="6746" operator="between">
      <formula>0</formula>
      <formula>4.999</formula>
    </cfRule>
  </conditionalFormatting>
  <conditionalFormatting sqref="AL67:AL69">
    <cfRule type="cellIs" dxfId="10699" priority="6739" operator="between">
      <formula>15</formula>
      <formula>20</formula>
    </cfRule>
  </conditionalFormatting>
  <conditionalFormatting sqref="AL67:AL69">
    <cfRule type="cellIs" dxfId="10698" priority="6740" operator="between">
      <formula>10</formula>
      <formula>14.999</formula>
    </cfRule>
  </conditionalFormatting>
  <conditionalFormatting sqref="AL67:AL69">
    <cfRule type="cellIs" dxfId="10697" priority="6741" operator="between">
      <formula>5</formula>
      <formula>9.999</formula>
    </cfRule>
  </conditionalFormatting>
  <conditionalFormatting sqref="AL67:AL69">
    <cfRule type="cellIs" dxfId="10696" priority="6742" operator="between">
      <formula>0</formula>
      <formula>4.999</formula>
    </cfRule>
  </conditionalFormatting>
  <conditionalFormatting sqref="AK67:AK69">
    <cfRule type="cellIs" dxfId="10695" priority="6735" operator="between">
      <formula>15</formula>
      <formula>20</formula>
    </cfRule>
  </conditionalFormatting>
  <conditionalFormatting sqref="AK67:AK69">
    <cfRule type="cellIs" dxfId="10694" priority="6736" operator="between">
      <formula>10</formula>
      <formula>14.999</formula>
    </cfRule>
  </conditionalFormatting>
  <conditionalFormatting sqref="AK67:AK69">
    <cfRule type="cellIs" dxfId="10693" priority="6737" operator="between">
      <formula>5</formula>
      <formula>9.999</formula>
    </cfRule>
  </conditionalFormatting>
  <conditionalFormatting sqref="AK67:AK69">
    <cfRule type="cellIs" dxfId="10692" priority="6738" operator="between">
      <formula>0</formula>
      <formula>4.999</formula>
    </cfRule>
  </conditionalFormatting>
  <conditionalFormatting sqref="BH67:BH69">
    <cfRule type="cellIs" dxfId="10691" priority="6731" operator="between">
      <formula>15</formula>
      <formula>20</formula>
    </cfRule>
  </conditionalFormatting>
  <conditionalFormatting sqref="BH67:BH69">
    <cfRule type="cellIs" dxfId="10690" priority="6732" operator="between">
      <formula>10</formula>
      <formula>14.999</formula>
    </cfRule>
  </conditionalFormatting>
  <conditionalFormatting sqref="BH67:BH69">
    <cfRule type="cellIs" dxfId="10689" priority="6733" operator="between">
      <formula>5</formula>
      <formula>9.999</formula>
    </cfRule>
  </conditionalFormatting>
  <conditionalFormatting sqref="BH67:BH69">
    <cfRule type="cellIs" dxfId="10688" priority="6734" operator="between">
      <formula>0</formula>
      <formula>4.999</formula>
    </cfRule>
  </conditionalFormatting>
  <conditionalFormatting sqref="BG67:BG69">
    <cfRule type="cellIs" dxfId="10687" priority="6727" operator="between">
      <formula>15</formula>
      <formula>20</formula>
    </cfRule>
  </conditionalFormatting>
  <conditionalFormatting sqref="BG67:BG69">
    <cfRule type="cellIs" dxfId="10686" priority="6728" operator="between">
      <formula>10</formula>
      <formula>14.999</formula>
    </cfRule>
  </conditionalFormatting>
  <conditionalFormatting sqref="BG67:BG69">
    <cfRule type="cellIs" dxfId="10685" priority="6729" operator="between">
      <formula>5</formula>
      <formula>9.999</formula>
    </cfRule>
  </conditionalFormatting>
  <conditionalFormatting sqref="BG67:BG69">
    <cfRule type="cellIs" dxfId="10684" priority="6730" operator="between">
      <formula>0</formula>
      <formula>4.999</formula>
    </cfRule>
  </conditionalFormatting>
  <conditionalFormatting sqref="BJ67:BJ69">
    <cfRule type="cellIs" dxfId="10683" priority="6723" operator="between">
      <formula>15</formula>
      <formula>20</formula>
    </cfRule>
  </conditionalFormatting>
  <conditionalFormatting sqref="BJ67:BJ69">
    <cfRule type="cellIs" dxfId="10682" priority="6724" operator="between">
      <formula>10</formula>
      <formula>14.999</formula>
    </cfRule>
  </conditionalFormatting>
  <conditionalFormatting sqref="BJ67:BJ69">
    <cfRule type="cellIs" dxfId="10681" priority="6725" operator="between">
      <formula>5</formula>
      <formula>9.999</formula>
    </cfRule>
  </conditionalFormatting>
  <conditionalFormatting sqref="BJ67:BJ69">
    <cfRule type="cellIs" dxfId="10680" priority="6726" operator="between">
      <formula>0</formula>
      <formula>4.999</formula>
    </cfRule>
  </conditionalFormatting>
  <conditionalFormatting sqref="BI67:BI69">
    <cfRule type="cellIs" dxfId="10679" priority="6719" operator="between">
      <formula>15</formula>
      <formula>20</formula>
    </cfRule>
  </conditionalFormatting>
  <conditionalFormatting sqref="BI67:BI69">
    <cfRule type="cellIs" dxfId="10678" priority="6720" operator="between">
      <formula>10</formula>
      <formula>14.999</formula>
    </cfRule>
  </conditionalFormatting>
  <conditionalFormatting sqref="BI67:BI69">
    <cfRule type="cellIs" dxfId="10677" priority="6721" operator="between">
      <formula>5</formula>
      <formula>9.999</formula>
    </cfRule>
  </conditionalFormatting>
  <conditionalFormatting sqref="BI67:BI69">
    <cfRule type="cellIs" dxfId="10676" priority="6722" operator="between">
      <formula>0</formula>
      <formula>4.999</formula>
    </cfRule>
  </conditionalFormatting>
  <conditionalFormatting sqref="BL67:BL69">
    <cfRule type="cellIs" dxfId="10675" priority="6715" operator="between">
      <formula>15</formula>
      <formula>20</formula>
    </cfRule>
  </conditionalFormatting>
  <conditionalFormatting sqref="BL67:BL69">
    <cfRule type="cellIs" dxfId="10674" priority="6716" operator="between">
      <formula>10</formula>
      <formula>14.999</formula>
    </cfRule>
  </conditionalFormatting>
  <conditionalFormatting sqref="BL67:BL69">
    <cfRule type="cellIs" dxfId="10673" priority="6717" operator="between">
      <formula>5</formula>
      <formula>9.999</formula>
    </cfRule>
  </conditionalFormatting>
  <conditionalFormatting sqref="BL67:BL69">
    <cfRule type="cellIs" dxfId="10672" priority="6718" operator="between">
      <formula>0</formula>
      <formula>4.999</formula>
    </cfRule>
  </conditionalFormatting>
  <conditionalFormatting sqref="BK67:BK69">
    <cfRule type="cellIs" dxfId="10671" priority="6711" operator="between">
      <formula>15</formula>
      <formula>20</formula>
    </cfRule>
  </conditionalFormatting>
  <conditionalFormatting sqref="BK67:BK69">
    <cfRule type="cellIs" dxfId="10670" priority="6712" operator="between">
      <formula>10</formula>
      <formula>14.999</formula>
    </cfRule>
  </conditionalFormatting>
  <conditionalFormatting sqref="BK67:BK69">
    <cfRule type="cellIs" dxfId="10669" priority="6713" operator="between">
      <formula>5</formula>
      <formula>9.999</formula>
    </cfRule>
  </conditionalFormatting>
  <conditionalFormatting sqref="BK67:BK69">
    <cfRule type="cellIs" dxfId="10668" priority="6714" operator="between">
      <formula>0</formula>
      <formula>4.999</formula>
    </cfRule>
  </conditionalFormatting>
  <conditionalFormatting sqref="BN67:BN69">
    <cfRule type="cellIs" dxfId="10667" priority="6707" operator="between">
      <formula>15</formula>
      <formula>20</formula>
    </cfRule>
  </conditionalFormatting>
  <conditionalFormatting sqref="BN67:BN69">
    <cfRule type="cellIs" dxfId="10666" priority="6708" operator="between">
      <formula>10</formula>
      <formula>14.999</formula>
    </cfRule>
  </conditionalFormatting>
  <conditionalFormatting sqref="BN67:BN69">
    <cfRule type="cellIs" dxfId="10665" priority="6709" operator="between">
      <formula>5</formula>
      <formula>9.999</formula>
    </cfRule>
  </conditionalFormatting>
  <conditionalFormatting sqref="BN67:BN69">
    <cfRule type="cellIs" dxfId="10664" priority="6710" operator="between">
      <formula>0</formula>
      <formula>4.999</formula>
    </cfRule>
  </conditionalFormatting>
  <conditionalFormatting sqref="BM67:BM69">
    <cfRule type="cellIs" dxfId="10663" priority="6703" operator="between">
      <formula>15</formula>
      <formula>20</formula>
    </cfRule>
  </conditionalFormatting>
  <conditionalFormatting sqref="BM67:BM69">
    <cfRule type="cellIs" dxfId="10662" priority="6704" operator="between">
      <formula>10</formula>
      <formula>14.999</formula>
    </cfRule>
  </conditionalFormatting>
  <conditionalFormatting sqref="BM67:BM69">
    <cfRule type="cellIs" dxfId="10661" priority="6705" operator="between">
      <formula>5</formula>
      <formula>9.999</formula>
    </cfRule>
  </conditionalFormatting>
  <conditionalFormatting sqref="BM67:BM69">
    <cfRule type="cellIs" dxfId="10660" priority="6706" operator="between">
      <formula>0</formula>
      <formula>4.999</formula>
    </cfRule>
  </conditionalFormatting>
  <conditionalFormatting sqref="BP67:BP69">
    <cfRule type="cellIs" dxfId="10659" priority="6699" operator="between">
      <formula>15</formula>
      <formula>20</formula>
    </cfRule>
  </conditionalFormatting>
  <conditionalFormatting sqref="BP67:BP69">
    <cfRule type="cellIs" dxfId="10658" priority="6700" operator="between">
      <formula>10</formula>
      <formula>14.999</formula>
    </cfRule>
  </conditionalFormatting>
  <conditionalFormatting sqref="BP67:BP69">
    <cfRule type="cellIs" dxfId="10657" priority="6701" operator="between">
      <formula>5</formula>
      <formula>9.999</formula>
    </cfRule>
  </conditionalFormatting>
  <conditionalFormatting sqref="BP67:BP69">
    <cfRule type="cellIs" dxfId="10656" priority="6702" operator="between">
      <formula>0</formula>
      <formula>4.999</formula>
    </cfRule>
  </conditionalFormatting>
  <conditionalFormatting sqref="BO67:BO69">
    <cfRule type="cellIs" dxfId="10655" priority="6695" operator="between">
      <formula>15</formula>
      <formula>20</formula>
    </cfRule>
  </conditionalFormatting>
  <conditionalFormatting sqref="BO67:BO69">
    <cfRule type="cellIs" dxfId="10654" priority="6696" operator="between">
      <formula>10</formula>
      <formula>14.999</formula>
    </cfRule>
  </conditionalFormatting>
  <conditionalFormatting sqref="BO67:BO69">
    <cfRule type="cellIs" dxfId="10653" priority="6697" operator="between">
      <formula>5</formula>
      <formula>9.999</formula>
    </cfRule>
  </conditionalFormatting>
  <conditionalFormatting sqref="BO67:BO69">
    <cfRule type="cellIs" dxfId="10652" priority="6698" operator="between">
      <formula>0</formula>
      <formula>4.999</formula>
    </cfRule>
  </conditionalFormatting>
  <conditionalFormatting sqref="P71:P73">
    <cfRule type="cellIs" dxfId="10651" priority="6667" operator="between">
      <formula>15</formula>
      <formula>20</formula>
    </cfRule>
  </conditionalFormatting>
  <conditionalFormatting sqref="P71:P73">
    <cfRule type="cellIs" dxfId="10650" priority="6668" operator="between">
      <formula>10</formula>
      <formula>14.999</formula>
    </cfRule>
  </conditionalFormatting>
  <conditionalFormatting sqref="P71:P73">
    <cfRule type="cellIs" dxfId="10649" priority="6669" operator="between">
      <formula>5</formula>
      <formula>9.999</formula>
    </cfRule>
  </conditionalFormatting>
  <conditionalFormatting sqref="P71:P73">
    <cfRule type="cellIs" dxfId="10648" priority="6670" operator="between">
      <formula>0</formula>
      <formula>4.999</formula>
    </cfRule>
  </conditionalFormatting>
  <conditionalFormatting sqref="R71:R73">
    <cfRule type="cellIs" dxfId="10647" priority="6659" operator="between">
      <formula>15</formula>
      <formula>20</formula>
    </cfRule>
  </conditionalFormatting>
  <conditionalFormatting sqref="R71:R73">
    <cfRule type="cellIs" dxfId="10646" priority="6660" operator="between">
      <formula>10</formula>
      <formula>14.999</formula>
    </cfRule>
  </conditionalFormatting>
  <conditionalFormatting sqref="R71:R73">
    <cfRule type="cellIs" dxfId="10645" priority="6661" operator="between">
      <formula>5</formula>
      <formula>9.999</formula>
    </cfRule>
  </conditionalFormatting>
  <conditionalFormatting sqref="R71:R73">
    <cfRule type="cellIs" dxfId="10644" priority="6662" operator="between">
      <formula>0</formula>
      <formula>4.999</formula>
    </cfRule>
  </conditionalFormatting>
  <conditionalFormatting sqref="Q71:Q73">
    <cfRule type="cellIs" dxfId="10643" priority="6655" operator="between">
      <formula>15</formula>
      <formula>20</formula>
    </cfRule>
  </conditionalFormatting>
  <conditionalFormatting sqref="Q71:Q73">
    <cfRule type="cellIs" dxfId="10642" priority="6656" operator="between">
      <formula>10</formula>
      <formula>14.999</formula>
    </cfRule>
  </conditionalFormatting>
  <conditionalFormatting sqref="Q71:Q73">
    <cfRule type="cellIs" dxfId="10641" priority="6657" operator="between">
      <formula>5</formula>
      <formula>9.999</formula>
    </cfRule>
  </conditionalFormatting>
  <conditionalFormatting sqref="Q71:Q73">
    <cfRule type="cellIs" dxfId="10640" priority="6658" operator="between">
      <formula>0</formula>
      <formula>4.999</formula>
    </cfRule>
  </conditionalFormatting>
  <conditionalFormatting sqref="T71:T73">
    <cfRule type="cellIs" dxfId="10639" priority="6651" operator="between">
      <formula>15</formula>
      <formula>20</formula>
    </cfRule>
  </conditionalFormatting>
  <conditionalFormatting sqref="T71:T73">
    <cfRule type="cellIs" dxfId="10638" priority="6652" operator="between">
      <formula>10</formula>
      <formula>14.999</formula>
    </cfRule>
  </conditionalFormatting>
  <conditionalFormatting sqref="T71:T73">
    <cfRule type="cellIs" dxfId="10637" priority="6653" operator="between">
      <formula>5</formula>
      <formula>9.999</formula>
    </cfRule>
  </conditionalFormatting>
  <conditionalFormatting sqref="T71:T73">
    <cfRule type="cellIs" dxfId="10636" priority="6654" operator="between">
      <formula>0</formula>
      <formula>4.999</formula>
    </cfRule>
  </conditionalFormatting>
  <conditionalFormatting sqref="S71:S73">
    <cfRule type="cellIs" dxfId="10635" priority="6647" operator="between">
      <formula>15</formula>
      <formula>20</formula>
    </cfRule>
  </conditionalFormatting>
  <conditionalFormatting sqref="S71:S73">
    <cfRule type="cellIs" dxfId="10634" priority="6648" operator="between">
      <formula>10</formula>
      <formula>14.999</formula>
    </cfRule>
  </conditionalFormatting>
  <conditionalFormatting sqref="S71:S73">
    <cfRule type="cellIs" dxfId="10633" priority="6649" operator="between">
      <formula>5</formula>
      <formula>9.999</formula>
    </cfRule>
  </conditionalFormatting>
  <conditionalFormatting sqref="S71:S73">
    <cfRule type="cellIs" dxfId="10632" priority="6650" operator="between">
      <formula>0</formula>
      <formula>4.999</formula>
    </cfRule>
  </conditionalFormatting>
  <conditionalFormatting sqref="V71:V73">
    <cfRule type="cellIs" dxfId="10631" priority="6643" operator="between">
      <formula>15</formula>
      <formula>20</formula>
    </cfRule>
  </conditionalFormatting>
  <conditionalFormatting sqref="V71:V73">
    <cfRule type="cellIs" dxfId="10630" priority="6644" operator="between">
      <formula>10</formula>
      <formula>14.999</formula>
    </cfRule>
  </conditionalFormatting>
  <conditionalFormatting sqref="V71:V73">
    <cfRule type="cellIs" dxfId="10629" priority="6645" operator="between">
      <formula>5</formula>
      <formula>9.999</formula>
    </cfRule>
  </conditionalFormatting>
  <conditionalFormatting sqref="V71:V73">
    <cfRule type="cellIs" dxfId="10628" priority="6646" operator="between">
      <formula>0</formula>
      <formula>4.999</formula>
    </cfRule>
  </conditionalFormatting>
  <conditionalFormatting sqref="U71:U73">
    <cfRule type="cellIs" dxfId="10627" priority="6639" operator="between">
      <formula>15</formula>
      <formula>20</formula>
    </cfRule>
  </conditionalFormatting>
  <conditionalFormatting sqref="U71:U73">
    <cfRule type="cellIs" dxfId="10626" priority="6640" operator="between">
      <formula>10</formula>
      <formula>14.999</formula>
    </cfRule>
  </conditionalFormatting>
  <conditionalFormatting sqref="U71:U73">
    <cfRule type="cellIs" dxfId="10625" priority="6641" operator="between">
      <formula>5</formula>
      <formula>9.999</formula>
    </cfRule>
  </conditionalFormatting>
  <conditionalFormatting sqref="U71:U73">
    <cfRule type="cellIs" dxfId="10624" priority="6642" operator="between">
      <formula>0</formula>
      <formula>4.999</formula>
    </cfRule>
  </conditionalFormatting>
  <conditionalFormatting sqref="X71:X73">
    <cfRule type="cellIs" dxfId="10623" priority="6635" operator="between">
      <formula>15</formula>
      <formula>20</formula>
    </cfRule>
  </conditionalFormatting>
  <conditionalFormatting sqref="X71:X73">
    <cfRule type="cellIs" dxfId="10622" priority="6636" operator="between">
      <formula>10</formula>
      <formula>14.999</formula>
    </cfRule>
  </conditionalFormatting>
  <conditionalFormatting sqref="X71:X73">
    <cfRule type="cellIs" dxfId="10621" priority="6637" operator="between">
      <formula>5</formula>
      <formula>9.999</formula>
    </cfRule>
  </conditionalFormatting>
  <conditionalFormatting sqref="X71:X73">
    <cfRule type="cellIs" dxfId="10620" priority="6638" operator="between">
      <formula>0</formula>
      <formula>4.999</formula>
    </cfRule>
  </conditionalFormatting>
  <conditionalFormatting sqref="W71:W73">
    <cfRule type="cellIs" dxfId="10619" priority="6631" operator="between">
      <formula>15</formula>
      <formula>20</formula>
    </cfRule>
  </conditionalFormatting>
  <conditionalFormatting sqref="W71:W73">
    <cfRule type="cellIs" dxfId="10618" priority="6632" operator="between">
      <formula>10</formula>
      <formula>14.999</formula>
    </cfRule>
  </conditionalFormatting>
  <conditionalFormatting sqref="W71:W73">
    <cfRule type="cellIs" dxfId="10617" priority="6633" operator="between">
      <formula>5</formula>
      <formula>9.999</formula>
    </cfRule>
  </conditionalFormatting>
  <conditionalFormatting sqref="W71:W73">
    <cfRule type="cellIs" dxfId="10616" priority="6634" operator="between">
      <formula>0</formula>
      <formula>4.999</formula>
    </cfRule>
  </conditionalFormatting>
  <conditionalFormatting sqref="Z71:Z73">
    <cfRule type="cellIs" dxfId="10615" priority="6627" operator="between">
      <formula>15</formula>
      <formula>20</formula>
    </cfRule>
  </conditionalFormatting>
  <conditionalFormatting sqref="Z71:Z73">
    <cfRule type="cellIs" dxfId="10614" priority="6628" operator="between">
      <formula>10</formula>
      <formula>14.999</formula>
    </cfRule>
  </conditionalFormatting>
  <conditionalFormatting sqref="Z71:Z73">
    <cfRule type="cellIs" dxfId="10613" priority="6629" operator="between">
      <formula>5</formula>
      <formula>9.999</formula>
    </cfRule>
  </conditionalFormatting>
  <conditionalFormatting sqref="Z71:Z73">
    <cfRule type="cellIs" dxfId="10612" priority="6630" operator="between">
      <formula>0</formula>
      <formula>4.999</formula>
    </cfRule>
  </conditionalFormatting>
  <conditionalFormatting sqref="Y71:Y73">
    <cfRule type="cellIs" dxfId="10611" priority="6623" operator="between">
      <formula>15</formula>
      <formula>20</formula>
    </cfRule>
  </conditionalFormatting>
  <conditionalFormatting sqref="Y71:Y73">
    <cfRule type="cellIs" dxfId="10610" priority="6624" operator="between">
      <formula>10</formula>
      <formula>14.999</formula>
    </cfRule>
  </conditionalFormatting>
  <conditionalFormatting sqref="Y71:Y73">
    <cfRule type="cellIs" dxfId="10609" priority="6625" operator="between">
      <formula>5</formula>
      <formula>9.999</formula>
    </cfRule>
  </conditionalFormatting>
  <conditionalFormatting sqref="Y71:Y73">
    <cfRule type="cellIs" dxfId="10608" priority="6626" operator="between">
      <formula>0</formula>
      <formula>4.999</formula>
    </cfRule>
  </conditionalFormatting>
  <conditionalFormatting sqref="AB71:AB73">
    <cfRule type="cellIs" dxfId="10607" priority="6619" operator="between">
      <formula>15</formula>
      <formula>20</formula>
    </cfRule>
  </conditionalFormatting>
  <conditionalFormatting sqref="AB71:AB73">
    <cfRule type="cellIs" dxfId="10606" priority="6620" operator="between">
      <formula>10</formula>
      <formula>14.999</formula>
    </cfRule>
  </conditionalFormatting>
  <conditionalFormatting sqref="AB71:AB73">
    <cfRule type="cellIs" dxfId="10605" priority="6621" operator="between">
      <formula>5</formula>
      <formula>9.999</formula>
    </cfRule>
  </conditionalFormatting>
  <conditionalFormatting sqref="AB71:AB73">
    <cfRule type="cellIs" dxfId="10604" priority="6622" operator="between">
      <formula>0</formula>
      <formula>4.999</formula>
    </cfRule>
  </conditionalFormatting>
  <conditionalFormatting sqref="AA71:AA73">
    <cfRule type="cellIs" dxfId="10603" priority="6615" operator="between">
      <formula>15</formula>
      <formula>20</formula>
    </cfRule>
  </conditionalFormatting>
  <conditionalFormatting sqref="AA71:AA73">
    <cfRule type="cellIs" dxfId="10602" priority="6616" operator="between">
      <formula>10</formula>
      <formula>14.999</formula>
    </cfRule>
  </conditionalFormatting>
  <conditionalFormatting sqref="AA71:AA73">
    <cfRule type="cellIs" dxfId="10601" priority="6617" operator="between">
      <formula>5</formula>
      <formula>9.999</formula>
    </cfRule>
  </conditionalFormatting>
  <conditionalFormatting sqref="AA71:AA73">
    <cfRule type="cellIs" dxfId="10600" priority="6618" operator="between">
      <formula>0</formula>
      <formula>4.999</formula>
    </cfRule>
  </conditionalFormatting>
  <conditionalFormatting sqref="AD71:AD73">
    <cfRule type="cellIs" dxfId="10599" priority="6611" operator="between">
      <formula>15</formula>
      <formula>20</formula>
    </cfRule>
  </conditionalFormatting>
  <conditionalFormatting sqref="AD71:AD73">
    <cfRule type="cellIs" dxfId="10598" priority="6612" operator="between">
      <formula>10</formula>
      <formula>14.999</formula>
    </cfRule>
  </conditionalFormatting>
  <conditionalFormatting sqref="AD71:AD73">
    <cfRule type="cellIs" dxfId="10597" priority="6613" operator="between">
      <formula>5</formula>
      <formula>9.999</formula>
    </cfRule>
  </conditionalFormatting>
  <conditionalFormatting sqref="AD71:AD73">
    <cfRule type="cellIs" dxfId="10596" priority="6614" operator="between">
      <formula>0</formula>
      <formula>4.999</formula>
    </cfRule>
  </conditionalFormatting>
  <conditionalFormatting sqref="AC71:AC73">
    <cfRule type="cellIs" dxfId="10595" priority="6607" operator="between">
      <formula>15</formula>
      <formula>20</formula>
    </cfRule>
  </conditionalFormatting>
  <conditionalFormatting sqref="AC71:AC73">
    <cfRule type="cellIs" dxfId="10594" priority="6608" operator="between">
      <formula>10</formula>
      <formula>14.999</formula>
    </cfRule>
  </conditionalFormatting>
  <conditionalFormatting sqref="AC71:AC73">
    <cfRule type="cellIs" dxfId="10593" priority="6609" operator="between">
      <formula>5</formula>
      <formula>9.999</formula>
    </cfRule>
  </conditionalFormatting>
  <conditionalFormatting sqref="AC71:AC73">
    <cfRule type="cellIs" dxfId="10592" priority="6610" operator="between">
      <formula>0</formula>
      <formula>4.999</formula>
    </cfRule>
  </conditionalFormatting>
  <conditionalFormatting sqref="AF71:AF73">
    <cfRule type="cellIs" dxfId="10591" priority="6603" operator="between">
      <formula>15</formula>
      <formula>20</formula>
    </cfRule>
  </conditionalFormatting>
  <conditionalFormatting sqref="AF71:AF73">
    <cfRule type="cellIs" dxfId="10590" priority="6604" operator="between">
      <formula>10</formula>
      <formula>14.999</formula>
    </cfRule>
  </conditionalFormatting>
  <conditionalFormatting sqref="AF71:AF73">
    <cfRule type="cellIs" dxfId="10589" priority="6605" operator="between">
      <formula>5</formula>
      <formula>9.999</formula>
    </cfRule>
  </conditionalFormatting>
  <conditionalFormatting sqref="AF71:AF73">
    <cfRule type="cellIs" dxfId="10588" priority="6606" operator="between">
      <formula>0</formula>
      <formula>4.999</formula>
    </cfRule>
  </conditionalFormatting>
  <conditionalFormatting sqref="AE71:AE73">
    <cfRule type="cellIs" dxfId="10587" priority="6599" operator="between">
      <formula>15</formula>
      <formula>20</formula>
    </cfRule>
  </conditionalFormatting>
  <conditionalFormatting sqref="AE71:AE73">
    <cfRule type="cellIs" dxfId="10586" priority="6600" operator="between">
      <formula>10</formula>
      <formula>14.999</formula>
    </cfRule>
  </conditionalFormatting>
  <conditionalFormatting sqref="AE71:AE73">
    <cfRule type="cellIs" dxfId="10585" priority="6601" operator="between">
      <formula>5</formula>
      <formula>9.999</formula>
    </cfRule>
  </conditionalFormatting>
  <conditionalFormatting sqref="AE71:AE73">
    <cfRule type="cellIs" dxfId="10584" priority="6602" operator="between">
      <formula>0</formula>
      <formula>4.999</formula>
    </cfRule>
  </conditionalFormatting>
  <conditionalFormatting sqref="AH71:AH73">
    <cfRule type="cellIs" dxfId="10583" priority="6595" operator="between">
      <formula>15</formula>
      <formula>20</formula>
    </cfRule>
  </conditionalFormatting>
  <conditionalFormatting sqref="AH71:AH73">
    <cfRule type="cellIs" dxfId="10582" priority="6596" operator="between">
      <formula>10</formula>
      <formula>14.999</formula>
    </cfRule>
  </conditionalFormatting>
  <conditionalFormatting sqref="AH71:AH73">
    <cfRule type="cellIs" dxfId="10581" priority="6597" operator="between">
      <formula>5</formula>
      <formula>9.999</formula>
    </cfRule>
  </conditionalFormatting>
  <conditionalFormatting sqref="AH71:AH73">
    <cfRule type="cellIs" dxfId="10580" priority="6598" operator="between">
      <formula>0</formula>
      <formula>4.999</formula>
    </cfRule>
  </conditionalFormatting>
  <conditionalFormatting sqref="AG71:AG73">
    <cfRule type="cellIs" dxfId="10579" priority="6591" operator="between">
      <formula>15</formula>
      <formula>20</formula>
    </cfRule>
  </conditionalFormatting>
  <conditionalFormatting sqref="AG71:AG73">
    <cfRule type="cellIs" dxfId="10578" priority="6592" operator="between">
      <formula>10</formula>
      <formula>14.999</formula>
    </cfRule>
  </conditionalFormatting>
  <conditionalFormatting sqref="AG71:AG73">
    <cfRule type="cellIs" dxfId="10577" priority="6593" operator="between">
      <formula>5</formula>
      <formula>9.999</formula>
    </cfRule>
  </conditionalFormatting>
  <conditionalFormatting sqref="AG71:AG73">
    <cfRule type="cellIs" dxfId="10576" priority="6594" operator="between">
      <formula>0</formula>
      <formula>4.999</formula>
    </cfRule>
  </conditionalFormatting>
  <conditionalFormatting sqref="AJ71:AJ73">
    <cfRule type="cellIs" dxfId="10575" priority="6587" operator="between">
      <formula>15</formula>
      <formula>20</formula>
    </cfRule>
  </conditionalFormatting>
  <conditionalFormatting sqref="AJ71:AJ73">
    <cfRule type="cellIs" dxfId="10574" priority="6588" operator="between">
      <formula>10</formula>
      <formula>14.999</formula>
    </cfRule>
  </conditionalFormatting>
  <conditionalFormatting sqref="AJ71:AJ73">
    <cfRule type="cellIs" dxfId="10573" priority="6589" operator="between">
      <formula>5</formula>
      <formula>9.999</formula>
    </cfRule>
  </conditionalFormatting>
  <conditionalFormatting sqref="AJ71:AJ73">
    <cfRule type="cellIs" dxfId="10572" priority="6590" operator="between">
      <formula>0</formula>
      <formula>4.999</formula>
    </cfRule>
  </conditionalFormatting>
  <conditionalFormatting sqref="AI71:AI73">
    <cfRule type="cellIs" dxfId="10571" priority="6583" operator="between">
      <formula>15</formula>
      <formula>20</formula>
    </cfRule>
  </conditionalFormatting>
  <conditionalFormatting sqref="AI71:AI73">
    <cfRule type="cellIs" dxfId="10570" priority="6584" operator="between">
      <formula>10</formula>
      <formula>14.999</formula>
    </cfRule>
  </conditionalFormatting>
  <conditionalFormatting sqref="AI71:AI73">
    <cfRule type="cellIs" dxfId="10569" priority="6585" operator="between">
      <formula>5</formula>
      <formula>9.999</formula>
    </cfRule>
  </conditionalFormatting>
  <conditionalFormatting sqref="AI71:AI73">
    <cfRule type="cellIs" dxfId="10568" priority="6586" operator="between">
      <formula>0</formula>
      <formula>4.999</formula>
    </cfRule>
  </conditionalFormatting>
  <conditionalFormatting sqref="AL71:AL73">
    <cfRule type="cellIs" dxfId="10567" priority="6579" operator="between">
      <formula>15</formula>
      <formula>20</formula>
    </cfRule>
  </conditionalFormatting>
  <conditionalFormatting sqref="AL71:AL73">
    <cfRule type="cellIs" dxfId="10566" priority="6580" operator="between">
      <formula>10</formula>
      <formula>14.999</formula>
    </cfRule>
  </conditionalFormatting>
  <conditionalFormatting sqref="AL71:AL73">
    <cfRule type="cellIs" dxfId="10565" priority="6581" operator="between">
      <formula>5</formula>
      <formula>9.999</formula>
    </cfRule>
  </conditionalFormatting>
  <conditionalFormatting sqref="AL71:AL73">
    <cfRule type="cellIs" dxfId="10564" priority="6582" operator="between">
      <formula>0</formula>
      <formula>4.999</formula>
    </cfRule>
  </conditionalFormatting>
  <conditionalFormatting sqref="AK71:AK73">
    <cfRule type="cellIs" dxfId="10563" priority="6575" operator="between">
      <formula>15</formula>
      <formula>20</formula>
    </cfRule>
  </conditionalFormatting>
  <conditionalFormatting sqref="AK71:AK73">
    <cfRule type="cellIs" dxfId="10562" priority="6576" operator="between">
      <formula>10</formula>
      <formula>14.999</formula>
    </cfRule>
  </conditionalFormatting>
  <conditionalFormatting sqref="AK71:AK73">
    <cfRule type="cellIs" dxfId="10561" priority="6577" operator="between">
      <formula>5</formula>
      <formula>9.999</formula>
    </cfRule>
  </conditionalFormatting>
  <conditionalFormatting sqref="AK71:AK73">
    <cfRule type="cellIs" dxfId="10560" priority="6578" operator="between">
      <formula>0</formula>
      <formula>4.999</formula>
    </cfRule>
  </conditionalFormatting>
  <conditionalFormatting sqref="BH71:BH73">
    <cfRule type="cellIs" dxfId="10559" priority="6571" operator="between">
      <formula>15</formula>
      <formula>20</formula>
    </cfRule>
  </conditionalFormatting>
  <conditionalFormatting sqref="BH71:BH73">
    <cfRule type="cellIs" dxfId="10558" priority="6572" operator="between">
      <formula>10</formula>
      <formula>14.999</formula>
    </cfRule>
  </conditionalFormatting>
  <conditionalFormatting sqref="BH71:BH73">
    <cfRule type="cellIs" dxfId="10557" priority="6573" operator="between">
      <formula>5</formula>
      <formula>9.999</formula>
    </cfRule>
  </conditionalFormatting>
  <conditionalFormatting sqref="BH71:BH73">
    <cfRule type="cellIs" dxfId="10556" priority="6574" operator="between">
      <formula>0</formula>
      <formula>4.999</formula>
    </cfRule>
  </conditionalFormatting>
  <conditionalFormatting sqref="BG71:BG73">
    <cfRule type="cellIs" dxfId="10555" priority="6567" operator="between">
      <formula>15</formula>
      <formula>20</formula>
    </cfRule>
  </conditionalFormatting>
  <conditionalFormatting sqref="BG71:BG73">
    <cfRule type="cellIs" dxfId="10554" priority="6568" operator="between">
      <formula>10</formula>
      <formula>14.999</formula>
    </cfRule>
  </conditionalFormatting>
  <conditionalFormatting sqref="BG71:BG73">
    <cfRule type="cellIs" dxfId="10553" priority="6569" operator="between">
      <formula>5</formula>
      <formula>9.999</formula>
    </cfRule>
  </conditionalFormatting>
  <conditionalFormatting sqref="BG71:BG73">
    <cfRule type="cellIs" dxfId="10552" priority="6570" operator="between">
      <formula>0</formula>
      <formula>4.999</formula>
    </cfRule>
  </conditionalFormatting>
  <conditionalFormatting sqref="BJ71:BJ73">
    <cfRule type="cellIs" dxfId="10551" priority="6563" operator="between">
      <formula>15</formula>
      <formula>20</formula>
    </cfRule>
  </conditionalFormatting>
  <conditionalFormatting sqref="BJ71:BJ73">
    <cfRule type="cellIs" dxfId="10550" priority="6564" operator="between">
      <formula>10</formula>
      <formula>14.999</formula>
    </cfRule>
  </conditionalFormatting>
  <conditionalFormatting sqref="BJ71:BJ73">
    <cfRule type="cellIs" dxfId="10549" priority="6565" operator="between">
      <formula>5</formula>
      <formula>9.999</formula>
    </cfRule>
  </conditionalFormatting>
  <conditionalFormatting sqref="BJ71:BJ73">
    <cfRule type="cellIs" dxfId="10548" priority="6566" operator="between">
      <formula>0</formula>
      <formula>4.999</formula>
    </cfRule>
  </conditionalFormatting>
  <conditionalFormatting sqref="BI71:BI73">
    <cfRule type="cellIs" dxfId="10547" priority="6559" operator="between">
      <formula>15</formula>
      <formula>20</formula>
    </cfRule>
  </conditionalFormatting>
  <conditionalFormatting sqref="BI71:BI73">
    <cfRule type="cellIs" dxfId="10546" priority="6560" operator="between">
      <formula>10</formula>
      <formula>14.999</formula>
    </cfRule>
  </conditionalFormatting>
  <conditionalFormatting sqref="BI71:BI73">
    <cfRule type="cellIs" dxfId="10545" priority="6561" operator="between">
      <formula>5</formula>
      <formula>9.999</formula>
    </cfRule>
  </conditionalFormatting>
  <conditionalFormatting sqref="BI71:BI73">
    <cfRule type="cellIs" dxfId="10544" priority="6562" operator="between">
      <formula>0</formula>
      <formula>4.999</formula>
    </cfRule>
  </conditionalFormatting>
  <conditionalFormatting sqref="BL71:BL73">
    <cfRule type="cellIs" dxfId="10543" priority="6555" operator="between">
      <formula>15</formula>
      <formula>20</formula>
    </cfRule>
  </conditionalFormatting>
  <conditionalFormatting sqref="BL71:BL73">
    <cfRule type="cellIs" dxfId="10542" priority="6556" operator="between">
      <formula>10</formula>
      <formula>14.999</formula>
    </cfRule>
  </conditionalFormatting>
  <conditionalFormatting sqref="BL71:BL73">
    <cfRule type="cellIs" dxfId="10541" priority="6557" operator="between">
      <formula>5</formula>
      <formula>9.999</formula>
    </cfRule>
  </conditionalFormatting>
  <conditionalFormatting sqref="BL71:BL73">
    <cfRule type="cellIs" dxfId="10540" priority="6558" operator="between">
      <formula>0</formula>
      <formula>4.999</formula>
    </cfRule>
  </conditionalFormatting>
  <conditionalFormatting sqref="BK71:BK73">
    <cfRule type="cellIs" dxfId="10539" priority="6551" operator="between">
      <formula>15</formula>
      <formula>20</formula>
    </cfRule>
  </conditionalFormatting>
  <conditionalFormatting sqref="BK71:BK73">
    <cfRule type="cellIs" dxfId="10538" priority="6552" operator="between">
      <formula>10</formula>
      <formula>14.999</formula>
    </cfRule>
  </conditionalFormatting>
  <conditionalFormatting sqref="BK71:BK73">
    <cfRule type="cellIs" dxfId="10537" priority="6553" operator="between">
      <formula>5</formula>
      <formula>9.999</formula>
    </cfRule>
  </conditionalFormatting>
  <conditionalFormatting sqref="BK71:BK73">
    <cfRule type="cellIs" dxfId="10536" priority="6554" operator="between">
      <formula>0</formula>
      <formula>4.999</formula>
    </cfRule>
  </conditionalFormatting>
  <conditionalFormatting sqref="BN71:BN73">
    <cfRule type="cellIs" dxfId="10535" priority="6547" operator="between">
      <formula>15</formula>
      <formula>20</formula>
    </cfRule>
  </conditionalFormatting>
  <conditionalFormatting sqref="BN71:BN73">
    <cfRule type="cellIs" dxfId="10534" priority="6548" operator="between">
      <formula>10</formula>
      <formula>14.999</formula>
    </cfRule>
  </conditionalFormatting>
  <conditionalFormatting sqref="BN71:BN73">
    <cfRule type="cellIs" dxfId="10533" priority="6549" operator="between">
      <formula>5</formula>
      <formula>9.999</formula>
    </cfRule>
  </conditionalFormatting>
  <conditionalFormatting sqref="BN71:BN73">
    <cfRule type="cellIs" dxfId="10532" priority="6550" operator="between">
      <formula>0</formula>
      <formula>4.999</formula>
    </cfRule>
  </conditionalFormatting>
  <conditionalFormatting sqref="BM71:BM73">
    <cfRule type="cellIs" dxfId="10531" priority="6543" operator="between">
      <formula>15</formula>
      <formula>20</formula>
    </cfRule>
  </conditionalFormatting>
  <conditionalFormatting sqref="BM71:BM73">
    <cfRule type="cellIs" dxfId="10530" priority="6544" operator="between">
      <formula>10</formula>
      <formula>14.999</formula>
    </cfRule>
  </conditionalFormatting>
  <conditionalFormatting sqref="BM71:BM73">
    <cfRule type="cellIs" dxfId="10529" priority="6545" operator="between">
      <formula>5</formula>
      <formula>9.999</formula>
    </cfRule>
  </conditionalFormatting>
  <conditionalFormatting sqref="BM71:BM73">
    <cfRule type="cellIs" dxfId="10528" priority="6546" operator="between">
      <formula>0</formula>
      <formula>4.999</formula>
    </cfRule>
  </conditionalFormatting>
  <conditionalFormatting sqref="BP71:BP73">
    <cfRule type="cellIs" dxfId="10527" priority="6539" operator="between">
      <formula>15</formula>
      <formula>20</formula>
    </cfRule>
  </conditionalFormatting>
  <conditionalFormatting sqref="BP71:BP73">
    <cfRule type="cellIs" dxfId="10526" priority="6540" operator="between">
      <formula>10</formula>
      <formula>14.999</formula>
    </cfRule>
  </conditionalFormatting>
  <conditionalFormatting sqref="BP71:BP73">
    <cfRule type="cellIs" dxfId="10525" priority="6541" operator="between">
      <formula>5</formula>
      <formula>9.999</formula>
    </cfRule>
  </conditionalFormatting>
  <conditionalFormatting sqref="BP71:BP73">
    <cfRule type="cellIs" dxfId="10524" priority="6542" operator="between">
      <formula>0</formula>
      <formula>4.999</formula>
    </cfRule>
  </conditionalFormatting>
  <conditionalFormatting sqref="BO71:BO73">
    <cfRule type="cellIs" dxfId="10523" priority="6535" operator="between">
      <formula>15</formula>
      <formula>20</formula>
    </cfRule>
  </conditionalFormatting>
  <conditionalFormatting sqref="BO71:BO73">
    <cfRule type="cellIs" dxfId="10522" priority="6536" operator="between">
      <formula>10</formula>
      <formula>14.999</formula>
    </cfRule>
  </conditionalFormatting>
  <conditionalFormatting sqref="BO71:BO73">
    <cfRule type="cellIs" dxfId="10521" priority="6537" operator="between">
      <formula>5</formula>
      <formula>9.999</formula>
    </cfRule>
  </conditionalFormatting>
  <conditionalFormatting sqref="BO71:BO73">
    <cfRule type="cellIs" dxfId="10520" priority="6538" operator="between">
      <formula>0</formula>
      <formula>4.999</formula>
    </cfRule>
  </conditionalFormatting>
  <conditionalFormatting sqref="DG47 DG33 BV32 DG37 DG41 DG51 DG55 DG61 DG67 DG71 BV36 BV40 BV46 BV50 BV54 BV60 BV66 BV70 BV82:BV87">
    <cfRule type="cellIs" dxfId="10519" priority="27147" operator="greaterThan">
      <formula>3</formula>
    </cfRule>
  </conditionalFormatting>
  <conditionalFormatting sqref="DG47 DG33 BV32 DG37 DG41 DG51 DG55 DG61 DG67 DG71 BV36 BV40 BV46 BV50 BV54 BV60 BV66 BV70 BV82:BV87">
    <cfRule type="cellIs" dxfId="10518" priority="27148" operator="lessThan">
      <formula>1</formula>
    </cfRule>
  </conditionalFormatting>
  <conditionalFormatting sqref="DG47 DG33 BV32 DG37 DG41 DG51 DG55 DG61 DG67 DG71 BV36 BV40 BV46 BV50 BV54 BV60 BV66 BV70 BV82:BV87">
    <cfRule type="cellIs" dxfId="10517" priority="27149" operator="equal">
      <formula>3</formula>
    </cfRule>
  </conditionalFormatting>
  <conditionalFormatting sqref="DG47 DG33 BV32 DG37 DG41 DG51 DG55 DG61 DG67 DG71 BV36 BV40 BV46 BV50 BV54 BV60 BV66 BV70 BV82:BV87">
    <cfRule type="cellIs" dxfId="10516" priority="27150" operator="equal">
      <formula>2</formula>
    </cfRule>
  </conditionalFormatting>
  <conditionalFormatting sqref="DG47 DG33 BV32 DG37 DG41 DG51 DG55 DG61 DG67 DG71 BV36 BV40 BV46 BV50 BV54 BV60 BV66 BV70 BV82:BV87">
    <cfRule type="cellIs" dxfId="10515" priority="27151" operator="equal">
      <formula>#REF!</formula>
    </cfRule>
  </conditionalFormatting>
  <conditionalFormatting sqref="D37">
    <cfRule type="beginsWith" dxfId="10514" priority="6534" operator="beginsWith" text="?">
      <formula>LEFT(D37,LEN("?"))="?"</formula>
    </cfRule>
  </conditionalFormatting>
  <conditionalFormatting sqref="BR82:BR87">
    <cfRule type="cellIs" dxfId="10513" priority="4737" operator="equal">
      <formula>0</formula>
    </cfRule>
  </conditionalFormatting>
  <conditionalFormatting sqref="BR33:BR36">
    <cfRule type="cellIs" dxfId="10512" priority="2815" operator="equal">
      <formula>0</formula>
    </cfRule>
  </conditionalFormatting>
  <conditionalFormatting sqref="BT33">
    <cfRule type="cellIs" dxfId="10511" priority="2811" operator="between">
      <formula>15</formula>
      <formula>20</formula>
    </cfRule>
  </conditionalFormatting>
  <conditionalFormatting sqref="BT33">
    <cfRule type="cellIs" dxfId="10510" priority="2812" operator="between">
      <formula>10</formula>
      <formula>14.999</formula>
    </cfRule>
  </conditionalFormatting>
  <conditionalFormatting sqref="BT33">
    <cfRule type="cellIs" dxfId="10509" priority="2813" operator="between">
      <formula>5</formula>
      <formula>9.999</formula>
    </cfRule>
  </conditionalFormatting>
  <conditionalFormatting sqref="BT33">
    <cfRule type="cellIs" dxfId="10508" priority="2814" operator="between">
      <formula>0.001</formula>
      <formula>4.999</formula>
    </cfRule>
  </conditionalFormatting>
  <conditionalFormatting sqref="BT33:BT35">
    <cfRule type="cellIs" dxfId="10507" priority="2810" operator="equal">
      <formula>0</formula>
    </cfRule>
  </conditionalFormatting>
  <conditionalFormatting sqref="J33:J35">
    <cfRule type="cellIs" dxfId="10506" priority="2806" operator="between">
      <formula>15</formula>
      <formula>20</formula>
    </cfRule>
  </conditionalFormatting>
  <conditionalFormatting sqref="J33:J35">
    <cfRule type="cellIs" dxfId="10505" priority="2807" operator="between">
      <formula>10</formula>
      <formula>14.999</formula>
    </cfRule>
  </conditionalFormatting>
  <conditionalFormatting sqref="J33:J35">
    <cfRule type="cellIs" dxfId="10504" priority="2808" operator="between">
      <formula>5</formula>
      <formula>9.999</formula>
    </cfRule>
  </conditionalFormatting>
  <conditionalFormatting sqref="J33:J35">
    <cfRule type="cellIs" dxfId="10503" priority="2809" operator="between">
      <formula>0</formula>
      <formula>4.999</formula>
    </cfRule>
  </conditionalFormatting>
  <conditionalFormatting sqref="I33:I35">
    <cfRule type="cellIs" dxfId="10502" priority="2802" operator="between">
      <formula>15</formula>
      <formula>20</formula>
    </cfRule>
  </conditionalFormatting>
  <conditionalFormatting sqref="I33:I35">
    <cfRule type="cellIs" dxfId="10501" priority="2803" operator="between">
      <formula>10</formula>
      <formula>14.999</formula>
    </cfRule>
  </conditionalFormatting>
  <conditionalFormatting sqref="I33:I35">
    <cfRule type="cellIs" dxfId="10500" priority="2804" operator="between">
      <formula>5</formula>
      <formula>9.999</formula>
    </cfRule>
  </conditionalFormatting>
  <conditionalFormatting sqref="I33:I35">
    <cfRule type="cellIs" dxfId="10499" priority="2805" operator="between">
      <formula>0</formula>
      <formula>4.999</formula>
    </cfRule>
  </conditionalFormatting>
  <conditionalFormatting sqref="L33:L35">
    <cfRule type="cellIs" dxfId="10498" priority="2798" operator="between">
      <formula>15</formula>
      <formula>20</formula>
    </cfRule>
  </conditionalFormatting>
  <conditionalFormatting sqref="L33:L35">
    <cfRule type="cellIs" dxfId="10497" priority="2799" operator="between">
      <formula>10</formula>
      <formula>14.999</formula>
    </cfRule>
  </conditionalFormatting>
  <conditionalFormatting sqref="L33:L35">
    <cfRule type="cellIs" dxfId="10496" priority="2800" operator="between">
      <formula>5</formula>
      <formula>9.999</formula>
    </cfRule>
  </conditionalFormatting>
  <conditionalFormatting sqref="L33:L35">
    <cfRule type="cellIs" dxfId="10495" priority="2801" operator="between">
      <formula>0</formula>
      <formula>4.999</formula>
    </cfRule>
  </conditionalFormatting>
  <conditionalFormatting sqref="K33:K35">
    <cfRule type="cellIs" dxfId="10494" priority="2794" operator="between">
      <formula>15</formula>
      <formula>20</formula>
    </cfRule>
  </conditionalFormatting>
  <conditionalFormatting sqref="K33:K35">
    <cfRule type="cellIs" dxfId="10493" priority="2795" operator="between">
      <formula>10</formula>
      <formula>14.999</formula>
    </cfRule>
  </conditionalFormatting>
  <conditionalFormatting sqref="K33:K35">
    <cfRule type="cellIs" dxfId="10492" priority="2796" operator="between">
      <formula>5</formula>
      <formula>9.999</formula>
    </cfRule>
  </conditionalFormatting>
  <conditionalFormatting sqref="K33:K35">
    <cfRule type="cellIs" dxfId="10491" priority="2797" operator="between">
      <formula>0</formula>
      <formula>4.999</formula>
    </cfRule>
  </conditionalFormatting>
  <conditionalFormatting sqref="N33:N35">
    <cfRule type="cellIs" dxfId="10490" priority="2790" operator="between">
      <formula>15</formula>
      <formula>20</formula>
    </cfRule>
  </conditionalFormatting>
  <conditionalFormatting sqref="N33:N35">
    <cfRule type="cellIs" dxfId="10489" priority="2791" operator="between">
      <formula>10</formula>
      <formula>14.999</formula>
    </cfRule>
  </conditionalFormatting>
  <conditionalFormatting sqref="N33:N35">
    <cfRule type="cellIs" dxfId="10488" priority="2792" operator="between">
      <formula>5</formula>
      <formula>9.999</formula>
    </cfRule>
  </conditionalFormatting>
  <conditionalFormatting sqref="N33:N35">
    <cfRule type="cellIs" dxfId="10487" priority="2793" operator="between">
      <formula>0</formula>
      <formula>4.999</formula>
    </cfRule>
  </conditionalFormatting>
  <conditionalFormatting sqref="M33:M35">
    <cfRule type="cellIs" dxfId="10486" priority="2786" operator="between">
      <formula>15</formula>
      <formula>20</formula>
    </cfRule>
  </conditionalFormatting>
  <conditionalFormatting sqref="M33:M35">
    <cfRule type="cellIs" dxfId="10485" priority="2787" operator="between">
      <formula>10</formula>
      <formula>14.999</formula>
    </cfRule>
  </conditionalFormatting>
  <conditionalFormatting sqref="M33:M35">
    <cfRule type="cellIs" dxfId="10484" priority="2788" operator="between">
      <formula>5</formula>
      <formula>9.999</formula>
    </cfRule>
  </conditionalFormatting>
  <conditionalFormatting sqref="M33:M35">
    <cfRule type="cellIs" dxfId="10483" priority="2789" operator="between">
      <formula>0</formula>
      <formula>4.999</formula>
    </cfRule>
  </conditionalFormatting>
  <conditionalFormatting sqref="P33:P35">
    <cfRule type="cellIs" dxfId="10482" priority="2782" operator="between">
      <formula>15</formula>
      <formula>20</formula>
    </cfRule>
  </conditionalFormatting>
  <conditionalFormatting sqref="P33:P35">
    <cfRule type="cellIs" dxfId="10481" priority="2783" operator="between">
      <formula>10</formula>
      <formula>14.999</formula>
    </cfRule>
  </conditionalFormatting>
  <conditionalFormatting sqref="P33:P35">
    <cfRule type="cellIs" dxfId="10480" priority="2784" operator="between">
      <formula>5</formula>
      <formula>9.999</formula>
    </cfRule>
  </conditionalFormatting>
  <conditionalFormatting sqref="P33:P35">
    <cfRule type="cellIs" dxfId="10479" priority="2785" operator="between">
      <formula>0</formula>
      <formula>4.999</formula>
    </cfRule>
  </conditionalFormatting>
  <conditionalFormatting sqref="O33:O35">
    <cfRule type="cellIs" dxfId="10478" priority="2778" operator="between">
      <formula>15</formula>
      <formula>20</formula>
    </cfRule>
  </conditionalFormatting>
  <conditionalFormatting sqref="O33:O35">
    <cfRule type="cellIs" dxfId="10477" priority="2779" operator="between">
      <formula>10</formula>
      <formula>14.999</formula>
    </cfRule>
  </conditionalFormatting>
  <conditionalFormatting sqref="O33:O35">
    <cfRule type="cellIs" dxfId="10476" priority="2780" operator="between">
      <formula>5</formula>
      <formula>9.999</formula>
    </cfRule>
  </conditionalFormatting>
  <conditionalFormatting sqref="O33:O35">
    <cfRule type="cellIs" dxfId="10475" priority="2781" operator="between">
      <formula>0</formula>
      <formula>4.999</formula>
    </cfRule>
  </conditionalFormatting>
  <conditionalFormatting sqref="R33:R35">
    <cfRule type="cellIs" dxfId="10474" priority="2774" operator="between">
      <formula>15</formula>
      <formula>20</formula>
    </cfRule>
  </conditionalFormatting>
  <conditionalFormatting sqref="R33:R35">
    <cfRule type="cellIs" dxfId="10473" priority="2775" operator="between">
      <formula>10</formula>
      <formula>14.999</formula>
    </cfRule>
  </conditionalFormatting>
  <conditionalFormatting sqref="R33:R35">
    <cfRule type="cellIs" dxfId="10472" priority="2776" operator="between">
      <formula>5</formula>
      <formula>9.999</formula>
    </cfRule>
  </conditionalFormatting>
  <conditionalFormatting sqref="R33:R35">
    <cfRule type="cellIs" dxfId="10471" priority="2777" operator="between">
      <formula>0</formula>
      <formula>4.999</formula>
    </cfRule>
  </conditionalFormatting>
  <conditionalFormatting sqref="Q33:Q35">
    <cfRule type="cellIs" dxfId="10470" priority="2770" operator="between">
      <formula>15</formula>
      <formula>20</formula>
    </cfRule>
  </conditionalFormatting>
  <conditionalFormatting sqref="Q33:Q35">
    <cfRule type="cellIs" dxfId="10469" priority="2771" operator="between">
      <formula>10</formula>
      <formula>14.999</formula>
    </cfRule>
  </conditionalFormatting>
  <conditionalFormatting sqref="Q33:Q35">
    <cfRule type="cellIs" dxfId="10468" priority="2772" operator="between">
      <formula>5</formula>
      <formula>9.999</formula>
    </cfRule>
  </conditionalFormatting>
  <conditionalFormatting sqref="Q33:Q35">
    <cfRule type="cellIs" dxfId="10467" priority="2773" operator="between">
      <formula>0</formula>
      <formula>4.999</formula>
    </cfRule>
  </conditionalFormatting>
  <conditionalFormatting sqref="T33:T35">
    <cfRule type="cellIs" dxfId="10466" priority="2766" operator="between">
      <formula>15</formula>
      <formula>20</formula>
    </cfRule>
  </conditionalFormatting>
  <conditionalFormatting sqref="T33:T35">
    <cfRule type="cellIs" dxfId="10465" priority="2767" operator="between">
      <formula>10</formula>
      <formula>14.999</formula>
    </cfRule>
  </conditionalFormatting>
  <conditionalFormatting sqref="T33:T35">
    <cfRule type="cellIs" dxfId="10464" priority="2768" operator="between">
      <formula>5</formula>
      <formula>9.999</formula>
    </cfRule>
  </conditionalFormatting>
  <conditionalFormatting sqref="T33:T35">
    <cfRule type="cellIs" dxfId="10463" priority="2769" operator="between">
      <formula>0</formula>
      <formula>4.999</formula>
    </cfRule>
  </conditionalFormatting>
  <conditionalFormatting sqref="S33:S35">
    <cfRule type="cellIs" dxfId="10462" priority="2762" operator="between">
      <formula>15</formula>
      <formula>20</formula>
    </cfRule>
  </conditionalFormatting>
  <conditionalFormatting sqref="S33:S35">
    <cfRule type="cellIs" dxfId="10461" priority="2763" operator="between">
      <formula>10</formula>
      <formula>14.999</formula>
    </cfRule>
  </conditionalFormatting>
  <conditionalFormatting sqref="S33:S35">
    <cfRule type="cellIs" dxfId="10460" priority="2764" operator="between">
      <formula>5</formula>
      <formula>9.999</formula>
    </cfRule>
  </conditionalFormatting>
  <conditionalFormatting sqref="S33:S35">
    <cfRule type="cellIs" dxfId="10459" priority="2765" operator="between">
      <formula>0</formula>
      <formula>4.999</formula>
    </cfRule>
  </conditionalFormatting>
  <conditionalFormatting sqref="V33:V35">
    <cfRule type="cellIs" dxfId="10458" priority="2758" operator="between">
      <formula>15</formula>
      <formula>20</formula>
    </cfRule>
  </conditionalFormatting>
  <conditionalFormatting sqref="V33:V35">
    <cfRule type="cellIs" dxfId="10457" priority="2759" operator="between">
      <formula>10</formula>
      <formula>14.999</formula>
    </cfRule>
  </conditionalFormatting>
  <conditionalFormatting sqref="V33:V35">
    <cfRule type="cellIs" dxfId="10456" priority="2760" operator="between">
      <formula>5</formula>
      <formula>9.999</formula>
    </cfRule>
  </conditionalFormatting>
  <conditionalFormatting sqref="V33:V35">
    <cfRule type="cellIs" dxfId="10455" priority="2761" operator="between">
      <formula>0</formula>
      <formula>4.999</formula>
    </cfRule>
  </conditionalFormatting>
  <conditionalFormatting sqref="U33:U35">
    <cfRule type="cellIs" dxfId="10454" priority="2754" operator="between">
      <formula>15</formula>
      <formula>20</formula>
    </cfRule>
  </conditionalFormatting>
  <conditionalFormatting sqref="U33:U35">
    <cfRule type="cellIs" dxfId="10453" priority="2755" operator="between">
      <formula>10</formula>
      <formula>14.999</formula>
    </cfRule>
  </conditionalFormatting>
  <conditionalFormatting sqref="U33:U35">
    <cfRule type="cellIs" dxfId="10452" priority="2756" operator="between">
      <formula>5</formula>
      <formula>9.999</formula>
    </cfRule>
  </conditionalFormatting>
  <conditionalFormatting sqref="U33:U35">
    <cfRule type="cellIs" dxfId="10451" priority="2757" operator="between">
      <formula>0</formula>
      <formula>4.999</formula>
    </cfRule>
  </conditionalFormatting>
  <conditionalFormatting sqref="X33:X35">
    <cfRule type="cellIs" dxfId="10450" priority="2750" operator="between">
      <formula>15</formula>
      <formula>20</formula>
    </cfRule>
  </conditionalFormatting>
  <conditionalFormatting sqref="X33:X35">
    <cfRule type="cellIs" dxfId="10449" priority="2751" operator="between">
      <formula>10</formula>
      <formula>14.999</formula>
    </cfRule>
  </conditionalFormatting>
  <conditionalFormatting sqref="X33:X35">
    <cfRule type="cellIs" dxfId="10448" priority="2752" operator="between">
      <formula>5</formula>
      <formula>9.999</formula>
    </cfRule>
  </conditionalFormatting>
  <conditionalFormatting sqref="X33:X35">
    <cfRule type="cellIs" dxfId="10447" priority="2753" operator="between">
      <formula>0</formula>
      <formula>4.999</formula>
    </cfRule>
  </conditionalFormatting>
  <conditionalFormatting sqref="W33:W35">
    <cfRule type="cellIs" dxfId="10446" priority="2746" operator="between">
      <formula>15</formula>
      <formula>20</formula>
    </cfRule>
  </conditionalFormatting>
  <conditionalFormatting sqref="W33:W35">
    <cfRule type="cellIs" dxfId="10445" priority="2747" operator="between">
      <formula>10</formula>
      <formula>14.999</formula>
    </cfRule>
  </conditionalFormatting>
  <conditionalFormatting sqref="W33:W35">
    <cfRule type="cellIs" dxfId="10444" priority="2748" operator="between">
      <formula>5</formula>
      <formula>9.999</formula>
    </cfRule>
  </conditionalFormatting>
  <conditionalFormatting sqref="W33:W35">
    <cfRule type="cellIs" dxfId="10443" priority="2749" operator="between">
      <formula>0</formula>
      <formula>4.999</formula>
    </cfRule>
  </conditionalFormatting>
  <conditionalFormatting sqref="Z33:Z35">
    <cfRule type="cellIs" dxfId="10442" priority="2742" operator="between">
      <formula>15</formula>
      <formula>20</formula>
    </cfRule>
  </conditionalFormatting>
  <conditionalFormatting sqref="Z33:Z35">
    <cfRule type="cellIs" dxfId="10441" priority="2743" operator="between">
      <formula>10</formula>
      <formula>14.999</formula>
    </cfRule>
  </conditionalFormatting>
  <conditionalFormatting sqref="Z33:Z35">
    <cfRule type="cellIs" dxfId="10440" priority="2744" operator="between">
      <formula>5</formula>
      <formula>9.999</formula>
    </cfRule>
  </conditionalFormatting>
  <conditionalFormatting sqref="Z33:Z35">
    <cfRule type="cellIs" dxfId="10439" priority="2745" operator="between">
      <formula>0</formula>
      <formula>4.999</formula>
    </cfRule>
  </conditionalFormatting>
  <conditionalFormatting sqref="Y33:Y35">
    <cfRule type="cellIs" dxfId="10438" priority="2738" operator="between">
      <formula>15</formula>
      <formula>20</formula>
    </cfRule>
  </conditionalFormatting>
  <conditionalFormatting sqref="Y33:Y35">
    <cfRule type="cellIs" dxfId="10437" priority="2739" operator="between">
      <formula>10</formula>
      <formula>14.999</formula>
    </cfRule>
  </conditionalFormatting>
  <conditionalFormatting sqref="Y33:Y35">
    <cfRule type="cellIs" dxfId="10436" priority="2740" operator="between">
      <formula>5</formula>
      <formula>9.999</formula>
    </cfRule>
  </conditionalFormatting>
  <conditionalFormatting sqref="Y33:Y35">
    <cfRule type="cellIs" dxfId="10435" priority="2741" operator="between">
      <formula>0</formula>
      <formula>4.999</formula>
    </cfRule>
  </conditionalFormatting>
  <conditionalFormatting sqref="AB33:AB35">
    <cfRule type="cellIs" dxfId="10434" priority="2734" operator="between">
      <formula>15</formula>
      <formula>20</formula>
    </cfRule>
  </conditionalFormatting>
  <conditionalFormatting sqref="AB33:AB35">
    <cfRule type="cellIs" dxfId="10433" priority="2735" operator="between">
      <formula>10</formula>
      <formula>14.999</formula>
    </cfRule>
  </conditionalFormatting>
  <conditionalFormatting sqref="AB33:AB35">
    <cfRule type="cellIs" dxfId="10432" priority="2736" operator="between">
      <formula>5</formula>
      <formula>9.999</formula>
    </cfRule>
  </conditionalFormatting>
  <conditionalFormatting sqref="AB33:AB35">
    <cfRule type="cellIs" dxfId="10431" priority="2737" operator="between">
      <formula>0</formula>
      <formula>4.999</formula>
    </cfRule>
  </conditionalFormatting>
  <conditionalFormatting sqref="AA33:AA35">
    <cfRule type="cellIs" dxfId="10430" priority="2730" operator="between">
      <formula>15</formula>
      <formula>20</formula>
    </cfRule>
  </conditionalFormatting>
  <conditionalFormatting sqref="AA33:AA35">
    <cfRule type="cellIs" dxfId="10429" priority="2731" operator="between">
      <formula>10</formula>
      <formula>14.999</formula>
    </cfRule>
  </conditionalFormatting>
  <conditionalFormatting sqref="AA33:AA35">
    <cfRule type="cellIs" dxfId="10428" priority="2732" operator="between">
      <formula>5</formula>
      <formula>9.999</formula>
    </cfRule>
  </conditionalFormatting>
  <conditionalFormatting sqref="AA33:AA35">
    <cfRule type="cellIs" dxfId="10427" priority="2733" operator="between">
      <formula>0</formula>
      <formula>4.999</formula>
    </cfRule>
  </conditionalFormatting>
  <conditionalFormatting sqref="AD33:AD35">
    <cfRule type="cellIs" dxfId="10426" priority="2726" operator="between">
      <formula>15</formula>
      <formula>20</formula>
    </cfRule>
  </conditionalFormatting>
  <conditionalFormatting sqref="AD33:AD35">
    <cfRule type="cellIs" dxfId="10425" priority="2727" operator="between">
      <formula>10</formula>
      <formula>14.999</formula>
    </cfRule>
  </conditionalFormatting>
  <conditionalFormatting sqref="AD33:AD35">
    <cfRule type="cellIs" dxfId="10424" priority="2728" operator="between">
      <formula>5</formula>
      <formula>9.999</formula>
    </cfRule>
  </conditionalFormatting>
  <conditionalFormatting sqref="AD33:AD35">
    <cfRule type="cellIs" dxfId="10423" priority="2729" operator="between">
      <formula>0</formula>
      <formula>4.999</formula>
    </cfRule>
  </conditionalFormatting>
  <conditionalFormatting sqref="AC33:AC35">
    <cfRule type="cellIs" dxfId="10422" priority="2722" operator="between">
      <formula>15</formula>
      <formula>20</formula>
    </cfRule>
  </conditionalFormatting>
  <conditionalFormatting sqref="AC33:AC35">
    <cfRule type="cellIs" dxfId="10421" priority="2723" operator="between">
      <formula>10</formula>
      <formula>14.999</formula>
    </cfRule>
  </conditionalFormatting>
  <conditionalFormatting sqref="AC33:AC35">
    <cfRule type="cellIs" dxfId="10420" priority="2724" operator="between">
      <formula>5</formula>
      <formula>9.999</formula>
    </cfRule>
  </conditionalFormatting>
  <conditionalFormatting sqref="AC33:AC35">
    <cfRule type="cellIs" dxfId="10419" priority="2725" operator="between">
      <formula>0</formula>
      <formula>4.999</formula>
    </cfRule>
  </conditionalFormatting>
  <conditionalFormatting sqref="AF33:AF35">
    <cfRule type="cellIs" dxfId="10418" priority="2718" operator="between">
      <formula>15</formula>
      <formula>20</formula>
    </cfRule>
  </conditionalFormatting>
  <conditionalFormatting sqref="AF33:AF35">
    <cfRule type="cellIs" dxfId="10417" priority="2719" operator="between">
      <formula>10</formula>
      <formula>14.999</formula>
    </cfRule>
  </conditionalFormatting>
  <conditionalFormatting sqref="AF33:AF35">
    <cfRule type="cellIs" dxfId="10416" priority="2720" operator="between">
      <formula>5</formula>
      <formula>9.999</formula>
    </cfRule>
  </conditionalFormatting>
  <conditionalFormatting sqref="AF33:AF35">
    <cfRule type="cellIs" dxfId="10415" priority="2721" operator="between">
      <formula>0</formula>
      <formula>4.999</formula>
    </cfRule>
  </conditionalFormatting>
  <conditionalFormatting sqref="AE33:AE35">
    <cfRule type="cellIs" dxfId="10414" priority="2714" operator="between">
      <formula>15</formula>
      <formula>20</formula>
    </cfRule>
  </conditionalFormatting>
  <conditionalFormatting sqref="AE33:AE35">
    <cfRule type="cellIs" dxfId="10413" priority="2715" operator="between">
      <formula>10</formula>
      <formula>14.999</formula>
    </cfRule>
  </conditionalFormatting>
  <conditionalFormatting sqref="AE33:AE35">
    <cfRule type="cellIs" dxfId="10412" priority="2716" operator="between">
      <formula>5</formula>
      <formula>9.999</formula>
    </cfRule>
  </conditionalFormatting>
  <conditionalFormatting sqref="AE33:AE35">
    <cfRule type="cellIs" dxfId="10411" priority="2717" operator="between">
      <formula>0</formula>
      <formula>4.999</formula>
    </cfRule>
  </conditionalFormatting>
  <conditionalFormatting sqref="AH33:AH35">
    <cfRule type="cellIs" dxfId="10410" priority="2710" operator="between">
      <formula>15</formula>
      <formula>20</formula>
    </cfRule>
  </conditionalFormatting>
  <conditionalFormatting sqref="AH33:AH35">
    <cfRule type="cellIs" dxfId="10409" priority="2711" operator="between">
      <formula>10</formula>
      <formula>14.999</formula>
    </cfRule>
  </conditionalFormatting>
  <conditionalFormatting sqref="AH33:AH35">
    <cfRule type="cellIs" dxfId="10408" priority="2712" operator="between">
      <formula>5</formula>
      <formula>9.999</formula>
    </cfRule>
  </conditionalFormatting>
  <conditionalFormatting sqref="AH33:AH35">
    <cfRule type="cellIs" dxfId="10407" priority="2713" operator="between">
      <formula>0</formula>
      <formula>4.999</formula>
    </cfRule>
  </conditionalFormatting>
  <conditionalFormatting sqref="AG33:AG35">
    <cfRule type="cellIs" dxfId="10406" priority="2706" operator="between">
      <formula>15</formula>
      <formula>20</formula>
    </cfRule>
  </conditionalFormatting>
  <conditionalFormatting sqref="AG33:AG35">
    <cfRule type="cellIs" dxfId="10405" priority="2707" operator="between">
      <formula>10</formula>
      <formula>14.999</formula>
    </cfRule>
  </conditionalFormatting>
  <conditionalFormatting sqref="AG33:AG35">
    <cfRule type="cellIs" dxfId="10404" priority="2708" operator="between">
      <formula>5</formula>
      <formula>9.999</formula>
    </cfRule>
  </conditionalFormatting>
  <conditionalFormatting sqref="AG33:AG35">
    <cfRule type="cellIs" dxfId="10403" priority="2709" operator="between">
      <formula>0</formula>
      <formula>4.999</formula>
    </cfRule>
  </conditionalFormatting>
  <conditionalFormatting sqref="AJ33:AJ35">
    <cfRule type="cellIs" dxfId="10402" priority="2702" operator="between">
      <formula>15</formula>
      <formula>20</formula>
    </cfRule>
  </conditionalFormatting>
  <conditionalFormatting sqref="AJ33:AJ35">
    <cfRule type="cellIs" dxfId="10401" priority="2703" operator="between">
      <formula>10</formula>
      <formula>14.999</formula>
    </cfRule>
  </conditionalFormatting>
  <conditionalFormatting sqref="AJ33:AJ35">
    <cfRule type="cellIs" dxfId="10400" priority="2704" operator="between">
      <formula>5</formula>
      <formula>9.999</formula>
    </cfRule>
  </conditionalFormatting>
  <conditionalFormatting sqref="AJ33:AJ35">
    <cfRule type="cellIs" dxfId="10399" priority="2705" operator="between">
      <formula>0</formula>
      <formula>4.999</formula>
    </cfRule>
  </conditionalFormatting>
  <conditionalFormatting sqref="AI33:AI35">
    <cfRule type="cellIs" dxfId="10398" priority="2698" operator="between">
      <formula>15</formula>
      <formula>20</formula>
    </cfRule>
  </conditionalFormatting>
  <conditionalFormatting sqref="AI33:AI35">
    <cfRule type="cellIs" dxfId="10397" priority="2699" operator="between">
      <formula>10</formula>
      <formula>14.999</formula>
    </cfRule>
  </conditionalFormatting>
  <conditionalFormatting sqref="AI33:AI35">
    <cfRule type="cellIs" dxfId="10396" priority="2700" operator="between">
      <formula>5</formula>
      <formula>9.999</formula>
    </cfRule>
  </conditionalFormatting>
  <conditionalFormatting sqref="AI33:AI35">
    <cfRule type="cellIs" dxfId="10395" priority="2701" operator="between">
      <formula>0</formula>
      <formula>4.999</formula>
    </cfRule>
  </conditionalFormatting>
  <conditionalFormatting sqref="AL33:AL35">
    <cfRule type="cellIs" dxfId="10394" priority="2694" operator="between">
      <formula>15</formula>
      <formula>20</formula>
    </cfRule>
  </conditionalFormatting>
  <conditionalFormatting sqref="AL33:AL35">
    <cfRule type="cellIs" dxfId="10393" priority="2695" operator="between">
      <formula>10</formula>
      <formula>14.999</formula>
    </cfRule>
  </conditionalFormatting>
  <conditionalFormatting sqref="AL33:AL35">
    <cfRule type="cellIs" dxfId="10392" priority="2696" operator="between">
      <formula>5</formula>
      <formula>9.999</formula>
    </cfRule>
  </conditionalFormatting>
  <conditionalFormatting sqref="AL33:AL35">
    <cfRule type="cellIs" dxfId="10391" priority="2697" operator="between">
      <formula>0</formula>
      <formula>4.999</formula>
    </cfRule>
  </conditionalFormatting>
  <conditionalFormatting sqref="AK33:AK35">
    <cfRule type="cellIs" dxfId="10390" priority="2690" operator="between">
      <formula>15</formula>
      <formula>20</formula>
    </cfRule>
  </conditionalFormatting>
  <conditionalFormatting sqref="AK33:AK35">
    <cfRule type="cellIs" dxfId="10389" priority="2691" operator="between">
      <formula>10</formula>
      <formula>14.999</formula>
    </cfRule>
  </conditionalFormatting>
  <conditionalFormatting sqref="AK33:AK35">
    <cfRule type="cellIs" dxfId="10388" priority="2692" operator="between">
      <formula>5</formula>
      <formula>9.999</formula>
    </cfRule>
  </conditionalFormatting>
  <conditionalFormatting sqref="AK33:AK35">
    <cfRule type="cellIs" dxfId="10387" priority="2693" operator="between">
      <formula>0</formula>
      <formula>4.999</formula>
    </cfRule>
  </conditionalFormatting>
  <conditionalFormatting sqref="BH33:BH35">
    <cfRule type="cellIs" dxfId="10386" priority="2686" operator="between">
      <formula>15</formula>
      <formula>20</formula>
    </cfRule>
  </conditionalFormatting>
  <conditionalFormatting sqref="BH33:BH35">
    <cfRule type="cellIs" dxfId="10385" priority="2687" operator="between">
      <formula>10</formula>
      <formula>14.999</formula>
    </cfRule>
  </conditionalFormatting>
  <conditionalFormatting sqref="BH33:BH35">
    <cfRule type="cellIs" dxfId="10384" priority="2688" operator="between">
      <formula>5</formula>
      <formula>9.999</formula>
    </cfRule>
  </conditionalFormatting>
  <conditionalFormatting sqref="BH33:BH35">
    <cfRule type="cellIs" dxfId="10383" priority="2689" operator="between">
      <formula>0</formula>
      <formula>4.999</formula>
    </cfRule>
  </conditionalFormatting>
  <conditionalFormatting sqref="BG33:BG35">
    <cfRule type="cellIs" dxfId="10382" priority="2682" operator="between">
      <formula>15</formula>
      <formula>20</formula>
    </cfRule>
  </conditionalFormatting>
  <conditionalFormatting sqref="BG33:BG35">
    <cfRule type="cellIs" dxfId="10381" priority="2683" operator="between">
      <formula>10</formula>
      <formula>14.999</formula>
    </cfRule>
  </conditionalFormatting>
  <conditionalFormatting sqref="BG33:BG35">
    <cfRule type="cellIs" dxfId="10380" priority="2684" operator="between">
      <formula>5</formula>
      <formula>9.999</formula>
    </cfRule>
  </conditionalFormatting>
  <conditionalFormatting sqref="BG33:BG35">
    <cfRule type="cellIs" dxfId="10379" priority="2685" operator="between">
      <formula>0</formula>
      <formula>4.999</formula>
    </cfRule>
  </conditionalFormatting>
  <conditionalFormatting sqref="BJ33:BJ35">
    <cfRule type="cellIs" dxfId="10378" priority="2678" operator="between">
      <formula>15</formula>
      <formula>20</formula>
    </cfRule>
  </conditionalFormatting>
  <conditionalFormatting sqref="BJ33:BJ35">
    <cfRule type="cellIs" dxfId="10377" priority="2679" operator="between">
      <formula>10</formula>
      <formula>14.999</formula>
    </cfRule>
  </conditionalFormatting>
  <conditionalFormatting sqref="BJ33:BJ35">
    <cfRule type="cellIs" dxfId="10376" priority="2680" operator="between">
      <formula>5</formula>
      <formula>9.999</formula>
    </cfRule>
  </conditionalFormatting>
  <conditionalFormatting sqref="BJ33:BJ35">
    <cfRule type="cellIs" dxfId="10375" priority="2681" operator="between">
      <formula>0</formula>
      <formula>4.999</formula>
    </cfRule>
  </conditionalFormatting>
  <conditionalFormatting sqref="BI33:BI35">
    <cfRule type="cellIs" dxfId="10374" priority="2674" operator="between">
      <formula>15</formula>
      <formula>20</formula>
    </cfRule>
  </conditionalFormatting>
  <conditionalFormatting sqref="BI33:BI35">
    <cfRule type="cellIs" dxfId="10373" priority="2675" operator="between">
      <formula>10</formula>
      <formula>14.999</formula>
    </cfRule>
  </conditionalFormatting>
  <conditionalFormatting sqref="BI33:BI35">
    <cfRule type="cellIs" dxfId="10372" priority="2676" operator="between">
      <formula>5</formula>
      <formula>9.999</formula>
    </cfRule>
  </conditionalFormatting>
  <conditionalFormatting sqref="BI33:BI35">
    <cfRule type="cellIs" dxfId="10371" priority="2677" operator="between">
      <formula>0</formula>
      <formula>4.999</formula>
    </cfRule>
  </conditionalFormatting>
  <conditionalFormatting sqref="BL33:BL35">
    <cfRule type="cellIs" dxfId="10370" priority="2670" operator="between">
      <formula>15</formula>
      <formula>20</formula>
    </cfRule>
  </conditionalFormatting>
  <conditionalFormatting sqref="BL33:BL35">
    <cfRule type="cellIs" dxfId="10369" priority="2671" operator="between">
      <formula>10</formula>
      <formula>14.999</formula>
    </cfRule>
  </conditionalFormatting>
  <conditionalFormatting sqref="BL33:BL35">
    <cfRule type="cellIs" dxfId="10368" priority="2672" operator="between">
      <formula>5</formula>
      <formula>9.999</formula>
    </cfRule>
  </conditionalFormatting>
  <conditionalFormatting sqref="BL33:BL35">
    <cfRule type="cellIs" dxfId="10367" priority="2673" operator="between">
      <formula>0</formula>
      <formula>4.999</formula>
    </cfRule>
  </conditionalFormatting>
  <conditionalFormatting sqref="BK33:BK35">
    <cfRule type="cellIs" dxfId="10366" priority="2666" operator="between">
      <formula>15</formula>
      <formula>20</formula>
    </cfRule>
  </conditionalFormatting>
  <conditionalFormatting sqref="BK33:BK35">
    <cfRule type="cellIs" dxfId="10365" priority="2667" operator="between">
      <formula>10</formula>
      <formula>14.999</formula>
    </cfRule>
  </conditionalFormatting>
  <conditionalFormatting sqref="BK33:BK35">
    <cfRule type="cellIs" dxfId="10364" priority="2668" operator="between">
      <formula>5</formula>
      <formula>9.999</formula>
    </cfRule>
  </conditionalFormatting>
  <conditionalFormatting sqref="BK33:BK35">
    <cfRule type="cellIs" dxfId="10363" priority="2669" operator="between">
      <formula>0</formula>
      <formula>4.999</formula>
    </cfRule>
  </conditionalFormatting>
  <conditionalFormatting sqref="BN33:BN35">
    <cfRule type="cellIs" dxfId="10362" priority="2662" operator="between">
      <formula>15</formula>
      <formula>20</formula>
    </cfRule>
  </conditionalFormatting>
  <conditionalFormatting sqref="BN33:BN35">
    <cfRule type="cellIs" dxfId="10361" priority="2663" operator="between">
      <formula>10</formula>
      <formula>14.999</formula>
    </cfRule>
  </conditionalFormatting>
  <conditionalFormatting sqref="BN33:BN35">
    <cfRule type="cellIs" dxfId="10360" priority="2664" operator="between">
      <formula>5</formula>
      <formula>9.999</formula>
    </cfRule>
  </conditionalFormatting>
  <conditionalFormatting sqref="BN33:BN35">
    <cfRule type="cellIs" dxfId="10359" priority="2665" operator="between">
      <formula>0</formula>
      <formula>4.999</formula>
    </cfRule>
  </conditionalFormatting>
  <conditionalFormatting sqref="BM33:BM35">
    <cfRule type="cellIs" dxfId="10358" priority="2658" operator="between">
      <formula>15</formula>
      <formula>20</formula>
    </cfRule>
  </conditionalFormatting>
  <conditionalFormatting sqref="BM33:BM35">
    <cfRule type="cellIs" dxfId="10357" priority="2659" operator="between">
      <formula>10</formula>
      <formula>14.999</formula>
    </cfRule>
  </conditionalFormatting>
  <conditionalFormatting sqref="BM33:BM35">
    <cfRule type="cellIs" dxfId="10356" priority="2660" operator="between">
      <formula>5</formula>
      <formula>9.999</formula>
    </cfRule>
  </conditionalFormatting>
  <conditionalFormatting sqref="BM33:BM35">
    <cfRule type="cellIs" dxfId="10355" priority="2661" operator="between">
      <formula>0</formula>
      <formula>4.999</formula>
    </cfRule>
  </conditionalFormatting>
  <conditionalFormatting sqref="BP33:BP35">
    <cfRule type="cellIs" dxfId="10354" priority="2654" operator="between">
      <formula>15</formula>
      <formula>20</formula>
    </cfRule>
  </conditionalFormatting>
  <conditionalFormatting sqref="BP33:BP35">
    <cfRule type="cellIs" dxfId="10353" priority="2655" operator="between">
      <formula>10</formula>
      <formula>14.999</formula>
    </cfRule>
  </conditionalFormatting>
  <conditionalFormatting sqref="BP33:BP35">
    <cfRule type="cellIs" dxfId="10352" priority="2656" operator="between">
      <formula>5</formula>
      <formula>9.999</formula>
    </cfRule>
  </conditionalFormatting>
  <conditionalFormatting sqref="BP33:BP35">
    <cfRule type="cellIs" dxfId="10351" priority="2657" operator="between">
      <formula>0</formula>
      <formula>4.999</formula>
    </cfRule>
  </conditionalFormatting>
  <conditionalFormatting sqref="BO33:BO35">
    <cfRule type="cellIs" dxfId="10350" priority="2650" operator="between">
      <formula>15</formula>
      <formula>20</formula>
    </cfRule>
  </conditionalFormatting>
  <conditionalFormatting sqref="BO33:BO35">
    <cfRule type="cellIs" dxfId="10349" priority="2651" operator="between">
      <formula>10</formula>
      <formula>14.999</formula>
    </cfRule>
  </conditionalFormatting>
  <conditionalFormatting sqref="BO33:BO35">
    <cfRule type="cellIs" dxfId="10348" priority="2652" operator="between">
      <formula>5</formula>
      <formula>9.999</formula>
    </cfRule>
  </conditionalFormatting>
  <conditionalFormatting sqref="BO33:BO35">
    <cfRule type="cellIs" dxfId="10347" priority="2653" operator="between">
      <formula>0</formula>
      <formula>4.999</formula>
    </cfRule>
  </conditionalFormatting>
  <conditionalFormatting sqref="BU33">
    <cfRule type="cellIs" dxfId="10346" priority="2816" operator="greaterThan">
      <formula>3</formula>
    </cfRule>
  </conditionalFormatting>
  <conditionalFormatting sqref="BU33">
    <cfRule type="cellIs" dxfId="10345" priority="2817" operator="lessThan">
      <formula>1</formula>
    </cfRule>
  </conditionalFormatting>
  <conditionalFormatting sqref="BU33">
    <cfRule type="cellIs" dxfId="10344" priority="2818" operator="equal">
      <formula>3</formula>
    </cfRule>
  </conditionalFormatting>
  <conditionalFormatting sqref="BU33">
    <cfRule type="cellIs" dxfId="10343" priority="2819" operator="equal">
      <formula>2</formula>
    </cfRule>
  </conditionalFormatting>
  <conditionalFormatting sqref="BU33">
    <cfRule type="cellIs" dxfId="10342" priority="2820" operator="equal">
      <formula>#REF!</formula>
    </cfRule>
  </conditionalFormatting>
  <conditionalFormatting sqref="D33">
    <cfRule type="beginsWith" dxfId="10341" priority="2649" operator="beginsWith" text="?">
      <formula>LEFT(D33,LEN("?"))="?"</formula>
    </cfRule>
  </conditionalFormatting>
  <conditionalFormatting sqref="BR59">
    <cfRule type="cellIs" dxfId="10340" priority="2648" operator="equal">
      <formula>0</formula>
    </cfRule>
  </conditionalFormatting>
  <conditionalFormatting sqref="D61">
    <cfRule type="beginsWith" dxfId="10339" priority="2647" operator="beginsWith" text="?">
      <formula>LEFT(D61,LEN("?"))="?"</formula>
    </cfRule>
  </conditionalFormatting>
  <conditionalFormatting sqref="D51">
    <cfRule type="beginsWith" dxfId="10338" priority="2646" operator="beginsWith" text="?">
      <formula>LEFT(D51,LEN("?"))="?"</formula>
    </cfRule>
  </conditionalFormatting>
  <conditionalFormatting sqref="D55">
    <cfRule type="beginsWith" dxfId="10337" priority="2645" operator="beginsWith" text="?">
      <formula>LEFT(D55,LEN("?"))="?"</formula>
    </cfRule>
  </conditionalFormatting>
  <conditionalFormatting sqref="BR65">
    <cfRule type="cellIs" dxfId="10336" priority="2644" operator="equal">
      <formula>0</formula>
    </cfRule>
  </conditionalFormatting>
  <conditionalFormatting sqref="D71">
    <cfRule type="beginsWith" dxfId="10335" priority="2643" operator="beginsWith" text="?">
      <formula>LEFT(D71,LEN("?"))="?"</formula>
    </cfRule>
  </conditionalFormatting>
  <conditionalFormatting sqref="BU37">
    <cfRule type="cellIs" dxfId="10334" priority="2598" operator="greaterThan">
      <formula>3</formula>
    </cfRule>
  </conditionalFormatting>
  <conditionalFormatting sqref="BU37">
    <cfRule type="cellIs" dxfId="10333" priority="2599" operator="lessThan">
      <formula>1</formula>
    </cfRule>
  </conditionalFormatting>
  <conditionalFormatting sqref="BU37">
    <cfRule type="cellIs" dxfId="10332" priority="2600" operator="equal">
      <formula>3</formula>
    </cfRule>
  </conditionalFormatting>
  <conditionalFormatting sqref="BU37">
    <cfRule type="cellIs" dxfId="10331" priority="2601" operator="equal">
      <formula>2</formula>
    </cfRule>
  </conditionalFormatting>
  <conditionalFormatting sqref="BU37">
    <cfRule type="cellIs" dxfId="10330" priority="2602" operator="equal">
      <formula>#REF!</formula>
    </cfRule>
  </conditionalFormatting>
  <conditionalFormatting sqref="BU41">
    <cfRule type="cellIs" dxfId="10329" priority="2593" operator="greaterThan">
      <formula>3</formula>
    </cfRule>
  </conditionalFormatting>
  <conditionalFormatting sqref="BU41">
    <cfRule type="cellIs" dxfId="10328" priority="2594" operator="lessThan">
      <formula>1</formula>
    </cfRule>
  </conditionalFormatting>
  <conditionalFormatting sqref="BU41">
    <cfRule type="cellIs" dxfId="10327" priority="2595" operator="equal">
      <formula>3</formula>
    </cfRule>
  </conditionalFormatting>
  <conditionalFormatting sqref="BU41">
    <cfRule type="cellIs" dxfId="10326" priority="2596" operator="equal">
      <formula>2</formula>
    </cfRule>
  </conditionalFormatting>
  <conditionalFormatting sqref="BU41">
    <cfRule type="cellIs" dxfId="10325" priority="2597" operator="equal">
      <formula>#REF!</formula>
    </cfRule>
  </conditionalFormatting>
  <conditionalFormatting sqref="BU47">
    <cfRule type="cellIs" dxfId="10324" priority="2588" operator="greaterThan">
      <formula>3</formula>
    </cfRule>
  </conditionalFormatting>
  <conditionalFormatting sqref="BU47">
    <cfRule type="cellIs" dxfId="10323" priority="2589" operator="lessThan">
      <formula>1</formula>
    </cfRule>
  </conditionalFormatting>
  <conditionalFormatting sqref="BU47">
    <cfRule type="cellIs" dxfId="10322" priority="2590" operator="equal">
      <formula>3</formula>
    </cfRule>
  </conditionalFormatting>
  <conditionalFormatting sqref="BU47">
    <cfRule type="cellIs" dxfId="10321" priority="2591" operator="equal">
      <formula>2</formula>
    </cfRule>
  </conditionalFormatting>
  <conditionalFormatting sqref="BU47">
    <cfRule type="cellIs" dxfId="10320" priority="2592" operator="equal">
      <formula>#REF!</formula>
    </cfRule>
  </conditionalFormatting>
  <conditionalFormatting sqref="BU51">
    <cfRule type="cellIs" dxfId="10319" priority="2583" operator="greaterThan">
      <formula>3</formula>
    </cfRule>
  </conditionalFormatting>
  <conditionalFormatting sqref="BU51">
    <cfRule type="cellIs" dxfId="10318" priority="2584" operator="lessThan">
      <formula>1</formula>
    </cfRule>
  </conditionalFormatting>
  <conditionalFormatting sqref="BU51">
    <cfRule type="cellIs" dxfId="10317" priority="2585" operator="equal">
      <formula>3</formula>
    </cfRule>
  </conditionalFormatting>
  <conditionalFormatting sqref="BU51">
    <cfRule type="cellIs" dxfId="10316" priority="2586" operator="equal">
      <formula>2</formula>
    </cfRule>
  </conditionalFormatting>
  <conditionalFormatting sqref="BU51">
    <cfRule type="cellIs" dxfId="10315" priority="2587" operator="equal">
      <formula>#REF!</formula>
    </cfRule>
  </conditionalFormatting>
  <conditionalFormatting sqref="BU55">
    <cfRule type="cellIs" dxfId="10314" priority="2578" operator="greaterThan">
      <formula>3</formula>
    </cfRule>
  </conditionalFormatting>
  <conditionalFormatting sqref="BU55">
    <cfRule type="cellIs" dxfId="10313" priority="2579" operator="lessThan">
      <formula>1</formula>
    </cfRule>
  </conditionalFormatting>
  <conditionalFormatting sqref="BU55">
    <cfRule type="cellIs" dxfId="10312" priority="2580" operator="equal">
      <formula>3</formula>
    </cfRule>
  </conditionalFormatting>
  <conditionalFormatting sqref="BU55">
    <cfRule type="cellIs" dxfId="10311" priority="2581" operator="equal">
      <formula>2</formula>
    </cfRule>
  </conditionalFormatting>
  <conditionalFormatting sqref="BU55">
    <cfRule type="cellIs" dxfId="10310" priority="2582" operator="equal">
      <formula>#REF!</formula>
    </cfRule>
  </conditionalFormatting>
  <conditionalFormatting sqref="BU61">
    <cfRule type="cellIs" dxfId="10309" priority="2573" operator="greaterThan">
      <formula>3</formula>
    </cfRule>
  </conditionalFormatting>
  <conditionalFormatting sqref="BU61">
    <cfRule type="cellIs" dxfId="10308" priority="2574" operator="lessThan">
      <formula>1</formula>
    </cfRule>
  </conditionalFormatting>
  <conditionalFormatting sqref="BU61">
    <cfRule type="cellIs" dxfId="10307" priority="2575" operator="equal">
      <formula>3</formula>
    </cfRule>
  </conditionalFormatting>
  <conditionalFormatting sqref="BU61">
    <cfRule type="cellIs" dxfId="10306" priority="2576" operator="equal">
      <formula>2</formula>
    </cfRule>
  </conditionalFormatting>
  <conditionalFormatting sqref="BU61">
    <cfRule type="cellIs" dxfId="10305" priority="2577" operator="equal">
      <formula>#REF!</formula>
    </cfRule>
  </conditionalFormatting>
  <conditionalFormatting sqref="BU67">
    <cfRule type="cellIs" dxfId="10304" priority="2568" operator="greaterThan">
      <formula>3</formula>
    </cfRule>
  </conditionalFormatting>
  <conditionalFormatting sqref="BU67">
    <cfRule type="cellIs" dxfId="10303" priority="2569" operator="lessThan">
      <formula>1</formula>
    </cfRule>
  </conditionalFormatting>
  <conditionalFormatting sqref="BU67">
    <cfRule type="cellIs" dxfId="10302" priority="2570" operator="equal">
      <formula>3</formula>
    </cfRule>
  </conditionalFormatting>
  <conditionalFormatting sqref="BU67">
    <cfRule type="cellIs" dxfId="10301" priority="2571" operator="equal">
      <formula>2</formula>
    </cfRule>
  </conditionalFormatting>
  <conditionalFormatting sqref="BU67">
    <cfRule type="cellIs" dxfId="10300" priority="2572" operator="equal">
      <formula>#REF!</formula>
    </cfRule>
  </conditionalFormatting>
  <conditionalFormatting sqref="BM19">
    <cfRule type="beginsWith" dxfId="10299" priority="2107" operator="beginsWith" text="Co-int.">
      <formula>LEFT(BM19,LEN("Co-int."))="Co-int."</formula>
    </cfRule>
  </conditionalFormatting>
  <conditionalFormatting sqref="BM19">
    <cfRule type="beginsWith" dxfId="10298" priority="2108" operator="beginsWith" text="C d'Œ">
      <formula>LEFT(BM19,LEN("C d'Œ"))="C d'Œ"</formula>
    </cfRule>
  </conditionalFormatting>
  <conditionalFormatting sqref="BM19">
    <cfRule type="beginsWith" dxfId="10297" priority="2109" operator="beginsWith" text="C cont.">
      <formula>LEFT(BM19,LEN("C cont."))="C cont."</formula>
    </cfRule>
  </conditionalFormatting>
  <conditionalFormatting sqref="BM19">
    <cfRule type="beginsWith" dxfId="10296" priority="2110" operator="beginsWith" text="É som.">
      <formula>LEFT(BM19,LEN("É som."))="É som."</formula>
    </cfRule>
  </conditionalFormatting>
  <conditionalFormatting sqref="BM19">
    <cfRule type="beginsWith" dxfId="10295" priority="2111" operator="beginsWith" text="PPLU">
      <formula>LEFT(BM19,LEN("PPLU"))="PPLU"</formula>
    </cfRule>
  </conditionalFormatting>
  <conditionalFormatting sqref="BM19">
    <cfRule type="beginsWith" dxfId="10294" priority="2112" operator="beginsWith" text="PPP">
      <formula>LEFT(BM19,LEN("PPP"))="PPP"</formula>
    </cfRule>
  </conditionalFormatting>
  <conditionalFormatting sqref="BM19">
    <cfRule type="beginsWith" dxfId="10293" priority="2113" operator="beginsWith" text="PPRO">
      <formula>LEFT(BM19,LEN("PPRO"))="PPRO"</formula>
    </cfRule>
  </conditionalFormatting>
  <conditionalFormatting sqref="BM19">
    <cfRule type="beginsWith" dxfId="10292" priority="2114" operator="beginsWith" text="CCF">
      <formula>LEFT(BM19,LEN("CCF"))="CCF"</formula>
    </cfRule>
  </conditionalFormatting>
  <conditionalFormatting sqref="BM19">
    <cfRule type="beginsWith" dxfId="10291" priority="2115" operator="beginsWith" text="PFMP+">
      <formula>LEFT(BM19,LEN("PFMP+"))="PFMP+"</formula>
    </cfRule>
  </conditionalFormatting>
  <conditionalFormatting sqref="BM19">
    <cfRule type="beginsWith" dxfId="10290" priority="2116" operator="beginsWith" text="PFMP">
      <formula>LEFT(BM19,LEN("PFMP"))="PFMP"</formula>
    </cfRule>
  </conditionalFormatting>
  <conditionalFormatting sqref="BM19">
    <cfRule type="beginsWith" dxfId="10289" priority="2117" operator="beginsWith" text="É diag.">
      <formula>LEFT(BM19,LEN("É diag."))="É diag."</formula>
    </cfRule>
  </conditionalFormatting>
  <conditionalFormatting sqref="BM19">
    <cfRule type="beginsWith" dxfId="10288" priority="2118" operator="beginsWith" text="É form.">
      <formula>LEFT(BM19,LEN("É form."))="É form."</formula>
    </cfRule>
  </conditionalFormatting>
  <conditionalFormatting sqref="K19">
    <cfRule type="beginsWith" dxfId="10287" priority="2539" operator="beginsWith" text="Co-int.">
      <formula>LEFT(K19,LEN("Co-int."))="Co-int."</formula>
    </cfRule>
  </conditionalFormatting>
  <conditionalFormatting sqref="K19">
    <cfRule type="beginsWith" dxfId="10286" priority="2540" operator="beginsWith" text="C d'Œ">
      <formula>LEFT(K19,LEN("C d'Œ"))="C d'Œ"</formula>
    </cfRule>
  </conditionalFormatting>
  <conditionalFormatting sqref="K19">
    <cfRule type="beginsWith" dxfId="10285" priority="2541" operator="beginsWith" text="C cont.">
      <formula>LEFT(K19,LEN("C cont."))="C cont."</formula>
    </cfRule>
  </conditionalFormatting>
  <conditionalFormatting sqref="K19">
    <cfRule type="beginsWith" dxfId="10284" priority="2542" operator="beginsWith" text="É som.">
      <formula>LEFT(K19,LEN("É som."))="É som."</formula>
    </cfRule>
  </conditionalFormatting>
  <conditionalFormatting sqref="K19">
    <cfRule type="beginsWith" dxfId="10283" priority="2543" operator="beginsWith" text="PPLU">
      <formula>LEFT(K19,LEN("PPLU"))="PPLU"</formula>
    </cfRule>
  </conditionalFormatting>
  <conditionalFormatting sqref="K19">
    <cfRule type="beginsWith" dxfId="10282" priority="2544" operator="beginsWith" text="PPP">
      <formula>LEFT(K19,LEN("PPP"))="PPP"</formula>
    </cfRule>
  </conditionalFormatting>
  <conditionalFormatting sqref="K19">
    <cfRule type="beginsWith" dxfId="10281" priority="2545" operator="beginsWith" text="PPRO">
      <formula>LEFT(K19,LEN("PPRO"))="PPRO"</formula>
    </cfRule>
  </conditionalFormatting>
  <conditionalFormatting sqref="K19">
    <cfRule type="beginsWith" dxfId="10280" priority="2546" operator="beginsWith" text="CCF">
      <formula>LEFT(K19,LEN("CCF"))="CCF"</formula>
    </cfRule>
  </conditionalFormatting>
  <conditionalFormatting sqref="K19">
    <cfRule type="beginsWith" dxfId="10279" priority="2547" operator="beginsWith" text="PFMP+">
      <formula>LEFT(K19,LEN("PFMP+"))="PFMP+"</formula>
    </cfRule>
  </conditionalFormatting>
  <conditionalFormatting sqref="K19">
    <cfRule type="beginsWith" dxfId="10278" priority="2548" operator="beginsWith" text="PFMP">
      <formula>LEFT(K19,LEN("PFMP"))="PFMP"</formula>
    </cfRule>
  </conditionalFormatting>
  <conditionalFormatting sqref="K19">
    <cfRule type="beginsWith" dxfId="10277" priority="2549" operator="beginsWith" text="É diag.">
      <formula>LEFT(K19,LEN("É diag."))="É diag."</formula>
    </cfRule>
  </conditionalFormatting>
  <conditionalFormatting sqref="K19">
    <cfRule type="beginsWith" dxfId="10276" priority="2550" operator="beginsWith" text="É form.">
      <formula>LEFT(K19,LEN("É form."))="É form."</formula>
    </cfRule>
  </conditionalFormatting>
  <conditionalFormatting sqref="BP19">
    <cfRule type="beginsWith" dxfId="10275" priority="2071" operator="beginsWith" text="Co-int.">
      <formula>LEFT(BP19,LEN("Co-int."))="Co-int."</formula>
    </cfRule>
  </conditionalFormatting>
  <conditionalFormatting sqref="BP19">
    <cfRule type="beginsWith" dxfId="10274" priority="2072" operator="beginsWith" text="C d'Œ">
      <formula>LEFT(BP19,LEN("C d'Œ"))="C d'Œ"</formula>
    </cfRule>
  </conditionalFormatting>
  <conditionalFormatting sqref="BP19">
    <cfRule type="beginsWith" dxfId="10273" priority="2073" operator="beginsWith" text="C cont.">
      <formula>LEFT(BP19,LEN("C cont."))="C cont."</formula>
    </cfRule>
  </conditionalFormatting>
  <conditionalFormatting sqref="BP19">
    <cfRule type="beginsWith" dxfId="10272" priority="2074" operator="beginsWith" text="É som.">
      <formula>LEFT(BP19,LEN("É som."))="É som."</formula>
    </cfRule>
  </conditionalFormatting>
  <conditionalFormatting sqref="BP19">
    <cfRule type="beginsWith" dxfId="10271" priority="2075" operator="beginsWith" text="PPLU">
      <formula>LEFT(BP19,LEN("PPLU"))="PPLU"</formula>
    </cfRule>
  </conditionalFormatting>
  <conditionalFormatting sqref="BP19">
    <cfRule type="beginsWith" dxfId="10270" priority="2076" operator="beginsWith" text="PPP">
      <formula>LEFT(BP19,LEN("PPP"))="PPP"</formula>
    </cfRule>
  </conditionalFormatting>
  <conditionalFormatting sqref="BP19">
    <cfRule type="beginsWith" dxfId="10269" priority="2077" operator="beginsWith" text="PPRO">
      <formula>LEFT(BP19,LEN("PPRO"))="PPRO"</formula>
    </cfRule>
  </conditionalFormatting>
  <conditionalFormatting sqref="BP19">
    <cfRule type="beginsWith" dxfId="10268" priority="2078" operator="beginsWith" text="CCF">
      <formula>LEFT(BP19,LEN("CCF"))="CCF"</formula>
    </cfRule>
  </conditionalFormatting>
  <conditionalFormatting sqref="BP19">
    <cfRule type="beginsWith" dxfId="10267" priority="2079" operator="beginsWith" text="PFMP+">
      <formula>LEFT(BP19,LEN("PFMP+"))="PFMP+"</formula>
    </cfRule>
  </conditionalFormatting>
  <conditionalFormatting sqref="BP19">
    <cfRule type="beginsWith" dxfId="10266" priority="2080" operator="beginsWith" text="PFMP">
      <formula>LEFT(BP19,LEN("PFMP"))="PFMP"</formula>
    </cfRule>
  </conditionalFormatting>
  <conditionalFormatting sqref="BP19">
    <cfRule type="beginsWith" dxfId="10265" priority="2081" operator="beginsWith" text="É diag.">
      <formula>LEFT(BP19,LEN("É diag."))="É diag."</formula>
    </cfRule>
  </conditionalFormatting>
  <conditionalFormatting sqref="BP19">
    <cfRule type="beginsWith" dxfId="10264" priority="2082" operator="beginsWith" text="É form.">
      <formula>LEFT(BP19,LEN("É form."))="É form."</formula>
    </cfRule>
  </conditionalFormatting>
  <conditionalFormatting sqref="L19">
    <cfRule type="beginsWith" dxfId="10263" priority="2515" operator="beginsWith" text="Co-int.">
      <formula>LEFT(L19,LEN("Co-int."))="Co-int."</formula>
    </cfRule>
  </conditionalFormatting>
  <conditionalFormatting sqref="L19">
    <cfRule type="beginsWith" dxfId="10262" priority="2516" operator="beginsWith" text="C d'Œ">
      <formula>LEFT(L19,LEN("C d'Œ"))="C d'Œ"</formula>
    </cfRule>
  </conditionalFormatting>
  <conditionalFormatting sqref="L19">
    <cfRule type="beginsWith" dxfId="10261" priority="2517" operator="beginsWith" text="C cont.">
      <formula>LEFT(L19,LEN("C cont."))="C cont."</formula>
    </cfRule>
  </conditionalFormatting>
  <conditionalFormatting sqref="L19">
    <cfRule type="beginsWith" dxfId="10260" priority="2518" operator="beginsWith" text="É som.">
      <formula>LEFT(L19,LEN("É som."))="É som."</formula>
    </cfRule>
  </conditionalFormatting>
  <conditionalFormatting sqref="L19">
    <cfRule type="beginsWith" dxfId="10259" priority="2519" operator="beginsWith" text="PPLU">
      <formula>LEFT(L19,LEN("PPLU"))="PPLU"</formula>
    </cfRule>
  </conditionalFormatting>
  <conditionalFormatting sqref="L19">
    <cfRule type="beginsWith" dxfId="10258" priority="2520" operator="beginsWith" text="PPP">
      <formula>LEFT(L19,LEN("PPP"))="PPP"</formula>
    </cfRule>
  </conditionalFormatting>
  <conditionalFormatting sqref="L19">
    <cfRule type="beginsWith" dxfId="10257" priority="2521" operator="beginsWith" text="PPRO">
      <formula>LEFT(L19,LEN("PPRO"))="PPRO"</formula>
    </cfRule>
  </conditionalFormatting>
  <conditionalFormatting sqref="L19">
    <cfRule type="beginsWith" dxfId="10256" priority="2522" operator="beginsWith" text="CCF">
      <formula>LEFT(L19,LEN("CCF"))="CCF"</formula>
    </cfRule>
  </conditionalFormatting>
  <conditionalFormatting sqref="L19">
    <cfRule type="beginsWith" dxfId="10255" priority="2523" operator="beginsWith" text="PFMP+">
      <formula>LEFT(L19,LEN("PFMP+"))="PFMP+"</formula>
    </cfRule>
  </conditionalFormatting>
  <conditionalFormatting sqref="L19">
    <cfRule type="beginsWith" dxfId="10254" priority="2524" operator="beginsWith" text="PFMP">
      <formula>LEFT(L19,LEN("PFMP"))="PFMP"</formula>
    </cfRule>
  </conditionalFormatting>
  <conditionalFormatting sqref="L19">
    <cfRule type="beginsWith" dxfId="10253" priority="2525" operator="beginsWith" text="É diag.">
      <formula>LEFT(L19,LEN("É diag."))="É diag."</formula>
    </cfRule>
  </conditionalFormatting>
  <conditionalFormatting sqref="L19">
    <cfRule type="beginsWith" dxfId="10252" priority="2526" operator="beginsWith" text="É form.">
      <formula>LEFT(L19,LEN("É form."))="É form."</formula>
    </cfRule>
  </conditionalFormatting>
  <conditionalFormatting sqref="J19">
    <cfRule type="beginsWith" dxfId="10251" priority="2503" operator="beginsWith" text="Co-int.">
      <formula>LEFT(J19,LEN("Co-int."))="Co-int."</formula>
    </cfRule>
  </conditionalFormatting>
  <conditionalFormatting sqref="J19">
    <cfRule type="beginsWith" dxfId="10250" priority="2504" operator="beginsWith" text="C d'Œ">
      <formula>LEFT(J19,LEN("C d'Œ"))="C d'Œ"</formula>
    </cfRule>
  </conditionalFormatting>
  <conditionalFormatting sqref="J19">
    <cfRule type="beginsWith" dxfId="10249" priority="2505" operator="beginsWith" text="C cont.">
      <formula>LEFT(J19,LEN("C cont."))="C cont."</formula>
    </cfRule>
  </conditionalFormatting>
  <conditionalFormatting sqref="J19">
    <cfRule type="beginsWith" dxfId="10248" priority="2506" operator="beginsWith" text="É som.">
      <formula>LEFT(J19,LEN("É som."))="É som."</formula>
    </cfRule>
  </conditionalFormatting>
  <conditionalFormatting sqref="J19">
    <cfRule type="beginsWith" dxfId="10247" priority="2507" operator="beginsWith" text="PPLU">
      <formula>LEFT(J19,LEN("PPLU"))="PPLU"</formula>
    </cfRule>
  </conditionalFormatting>
  <conditionalFormatting sqref="J19">
    <cfRule type="beginsWith" dxfId="10246" priority="2508" operator="beginsWith" text="PPP">
      <formula>LEFT(J19,LEN("PPP"))="PPP"</formula>
    </cfRule>
  </conditionalFormatting>
  <conditionalFormatting sqref="J19">
    <cfRule type="beginsWith" dxfId="10245" priority="2509" operator="beginsWith" text="PPRO">
      <formula>LEFT(J19,LEN("PPRO"))="PPRO"</formula>
    </cfRule>
  </conditionalFormatting>
  <conditionalFormatting sqref="J19">
    <cfRule type="beginsWith" dxfId="10244" priority="2510" operator="beginsWith" text="CCF">
      <formula>LEFT(J19,LEN("CCF"))="CCF"</formula>
    </cfRule>
  </conditionalFormatting>
  <conditionalFormatting sqref="J19">
    <cfRule type="beginsWith" dxfId="10243" priority="2511" operator="beginsWith" text="PFMP+">
      <formula>LEFT(J19,LEN("PFMP+"))="PFMP+"</formula>
    </cfRule>
  </conditionalFormatting>
  <conditionalFormatting sqref="J19">
    <cfRule type="beginsWith" dxfId="10242" priority="2512" operator="beginsWith" text="PFMP">
      <formula>LEFT(J19,LEN("PFMP"))="PFMP"</formula>
    </cfRule>
  </conditionalFormatting>
  <conditionalFormatting sqref="J19">
    <cfRule type="beginsWith" dxfId="10241" priority="2513" operator="beginsWith" text="É diag.">
      <formula>LEFT(J19,LEN("É diag."))="É diag."</formula>
    </cfRule>
  </conditionalFormatting>
  <conditionalFormatting sqref="J19">
    <cfRule type="beginsWith" dxfId="10240" priority="2514" operator="beginsWith" text="É form.">
      <formula>LEFT(J19,LEN("É form."))="É form."</formula>
    </cfRule>
  </conditionalFormatting>
  <conditionalFormatting sqref="M19">
    <cfRule type="beginsWith" dxfId="10239" priority="2491" operator="beginsWith" text="Co-int.">
      <formula>LEFT(M19,LEN("Co-int."))="Co-int."</formula>
    </cfRule>
  </conditionalFormatting>
  <conditionalFormatting sqref="M19">
    <cfRule type="beginsWith" dxfId="10238" priority="2492" operator="beginsWith" text="C d'Œ">
      <formula>LEFT(M19,LEN("C d'Œ"))="C d'Œ"</formula>
    </cfRule>
  </conditionalFormatting>
  <conditionalFormatting sqref="M19">
    <cfRule type="beginsWith" dxfId="10237" priority="2493" operator="beginsWith" text="C cont.">
      <formula>LEFT(M19,LEN("C cont."))="C cont."</formula>
    </cfRule>
  </conditionalFormatting>
  <conditionalFormatting sqref="M19">
    <cfRule type="beginsWith" dxfId="10236" priority="2494" operator="beginsWith" text="É som.">
      <formula>LEFT(M19,LEN("É som."))="É som."</formula>
    </cfRule>
  </conditionalFormatting>
  <conditionalFormatting sqref="M19">
    <cfRule type="beginsWith" dxfId="10235" priority="2495" operator="beginsWith" text="PPLU">
      <formula>LEFT(M19,LEN("PPLU"))="PPLU"</formula>
    </cfRule>
  </conditionalFormatting>
  <conditionalFormatting sqref="M19">
    <cfRule type="beginsWith" dxfId="10234" priority="2496" operator="beginsWith" text="PPP">
      <formula>LEFT(M19,LEN("PPP"))="PPP"</formula>
    </cfRule>
  </conditionalFormatting>
  <conditionalFormatting sqref="M19">
    <cfRule type="beginsWith" dxfId="10233" priority="2497" operator="beginsWith" text="PPRO">
      <formula>LEFT(M19,LEN("PPRO"))="PPRO"</formula>
    </cfRule>
  </conditionalFormatting>
  <conditionalFormatting sqref="M19">
    <cfRule type="beginsWith" dxfId="10232" priority="2498" operator="beginsWith" text="CCF">
      <formula>LEFT(M19,LEN("CCF"))="CCF"</formula>
    </cfRule>
  </conditionalFormatting>
  <conditionalFormatting sqref="M19">
    <cfRule type="beginsWith" dxfId="10231" priority="2499" operator="beginsWith" text="PFMP+">
      <formula>LEFT(M19,LEN("PFMP+"))="PFMP+"</formula>
    </cfRule>
  </conditionalFormatting>
  <conditionalFormatting sqref="M19">
    <cfRule type="beginsWith" dxfId="10230" priority="2500" operator="beginsWith" text="PFMP">
      <formula>LEFT(M19,LEN("PFMP"))="PFMP"</formula>
    </cfRule>
  </conditionalFormatting>
  <conditionalFormatting sqref="M19">
    <cfRule type="beginsWith" dxfId="10229" priority="2501" operator="beginsWith" text="É diag.">
      <formula>LEFT(M19,LEN("É diag."))="É diag."</formula>
    </cfRule>
  </conditionalFormatting>
  <conditionalFormatting sqref="M19">
    <cfRule type="beginsWith" dxfId="10228" priority="2502" operator="beginsWith" text="É form.">
      <formula>LEFT(M19,LEN("É form."))="É form."</formula>
    </cfRule>
  </conditionalFormatting>
  <conditionalFormatting sqref="N19">
    <cfRule type="beginsWith" dxfId="10227" priority="2479" operator="beginsWith" text="Co-int.">
      <formula>LEFT(N19,LEN("Co-int."))="Co-int."</formula>
    </cfRule>
  </conditionalFormatting>
  <conditionalFormatting sqref="N19">
    <cfRule type="beginsWith" dxfId="10226" priority="2480" operator="beginsWith" text="C d'Œ">
      <formula>LEFT(N19,LEN("C d'Œ"))="C d'Œ"</formula>
    </cfRule>
  </conditionalFormatting>
  <conditionalFormatting sqref="N19">
    <cfRule type="beginsWith" dxfId="10225" priority="2481" operator="beginsWith" text="C cont.">
      <formula>LEFT(N19,LEN("C cont."))="C cont."</formula>
    </cfRule>
  </conditionalFormatting>
  <conditionalFormatting sqref="N19">
    <cfRule type="beginsWith" dxfId="10224" priority="2482" operator="beginsWith" text="É som.">
      <formula>LEFT(N19,LEN("É som."))="É som."</formula>
    </cfRule>
  </conditionalFormatting>
  <conditionalFormatting sqref="N19">
    <cfRule type="beginsWith" dxfId="10223" priority="2483" operator="beginsWith" text="PPLU">
      <formula>LEFT(N19,LEN("PPLU"))="PPLU"</formula>
    </cfRule>
  </conditionalFormatting>
  <conditionalFormatting sqref="N19">
    <cfRule type="beginsWith" dxfId="10222" priority="2484" operator="beginsWith" text="PPP">
      <formula>LEFT(N19,LEN("PPP"))="PPP"</formula>
    </cfRule>
  </conditionalFormatting>
  <conditionalFormatting sqref="N19">
    <cfRule type="beginsWith" dxfId="10221" priority="2485" operator="beginsWith" text="PPRO">
      <formula>LEFT(N19,LEN("PPRO"))="PPRO"</formula>
    </cfRule>
  </conditionalFormatting>
  <conditionalFormatting sqref="N19">
    <cfRule type="beginsWith" dxfId="10220" priority="2486" operator="beginsWith" text="CCF">
      <formula>LEFT(N19,LEN("CCF"))="CCF"</formula>
    </cfRule>
  </conditionalFormatting>
  <conditionalFormatting sqref="N19">
    <cfRule type="beginsWith" dxfId="10219" priority="2487" operator="beginsWith" text="PFMP+">
      <formula>LEFT(N19,LEN("PFMP+"))="PFMP+"</formula>
    </cfRule>
  </conditionalFormatting>
  <conditionalFormatting sqref="N19">
    <cfRule type="beginsWith" dxfId="10218" priority="2488" operator="beginsWith" text="PFMP">
      <formula>LEFT(N19,LEN("PFMP"))="PFMP"</formula>
    </cfRule>
  </conditionalFormatting>
  <conditionalFormatting sqref="N19">
    <cfRule type="beginsWith" dxfId="10217" priority="2489" operator="beginsWith" text="É diag.">
      <formula>LEFT(N19,LEN("É diag."))="É diag."</formula>
    </cfRule>
  </conditionalFormatting>
  <conditionalFormatting sqref="N19">
    <cfRule type="beginsWith" dxfId="10216" priority="2490" operator="beginsWith" text="É form.">
      <formula>LEFT(N19,LEN("É form."))="É form."</formula>
    </cfRule>
  </conditionalFormatting>
  <conditionalFormatting sqref="O19">
    <cfRule type="beginsWith" dxfId="10215" priority="2467" operator="beginsWith" text="Co-int.">
      <formula>LEFT(O19,LEN("Co-int."))="Co-int."</formula>
    </cfRule>
  </conditionalFormatting>
  <conditionalFormatting sqref="O19">
    <cfRule type="beginsWith" dxfId="10214" priority="2468" operator="beginsWith" text="C d'Œ">
      <formula>LEFT(O19,LEN("C d'Œ"))="C d'Œ"</formula>
    </cfRule>
  </conditionalFormatting>
  <conditionalFormatting sqref="O19">
    <cfRule type="beginsWith" dxfId="10213" priority="2469" operator="beginsWith" text="C cont.">
      <formula>LEFT(O19,LEN("C cont."))="C cont."</formula>
    </cfRule>
  </conditionalFormatting>
  <conditionalFormatting sqref="O19">
    <cfRule type="beginsWith" dxfId="10212" priority="2470" operator="beginsWith" text="É som.">
      <formula>LEFT(O19,LEN("É som."))="É som."</formula>
    </cfRule>
  </conditionalFormatting>
  <conditionalFormatting sqref="O19">
    <cfRule type="beginsWith" dxfId="10211" priority="2471" operator="beginsWith" text="PPLU">
      <formula>LEFT(O19,LEN("PPLU"))="PPLU"</formula>
    </cfRule>
  </conditionalFormatting>
  <conditionalFormatting sqref="O19">
    <cfRule type="beginsWith" dxfId="10210" priority="2472" operator="beginsWith" text="PPP">
      <formula>LEFT(O19,LEN("PPP"))="PPP"</formula>
    </cfRule>
  </conditionalFormatting>
  <conditionalFormatting sqref="O19">
    <cfRule type="beginsWith" dxfId="10209" priority="2473" operator="beginsWith" text="PPRO">
      <formula>LEFT(O19,LEN("PPRO"))="PPRO"</formula>
    </cfRule>
  </conditionalFormatting>
  <conditionalFormatting sqref="O19">
    <cfRule type="beginsWith" dxfId="10208" priority="2474" operator="beginsWith" text="CCF">
      <formula>LEFT(O19,LEN("CCF"))="CCF"</formula>
    </cfRule>
  </conditionalFormatting>
  <conditionalFormatting sqref="O19">
    <cfRule type="beginsWith" dxfId="10207" priority="2475" operator="beginsWith" text="PFMP+">
      <formula>LEFT(O19,LEN("PFMP+"))="PFMP+"</formula>
    </cfRule>
  </conditionalFormatting>
  <conditionalFormatting sqref="O19">
    <cfRule type="beginsWith" dxfId="10206" priority="2476" operator="beginsWith" text="PFMP">
      <formula>LEFT(O19,LEN("PFMP"))="PFMP"</formula>
    </cfRule>
  </conditionalFormatting>
  <conditionalFormatting sqref="O19">
    <cfRule type="beginsWith" dxfId="10205" priority="2477" operator="beginsWith" text="É diag.">
      <formula>LEFT(O19,LEN("É diag."))="É diag."</formula>
    </cfRule>
  </conditionalFormatting>
  <conditionalFormatting sqref="O19">
    <cfRule type="beginsWith" dxfId="10204" priority="2478" operator="beginsWith" text="É form.">
      <formula>LEFT(O19,LEN("É form."))="É form."</formula>
    </cfRule>
  </conditionalFormatting>
  <conditionalFormatting sqref="P19">
    <cfRule type="beginsWith" dxfId="10203" priority="2455" operator="beginsWith" text="Co-int.">
      <formula>LEFT(P19,LEN("Co-int."))="Co-int."</formula>
    </cfRule>
  </conditionalFormatting>
  <conditionalFormatting sqref="P19">
    <cfRule type="beginsWith" dxfId="10202" priority="2456" operator="beginsWith" text="C d'Œ">
      <formula>LEFT(P19,LEN("C d'Œ"))="C d'Œ"</formula>
    </cfRule>
  </conditionalFormatting>
  <conditionalFormatting sqref="P19">
    <cfRule type="beginsWith" dxfId="10201" priority="2457" operator="beginsWith" text="C cont.">
      <formula>LEFT(P19,LEN("C cont."))="C cont."</formula>
    </cfRule>
  </conditionalFormatting>
  <conditionalFormatting sqref="P19">
    <cfRule type="beginsWith" dxfId="10200" priority="2458" operator="beginsWith" text="É som.">
      <formula>LEFT(P19,LEN("É som."))="É som."</formula>
    </cfRule>
  </conditionalFormatting>
  <conditionalFormatting sqref="P19">
    <cfRule type="beginsWith" dxfId="10199" priority="2459" operator="beginsWith" text="PPLU">
      <formula>LEFT(P19,LEN("PPLU"))="PPLU"</formula>
    </cfRule>
  </conditionalFormatting>
  <conditionalFormatting sqref="P19">
    <cfRule type="beginsWith" dxfId="10198" priority="2460" operator="beginsWith" text="PPP">
      <formula>LEFT(P19,LEN("PPP"))="PPP"</formula>
    </cfRule>
  </conditionalFormatting>
  <conditionalFormatting sqref="P19">
    <cfRule type="beginsWith" dxfId="10197" priority="2461" operator="beginsWith" text="PPRO">
      <formula>LEFT(P19,LEN("PPRO"))="PPRO"</formula>
    </cfRule>
  </conditionalFormatting>
  <conditionalFormatting sqref="P19">
    <cfRule type="beginsWith" dxfId="10196" priority="2462" operator="beginsWith" text="CCF">
      <formula>LEFT(P19,LEN("CCF"))="CCF"</formula>
    </cfRule>
  </conditionalFormatting>
  <conditionalFormatting sqref="P19">
    <cfRule type="beginsWith" dxfId="10195" priority="2463" operator="beginsWith" text="PFMP+">
      <formula>LEFT(P19,LEN("PFMP+"))="PFMP+"</formula>
    </cfRule>
  </conditionalFormatting>
  <conditionalFormatting sqref="P19">
    <cfRule type="beginsWith" dxfId="10194" priority="2464" operator="beginsWith" text="PFMP">
      <formula>LEFT(P19,LEN("PFMP"))="PFMP"</formula>
    </cfRule>
  </conditionalFormatting>
  <conditionalFormatting sqref="P19">
    <cfRule type="beginsWith" dxfId="10193" priority="2465" operator="beginsWith" text="É diag.">
      <formula>LEFT(P19,LEN("É diag."))="É diag."</formula>
    </cfRule>
  </conditionalFormatting>
  <conditionalFormatting sqref="P19">
    <cfRule type="beginsWith" dxfId="10192" priority="2466" operator="beginsWith" text="É form.">
      <formula>LEFT(P19,LEN("É form."))="É form."</formula>
    </cfRule>
  </conditionalFormatting>
  <conditionalFormatting sqref="Q19">
    <cfRule type="beginsWith" dxfId="10191" priority="2443" operator="beginsWith" text="Co-int.">
      <formula>LEFT(Q19,LEN("Co-int."))="Co-int."</formula>
    </cfRule>
  </conditionalFormatting>
  <conditionalFormatting sqref="Q19">
    <cfRule type="beginsWith" dxfId="10190" priority="2444" operator="beginsWith" text="C d'Œ">
      <formula>LEFT(Q19,LEN("C d'Œ"))="C d'Œ"</formula>
    </cfRule>
  </conditionalFormatting>
  <conditionalFormatting sqref="Q19">
    <cfRule type="beginsWith" dxfId="10189" priority="2445" operator="beginsWith" text="C cont.">
      <formula>LEFT(Q19,LEN("C cont."))="C cont."</formula>
    </cfRule>
  </conditionalFormatting>
  <conditionalFormatting sqref="Q19">
    <cfRule type="beginsWith" dxfId="10188" priority="2446" operator="beginsWith" text="É som.">
      <formula>LEFT(Q19,LEN("É som."))="É som."</formula>
    </cfRule>
  </conditionalFormatting>
  <conditionalFormatting sqref="Q19">
    <cfRule type="beginsWith" dxfId="10187" priority="2447" operator="beginsWith" text="PPLU">
      <formula>LEFT(Q19,LEN("PPLU"))="PPLU"</formula>
    </cfRule>
  </conditionalFormatting>
  <conditionalFormatting sqref="Q19">
    <cfRule type="beginsWith" dxfId="10186" priority="2448" operator="beginsWith" text="PPP">
      <formula>LEFT(Q19,LEN("PPP"))="PPP"</formula>
    </cfRule>
  </conditionalFormatting>
  <conditionalFormatting sqref="Q19">
    <cfRule type="beginsWith" dxfId="10185" priority="2449" operator="beginsWith" text="PPRO">
      <formula>LEFT(Q19,LEN("PPRO"))="PPRO"</formula>
    </cfRule>
  </conditionalFormatting>
  <conditionalFormatting sqref="Q19">
    <cfRule type="beginsWith" dxfId="10184" priority="2450" operator="beginsWith" text="CCF">
      <formula>LEFT(Q19,LEN("CCF"))="CCF"</formula>
    </cfRule>
  </conditionalFormatting>
  <conditionalFormatting sqref="Q19">
    <cfRule type="beginsWith" dxfId="10183" priority="2451" operator="beginsWith" text="PFMP+">
      <formula>LEFT(Q19,LEN("PFMP+"))="PFMP+"</formula>
    </cfRule>
  </conditionalFormatting>
  <conditionalFormatting sqref="Q19">
    <cfRule type="beginsWith" dxfId="10182" priority="2452" operator="beginsWith" text="PFMP">
      <formula>LEFT(Q19,LEN("PFMP"))="PFMP"</formula>
    </cfRule>
  </conditionalFormatting>
  <conditionalFormatting sqref="Q19">
    <cfRule type="beginsWith" dxfId="10181" priority="2453" operator="beginsWith" text="É diag.">
      <formula>LEFT(Q19,LEN("É diag."))="É diag."</formula>
    </cfRule>
  </conditionalFormatting>
  <conditionalFormatting sqref="Q19">
    <cfRule type="beginsWith" dxfId="10180" priority="2454" operator="beginsWith" text="É form.">
      <formula>LEFT(Q19,LEN("É form."))="É form."</formula>
    </cfRule>
  </conditionalFormatting>
  <conditionalFormatting sqref="R19">
    <cfRule type="beginsWith" dxfId="10179" priority="2431" operator="beginsWith" text="Co-int.">
      <formula>LEFT(R19,LEN("Co-int."))="Co-int."</formula>
    </cfRule>
  </conditionalFormatting>
  <conditionalFormatting sqref="R19">
    <cfRule type="beginsWith" dxfId="10178" priority="2432" operator="beginsWith" text="C d'Œ">
      <formula>LEFT(R19,LEN("C d'Œ"))="C d'Œ"</formula>
    </cfRule>
  </conditionalFormatting>
  <conditionalFormatting sqref="R19">
    <cfRule type="beginsWith" dxfId="10177" priority="2433" operator="beginsWith" text="C cont.">
      <formula>LEFT(R19,LEN("C cont."))="C cont."</formula>
    </cfRule>
  </conditionalFormatting>
  <conditionalFormatting sqref="R19">
    <cfRule type="beginsWith" dxfId="10176" priority="2434" operator="beginsWith" text="É som.">
      <formula>LEFT(R19,LEN("É som."))="É som."</formula>
    </cfRule>
  </conditionalFormatting>
  <conditionalFormatting sqref="R19">
    <cfRule type="beginsWith" dxfId="10175" priority="2435" operator="beginsWith" text="PPLU">
      <formula>LEFT(R19,LEN("PPLU"))="PPLU"</formula>
    </cfRule>
  </conditionalFormatting>
  <conditionalFormatting sqref="R19">
    <cfRule type="beginsWith" dxfId="10174" priority="2436" operator="beginsWith" text="PPP">
      <formula>LEFT(R19,LEN("PPP"))="PPP"</formula>
    </cfRule>
  </conditionalFormatting>
  <conditionalFormatting sqref="R19">
    <cfRule type="beginsWith" dxfId="10173" priority="2437" operator="beginsWith" text="PPRO">
      <formula>LEFT(R19,LEN("PPRO"))="PPRO"</formula>
    </cfRule>
  </conditionalFormatting>
  <conditionalFormatting sqref="R19">
    <cfRule type="beginsWith" dxfId="10172" priority="2438" operator="beginsWith" text="CCF">
      <formula>LEFT(R19,LEN("CCF"))="CCF"</formula>
    </cfRule>
  </conditionalFormatting>
  <conditionalFormatting sqref="R19">
    <cfRule type="beginsWith" dxfId="10171" priority="2439" operator="beginsWith" text="PFMP+">
      <formula>LEFT(R19,LEN("PFMP+"))="PFMP+"</formula>
    </cfRule>
  </conditionalFormatting>
  <conditionalFormatting sqref="R19">
    <cfRule type="beginsWith" dxfId="10170" priority="2440" operator="beginsWith" text="PFMP">
      <formula>LEFT(R19,LEN("PFMP"))="PFMP"</formula>
    </cfRule>
  </conditionalFormatting>
  <conditionalFormatting sqref="R19">
    <cfRule type="beginsWith" dxfId="10169" priority="2441" operator="beginsWith" text="É diag.">
      <formula>LEFT(R19,LEN("É diag."))="É diag."</formula>
    </cfRule>
  </conditionalFormatting>
  <conditionalFormatting sqref="R19">
    <cfRule type="beginsWith" dxfId="10168" priority="2442" operator="beginsWith" text="É form.">
      <formula>LEFT(R19,LEN("É form."))="É form."</formula>
    </cfRule>
  </conditionalFormatting>
  <conditionalFormatting sqref="S19">
    <cfRule type="beginsWith" dxfId="10167" priority="2419" operator="beginsWith" text="Co-int.">
      <formula>LEFT(S19,LEN("Co-int."))="Co-int."</formula>
    </cfRule>
  </conditionalFormatting>
  <conditionalFormatting sqref="S19">
    <cfRule type="beginsWith" dxfId="10166" priority="2420" operator="beginsWith" text="C d'Œ">
      <formula>LEFT(S19,LEN("C d'Œ"))="C d'Œ"</formula>
    </cfRule>
  </conditionalFormatting>
  <conditionalFormatting sqref="S19">
    <cfRule type="beginsWith" dxfId="10165" priority="2421" operator="beginsWith" text="C cont.">
      <formula>LEFT(S19,LEN("C cont."))="C cont."</formula>
    </cfRule>
  </conditionalFormatting>
  <conditionalFormatting sqref="S19">
    <cfRule type="beginsWith" dxfId="10164" priority="2422" operator="beginsWith" text="É som.">
      <formula>LEFT(S19,LEN("É som."))="É som."</formula>
    </cfRule>
  </conditionalFormatting>
  <conditionalFormatting sqref="S19">
    <cfRule type="beginsWith" dxfId="10163" priority="2423" operator="beginsWith" text="PPLU">
      <formula>LEFT(S19,LEN("PPLU"))="PPLU"</formula>
    </cfRule>
  </conditionalFormatting>
  <conditionalFormatting sqref="S19">
    <cfRule type="beginsWith" dxfId="10162" priority="2424" operator="beginsWith" text="PPP">
      <formula>LEFT(S19,LEN("PPP"))="PPP"</formula>
    </cfRule>
  </conditionalFormatting>
  <conditionalFormatting sqref="S19">
    <cfRule type="beginsWith" dxfId="10161" priority="2425" operator="beginsWith" text="PPRO">
      <formula>LEFT(S19,LEN("PPRO"))="PPRO"</formula>
    </cfRule>
  </conditionalFormatting>
  <conditionalFormatting sqref="S19">
    <cfRule type="beginsWith" dxfId="10160" priority="2426" operator="beginsWith" text="CCF">
      <formula>LEFT(S19,LEN("CCF"))="CCF"</formula>
    </cfRule>
  </conditionalFormatting>
  <conditionalFormatting sqref="S19">
    <cfRule type="beginsWith" dxfId="10159" priority="2427" operator="beginsWith" text="PFMP+">
      <formula>LEFT(S19,LEN("PFMP+"))="PFMP+"</formula>
    </cfRule>
  </conditionalFormatting>
  <conditionalFormatting sqref="S19">
    <cfRule type="beginsWith" dxfId="10158" priority="2428" operator="beginsWith" text="PFMP">
      <formula>LEFT(S19,LEN("PFMP"))="PFMP"</formula>
    </cfRule>
  </conditionalFormatting>
  <conditionalFormatting sqref="S19">
    <cfRule type="beginsWith" dxfId="10157" priority="2429" operator="beginsWith" text="É diag.">
      <formula>LEFT(S19,LEN("É diag."))="É diag."</formula>
    </cfRule>
  </conditionalFormatting>
  <conditionalFormatting sqref="S19">
    <cfRule type="beginsWith" dxfId="10156" priority="2430" operator="beginsWith" text="É form.">
      <formula>LEFT(S19,LEN("É form."))="É form."</formula>
    </cfRule>
  </conditionalFormatting>
  <conditionalFormatting sqref="T19">
    <cfRule type="beginsWith" dxfId="10155" priority="2407" operator="beginsWith" text="Co-int.">
      <formula>LEFT(T19,LEN("Co-int."))="Co-int."</formula>
    </cfRule>
  </conditionalFormatting>
  <conditionalFormatting sqref="T19">
    <cfRule type="beginsWith" dxfId="10154" priority="2408" operator="beginsWith" text="C d'Œ">
      <formula>LEFT(T19,LEN("C d'Œ"))="C d'Œ"</formula>
    </cfRule>
  </conditionalFormatting>
  <conditionalFormatting sqref="T19">
    <cfRule type="beginsWith" dxfId="10153" priority="2409" operator="beginsWith" text="C cont.">
      <formula>LEFT(T19,LEN("C cont."))="C cont."</formula>
    </cfRule>
  </conditionalFormatting>
  <conditionalFormatting sqref="T19">
    <cfRule type="beginsWith" dxfId="10152" priority="2410" operator="beginsWith" text="É som.">
      <formula>LEFT(T19,LEN("É som."))="É som."</formula>
    </cfRule>
  </conditionalFormatting>
  <conditionalFormatting sqref="T19">
    <cfRule type="beginsWith" dxfId="10151" priority="2411" operator="beginsWith" text="PPLU">
      <formula>LEFT(T19,LEN("PPLU"))="PPLU"</formula>
    </cfRule>
  </conditionalFormatting>
  <conditionalFormatting sqref="T19">
    <cfRule type="beginsWith" dxfId="10150" priority="2412" operator="beginsWith" text="PPP">
      <formula>LEFT(T19,LEN("PPP"))="PPP"</formula>
    </cfRule>
  </conditionalFormatting>
  <conditionalFormatting sqref="T19">
    <cfRule type="beginsWith" dxfId="10149" priority="2413" operator="beginsWith" text="PPRO">
      <formula>LEFT(T19,LEN("PPRO"))="PPRO"</formula>
    </cfRule>
  </conditionalFormatting>
  <conditionalFormatting sqref="T19">
    <cfRule type="beginsWith" dxfId="10148" priority="2414" operator="beginsWith" text="CCF">
      <formula>LEFT(T19,LEN("CCF"))="CCF"</formula>
    </cfRule>
  </conditionalFormatting>
  <conditionalFormatting sqref="T19">
    <cfRule type="beginsWith" dxfId="10147" priority="2415" operator="beginsWith" text="PFMP+">
      <formula>LEFT(T19,LEN("PFMP+"))="PFMP+"</formula>
    </cfRule>
  </conditionalFormatting>
  <conditionalFormatting sqref="T19">
    <cfRule type="beginsWith" dxfId="10146" priority="2416" operator="beginsWith" text="PFMP">
      <formula>LEFT(T19,LEN("PFMP"))="PFMP"</formula>
    </cfRule>
  </conditionalFormatting>
  <conditionalFormatting sqref="T19">
    <cfRule type="beginsWith" dxfId="10145" priority="2417" operator="beginsWith" text="É diag.">
      <formula>LEFT(T19,LEN("É diag."))="É diag."</formula>
    </cfRule>
  </conditionalFormatting>
  <conditionalFormatting sqref="T19">
    <cfRule type="beginsWith" dxfId="10144" priority="2418" operator="beginsWith" text="É form.">
      <formula>LEFT(T19,LEN("É form."))="É form."</formula>
    </cfRule>
  </conditionalFormatting>
  <conditionalFormatting sqref="U19">
    <cfRule type="beginsWith" dxfId="10143" priority="2395" operator="beginsWith" text="Co-int.">
      <formula>LEFT(U19,LEN("Co-int."))="Co-int."</formula>
    </cfRule>
  </conditionalFormatting>
  <conditionalFormatting sqref="U19">
    <cfRule type="beginsWith" dxfId="10142" priority="2396" operator="beginsWith" text="C d'Œ">
      <formula>LEFT(U19,LEN("C d'Œ"))="C d'Œ"</formula>
    </cfRule>
  </conditionalFormatting>
  <conditionalFormatting sqref="U19">
    <cfRule type="beginsWith" dxfId="10141" priority="2397" operator="beginsWith" text="C cont.">
      <formula>LEFT(U19,LEN("C cont."))="C cont."</formula>
    </cfRule>
  </conditionalFormatting>
  <conditionalFormatting sqref="U19">
    <cfRule type="beginsWith" dxfId="10140" priority="2398" operator="beginsWith" text="É som.">
      <formula>LEFT(U19,LEN("É som."))="É som."</formula>
    </cfRule>
  </conditionalFormatting>
  <conditionalFormatting sqref="U19">
    <cfRule type="beginsWith" dxfId="10139" priority="2399" operator="beginsWith" text="PPLU">
      <formula>LEFT(U19,LEN("PPLU"))="PPLU"</formula>
    </cfRule>
  </conditionalFormatting>
  <conditionalFormatting sqref="U19">
    <cfRule type="beginsWith" dxfId="10138" priority="2400" operator="beginsWith" text="PPP">
      <formula>LEFT(U19,LEN("PPP"))="PPP"</formula>
    </cfRule>
  </conditionalFormatting>
  <conditionalFormatting sqref="U19">
    <cfRule type="beginsWith" dxfId="10137" priority="2401" operator="beginsWith" text="PPRO">
      <formula>LEFT(U19,LEN("PPRO"))="PPRO"</formula>
    </cfRule>
  </conditionalFormatting>
  <conditionalFormatting sqref="U19">
    <cfRule type="beginsWith" dxfId="10136" priority="2402" operator="beginsWith" text="CCF">
      <formula>LEFT(U19,LEN("CCF"))="CCF"</formula>
    </cfRule>
  </conditionalFormatting>
  <conditionalFormatting sqref="U19">
    <cfRule type="beginsWith" dxfId="10135" priority="2403" operator="beginsWith" text="PFMP+">
      <formula>LEFT(U19,LEN("PFMP+"))="PFMP+"</formula>
    </cfRule>
  </conditionalFormatting>
  <conditionalFormatting sqref="U19">
    <cfRule type="beginsWith" dxfId="10134" priority="2404" operator="beginsWith" text="PFMP">
      <formula>LEFT(U19,LEN("PFMP"))="PFMP"</formula>
    </cfRule>
  </conditionalFormatting>
  <conditionalFormatting sqref="U19">
    <cfRule type="beginsWith" dxfId="10133" priority="2405" operator="beginsWith" text="É diag.">
      <formula>LEFT(U19,LEN("É diag."))="É diag."</formula>
    </cfRule>
  </conditionalFormatting>
  <conditionalFormatting sqref="U19">
    <cfRule type="beginsWith" dxfId="10132" priority="2406" operator="beginsWith" text="É form.">
      <formula>LEFT(U19,LEN("É form."))="É form."</formula>
    </cfRule>
  </conditionalFormatting>
  <conditionalFormatting sqref="V19">
    <cfRule type="beginsWith" dxfId="10131" priority="2383" operator="beginsWith" text="Co-int.">
      <formula>LEFT(V19,LEN("Co-int."))="Co-int."</formula>
    </cfRule>
  </conditionalFormatting>
  <conditionalFormatting sqref="V19">
    <cfRule type="beginsWith" dxfId="10130" priority="2384" operator="beginsWith" text="C d'Œ">
      <formula>LEFT(V19,LEN("C d'Œ"))="C d'Œ"</formula>
    </cfRule>
  </conditionalFormatting>
  <conditionalFormatting sqref="V19">
    <cfRule type="beginsWith" dxfId="10129" priority="2385" operator="beginsWith" text="C cont.">
      <formula>LEFT(V19,LEN("C cont."))="C cont."</formula>
    </cfRule>
  </conditionalFormatting>
  <conditionalFormatting sqref="V19">
    <cfRule type="beginsWith" dxfId="10128" priority="2386" operator="beginsWith" text="É som.">
      <formula>LEFT(V19,LEN("É som."))="É som."</formula>
    </cfRule>
  </conditionalFormatting>
  <conditionalFormatting sqref="V19">
    <cfRule type="beginsWith" dxfId="10127" priority="2387" operator="beginsWith" text="PPLU">
      <formula>LEFT(V19,LEN("PPLU"))="PPLU"</formula>
    </cfRule>
  </conditionalFormatting>
  <conditionalFormatting sqref="V19">
    <cfRule type="beginsWith" dxfId="10126" priority="2388" operator="beginsWith" text="PPP">
      <formula>LEFT(V19,LEN("PPP"))="PPP"</formula>
    </cfRule>
  </conditionalFormatting>
  <conditionalFormatting sqref="V19">
    <cfRule type="beginsWith" dxfId="10125" priority="2389" operator="beginsWith" text="PPRO">
      <formula>LEFT(V19,LEN("PPRO"))="PPRO"</formula>
    </cfRule>
  </conditionalFormatting>
  <conditionalFormatting sqref="V19">
    <cfRule type="beginsWith" dxfId="10124" priority="2390" operator="beginsWith" text="CCF">
      <formula>LEFT(V19,LEN("CCF"))="CCF"</formula>
    </cfRule>
  </conditionalFormatting>
  <conditionalFormatting sqref="V19">
    <cfRule type="beginsWith" dxfId="10123" priority="2391" operator="beginsWith" text="PFMP+">
      <formula>LEFT(V19,LEN("PFMP+"))="PFMP+"</formula>
    </cfRule>
  </conditionalFormatting>
  <conditionalFormatting sqref="V19">
    <cfRule type="beginsWith" dxfId="10122" priority="2392" operator="beginsWith" text="PFMP">
      <formula>LEFT(V19,LEN("PFMP"))="PFMP"</formula>
    </cfRule>
  </conditionalFormatting>
  <conditionalFormatting sqref="V19">
    <cfRule type="beginsWith" dxfId="10121" priority="2393" operator="beginsWith" text="É diag.">
      <formula>LEFT(V19,LEN("É diag."))="É diag."</formula>
    </cfRule>
  </conditionalFormatting>
  <conditionalFormatting sqref="V19">
    <cfRule type="beginsWith" dxfId="10120" priority="2394" operator="beginsWith" text="É form.">
      <formula>LEFT(V19,LEN("É form."))="É form."</formula>
    </cfRule>
  </conditionalFormatting>
  <conditionalFormatting sqref="W19">
    <cfRule type="beginsWith" dxfId="10119" priority="2371" operator="beginsWith" text="Co-int.">
      <formula>LEFT(W19,LEN("Co-int."))="Co-int."</formula>
    </cfRule>
  </conditionalFormatting>
  <conditionalFormatting sqref="W19">
    <cfRule type="beginsWith" dxfId="10118" priority="2372" operator="beginsWith" text="C d'Œ">
      <formula>LEFT(W19,LEN("C d'Œ"))="C d'Œ"</formula>
    </cfRule>
  </conditionalFormatting>
  <conditionalFormatting sqref="W19">
    <cfRule type="beginsWith" dxfId="10117" priority="2373" operator="beginsWith" text="C cont.">
      <formula>LEFT(W19,LEN("C cont."))="C cont."</formula>
    </cfRule>
  </conditionalFormatting>
  <conditionalFormatting sqref="W19">
    <cfRule type="beginsWith" dxfId="10116" priority="2374" operator="beginsWith" text="É som.">
      <formula>LEFT(W19,LEN("É som."))="É som."</formula>
    </cfRule>
  </conditionalFormatting>
  <conditionalFormatting sqref="W19">
    <cfRule type="beginsWith" dxfId="10115" priority="2375" operator="beginsWith" text="PPLU">
      <formula>LEFT(W19,LEN("PPLU"))="PPLU"</formula>
    </cfRule>
  </conditionalFormatting>
  <conditionalFormatting sqref="W19">
    <cfRule type="beginsWith" dxfId="10114" priority="2376" operator="beginsWith" text="PPP">
      <formula>LEFT(W19,LEN("PPP"))="PPP"</formula>
    </cfRule>
  </conditionalFormatting>
  <conditionalFormatting sqref="W19">
    <cfRule type="beginsWith" dxfId="10113" priority="2377" operator="beginsWith" text="PPRO">
      <formula>LEFT(W19,LEN("PPRO"))="PPRO"</formula>
    </cfRule>
  </conditionalFormatting>
  <conditionalFormatting sqref="W19">
    <cfRule type="beginsWith" dxfId="10112" priority="2378" operator="beginsWith" text="CCF">
      <formula>LEFT(W19,LEN("CCF"))="CCF"</formula>
    </cfRule>
  </conditionalFormatting>
  <conditionalFormatting sqref="W19">
    <cfRule type="beginsWith" dxfId="10111" priority="2379" operator="beginsWith" text="PFMP+">
      <formula>LEFT(W19,LEN("PFMP+"))="PFMP+"</formula>
    </cfRule>
  </conditionalFormatting>
  <conditionalFormatting sqref="W19">
    <cfRule type="beginsWith" dxfId="10110" priority="2380" operator="beginsWith" text="PFMP">
      <formula>LEFT(W19,LEN("PFMP"))="PFMP"</formula>
    </cfRule>
  </conditionalFormatting>
  <conditionalFormatting sqref="W19">
    <cfRule type="beginsWith" dxfId="10109" priority="2381" operator="beginsWith" text="É diag.">
      <formula>LEFT(W19,LEN("É diag."))="É diag."</formula>
    </cfRule>
  </conditionalFormatting>
  <conditionalFormatting sqref="W19">
    <cfRule type="beginsWith" dxfId="10108" priority="2382" operator="beginsWith" text="É form.">
      <formula>LEFT(W19,LEN("É form."))="É form."</formula>
    </cfRule>
  </conditionalFormatting>
  <conditionalFormatting sqref="X19">
    <cfRule type="beginsWith" dxfId="10107" priority="2359" operator="beginsWith" text="Co-int.">
      <formula>LEFT(X19,LEN("Co-int."))="Co-int."</formula>
    </cfRule>
  </conditionalFormatting>
  <conditionalFormatting sqref="X19">
    <cfRule type="beginsWith" dxfId="10106" priority="2360" operator="beginsWith" text="C d'Œ">
      <formula>LEFT(X19,LEN("C d'Œ"))="C d'Œ"</formula>
    </cfRule>
  </conditionalFormatting>
  <conditionalFormatting sqref="X19">
    <cfRule type="beginsWith" dxfId="10105" priority="2361" operator="beginsWith" text="C cont.">
      <formula>LEFT(X19,LEN("C cont."))="C cont."</formula>
    </cfRule>
  </conditionalFormatting>
  <conditionalFormatting sqref="X19">
    <cfRule type="beginsWith" dxfId="10104" priority="2362" operator="beginsWith" text="É som.">
      <formula>LEFT(X19,LEN("É som."))="É som."</formula>
    </cfRule>
  </conditionalFormatting>
  <conditionalFormatting sqref="X19">
    <cfRule type="beginsWith" dxfId="10103" priority="2363" operator="beginsWith" text="PPLU">
      <formula>LEFT(X19,LEN("PPLU"))="PPLU"</formula>
    </cfRule>
  </conditionalFormatting>
  <conditionalFormatting sqref="X19">
    <cfRule type="beginsWith" dxfId="10102" priority="2364" operator="beginsWith" text="PPP">
      <formula>LEFT(X19,LEN("PPP"))="PPP"</formula>
    </cfRule>
  </conditionalFormatting>
  <conditionalFormatting sqref="X19">
    <cfRule type="beginsWith" dxfId="10101" priority="2365" operator="beginsWith" text="PPRO">
      <formula>LEFT(X19,LEN("PPRO"))="PPRO"</formula>
    </cfRule>
  </conditionalFormatting>
  <conditionalFormatting sqref="X19">
    <cfRule type="beginsWith" dxfId="10100" priority="2366" operator="beginsWith" text="CCF">
      <formula>LEFT(X19,LEN("CCF"))="CCF"</formula>
    </cfRule>
  </conditionalFormatting>
  <conditionalFormatting sqref="X19">
    <cfRule type="beginsWith" dxfId="10099" priority="2367" operator="beginsWith" text="PFMP+">
      <formula>LEFT(X19,LEN("PFMP+"))="PFMP+"</formula>
    </cfRule>
  </conditionalFormatting>
  <conditionalFormatting sqref="X19">
    <cfRule type="beginsWith" dxfId="10098" priority="2368" operator="beginsWith" text="PFMP">
      <formula>LEFT(X19,LEN("PFMP"))="PFMP"</formula>
    </cfRule>
  </conditionalFormatting>
  <conditionalFormatting sqref="X19">
    <cfRule type="beginsWith" dxfId="10097" priority="2369" operator="beginsWith" text="É diag.">
      <formula>LEFT(X19,LEN("É diag."))="É diag."</formula>
    </cfRule>
  </conditionalFormatting>
  <conditionalFormatting sqref="X19">
    <cfRule type="beginsWith" dxfId="10096" priority="2370" operator="beginsWith" text="É form.">
      <formula>LEFT(X19,LEN("É form."))="É form."</formula>
    </cfRule>
  </conditionalFormatting>
  <conditionalFormatting sqref="Y19">
    <cfRule type="beginsWith" dxfId="10095" priority="2347" operator="beginsWith" text="Co-int.">
      <formula>LEFT(Y19,LEN("Co-int."))="Co-int."</formula>
    </cfRule>
  </conditionalFormatting>
  <conditionalFormatting sqref="Y19">
    <cfRule type="beginsWith" dxfId="10094" priority="2348" operator="beginsWith" text="C d'Œ">
      <formula>LEFT(Y19,LEN("C d'Œ"))="C d'Œ"</formula>
    </cfRule>
  </conditionalFormatting>
  <conditionalFormatting sqref="Y19">
    <cfRule type="beginsWith" dxfId="10093" priority="2349" operator="beginsWith" text="C cont.">
      <formula>LEFT(Y19,LEN("C cont."))="C cont."</formula>
    </cfRule>
  </conditionalFormatting>
  <conditionalFormatting sqref="Y19">
    <cfRule type="beginsWith" dxfId="10092" priority="2350" operator="beginsWith" text="É som.">
      <formula>LEFT(Y19,LEN("É som."))="É som."</formula>
    </cfRule>
  </conditionalFormatting>
  <conditionalFormatting sqref="Y19">
    <cfRule type="beginsWith" dxfId="10091" priority="2351" operator="beginsWith" text="PPLU">
      <formula>LEFT(Y19,LEN("PPLU"))="PPLU"</formula>
    </cfRule>
  </conditionalFormatting>
  <conditionalFormatting sqref="Y19">
    <cfRule type="beginsWith" dxfId="10090" priority="2352" operator="beginsWith" text="PPP">
      <formula>LEFT(Y19,LEN("PPP"))="PPP"</formula>
    </cfRule>
  </conditionalFormatting>
  <conditionalFormatting sqref="Y19">
    <cfRule type="beginsWith" dxfId="10089" priority="2353" operator="beginsWith" text="PPRO">
      <formula>LEFT(Y19,LEN("PPRO"))="PPRO"</formula>
    </cfRule>
  </conditionalFormatting>
  <conditionalFormatting sqref="Y19">
    <cfRule type="beginsWith" dxfId="10088" priority="2354" operator="beginsWith" text="CCF">
      <formula>LEFT(Y19,LEN("CCF"))="CCF"</formula>
    </cfRule>
  </conditionalFormatting>
  <conditionalFormatting sqref="Y19">
    <cfRule type="beginsWith" dxfId="10087" priority="2355" operator="beginsWith" text="PFMP+">
      <formula>LEFT(Y19,LEN("PFMP+"))="PFMP+"</formula>
    </cfRule>
  </conditionalFormatting>
  <conditionalFormatting sqref="Y19">
    <cfRule type="beginsWith" dxfId="10086" priority="2356" operator="beginsWith" text="PFMP">
      <formula>LEFT(Y19,LEN("PFMP"))="PFMP"</formula>
    </cfRule>
  </conditionalFormatting>
  <conditionalFormatting sqref="Y19">
    <cfRule type="beginsWith" dxfId="10085" priority="2357" operator="beginsWith" text="É diag.">
      <formula>LEFT(Y19,LEN("É diag."))="É diag."</formula>
    </cfRule>
  </conditionalFormatting>
  <conditionalFormatting sqref="Y19">
    <cfRule type="beginsWith" dxfId="10084" priority="2358" operator="beginsWith" text="É form.">
      <formula>LEFT(Y19,LEN("É form."))="É form."</formula>
    </cfRule>
  </conditionalFormatting>
  <conditionalFormatting sqref="Z19">
    <cfRule type="beginsWith" dxfId="10083" priority="2335" operator="beginsWith" text="Co-int.">
      <formula>LEFT(Z19,LEN("Co-int."))="Co-int."</formula>
    </cfRule>
  </conditionalFormatting>
  <conditionalFormatting sqref="Z19">
    <cfRule type="beginsWith" dxfId="10082" priority="2336" operator="beginsWith" text="C d'Œ">
      <formula>LEFT(Z19,LEN("C d'Œ"))="C d'Œ"</formula>
    </cfRule>
  </conditionalFormatting>
  <conditionalFormatting sqref="Z19">
    <cfRule type="beginsWith" dxfId="10081" priority="2337" operator="beginsWith" text="C cont.">
      <formula>LEFT(Z19,LEN("C cont."))="C cont."</formula>
    </cfRule>
  </conditionalFormatting>
  <conditionalFormatting sqref="Z19">
    <cfRule type="beginsWith" dxfId="10080" priority="2338" operator="beginsWith" text="É som.">
      <formula>LEFT(Z19,LEN("É som."))="É som."</formula>
    </cfRule>
  </conditionalFormatting>
  <conditionalFormatting sqref="Z19">
    <cfRule type="beginsWith" dxfId="10079" priority="2339" operator="beginsWith" text="PPLU">
      <formula>LEFT(Z19,LEN("PPLU"))="PPLU"</formula>
    </cfRule>
  </conditionalFormatting>
  <conditionalFormatting sqref="Z19">
    <cfRule type="beginsWith" dxfId="10078" priority="2340" operator="beginsWith" text="PPP">
      <formula>LEFT(Z19,LEN("PPP"))="PPP"</formula>
    </cfRule>
  </conditionalFormatting>
  <conditionalFormatting sqref="Z19">
    <cfRule type="beginsWith" dxfId="10077" priority="2341" operator="beginsWith" text="PPRO">
      <formula>LEFT(Z19,LEN("PPRO"))="PPRO"</formula>
    </cfRule>
  </conditionalFormatting>
  <conditionalFormatting sqref="Z19">
    <cfRule type="beginsWith" dxfId="10076" priority="2342" operator="beginsWith" text="CCF">
      <formula>LEFT(Z19,LEN("CCF"))="CCF"</formula>
    </cfRule>
  </conditionalFormatting>
  <conditionalFormatting sqref="Z19">
    <cfRule type="beginsWith" dxfId="10075" priority="2343" operator="beginsWith" text="PFMP+">
      <formula>LEFT(Z19,LEN("PFMP+"))="PFMP+"</formula>
    </cfRule>
  </conditionalFormatting>
  <conditionalFormatting sqref="Z19">
    <cfRule type="beginsWith" dxfId="10074" priority="2344" operator="beginsWith" text="PFMP">
      <formula>LEFT(Z19,LEN("PFMP"))="PFMP"</formula>
    </cfRule>
  </conditionalFormatting>
  <conditionalFormatting sqref="Z19">
    <cfRule type="beginsWith" dxfId="10073" priority="2345" operator="beginsWith" text="É diag.">
      <formula>LEFT(Z19,LEN("É diag."))="É diag."</formula>
    </cfRule>
  </conditionalFormatting>
  <conditionalFormatting sqref="Z19">
    <cfRule type="beginsWith" dxfId="10072" priority="2346" operator="beginsWith" text="É form.">
      <formula>LEFT(Z19,LEN("É form."))="É form."</formula>
    </cfRule>
  </conditionalFormatting>
  <conditionalFormatting sqref="AA19">
    <cfRule type="beginsWith" dxfId="10071" priority="2323" operator="beginsWith" text="Co-int.">
      <formula>LEFT(AA19,LEN("Co-int."))="Co-int."</formula>
    </cfRule>
  </conditionalFormatting>
  <conditionalFormatting sqref="AA19">
    <cfRule type="beginsWith" dxfId="10070" priority="2324" operator="beginsWith" text="C d'Œ">
      <formula>LEFT(AA19,LEN("C d'Œ"))="C d'Œ"</formula>
    </cfRule>
  </conditionalFormatting>
  <conditionalFormatting sqref="AA19">
    <cfRule type="beginsWith" dxfId="10069" priority="2325" operator="beginsWith" text="C cont.">
      <formula>LEFT(AA19,LEN("C cont."))="C cont."</formula>
    </cfRule>
  </conditionalFormatting>
  <conditionalFormatting sqref="AA19">
    <cfRule type="beginsWith" dxfId="10068" priority="2326" operator="beginsWith" text="É som.">
      <formula>LEFT(AA19,LEN("É som."))="É som."</formula>
    </cfRule>
  </conditionalFormatting>
  <conditionalFormatting sqref="AA19">
    <cfRule type="beginsWith" dxfId="10067" priority="2327" operator="beginsWith" text="PPLU">
      <formula>LEFT(AA19,LEN("PPLU"))="PPLU"</formula>
    </cfRule>
  </conditionalFormatting>
  <conditionalFormatting sqref="AA19">
    <cfRule type="beginsWith" dxfId="10066" priority="2328" operator="beginsWith" text="PPP">
      <formula>LEFT(AA19,LEN("PPP"))="PPP"</formula>
    </cfRule>
  </conditionalFormatting>
  <conditionalFormatting sqref="AA19">
    <cfRule type="beginsWith" dxfId="10065" priority="2329" operator="beginsWith" text="PPRO">
      <formula>LEFT(AA19,LEN("PPRO"))="PPRO"</formula>
    </cfRule>
  </conditionalFormatting>
  <conditionalFormatting sqref="AA19">
    <cfRule type="beginsWith" dxfId="10064" priority="2330" operator="beginsWith" text="CCF">
      <formula>LEFT(AA19,LEN("CCF"))="CCF"</formula>
    </cfRule>
  </conditionalFormatting>
  <conditionalFormatting sqref="AA19">
    <cfRule type="beginsWith" dxfId="10063" priority="2331" operator="beginsWith" text="PFMP+">
      <formula>LEFT(AA19,LEN("PFMP+"))="PFMP+"</formula>
    </cfRule>
  </conditionalFormatting>
  <conditionalFormatting sqref="AA19">
    <cfRule type="beginsWith" dxfId="10062" priority="2332" operator="beginsWith" text="PFMP">
      <formula>LEFT(AA19,LEN("PFMP"))="PFMP"</formula>
    </cfRule>
  </conditionalFormatting>
  <conditionalFormatting sqref="AA19">
    <cfRule type="beginsWith" dxfId="10061" priority="2333" operator="beginsWith" text="É diag.">
      <formula>LEFT(AA19,LEN("É diag."))="É diag."</formula>
    </cfRule>
  </conditionalFormatting>
  <conditionalFormatting sqref="AA19">
    <cfRule type="beginsWith" dxfId="10060" priority="2334" operator="beginsWith" text="É form.">
      <formula>LEFT(AA19,LEN("É form."))="É form."</formula>
    </cfRule>
  </conditionalFormatting>
  <conditionalFormatting sqref="AB19">
    <cfRule type="beginsWith" dxfId="10059" priority="2311" operator="beginsWith" text="Co-int.">
      <formula>LEFT(AB19,LEN("Co-int."))="Co-int."</formula>
    </cfRule>
  </conditionalFormatting>
  <conditionalFormatting sqref="AB19">
    <cfRule type="beginsWith" dxfId="10058" priority="2312" operator="beginsWith" text="C d'Œ">
      <formula>LEFT(AB19,LEN("C d'Œ"))="C d'Œ"</formula>
    </cfRule>
  </conditionalFormatting>
  <conditionalFormatting sqref="AB19">
    <cfRule type="beginsWith" dxfId="10057" priority="2313" operator="beginsWith" text="C cont.">
      <formula>LEFT(AB19,LEN("C cont."))="C cont."</formula>
    </cfRule>
  </conditionalFormatting>
  <conditionalFormatting sqref="AB19">
    <cfRule type="beginsWith" dxfId="10056" priority="2314" operator="beginsWith" text="É som.">
      <formula>LEFT(AB19,LEN("É som."))="É som."</formula>
    </cfRule>
  </conditionalFormatting>
  <conditionalFormatting sqref="AB19">
    <cfRule type="beginsWith" dxfId="10055" priority="2315" operator="beginsWith" text="PPLU">
      <formula>LEFT(AB19,LEN("PPLU"))="PPLU"</formula>
    </cfRule>
  </conditionalFormatting>
  <conditionalFormatting sqref="AB19">
    <cfRule type="beginsWith" dxfId="10054" priority="2316" operator="beginsWith" text="PPP">
      <formula>LEFT(AB19,LEN("PPP"))="PPP"</formula>
    </cfRule>
  </conditionalFormatting>
  <conditionalFormatting sqref="AB19">
    <cfRule type="beginsWith" dxfId="10053" priority="2317" operator="beginsWith" text="PPRO">
      <formula>LEFT(AB19,LEN("PPRO"))="PPRO"</formula>
    </cfRule>
  </conditionalFormatting>
  <conditionalFormatting sqref="AB19">
    <cfRule type="beginsWith" dxfId="10052" priority="2318" operator="beginsWith" text="CCF">
      <formula>LEFT(AB19,LEN("CCF"))="CCF"</formula>
    </cfRule>
  </conditionalFormatting>
  <conditionalFormatting sqref="AB19">
    <cfRule type="beginsWith" dxfId="10051" priority="2319" operator="beginsWith" text="PFMP+">
      <formula>LEFT(AB19,LEN("PFMP+"))="PFMP+"</formula>
    </cfRule>
  </conditionalFormatting>
  <conditionalFormatting sqref="AB19">
    <cfRule type="beginsWith" dxfId="10050" priority="2320" operator="beginsWith" text="PFMP">
      <formula>LEFT(AB19,LEN("PFMP"))="PFMP"</formula>
    </cfRule>
  </conditionalFormatting>
  <conditionalFormatting sqref="AB19">
    <cfRule type="beginsWith" dxfId="10049" priority="2321" operator="beginsWith" text="É diag.">
      <formula>LEFT(AB19,LEN("É diag."))="É diag."</formula>
    </cfRule>
  </conditionalFormatting>
  <conditionalFormatting sqref="AB19">
    <cfRule type="beginsWith" dxfId="10048" priority="2322" operator="beginsWith" text="É form.">
      <formula>LEFT(AB19,LEN("É form."))="É form."</formula>
    </cfRule>
  </conditionalFormatting>
  <conditionalFormatting sqref="AC19">
    <cfRule type="beginsWith" dxfId="10047" priority="2299" operator="beginsWith" text="Co-int.">
      <formula>LEFT(AC19,LEN("Co-int."))="Co-int."</formula>
    </cfRule>
  </conditionalFormatting>
  <conditionalFormatting sqref="AC19">
    <cfRule type="beginsWith" dxfId="10046" priority="2300" operator="beginsWith" text="C d'Œ">
      <formula>LEFT(AC19,LEN("C d'Œ"))="C d'Œ"</formula>
    </cfRule>
  </conditionalFormatting>
  <conditionalFormatting sqref="AC19">
    <cfRule type="beginsWith" dxfId="10045" priority="2301" operator="beginsWith" text="C cont.">
      <formula>LEFT(AC19,LEN("C cont."))="C cont."</formula>
    </cfRule>
  </conditionalFormatting>
  <conditionalFormatting sqref="AC19">
    <cfRule type="beginsWith" dxfId="10044" priority="2302" operator="beginsWith" text="É som.">
      <formula>LEFT(AC19,LEN("É som."))="É som."</formula>
    </cfRule>
  </conditionalFormatting>
  <conditionalFormatting sqref="AC19">
    <cfRule type="beginsWith" dxfId="10043" priority="2303" operator="beginsWith" text="PPLU">
      <formula>LEFT(AC19,LEN("PPLU"))="PPLU"</formula>
    </cfRule>
  </conditionalFormatting>
  <conditionalFormatting sqref="AC19">
    <cfRule type="beginsWith" dxfId="10042" priority="2304" operator="beginsWith" text="PPP">
      <formula>LEFT(AC19,LEN("PPP"))="PPP"</formula>
    </cfRule>
  </conditionalFormatting>
  <conditionalFormatting sqref="AC19">
    <cfRule type="beginsWith" dxfId="10041" priority="2305" operator="beginsWith" text="PPRO">
      <formula>LEFT(AC19,LEN("PPRO"))="PPRO"</formula>
    </cfRule>
  </conditionalFormatting>
  <conditionalFormatting sqref="AC19">
    <cfRule type="beginsWith" dxfId="10040" priority="2306" operator="beginsWith" text="CCF">
      <formula>LEFT(AC19,LEN("CCF"))="CCF"</formula>
    </cfRule>
  </conditionalFormatting>
  <conditionalFormatting sqref="AC19">
    <cfRule type="beginsWith" dxfId="10039" priority="2307" operator="beginsWith" text="PFMP+">
      <formula>LEFT(AC19,LEN("PFMP+"))="PFMP+"</formula>
    </cfRule>
  </conditionalFormatting>
  <conditionalFormatting sqref="AC19">
    <cfRule type="beginsWith" dxfId="10038" priority="2308" operator="beginsWith" text="PFMP">
      <formula>LEFT(AC19,LEN("PFMP"))="PFMP"</formula>
    </cfRule>
  </conditionalFormatting>
  <conditionalFormatting sqref="AC19">
    <cfRule type="beginsWith" dxfId="10037" priority="2309" operator="beginsWith" text="É diag.">
      <formula>LEFT(AC19,LEN("É diag."))="É diag."</formula>
    </cfRule>
  </conditionalFormatting>
  <conditionalFormatting sqref="AC19">
    <cfRule type="beginsWith" dxfId="10036" priority="2310" operator="beginsWith" text="É form.">
      <formula>LEFT(AC19,LEN("É form."))="É form."</formula>
    </cfRule>
  </conditionalFormatting>
  <conditionalFormatting sqref="AD19">
    <cfRule type="beginsWith" dxfId="10035" priority="2287" operator="beginsWith" text="Co-int.">
      <formula>LEFT(AD19,LEN("Co-int."))="Co-int."</formula>
    </cfRule>
  </conditionalFormatting>
  <conditionalFormatting sqref="AD19">
    <cfRule type="beginsWith" dxfId="10034" priority="2288" operator="beginsWith" text="C d'Œ">
      <formula>LEFT(AD19,LEN("C d'Œ"))="C d'Œ"</formula>
    </cfRule>
  </conditionalFormatting>
  <conditionalFormatting sqref="AD19">
    <cfRule type="beginsWith" dxfId="10033" priority="2289" operator="beginsWith" text="C cont.">
      <formula>LEFT(AD19,LEN("C cont."))="C cont."</formula>
    </cfRule>
  </conditionalFormatting>
  <conditionalFormatting sqref="AD19">
    <cfRule type="beginsWith" dxfId="10032" priority="2290" operator="beginsWith" text="É som.">
      <formula>LEFT(AD19,LEN("É som."))="É som."</formula>
    </cfRule>
  </conditionalFormatting>
  <conditionalFormatting sqref="AD19">
    <cfRule type="beginsWith" dxfId="10031" priority="2291" operator="beginsWith" text="PPLU">
      <formula>LEFT(AD19,LEN("PPLU"))="PPLU"</formula>
    </cfRule>
  </conditionalFormatting>
  <conditionalFormatting sqref="AD19">
    <cfRule type="beginsWith" dxfId="10030" priority="2292" operator="beginsWith" text="PPP">
      <formula>LEFT(AD19,LEN("PPP"))="PPP"</formula>
    </cfRule>
  </conditionalFormatting>
  <conditionalFormatting sqref="AD19">
    <cfRule type="beginsWith" dxfId="10029" priority="2293" operator="beginsWith" text="PPRO">
      <formula>LEFT(AD19,LEN("PPRO"))="PPRO"</formula>
    </cfRule>
  </conditionalFormatting>
  <conditionalFormatting sqref="AD19">
    <cfRule type="beginsWith" dxfId="10028" priority="2294" operator="beginsWith" text="CCF">
      <formula>LEFT(AD19,LEN("CCF"))="CCF"</formula>
    </cfRule>
  </conditionalFormatting>
  <conditionalFormatting sqref="AD19">
    <cfRule type="beginsWith" dxfId="10027" priority="2295" operator="beginsWith" text="PFMP+">
      <formula>LEFT(AD19,LEN("PFMP+"))="PFMP+"</formula>
    </cfRule>
  </conditionalFormatting>
  <conditionalFormatting sqref="AD19">
    <cfRule type="beginsWith" dxfId="10026" priority="2296" operator="beginsWith" text="PFMP">
      <formula>LEFT(AD19,LEN("PFMP"))="PFMP"</formula>
    </cfRule>
  </conditionalFormatting>
  <conditionalFormatting sqref="AD19">
    <cfRule type="beginsWith" dxfId="10025" priority="2297" operator="beginsWith" text="É diag.">
      <formula>LEFT(AD19,LEN("É diag."))="É diag."</formula>
    </cfRule>
  </conditionalFormatting>
  <conditionalFormatting sqref="AD19">
    <cfRule type="beginsWith" dxfId="10024" priority="2298" operator="beginsWith" text="É form.">
      <formula>LEFT(AD19,LEN("É form."))="É form."</formula>
    </cfRule>
  </conditionalFormatting>
  <conditionalFormatting sqref="AE19">
    <cfRule type="beginsWith" dxfId="10023" priority="2275" operator="beginsWith" text="Co-int.">
      <formula>LEFT(AE19,LEN("Co-int."))="Co-int."</formula>
    </cfRule>
  </conditionalFormatting>
  <conditionalFormatting sqref="AE19">
    <cfRule type="beginsWith" dxfId="10022" priority="2276" operator="beginsWith" text="C d'Œ">
      <formula>LEFT(AE19,LEN("C d'Œ"))="C d'Œ"</formula>
    </cfRule>
  </conditionalFormatting>
  <conditionalFormatting sqref="AE19">
    <cfRule type="beginsWith" dxfId="10021" priority="2277" operator="beginsWith" text="C cont.">
      <formula>LEFT(AE19,LEN("C cont."))="C cont."</formula>
    </cfRule>
  </conditionalFormatting>
  <conditionalFormatting sqref="AE19">
    <cfRule type="beginsWith" dxfId="10020" priority="2278" operator="beginsWith" text="É som.">
      <formula>LEFT(AE19,LEN("É som."))="É som."</formula>
    </cfRule>
  </conditionalFormatting>
  <conditionalFormatting sqref="AE19">
    <cfRule type="beginsWith" dxfId="10019" priority="2279" operator="beginsWith" text="PPLU">
      <formula>LEFT(AE19,LEN("PPLU"))="PPLU"</formula>
    </cfRule>
  </conditionalFormatting>
  <conditionalFormatting sqref="AE19">
    <cfRule type="beginsWith" dxfId="10018" priority="2280" operator="beginsWith" text="PPP">
      <formula>LEFT(AE19,LEN("PPP"))="PPP"</formula>
    </cfRule>
  </conditionalFormatting>
  <conditionalFormatting sqref="AE19">
    <cfRule type="beginsWith" dxfId="10017" priority="2281" operator="beginsWith" text="PPRO">
      <formula>LEFT(AE19,LEN("PPRO"))="PPRO"</formula>
    </cfRule>
  </conditionalFormatting>
  <conditionalFormatting sqref="AE19">
    <cfRule type="beginsWith" dxfId="10016" priority="2282" operator="beginsWith" text="CCF">
      <formula>LEFT(AE19,LEN("CCF"))="CCF"</formula>
    </cfRule>
  </conditionalFormatting>
  <conditionalFormatting sqref="AE19">
    <cfRule type="beginsWith" dxfId="10015" priority="2283" operator="beginsWith" text="PFMP+">
      <formula>LEFT(AE19,LEN("PFMP+"))="PFMP+"</formula>
    </cfRule>
  </conditionalFormatting>
  <conditionalFormatting sqref="AE19">
    <cfRule type="beginsWith" dxfId="10014" priority="2284" operator="beginsWith" text="PFMP">
      <formula>LEFT(AE19,LEN("PFMP"))="PFMP"</formula>
    </cfRule>
  </conditionalFormatting>
  <conditionalFormatting sqref="AE19">
    <cfRule type="beginsWith" dxfId="10013" priority="2285" operator="beginsWith" text="É diag.">
      <formula>LEFT(AE19,LEN("É diag."))="É diag."</formula>
    </cfRule>
  </conditionalFormatting>
  <conditionalFormatting sqref="AE19">
    <cfRule type="beginsWith" dxfId="10012" priority="2286" operator="beginsWith" text="É form.">
      <formula>LEFT(AE19,LEN("É form."))="É form."</formula>
    </cfRule>
  </conditionalFormatting>
  <conditionalFormatting sqref="AF19">
    <cfRule type="beginsWith" dxfId="10011" priority="2263" operator="beginsWith" text="Co-int.">
      <formula>LEFT(AF19,LEN("Co-int."))="Co-int."</formula>
    </cfRule>
  </conditionalFormatting>
  <conditionalFormatting sqref="AF19">
    <cfRule type="beginsWith" dxfId="10010" priority="2264" operator="beginsWith" text="C d'Œ">
      <formula>LEFT(AF19,LEN("C d'Œ"))="C d'Œ"</formula>
    </cfRule>
  </conditionalFormatting>
  <conditionalFormatting sqref="AF19">
    <cfRule type="beginsWith" dxfId="10009" priority="2265" operator="beginsWith" text="C cont.">
      <formula>LEFT(AF19,LEN("C cont."))="C cont."</formula>
    </cfRule>
  </conditionalFormatting>
  <conditionalFormatting sqref="AF19">
    <cfRule type="beginsWith" dxfId="10008" priority="2266" operator="beginsWith" text="É som.">
      <formula>LEFT(AF19,LEN("É som."))="É som."</formula>
    </cfRule>
  </conditionalFormatting>
  <conditionalFormatting sqref="AF19">
    <cfRule type="beginsWith" dxfId="10007" priority="2267" operator="beginsWith" text="PPLU">
      <formula>LEFT(AF19,LEN("PPLU"))="PPLU"</formula>
    </cfRule>
  </conditionalFormatting>
  <conditionalFormatting sqref="AF19">
    <cfRule type="beginsWith" dxfId="10006" priority="2268" operator="beginsWith" text="PPP">
      <formula>LEFT(AF19,LEN("PPP"))="PPP"</formula>
    </cfRule>
  </conditionalFormatting>
  <conditionalFormatting sqref="AF19">
    <cfRule type="beginsWith" dxfId="10005" priority="2269" operator="beginsWith" text="PPRO">
      <formula>LEFT(AF19,LEN("PPRO"))="PPRO"</formula>
    </cfRule>
  </conditionalFormatting>
  <conditionalFormatting sqref="AF19">
    <cfRule type="beginsWith" dxfId="10004" priority="2270" operator="beginsWith" text="CCF">
      <formula>LEFT(AF19,LEN("CCF"))="CCF"</formula>
    </cfRule>
  </conditionalFormatting>
  <conditionalFormatting sqref="AF19">
    <cfRule type="beginsWith" dxfId="10003" priority="2271" operator="beginsWith" text="PFMP+">
      <formula>LEFT(AF19,LEN("PFMP+"))="PFMP+"</formula>
    </cfRule>
  </conditionalFormatting>
  <conditionalFormatting sqref="AF19">
    <cfRule type="beginsWith" dxfId="10002" priority="2272" operator="beginsWith" text="PFMP">
      <formula>LEFT(AF19,LEN("PFMP"))="PFMP"</formula>
    </cfRule>
  </conditionalFormatting>
  <conditionalFormatting sqref="AF19">
    <cfRule type="beginsWith" dxfId="10001" priority="2273" operator="beginsWith" text="É diag.">
      <formula>LEFT(AF19,LEN("É diag."))="É diag."</formula>
    </cfRule>
  </conditionalFormatting>
  <conditionalFormatting sqref="AF19">
    <cfRule type="beginsWith" dxfId="10000" priority="2274" operator="beginsWith" text="É form.">
      <formula>LEFT(AF19,LEN("É form."))="É form."</formula>
    </cfRule>
  </conditionalFormatting>
  <conditionalFormatting sqref="AG19">
    <cfRule type="beginsWith" dxfId="9999" priority="2251" operator="beginsWith" text="Co-int.">
      <formula>LEFT(AG19,LEN("Co-int."))="Co-int."</formula>
    </cfRule>
  </conditionalFormatting>
  <conditionalFormatting sqref="AG19">
    <cfRule type="beginsWith" dxfId="9998" priority="2252" operator="beginsWith" text="C d'Œ">
      <formula>LEFT(AG19,LEN("C d'Œ"))="C d'Œ"</formula>
    </cfRule>
  </conditionalFormatting>
  <conditionalFormatting sqref="AG19">
    <cfRule type="beginsWith" dxfId="9997" priority="2253" operator="beginsWith" text="C cont.">
      <formula>LEFT(AG19,LEN("C cont."))="C cont."</formula>
    </cfRule>
  </conditionalFormatting>
  <conditionalFormatting sqref="AG19">
    <cfRule type="beginsWith" dxfId="9996" priority="2254" operator="beginsWith" text="É som.">
      <formula>LEFT(AG19,LEN("É som."))="É som."</formula>
    </cfRule>
  </conditionalFormatting>
  <conditionalFormatting sqref="AG19">
    <cfRule type="beginsWith" dxfId="9995" priority="2255" operator="beginsWith" text="PPLU">
      <formula>LEFT(AG19,LEN("PPLU"))="PPLU"</formula>
    </cfRule>
  </conditionalFormatting>
  <conditionalFormatting sqref="AG19">
    <cfRule type="beginsWith" dxfId="9994" priority="2256" operator="beginsWith" text="PPP">
      <formula>LEFT(AG19,LEN("PPP"))="PPP"</formula>
    </cfRule>
  </conditionalFormatting>
  <conditionalFormatting sqref="AG19">
    <cfRule type="beginsWith" dxfId="9993" priority="2257" operator="beginsWith" text="PPRO">
      <formula>LEFT(AG19,LEN("PPRO"))="PPRO"</formula>
    </cfRule>
  </conditionalFormatting>
  <conditionalFormatting sqref="AG19">
    <cfRule type="beginsWith" dxfId="9992" priority="2258" operator="beginsWith" text="CCF">
      <formula>LEFT(AG19,LEN("CCF"))="CCF"</formula>
    </cfRule>
  </conditionalFormatting>
  <conditionalFormatting sqref="AG19">
    <cfRule type="beginsWith" dxfId="9991" priority="2259" operator="beginsWith" text="PFMP+">
      <formula>LEFT(AG19,LEN("PFMP+"))="PFMP+"</formula>
    </cfRule>
  </conditionalFormatting>
  <conditionalFormatting sqref="AG19">
    <cfRule type="beginsWith" dxfId="9990" priority="2260" operator="beginsWith" text="PFMP">
      <formula>LEFT(AG19,LEN("PFMP"))="PFMP"</formula>
    </cfRule>
  </conditionalFormatting>
  <conditionalFormatting sqref="AG19">
    <cfRule type="beginsWith" dxfId="9989" priority="2261" operator="beginsWith" text="É diag.">
      <formula>LEFT(AG19,LEN("É diag."))="É diag."</formula>
    </cfRule>
  </conditionalFormatting>
  <conditionalFormatting sqref="AG19">
    <cfRule type="beginsWith" dxfId="9988" priority="2262" operator="beginsWith" text="É form.">
      <formula>LEFT(AG19,LEN("É form."))="É form."</formula>
    </cfRule>
  </conditionalFormatting>
  <conditionalFormatting sqref="AH19">
    <cfRule type="beginsWith" dxfId="9987" priority="2239" operator="beginsWith" text="Co-int.">
      <formula>LEFT(AH19,LEN("Co-int."))="Co-int."</formula>
    </cfRule>
  </conditionalFormatting>
  <conditionalFormatting sqref="AH19">
    <cfRule type="beginsWith" dxfId="9986" priority="2240" operator="beginsWith" text="C d'Œ">
      <formula>LEFT(AH19,LEN("C d'Œ"))="C d'Œ"</formula>
    </cfRule>
  </conditionalFormatting>
  <conditionalFormatting sqref="AH19">
    <cfRule type="beginsWith" dxfId="9985" priority="2241" operator="beginsWith" text="C cont.">
      <formula>LEFT(AH19,LEN("C cont."))="C cont."</formula>
    </cfRule>
  </conditionalFormatting>
  <conditionalFormatting sqref="AH19">
    <cfRule type="beginsWith" dxfId="9984" priority="2242" operator="beginsWith" text="É som.">
      <formula>LEFT(AH19,LEN("É som."))="É som."</formula>
    </cfRule>
  </conditionalFormatting>
  <conditionalFormatting sqref="AH19">
    <cfRule type="beginsWith" dxfId="9983" priority="2243" operator="beginsWith" text="PPLU">
      <formula>LEFT(AH19,LEN("PPLU"))="PPLU"</formula>
    </cfRule>
  </conditionalFormatting>
  <conditionalFormatting sqref="AH19">
    <cfRule type="beginsWith" dxfId="9982" priority="2244" operator="beginsWith" text="PPP">
      <formula>LEFT(AH19,LEN("PPP"))="PPP"</formula>
    </cfRule>
  </conditionalFormatting>
  <conditionalFormatting sqref="AH19">
    <cfRule type="beginsWith" dxfId="9981" priority="2245" operator="beginsWith" text="PPRO">
      <formula>LEFT(AH19,LEN("PPRO"))="PPRO"</formula>
    </cfRule>
  </conditionalFormatting>
  <conditionalFormatting sqref="AH19">
    <cfRule type="beginsWith" dxfId="9980" priority="2246" operator="beginsWith" text="CCF">
      <formula>LEFT(AH19,LEN("CCF"))="CCF"</formula>
    </cfRule>
  </conditionalFormatting>
  <conditionalFormatting sqref="AH19">
    <cfRule type="beginsWith" dxfId="9979" priority="2247" operator="beginsWith" text="PFMP+">
      <formula>LEFT(AH19,LEN("PFMP+"))="PFMP+"</formula>
    </cfRule>
  </conditionalFormatting>
  <conditionalFormatting sqref="AH19">
    <cfRule type="beginsWith" dxfId="9978" priority="2248" operator="beginsWith" text="PFMP">
      <formula>LEFT(AH19,LEN("PFMP"))="PFMP"</formula>
    </cfRule>
  </conditionalFormatting>
  <conditionalFormatting sqref="AH19">
    <cfRule type="beginsWith" dxfId="9977" priority="2249" operator="beginsWith" text="É diag.">
      <formula>LEFT(AH19,LEN("É diag."))="É diag."</formula>
    </cfRule>
  </conditionalFormatting>
  <conditionalFormatting sqref="AH19">
    <cfRule type="beginsWith" dxfId="9976" priority="2250" operator="beginsWith" text="É form.">
      <formula>LEFT(AH19,LEN("É form."))="É form."</formula>
    </cfRule>
  </conditionalFormatting>
  <conditionalFormatting sqref="AI19">
    <cfRule type="beginsWith" dxfId="9975" priority="2227" operator="beginsWith" text="Co-int.">
      <formula>LEFT(AI19,LEN("Co-int."))="Co-int."</formula>
    </cfRule>
  </conditionalFormatting>
  <conditionalFormatting sqref="AI19">
    <cfRule type="beginsWith" dxfId="9974" priority="2228" operator="beginsWith" text="C d'Œ">
      <formula>LEFT(AI19,LEN("C d'Œ"))="C d'Œ"</formula>
    </cfRule>
  </conditionalFormatting>
  <conditionalFormatting sqref="AI19">
    <cfRule type="beginsWith" dxfId="9973" priority="2229" operator="beginsWith" text="C cont.">
      <formula>LEFT(AI19,LEN("C cont."))="C cont."</formula>
    </cfRule>
  </conditionalFormatting>
  <conditionalFormatting sqref="AI19">
    <cfRule type="beginsWith" dxfId="9972" priority="2230" operator="beginsWith" text="É som.">
      <formula>LEFT(AI19,LEN("É som."))="É som."</formula>
    </cfRule>
  </conditionalFormatting>
  <conditionalFormatting sqref="AI19">
    <cfRule type="beginsWith" dxfId="9971" priority="2231" operator="beginsWith" text="PPLU">
      <formula>LEFT(AI19,LEN("PPLU"))="PPLU"</formula>
    </cfRule>
  </conditionalFormatting>
  <conditionalFormatting sqref="AI19">
    <cfRule type="beginsWith" dxfId="9970" priority="2232" operator="beginsWith" text="PPP">
      <formula>LEFT(AI19,LEN("PPP"))="PPP"</formula>
    </cfRule>
  </conditionalFormatting>
  <conditionalFormatting sqref="AI19">
    <cfRule type="beginsWith" dxfId="9969" priority="2233" operator="beginsWith" text="PPRO">
      <formula>LEFT(AI19,LEN("PPRO"))="PPRO"</formula>
    </cfRule>
  </conditionalFormatting>
  <conditionalFormatting sqref="AI19">
    <cfRule type="beginsWith" dxfId="9968" priority="2234" operator="beginsWith" text="CCF">
      <formula>LEFT(AI19,LEN("CCF"))="CCF"</formula>
    </cfRule>
  </conditionalFormatting>
  <conditionalFormatting sqref="AI19">
    <cfRule type="beginsWith" dxfId="9967" priority="2235" operator="beginsWith" text="PFMP+">
      <formula>LEFT(AI19,LEN("PFMP+"))="PFMP+"</formula>
    </cfRule>
  </conditionalFormatting>
  <conditionalFormatting sqref="AI19">
    <cfRule type="beginsWith" dxfId="9966" priority="2236" operator="beginsWith" text="PFMP">
      <formula>LEFT(AI19,LEN("PFMP"))="PFMP"</formula>
    </cfRule>
  </conditionalFormatting>
  <conditionalFormatting sqref="AI19">
    <cfRule type="beginsWith" dxfId="9965" priority="2237" operator="beginsWith" text="É diag.">
      <formula>LEFT(AI19,LEN("É diag."))="É diag."</formula>
    </cfRule>
  </conditionalFormatting>
  <conditionalFormatting sqref="AI19">
    <cfRule type="beginsWith" dxfId="9964" priority="2238" operator="beginsWith" text="É form.">
      <formula>LEFT(AI19,LEN("É form."))="É form."</formula>
    </cfRule>
  </conditionalFormatting>
  <conditionalFormatting sqref="AJ19">
    <cfRule type="beginsWith" dxfId="9963" priority="2215" operator="beginsWith" text="Co-int.">
      <formula>LEFT(AJ19,LEN("Co-int."))="Co-int."</formula>
    </cfRule>
  </conditionalFormatting>
  <conditionalFormatting sqref="AJ19">
    <cfRule type="beginsWith" dxfId="9962" priority="2216" operator="beginsWith" text="C d'Œ">
      <formula>LEFT(AJ19,LEN("C d'Œ"))="C d'Œ"</formula>
    </cfRule>
  </conditionalFormatting>
  <conditionalFormatting sqref="AJ19">
    <cfRule type="beginsWith" dxfId="9961" priority="2217" operator="beginsWith" text="C cont.">
      <formula>LEFT(AJ19,LEN("C cont."))="C cont."</formula>
    </cfRule>
  </conditionalFormatting>
  <conditionalFormatting sqref="AJ19">
    <cfRule type="beginsWith" dxfId="9960" priority="2218" operator="beginsWith" text="É som.">
      <formula>LEFT(AJ19,LEN("É som."))="É som."</formula>
    </cfRule>
  </conditionalFormatting>
  <conditionalFormatting sqref="AJ19">
    <cfRule type="beginsWith" dxfId="9959" priority="2219" operator="beginsWith" text="PPLU">
      <formula>LEFT(AJ19,LEN("PPLU"))="PPLU"</formula>
    </cfRule>
  </conditionalFormatting>
  <conditionalFormatting sqref="AJ19">
    <cfRule type="beginsWith" dxfId="9958" priority="2220" operator="beginsWith" text="PPP">
      <formula>LEFT(AJ19,LEN("PPP"))="PPP"</formula>
    </cfRule>
  </conditionalFormatting>
  <conditionalFormatting sqref="AJ19">
    <cfRule type="beginsWith" dxfId="9957" priority="2221" operator="beginsWith" text="PPRO">
      <formula>LEFT(AJ19,LEN("PPRO"))="PPRO"</formula>
    </cfRule>
  </conditionalFormatting>
  <conditionalFormatting sqref="AJ19">
    <cfRule type="beginsWith" dxfId="9956" priority="2222" operator="beginsWith" text="CCF">
      <formula>LEFT(AJ19,LEN("CCF"))="CCF"</formula>
    </cfRule>
  </conditionalFormatting>
  <conditionalFormatting sqref="AJ19">
    <cfRule type="beginsWith" dxfId="9955" priority="2223" operator="beginsWith" text="PFMP+">
      <formula>LEFT(AJ19,LEN("PFMP+"))="PFMP+"</formula>
    </cfRule>
  </conditionalFormatting>
  <conditionalFormatting sqref="AJ19">
    <cfRule type="beginsWith" dxfId="9954" priority="2224" operator="beginsWith" text="PFMP">
      <formula>LEFT(AJ19,LEN("PFMP"))="PFMP"</formula>
    </cfRule>
  </conditionalFormatting>
  <conditionalFormatting sqref="AJ19">
    <cfRule type="beginsWith" dxfId="9953" priority="2225" operator="beginsWith" text="É diag.">
      <formula>LEFT(AJ19,LEN("É diag."))="É diag."</formula>
    </cfRule>
  </conditionalFormatting>
  <conditionalFormatting sqref="AJ19">
    <cfRule type="beginsWith" dxfId="9952" priority="2226" operator="beginsWith" text="É form.">
      <formula>LEFT(AJ19,LEN("É form."))="É form."</formula>
    </cfRule>
  </conditionalFormatting>
  <conditionalFormatting sqref="AK19">
    <cfRule type="beginsWith" dxfId="9951" priority="2203" operator="beginsWith" text="Co-int.">
      <formula>LEFT(AK19,LEN("Co-int."))="Co-int."</formula>
    </cfRule>
  </conditionalFormatting>
  <conditionalFormatting sqref="AK19">
    <cfRule type="beginsWith" dxfId="9950" priority="2204" operator="beginsWith" text="C d'Œ">
      <formula>LEFT(AK19,LEN("C d'Œ"))="C d'Œ"</formula>
    </cfRule>
  </conditionalFormatting>
  <conditionalFormatting sqref="AK19">
    <cfRule type="beginsWith" dxfId="9949" priority="2205" operator="beginsWith" text="C cont.">
      <formula>LEFT(AK19,LEN("C cont."))="C cont."</formula>
    </cfRule>
  </conditionalFormatting>
  <conditionalFormatting sqref="AK19">
    <cfRule type="beginsWith" dxfId="9948" priority="2206" operator="beginsWith" text="É som.">
      <formula>LEFT(AK19,LEN("É som."))="É som."</formula>
    </cfRule>
  </conditionalFormatting>
  <conditionalFormatting sqref="AK19">
    <cfRule type="beginsWith" dxfId="9947" priority="2207" operator="beginsWith" text="PPLU">
      <formula>LEFT(AK19,LEN("PPLU"))="PPLU"</formula>
    </cfRule>
  </conditionalFormatting>
  <conditionalFormatting sqref="AK19">
    <cfRule type="beginsWith" dxfId="9946" priority="2208" operator="beginsWith" text="PPP">
      <formula>LEFT(AK19,LEN("PPP"))="PPP"</formula>
    </cfRule>
  </conditionalFormatting>
  <conditionalFormatting sqref="AK19">
    <cfRule type="beginsWith" dxfId="9945" priority="2209" operator="beginsWith" text="PPRO">
      <formula>LEFT(AK19,LEN("PPRO"))="PPRO"</formula>
    </cfRule>
  </conditionalFormatting>
  <conditionalFormatting sqref="AK19">
    <cfRule type="beginsWith" dxfId="9944" priority="2210" operator="beginsWith" text="CCF">
      <formula>LEFT(AK19,LEN("CCF"))="CCF"</formula>
    </cfRule>
  </conditionalFormatting>
  <conditionalFormatting sqref="AK19">
    <cfRule type="beginsWith" dxfId="9943" priority="2211" operator="beginsWith" text="PFMP+">
      <formula>LEFT(AK19,LEN("PFMP+"))="PFMP+"</formula>
    </cfRule>
  </conditionalFormatting>
  <conditionalFormatting sqref="AK19">
    <cfRule type="beginsWith" dxfId="9942" priority="2212" operator="beginsWith" text="PFMP">
      <formula>LEFT(AK19,LEN("PFMP"))="PFMP"</formula>
    </cfRule>
  </conditionalFormatting>
  <conditionalFormatting sqref="AK19">
    <cfRule type="beginsWith" dxfId="9941" priority="2213" operator="beginsWith" text="É diag.">
      <formula>LEFT(AK19,LEN("É diag."))="É diag."</formula>
    </cfRule>
  </conditionalFormatting>
  <conditionalFormatting sqref="AK19">
    <cfRule type="beginsWith" dxfId="9940" priority="2214" operator="beginsWith" text="É form.">
      <formula>LEFT(AK19,LEN("É form."))="É form."</formula>
    </cfRule>
  </conditionalFormatting>
  <conditionalFormatting sqref="AL19">
    <cfRule type="beginsWith" dxfId="9939" priority="2191" operator="beginsWith" text="Co-int.">
      <formula>LEFT(AL19,LEN("Co-int."))="Co-int."</formula>
    </cfRule>
  </conditionalFormatting>
  <conditionalFormatting sqref="AL19">
    <cfRule type="beginsWith" dxfId="9938" priority="2192" operator="beginsWith" text="C d'Œ">
      <formula>LEFT(AL19,LEN("C d'Œ"))="C d'Œ"</formula>
    </cfRule>
  </conditionalFormatting>
  <conditionalFormatting sqref="AL19">
    <cfRule type="beginsWith" dxfId="9937" priority="2193" operator="beginsWith" text="C cont.">
      <formula>LEFT(AL19,LEN("C cont."))="C cont."</formula>
    </cfRule>
  </conditionalFormatting>
  <conditionalFormatting sqref="AL19">
    <cfRule type="beginsWith" dxfId="9936" priority="2194" operator="beginsWith" text="É som.">
      <formula>LEFT(AL19,LEN("É som."))="É som."</formula>
    </cfRule>
  </conditionalFormatting>
  <conditionalFormatting sqref="AL19">
    <cfRule type="beginsWith" dxfId="9935" priority="2195" operator="beginsWith" text="PPLU">
      <formula>LEFT(AL19,LEN("PPLU"))="PPLU"</formula>
    </cfRule>
  </conditionalFormatting>
  <conditionalFormatting sqref="AL19">
    <cfRule type="beginsWith" dxfId="9934" priority="2196" operator="beginsWith" text="PPP">
      <formula>LEFT(AL19,LEN("PPP"))="PPP"</formula>
    </cfRule>
  </conditionalFormatting>
  <conditionalFormatting sqref="AL19">
    <cfRule type="beginsWith" dxfId="9933" priority="2197" operator="beginsWith" text="PPRO">
      <formula>LEFT(AL19,LEN("PPRO"))="PPRO"</formula>
    </cfRule>
  </conditionalFormatting>
  <conditionalFormatting sqref="AL19">
    <cfRule type="beginsWith" dxfId="9932" priority="2198" operator="beginsWith" text="CCF">
      <formula>LEFT(AL19,LEN("CCF"))="CCF"</formula>
    </cfRule>
  </conditionalFormatting>
  <conditionalFormatting sqref="AL19">
    <cfRule type="beginsWith" dxfId="9931" priority="2199" operator="beginsWith" text="PFMP+">
      <formula>LEFT(AL19,LEN("PFMP+"))="PFMP+"</formula>
    </cfRule>
  </conditionalFormatting>
  <conditionalFormatting sqref="AL19">
    <cfRule type="beginsWith" dxfId="9930" priority="2200" operator="beginsWith" text="PFMP">
      <formula>LEFT(AL19,LEN("PFMP"))="PFMP"</formula>
    </cfRule>
  </conditionalFormatting>
  <conditionalFormatting sqref="AL19">
    <cfRule type="beginsWith" dxfId="9929" priority="2201" operator="beginsWith" text="É diag.">
      <formula>LEFT(AL19,LEN("É diag."))="É diag."</formula>
    </cfRule>
  </conditionalFormatting>
  <conditionalFormatting sqref="AL19">
    <cfRule type="beginsWith" dxfId="9928" priority="2202" operator="beginsWith" text="É form.">
      <formula>LEFT(AL19,LEN("É form."))="É form."</formula>
    </cfRule>
  </conditionalFormatting>
  <conditionalFormatting sqref="BG19">
    <cfRule type="beginsWith" dxfId="9927" priority="2179" operator="beginsWith" text="Co-int.">
      <formula>LEFT(BG19,LEN("Co-int."))="Co-int."</formula>
    </cfRule>
  </conditionalFormatting>
  <conditionalFormatting sqref="BG19">
    <cfRule type="beginsWith" dxfId="9926" priority="2180" operator="beginsWith" text="C d'Œ">
      <formula>LEFT(BG19,LEN("C d'Œ"))="C d'Œ"</formula>
    </cfRule>
  </conditionalFormatting>
  <conditionalFormatting sqref="BG19">
    <cfRule type="beginsWith" dxfId="9925" priority="2181" operator="beginsWith" text="C cont.">
      <formula>LEFT(BG19,LEN("C cont."))="C cont."</formula>
    </cfRule>
  </conditionalFormatting>
  <conditionalFormatting sqref="BG19">
    <cfRule type="beginsWith" dxfId="9924" priority="2182" operator="beginsWith" text="É som.">
      <formula>LEFT(BG19,LEN("É som."))="É som."</formula>
    </cfRule>
  </conditionalFormatting>
  <conditionalFormatting sqref="BG19">
    <cfRule type="beginsWith" dxfId="9923" priority="2183" operator="beginsWith" text="PPLU">
      <formula>LEFT(BG19,LEN("PPLU"))="PPLU"</formula>
    </cfRule>
  </conditionalFormatting>
  <conditionalFormatting sqref="BG19">
    <cfRule type="beginsWith" dxfId="9922" priority="2184" operator="beginsWith" text="PPP">
      <formula>LEFT(BG19,LEN("PPP"))="PPP"</formula>
    </cfRule>
  </conditionalFormatting>
  <conditionalFormatting sqref="BG19">
    <cfRule type="beginsWith" dxfId="9921" priority="2185" operator="beginsWith" text="PPRO">
      <formula>LEFT(BG19,LEN("PPRO"))="PPRO"</formula>
    </cfRule>
  </conditionalFormatting>
  <conditionalFormatting sqref="BG19">
    <cfRule type="beginsWith" dxfId="9920" priority="2186" operator="beginsWith" text="CCF">
      <formula>LEFT(BG19,LEN("CCF"))="CCF"</formula>
    </cfRule>
  </conditionalFormatting>
  <conditionalFormatting sqref="BG19">
    <cfRule type="beginsWith" dxfId="9919" priority="2187" operator="beginsWith" text="PFMP+">
      <formula>LEFT(BG19,LEN("PFMP+"))="PFMP+"</formula>
    </cfRule>
  </conditionalFormatting>
  <conditionalFormatting sqref="BG19">
    <cfRule type="beginsWith" dxfId="9918" priority="2188" operator="beginsWith" text="PFMP">
      <formula>LEFT(BG19,LEN("PFMP"))="PFMP"</formula>
    </cfRule>
  </conditionalFormatting>
  <conditionalFormatting sqref="BG19">
    <cfRule type="beginsWith" dxfId="9917" priority="2189" operator="beginsWith" text="É diag.">
      <formula>LEFT(BG19,LEN("É diag."))="É diag."</formula>
    </cfRule>
  </conditionalFormatting>
  <conditionalFormatting sqref="BG19">
    <cfRule type="beginsWith" dxfId="9916" priority="2190" operator="beginsWith" text="É form.">
      <formula>LEFT(BG19,LEN("É form."))="É form."</formula>
    </cfRule>
  </conditionalFormatting>
  <conditionalFormatting sqref="BH19">
    <cfRule type="beginsWith" dxfId="9915" priority="2167" operator="beginsWith" text="Co-int.">
      <formula>LEFT(BH19,LEN("Co-int."))="Co-int."</formula>
    </cfRule>
  </conditionalFormatting>
  <conditionalFormatting sqref="BH19">
    <cfRule type="beginsWith" dxfId="9914" priority="2168" operator="beginsWith" text="C d'Œ">
      <formula>LEFT(BH19,LEN("C d'Œ"))="C d'Œ"</formula>
    </cfRule>
  </conditionalFormatting>
  <conditionalFormatting sqref="BH19">
    <cfRule type="beginsWith" dxfId="9913" priority="2169" operator="beginsWith" text="C cont.">
      <formula>LEFT(BH19,LEN("C cont."))="C cont."</formula>
    </cfRule>
  </conditionalFormatting>
  <conditionalFormatting sqref="BH19">
    <cfRule type="beginsWith" dxfId="9912" priority="2170" operator="beginsWith" text="É som.">
      <formula>LEFT(BH19,LEN("É som."))="É som."</formula>
    </cfRule>
  </conditionalFormatting>
  <conditionalFormatting sqref="BH19">
    <cfRule type="beginsWith" dxfId="9911" priority="2171" operator="beginsWith" text="PPLU">
      <formula>LEFT(BH19,LEN("PPLU"))="PPLU"</formula>
    </cfRule>
  </conditionalFormatting>
  <conditionalFormatting sqref="BH19">
    <cfRule type="beginsWith" dxfId="9910" priority="2172" operator="beginsWith" text="PPP">
      <formula>LEFT(BH19,LEN("PPP"))="PPP"</formula>
    </cfRule>
  </conditionalFormatting>
  <conditionalFormatting sqref="BH19">
    <cfRule type="beginsWith" dxfId="9909" priority="2173" operator="beginsWith" text="PPRO">
      <formula>LEFT(BH19,LEN("PPRO"))="PPRO"</formula>
    </cfRule>
  </conditionalFormatting>
  <conditionalFormatting sqref="BH19">
    <cfRule type="beginsWith" dxfId="9908" priority="2174" operator="beginsWith" text="CCF">
      <formula>LEFT(BH19,LEN("CCF"))="CCF"</formula>
    </cfRule>
  </conditionalFormatting>
  <conditionalFormatting sqref="BH19">
    <cfRule type="beginsWith" dxfId="9907" priority="2175" operator="beginsWith" text="PFMP+">
      <formula>LEFT(BH19,LEN("PFMP+"))="PFMP+"</formula>
    </cfRule>
  </conditionalFormatting>
  <conditionalFormatting sqref="BH19">
    <cfRule type="beginsWith" dxfId="9906" priority="2176" operator="beginsWith" text="PFMP">
      <formula>LEFT(BH19,LEN("PFMP"))="PFMP"</formula>
    </cfRule>
  </conditionalFormatting>
  <conditionalFormatting sqref="BH19">
    <cfRule type="beginsWith" dxfId="9905" priority="2177" operator="beginsWith" text="É diag.">
      <formula>LEFT(BH19,LEN("É diag."))="É diag."</formula>
    </cfRule>
  </conditionalFormatting>
  <conditionalFormatting sqref="BH19">
    <cfRule type="beginsWith" dxfId="9904" priority="2178" operator="beginsWith" text="É form.">
      <formula>LEFT(BH19,LEN("É form."))="É form."</formula>
    </cfRule>
  </conditionalFormatting>
  <conditionalFormatting sqref="BI19">
    <cfRule type="beginsWith" dxfId="9903" priority="2155" operator="beginsWith" text="Co-int.">
      <formula>LEFT(BI19,LEN("Co-int."))="Co-int."</formula>
    </cfRule>
  </conditionalFormatting>
  <conditionalFormatting sqref="BI19">
    <cfRule type="beginsWith" dxfId="9902" priority="2156" operator="beginsWith" text="C d'Œ">
      <formula>LEFT(BI19,LEN("C d'Œ"))="C d'Œ"</formula>
    </cfRule>
  </conditionalFormatting>
  <conditionalFormatting sqref="BI19">
    <cfRule type="beginsWith" dxfId="9901" priority="2157" operator="beginsWith" text="C cont.">
      <formula>LEFT(BI19,LEN("C cont."))="C cont."</formula>
    </cfRule>
  </conditionalFormatting>
  <conditionalFormatting sqref="BI19">
    <cfRule type="beginsWith" dxfId="9900" priority="2158" operator="beginsWith" text="É som.">
      <formula>LEFT(BI19,LEN("É som."))="É som."</formula>
    </cfRule>
  </conditionalFormatting>
  <conditionalFormatting sqref="BI19">
    <cfRule type="beginsWith" dxfId="9899" priority="2159" operator="beginsWith" text="PPLU">
      <formula>LEFT(BI19,LEN("PPLU"))="PPLU"</formula>
    </cfRule>
  </conditionalFormatting>
  <conditionalFormatting sqref="BI19">
    <cfRule type="beginsWith" dxfId="9898" priority="2160" operator="beginsWith" text="PPP">
      <formula>LEFT(BI19,LEN("PPP"))="PPP"</formula>
    </cfRule>
  </conditionalFormatting>
  <conditionalFormatting sqref="BI19">
    <cfRule type="beginsWith" dxfId="9897" priority="2161" operator="beginsWith" text="PPRO">
      <formula>LEFT(BI19,LEN("PPRO"))="PPRO"</formula>
    </cfRule>
  </conditionalFormatting>
  <conditionalFormatting sqref="BI19">
    <cfRule type="beginsWith" dxfId="9896" priority="2162" operator="beginsWith" text="CCF">
      <formula>LEFT(BI19,LEN("CCF"))="CCF"</formula>
    </cfRule>
  </conditionalFormatting>
  <conditionalFormatting sqref="BI19">
    <cfRule type="beginsWith" dxfId="9895" priority="2163" operator="beginsWith" text="PFMP+">
      <formula>LEFT(BI19,LEN("PFMP+"))="PFMP+"</formula>
    </cfRule>
  </conditionalFormatting>
  <conditionalFormatting sqref="BI19">
    <cfRule type="beginsWith" dxfId="9894" priority="2164" operator="beginsWith" text="PFMP">
      <formula>LEFT(BI19,LEN("PFMP"))="PFMP"</formula>
    </cfRule>
  </conditionalFormatting>
  <conditionalFormatting sqref="BI19">
    <cfRule type="beginsWith" dxfId="9893" priority="2165" operator="beginsWith" text="É diag.">
      <formula>LEFT(BI19,LEN("É diag."))="É diag."</formula>
    </cfRule>
  </conditionalFormatting>
  <conditionalFormatting sqref="BI19">
    <cfRule type="beginsWith" dxfId="9892" priority="2166" operator="beginsWith" text="É form.">
      <formula>LEFT(BI19,LEN("É form."))="É form."</formula>
    </cfRule>
  </conditionalFormatting>
  <conditionalFormatting sqref="BJ19">
    <cfRule type="beginsWith" dxfId="9891" priority="2143" operator="beginsWith" text="Co-int.">
      <formula>LEFT(BJ19,LEN("Co-int."))="Co-int."</formula>
    </cfRule>
  </conditionalFormatting>
  <conditionalFormatting sqref="BJ19">
    <cfRule type="beginsWith" dxfId="9890" priority="2144" operator="beginsWith" text="C d'Œ">
      <formula>LEFT(BJ19,LEN("C d'Œ"))="C d'Œ"</formula>
    </cfRule>
  </conditionalFormatting>
  <conditionalFormatting sqref="BJ19">
    <cfRule type="beginsWith" dxfId="9889" priority="2145" operator="beginsWith" text="C cont.">
      <formula>LEFT(BJ19,LEN("C cont."))="C cont."</formula>
    </cfRule>
  </conditionalFormatting>
  <conditionalFormatting sqref="BJ19">
    <cfRule type="beginsWith" dxfId="9888" priority="2146" operator="beginsWith" text="É som.">
      <formula>LEFT(BJ19,LEN("É som."))="É som."</formula>
    </cfRule>
  </conditionalFormatting>
  <conditionalFormatting sqref="BJ19">
    <cfRule type="beginsWith" dxfId="9887" priority="2147" operator="beginsWith" text="PPLU">
      <formula>LEFT(BJ19,LEN("PPLU"))="PPLU"</formula>
    </cfRule>
  </conditionalFormatting>
  <conditionalFormatting sqref="BJ19">
    <cfRule type="beginsWith" dxfId="9886" priority="2148" operator="beginsWith" text="PPP">
      <formula>LEFT(BJ19,LEN("PPP"))="PPP"</formula>
    </cfRule>
  </conditionalFormatting>
  <conditionalFormatting sqref="BJ19">
    <cfRule type="beginsWith" dxfId="9885" priority="2149" operator="beginsWith" text="PPRO">
      <formula>LEFT(BJ19,LEN("PPRO"))="PPRO"</formula>
    </cfRule>
  </conditionalFormatting>
  <conditionalFormatting sqref="BJ19">
    <cfRule type="beginsWith" dxfId="9884" priority="2150" operator="beginsWith" text="CCF">
      <formula>LEFT(BJ19,LEN("CCF"))="CCF"</formula>
    </cfRule>
  </conditionalFormatting>
  <conditionalFormatting sqref="BJ19">
    <cfRule type="beginsWith" dxfId="9883" priority="2151" operator="beginsWith" text="PFMP+">
      <formula>LEFT(BJ19,LEN("PFMP+"))="PFMP+"</formula>
    </cfRule>
  </conditionalFormatting>
  <conditionalFormatting sqref="BJ19">
    <cfRule type="beginsWith" dxfId="9882" priority="2152" operator="beginsWith" text="PFMP">
      <formula>LEFT(BJ19,LEN("PFMP"))="PFMP"</formula>
    </cfRule>
  </conditionalFormatting>
  <conditionalFormatting sqref="BJ19">
    <cfRule type="beginsWith" dxfId="9881" priority="2153" operator="beginsWith" text="É diag.">
      <formula>LEFT(BJ19,LEN("É diag."))="É diag."</formula>
    </cfRule>
  </conditionalFormatting>
  <conditionalFormatting sqref="BJ19">
    <cfRule type="beginsWith" dxfId="9880" priority="2154" operator="beginsWith" text="É form.">
      <formula>LEFT(BJ19,LEN("É form."))="É form."</formula>
    </cfRule>
  </conditionalFormatting>
  <conditionalFormatting sqref="BK19">
    <cfRule type="beginsWith" dxfId="9879" priority="2131" operator="beginsWith" text="Co-int.">
      <formula>LEFT(BK19,LEN("Co-int."))="Co-int."</formula>
    </cfRule>
  </conditionalFormatting>
  <conditionalFormatting sqref="BK19">
    <cfRule type="beginsWith" dxfId="9878" priority="2132" operator="beginsWith" text="C d'Œ">
      <formula>LEFT(BK19,LEN("C d'Œ"))="C d'Œ"</formula>
    </cfRule>
  </conditionalFormatting>
  <conditionalFormatting sqref="BK19">
    <cfRule type="beginsWith" dxfId="9877" priority="2133" operator="beginsWith" text="C cont.">
      <formula>LEFT(BK19,LEN("C cont."))="C cont."</formula>
    </cfRule>
  </conditionalFormatting>
  <conditionalFormatting sqref="BK19">
    <cfRule type="beginsWith" dxfId="9876" priority="2134" operator="beginsWith" text="É som.">
      <formula>LEFT(BK19,LEN("É som."))="É som."</formula>
    </cfRule>
  </conditionalFormatting>
  <conditionalFormatting sqref="BK19">
    <cfRule type="beginsWith" dxfId="9875" priority="2135" operator="beginsWith" text="PPLU">
      <formula>LEFT(BK19,LEN("PPLU"))="PPLU"</formula>
    </cfRule>
  </conditionalFormatting>
  <conditionalFormatting sqref="BK19">
    <cfRule type="beginsWith" dxfId="9874" priority="2136" operator="beginsWith" text="PPP">
      <formula>LEFT(BK19,LEN("PPP"))="PPP"</formula>
    </cfRule>
  </conditionalFormatting>
  <conditionalFormatting sqref="BK19">
    <cfRule type="beginsWith" dxfId="9873" priority="2137" operator="beginsWith" text="PPRO">
      <formula>LEFT(BK19,LEN("PPRO"))="PPRO"</formula>
    </cfRule>
  </conditionalFormatting>
  <conditionalFormatting sqref="BK19">
    <cfRule type="beginsWith" dxfId="9872" priority="2138" operator="beginsWith" text="CCF">
      <formula>LEFT(BK19,LEN("CCF"))="CCF"</formula>
    </cfRule>
  </conditionalFormatting>
  <conditionalFormatting sqref="BK19">
    <cfRule type="beginsWith" dxfId="9871" priority="2139" operator="beginsWith" text="PFMP+">
      <formula>LEFT(BK19,LEN("PFMP+"))="PFMP+"</formula>
    </cfRule>
  </conditionalFormatting>
  <conditionalFormatting sqref="BK19">
    <cfRule type="beginsWith" dxfId="9870" priority="2140" operator="beginsWith" text="PFMP">
      <formula>LEFT(BK19,LEN("PFMP"))="PFMP"</formula>
    </cfRule>
  </conditionalFormatting>
  <conditionalFormatting sqref="BK19">
    <cfRule type="beginsWith" dxfId="9869" priority="2141" operator="beginsWith" text="É diag.">
      <formula>LEFT(BK19,LEN("É diag."))="É diag."</formula>
    </cfRule>
  </conditionalFormatting>
  <conditionalFormatting sqref="BK19">
    <cfRule type="beginsWith" dxfId="9868" priority="2142" operator="beginsWith" text="É form.">
      <formula>LEFT(BK19,LEN("É form."))="É form."</formula>
    </cfRule>
  </conditionalFormatting>
  <conditionalFormatting sqref="BL19">
    <cfRule type="beginsWith" dxfId="9867" priority="2119" operator="beginsWith" text="Co-int.">
      <formula>LEFT(BL19,LEN("Co-int."))="Co-int."</formula>
    </cfRule>
  </conditionalFormatting>
  <conditionalFormatting sqref="BL19">
    <cfRule type="beginsWith" dxfId="9866" priority="2120" operator="beginsWith" text="C d'Œ">
      <formula>LEFT(BL19,LEN("C d'Œ"))="C d'Œ"</formula>
    </cfRule>
  </conditionalFormatting>
  <conditionalFormatting sqref="BL19">
    <cfRule type="beginsWith" dxfId="9865" priority="2121" operator="beginsWith" text="C cont.">
      <formula>LEFT(BL19,LEN("C cont."))="C cont."</formula>
    </cfRule>
  </conditionalFormatting>
  <conditionalFormatting sqref="BL19">
    <cfRule type="beginsWith" dxfId="9864" priority="2122" operator="beginsWith" text="É som.">
      <formula>LEFT(BL19,LEN("É som."))="É som."</formula>
    </cfRule>
  </conditionalFormatting>
  <conditionalFormatting sqref="BL19">
    <cfRule type="beginsWith" dxfId="9863" priority="2123" operator="beginsWith" text="PPLU">
      <formula>LEFT(BL19,LEN("PPLU"))="PPLU"</formula>
    </cfRule>
  </conditionalFormatting>
  <conditionalFormatting sqref="BL19">
    <cfRule type="beginsWith" dxfId="9862" priority="2124" operator="beginsWith" text="PPP">
      <formula>LEFT(BL19,LEN("PPP"))="PPP"</formula>
    </cfRule>
  </conditionalFormatting>
  <conditionalFormatting sqref="BL19">
    <cfRule type="beginsWith" dxfId="9861" priority="2125" operator="beginsWith" text="PPRO">
      <formula>LEFT(BL19,LEN("PPRO"))="PPRO"</formula>
    </cfRule>
  </conditionalFormatting>
  <conditionalFormatting sqref="BL19">
    <cfRule type="beginsWith" dxfId="9860" priority="2126" operator="beginsWith" text="CCF">
      <formula>LEFT(BL19,LEN("CCF"))="CCF"</formula>
    </cfRule>
  </conditionalFormatting>
  <conditionalFormatting sqref="BL19">
    <cfRule type="beginsWith" dxfId="9859" priority="2127" operator="beginsWith" text="PFMP+">
      <formula>LEFT(BL19,LEN("PFMP+"))="PFMP+"</formula>
    </cfRule>
  </conditionalFormatting>
  <conditionalFormatting sqref="BL19">
    <cfRule type="beginsWith" dxfId="9858" priority="2128" operator="beginsWith" text="PFMP">
      <formula>LEFT(BL19,LEN("PFMP"))="PFMP"</formula>
    </cfRule>
  </conditionalFormatting>
  <conditionalFormatting sqref="BL19">
    <cfRule type="beginsWith" dxfId="9857" priority="2129" operator="beginsWith" text="É diag.">
      <formula>LEFT(BL19,LEN("É diag."))="É diag."</formula>
    </cfRule>
  </conditionalFormatting>
  <conditionalFormatting sqref="BL19">
    <cfRule type="beginsWith" dxfId="9856" priority="2130" operator="beginsWith" text="É form.">
      <formula>LEFT(BL19,LEN("É form."))="É form."</formula>
    </cfRule>
  </conditionalFormatting>
  <conditionalFormatting sqref="BN19">
    <cfRule type="beginsWith" dxfId="9855" priority="2095" operator="beginsWith" text="Co-int.">
      <formula>LEFT(BN19,LEN("Co-int."))="Co-int."</formula>
    </cfRule>
  </conditionalFormatting>
  <conditionalFormatting sqref="BN19">
    <cfRule type="beginsWith" dxfId="9854" priority="2096" operator="beginsWith" text="C d'Œ">
      <formula>LEFT(BN19,LEN("C d'Œ"))="C d'Œ"</formula>
    </cfRule>
  </conditionalFormatting>
  <conditionalFormatting sqref="BN19">
    <cfRule type="beginsWith" dxfId="9853" priority="2097" operator="beginsWith" text="C cont.">
      <formula>LEFT(BN19,LEN("C cont."))="C cont."</formula>
    </cfRule>
  </conditionalFormatting>
  <conditionalFormatting sqref="BN19">
    <cfRule type="beginsWith" dxfId="9852" priority="2098" operator="beginsWith" text="É som.">
      <formula>LEFT(BN19,LEN("É som."))="É som."</formula>
    </cfRule>
  </conditionalFormatting>
  <conditionalFormatting sqref="BN19">
    <cfRule type="beginsWith" dxfId="9851" priority="2099" operator="beginsWith" text="PPLU">
      <formula>LEFT(BN19,LEN("PPLU"))="PPLU"</formula>
    </cfRule>
  </conditionalFormatting>
  <conditionalFormatting sqref="BN19">
    <cfRule type="beginsWith" dxfId="9850" priority="2100" operator="beginsWith" text="PPP">
      <formula>LEFT(BN19,LEN("PPP"))="PPP"</formula>
    </cfRule>
  </conditionalFormatting>
  <conditionalFormatting sqref="BN19">
    <cfRule type="beginsWith" dxfId="9849" priority="2101" operator="beginsWith" text="PPRO">
      <formula>LEFT(BN19,LEN("PPRO"))="PPRO"</formula>
    </cfRule>
  </conditionalFormatting>
  <conditionalFormatting sqref="BN19">
    <cfRule type="beginsWith" dxfId="9848" priority="2102" operator="beginsWith" text="CCF">
      <formula>LEFT(BN19,LEN("CCF"))="CCF"</formula>
    </cfRule>
  </conditionalFormatting>
  <conditionalFormatting sqref="BN19">
    <cfRule type="beginsWith" dxfId="9847" priority="2103" operator="beginsWith" text="PFMP+">
      <formula>LEFT(BN19,LEN("PFMP+"))="PFMP+"</formula>
    </cfRule>
  </conditionalFormatting>
  <conditionalFormatting sqref="BN19">
    <cfRule type="beginsWith" dxfId="9846" priority="2104" operator="beginsWith" text="PFMP">
      <formula>LEFT(BN19,LEN("PFMP"))="PFMP"</formula>
    </cfRule>
  </conditionalFormatting>
  <conditionalFormatting sqref="BN19">
    <cfRule type="beginsWith" dxfId="9845" priority="2105" operator="beginsWith" text="É diag.">
      <formula>LEFT(BN19,LEN("É diag."))="É diag."</formula>
    </cfRule>
  </conditionalFormatting>
  <conditionalFormatting sqref="BN19">
    <cfRule type="beginsWith" dxfId="9844" priority="2106" operator="beginsWith" text="É form.">
      <formula>LEFT(BN19,LEN("É form."))="É form."</formula>
    </cfRule>
  </conditionalFormatting>
  <conditionalFormatting sqref="BO19">
    <cfRule type="beginsWith" dxfId="9843" priority="2083" operator="beginsWith" text="Co-int.">
      <formula>LEFT(BO19,LEN("Co-int."))="Co-int."</formula>
    </cfRule>
  </conditionalFormatting>
  <conditionalFormatting sqref="BO19">
    <cfRule type="beginsWith" dxfId="9842" priority="2084" operator="beginsWith" text="C d'Œ">
      <formula>LEFT(BO19,LEN("C d'Œ"))="C d'Œ"</formula>
    </cfRule>
  </conditionalFormatting>
  <conditionalFormatting sqref="BO19">
    <cfRule type="beginsWith" dxfId="9841" priority="2085" operator="beginsWith" text="C cont.">
      <formula>LEFT(BO19,LEN("C cont."))="C cont."</formula>
    </cfRule>
  </conditionalFormatting>
  <conditionalFormatting sqref="BO19">
    <cfRule type="beginsWith" dxfId="9840" priority="2086" operator="beginsWith" text="É som.">
      <formula>LEFT(BO19,LEN("É som."))="É som."</formula>
    </cfRule>
  </conditionalFormatting>
  <conditionalFormatting sqref="BO19">
    <cfRule type="beginsWith" dxfId="9839" priority="2087" operator="beginsWith" text="PPLU">
      <formula>LEFT(BO19,LEN("PPLU"))="PPLU"</formula>
    </cfRule>
  </conditionalFormatting>
  <conditionalFormatting sqref="BO19">
    <cfRule type="beginsWith" dxfId="9838" priority="2088" operator="beginsWith" text="PPP">
      <formula>LEFT(BO19,LEN("PPP"))="PPP"</formula>
    </cfRule>
  </conditionalFormatting>
  <conditionalFormatting sqref="BO19">
    <cfRule type="beginsWith" dxfId="9837" priority="2089" operator="beginsWith" text="PPRO">
      <formula>LEFT(BO19,LEN("PPRO"))="PPRO"</formula>
    </cfRule>
  </conditionalFormatting>
  <conditionalFormatting sqref="BO19">
    <cfRule type="beginsWith" dxfId="9836" priority="2090" operator="beginsWith" text="CCF">
      <formula>LEFT(BO19,LEN("CCF"))="CCF"</formula>
    </cfRule>
  </conditionalFormatting>
  <conditionalFormatting sqref="BO19">
    <cfRule type="beginsWith" dxfId="9835" priority="2091" operator="beginsWith" text="PFMP+">
      <formula>LEFT(BO19,LEN("PFMP+"))="PFMP+"</formula>
    </cfRule>
  </conditionalFormatting>
  <conditionalFormatting sqref="BO19">
    <cfRule type="beginsWith" dxfId="9834" priority="2092" operator="beginsWith" text="PFMP">
      <formula>LEFT(BO19,LEN("PFMP"))="PFMP"</formula>
    </cfRule>
  </conditionalFormatting>
  <conditionalFormatting sqref="BO19">
    <cfRule type="beginsWith" dxfId="9833" priority="2093" operator="beginsWith" text="É diag.">
      <formula>LEFT(BO19,LEN("É diag."))="É diag."</formula>
    </cfRule>
  </conditionalFormatting>
  <conditionalFormatting sqref="BO19">
    <cfRule type="beginsWith" dxfId="9832" priority="2094" operator="beginsWith" text="É form.">
      <formula>LEFT(BO19,LEN("É form."))="É form."</formula>
    </cfRule>
  </conditionalFormatting>
  <conditionalFormatting sqref="BF37:BF39">
    <cfRule type="cellIs" dxfId="9831" priority="2067" operator="between">
      <formula>15</formula>
      <formula>20</formula>
    </cfRule>
  </conditionalFormatting>
  <conditionalFormatting sqref="BF37:BF39">
    <cfRule type="cellIs" dxfId="9830" priority="2068" operator="between">
      <formula>10</formula>
      <formula>14.999</formula>
    </cfRule>
  </conditionalFormatting>
  <conditionalFormatting sqref="BF37:BF39">
    <cfRule type="cellIs" dxfId="9829" priority="2069" operator="between">
      <formula>5</formula>
      <formula>9.999</formula>
    </cfRule>
  </conditionalFormatting>
  <conditionalFormatting sqref="BF37:BF39">
    <cfRule type="cellIs" dxfId="9828" priority="2070" operator="between">
      <formula>0</formula>
      <formula>4.999</formula>
    </cfRule>
  </conditionalFormatting>
  <conditionalFormatting sqref="BE37:BE39">
    <cfRule type="cellIs" dxfId="9827" priority="2063" operator="between">
      <formula>15</formula>
      <formula>20</formula>
    </cfRule>
  </conditionalFormatting>
  <conditionalFormatting sqref="BE37:BE39">
    <cfRule type="cellIs" dxfId="9826" priority="2064" operator="between">
      <formula>10</formula>
      <formula>14.999</formula>
    </cfRule>
  </conditionalFormatting>
  <conditionalFormatting sqref="BE37:BE39">
    <cfRule type="cellIs" dxfId="9825" priority="2065" operator="between">
      <formula>5</formula>
      <formula>9.999</formula>
    </cfRule>
  </conditionalFormatting>
  <conditionalFormatting sqref="BE37:BE39">
    <cfRule type="cellIs" dxfId="9824" priority="2066" operator="between">
      <formula>0</formula>
      <formula>4.999</formula>
    </cfRule>
  </conditionalFormatting>
  <conditionalFormatting sqref="BF41:BF43">
    <cfRule type="cellIs" dxfId="9823" priority="2059" operator="between">
      <formula>15</formula>
      <formula>20</formula>
    </cfRule>
  </conditionalFormatting>
  <conditionalFormatting sqref="BF41:BF43">
    <cfRule type="cellIs" dxfId="9822" priority="2060" operator="between">
      <formula>10</formula>
      <formula>14.999</formula>
    </cfRule>
  </conditionalFormatting>
  <conditionalFormatting sqref="BF41:BF43">
    <cfRule type="cellIs" dxfId="9821" priority="2061" operator="between">
      <formula>5</formula>
      <formula>9.999</formula>
    </cfRule>
  </conditionalFormatting>
  <conditionalFormatting sqref="BF41:BF43">
    <cfRule type="cellIs" dxfId="9820" priority="2062" operator="between">
      <formula>0</formula>
      <formula>4.999</formula>
    </cfRule>
  </conditionalFormatting>
  <conditionalFormatting sqref="BE41:BE43">
    <cfRule type="cellIs" dxfId="9819" priority="2055" operator="between">
      <formula>15</formula>
      <formula>20</formula>
    </cfRule>
  </conditionalFormatting>
  <conditionalFormatting sqref="BE41:BE43">
    <cfRule type="cellIs" dxfId="9818" priority="2056" operator="between">
      <formula>10</formula>
      <formula>14.999</formula>
    </cfRule>
  </conditionalFormatting>
  <conditionalFormatting sqref="BE41:BE43">
    <cfRule type="cellIs" dxfId="9817" priority="2057" operator="between">
      <formula>5</formula>
      <formula>9.999</formula>
    </cfRule>
  </conditionalFormatting>
  <conditionalFormatting sqref="BE41:BE43">
    <cfRule type="cellIs" dxfId="9816" priority="2058" operator="between">
      <formula>0</formula>
      <formula>4.999</formula>
    </cfRule>
  </conditionalFormatting>
  <conditionalFormatting sqref="BF47:BF49">
    <cfRule type="cellIs" dxfId="9815" priority="2051" operator="between">
      <formula>15</formula>
      <formula>20</formula>
    </cfRule>
  </conditionalFormatting>
  <conditionalFormatting sqref="BF47:BF49">
    <cfRule type="cellIs" dxfId="9814" priority="2052" operator="between">
      <formula>10</formula>
      <formula>14.999</formula>
    </cfRule>
  </conditionalFormatting>
  <conditionalFormatting sqref="BF47:BF49">
    <cfRule type="cellIs" dxfId="9813" priority="2053" operator="between">
      <formula>5</formula>
      <formula>9.999</formula>
    </cfRule>
  </conditionalFormatting>
  <conditionalFormatting sqref="BF47:BF49">
    <cfRule type="cellIs" dxfId="9812" priority="2054" operator="between">
      <formula>0</formula>
      <formula>4.999</formula>
    </cfRule>
  </conditionalFormatting>
  <conditionalFormatting sqref="BE47:BE49">
    <cfRule type="cellIs" dxfId="9811" priority="2047" operator="between">
      <formula>15</formula>
      <formula>20</formula>
    </cfRule>
  </conditionalFormatting>
  <conditionalFormatting sqref="BE47:BE49">
    <cfRule type="cellIs" dxfId="9810" priority="2048" operator="between">
      <formula>10</formula>
      <formula>14.999</formula>
    </cfRule>
  </conditionalFormatting>
  <conditionalFormatting sqref="BE47:BE49">
    <cfRule type="cellIs" dxfId="9809" priority="2049" operator="between">
      <formula>5</formula>
      <formula>9.999</formula>
    </cfRule>
  </conditionalFormatting>
  <conditionalFormatting sqref="BE47:BE49">
    <cfRule type="cellIs" dxfId="9808" priority="2050" operator="between">
      <formula>0</formula>
      <formula>4.999</formula>
    </cfRule>
  </conditionalFormatting>
  <conditionalFormatting sqref="BF51:BF53">
    <cfRule type="cellIs" dxfId="9807" priority="2043" operator="between">
      <formula>15</formula>
      <formula>20</formula>
    </cfRule>
  </conditionalFormatting>
  <conditionalFormatting sqref="BF51:BF53">
    <cfRule type="cellIs" dxfId="9806" priority="2044" operator="between">
      <formula>10</formula>
      <formula>14.999</formula>
    </cfRule>
  </conditionalFormatting>
  <conditionalFormatting sqref="BF51:BF53">
    <cfRule type="cellIs" dxfId="9805" priority="2045" operator="between">
      <formula>5</formula>
      <formula>9.999</formula>
    </cfRule>
  </conditionalFormatting>
  <conditionalFormatting sqref="BF51:BF53">
    <cfRule type="cellIs" dxfId="9804" priority="2046" operator="between">
      <formula>0</formula>
      <formula>4.999</formula>
    </cfRule>
  </conditionalFormatting>
  <conditionalFormatting sqref="BE51:BE53">
    <cfRule type="cellIs" dxfId="9803" priority="2039" operator="between">
      <formula>15</formula>
      <formula>20</formula>
    </cfRule>
  </conditionalFormatting>
  <conditionalFormatting sqref="BE51:BE53">
    <cfRule type="cellIs" dxfId="9802" priority="2040" operator="between">
      <formula>10</formula>
      <formula>14.999</formula>
    </cfRule>
  </conditionalFormatting>
  <conditionalFormatting sqref="BE51:BE53">
    <cfRule type="cellIs" dxfId="9801" priority="2041" operator="between">
      <formula>5</formula>
      <formula>9.999</formula>
    </cfRule>
  </conditionalFormatting>
  <conditionalFormatting sqref="BE51:BE53">
    <cfRule type="cellIs" dxfId="9800" priority="2042" operator="between">
      <formula>0</formula>
      <formula>4.999</formula>
    </cfRule>
  </conditionalFormatting>
  <conditionalFormatting sqref="BF55:BF57">
    <cfRule type="cellIs" dxfId="9799" priority="2035" operator="between">
      <formula>15</formula>
      <formula>20</formula>
    </cfRule>
  </conditionalFormatting>
  <conditionalFormatting sqref="BF55:BF57">
    <cfRule type="cellIs" dxfId="9798" priority="2036" operator="between">
      <formula>10</formula>
      <formula>14.999</formula>
    </cfRule>
  </conditionalFormatting>
  <conditionalFormatting sqref="BF55:BF57">
    <cfRule type="cellIs" dxfId="9797" priority="2037" operator="between">
      <formula>5</formula>
      <formula>9.999</formula>
    </cfRule>
  </conditionalFormatting>
  <conditionalFormatting sqref="BF55:BF57">
    <cfRule type="cellIs" dxfId="9796" priority="2038" operator="between">
      <formula>0</formula>
      <formula>4.999</formula>
    </cfRule>
  </conditionalFormatting>
  <conditionalFormatting sqref="BE55:BE57">
    <cfRule type="cellIs" dxfId="9795" priority="2031" operator="between">
      <formula>15</formula>
      <formula>20</formula>
    </cfRule>
  </conditionalFormatting>
  <conditionalFormatting sqref="BE55:BE57">
    <cfRule type="cellIs" dxfId="9794" priority="2032" operator="between">
      <formula>10</formula>
      <formula>14.999</formula>
    </cfRule>
  </conditionalFormatting>
  <conditionalFormatting sqref="BE55:BE57">
    <cfRule type="cellIs" dxfId="9793" priority="2033" operator="between">
      <formula>5</formula>
      <formula>9.999</formula>
    </cfRule>
  </conditionalFormatting>
  <conditionalFormatting sqref="BE55:BE57">
    <cfRule type="cellIs" dxfId="9792" priority="2034" operator="between">
      <formula>0</formula>
      <formula>4.999</formula>
    </cfRule>
  </conditionalFormatting>
  <conditionalFormatting sqref="BF61:BF63">
    <cfRule type="cellIs" dxfId="9791" priority="2027" operator="between">
      <formula>15</formula>
      <formula>20</formula>
    </cfRule>
  </conditionalFormatting>
  <conditionalFormatting sqref="BF61:BF63">
    <cfRule type="cellIs" dxfId="9790" priority="2028" operator="between">
      <formula>10</formula>
      <formula>14.999</formula>
    </cfRule>
  </conditionalFormatting>
  <conditionalFormatting sqref="BF61:BF63">
    <cfRule type="cellIs" dxfId="9789" priority="2029" operator="between">
      <formula>5</formula>
      <formula>9.999</formula>
    </cfRule>
  </conditionalFormatting>
  <conditionalFormatting sqref="BF61:BF63">
    <cfRule type="cellIs" dxfId="9788" priority="2030" operator="between">
      <formula>0</formula>
      <formula>4.999</formula>
    </cfRule>
  </conditionalFormatting>
  <conditionalFormatting sqref="BE61:BE63">
    <cfRule type="cellIs" dxfId="9787" priority="2023" operator="between">
      <formula>15</formula>
      <formula>20</formula>
    </cfRule>
  </conditionalFormatting>
  <conditionalFormatting sqref="BE61:BE63">
    <cfRule type="cellIs" dxfId="9786" priority="2024" operator="between">
      <formula>10</formula>
      <formula>14.999</formula>
    </cfRule>
  </conditionalFormatting>
  <conditionalFormatting sqref="BE61:BE63">
    <cfRule type="cellIs" dxfId="9785" priority="2025" operator="between">
      <formula>5</formula>
      <formula>9.999</formula>
    </cfRule>
  </conditionalFormatting>
  <conditionalFormatting sqref="BE61:BE63">
    <cfRule type="cellIs" dxfId="9784" priority="2026" operator="between">
      <formula>0</formula>
      <formula>4.999</formula>
    </cfRule>
  </conditionalFormatting>
  <conditionalFormatting sqref="BF67:BF69">
    <cfRule type="cellIs" dxfId="9783" priority="2019" operator="between">
      <formula>15</formula>
      <formula>20</formula>
    </cfRule>
  </conditionalFormatting>
  <conditionalFormatting sqref="BF67:BF69">
    <cfRule type="cellIs" dxfId="9782" priority="2020" operator="between">
      <formula>10</formula>
      <formula>14.999</formula>
    </cfRule>
  </conditionalFormatting>
  <conditionalFormatting sqref="BF67:BF69">
    <cfRule type="cellIs" dxfId="9781" priority="2021" operator="between">
      <formula>5</formula>
      <formula>9.999</formula>
    </cfRule>
  </conditionalFormatting>
  <conditionalFormatting sqref="BF67:BF69">
    <cfRule type="cellIs" dxfId="9780" priority="2022" operator="between">
      <formula>0</formula>
      <formula>4.999</formula>
    </cfRule>
  </conditionalFormatting>
  <conditionalFormatting sqref="BE67:BE69">
    <cfRule type="cellIs" dxfId="9779" priority="2015" operator="between">
      <formula>15</formula>
      <formula>20</formula>
    </cfRule>
  </conditionalFormatting>
  <conditionalFormatting sqref="BE67:BE69">
    <cfRule type="cellIs" dxfId="9778" priority="2016" operator="between">
      <formula>10</formula>
      <formula>14.999</formula>
    </cfRule>
  </conditionalFormatting>
  <conditionalFormatting sqref="BE67:BE69">
    <cfRule type="cellIs" dxfId="9777" priority="2017" operator="between">
      <formula>5</formula>
      <formula>9.999</formula>
    </cfRule>
  </conditionalFormatting>
  <conditionalFormatting sqref="BE67:BE69">
    <cfRule type="cellIs" dxfId="9776" priority="2018" operator="between">
      <formula>0</formula>
      <formula>4.999</formula>
    </cfRule>
  </conditionalFormatting>
  <conditionalFormatting sqref="BF71:BF73">
    <cfRule type="cellIs" dxfId="9775" priority="2011" operator="between">
      <formula>15</formula>
      <formula>20</formula>
    </cfRule>
  </conditionalFormatting>
  <conditionalFormatting sqref="BF71:BF73">
    <cfRule type="cellIs" dxfId="9774" priority="2012" operator="between">
      <formula>10</formula>
      <formula>14.999</formula>
    </cfRule>
  </conditionalFormatting>
  <conditionalFormatting sqref="BF71:BF73">
    <cfRule type="cellIs" dxfId="9773" priority="2013" operator="between">
      <formula>5</formula>
      <formula>9.999</formula>
    </cfRule>
  </conditionalFormatting>
  <conditionalFormatting sqref="BF71:BF73">
    <cfRule type="cellIs" dxfId="9772" priority="2014" operator="between">
      <formula>0</formula>
      <formula>4.999</formula>
    </cfRule>
  </conditionalFormatting>
  <conditionalFormatting sqref="BE71:BE73">
    <cfRule type="cellIs" dxfId="9771" priority="2007" operator="between">
      <formula>15</formula>
      <formula>20</formula>
    </cfRule>
  </conditionalFormatting>
  <conditionalFormatting sqref="BE71:BE73">
    <cfRule type="cellIs" dxfId="9770" priority="2008" operator="between">
      <formula>10</formula>
      <formula>14.999</formula>
    </cfRule>
  </conditionalFormatting>
  <conditionalFormatting sqref="BE71:BE73">
    <cfRule type="cellIs" dxfId="9769" priority="2009" operator="between">
      <formula>5</formula>
      <formula>9.999</formula>
    </cfRule>
  </conditionalFormatting>
  <conditionalFormatting sqref="BE71:BE73">
    <cfRule type="cellIs" dxfId="9768" priority="2010" operator="between">
      <formula>0</formula>
      <formula>4.999</formula>
    </cfRule>
  </conditionalFormatting>
  <conditionalFormatting sqref="BF33:BF35">
    <cfRule type="cellIs" dxfId="9767" priority="2003" operator="between">
      <formula>15</formula>
      <formula>20</formula>
    </cfRule>
  </conditionalFormatting>
  <conditionalFormatting sqref="BF33:BF35">
    <cfRule type="cellIs" dxfId="9766" priority="2004" operator="between">
      <formula>10</formula>
      <formula>14.999</formula>
    </cfRule>
  </conditionalFormatting>
  <conditionalFormatting sqref="BF33:BF35">
    <cfRule type="cellIs" dxfId="9765" priority="2005" operator="between">
      <formula>5</formula>
      <formula>9.999</formula>
    </cfRule>
  </conditionalFormatting>
  <conditionalFormatting sqref="BF33:BF35">
    <cfRule type="cellIs" dxfId="9764" priority="2006" operator="between">
      <formula>0</formula>
      <formula>4.999</formula>
    </cfRule>
  </conditionalFormatting>
  <conditionalFormatting sqref="BE33:BE35">
    <cfRule type="cellIs" dxfId="9763" priority="1999" operator="between">
      <formula>15</formula>
      <formula>20</formula>
    </cfRule>
  </conditionalFormatting>
  <conditionalFormatting sqref="BE33:BE35">
    <cfRule type="cellIs" dxfId="9762" priority="2000" operator="between">
      <formula>10</formula>
      <formula>14.999</formula>
    </cfRule>
  </conditionalFormatting>
  <conditionalFormatting sqref="BE33:BE35">
    <cfRule type="cellIs" dxfId="9761" priority="2001" operator="between">
      <formula>5</formula>
      <formula>9.999</formula>
    </cfRule>
  </conditionalFormatting>
  <conditionalFormatting sqref="BE33:BE35">
    <cfRule type="cellIs" dxfId="9760" priority="2002" operator="between">
      <formula>0</formula>
      <formula>4.999</formula>
    </cfRule>
  </conditionalFormatting>
  <conditionalFormatting sqref="BE19">
    <cfRule type="beginsWith" dxfId="9759" priority="1987" operator="beginsWith" text="Co-int.">
      <formula>LEFT(BE19,LEN("Co-int."))="Co-int."</formula>
    </cfRule>
  </conditionalFormatting>
  <conditionalFormatting sqref="BE19">
    <cfRule type="beginsWith" dxfId="9758" priority="1988" operator="beginsWith" text="C d'Œ">
      <formula>LEFT(BE19,LEN("C d'Œ"))="C d'Œ"</formula>
    </cfRule>
  </conditionalFormatting>
  <conditionalFormatting sqref="BE19">
    <cfRule type="beginsWith" dxfId="9757" priority="1989" operator="beginsWith" text="C cont.">
      <formula>LEFT(BE19,LEN("C cont."))="C cont."</formula>
    </cfRule>
  </conditionalFormatting>
  <conditionalFormatting sqref="BE19">
    <cfRule type="beginsWith" dxfId="9756" priority="1990" operator="beginsWith" text="É som.">
      <formula>LEFT(BE19,LEN("É som."))="É som."</formula>
    </cfRule>
  </conditionalFormatting>
  <conditionalFormatting sqref="BE19">
    <cfRule type="beginsWith" dxfId="9755" priority="1991" operator="beginsWith" text="PPLU">
      <formula>LEFT(BE19,LEN("PPLU"))="PPLU"</formula>
    </cfRule>
  </conditionalFormatting>
  <conditionalFormatting sqref="BE19">
    <cfRule type="beginsWith" dxfId="9754" priority="1992" operator="beginsWith" text="PPP">
      <formula>LEFT(BE19,LEN("PPP"))="PPP"</formula>
    </cfRule>
  </conditionalFormatting>
  <conditionalFormatting sqref="BE19">
    <cfRule type="beginsWith" dxfId="9753" priority="1993" operator="beginsWith" text="PPRO">
      <formula>LEFT(BE19,LEN("PPRO"))="PPRO"</formula>
    </cfRule>
  </conditionalFormatting>
  <conditionalFormatting sqref="BE19">
    <cfRule type="beginsWith" dxfId="9752" priority="1994" operator="beginsWith" text="CCF">
      <formula>LEFT(BE19,LEN("CCF"))="CCF"</formula>
    </cfRule>
  </conditionalFormatting>
  <conditionalFormatting sqref="BE19">
    <cfRule type="beginsWith" dxfId="9751" priority="1995" operator="beginsWith" text="PFMP+">
      <formula>LEFT(BE19,LEN("PFMP+"))="PFMP+"</formula>
    </cfRule>
  </conditionalFormatting>
  <conditionalFormatting sqref="BE19">
    <cfRule type="beginsWith" dxfId="9750" priority="1996" operator="beginsWith" text="PFMP">
      <formula>LEFT(BE19,LEN("PFMP"))="PFMP"</formula>
    </cfRule>
  </conditionalFormatting>
  <conditionalFormatting sqref="BE19">
    <cfRule type="beginsWith" dxfId="9749" priority="1997" operator="beginsWith" text="É diag.">
      <formula>LEFT(BE19,LEN("É diag."))="É diag."</formula>
    </cfRule>
  </conditionalFormatting>
  <conditionalFormatting sqref="BE19">
    <cfRule type="beginsWith" dxfId="9748" priority="1998" operator="beginsWith" text="É form.">
      <formula>LEFT(BE19,LEN("É form."))="É form."</formula>
    </cfRule>
  </conditionalFormatting>
  <conditionalFormatting sqref="BF19">
    <cfRule type="beginsWith" dxfId="9747" priority="1975" operator="beginsWith" text="Co-int.">
      <formula>LEFT(BF19,LEN("Co-int."))="Co-int."</formula>
    </cfRule>
  </conditionalFormatting>
  <conditionalFormatting sqref="BF19">
    <cfRule type="beginsWith" dxfId="9746" priority="1976" operator="beginsWith" text="C d'Œ">
      <formula>LEFT(BF19,LEN("C d'Œ"))="C d'Œ"</formula>
    </cfRule>
  </conditionalFormatting>
  <conditionalFormatting sqref="BF19">
    <cfRule type="beginsWith" dxfId="9745" priority="1977" operator="beginsWith" text="C cont.">
      <formula>LEFT(BF19,LEN("C cont."))="C cont."</formula>
    </cfRule>
  </conditionalFormatting>
  <conditionalFormatting sqref="BF19">
    <cfRule type="beginsWith" dxfId="9744" priority="1978" operator="beginsWith" text="É som.">
      <formula>LEFT(BF19,LEN("É som."))="É som."</formula>
    </cfRule>
  </conditionalFormatting>
  <conditionalFormatting sqref="BF19">
    <cfRule type="beginsWith" dxfId="9743" priority="1979" operator="beginsWith" text="PPLU">
      <formula>LEFT(BF19,LEN("PPLU"))="PPLU"</formula>
    </cfRule>
  </conditionalFormatting>
  <conditionalFormatting sqref="BF19">
    <cfRule type="beginsWith" dxfId="9742" priority="1980" operator="beginsWith" text="PPP">
      <formula>LEFT(BF19,LEN("PPP"))="PPP"</formula>
    </cfRule>
  </conditionalFormatting>
  <conditionalFormatting sqref="BF19">
    <cfRule type="beginsWith" dxfId="9741" priority="1981" operator="beginsWith" text="PPRO">
      <formula>LEFT(BF19,LEN("PPRO"))="PPRO"</formula>
    </cfRule>
  </conditionalFormatting>
  <conditionalFormatting sqref="BF19">
    <cfRule type="beginsWith" dxfId="9740" priority="1982" operator="beginsWith" text="CCF">
      <formula>LEFT(BF19,LEN("CCF"))="CCF"</formula>
    </cfRule>
  </conditionalFormatting>
  <conditionalFormatting sqref="BF19">
    <cfRule type="beginsWith" dxfId="9739" priority="1983" operator="beginsWith" text="PFMP+">
      <formula>LEFT(BF19,LEN("PFMP+"))="PFMP+"</formula>
    </cfRule>
  </conditionalFormatting>
  <conditionalFormatting sqref="BF19">
    <cfRule type="beginsWith" dxfId="9738" priority="1984" operator="beginsWith" text="PFMP">
      <formula>LEFT(BF19,LEN("PFMP"))="PFMP"</formula>
    </cfRule>
  </conditionalFormatting>
  <conditionalFormatting sqref="BF19">
    <cfRule type="beginsWith" dxfId="9737" priority="1985" operator="beginsWith" text="É diag.">
      <formula>LEFT(BF19,LEN("É diag."))="É diag."</formula>
    </cfRule>
  </conditionalFormatting>
  <conditionalFormatting sqref="BF19">
    <cfRule type="beginsWith" dxfId="9736" priority="1986" operator="beginsWith" text="É form.">
      <formula>LEFT(BF19,LEN("É form."))="É form."</formula>
    </cfRule>
  </conditionalFormatting>
  <conditionalFormatting sqref="BD37:BD39">
    <cfRule type="cellIs" dxfId="9735" priority="1971" operator="between">
      <formula>15</formula>
      <formula>20</formula>
    </cfRule>
  </conditionalFormatting>
  <conditionalFormatting sqref="BD37:BD39">
    <cfRule type="cellIs" dxfId="9734" priority="1972" operator="between">
      <formula>10</formula>
      <formula>14.999</formula>
    </cfRule>
  </conditionalFormatting>
  <conditionalFormatting sqref="BD37:BD39">
    <cfRule type="cellIs" dxfId="9733" priority="1973" operator="between">
      <formula>5</formula>
      <formula>9.999</formula>
    </cfRule>
  </conditionalFormatting>
  <conditionalFormatting sqref="BD37:BD39">
    <cfRule type="cellIs" dxfId="9732" priority="1974" operator="between">
      <formula>0</formula>
      <formula>4.999</formula>
    </cfRule>
  </conditionalFormatting>
  <conditionalFormatting sqref="BC37:BC39">
    <cfRule type="cellIs" dxfId="9731" priority="1967" operator="between">
      <formula>15</formula>
      <formula>20</formula>
    </cfRule>
  </conditionalFormatting>
  <conditionalFormatting sqref="BC37:BC39">
    <cfRule type="cellIs" dxfId="9730" priority="1968" operator="between">
      <formula>10</formula>
      <formula>14.999</formula>
    </cfRule>
  </conditionalFormatting>
  <conditionalFormatting sqref="BC37:BC39">
    <cfRule type="cellIs" dxfId="9729" priority="1969" operator="between">
      <formula>5</formula>
      <formula>9.999</formula>
    </cfRule>
  </conditionalFormatting>
  <conditionalFormatting sqref="BC37:BC39">
    <cfRule type="cellIs" dxfId="9728" priority="1970" operator="between">
      <formula>0</formula>
      <formula>4.999</formula>
    </cfRule>
  </conditionalFormatting>
  <conditionalFormatting sqref="BD41:BD43">
    <cfRule type="cellIs" dxfId="9727" priority="1963" operator="between">
      <formula>15</formula>
      <formula>20</formula>
    </cfRule>
  </conditionalFormatting>
  <conditionalFormatting sqref="BD41:BD43">
    <cfRule type="cellIs" dxfId="9726" priority="1964" operator="between">
      <formula>10</formula>
      <formula>14.999</formula>
    </cfRule>
  </conditionalFormatting>
  <conditionalFormatting sqref="BD41:BD43">
    <cfRule type="cellIs" dxfId="9725" priority="1965" operator="between">
      <formula>5</formula>
      <formula>9.999</formula>
    </cfRule>
  </conditionalFormatting>
  <conditionalFormatting sqref="BD41:BD43">
    <cfRule type="cellIs" dxfId="9724" priority="1966" operator="between">
      <formula>0</formula>
      <formula>4.999</formula>
    </cfRule>
  </conditionalFormatting>
  <conditionalFormatting sqref="BC41:BC43">
    <cfRule type="cellIs" dxfId="9723" priority="1959" operator="between">
      <formula>15</formula>
      <formula>20</formula>
    </cfRule>
  </conditionalFormatting>
  <conditionalFormatting sqref="BC41:BC43">
    <cfRule type="cellIs" dxfId="9722" priority="1960" operator="between">
      <formula>10</formula>
      <formula>14.999</formula>
    </cfRule>
  </conditionalFormatting>
  <conditionalFormatting sqref="BC41:BC43">
    <cfRule type="cellIs" dxfId="9721" priority="1961" operator="between">
      <formula>5</formula>
      <formula>9.999</formula>
    </cfRule>
  </conditionalFormatting>
  <conditionalFormatting sqref="BC41:BC43">
    <cfRule type="cellIs" dxfId="9720" priority="1962" operator="between">
      <formula>0</formula>
      <formula>4.999</formula>
    </cfRule>
  </conditionalFormatting>
  <conditionalFormatting sqref="BD47:BD49">
    <cfRule type="cellIs" dxfId="9719" priority="1955" operator="between">
      <formula>15</formula>
      <formula>20</formula>
    </cfRule>
  </conditionalFormatting>
  <conditionalFormatting sqref="BD47:BD49">
    <cfRule type="cellIs" dxfId="9718" priority="1956" operator="between">
      <formula>10</formula>
      <formula>14.999</formula>
    </cfRule>
  </conditionalFormatting>
  <conditionalFormatting sqref="BD47:BD49">
    <cfRule type="cellIs" dxfId="9717" priority="1957" operator="between">
      <formula>5</formula>
      <formula>9.999</formula>
    </cfRule>
  </conditionalFormatting>
  <conditionalFormatting sqref="BD47:BD49">
    <cfRule type="cellIs" dxfId="9716" priority="1958" operator="between">
      <formula>0</formula>
      <formula>4.999</formula>
    </cfRule>
  </conditionalFormatting>
  <conditionalFormatting sqref="BC47:BC49">
    <cfRule type="cellIs" dxfId="9715" priority="1951" operator="between">
      <formula>15</formula>
      <formula>20</formula>
    </cfRule>
  </conditionalFormatting>
  <conditionalFormatting sqref="BC47:BC49">
    <cfRule type="cellIs" dxfId="9714" priority="1952" operator="between">
      <formula>10</formula>
      <formula>14.999</formula>
    </cfRule>
  </conditionalFormatting>
  <conditionalFormatting sqref="BC47:BC49">
    <cfRule type="cellIs" dxfId="9713" priority="1953" operator="between">
      <formula>5</formula>
      <formula>9.999</formula>
    </cfRule>
  </conditionalFormatting>
  <conditionalFormatting sqref="BC47:BC49">
    <cfRule type="cellIs" dxfId="9712" priority="1954" operator="between">
      <formula>0</formula>
      <formula>4.999</formula>
    </cfRule>
  </conditionalFormatting>
  <conditionalFormatting sqref="BD51:BD53">
    <cfRule type="cellIs" dxfId="9711" priority="1947" operator="between">
      <formula>15</formula>
      <formula>20</formula>
    </cfRule>
  </conditionalFormatting>
  <conditionalFormatting sqref="BD51:BD53">
    <cfRule type="cellIs" dxfId="9710" priority="1948" operator="between">
      <formula>10</formula>
      <formula>14.999</formula>
    </cfRule>
  </conditionalFormatting>
  <conditionalFormatting sqref="BD51:BD53">
    <cfRule type="cellIs" dxfId="9709" priority="1949" operator="between">
      <formula>5</formula>
      <formula>9.999</formula>
    </cfRule>
  </conditionalFormatting>
  <conditionalFormatting sqref="BD51:BD53">
    <cfRule type="cellIs" dxfId="9708" priority="1950" operator="between">
      <formula>0</formula>
      <formula>4.999</formula>
    </cfRule>
  </conditionalFormatting>
  <conditionalFormatting sqref="BC51:BC53">
    <cfRule type="cellIs" dxfId="9707" priority="1943" operator="between">
      <formula>15</formula>
      <formula>20</formula>
    </cfRule>
  </conditionalFormatting>
  <conditionalFormatting sqref="BC51:BC53">
    <cfRule type="cellIs" dxfId="9706" priority="1944" operator="between">
      <formula>10</formula>
      <formula>14.999</formula>
    </cfRule>
  </conditionalFormatting>
  <conditionalFormatting sqref="BC51:BC53">
    <cfRule type="cellIs" dxfId="9705" priority="1945" operator="between">
      <formula>5</formula>
      <formula>9.999</formula>
    </cfRule>
  </conditionalFormatting>
  <conditionalFormatting sqref="BC51:BC53">
    <cfRule type="cellIs" dxfId="9704" priority="1946" operator="between">
      <formula>0</formula>
      <formula>4.999</formula>
    </cfRule>
  </conditionalFormatting>
  <conditionalFormatting sqref="BD55:BD57">
    <cfRule type="cellIs" dxfId="9703" priority="1939" operator="between">
      <formula>15</formula>
      <formula>20</formula>
    </cfRule>
  </conditionalFormatting>
  <conditionalFormatting sqref="BD55:BD57">
    <cfRule type="cellIs" dxfId="9702" priority="1940" operator="between">
      <formula>10</formula>
      <formula>14.999</formula>
    </cfRule>
  </conditionalFormatting>
  <conditionalFormatting sqref="BD55:BD57">
    <cfRule type="cellIs" dxfId="9701" priority="1941" operator="between">
      <formula>5</formula>
      <formula>9.999</formula>
    </cfRule>
  </conditionalFormatting>
  <conditionalFormatting sqref="BD55:BD57">
    <cfRule type="cellIs" dxfId="9700" priority="1942" operator="between">
      <formula>0</formula>
      <formula>4.999</formula>
    </cfRule>
  </conditionalFormatting>
  <conditionalFormatting sqref="BC55:BC57">
    <cfRule type="cellIs" dxfId="9699" priority="1935" operator="between">
      <formula>15</formula>
      <formula>20</formula>
    </cfRule>
  </conditionalFormatting>
  <conditionalFormatting sqref="BC55:BC57">
    <cfRule type="cellIs" dxfId="9698" priority="1936" operator="between">
      <formula>10</formula>
      <formula>14.999</formula>
    </cfRule>
  </conditionalFormatting>
  <conditionalFormatting sqref="BC55:BC57">
    <cfRule type="cellIs" dxfId="9697" priority="1937" operator="between">
      <formula>5</formula>
      <formula>9.999</formula>
    </cfRule>
  </conditionalFormatting>
  <conditionalFormatting sqref="BC55:BC57">
    <cfRule type="cellIs" dxfId="9696" priority="1938" operator="between">
      <formula>0</formula>
      <formula>4.999</formula>
    </cfRule>
  </conditionalFormatting>
  <conditionalFormatting sqref="BD61:BD63">
    <cfRule type="cellIs" dxfId="9695" priority="1931" operator="between">
      <formula>15</formula>
      <formula>20</formula>
    </cfRule>
  </conditionalFormatting>
  <conditionalFormatting sqref="BD61:BD63">
    <cfRule type="cellIs" dxfId="9694" priority="1932" operator="between">
      <formula>10</formula>
      <formula>14.999</formula>
    </cfRule>
  </conditionalFormatting>
  <conditionalFormatting sqref="BD61:BD63">
    <cfRule type="cellIs" dxfId="9693" priority="1933" operator="between">
      <formula>5</formula>
      <formula>9.999</formula>
    </cfRule>
  </conditionalFormatting>
  <conditionalFormatting sqref="BD61:BD63">
    <cfRule type="cellIs" dxfId="9692" priority="1934" operator="between">
      <formula>0</formula>
      <formula>4.999</formula>
    </cfRule>
  </conditionalFormatting>
  <conditionalFormatting sqref="BC61:BC63">
    <cfRule type="cellIs" dxfId="9691" priority="1927" operator="between">
      <formula>15</formula>
      <formula>20</formula>
    </cfRule>
  </conditionalFormatting>
  <conditionalFormatting sqref="BC61:BC63">
    <cfRule type="cellIs" dxfId="9690" priority="1928" operator="between">
      <formula>10</formula>
      <formula>14.999</formula>
    </cfRule>
  </conditionalFormatting>
  <conditionalFormatting sqref="BC61:BC63">
    <cfRule type="cellIs" dxfId="9689" priority="1929" operator="between">
      <formula>5</formula>
      <formula>9.999</formula>
    </cfRule>
  </conditionalFormatting>
  <conditionalFormatting sqref="BC61:BC63">
    <cfRule type="cellIs" dxfId="9688" priority="1930" operator="between">
      <formula>0</formula>
      <formula>4.999</formula>
    </cfRule>
  </conditionalFormatting>
  <conditionalFormatting sqref="BD67:BD69">
    <cfRule type="cellIs" dxfId="9687" priority="1923" operator="between">
      <formula>15</formula>
      <formula>20</formula>
    </cfRule>
  </conditionalFormatting>
  <conditionalFormatting sqref="BD67:BD69">
    <cfRule type="cellIs" dxfId="9686" priority="1924" operator="between">
      <formula>10</formula>
      <formula>14.999</formula>
    </cfRule>
  </conditionalFormatting>
  <conditionalFormatting sqref="BD67:BD69">
    <cfRule type="cellIs" dxfId="9685" priority="1925" operator="between">
      <formula>5</formula>
      <formula>9.999</formula>
    </cfRule>
  </conditionalFormatting>
  <conditionalFormatting sqref="BD67:BD69">
    <cfRule type="cellIs" dxfId="9684" priority="1926" operator="between">
      <formula>0</formula>
      <formula>4.999</formula>
    </cfRule>
  </conditionalFormatting>
  <conditionalFormatting sqref="BC67:BC69">
    <cfRule type="cellIs" dxfId="9683" priority="1919" operator="between">
      <formula>15</formula>
      <formula>20</formula>
    </cfRule>
  </conditionalFormatting>
  <conditionalFormatting sqref="BC67:BC69">
    <cfRule type="cellIs" dxfId="9682" priority="1920" operator="between">
      <formula>10</formula>
      <formula>14.999</formula>
    </cfRule>
  </conditionalFormatting>
  <conditionalFormatting sqref="BC67:BC69">
    <cfRule type="cellIs" dxfId="9681" priority="1921" operator="between">
      <formula>5</formula>
      <formula>9.999</formula>
    </cfRule>
  </conditionalFormatting>
  <conditionalFormatting sqref="BC67:BC69">
    <cfRule type="cellIs" dxfId="9680" priority="1922" operator="between">
      <formula>0</formula>
      <formula>4.999</formula>
    </cfRule>
  </conditionalFormatting>
  <conditionalFormatting sqref="BD71:BD73">
    <cfRule type="cellIs" dxfId="9679" priority="1915" operator="between">
      <formula>15</formula>
      <formula>20</formula>
    </cfRule>
  </conditionalFormatting>
  <conditionalFormatting sqref="BD71:BD73">
    <cfRule type="cellIs" dxfId="9678" priority="1916" operator="between">
      <formula>10</formula>
      <formula>14.999</formula>
    </cfRule>
  </conditionalFormatting>
  <conditionalFormatting sqref="BD71:BD73">
    <cfRule type="cellIs" dxfId="9677" priority="1917" operator="between">
      <formula>5</formula>
      <formula>9.999</formula>
    </cfRule>
  </conditionalFormatting>
  <conditionalFormatting sqref="BD71:BD73">
    <cfRule type="cellIs" dxfId="9676" priority="1918" operator="between">
      <formula>0</formula>
      <formula>4.999</formula>
    </cfRule>
  </conditionalFormatting>
  <conditionalFormatting sqref="BC71:BC73">
    <cfRule type="cellIs" dxfId="9675" priority="1911" operator="between">
      <formula>15</formula>
      <formula>20</formula>
    </cfRule>
  </conditionalFormatting>
  <conditionalFormatting sqref="BC71:BC73">
    <cfRule type="cellIs" dxfId="9674" priority="1912" operator="between">
      <formula>10</formula>
      <formula>14.999</formula>
    </cfRule>
  </conditionalFormatting>
  <conditionalFormatting sqref="BC71:BC73">
    <cfRule type="cellIs" dxfId="9673" priority="1913" operator="between">
      <formula>5</formula>
      <formula>9.999</formula>
    </cfRule>
  </conditionalFormatting>
  <conditionalFormatting sqref="BC71:BC73">
    <cfRule type="cellIs" dxfId="9672" priority="1914" operator="between">
      <formula>0</formula>
      <formula>4.999</formula>
    </cfRule>
  </conditionalFormatting>
  <conditionalFormatting sqref="BD33:BD35">
    <cfRule type="cellIs" dxfId="9671" priority="1907" operator="between">
      <formula>15</formula>
      <formula>20</formula>
    </cfRule>
  </conditionalFormatting>
  <conditionalFormatting sqref="BD33:BD35">
    <cfRule type="cellIs" dxfId="9670" priority="1908" operator="between">
      <formula>10</formula>
      <formula>14.999</formula>
    </cfRule>
  </conditionalFormatting>
  <conditionalFormatting sqref="BD33:BD35">
    <cfRule type="cellIs" dxfId="9669" priority="1909" operator="between">
      <formula>5</formula>
      <formula>9.999</formula>
    </cfRule>
  </conditionalFormatting>
  <conditionalFormatting sqref="BD33:BD35">
    <cfRule type="cellIs" dxfId="9668" priority="1910" operator="between">
      <formula>0</formula>
      <formula>4.999</formula>
    </cfRule>
  </conditionalFormatting>
  <conditionalFormatting sqref="BC33:BC35">
    <cfRule type="cellIs" dxfId="9667" priority="1903" operator="between">
      <formula>15</formula>
      <formula>20</formula>
    </cfRule>
  </conditionalFormatting>
  <conditionalFormatting sqref="BC33:BC35">
    <cfRule type="cellIs" dxfId="9666" priority="1904" operator="between">
      <formula>10</formula>
      <formula>14.999</formula>
    </cfRule>
  </conditionalFormatting>
  <conditionalFormatting sqref="BC33:BC35">
    <cfRule type="cellIs" dxfId="9665" priority="1905" operator="between">
      <formula>5</formula>
      <formula>9.999</formula>
    </cfRule>
  </conditionalFormatting>
  <conditionalFormatting sqref="BC33:BC35">
    <cfRule type="cellIs" dxfId="9664" priority="1906" operator="between">
      <formula>0</formula>
      <formula>4.999</formula>
    </cfRule>
  </conditionalFormatting>
  <conditionalFormatting sqref="BC19">
    <cfRule type="beginsWith" dxfId="9663" priority="1891" operator="beginsWith" text="Co-int.">
      <formula>LEFT(BC19,LEN("Co-int."))="Co-int."</formula>
    </cfRule>
  </conditionalFormatting>
  <conditionalFormatting sqref="BC19">
    <cfRule type="beginsWith" dxfId="9662" priority="1892" operator="beginsWith" text="C d'Œ">
      <formula>LEFT(BC19,LEN("C d'Œ"))="C d'Œ"</formula>
    </cfRule>
  </conditionalFormatting>
  <conditionalFormatting sqref="BC19">
    <cfRule type="beginsWith" dxfId="9661" priority="1893" operator="beginsWith" text="C cont.">
      <formula>LEFT(BC19,LEN("C cont."))="C cont."</formula>
    </cfRule>
  </conditionalFormatting>
  <conditionalFormatting sqref="BC19">
    <cfRule type="beginsWith" dxfId="9660" priority="1894" operator="beginsWith" text="É som.">
      <formula>LEFT(BC19,LEN("É som."))="É som."</formula>
    </cfRule>
  </conditionalFormatting>
  <conditionalFormatting sqref="BC19">
    <cfRule type="beginsWith" dxfId="9659" priority="1895" operator="beginsWith" text="PPLU">
      <formula>LEFT(BC19,LEN("PPLU"))="PPLU"</formula>
    </cfRule>
  </conditionalFormatting>
  <conditionalFormatting sqref="BC19">
    <cfRule type="beginsWith" dxfId="9658" priority="1896" operator="beginsWith" text="PPP">
      <formula>LEFT(BC19,LEN("PPP"))="PPP"</formula>
    </cfRule>
  </conditionalFormatting>
  <conditionalFormatting sqref="BC19">
    <cfRule type="beginsWith" dxfId="9657" priority="1897" operator="beginsWith" text="PPRO">
      <formula>LEFT(BC19,LEN("PPRO"))="PPRO"</formula>
    </cfRule>
  </conditionalFormatting>
  <conditionalFormatting sqref="BC19">
    <cfRule type="beginsWith" dxfId="9656" priority="1898" operator="beginsWith" text="CCF">
      <formula>LEFT(BC19,LEN("CCF"))="CCF"</formula>
    </cfRule>
  </conditionalFormatting>
  <conditionalFormatting sqref="BC19">
    <cfRule type="beginsWith" dxfId="9655" priority="1899" operator="beginsWith" text="PFMP+">
      <formula>LEFT(BC19,LEN("PFMP+"))="PFMP+"</formula>
    </cfRule>
  </conditionalFormatting>
  <conditionalFormatting sqref="BC19">
    <cfRule type="beginsWith" dxfId="9654" priority="1900" operator="beginsWith" text="PFMP">
      <formula>LEFT(BC19,LEN("PFMP"))="PFMP"</formula>
    </cfRule>
  </conditionalFormatting>
  <conditionalFormatting sqref="BC19">
    <cfRule type="beginsWith" dxfId="9653" priority="1901" operator="beginsWith" text="É diag.">
      <formula>LEFT(BC19,LEN("É diag."))="É diag."</formula>
    </cfRule>
  </conditionalFormatting>
  <conditionalFormatting sqref="BC19">
    <cfRule type="beginsWith" dxfId="9652" priority="1902" operator="beginsWith" text="É form.">
      <formula>LEFT(BC19,LEN("É form."))="É form."</formula>
    </cfRule>
  </conditionalFormatting>
  <conditionalFormatting sqref="BD19">
    <cfRule type="beginsWith" dxfId="9651" priority="1879" operator="beginsWith" text="Co-int.">
      <formula>LEFT(BD19,LEN("Co-int."))="Co-int."</formula>
    </cfRule>
  </conditionalFormatting>
  <conditionalFormatting sqref="BD19">
    <cfRule type="beginsWith" dxfId="9650" priority="1880" operator="beginsWith" text="C d'Œ">
      <formula>LEFT(BD19,LEN("C d'Œ"))="C d'Œ"</formula>
    </cfRule>
  </conditionalFormatting>
  <conditionalFormatting sqref="BD19">
    <cfRule type="beginsWith" dxfId="9649" priority="1881" operator="beginsWith" text="C cont.">
      <formula>LEFT(BD19,LEN("C cont."))="C cont."</formula>
    </cfRule>
  </conditionalFormatting>
  <conditionalFormatting sqref="BD19">
    <cfRule type="beginsWith" dxfId="9648" priority="1882" operator="beginsWith" text="É som.">
      <formula>LEFT(BD19,LEN("É som."))="É som."</formula>
    </cfRule>
  </conditionalFormatting>
  <conditionalFormatting sqref="BD19">
    <cfRule type="beginsWith" dxfId="9647" priority="1883" operator="beginsWith" text="PPLU">
      <formula>LEFT(BD19,LEN("PPLU"))="PPLU"</formula>
    </cfRule>
  </conditionalFormatting>
  <conditionalFormatting sqref="BD19">
    <cfRule type="beginsWith" dxfId="9646" priority="1884" operator="beginsWith" text="PPP">
      <formula>LEFT(BD19,LEN("PPP"))="PPP"</formula>
    </cfRule>
  </conditionalFormatting>
  <conditionalFormatting sqref="BD19">
    <cfRule type="beginsWith" dxfId="9645" priority="1885" operator="beginsWith" text="PPRO">
      <formula>LEFT(BD19,LEN("PPRO"))="PPRO"</formula>
    </cfRule>
  </conditionalFormatting>
  <conditionalFormatting sqref="BD19">
    <cfRule type="beginsWith" dxfId="9644" priority="1886" operator="beginsWith" text="CCF">
      <formula>LEFT(BD19,LEN("CCF"))="CCF"</formula>
    </cfRule>
  </conditionalFormatting>
  <conditionalFormatting sqref="BD19">
    <cfRule type="beginsWith" dxfId="9643" priority="1887" operator="beginsWith" text="PFMP+">
      <formula>LEFT(BD19,LEN("PFMP+"))="PFMP+"</formula>
    </cfRule>
  </conditionalFormatting>
  <conditionalFormatting sqref="BD19">
    <cfRule type="beginsWith" dxfId="9642" priority="1888" operator="beginsWith" text="PFMP">
      <formula>LEFT(BD19,LEN("PFMP"))="PFMP"</formula>
    </cfRule>
  </conditionalFormatting>
  <conditionalFormatting sqref="BD19">
    <cfRule type="beginsWith" dxfId="9641" priority="1889" operator="beginsWith" text="É diag.">
      <formula>LEFT(BD19,LEN("É diag."))="É diag."</formula>
    </cfRule>
  </conditionalFormatting>
  <conditionalFormatting sqref="BD19">
    <cfRule type="beginsWith" dxfId="9640" priority="1890" operator="beginsWith" text="É form.">
      <formula>LEFT(BD19,LEN("É form."))="É form."</formula>
    </cfRule>
  </conditionalFormatting>
  <conditionalFormatting sqref="BB37:BB39">
    <cfRule type="cellIs" dxfId="9639" priority="1875" operator="between">
      <formula>15</formula>
      <formula>20</formula>
    </cfRule>
  </conditionalFormatting>
  <conditionalFormatting sqref="BB37:BB39">
    <cfRule type="cellIs" dxfId="9638" priority="1876" operator="between">
      <formula>10</formula>
      <formula>14.999</formula>
    </cfRule>
  </conditionalFormatting>
  <conditionalFormatting sqref="BB37:BB39">
    <cfRule type="cellIs" dxfId="9637" priority="1877" operator="between">
      <formula>5</formula>
      <formula>9.999</formula>
    </cfRule>
  </conditionalFormatting>
  <conditionalFormatting sqref="BB37:BB39">
    <cfRule type="cellIs" dxfId="9636" priority="1878" operator="between">
      <formula>0</formula>
      <formula>4.999</formula>
    </cfRule>
  </conditionalFormatting>
  <conditionalFormatting sqref="BA37:BA39">
    <cfRule type="cellIs" dxfId="9635" priority="1871" operator="between">
      <formula>15</formula>
      <formula>20</formula>
    </cfRule>
  </conditionalFormatting>
  <conditionalFormatting sqref="BA37:BA39">
    <cfRule type="cellIs" dxfId="9634" priority="1872" operator="between">
      <formula>10</formula>
      <formula>14.999</formula>
    </cfRule>
  </conditionalFormatting>
  <conditionalFormatting sqref="BA37:BA39">
    <cfRule type="cellIs" dxfId="9633" priority="1873" operator="between">
      <formula>5</formula>
      <formula>9.999</formula>
    </cfRule>
  </conditionalFormatting>
  <conditionalFormatting sqref="BA37:BA39">
    <cfRule type="cellIs" dxfId="9632" priority="1874" operator="between">
      <formula>0</formula>
      <formula>4.999</formula>
    </cfRule>
  </conditionalFormatting>
  <conditionalFormatting sqref="BB41:BB43">
    <cfRule type="cellIs" dxfId="9631" priority="1867" operator="between">
      <formula>15</formula>
      <formula>20</formula>
    </cfRule>
  </conditionalFormatting>
  <conditionalFormatting sqref="BB41:BB43">
    <cfRule type="cellIs" dxfId="9630" priority="1868" operator="between">
      <formula>10</formula>
      <formula>14.999</formula>
    </cfRule>
  </conditionalFormatting>
  <conditionalFormatting sqref="BB41:BB43">
    <cfRule type="cellIs" dxfId="9629" priority="1869" operator="between">
      <formula>5</formula>
      <formula>9.999</formula>
    </cfRule>
  </conditionalFormatting>
  <conditionalFormatting sqref="BB41:BB43">
    <cfRule type="cellIs" dxfId="9628" priority="1870" operator="between">
      <formula>0</formula>
      <formula>4.999</formula>
    </cfRule>
  </conditionalFormatting>
  <conditionalFormatting sqref="BA41:BA43">
    <cfRule type="cellIs" dxfId="9627" priority="1863" operator="between">
      <formula>15</formula>
      <formula>20</formula>
    </cfRule>
  </conditionalFormatting>
  <conditionalFormatting sqref="BA41:BA43">
    <cfRule type="cellIs" dxfId="9626" priority="1864" operator="between">
      <formula>10</formula>
      <formula>14.999</formula>
    </cfRule>
  </conditionalFormatting>
  <conditionalFormatting sqref="BA41:BA43">
    <cfRule type="cellIs" dxfId="9625" priority="1865" operator="between">
      <formula>5</formula>
      <formula>9.999</formula>
    </cfRule>
  </conditionalFormatting>
  <conditionalFormatting sqref="BA41:BA43">
    <cfRule type="cellIs" dxfId="9624" priority="1866" operator="between">
      <formula>0</formula>
      <formula>4.999</formula>
    </cfRule>
  </conditionalFormatting>
  <conditionalFormatting sqref="BB47:BB49">
    <cfRule type="cellIs" dxfId="9623" priority="1859" operator="between">
      <formula>15</formula>
      <formula>20</formula>
    </cfRule>
  </conditionalFormatting>
  <conditionalFormatting sqref="BB47:BB49">
    <cfRule type="cellIs" dxfId="9622" priority="1860" operator="between">
      <formula>10</formula>
      <formula>14.999</formula>
    </cfRule>
  </conditionalFormatting>
  <conditionalFormatting sqref="BB47:BB49">
    <cfRule type="cellIs" dxfId="9621" priority="1861" operator="between">
      <formula>5</formula>
      <formula>9.999</formula>
    </cfRule>
  </conditionalFormatting>
  <conditionalFormatting sqref="BB47:BB49">
    <cfRule type="cellIs" dxfId="9620" priority="1862" operator="between">
      <formula>0</formula>
      <formula>4.999</formula>
    </cfRule>
  </conditionalFormatting>
  <conditionalFormatting sqref="BA47:BA49">
    <cfRule type="cellIs" dxfId="9619" priority="1855" operator="between">
      <formula>15</formula>
      <formula>20</formula>
    </cfRule>
  </conditionalFormatting>
  <conditionalFormatting sqref="BA47:BA49">
    <cfRule type="cellIs" dxfId="9618" priority="1856" operator="between">
      <formula>10</formula>
      <formula>14.999</formula>
    </cfRule>
  </conditionalFormatting>
  <conditionalFormatting sqref="BA47:BA49">
    <cfRule type="cellIs" dxfId="9617" priority="1857" operator="between">
      <formula>5</formula>
      <formula>9.999</formula>
    </cfRule>
  </conditionalFormatting>
  <conditionalFormatting sqref="BA47:BA49">
    <cfRule type="cellIs" dxfId="9616" priority="1858" operator="between">
      <formula>0</formula>
      <formula>4.999</formula>
    </cfRule>
  </conditionalFormatting>
  <conditionalFormatting sqref="BB51:BB53">
    <cfRule type="cellIs" dxfId="9615" priority="1851" operator="between">
      <formula>15</formula>
      <formula>20</formula>
    </cfRule>
  </conditionalFormatting>
  <conditionalFormatting sqref="BB51:BB53">
    <cfRule type="cellIs" dxfId="9614" priority="1852" operator="between">
      <formula>10</formula>
      <formula>14.999</formula>
    </cfRule>
  </conditionalFormatting>
  <conditionalFormatting sqref="BB51:BB53">
    <cfRule type="cellIs" dxfId="9613" priority="1853" operator="between">
      <formula>5</formula>
      <formula>9.999</formula>
    </cfRule>
  </conditionalFormatting>
  <conditionalFormatting sqref="BB51:BB53">
    <cfRule type="cellIs" dxfId="9612" priority="1854" operator="between">
      <formula>0</formula>
      <formula>4.999</formula>
    </cfRule>
  </conditionalFormatting>
  <conditionalFormatting sqref="BA51:BA53">
    <cfRule type="cellIs" dxfId="9611" priority="1847" operator="between">
      <formula>15</formula>
      <formula>20</formula>
    </cfRule>
  </conditionalFormatting>
  <conditionalFormatting sqref="BA51:BA53">
    <cfRule type="cellIs" dxfId="9610" priority="1848" operator="between">
      <formula>10</formula>
      <formula>14.999</formula>
    </cfRule>
  </conditionalFormatting>
  <conditionalFormatting sqref="BA51:BA53">
    <cfRule type="cellIs" dxfId="9609" priority="1849" operator="between">
      <formula>5</formula>
      <formula>9.999</formula>
    </cfRule>
  </conditionalFormatting>
  <conditionalFormatting sqref="BA51:BA53">
    <cfRule type="cellIs" dxfId="9608" priority="1850" operator="between">
      <formula>0</formula>
      <formula>4.999</formula>
    </cfRule>
  </conditionalFormatting>
  <conditionalFormatting sqref="BB55:BB57">
    <cfRule type="cellIs" dxfId="9607" priority="1843" operator="between">
      <formula>15</formula>
      <formula>20</formula>
    </cfRule>
  </conditionalFormatting>
  <conditionalFormatting sqref="BB55:BB57">
    <cfRule type="cellIs" dxfId="9606" priority="1844" operator="between">
      <formula>10</formula>
      <formula>14.999</formula>
    </cfRule>
  </conditionalFormatting>
  <conditionalFormatting sqref="BB55:BB57">
    <cfRule type="cellIs" dxfId="9605" priority="1845" operator="between">
      <formula>5</formula>
      <formula>9.999</formula>
    </cfRule>
  </conditionalFormatting>
  <conditionalFormatting sqref="BB55:BB57">
    <cfRule type="cellIs" dxfId="9604" priority="1846" operator="between">
      <formula>0</formula>
      <formula>4.999</formula>
    </cfRule>
  </conditionalFormatting>
  <conditionalFormatting sqref="BA55:BA57">
    <cfRule type="cellIs" dxfId="9603" priority="1839" operator="between">
      <formula>15</formula>
      <formula>20</formula>
    </cfRule>
  </conditionalFormatting>
  <conditionalFormatting sqref="BA55:BA57">
    <cfRule type="cellIs" dxfId="9602" priority="1840" operator="between">
      <formula>10</formula>
      <formula>14.999</formula>
    </cfRule>
  </conditionalFormatting>
  <conditionalFormatting sqref="BA55:BA57">
    <cfRule type="cellIs" dxfId="9601" priority="1841" operator="between">
      <formula>5</formula>
      <formula>9.999</formula>
    </cfRule>
  </conditionalFormatting>
  <conditionalFormatting sqref="BA55:BA57">
    <cfRule type="cellIs" dxfId="9600" priority="1842" operator="between">
      <formula>0</formula>
      <formula>4.999</formula>
    </cfRule>
  </conditionalFormatting>
  <conditionalFormatting sqref="BB61:BB63">
    <cfRule type="cellIs" dxfId="9599" priority="1835" operator="between">
      <formula>15</formula>
      <formula>20</formula>
    </cfRule>
  </conditionalFormatting>
  <conditionalFormatting sqref="BB61:BB63">
    <cfRule type="cellIs" dxfId="9598" priority="1836" operator="between">
      <formula>10</formula>
      <formula>14.999</formula>
    </cfRule>
  </conditionalFormatting>
  <conditionalFormatting sqref="BB61:BB63">
    <cfRule type="cellIs" dxfId="9597" priority="1837" operator="between">
      <formula>5</formula>
      <formula>9.999</formula>
    </cfRule>
  </conditionalFormatting>
  <conditionalFormatting sqref="BB61:BB63">
    <cfRule type="cellIs" dxfId="9596" priority="1838" operator="between">
      <formula>0</formula>
      <formula>4.999</formula>
    </cfRule>
  </conditionalFormatting>
  <conditionalFormatting sqref="BA61:BA63">
    <cfRule type="cellIs" dxfId="9595" priority="1831" operator="between">
      <formula>15</formula>
      <formula>20</formula>
    </cfRule>
  </conditionalFormatting>
  <conditionalFormatting sqref="BA61:BA63">
    <cfRule type="cellIs" dxfId="9594" priority="1832" operator="between">
      <formula>10</formula>
      <formula>14.999</formula>
    </cfRule>
  </conditionalFormatting>
  <conditionalFormatting sqref="BA61:BA63">
    <cfRule type="cellIs" dxfId="9593" priority="1833" operator="between">
      <formula>5</formula>
      <formula>9.999</formula>
    </cfRule>
  </conditionalFormatting>
  <conditionalFormatting sqref="BA61:BA63">
    <cfRule type="cellIs" dxfId="9592" priority="1834" operator="between">
      <formula>0</formula>
      <formula>4.999</formula>
    </cfRule>
  </conditionalFormatting>
  <conditionalFormatting sqref="BB67:BB69">
    <cfRule type="cellIs" dxfId="9591" priority="1827" operator="between">
      <formula>15</formula>
      <formula>20</formula>
    </cfRule>
  </conditionalFormatting>
  <conditionalFormatting sqref="BB67:BB69">
    <cfRule type="cellIs" dxfId="9590" priority="1828" operator="between">
      <formula>10</formula>
      <formula>14.999</formula>
    </cfRule>
  </conditionalFormatting>
  <conditionalFormatting sqref="BB67:BB69">
    <cfRule type="cellIs" dxfId="9589" priority="1829" operator="between">
      <formula>5</formula>
      <formula>9.999</formula>
    </cfRule>
  </conditionalFormatting>
  <conditionalFormatting sqref="BB67:BB69">
    <cfRule type="cellIs" dxfId="9588" priority="1830" operator="between">
      <formula>0</formula>
      <formula>4.999</formula>
    </cfRule>
  </conditionalFormatting>
  <conditionalFormatting sqref="BA67:BA69">
    <cfRule type="cellIs" dxfId="9587" priority="1823" operator="between">
      <formula>15</formula>
      <formula>20</formula>
    </cfRule>
  </conditionalFormatting>
  <conditionalFormatting sqref="BA67:BA69">
    <cfRule type="cellIs" dxfId="9586" priority="1824" operator="between">
      <formula>10</formula>
      <formula>14.999</formula>
    </cfRule>
  </conditionalFormatting>
  <conditionalFormatting sqref="BA67:BA69">
    <cfRule type="cellIs" dxfId="9585" priority="1825" operator="between">
      <formula>5</formula>
      <formula>9.999</formula>
    </cfRule>
  </conditionalFormatting>
  <conditionalFormatting sqref="BA67:BA69">
    <cfRule type="cellIs" dxfId="9584" priority="1826" operator="between">
      <formula>0</formula>
      <formula>4.999</formula>
    </cfRule>
  </conditionalFormatting>
  <conditionalFormatting sqref="BB71:BB73">
    <cfRule type="cellIs" dxfId="9583" priority="1819" operator="between">
      <formula>15</formula>
      <formula>20</formula>
    </cfRule>
  </conditionalFormatting>
  <conditionalFormatting sqref="BB71:BB73">
    <cfRule type="cellIs" dxfId="9582" priority="1820" operator="between">
      <formula>10</formula>
      <formula>14.999</formula>
    </cfRule>
  </conditionalFormatting>
  <conditionalFormatting sqref="BB71:BB73">
    <cfRule type="cellIs" dxfId="9581" priority="1821" operator="between">
      <formula>5</formula>
      <formula>9.999</formula>
    </cfRule>
  </conditionalFormatting>
  <conditionalFormatting sqref="BB71:BB73">
    <cfRule type="cellIs" dxfId="9580" priority="1822" operator="between">
      <formula>0</formula>
      <formula>4.999</formula>
    </cfRule>
  </conditionalFormatting>
  <conditionalFormatting sqref="BA71:BA73">
    <cfRule type="cellIs" dxfId="9579" priority="1815" operator="between">
      <formula>15</formula>
      <formula>20</formula>
    </cfRule>
  </conditionalFormatting>
  <conditionalFormatting sqref="BA71:BA73">
    <cfRule type="cellIs" dxfId="9578" priority="1816" operator="between">
      <formula>10</formula>
      <formula>14.999</formula>
    </cfRule>
  </conditionalFormatting>
  <conditionalFormatting sqref="BA71:BA73">
    <cfRule type="cellIs" dxfId="9577" priority="1817" operator="between">
      <formula>5</formula>
      <formula>9.999</formula>
    </cfRule>
  </conditionalFormatting>
  <conditionalFormatting sqref="BA71:BA73">
    <cfRule type="cellIs" dxfId="9576" priority="1818" operator="between">
      <formula>0</formula>
      <formula>4.999</formula>
    </cfRule>
  </conditionalFormatting>
  <conditionalFormatting sqref="BB33:BB35">
    <cfRule type="cellIs" dxfId="9575" priority="1811" operator="between">
      <formula>15</formula>
      <formula>20</formula>
    </cfRule>
  </conditionalFormatting>
  <conditionalFormatting sqref="BB33:BB35">
    <cfRule type="cellIs" dxfId="9574" priority="1812" operator="between">
      <formula>10</formula>
      <formula>14.999</formula>
    </cfRule>
  </conditionalFormatting>
  <conditionalFormatting sqref="BB33:BB35">
    <cfRule type="cellIs" dxfId="9573" priority="1813" operator="between">
      <formula>5</formula>
      <formula>9.999</formula>
    </cfRule>
  </conditionalFormatting>
  <conditionalFormatting sqref="BB33:BB35">
    <cfRule type="cellIs" dxfId="9572" priority="1814" operator="between">
      <formula>0</formula>
      <formula>4.999</formula>
    </cfRule>
  </conditionalFormatting>
  <conditionalFormatting sqref="BA33:BA35">
    <cfRule type="cellIs" dxfId="9571" priority="1807" operator="between">
      <formula>15</formula>
      <formula>20</formula>
    </cfRule>
  </conditionalFormatting>
  <conditionalFormatting sqref="BA33:BA35">
    <cfRule type="cellIs" dxfId="9570" priority="1808" operator="between">
      <formula>10</formula>
      <formula>14.999</formula>
    </cfRule>
  </conditionalFormatting>
  <conditionalFormatting sqref="BA33:BA35">
    <cfRule type="cellIs" dxfId="9569" priority="1809" operator="between">
      <formula>5</formula>
      <formula>9.999</formula>
    </cfRule>
  </conditionalFormatting>
  <conditionalFormatting sqref="BA33:BA35">
    <cfRule type="cellIs" dxfId="9568" priority="1810" operator="between">
      <formula>0</formula>
      <formula>4.999</formula>
    </cfRule>
  </conditionalFormatting>
  <conditionalFormatting sqref="BA19">
    <cfRule type="beginsWith" dxfId="9567" priority="1795" operator="beginsWith" text="Co-int.">
      <formula>LEFT(BA19,LEN("Co-int."))="Co-int."</formula>
    </cfRule>
  </conditionalFormatting>
  <conditionalFormatting sqref="BA19">
    <cfRule type="beginsWith" dxfId="9566" priority="1796" operator="beginsWith" text="C d'Œ">
      <formula>LEFT(BA19,LEN("C d'Œ"))="C d'Œ"</formula>
    </cfRule>
  </conditionalFormatting>
  <conditionalFormatting sqref="BA19">
    <cfRule type="beginsWith" dxfId="9565" priority="1797" operator="beginsWith" text="C cont.">
      <formula>LEFT(BA19,LEN("C cont."))="C cont."</formula>
    </cfRule>
  </conditionalFormatting>
  <conditionalFormatting sqref="BA19">
    <cfRule type="beginsWith" dxfId="9564" priority="1798" operator="beginsWith" text="É som.">
      <formula>LEFT(BA19,LEN("É som."))="É som."</formula>
    </cfRule>
  </conditionalFormatting>
  <conditionalFormatting sqref="BA19">
    <cfRule type="beginsWith" dxfId="9563" priority="1799" operator="beginsWith" text="PPLU">
      <formula>LEFT(BA19,LEN("PPLU"))="PPLU"</formula>
    </cfRule>
  </conditionalFormatting>
  <conditionalFormatting sqref="BA19">
    <cfRule type="beginsWith" dxfId="9562" priority="1800" operator="beginsWith" text="PPP">
      <formula>LEFT(BA19,LEN("PPP"))="PPP"</formula>
    </cfRule>
  </conditionalFormatting>
  <conditionalFormatting sqref="BA19">
    <cfRule type="beginsWith" dxfId="9561" priority="1801" operator="beginsWith" text="PPRO">
      <formula>LEFT(BA19,LEN("PPRO"))="PPRO"</formula>
    </cfRule>
  </conditionalFormatting>
  <conditionalFormatting sqref="BA19">
    <cfRule type="beginsWith" dxfId="9560" priority="1802" operator="beginsWith" text="CCF">
      <formula>LEFT(BA19,LEN("CCF"))="CCF"</formula>
    </cfRule>
  </conditionalFormatting>
  <conditionalFormatting sqref="BA19">
    <cfRule type="beginsWith" dxfId="9559" priority="1803" operator="beginsWith" text="PFMP+">
      <formula>LEFT(BA19,LEN("PFMP+"))="PFMP+"</formula>
    </cfRule>
  </conditionalFormatting>
  <conditionalFormatting sqref="BA19">
    <cfRule type="beginsWith" dxfId="9558" priority="1804" operator="beginsWith" text="PFMP">
      <formula>LEFT(BA19,LEN("PFMP"))="PFMP"</formula>
    </cfRule>
  </conditionalFormatting>
  <conditionalFormatting sqref="BA19">
    <cfRule type="beginsWith" dxfId="9557" priority="1805" operator="beginsWith" text="É diag.">
      <formula>LEFT(BA19,LEN("É diag."))="É diag."</formula>
    </cfRule>
  </conditionalFormatting>
  <conditionalFormatting sqref="BA19">
    <cfRule type="beginsWith" dxfId="9556" priority="1806" operator="beginsWith" text="É form.">
      <formula>LEFT(BA19,LEN("É form."))="É form."</formula>
    </cfRule>
  </conditionalFormatting>
  <conditionalFormatting sqref="BB19">
    <cfRule type="beginsWith" dxfId="9555" priority="1783" operator="beginsWith" text="Co-int.">
      <formula>LEFT(BB19,LEN("Co-int."))="Co-int."</formula>
    </cfRule>
  </conditionalFormatting>
  <conditionalFormatting sqref="BB19">
    <cfRule type="beginsWith" dxfId="9554" priority="1784" operator="beginsWith" text="C d'Œ">
      <formula>LEFT(BB19,LEN("C d'Œ"))="C d'Œ"</formula>
    </cfRule>
  </conditionalFormatting>
  <conditionalFormatting sqref="BB19">
    <cfRule type="beginsWith" dxfId="9553" priority="1785" operator="beginsWith" text="C cont.">
      <formula>LEFT(BB19,LEN("C cont."))="C cont."</formula>
    </cfRule>
  </conditionalFormatting>
  <conditionalFormatting sqref="BB19">
    <cfRule type="beginsWith" dxfId="9552" priority="1786" operator="beginsWith" text="É som.">
      <formula>LEFT(BB19,LEN("É som."))="É som."</formula>
    </cfRule>
  </conditionalFormatting>
  <conditionalFormatting sqref="BB19">
    <cfRule type="beginsWith" dxfId="9551" priority="1787" operator="beginsWith" text="PPLU">
      <formula>LEFT(BB19,LEN("PPLU"))="PPLU"</formula>
    </cfRule>
  </conditionalFormatting>
  <conditionalFormatting sqref="BB19">
    <cfRule type="beginsWith" dxfId="9550" priority="1788" operator="beginsWith" text="PPP">
      <formula>LEFT(BB19,LEN("PPP"))="PPP"</formula>
    </cfRule>
  </conditionalFormatting>
  <conditionalFormatting sqref="BB19">
    <cfRule type="beginsWith" dxfId="9549" priority="1789" operator="beginsWith" text="PPRO">
      <formula>LEFT(BB19,LEN("PPRO"))="PPRO"</formula>
    </cfRule>
  </conditionalFormatting>
  <conditionalFormatting sqref="BB19">
    <cfRule type="beginsWith" dxfId="9548" priority="1790" operator="beginsWith" text="CCF">
      <formula>LEFT(BB19,LEN("CCF"))="CCF"</formula>
    </cfRule>
  </conditionalFormatting>
  <conditionalFormatting sqref="BB19">
    <cfRule type="beginsWith" dxfId="9547" priority="1791" operator="beginsWith" text="PFMP+">
      <formula>LEFT(BB19,LEN("PFMP+"))="PFMP+"</formula>
    </cfRule>
  </conditionalFormatting>
  <conditionalFormatting sqref="BB19">
    <cfRule type="beginsWith" dxfId="9546" priority="1792" operator="beginsWith" text="PFMP">
      <formula>LEFT(BB19,LEN("PFMP"))="PFMP"</formula>
    </cfRule>
  </conditionalFormatting>
  <conditionalFormatting sqref="BB19">
    <cfRule type="beginsWith" dxfId="9545" priority="1793" operator="beginsWith" text="É diag.">
      <formula>LEFT(BB19,LEN("É diag."))="É diag."</formula>
    </cfRule>
  </conditionalFormatting>
  <conditionalFormatting sqref="BB19">
    <cfRule type="beginsWith" dxfId="9544" priority="1794" operator="beginsWith" text="É form.">
      <formula>LEFT(BB19,LEN("É form."))="É form."</formula>
    </cfRule>
  </conditionalFormatting>
  <conditionalFormatting sqref="AZ37:AZ39">
    <cfRule type="cellIs" dxfId="9543" priority="1779" operator="between">
      <formula>15</formula>
      <formula>20</formula>
    </cfRule>
  </conditionalFormatting>
  <conditionalFormatting sqref="AZ37:AZ39">
    <cfRule type="cellIs" dxfId="9542" priority="1780" operator="between">
      <formula>10</formula>
      <formula>14.999</formula>
    </cfRule>
  </conditionalFormatting>
  <conditionalFormatting sqref="AZ37:AZ39">
    <cfRule type="cellIs" dxfId="9541" priority="1781" operator="between">
      <formula>5</formula>
      <formula>9.999</formula>
    </cfRule>
  </conditionalFormatting>
  <conditionalFormatting sqref="AZ37:AZ39">
    <cfRule type="cellIs" dxfId="9540" priority="1782" operator="between">
      <formula>0</formula>
      <formula>4.999</formula>
    </cfRule>
  </conditionalFormatting>
  <conditionalFormatting sqref="AY37:AY39">
    <cfRule type="cellIs" dxfId="9539" priority="1775" operator="between">
      <formula>15</formula>
      <formula>20</formula>
    </cfRule>
  </conditionalFormatting>
  <conditionalFormatting sqref="AY37:AY39">
    <cfRule type="cellIs" dxfId="9538" priority="1776" operator="between">
      <formula>10</formula>
      <formula>14.999</formula>
    </cfRule>
  </conditionalFormatting>
  <conditionalFormatting sqref="AY37:AY39">
    <cfRule type="cellIs" dxfId="9537" priority="1777" operator="between">
      <formula>5</formula>
      <formula>9.999</formula>
    </cfRule>
  </conditionalFormatting>
  <conditionalFormatting sqref="AY37:AY39">
    <cfRule type="cellIs" dxfId="9536" priority="1778" operator="between">
      <formula>0</formula>
      <formula>4.999</formula>
    </cfRule>
  </conditionalFormatting>
  <conditionalFormatting sqref="AZ41:AZ43">
    <cfRule type="cellIs" dxfId="9535" priority="1771" operator="between">
      <formula>15</formula>
      <formula>20</formula>
    </cfRule>
  </conditionalFormatting>
  <conditionalFormatting sqref="AZ41:AZ43">
    <cfRule type="cellIs" dxfId="9534" priority="1772" operator="between">
      <formula>10</formula>
      <formula>14.999</formula>
    </cfRule>
  </conditionalFormatting>
  <conditionalFormatting sqref="AZ41:AZ43">
    <cfRule type="cellIs" dxfId="9533" priority="1773" operator="between">
      <formula>5</formula>
      <formula>9.999</formula>
    </cfRule>
  </conditionalFormatting>
  <conditionalFormatting sqref="AZ41:AZ43">
    <cfRule type="cellIs" dxfId="9532" priority="1774" operator="between">
      <formula>0</formula>
      <formula>4.999</formula>
    </cfRule>
  </conditionalFormatting>
  <conditionalFormatting sqref="AY41:AY43">
    <cfRule type="cellIs" dxfId="9531" priority="1767" operator="between">
      <formula>15</formula>
      <formula>20</formula>
    </cfRule>
  </conditionalFormatting>
  <conditionalFormatting sqref="AY41:AY43">
    <cfRule type="cellIs" dxfId="9530" priority="1768" operator="between">
      <formula>10</formula>
      <formula>14.999</formula>
    </cfRule>
  </conditionalFormatting>
  <conditionalFormatting sqref="AY41:AY43">
    <cfRule type="cellIs" dxfId="9529" priority="1769" operator="between">
      <formula>5</formula>
      <formula>9.999</formula>
    </cfRule>
  </conditionalFormatting>
  <conditionalFormatting sqref="AY41:AY43">
    <cfRule type="cellIs" dxfId="9528" priority="1770" operator="between">
      <formula>0</formula>
      <formula>4.999</formula>
    </cfRule>
  </conditionalFormatting>
  <conditionalFormatting sqref="AZ47:AZ49">
    <cfRule type="cellIs" dxfId="9527" priority="1763" operator="between">
      <formula>15</formula>
      <formula>20</formula>
    </cfRule>
  </conditionalFormatting>
  <conditionalFormatting sqref="AZ47:AZ49">
    <cfRule type="cellIs" dxfId="9526" priority="1764" operator="between">
      <formula>10</formula>
      <formula>14.999</formula>
    </cfRule>
  </conditionalFormatting>
  <conditionalFormatting sqref="AZ47:AZ49">
    <cfRule type="cellIs" dxfId="9525" priority="1765" operator="between">
      <formula>5</formula>
      <formula>9.999</formula>
    </cfRule>
  </conditionalFormatting>
  <conditionalFormatting sqref="AZ47:AZ49">
    <cfRule type="cellIs" dxfId="9524" priority="1766" operator="between">
      <formula>0</formula>
      <formula>4.999</formula>
    </cfRule>
  </conditionalFormatting>
  <conditionalFormatting sqref="AY47:AY49">
    <cfRule type="cellIs" dxfId="9523" priority="1759" operator="between">
      <formula>15</formula>
      <formula>20</formula>
    </cfRule>
  </conditionalFormatting>
  <conditionalFormatting sqref="AY47:AY49">
    <cfRule type="cellIs" dxfId="9522" priority="1760" operator="between">
      <formula>10</formula>
      <formula>14.999</formula>
    </cfRule>
  </conditionalFormatting>
  <conditionalFormatting sqref="AY47:AY49">
    <cfRule type="cellIs" dxfId="9521" priority="1761" operator="between">
      <formula>5</formula>
      <formula>9.999</formula>
    </cfRule>
  </conditionalFormatting>
  <conditionalFormatting sqref="AY47:AY49">
    <cfRule type="cellIs" dxfId="9520" priority="1762" operator="between">
      <formula>0</formula>
      <formula>4.999</formula>
    </cfRule>
  </conditionalFormatting>
  <conditionalFormatting sqref="AZ51:AZ53">
    <cfRule type="cellIs" dxfId="9519" priority="1755" operator="between">
      <formula>15</formula>
      <formula>20</formula>
    </cfRule>
  </conditionalFormatting>
  <conditionalFormatting sqref="AZ51:AZ53">
    <cfRule type="cellIs" dxfId="9518" priority="1756" operator="between">
      <formula>10</formula>
      <formula>14.999</formula>
    </cfRule>
  </conditionalFormatting>
  <conditionalFormatting sqref="AZ51:AZ53">
    <cfRule type="cellIs" dxfId="9517" priority="1757" operator="between">
      <formula>5</formula>
      <formula>9.999</formula>
    </cfRule>
  </conditionalFormatting>
  <conditionalFormatting sqref="AZ51:AZ53">
    <cfRule type="cellIs" dxfId="9516" priority="1758" operator="between">
      <formula>0</formula>
      <formula>4.999</formula>
    </cfRule>
  </conditionalFormatting>
  <conditionalFormatting sqref="AY51:AY53">
    <cfRule type="cellIs" dxfId="9515" priority="1751" operator="between">
      <formula>15</formula>
      <formula>20</formula>
    </cfRule>
  </conditionalFormatting>
  <conditionalFormatting sqref="AY51:AY53">
    <cfRule type="cellIs" dxfId="9514" priority="1752" operator="between">
      <formula>10</formula>
      <formula>14.999</formula>
    </cfRule>
  </conditionalFormatting>
  <conditionalFormatting sqref="AY51:AY53">
    <cfRule type="cellIs" dxfId="9513" priority="1753" operator="between">
      <formula>5</formula>
      <formula>9.999</formula>
    </cfRule>
  </conditionalFormatting>
  <conditionalFormatting sqref="AY51:AY53">
    <cfRule type="cellIs" dxfId="9512" priority="1754" operator="between">
      <formula>0</formula>
      <formula>4.999</formula>
    </cfRule>
  </conditionalFormatting>
  <conditionalFormatting sqref="AZ55:AZ57">
    <cfRule type="cellIs" dxfId="9511" priority="1747" operator="between">
      <formula>15</formula>
      <formula>20</formula>
    </cfRule>
  </conditionalFormatting>
  <conditionalFormatting sqref="AZ55:AZ57">
    <cfRule type="cellIs" dxfId="9510" priority="1748" operator="between">
      <formula>10</formula>
      <formula>14.999</formula>
    </cfRule>
  </conditionalFormatting>
  <conditionalFormatting sqref="AZ55:AZ57">
    <cfRule type="cellIs" dxfId="9509" priority="1749" operator="between">
      <formula>5</formula>
      <formula>9.999</formula>
    </cfRule>
  </conditionalFormatting>
  <conditionalFormatting sqref="AZ55:AZ57">
    <cfRule type="cellIs" dxfId="9508" priority="1750" operator="between">
      <formula>0</formula>
      <formula>4.999</formula>
    </cfRule>
  </conditionalFormatting>
  <conditionalFormatting sqref="AY55:AY57">
    <cfRule type="cellIs" dxfId="9507" priority="1743" operator="between">
      <formula>15</formula>
      <formula>20</formula>
    </cfRule>
  </conditionalFormatting>
  <conditionalFormatting sqref="AY55:AY57">
    <cfRule type="cellIs" dxfId="9506" priority="1744" operator="between">
      <formula>10</formula>
      <formula>14.999</formula>
    </cfRule>
  </conditionalFormatting>
  <conditionalFormatting sqref="AY55:AY57">
    <cfRule type="cellIs" dxfId="9505" priority="1745" operator="between">
      <formula>5</formula>
      <formula>9.999</formula>
    </cfRule>
  </conditionalFormatting>
  <conditionalFormatting sqref="AY55:AY57">
    <cfRule type="cellIs" dxfId="9504" priority="1746" operator="between">
      <formula>0</formula>
      <formula>4.999</formula>
    </cfRule>
  </conditionalFormatting>
  <conditionalFormatting sqref="AZ61:AZ63">
    <cfRule type="cellIs" dxfId="9503" priority="1739" operator="between">
      <formula>15</formula>
      <formula>20</formula>
    </cfRule>
  </conditionalFormatting>
  <conditionalFormatting sqref="AZ61:AZ63">
    <cfRule type="cellIs" dxfId="9502" priority="1740" operator="between">
      <formula>10</formula>
      <formula>14.999</formula>
    </cfRule>
  </conditionalFormatting>
  <conditionalFormatting sqref="AZ61:AZ63">
    <cfRule type="cellIs" dxfId="9501" priority="1741" operator="between">
      <formula>5</formula>
      <formula>9.999</formula>
    </cfRule>
  </conditionalFormatting>
  <conditionalFormatting sqref="AZ61:AZ63">
    <cfRule type="cellIs" dxfId="9500" priority="1742" operator="between">
      <formula>0</formula>
      <formula>4.999</formula>
    </cfRule>
  </conditionalFormatting>
  <conditionalFormatting sqref="AY61:AY63">
    <cfRule type="cellIs" dxfId="9499" priority="1735" operator="between">
      <formula>15</formula>
      <formula>20</formula>
    </cfRule>
  </conditionalFormatting>
  <conditionalFormatting sqref="AY61:AY63">
    <cfRule type="cellIs" dxfId="9498" priority="1736" operator="between">
      <formula>10</formula>
      <formula>14.999</formula>
    </cfRule>
  </conditionalFormatting>
  <conditionalFormatting sqref="AY61:AY63">
    <cfRule type="cellIs" dxfId="9497" priority="1737" operator="between">
      <formula>5</formula>
      <formula>9.999</formula>
    </cfRule>
  </conditionalFormatting>
  <conditionalFormatting sqref="AY61:AY63">
    <cfRule type="cellIs" dxfId="9496" priority="1738" operator="between">
      <formula>0</formula>
      <formula>4.999</formula>
    </cfRule>
  </conditionalFormatting>
  <conditionalFormatting sqref="AZ67:AZ69">
    <cfRule type="cellIs" dxfId="9495" priority="1731" operator="between">
      <formula>15</formula>
      <formula>20</formula>
    </cfRule>
  </conditionalFormatting>
  <conditionalFormatting sqref="AZ67:AZ69">
    <cfRule type="cellIs" dxfId="9494" priority="1732" operator="between">
      <formula>10</formula>
      <formula>14.999</formula>
    </cfRule>
  </conditionalFormatting>
  <conditionalFormatting sqref="AZ67:AZ69">
    <cfRule type="cellIs" dxfId="9493" priority="1733" operator="between">
      <formula>5</formula>
      <formula>9.999</formula>
    </cfRule>
  </conditionalFormatting>
  <conditionalFormatting sqref="AZ67:AZ69">
    <cfRule type="cellIs" dxfId="9492" priority="1734" operator="between">
      <formula>0</formula>
      <formula>4.999</formula>
    </cfRule>
  </conditionalFormatting>
  <conditionalFormatting sqref="AY67:AY69">
    <cfRule type="cellIs" dxfId="9491" priority="1727" operator="between">
      <formula>15</formula>
      <formula>20</formula>
    </cfRule>
  </conditionalFormatting>
  <conditionalFormatting sqref="AY67:AY69">
    <cfRule type="cellIs" dxfId="9490" priority="1728" operator="between">
      <formula>10</formula>
      <formula>14.999</formula>
    </cfRule>
  </conditionalFormatting>
  <conditionalFormatting sqref="AY67:AY69">
    <cfRule type="cellIs" dxfId="9489" priority="1729" operator="between">
      <formula>5</formula>
      <formula>9.999</formula>
    </cfRule>
  </conditionalFormatting>
  <conditionalFormatting sqref="AY67:AY69">
    <cfRule type="cellIs" dxfId="9488" priority="1730" operator="between">
      <formula>0</formula>
      <formula>4.999</formula>
    </cfRule>
  </conditionalFormatting>
  <conditionalFormatting sqref="AZ71:AZ73">
    <cfRule type="cellIs" dxfId="9487" priority="1723" operator="between">
      <formula>15</formula>
      <formula>20</formula>
    </cfRule>
  </conditionalFormatting>
  <conditionalFormatting sqref="AZ71:AZ73">
    <cfRule type="cellIs" dxfId="9486" priority="1724" operator="between">
      <formula>10</formula>
      <formula>14.999</formula>
    </cfRule>
  </conditionalFormatting>
  <conditionalFormatting sqref="AZ71:AZ73">
    <cfRule type="cellIs" dxfId="9485" priority="1725" operator="between">
      <formula>5</formula>
      <formula>9.999</formula>
    </cfRule>
  </conditionalFormatting>
  <conditionalFormatting sqref="AZ71:AZ73">
    <cfRule type="cellIs" dxfId="9484" priority="1726" operator="between">
      <formula>0</formula>
      <formula>4.999</formula>
    </cfRule>
  </conditionalFormatting>
  <conditionalFormatting sqref="AY71:AY73">
    <cfRule type="cellIs" dxfId="9483" priority="1719" operator="between">
      <formula>15</formula>
      <formula>20</formula>
    </cfRule>
  </conditionalFormatting>
  <conditionalFormatting sqref="AY71:AY73">
    <cfRule type="cellIs" dxfId="9482" priority="1720" operator="between">
      <formula>10</formula>
      <formula>14.999</formula>
    </cfRule>
  </conditionalFormatting>
  <conditionalFormatting sqref="AY71:AY73">
    <cfRule type="cellIs" dxfId="9481" priority="1721" operator="between">
      <formula>5</formula>
      <formula>9.999</formula>
    </cfRule>
  </conditionalFormatting>
  <conditionalFormatting sqref="AY71:AY73">
    <cfRule type="cellIs" dxfId="9480" priority="1722" operator="between">
      <formula>0</formula>
      <formula>4.999</formula>
    </cfRule>
  </conditionalFormatting>
  <conditionalFormatting sqref="AZ33:AZ35">
    <cfRule type="cellIs" dxfId="9479" priority="1715" operator="between">
      <formula>15</formula>
      <formula>20</formula>
    </cfRule>
  </conditionalFormatting>
  <conditionalFormatting sqref="AZ33:AZ35">
    <cfRule type="cellIs" dxfId="9478" priority="1716" operator="between">
      <formula>10</formula>
      <formula>14.999</formula>
    </cfRule>
  </conditionalFormatting>
  <conditionalFormatting sqref="AZ33:AZ35">
    <cfRule type="cellIs" dxfId="9477" priority="1717" operator="between">
      <formula>5</formula>
      <formula>9.999</formula>
    </cfRule>
  </conditionalFormatting>
  <conditionalFormatting sqref="AZ33:AZ35">
    <cfRule type="cellIs" dxfId="9476" priority="1718" operator="between">
      <formula>0</formula>
      <formula>4.999</formula>
    </cfRule>
  </conditionalFormatting>
  <conditionalFormatting sqref="AY33:AY35">
    <cfRule type="cellIs" dxfId="9475" priority="1711" operator="between">
      <formula>15</formula>
      <formula>20</formula>
    </cfRule>
  </conditionalFormatting>
  <conditionalFormatting sqref="AY33:AY35">
    <cfRule type="cellIs" dxfId="9474" priority="1712" operator="between">
      <formula>10</formula>
      <formula>14.999</formula>
    </cfRule>
  </conditionalFormatting>
  <conditionalFormatting sqref="AY33:AY35">
    <cfRule type="cellIs" dxfId="9473" priority="1713" operator="between">
      <formula>5</formula>
      <formula>9.999</formula>
    </cfRule>
  </conditionalFormatting>
  <conditionalFormatting sqref="AY33:AY35">
    <cfRule type="cellIs" dxfId="9472" priority="1714" operator="between">
      <formula>0</formula>
      <formula>4.999</formula>
    </cfRule>
  </conditionalFormatting>
  <conditionalFormatting sqref="AY19">
    <cfRule type="beginsWith" dxfId="9471" priority="1699" operator="beginsWith" text="Co-int.">
      <formula>LEFT(AY19,LEN("Co-int."))="Co-int."</formula>
    </cfRule>
  </conditionalFormatting>
  <conditionalFormatting sqref="AY19">
    <cfRule type="beginsWith" dxfId="9470" priority="1700" operator="beginsWith" text="C d'Œ">
      <formula>LEFT(AY19,LEN("C d'Œ"))="C d'Œ"</formula>
    </cfRule>
  </conditionalFormatting>
  <conditionalFormatting sqref="AY19">
    <cfRule type="beginsWith" dxfId="9469" priority="1701" operator="beginsWith" text="C cont.">
      <formula>LEFT(AY19,LEN("C cont."))="C cont."</formula>
    </cfRule>
  </conditionalFormatting>
  <conditionalFormatting sqref="AY19">
    <cfRule type="beginsWith" dxfId="9468" priority="1702" operator="beginsWith" text="É som.">
      <formula>LEFT(AY19,LEN("É som."))="É som."</formula>
    </cfRule>
  </conditionalFormatting>
  <conditionalFormatting sqref="AY19">
    <cfRule type="beginsWith" dxfId="9467" priority="1703" operator="beginsWith" text="PPLU">
      <formula>LEFT(AY19,LEN("PPLU"))="PPLU"</formula>
    </cfRule>
  </conditionalFormatting>
  <conditionalFormatting sqref="AY19">
    <cfRule type="beginsWith" dxfId="9466" priority="1704" operator="beginsWith" text="PPP">
      <formula>LEFT(AY19,LEN("PPP"))="PPP"</formula>
    </cfRule>
  </conditionalFormatting>
  <conditionalFormatting sqref="AY19">
    <cfRule type="beginsWith" dxfId="9465" priority="1705" operator="beginsWith" text="PPRO">
      <formula>LEFT(AY19,LEN("PPRO"))="PPRO"</formula>
    </cfRule>
  </conditionalFormatting>
  <conditionalFormatting sqref="AY19">
    <cfRule type="beginsWith" dxfId="9464" priority="1706" operator="beginsWith" text="CCF">
      <formula>LEFT(AY19,LEN("CCF"))="CCF"</formula>
    </cfRule>
  </conditionalFormatting>
  <conditionalFormatting sqref="AY19">
    <cfRule type="beginsWith" dxfId="9463" priority="1707" operator="beginsWith" text="PFMP+">
      <formula>LEFT(AY19,LEN("PFMP+"))="PFMP+"</formula>
    </cfRule>
  </conditionalFormatting>
  <conditionalFormatting sqref="AY19">
    <cfRule type="beginsWith" dxfId="9462" priority="1708" operator="beginsWith" text="PFMP">
      <formula>LEFT(AY19,LEN("PFMP"))="PFMP"</formula>
    </cfRule>
  </conditionalFormatting>
  <conditionalFormatting sqref="AY19">
    <cfRule type="beginsWith" dxfId="9461" priority="1709" operator="beginsWith" text="É diag.">
      <formula>LEFT(AY19,LEN("É diag."))="É diag."</formula>
    </cfRule>
  </conditionalFormatting>
  <conditionalFormatting sqref="AY19">
    <cfRule type="beginsWith" dxfId="9460" priority="1710" operator="beginsWith" text="É form.">
      <formula>LEFT(AY19,LEN("É form."))="É form."</formula>
    </cfRule>
  </conditionalFormatting>
  <conditionalFormatting sqref="AZ19">
    <cfRule type="beginsWith" dxfId="9459" priority="1687" operator="beginsWith" text="Co-int.">
      <formula>LEFT(AZ19,LEN("Co-int."))="Co-int."</formula>
    </cfRule>
  </conditionalFormatting>
  <conditionalFormatting sqref="AZ19">
    <cfRule type="beginsWith" dxfId="9458" priority="1688" operator="beginsWith" text="C d'Œ">
      <formula>LEFT(AZ19,LEN("C d'Œ"))="C d'Œ"</formula>
    </cfRule>
  </conditionalFormatting>
  <conditionalFormatting sqref="AZ19">
    <cfRule type="beginsWith" dxfId="9457" priority="1689" operator="beginsWith" text="C cont.">
      <formula>LEFT(AZ19,LEN("C cont."))="C cont."</formula>
    </cfRule>
  </conditionalFormatting>
  <conditionalFormatting sqref="AZ19">
    <cfRule type="beginsWith" dxfId="9456" priority="1690" operator="beginsWith" text="É som.">
      <formula>LEFT(AZ19,LEN("É som."))="É som."</formula>
    </cfRule>
  </conditionalFormatting>
  <conditionalFormatting sqref="AZ19">
    <cfRule type="beginsWith" dxfId="9455" priority="1691" operator="beginsWith" text="PPLU">
      <formula>LEFT(AZ19,LEN("PPLU"))="PPLU"</formula>
    </cfRule>
  </conditionalFormatting>
  <conditionalFormatting sqref="AZ19">
    <cfRule type="beginsWith" dxfId="9454" priority="1692" operator="beginsWith" text="PPP">
      <formula>LEFT(AZ19,LEN("PPP"))="PPP"</formula>
    </cfRule>
  </conditionalFormatting>
  <conditionalFormatting sqref="AZ19">
    <cfRule type="beginsWith" dxfId="9453" priority="1693" operator="beginsWith" text="PPRO">
      <formula>LEFT(AZ19,LEN("PPRO"))="PPRO"</formula>
    </cfRule>
  </conditionalFormatting>
  <conditionalFormatting sqref="AZ19">
    <cfRule type="beginsWith" dxfId="9452" priority="1694" operator="beginsWith" text="CCF">
      <formula>LEFT(AZ19,LEN("CCF"))="CCF"</formula>
    </cfRule>
  </conditionalFormatting>
  <conditionalFormatting sqref="AZ19">
    <cfRule type="beginsWith" dxfId="9451" priority="1695" operator="beginsWith" text="PFMP+">
      <formula>LEFT(AZ19,LEN("PFMP+"))="PFMP+"</formula>
    </cfRule>
  </conditionalFormatting>
  <conditionalFormatting sqref="AZ19">
    <cfRule type="beginsWith" dxfId="9450" priority="1696" operator="beginsWith" text="PFMP">
      <formula>LEFT(AZ19,LEN("PFMP"))="PFMP"</formula>
    </cfRule>
  </conditionalFormatting>
  <conditionalFormatting sqref="AZ19">
    <cfRule type="beginsWith" dxfId="9449" priority="1697" operator="beginsWith" text="É diag.">
      <formula>LEFT(AZ19,LEN("É diag."))="É diag."</formula>
    </cfRule>
  </conditionalFormatting>
  <conditionalFormatting sqref="AZ19">
    <cfRule type="beginsWith" dxfId="9448" priority="1698" operator="beginsWith" text="É form.">
      <formula>LEFT(AZ19,LEN("É form."))="É form."</formula>
    </cfRule>
  </conditionalFormatting>
  <conditionalFormatting sqref="AX37:AX39">
    <cfRule type="cellIs" dxfId="9447" priority="1683" operator="between">
      <formula>15</formula>
      <formula>20</formula>
    </cfRule>
  </conditionalFormatting>
  <conditionalFormatting sqref="AX37:AX39">
    <cfRule type="cellIs" dxfId="9446" priority="1684" operator="between">
      <formula>10</formula>
      <formula>14.999</formula>
    </cfRule>
  </conditionalFormatting>
  <conditionalFormatting sqref="AX37:AX39">
    <cfRule type="cellIs" dxfId="9445" priority="1685" operator="between">
      <formula>5</formula>
      <formula>9.999</formula>
    </cfRule>
  </conditionalFormatting>
  <conditionalFormatting sqref="AX37:AX39">
    <cfRule type="cellIs" dxfId="9444" priority="1686" operator="between">
      <formula>0</formula>
      <formula>4.999</formula>
    </cfRule>
  </conditionalFormatting>
  <conditionalFormatting sqref="AW37:AW39">
    <cfRule type="cellIs" dxfId="9443" priority="1679" operator="between">
      <formula>15</formula>
      <formula>20</formula>
    </cfRule>
  </conditionalFormatting>
  <conditionalFormatting sqref="AW37:AW39">
    <cfRule type="cellIs" dxfId="9442" priority="1680" operator="between">
      <formula>10</formula>
      <formula>14.999</formula>
    </cfRule>
  </conditionalFormatting>
  <conditionalFormatting sqref="AW37:AW39">
    <cfRule type="cellIs" dxfId="9441" priority="1681" operator="between">
      <formula>5</formula>
      <formula>9.999</formula>
    </cfRule>
  </conditionalFormatting>
  <conditionalFormatting sqref="AW37:AW39">
    <cfRule type="cellIs" dxfId="9440" priority="1682" operator="between">
      <formula>0</formula>
      <formula>4.999</formula>
    </cfRule>
  </conditionalFormatting>
  <conditionalFormatting sqref="AX41:AX43">
    <cfRule type="cellIs" dxfId="9439" priority="1675" operator="between">
      <formula>15</formula>
      <formula>20</formula>
    </cfRule>
  </conditionalFormatting>
  <conditionalFormatting sqref="AX41:AX43">
    <cfRule type="cellIs" dxfId="9438" priority="1676" operator="between">
      <formula>10</formula>
      <formula>14.999</formula>
    </cfRule>
  </conditionalFormatting>
  <conditionalFormatting sqref="AX41:AX43">
    <cfRule type="cellIs" dxfId="9437" priority="1677" operator="between">
      <formula>5</formula>
      <formula>9.999</formula>
    </cfRule>
  </conditionalFormatting>
  <conditionalFormatting sqref="AX41:AX43">
    <cfRule type="cellIs" dxfId="9436" priority="1678" operator="between">
      <formula>0</formula>
      <formula>4.999</formula>
    </cfRule>
  </conditionalFormatting>
  <conditionalFormatting sqref="AW41:AW43">
    <cfRule type="cellIs" dxfId="9435" priority="1671" operator="between">
      <formula>15</formula>
      <formula>20</formula>
    </cfRule>
  </conditionalFormatting>
  <conditionalFormatting sqref="AW41:AW43">
    <cfRule type="cellIs" dxfId="9434" priority="1672" operator="between">
      <formula>10</formula>
      <formula>14.999</formula>
    </cfRule>
  </conditionalFormatting>
  <conditionalFormatting sqref="AW41:AW43">
    <cfRule type="cellIs" dxfId="9433" priority="1673" operator="between">
      <formula>5</formula>
      <formula>9.999</formula>
    </cfRule>
  </conditionalFormatting>
  <conditionalFormatting sqref="AW41:AW43">
    <cfRule type="cellIs" dxfId="9432" priority="1674" operator="between">
      <formula>0</formula>
      <formula>4.999</formula>
    </cfRule>
  </conditionalFormatting>
  <conditionalFormatting sqref="AX47:AX49">
    <cfRule type="cellIs" dxfId="9431" priority="1667" operator="between">
      <formula>15</formula>
      <formula>20</formula>
    </cfRule>
  </conditionalFormatting>
  <conditionalFormatting sqref="AX47:AX49">
    <cfRule type="cellIs" dxfId="9430" priority="1668" operator="between">
      <formula>10</formula>
      <formula>14.999</formula>
    </cfRule>
  </conditionalFormatting>
  <conditionalFormatting sqref="AX47:AX49">
    <cfRule type="cellIs" dxfId="9429" priority="1669" operator="between">
      <formula>5</formula>
      <formula>9.999</formula>
    </cfRule>
  </conditionalFormatting>
  <conditionalFormatting sqref="AX47:AX49">
    <cfRule type="cellIs" dxfId="9428" priority="1670" operator="between">
      <formula>0</formula>
      <formula>4.999</formula>
    </cfRule>
  </conditionalFormatting>
  <conditionalFormatting sqref="AW47:AW49">
    <cfRule type="cellIs" dxfId="9427" priority="1663" operator="between">
      <formula>15</formula>
      <formula>20</formula>
    </cfRule>
  </conditionalFormatting>
  <conditionalFormatting sqref="AW47:AW49">
    <cfRule type="cellIs" dxfId="9426" priority="1664" operator="between">
      <formula>10</formula>
      <formula>14.999</formula>
    </cfRule>
  </conditionalFormatting>
  <conditionalFormatting sqref="AW47:AW49">
    <cfRule type="cellIs" dxfId="9425" priority="1665" operator="between">
      <formula>5</formula>
      <formula>9.999</formula>
    </cfRule>
  </conditionalFormatting>
  <conditionalFormatting sqref="AW47:AW49">
    <cfRule type="cellIs" dxfId="9424" priority="1666" operator="between">
      <formula>0</formula>
      <formula>4.999</formula>
    </cfRule>
  </conditionalFormatting>
  <conditionalFormatting sqref="AX51:AX53">
    <cfRule type="cellIs" dxfId="9423" priority="1659" operator="between">
      <formula>15</formula>
      <formula>20</formula>
    </cfRule>
  </conditionalFormatting>
  <conditionalFormatting sqref="AX51:AX53">
    <cfRule type="cellIs" dxfId="9422" priority="1660" operator="between">
      <formula>10</formula>
      <formula>14.999</formula>
    </cfRule>
  </conditionalFormatting>
  <conditionalFormatting sqref="AX51:AX53">
    <cfRule type="cellIs" dxfId="9421" priority="1661" operator="between">
      <formula>5</formula>
      <formula>9.999</formula>
    </cfRule>
  </conditionalFormatting>
  <conditionalFormatting sqref="AX51:AX53">
    <cfRule type="cellIs" dxfId="9420" priority="1662" operator="between">
      <formula>0</formula>
      <formula>4.999</formula>
    </cfRule>
  </conditionalFormatting>
  <conditionalFormatting sqref="AW51:AW53">
    <cfRule type="cellIs" dxfId="9419" priority="1655" operator="between">
      <formula>15</formula>
      <formula>20</formula>
    </cfRule>
  </conditionalFormatting>
  <conditionalFormatting sqref="AW51:AW53">
    <cfRule type="cellIs" dxfId="9418" priority="1656" operator="between">
      <formula>10</formula>
      <formula>14.999</formula>
    </cfRule>
  </conditionalFormatting>
  <conditionalFormatting sqref="AW51:AW53">
    <cfRule type="cellIs" dxfId="9417" priority="1657" operator="between">
      <formula>5</formula>
      <formula>9.999</formula>
    </cfRule>
  </conditionalFormatting>
  <conditionalFormatting sqref="AW51:AW53">
    <cfRule type="cellIs" dxfId="9416" priority="1658" operator="between">
      <formula>0</formula>
      <formula>4.999</formula>
    </cfRule>
  </conditionalFormatting>
  <conditionalFormatting sqref="AX55:AX57">
    <cfRule type="cellIs" dxfId="9415" priority="1651" operator="between">
      <formula>15</formula>
      <formula>20</formula>
    </cfRule>
  </conditionalFormatting>
  <conditionalFormatting sqref="AX55:AX57">
    <cfRule type="cellIs" dxfId="9414" priority="1652" operator="between">
      <formula>10</formula>
      <formula>14.999</formula>
    </cfRule>
  </conditionalFormatting>
  <conditionalFormatting sqref="AX55:AX57">
    <cfRule type="cellIs" dxfId="9413" priority="1653" operator="between">
      <formula>5</formula>
      <formula>9.999</formula>
    </cfRule>
  </conditionalFormatting>
  <conditionalFormatting sqref="AX55:AX57">
    <cfRule type="cellIs" dxfId="9412" priority="1654" operator="between">
      <formula>0</formula>
      <formula>4.999</formula>
    </cfRule>
  </conditionalFormatting>
  <conditionalFormatting sqref="AW55:AW57">
    <cfRule type="cellIs" dxfId="9411" priority="1647" operator="between">
      <formula>15</formula>
      <formula>20</formula>
    </cfRule>
  </conditionalFormatting>
  <conditionalFormatting sqref="AW55:AW57">
    <cfRule type="cellIs" dxfId="9410" priority="1648" operator="between">
      <formula>10</formula>
      <formula>14.999</formula>
    </cfRule>
  </conditionalFormatting>
  <conditionalFormatting sqref="AW55:AW57">
    <cfRule type="cellIs" dxfId="9409" priority="1649" operator="between">
      <formula>5</formula>
      <formula>9.999</formula>
    </cfRule>
  </conditionalFormatting>
  <conditionalFormatting sqref="AW55:AW57">
    <cfRule type="cellIs" dxfId="9408" priority="1650" operator="between">
      <formula>0</formula>
      <formula>4.999</formula>
    </cfRule>
  </conditionalFormatting>
  <conditionalFormatting sqref="AX61:AX63">
    <cfRule type="cellIs" dxfId="9407" priority="1643" operator="between">
      <formula>15</formula>
      <formula>20</formula>
    </cfRule>
  </conditionalFormatting>
  <conditionalFormatting sqref="AX61:AX63">
    <cfRule type="cellIs" dxfId="9406" priority="1644" operator="between">
      <formula>10</formula>
      <formula>14.999</formula>
    </cfRule>
  </conditionalFormatting>
  <conditionalFormatting sqref="AX61:AX63">
    <cfRule type="cellIs" dxfId="9405" priority="1645" operator="between">
      <formula>5</formula>
      <formula>9.999</formula>
    </cfRule>
  </conditionalFormatting>
  <conditionalFormatting sqref="AX61:AX63">
    <cfRule type="cellIs" dxfId="9404" priority="1646" operator="between">
      <formula>0</formula>
      <formula>4.999</formula>
    </cfRule>
  </conditionalFormatting>
  <conditionalFormatting sqref="AW61:AW63">
    <cfRule type="cellIs" dxfId="9403" priority="1639" operator="between">
      <formula>15</formula>
      <formula>20</formula>
    </cfRule>
  </conditionalFormatting>
  <conditionalFormatting sqref="AW61:AW63">
    <cfRule type="cellIs" dxfId="9402" priority="1640" operator="between">
      <formula>10</formula>
      <formula>14.999</formula>
    </cfRule>
  </conditionalFormatting>
  <conditionalFormatting sqref="AW61:AW63">
    <cfRule type="cellIs" dxfId="9401" priority="1641" operator="between">
      <formula>5</formula>
      <formula>9.999</formula>
    </cfRule>
  </conditionalFormatting>
  <conditionalFormatting sqref="AW61:AW63">
    <cfRule type="cellIs" dxfId="9400" priority="1642" operator="between">
      <formula>0</formula>
      <formula>4.999</formula>
    </cfRule>
  </conditionalFormatting>
  <conditionalFormatting sqref="AX67:AX69">
    <cfRule type="cellIs" dxfId="9399" priority="1635" operator="between">
      <formula>15</formula>
      <formula>20</formula>
    </cfRule>
  </conditionalFormatting>
  <conditionalFormatting sqref="AX67:AX69">
    <cfRule type="cellIs" dxfId="9398" priority="1636" operator="between">
      <formula>10</formula>
      <formula>14.999</formula>
    </cfRule>
  </conditionalFormatting>
  <conditionalFormatting sqref="AX67:AX69">
    <cfRule type="cellIs" dxfId="9397" priority="1637" operator="between">
      <formula>5</formula>
      <formula>9.999</formula>
    </cfRule>
  </conditionalFormatting>
  <conditionalFormatting sqref="AX67:AX69">
    <cfRule type="cellIs" dxfId="9396" priority="1638" operator="between">
      <formula>0</formula>
      <formula>4.999</formula>
    </cfRule>
  </conditionalFormatting>
  <conditionalFormatting sqref="AW67:AW69">
    <cfRule type="cellIs" dxfId="9395" priority="1631" operator="between">
      <formula>15</formula>
      <formula>20</formula>
    </cfRule>
  </conditionalFormatting>
  <conditionalFormatting sqref="AW67:AW69">
    <cfRule type="cellIs" dxfId="9394" priority="1632" operator="between">
      <formula>10</formula>
      <formula>14.999</formula>
    </cfRule>
  </conditionalFormatting>
  <conditionalFormatting sqref="AW67:AW69">
    <cfRule type="cellIs" dxfId="9393" priority="1633" operator="between">
      <formula>5</formula>
      <formula>9.999</formula>
    </cfRule>
  </conditionalFormatting>
  <conditionalFormatting sqref="AW67:AW69">
    <cfRule type="cellIs" dxfId="9392" priority="1634" operator="between">
      <formula>0</formula>
      <formula>4.999</formula>
    </cfRule>
  </conditionalFormatting>
  <conditionalFormatting sqref="AX71:AX73">
    <cfRule type="cellIs" dxfId="9391" priority="1627" operator="between">
      <formula>15</formula>
      <formula>20</formula>
    </cfRule>
  </conditionalFormatting>
  <conditionalFormatting sqref="AX71:AX73">
    <cfRule type="cellIs" dxfId="9390" priority="1628" operator="between">
      <formula>10</formula>
      <formula>14.999</formula>
    </cfRule>
  </conditionalFormatting>
  <conditionalFormatting sqref="AX71:AX73">
    <cfRule type="cellIs" dxfId="9389" priority="1629" operator="between">
      <formula>5</formula>
      <formula>9.999</formula>
    </cfRule>
  </conditionalFormatting>
  <conditionalFormatting sqref="AX71:AX73">
    <cfRule type="cellIs" dxfId="9388" priority="1630" operator="between">
      <formula>0</formula>
      <formula>4.999</formula>
    </cfRule>
  </conditionalFormatting>
  <conditionalFormatting sqref="AW71:AW73">
    <cfRule type="cellIs" dxfId="9387" priority="1623" operator="between">
      <formula>15</formula>
      <formula>20</formula>
    </cfRule>
  </conditionalFormatting>
  <conditionalFormatting sqref="AW71:AW73">
    <cfRule type="cellIs" dxfId="9386" priority="1624" operator="between">
      <formula>10</formula>
      <formula>14.999</formula>
    </cfRule>
  </conditionalFormatting>
  <conditionalFormatting sqref="AW71:AW73">
    <cfRule type="cellIs" dxfId="9385" priority="1625" operator="between">
      <formula>5</formula>
      <formula>9.999</formula>
    </cfRule>
  </conditionalFormatting>
  <conditionalFormatting sqref="AW71:AW73">
    <cfRule type="cellIs" dxfId="9384" priority="1626" operator="between">
      <formula>0</formula>
      <formula>4.999</formula>
    </cfRule>
  </conditionalFormatting>
  <conditionalFormatting sqref="AX33:AX35">
    <cfRule type="cellIs" dxfId="9383" priority="1619" operator="between">
      <formula>15</formula>
      <formula>20</formula>
    </cfRule>
  </conditionalFormatting>
  <conditionalFormatting sqref="AX33:AX35">
    <cfRule type="cellIs" dxfId="9382" priority="1620" operator="between">
      <formula>10</formula>
      <formula>14.999</formula>
    </cfRule>
  </conditionalFormatting>
  <conditionalFormatting sqref="AX33:AX35">
    <cfRule type="cellIs" dxfId="9381" priority="1621" operator="between">
      <formula>5</formula>
      <formula>9.999</formula>
    </cfRule>
  </conditionalFormatting>
  <conditionalFormatting sqref="AX33:AX35">
    <cfRule type="cellIs" dxfId="9380" priority="1622" operator="between">
      <formula>0</formula>
      <formula>4.999</formula>
    </cfRule>
  </conditionalFormatting>
  <conditionalFormatting sqref="AW33:AW35">
    <cfRule type="cellIs" dxfId="9379" priority="1615" operator="between">
      <formula>15</formula>
      <formula>20</formula>
    </cfRule>
  </conditionalFormatting>
  <conditionalFormatting sqref="AW33:AW35">
    <cfRule type="cellIs" dxfId="9378" priority="1616" operator="between">
      <formula>10</formula>
      <formula>14.999</formula>
    </cfRule>
  </conditionalFormatting>
  <conditionalFormatting sqref="AW33:AW35">
    <cfRule type="cellIs" dxfId="9377" priority="1617" operator="between">
      <formula>5</formula>
      <formula>9.999</formula>
    </cfRule>
  </conditionalFormatting>
  <conditionalFormatting sqref="AW33:AW35">
    <cfRule type="cellIs" dxfId="9376" priority="1618" operator="between">
      <formula>0</formula>
      <formula>4.999</formula>
    </cfRule>
  </conditionalFormatting>
  <conditionalFormatting sqref="AW19">
    <cfRule type="beginsWith" dxfId="9375" priority="1603" operator="beginsWith" text="Co-int.">
      <formula>LEFT(AW19,LEN("Co-int."))="Co-int."</formula>
    </cfRule>
  </conditionalFormatting>
  <conditionalFormatting sqref="AW19">
    <cfRule type="beginsWith" dxfId="9374" priority="1604" operator="beginsWith" text="C d'Œ">
      <formula>LEFT(AW19,LEN("C d'Œ"))="C d'Œ"</formula>
    </cfRule>
  </conditionalFormatting>
  <conditionalFormatting sqref="AW19">
    <cfRule type="beginsWith" dxfId="9373" priority="1605" operator="beginsWith" text="C cont.">
      <formula>LEFT(AW19,LEN("C cont."))="C cont."</formula>
    </cfRule>
  </conditionalFormatting>
  <conditionalFormatting sqref="AW19">
    <cfRule type="beginsWith" dxfId="9372" priority="1606" operator="beginsWith" text="É som.">
      <formula>LEFT(AW19,LEN("É som."))="É som."</formula>
    </cfRule>
  </conditionalFormatting>
  <conditionalFormatting sqref="AW19">
    <cfRule type="beginsWith" dxfId="9371" priority="1607" operator="beginsWith" text="PPLU">
      <formula>LEFT(AW19,LEN("PPLU"))="PPLU"</formula>
    </cfRule>
  </conditionalFormatting>
  <conditionalFormatting sqref="AW19">
    <cfRule type="beginsWith" dxfId="9370" priority="1608" operator="beginsWith" text="PPP">
      <formula>LEFT(AW19,LEN("PPP"))="PPP"</formula>
    </cfRule>
  </conditionalFormatting>
  <conditionalFormatting sqref="AW19">
    <cfRule type="beginsWith" dxfId="9369" priority="1609" operator="beginsWith" text="PPRO">
      <formula>LEFT(AW19,LEN("PPRO"))="PPRO"</formula>
    </cfRule>
  </conditionalFormatting>
  <conditionalFormatting sqref="AW19">
    <cfRule type="beginsWith" dxfId="9368" priority="1610" operator="beginsWith" text="CCF">
      <formula>LEFT(AW19,LEN("CCF"))="CCF"</formula>
    </cfRule>
  </conditionalFormatting>
  <conditionalFormatting sqref="AW19">
    <cfRule type="beginsWith" dxfId="9367" priority="1611" operator="beginsWith" text="PFMP+">
      <formula>LEFT(AW19,LEN("PFMP+"))="PFMP+"</formula>
    </cfRule>
  </conditionalFormatting>
  <conditionalFormatting sqref="AW19">
    <cfRule type="beginsWith" dxfId="9366" priority="1612" operator="beginsWith" text="PFMP">
      <formula>LEFT(AW19,LEN("PFMP"))="PFMP"</formula>
    </cfRule>
  </conditionalFormatting>
  <conditionalFormatting sqref="AW19">
    <cfRule type="beginsWith" dxfId="9365" priority="1613" operator="beginsWith" text="É diag.">
      <formula>LEFT(AW19,LEN("É diag."))="É diag."</formula>
    </cfRule>
  </conditionalFormatting>
  <conditionalFormatting sqref="AW19">
    <cfRule type="beginsWith" dxfId="9364" priority="1614" operator="beginsWith" text="É form.">
      <formula>LEFT(AW19,LEN("É form."))="É form."</formula>
    </cfRule>
  </conditionalFormatting>
  <conditionalFormatting sqref="AX19">
    <cfRule type="beginsWith" dxfId="9363" priority="1591" operator="beginsWith" text="Co-int.">
      <formula>LEFT(AX19,LEN("Co-int."))="Co-int."</formula>
    </cfRule>
  </conditionalFormatting>
  <conditionalFormatting sqref="AX19">
    <cfRule type="beginsWith" dxfId="9362" priority="1592" operator="beginsWith" text="C d'Œ">
      <formula>LEFT(AX19,LEN("C d'Œ"))="C d'Œ"</formula>
    </cfRule>
  </conditionalFormatting>
  <conditionalFormatting sqref="AX19">
    <cfRule type="beginsWith" dxfId="9361" priority="1593" operator="beginsWith" text="C cont.">
      <formula>LEFT(AX19,LEN("C cont."))="C cont."</formula>
    </cfRule>
  </conditionalFormatting>
  <conditionalFormatting sqref="AX19">
    <cfRule type="beginsWith" dxfId="9360" priority="1594" operator="beginsWith" text="É som.">
      <formula>LEFT(AX19,LEN("É som."))="É som."</formula>
    </cfRule>
  </conditionalFormatting>
  <conditionalFormatting sqref="AX19">
    <cfRule type="beginsWith" dxfId="9359" priority="1595" operator="beginsWith" text="PPLU">
      <formula>LEFT(AX19,LEN("PPLU"))="PPLU"</formula>
    </cfRule>
  </conditionalFormatting>
  <conditionalFormatting sqref="AX19">
    <cfRule type="beginsWith" dxfId="9358" priority="1596" operator="beginsWith" text="PPP">
      <formula>LEFT(AX19,LEN("PPP"))="PPP"</formula>
    </cfRule>
  </conditionalFormatting>
  <conditionalFormatting sqref="AX19">
    <cfRule type="beginsWith" dxfId="9357" priority="1597" operator="beginsWith" text="PPRO">
      <formula>LEFT(AX19,LEN("PPRO"))="PPRO"</formula>
    </cfRule>
  </conditionalFormatting>
  <conditionalFormatting sqref="AX19">
    <cfRule type="beginsWith" dxfId="9356" priority="1598" operator="beginsWith" text="CCF">
      <formula>LEFT(AX19,LEN("CCF"))="CCF"</formula>
    </cfRule>
  </conditionalFormatting>
  <conditionalFormatting sqref="AX19">
    <cfRule type="beginsWith" dxfId="9355" priority="1599" operator="beginsWith" text="PFMP+">
      <formula>LEFT(AX19,LEN("PFMP+"))="PFMP+"</formula>
    </cfRule>
  </conditionalFormatting>
  <conditionalFormatting sqref="AX19">
    <cfRule type="beginsWith" dxfId="9354" priority="1600" operator="beginsWith" text="PFMP">
      <formula>LEFT(AX19,LEN("PFMP"))="PFMP"</formula>
    </cfRule>
  </conditionalFormatting>
  <conditionalFormatting sqref="AX19">
    <cfRule type="beginsWith" dxfId="9353" priority="1601" operator="beginsWith" text="É diag.">
      <formula>LEFT(AX19,LEN("É diag."))="É diag."</formula>
    </cfRule>
  </conditionalFormatting>
  <conditionalFormatting sqref="AX19">
    <cfRule type="beginsWith" dxfId="9352" priority="1602" operator="beginsWith" text="É form.">
      <formula>LEFT(AX19,LEN("É form."))="É form."</formula>
    </cfRule>
  </conditionalFormatting>
  <conditionalFormatting sqref="AV37:AV39">
    <cfRule type="cellIs" dxfId="9351" priority="1587" operator="between">
      <formula>15</formula>
      <formula>20</formula>
    </cfRule>
  </conditionalFormatting>
  <conditionalFormatting sqref="AV37:AV39">
    <cfRule type="cellIs" dxfId="9350" priority="1588" operator="between">
      <formula>10</formula>
      <formula>14.999</formula>
    </cfRule>
  </conditionalFormatting>
  <conditionalFormatting sqref="AV37:AV39">
    <cfRule type="cellIs" dxfId="9349" priority="1589" operator="between">
      <formula>5</formula>
      <formula>9.999</formula>
    </cfRule>
  </conditionalFormatting>
  <conditionalFormatting sqref="AV37:AV39">
    <cfRule type="cellIs" dxfId="9348" priority="1590" operator="between">
      <formula>0</formula>
      <formula>4.999</formula>
    </cfRule>
  </conditionalFormatting>
  <conditionalFormatting sqref="AU37:AU39">
    <cfRule type="cellIs" dxfId="9347" priority="1583" operator="between">
      <formula>15</formula>
      <formula>20</formula>
    </cfRule>
  </conditionalFormatting>
  <conditionalFormatting sqref="AU37:AU39">
    <cfRule type="cellIs" dxfId="9346" priority="1584" operator="between">
      <formula>10</formula>
      <formula>14.999</formula>
    </cfRule>
  </conditionalFormatting>
  <conditionalFormatting sqref="AU37:AU39">
    <cfRule type="cellIs" dxfId="9345" priority="1585" operator="between">
      <formula>5</formula>
      <formula>9.999</formula>
    </cfRule>
  </conditionalFormatting>
  <conditionalFormatting sqref="AU37:AU39">
    <cfRule type="cellIs" dxfId="9344" priority="1586" operator="between">
      <formula>0</formula>
      <formula>4.999</formula>
    </cfRule>
  </conditionalFormatting>
  <conditionalFormatting sqref="AV41:AV43">
    <cfRule type="cellIs" dxfId="9343" priority="1579" operator="between">
      <formula>15</formula>
      <formula>20</formula>
    </cfRule>
  </conditionalFormatting>
  <conditionalFormatting sqref="AV41:AV43">
    <cfRule type="cellIs" dxfId="9342" priority="1580" operator="between">
      <formula>10</formula>
      <formula>14.999</formula>
    </cfRule>
  </conditionalFormatting>
  <conditionalFormatting sqref="AV41:AV43">
    <cfRule type="cellIs" dxfId="9341" priority="1581" operator="between">
      <formula>5</formula>
      <formula>9.999</formula>
    </cfRule>
  </conditionalFormatting>
  <conditionalFormatting sqref="AV41:AV43">
    <cfRule type="cellIs" dxfId="9340" priority="1582" operator="between">
      <formula>0</formula>
      <formula>4.999</formula>
    </cfRule>
  </conditionalFormatting>
  <conditionalFormatting sqref="AU41:AU43">
    <cfRule type="cellIs" dxfId="9339" priority="1575" operator="between">
      <formula>15</formula>
      <formula>20</formula>
    </cfRule>
  </conditionalFormatting>
  <conditionalFormatting sqref="AU41:AU43">
    <cfRule type="cellIs" dxfId="9338" priority="1576" operator="between">
      <formula>10</formula>
      <formula>14.999</formula>
    </cfRule>
  </conditionalFormatting>
  <conditionalFormatting sqref="AU41:AU43">
    <cfRule type="cellIs" dxfId="9337" priority="1577" operator="between">
      <formula>5</formula>
      <formula>9.999</formula>
    </cfRule>
  </conditionalFormatting>
  <conditionalFormatting sqref="AU41:AU43">
    <cfRule type="cellIs" dxfId="9336" priority="1578" operator="between">
      <formula>0</formula>
      <formula>4.999</formula>
    </cfRule>
  </conditionalFormatting>
  <conditionalFormatting sqref="AV47:AV49">
    <cfRule type="cellIs" dxfId="9335" priority="1571" operator="between">
      <formula>15</formula>
      <formula>20</formula>
    </cfRule>
  </conditionalFormatting>
  <conditionalFormatting sqref="AV47:AV49">
    <cfRule type="cellIs" dxfId="9334" priority="1572" operator="between">
      <formula>10</formula>
      <formula>14.999</formula>
    </cfRule>
  </conditionalFormatting>
  <conditionalFormatting sqref="AV47:AV49">
    <cfRule type="cellIs" dxfId="9333" priority="1573" operator="between">
      <formula>5</formula>
      <formula>9.999</formula>
    </cfRule>
  </conditionalFormatting>
  <conditionalFormatting sqref="AV47:AV49">
    <cfRule type="cellIs" dxfId="9332" priority="1574" operator="between">
      <formula>0</formula>
      <formula>4.999</formula>
    </cfRule>
  </conditionalFormatting>
  <conditionalFormatting sqref="AU47:AU49">
    <cfRule type="cellIs" dxfId="9331" priority="1567" operator="between">
      <formula>15</formula>
      <formula>20</formula>
    </cfRule>
  </conditionalFormatting>
  <conditionalFormatting sqref="AU47:AU49">
    <cfRule type="cellIs" dxfId="9330" priority="1568" operator="between">
      <formula>10</formula>
      <formula>14.999</formula>
    </cfRule>
  </conditionalFormatting>
  <conditionalFormatting sqref="AU47:AU49">
    <cfRule type="cellIs" dxfId="9329" priority="1569" operator="between">
      <formula>5</formula>
      <formula>9.999</formula>
    </cfRule>
  </conditionalFormatting>
  <conditionalFormatting sqref="AU47:AU49">
    <cfRule type="cellIs" dxfId="9328" priority="1570" operator="between">
      <formula>0</formula>
      <formula>4.999</formula>
    </cfRule>
  </conditionalFormatting>
  <conditionalFormatting sqref="AV51:AV53">
    <cfRule type="cellIs" dxfId="9327" priority="1563" operator="between">
      <formula>15</formula>
      <formula>20</formula>
    </cfRule>
  </conditionalFormatting>
  <conditionalFormatting sqref="AV51:AV53">
    <cfRule type="cellIs" dxfId="9326" priority="1564" operator="between">
      <formula>10</formula>
      <formula>14.999</formula>
    </cfRule>
  </conditionalFormatting>
  <conditionalFormatting sqref="AV51:AV53">
    <cfRule type="cellIs" dxfId="9325" priority="1565" operator="between">
      <formula>5</formula>
      <formula>9.999</formula>
    </cfRule>
  </conditionalFormatting>
  <conditionalFormatting sqref="AV51:AV53">
    <cfRule type="cellIs" dxfId="9324" priority="1566" operator="between">
      <formula>0</formula>
      <formula>4.999</formula>
    </cfRule>
  </conditionalFormatting>
  <conditionalFormatting sqref="AU51:AU53">
    <cfRule type="cellIs" dxfId="9323" priority="1559" operator="between">
      <formula>15</formula>
      <formula>20</formula>
    </cfRule>
  </conditionalFormatting>
  <conditionalFormatting sqref="AU51:AU53">
    <cfRule type="cellIs" dxfId="9322" priority="1560" operator="between">
      <formula>10</formula>
      <formula>14.999</formula>
    </cfRule>
  </conditionalFormatting>
  <conditionalFormatting sqref="AU51:AU53">
    <cfRule type="cellIs" dxfId="9321" priority="1561" operator="between">
      <formula>5</formula>
      <formula>9.999</formula>
    </cfRule>
  </conditionalFormatting>
  <conditionalFormatting sqref="AU51:AU53">
    <cfRule type="cellIs" dxfId="9320" priority="1562" operator="between">
      <formula>0</formula>
      <formula>4.999</formula>
    </cfRule>
  </conditionalFormatting>
  <conditionalFormatting sqref="AV55:AV57">
    <cfRule type="cellIs" dxfId="9319" priority="1555" operator="between">
      <formula>15</formula>
      <formula>20</formula>
    </cfRule>
  </conditionalFormatting>
  <conditionalFormatting sqref="AV55:AV57">
    <cfRule type="cellIs" dxfId="9318" priority="1556" operator="between">
      <formula>10</formula>
      <formula>14.999</formula>
    </cfRule>
  </conditionalFormatting>
  <conditionalFormatting sqref="AV55:AV57">
    <cfRule type="cellIs" dxfId="9317" priority="1557" operator="between">
      <formula>5</formula>
      <formula>9.999</formula>
    </cfRule>
  </conditionalFormatting>
  <conditionalFormatting sqref="AV55:AV57">
    <cfRule type="cellIs" dxfId="9316" priority="1558" operator="between">
      <formula>0</formula>
      <formula>4.999</formula>
    </cfRule>
  </conditionalFormatting>
  <conditionalFormatting sqref="AU55:AU57">
    <cfRule type="cellIs" dxfId="9315" priority="1551" operator="between">
      <formula>15</formula>
      <formula>20</formula>
    </cfRule>
  </conditionalFormatting>
  <conditionalFormatting sqref="AU55:AU57">
    <cfRule type="cellIs" dxfId="9314" priority="1552" operator="between">
      <formula>10</formula>
      <formula>14.999</formula>
    </cfRule>
  </conditionalFormatting>
  <conditionalFormatting sqref="AU55:AU57">
    <cfRule type="cellIs" dxfId="9313" priority="1553" operator="between">
      <formula>5</formula>
      <formula>9.999</formula>
    </cfRule>
  </conditionalFormatting>
  <conditionalFormatting sqref="AU55:AU57">
    <cfRule type="cellIs" dxfId="9312" priority="1554" operator="between">
      <formula>0</formula>
      <formula>4.999</formula>
    </cfRule>
  </conditionalFormatting>
  <conditionalFormatting sqref="AV61:AV63">
    <cfRule type="cellIs" dxfId="9311" priority="1547" operator="between">
      <formula>15</formula>
      <formula>20</formula>
    </cfRule>
  </conditionalFormatting>
  <conditionalFormatting sqref="AV61:AV63">
    <cfRule type="cellIs" dxfId="9310" priority="1548" operator="between">
      <formula>10</formula>
      <formula>14.999</formula>
    </cfRule>
  </conditionalFormatting>
  <conditionalFormatting sqref="AV61:AV63">
    <cfRule type="cellIs" dxfId="9309" priority="1549" operator="between">
      <formula>5</formula>
      <formula>9.999</formula>
    </cfRule>
  </conditionalFormatting>
  <conditionalFormatting sqref="AV61:AV63">
    <cfRule type="cellIs" dxfId="9308" priority="1550" operator="between">
      <formula>0</formula>
      <formula>4.999</formula>
    </cfRule>
  </conditionalFormatting>
  <conditionalFormatting sqref="AU61:AU63">
    <cfRule type="cellIs" dxfId="9307" priority="1543" operator="between">
      <formula>15</formula>
      <formula>20</formula>
    </cfRule>
  </conditionalFormatting>
  <conditionalFormatting sqref="AU61:AU63">
    <cfRule type="cellIs" dxfId="9306" priority="1544" operator="between">
      <formula>10</formula>
      <formula>14.999</formula>
    </cfRule>
  </conditionalFormatting>
  <conditionalFormatting sqref="AU61:AU63">
    <cfRule type="cellIs" dxfId="9305" priority="1545" operator="between">
      <formula>5</formula>
      <formula>9.999</formula>
    </cfRule>
  </conditionalFormatting>
  <conditionalFormatting sqref="AU61:AU63">
    <cfRule type="cellIs" dxfId="9304" priority="1546" operator="between">
      <formula>0</formula>
      <formula>4.999</formula>
    </cfRule>
  </conditionalFormatting>
  <conditionalFormatting sqref="AV67:AV69">
    <cfRule type="cellIs" dxfId="9303" priority="1539" operator="between">
      <formula>15</formula>
      <formula>20</formula>
    </cfRule>
  </conditionalFormatting>
  <conditionalFormatting sqref="AV67:AV69">
    <cfRule type="cellIs" dxfId="9302" priority="1540" operator="between">
      <formula>10</formula>
      <formula>14.999</formula>
    </cfRule>
  </conditionalFormatting>
  <conditionalFormatting sqref="AV67:AV69">
    <cfRule type="cellIs" dxfId="9301" priority="1541" operator="between">
      <formula>5</formula>
      <formula>9.999</formula>
    </cfRule>
  </conditionalFormatting>
  <conditionalFormatting sqref="AV67:AV69">
    <cfRule type="cellIs" dxfId="9300" priority="1542" operator="between">
      <formula>0</formula>
      <formula>4.999</formula>
    </cfRule>
  </conditionalFormatting>
  <conditionalFormatting sqref="AU67:AU69">
    <cfRule type="cellIs" dxfId="9299" priority="1535" operator="between">
      <formula>15</formula>
      <formula>20</formula>
    </cfRule>
  </conditionalFormatting>
  <conditionalFormatting sqref="AU67:AU69">
    <cfRule type="cellIs" dxfId="9298" priority="1536" operator="between">
      <formula>10</formula>
      <formula>14.999</formula>
    </cfRule>
  </conditionalFormatting>
  <conditionalFormatting sqref="AU67:AU69">
    <cfRule type="cellIs" dxfId="9297" priority="1537" operator="between">
      <formula>5</formula>
      <formula>9.999</formula>
    </cfRule>
  </conditionalFormatting>
  <conditionalFormatting sqref="AU67:AU69">
    <cfRule type="cellIs" dxfId="9296" priority="1538" operator="between">
      <formula>0</formula>
      <formula>4.999</formula>
    </cfRule>
  </conditionalFormatting>
  <conditionalFormatting sqref="AV71:AV73">
    <cfRule type="cellIs" dxfId="9295" priority="1531" operator="between">
      <formula>15</formula>
      <formula>20</formula>
    </cfRule>
  </conditionalFormatting>
  <conditionalFormatting sqref="AV71:AV73">
    <cfRule type="cellIs" dxfId="9294" priority="1532" operator="between">
      <formula>10</formula>
      <formula>14.999</formula>
    </cfRule>
  </conditionalFormatting>
  <conditionalFormatting sqref="AV71:AV73">
    <cfRule type="cellIs" dxfId="9293" priority="1533" operator="between">
      <formula>5</formula>
      <formula>9.999</formula>
    </cfRule>
  </conditionalFormatting>
  <conditionalFormatting sqref="AV71:AV73">
    <cfRule type="cellIs" dxfId="9292" priority="1534" operator="between">
      <formula>0</formula>
      <formula>4.999</formula>
    </cfRule>
  </conditionalFormatting>
  <conditionalFormatting sqref="AU71:AU73">
    <cfRule type="cellIs" dxfId="9291" priority="1527" operator="between">
      <formula>15</formula>
      <formula>20</formula>
    </cfRule>
  </conditionalFormatting>
  <conditionalFormatting sqref="AU71:AU73">
    <cfRule type="cellIs" dxfId="9290" priority="1528" operator="between">
      <formula>10</formula>
      <formula>14.999</formula>
    </cfRule>
  </conditionalFormatting>
  <conditionalFormatting sqref="AU71:AU73">
    <cfRule type="cellIs" dxfId="9289" priority="1529" operator="between">
      <formula>5</formula>
      <formula>9.999</formula>
    </cfRule>
  </conditionalFormatting>
  <conditionalFormatting sqref="AU71:AU73">
    <cfRule type="cellIs" dxfId="9288" priority="1530" operator="between">
      <formula>0</formula>
      <formula>4.999</formula>
    </cfRule>
  </conditionalFormatting>
  <conditionalFormatting sqref="AV33:AV35">
    <cfRule type="cellIs" dxfId="9287" priority="1523" operator="between">
      <formula>15</formula>
      <formula>20</formula>
    </cfRule>
  </conditionalFormatting>
  <conditionalFormatting sqref="AV33:AV35">
    <cfRule type="cellIs" dxfId="9286" priority="1524" operator="between">
      <formula>10</formula>
      <formula>14.999</formula>
    </cfRule>
  </conditionalFormatting>
  <conditionalFormatting sqref="AV33:AV35">
    <cfRule type="cellIs" dxfId="9285" priority="1525" operator="between">
      <formula>5</formula>
      <formula>9.999</formula>
    </cfRule>
  </conditionalFormatting>
  <conditionalFormatting sqref="AV33:AV35">
    <cfRule type="cellIs" dxfId="9284" priority="1526" operator="between">
      <formula>0</formula>
      <formula>4.999</formula>
    </cfRule>
  </conditionalFormatting>
  <conditionalFormatting sqref="AU33:AU35">
    <cfRule type="cellIs" dxfId="9283" priority="1519" operator="between">
      <formula>15</formula>
      <formula>20</formula>
    </cfRule>
  </conditionalFormatting>
  <conditionalFormatting sqref="AU33:AU35">
    <cfRule type="cellIs" dxfId="9282" priority="1520" operator="between">
      <formula>10</formula>
      <formula>14.999</formula>
    </cfRule>
  </conditionalFormatting>
  <conditionalFormatting sqref="AU33:AU35">
    <cfRule type="cellIs" dxfId="9281" priority="1521" operator="between">
      <formula>5</formula>
      <formula>9.999</formula>
    </cfRule>
  </conditionalFormatting>
  <conditionalFormatting sqref="AU33:AU35">
    <cfRule type="cellIs" dxfId="9280" priority="1522" operator="between">
      <formula>0</formula>
      <formula>4.999</formula>
    </cfRule>
  </conditionalFormatting>
  <conditionalFormatting sqref="AU19">
    <cfRule type="beginsWith" dxfId="9279" priority="1507" operator="beginsWith" text="Co-int.">
      <formula>LEFT(AU19,LEN("Co-int."))="Co-int."</formula>
    </cfRule>
  </conditionalFormatting>
  <conditionalFormatting sqref="AU19">
    <cfRule type="beginsWith" dxfId="9278" priority="1508" operator="beginsWith" text="C d'Œ">
      <formula>LEFT(AU19,LEN("C d'Œ"))="C d'Œ"</formula>
    </cfRule>
  </conditionalFormatting>
  <conditionalFormatting sqref="AU19">
    <cfRule type="beginsWith" dxfId="9277" priority="1509" operator="beginsWith" text="C cont.">
      <formula>LEFT(AU19,LEN("C cont."))="C cont."</formula>
    </cfRule>
  </conditionalFormatting>
  <conditionalFormatting sqref="AU19">
    <cfRule type="beginsWith" dxfId="9276" priority="1510" operator="beginsWith" text="É som.">
      <formula>LEFT(AU19,LEN("É som."))="É som."</formula>
    </cfRule>
  </conditionalFormatting>
  <conditionalFormatting sqref="AU19">
    <cfRule type="beginsWith" dxfId="9275" priority="1511" operator="beginsWith" text="PPLU">
      <formula>LEFT(AU19,LEN("PPLU"))="PPLU"</formula>
    </cfRule>
  </conditionalFormatting>
  <conditionalFormatting sqref="AU19">
    <cfRule type="beginsWith" dxfId="9274" priority="1512" operator="beginsWith" text="PPP">
      <formula>LEFT(AU19,LEN("PPP"))="PPP"</formula>
    </cfRule>
  </conditionalFormatting>
  <conditionalFormatting sqref="AU19">
    <cfRule type="beginsWith" dxfId="9273" priority="1513" operator="beginsWith" text="PPRO">
      <formula>LEFT(AU19,LEN("PPRO"))="PPRO"</formula>
    </cfRule>
  </conditionalFormatting>
  <conditionalFormatting sqref="AU19">
    <cfRule type="beginsWith" dxfId="9272" priority="1514" operator="beginsWith" text="CCF">
      <formula>LEFT(AU19,LEN("CCF"))="CCF"</formula>
    </cfRule>
  </conditionalFormatting>
  <conditionalFormatting sqref="AU19">
    <cfRule type="beginsWith" dxfId="9271" priority="1515" operator="beginsWith" text="PFMP+">
      <formula>LEFT(AU19,LEN("PFMP+"))="PFMP+"</formula>
    </cfRule>
  </conditionalFormatting>
  <conditionalFormatting sqref="AU19">
    <cfRule type="beginsWith" dxfId="9270" priority="1516" operator="beginsWith" text="PFMP">
      <formula>LEFT(AU19,LEN("PFMP"))="PFMP"</formula>
    </cfRule>
  </conditionalFormatting>
  <conditionalFormatting sqref="AU19">
    <cfRule type="beginsWith" dxfId="9269" priority="1517" operator="beginsWith" text="É diag.">
      <formula>LEFT(AU19,LEN("É diag."))="É diag."</formula>
    </cfRule>
  </conditionalFormatting>
  <conditionalFormatting sqref="AU19">
    <cfRule type="beginsWith" dxfId="9268" priority="1518" operator="beginsWith" text="É form.">
      <formula>LEFT(AU19,LEN("É form."))="É form."</formula>
    </cfRule>
  </conditionalFormatting>
  <conditionalFormatting sqref="AV19">
    <cfRule type="beginsWith" dxfId="9267" priority="1495" operator="beginsWith" text="Co-int.">
      <formula>LEFT(AV19,LEN("Co-int."))="Co-int."</formula>
    </cfRule>
  </conditionalFormatting>
  <conditionalFormatting sqref="AV19">
    <cfRule type="beginsWith" dxfId="9266" priority="1496" operator="beginsWith" text="C d'Œ">
      <formula>LEFT(AV19,LEN("C d'Œ"))="C d'Œ"</formula>
    </cfRule>
  </conditionalFormatting>
  <conditionalFormatting sqref="AV19">
    <cfRule type="beginsWith" dxfId="9265" priority="1497" operator="beginsWith" text="C cont.">
      <formula>LEFT(AV19,LEN("C cont."))="C cont."</formula>
    </cfRule>
  </conditionalFormatting>
  <conditionalFormatting sqref="AV19">
    <cfRule type="beginsWith" dxfId="9264" priority="1498" operator="beginsWith" text="É som.">
      <formula>LEFT(AV19,LEN("É som."))="É som."</formula>
    </cfRule>
  </conditionalFormatting>
  <conditionalFormatting sqref="AV19">
    <cfRule type="beginsWith" dxfId="9263" priority="1499" operator="beginsWith" text="PPLU">
      <formula>LEFT(AV19,LEN("PPLU"))="PPLU"</formula>
    </cfRule>
  </conditionalFormatting>
  <conditionalFormatting sqref="AV19">
    <cfRule type="beginsWith" dxfId="9262" priority="1500" operator="beginsWith" text="PPP">
      <formula>LEFT(AV19,LEN("PPP"))="PPP"</formula>
    </cfRule>
  </conditionalFormatting>
  <conditionalFormatting sqref="AV19">
    <cfRule type="beginsWith" dxfId="9261" priority="1501" operator="beginsWith" text="PPRO">
      <formula>LEFT(AV19,LEN("PPRO"))="PPRO"</formula>
    </cfRule>
  </conditionalFormatting>
  <conditionalFormatting sqref="AV19">
    <cfRule type="beginsWith" dxfId="9260" priority="1502" operator="beginsWith" text="CCF">
      <formula>LEFT(AV19,LEN("CCF"))="CCF"</formula>
    </cfRule>
  </conditionalFormatting>
  <conditionalFormatting sqref="AV19">
    <cfRule type="beginsWith" dxfId="9259" priority="1503" operator="beginsWith" text="PFMP+">
      <formula>LEFT(AV19,LEN("PFMP+"))="PFMP+"</formula>
    </cfRule>
  </conditionalFormatting>
  <conditionalFormatting sqref="AV19">
    <cfRule type="beginsWith" dxfId="9258" priority="1504" operator="beginsWith" text="PFMP">
      <formula>LEFT(AV19,LEN("PFMP"))="PFMP"</formula>
    </cfRule>
  </conditionalFormatting>
  <conditionalFormatting sqref="AV19">
    <cfRule type="beginsWith" dxfId="9257" priority="1505" operator="beginsWith" text="É diag.">
      <formula>LEFT(AV19,LEN("É diag."))="É diag."</formula>
    </cfRule>
  </conditionalFormatting>
  <conditionalFormatting sqref="AV19">
    <cfRule type="beginsWith" dxfId="9256" priority="1506" operator="beginsWith" text="É form.">
      <formula>LEFT(AV19,LEN("É form."))="É form."</formula>
    </cfRule>
  </conditionalFormatting>
  <conditionalFormatting sqref="AT37:AT39">
    <cfRule type="cellIs" dxfId="9255" priority="1491" operator="between">
      <formula>15</formula>
      <formula>20</formula>
    </cfRule>
  </conditionalFormatting>
  <conditionalFormatting sqref="AT37:AT39">
    <cfRule type="cellIs" dxfId="9254" priority="1492" operator="between">
      <formula>10</formula>
      <formula>14.999</formula>
    </cfRule>
  </conditionalFormatting>
  <conditionalFormatting sqref="AT37:AT39">
    <cfRule type="cellIs" dxfId="9253" priority="1493" operator="between">
      <formula>5</formula>
      <formula>9.999</formula>
    </cfRule>
  </conditionalFormatting>
  <conditionalFormatting sqref="AT37:AT39">
    <cfRule type="cellIs" dxfId="9252" priority="1494" operator="between">
      <formula>0</formula>
      <formula>4.999</formula>
    </cfRule>
  </conditionalFormatting>
  <conditionalFormatting sqref="AS37:AS39">
    <cfRule type="cellIs" dxfId="9251" priority="1487" operator="between">
      <formula>15</formula>
      <formula>20</formula>
    </cfRule>
  </conditionalFormatting>
  <conditionalFormatting sqref="AS37:AS39">
    <cfRule type="cellIs" dxfId="9250" priority="1488" operator="between">
      <formula>10</formula>
      <formula>14.999</formula>
    </cfRule>
  </conditionalFormatting>
  <conditionalFormatting sqref="AS37:AS39">
    <cfRule type="cellIs" dxfId="9249" priority="1489" operator="between">
      <formula>5</formula>
      <formula>9.999</formula>
    </cfRule>
  </conditionalFormatting>
  <conditionalFormatting sqref="AS37:AS39">
    <cfRule type="cellIs" dxfId="9248" priority="1490" operator="between">
      <formula>0</formula>
      <formula>4.999</formula>
    </cfRule>
  </conditionalFormatting>
  <conditionalFormatting sqref="AT41:AT43">
    <cfRule type="cellIs" dxfId="9247" priority="1483" operator="between">
      <formula>15</formula>
      <formula>20</formula>
    </cfRule>
  </conditionalFormatting>
  <conditionalFormatting sqref="AT41:AT43">
    <cfRule type="cellIs" dxfId="9246" priority="1484" operator="between">
      <formula>10</formula>
      <formula>14.999</formula>
    </cfRule>
  </conditionalFormatting>
  <conditionalFormatting sqref="AT41:AT43">
    <cfRule type="cellIs" dxfId="9245" priority="1485" operator="between">
      <formula>5</formula>
      <formula>9.999</formula>
    </cfRule>
  </conditionalFormatting>
  <conditionalFormatting sqref="AT41:AT43">
    <cfRule type="cellIs" dxfId="9244" priority="1486" operator="between">
      <formula>0</formula>
      <formula>4.999</formula>
    </cfRule>
  </conditionalFormatting>
  <conditionalFormatting sqref="AS41:AS43">
    <cfRule type="cellIs" dxfId="9243" priority="1479" operator="between">
      <formula>15</formula>
      <formula>20</formula>
    </cfRule>
  </conditionalFormatting>
  <conditionalFormatting sqref="AS41:AS43">
    <cfRule type="cellIs" dxfId="9242" priority="1480" operator="between">
      <formula>10</formula>
      <formula>14.999</formula>
    </cfRule>
  </conditionalFormatting>
  <conditionalFormatting sqref="AS41:AS43">
    <cfRule type="cellIs" dxfId="9241" priority="1481" operator="between">
      <formula>5</formula>
      <formula>9.999</formula>
    </cfRule>
  </conditionalFormatting>
  <conditionalFormatting sqref="AS41:AS43">
    <cfRule type="cellIs" dxfId="9240" priority="1482" operator="between">
      <formula>0</formula>
      <formula>4.999</formula>
    </cfRule>
  </conditionalFormatting>
  <conditionalFormatting sqref="AT47:AT49">
    <cfRule type="cellIs" dxfId="9239" priority="1475" operator="between">
      <formula>15</formula>
      <formula>20</formula>
    </cfRule>
  </conditionalFormatting>
  <conditionalFormatting sqref="AT47:AT49">
    <cfRule type="cellIs" dxfId="9238" priority="1476" operator="between">
      <formula>10</formula>
      <formula>14.999</formula>
    </cfRule>
  </conditionalFormatting>
  <conditionalFormatting sqref="AT47:AT49">
    <cfRule type="cellIs" dxfId="9237" priority="1477" operator="between">
      <formula>5</formula>
      <formula>9.999</formula>
    </cfRule>
  </conditionalFormatting>
  <conditionalFormatting sqref="AT47:AT49">
    <cfRule type="cellIs" dxfId="9236" priority="1478" operator="between">
      <formula>0</formula>
      <formula>4.999</formula>
    </cfRule>
  </conditionalFormatting>
  <conditionalFormatting sqref="AS47:AS49">
    <cfRule type="cellIs" dxfId="9235" priority="1471" operator="between">
      <formula>15</formula>
      <formula>20</formula>
    </cfRule>
  </conditionalFormatting>
  <conditionalFormatting sqref="AS47:AS49">
    <cfRule type="cellIs" dxfId="9234" priority="1472" operator="between">
      <formula>10</formula>
      <formula>14.999</formula>
    </cfRule>
  </conditionalFormatting>
  <conditionalFormatting sqref="AS47:AS49">
    <cfRule type="cellIs" dxfId="9233" priority="1473" operator="between">
      <formula>5</formula>
      <formula>9.999</formula>
    </cfRule>
  </conditionalFormatting>
  <conditionalFormatting sqref="AS47:AS49">
    <cfRule type="cellIs" dxfId="9232" priority="1474" operator="between">
      <formula>0</formula>
      <formula>4.999</formula>
    </cfRule>
  </conditionalFormatting>
  <conditionalFormatting sqref="AT51:AT53">
    <cfRule type="cellIs" dxfId="9231" priority="1467" operator="between">
      <formula>15</formula>
      <formula>20</formula>
    </cfRule>
  </conditionalFormatting>
  <conditionalFormatting sqref="AT51:AT53">
    <cfRule type="cellIs" dxfId="9230" priority="1468" operator="between">
      <formula>10</formula>
      <formula>14.999</formula>
    </cfRule>
  </conditionalFormatting>
  <conditionalFormatting sqref="AT51:AT53">
    <cfRule type="cellIs" dxfId="9229" priority="1469" operator="between">
      <formula>5</formula>
      <formula>9.999</formula>
    </cfRule>
  </conditionalFormatting>
  <conditionalFormatting sqref="AT51:AT53">
    <cfRule type="cellIs" dxfId="9228" priority="1470" operator="between">
      <formula>0</formula>
      <formula>4.999</formula>
    </cfRule>
  </conditionalFormatting>
  <conditionalFormatting sqref="AS51:AS53">
    <cfRule type="cellIs" dxfId="9227" priority="1463" operator="between">
      <formula>15</formula>
      <formula>20</formula>
    </cfRule>
  </conditionalFormatting>
  <conditionalFormatting sqref="AS51:AS53">
    <cfRule type="cellIs" dxfId="9226" priority="1464" operator="between">
      <formula>10</formula>
      <formula>14.999</formula>
    </cfRule>
  </conditionalFormatting>
  <conditionalFormatting sqref="AS51:AS53">
    <cfRule type="cellIs" dxfId="9225" priority="1465" operator="between">
      <formula>5</formula>
      <formula>9.999</formula>
    </cfRule>
  </conditionalFormatting>
  <conditionalFormatting sqref="AS51:AS53">
    <cfRule type="cellIs" dxfId="9224" priority="1466" operator="between">
      <formula>0</formula>
      <formula>4.999</formula>
    </cfRule>
  </conditionalFormatting>
  <conditionalFormatting sqref="AT55:AT57">
    <cfRule type="cellIs" dxfId="9223" priority="1459" operator="between">
      <formula>15</formula>
      <formula>20</formula>
    </cfRule>
  </conditionalFormatting>
  <conditionalFormatting sqref="AT55:AT57">
    <cfRule type="cellIs" dxfId="9222" priority="1460" operator="between">
      <formula>10</formula>
      <formula>14.999</formula>
    </cfRule>
  </conditionalFormatting>
  <conditionalFormatting sqref="AT55:AT57">
    <cfRule type="cellIs" dxfId="9221" priority="1461" operator="between">
      <formula>5</formula>
      <formula>9.999</formula>
    </cfRule>
  </conditionalFormatting>
  <conditionalFormatting sqref="AT55:AT57">
    <cfRule type="cellIs" dxfId="9220" priority="1462" operator="between">
      <formula>0</formula>
      <formula>4.999</formula>
    </cfRule>
  </conditionalFormatting>
  <conditionalFormatting sqref="AS55:AS57">
    <cfRule type="cellIs" dxfId="9219" priority="1455" operator="between">
      <formula>15</formula>
      <formula>20</formula>
    </cfRule>
  </conditionalFormatting>
  <conditionalFormatting sqref="AS55:AS57">
    <cfRule type="cellIs" dxfId="9218" priority="1456" operator="between">
      <formula>10</formula>
      <formula>14.999</formula>
    </cfRule>
  </conditionalFormatting>
  <conditionalFormatting sqref="AS55:AS57">
    <cfRule type="cellIs" dxfId="9217" priority="1457" operator="between">
      <formula>5</formula>
      <formula>9.999</formula>
    </cfRule>
  </conditionalFormatting>
  <conditionalFormatting sqref="AS55:AS57">
    <cfRule type="cellIs" dxfId="9216" priority="1458" operator="between">
      <formula>0</formula>
      <formula>4.999</formula>
    </cfRule>
  </conditionalFormatting>
  <conditionalFormatting sqref="AT61:AT63">
    <cfRule type="cellIs" dxfId="9215" priority="1451" operator="between">
      <formula>15</formula>
      <formula>20</formula>
    </cfRule>
  </conditionalFormatting>
  <conditionalFormatting sqref="AT61:AT63">
    <cfRule type="cellIs" dxfId="9214" priority="1452" operator="between">
      <formula>10</formula>
      <formula>14.999</formula>
    </cfRule>
  </conditionalFormatting>
  <conditionalFormatting sqref="AT61:AT63">
    <cfRule type="cellIs" dxfId="9213" priority="1453" operator="between">
      <formula>5</formula>
      <formula>9.999</formula>
    </cfRule>
  </conditionalFormatting>
  <conditionalFormatting sqref="AT61:AT63">
    <cfRule type="cellIs" dxfId="9212" priority="1454" operator="between">
      <formula>0</formula>
      <formula>4.999</formula>
    </cfRule>
  </conditionalFormatting>
  <conditionalFormatting sqref="AS61:AS63">
    <cfRule type="cellIs" dxfId="9211" priority="1447" operator="between">
      <formula>15</formula>
      <formula>20</formula>
    </cfRule>
  </conditionalFormatting>
  <conditionalFormatting sqref="AS61:AS63">
    <cfRule type="cellIs" dxfId="9210" priority="1448" operator="between">
      <formula>10</formula>
      <formula>14.999</formula>
    </cfRule>
  </conditionalFormatting>
  <conditionalFormatting sqref="AS61:AS63">
    <cfRule type="cellIs" dxfId="9209" priority="1449" operator="between">
      <formula>5</formula>
      <formula>9.999</formula>
    </cfRule>
  </conditionalFormatting>
  <conditionalFormatting sqref="AS61:AS63">
    <cfRule type="cellIs" dxfId="9208" priority="1450" operator="between">
      <formula>0</formula>
      <formula>4.999</formula>
    </cfRule>
  </conditionalFormatting>
  <conditionalFormatting sqref="AT67:AT69">
    <cfRule type="cellIs" dxfId="9207" priority="1443" operator="between">
      <formula>15</formula>
      <formula>20</formula>
    </cfRule>
  </conditionalFormatting>
  <conditionalFormatting sqref="AT67:AT69">
    <cfRule type="cellIs" dxfId="9206" priority="1444" operator="between">
      <formula>10</formula>
      <formula>14.999</formula>
    </cfRule>
  </conditionalFormatting>
  <conditionalFormatting sqref="AT67:AT69">
    <cfRule type="cellIs" dxfId="9205" priority="1445" operator="between">
      <formula>5</formula>
      <formula>9.999</formula>
    </cfRule>
  </conditionalFormatting>
  <conditionalFormatting sqref="AT67:AT69">
    <cfRule type="cellIs" dxfId="9204" priority="1446" operator="between">
      <formula>0</formula>
      <formula>4.999</formula>
    </cfRule>
  </conditionalFormatting>
  <conditionalFormatting sqref="AS67:AS69">
    <cfRule type="cellIs" dxfId="9203" priority="1439" operator="between">
      <formula>15</formula>
      <formula>20</formula>
    </cfRule>
  </conditionalFormatting>
  <conditionalFormatting sqref="AS67:AS69">
    <cfRule type="cellIs" dxfId="9202" priority="1440" operator="between">
      <formula>10</formula>
      <formula>14.999</formula>
    </cfRule>
  </conditionalFormatting>
  <conditionalFormatting sqref="AS67:AS69">
    <cfRule type="cellIs" dxfId="9201" priority="1441" operator="between">
      <formula>5</formula>
      <formula>9.999</formula>
    </cfRule>
  </conditionalFormatting>
  <conditionalFormatting sqref="AS67:AS69">
    <cfRule type="cellIs" dxfId="9200" priority="1442" operator="between">
      <formula>0</formula>
      <formula>4.999</formula>
    </cfRule>
  </conditionalFormatting>
  <conditionalFormatting sqref="AT71:AT73">
    <cfRule type="cellIs" dxfId="9199" priority="1435" operator="between">
      <formula>15</formula>
      <formula>20</formula>
    </cfRule>
  </conditionalFormatting>
  <conditionalFormatting sqref="AT71:AT73">
    <cfRule type="cellIs" dxfId="9198" priority="1436" operator="between">
      <formula>10</formula>
      <formula>14.999</formula>
    </cfRule>
  </conditionalFormatting>
  <conditionalFormatting sqref="AT71:AT73">
    <cfRule type="cellIs" dxfId="9197" priority="1437" operator="between">
      <formula>5</formula>
      <formula>9.999</formula>
    </cfRule>
  </conditionalFormatting>
  <conditionalFormatting sqref="AT71:AT73">
    <cfRule type="cellIs" dxfId="9196" priority="1438" operator="between">
      <formula>0</formula>
      <formula>4.999</formula>
    </cfRule>
  </conditionalFormatting>
  <conditionalFormatting sqref="AS71:AS73">
    <cfRule type="cellIs" dxfId="9195" priority="1431" operator="between">
      <formula>15</formula>
      <formula>20</formula>
    </cfRule>
  </conditionalFormatting>
  <conditionalFormatting sqref="AS71:AS73">
    <cfRule type="cellIs" dxfId="9194" priority="1432" operator="between">
      <formula>10</formula>
      <formula>14.999</formula>
    </cfRule>
  </conditionalFormatting>
  <conditionalFormatting sqref="AS71:AS73">
    <cfRule type="cellIs" dxfId="9193" priority="1433" operator="between">
      <formula>5</formula>
      <formula>9.999</formula>
    </cfRule>
  </conditionalFormatting>
  <conditionalFormatting sqref="AS71:AS73">
    <cfRule type="cellIs" dxfId="9192" priority="1434" operator="between">
      <formula>0</formula>
      <formula>4.999</formula>
    </cfRule>
  </conditionalFormatting>
  <conditionalFormatting sqref="AT33:AT35">
    <cfRule type="cellIs" dxfId="9191" priority="1427" operator="between">
      <formula>15</formula>
      <formula>20</formula>
    </cfRule>
  </conditionalFormatting>
  <conditionalFormatting sqref="AT33:AT35">
    <cfRule type="cellIs" dxfId="9190" priority="1428" operator="between">
      <formula>10</formula>
      <formula>14.999</formula>
    </cfRule>
  </conditionalFormatting>
  <conditionalFormatting sqref="AT33:AT35">
    <cfRule type="cellIs" dxfId="9189" priority="1429" operator="between">
      <formula>5</formula>
      <formula>9.999</formula>
    </cfRule>
  </conditionalFormatting>
  <conditionalFormatting sqref="AT33:AT35">
    <cfRule type="cellIs" dxfId="9188" priority="1430" operator="between">
      <formula>0</formula>
      <formula>4.999</formula>
    </cfRule>
  </conditionalFormatting>
  <conditionalFormatting sqref="AS33:AS35">
    <cfRule type="cellIs" dxfId="9187" priority="1423" operator="between">
      <formula>15</formula>
      <formula>20</formula>
    </cfRule>
  </conditionalFormatting>
  <conditionalFormatting sqref="AS33:AS35">
    <cfRule type="cellIs" dxfId="9186" priority="1424" operator="between">
      <formula>10</formula>
      <formula>14.999</formula>
    </cfRule>
  </conditionalFormatting>
  <conditionalFormatting sqref="AS33:AS35">
    <cfRule type="cellIs" dxfId="9185" priority="1425" operator="between">
      <formula>5</formula>
      <formula>9.999</formula>
    </cfRule>
  </conditionalFormatting>
  <conditionalFormatting sqref="AS33:AS35">
    <cfRule type="cellIs" dxfId="9184" priority="1426" operator="between">
      <formula>0</formula>
      <formula>4.999</formula>
    </cfRule>
  </conditionalFormatting>
  <conditionalFormatting sqref="AS19">
    <cfRule type="beginsWith" dxfId="9183" priority="1411" operator="beginsWith" text="Co-int.">
      <formula>LEFT(AS19,LEN("Co-int."))="Co-int."</formula>
    </cfRule>
  </conditionalFormatting>
  <conditionalFormatting sqref="AS19">
    <cfRule type="beginsWith" dxfId="9182" priority="1412" operator="beginsWith" text="C d'Œ">
      <formula>LEFT(AS19,LEN("C d'Œ"))="C d'Œ"</formula>
    </cfRule>
  </conditionalFormatting>
  <conditionalFormatting sqref="AS19">
    <cfRule type="beginsWith" dxfId="9181" priority="1413" operator="beginsWith" text="C cont.">
      <formula>LEFT(AS19,LEN("C cont."))="C cont."</formula>
    </cfRule>
  </conditionalFormatting>
  <conditionalFormatting sqref="AS19">
    <cfRule type="beginsWith" dxfId="9180" priority="1414" operator="beginsWith" text="É som.">
      <formula>LEFT(AS19,LEN("É som."))="É som."</formula>
    </cfRule>
  </conditionalFormatting>
  <conditionalFormatting sqref="AS19">
    <cfRule type="beginsWith" dxfId="9179" priority="1415" operator="beginsWith" text="PPLU">
      <formula>LEFT(AS19,LEN("PPLU"))="PPLU"</formula>
    </cfRule>
  </conditionalFormatting>
  <conditionalFormatting sqref="AS19">
    <cfRule type="beginsWith" dxfId="9178" priority="1416" operator="beginsWith" text="PPP">
      <formula>LEFT(AS19,LEN("PPP"))="PPP"</formula>
    </cfRule>
  </conditionalFormatting>
  <conditionalFormatting sqref="AS19">
    <cfRule type="beginsWith" dxfId="9177" priority="1417" operator="beginsWith" text="PPRO">
      <formula>LEFT(AS19,LEN("PPRO"))="PPRO"</formula>
    </cfRule>
  </conditionalFormatting>
  <conditionalFormatting sqref="AS19">
    <cfRule type="beginsWith" dxfId="9176" priority="1418" operator="beginsWith" text="CCF">
      <formula>LEFT(AS19,LEN("CCF"))="CCF"</formula>
    </cfRule>
  </conditionalFormatting>
  <conditionalFormatting sqref="AS19">
    <cfRule type="beginsWith" dxfId="9175" priority="1419" operator="beginsWith" text="PFMP+">
      <formula>LEFT(AS19,LEN("PFMP+"))="PFMP+"</formula>
    </cfRule>
  </conditionalFormatting>
  <conditionalFormatting sqref="AS19">
    <cfRule type="beginsWith" dxfId="9174" priority="1420" operator="beginsWith" text="PFMP">
      <formula>LEFT(AS19,LEN("PFMP"))="PFMP"</formula>
    </cfRule>
  </conditionalFormatting>
  <conditionalFormatting sqref="AS19">
    <cfRule type="beginsWith" dxfId="9173" priority="1421" operator="beginsWith" text="É diag.">
      <formula>LEFT(AS19,LEN("É diag."))="É diag."</formula>
    </cfRule>
  </conditionalFormatting>
  <conditionalFormatting sqref="AS19">
    <cfRule type="beginsWith" dxfId="9172" priority="1422" operator="beginsWith" text="É form.">
      <formula>LEFT(AS19,LEN("É form."))="É form."</formula>
    </cfRule>
  </conditionalFormatting>
  <conditionalFormatting sqref="AT19">
    <cfRule type="beginsWith" dxfId="9171" priority="1399" operator="beginsWith" text="Co-int.">
      <formula>LEFT(AT19,LEN("Co-int."))="Co-int."</formula>
    </cfRule>
  </conditionalFormatting>
  <conditionalFormatting sqref="AT19">
    <cfRule type="beginsWith" dxfId="9170" priority="1400" operator="beginsWith" text="C d'Œ">
      <formula>LEFT(AT19,LEN("C d'Œ"))="C d'Œ"</formula>
    </cfRule>
  </conditionalFormatting>
  <conditionalFormatting sqref="AT19">
    <cfRule type="beginsWith" dxfId="9169" priority="1401" operator="beginsWith" text="C cont.">
      <formula>LEFT(AT19,LEN("C cont."))="C cont."</formula>
    </cfRule>
  </conditionalFormatting>
  <conditionalFormatting sqref="AT19">
    <cfRule type="beginsWith" dxfId="9168" priority="1402" operator="beginsWith" text="É som.">
      <formula>LEFT(AT19,LEN("É som."))="É som."</formula>
    </cfRule>
  </conditionalFormatting>
  <conditionalFormatting sqref="AT19">
    <cfRule type="beginsWith" dxfId="9167" priority="1403" operator="beginsWith" text="PPLU">
      <formula>LEFT(AT19,LEN("PPLU"))="PPLU"</formula>
    </cfRule>
  </conditionalFormatting>
  <conditionalFormatting sqref="AT19">
    <cfRule type="beginsWith" dxfId="9166" priority="1404" operator="beginsWith" text="PPP">
      <formula>LEFT(AT19,LEN("PPP"))="PPP"</formula>
    </cfRule>
  </conditionalFormatting>
  <conditionalFormatting sqref="AT19">
    <cfRule type="beginsWith" dxfId="9165" priority="1405" operator="beginsWith" text="PPRO">
      <formula>LEFT(AT19,LEN("PPRO"))="PPRO"</formula>
    </cfRule>
  </conditionalFormatting>
  <conditionalFormatting sqref="AT19">
    <cfRule type="beginsWith" dxfId="9164" priority="1406" operator="beginsWith" text="CCF">
      <formula>LEFT(AT19,LEN("CCF"))="CCF"</formula>
    </cfRule>
  </conditionalFormatting>
  <conditionalFormatting sqref="AT19">
    <cfRule type="beginsWith" dxfId="9163" priority="1407" operator="beginsWith" text="PFMP+">
      <formula>LEFT(AT19,LEN("PFMP+"))="PFMP+"</formula>
    </cfRule>
  </conditionalFormatting>
  <conditionalFormatting sqref="AT19">
    <cfRule type="beginsWith" dxfId="9162" priority="1408" operator="beginsWith" text="PFMP">
      <formula>LEFT(AT19,LEN("PFMP"))="PFMP"</formula>
    </cfRule>
  </conditionalFormatting>
  <conditionalFormatting sqref="AT19">
    <cfRule type="beginsWith" dxfId="9161" priority="1409" operator="beginsWith" text="É diag.">
      <formula>LEFT(AT19,LEN("É diag."))="É diag."</formula>
    </cfRule>
  </conditionalFormatting>
  <conditionalFormatting sqref="AT19">
    <cfRule type="beginsWith" dxfId="9160" priority="1410" operator="beginsWith" text="É form.">
      <formula>LEFT(AT19,LEN("É form."))="É form."</formula>
    </cfRule>
  </conditionalFormatting>
  <conditionalFormatting sqref="AR37:AR39">
    <cfRule type="cellIs" dxfId="9159" priority="1395" operator="between">
      <formula>15</formula>
      <formula>20</formula>
    </cfRule>
  </conditionalFormatting>
  <conditionalFormatting sqref="AR37:AR39">
    <cfRule type="cellIs" dxfId="9158" priority="1396" operator="between">
      <formula>10</formula>
      <formula>14.999</formula>
    </cfRule>
  </conditionalFormatting>
  <conditionalFormatting sqref="AR37:AR39">
    <cfRule type="cellIs" dxfId="9157" priority="1397" operator="between">
      <formula>5</formula>
      <formula>9.999</formula>
    </cfRule>
  </conditionalFormatting>
  <conditionalFormatting sqref="AR37:AR39">
    <cfRule type="cellIs" dxfId="9156" priority="1398" operator="between">
      <formula>0</formula>
      <formula>4.999</formula>
    </cfRule>
  </conditionalFormatting>
  <conditionalFormatting sqref="AQ37:AQ39">
    <cfRule type="cellIs" dxfId="9155" priority="1391" operator="between">
      <formula>15</formula>
      <formula>20</formula>
    </cfRule>
  </conditionalFormatting>
  <conditionalFormatting sqref="AQ37:AQ39">
    <cfRule type="cellIs" dxfId="9154" priority="1392" operator="between">
      <formula>10</formula>
      <formula>14.999</formula>
    </cfRule>
  </conditionalFormatting>
  <conditionalFormatting sqref="AQ37:AQ39">
    <cfRule type="cellIs" dxfId="9153" priority="1393" operator="between">
      <formula>5</formula>
      <formula>9.999</formula>
    </cfRule>
  </conditionalFormatting>
  <conditionalFormatting sqref="AQ37:AQ39">
    <cfRule type="cellIs" dxfId="9152" priority="1394" operator="between">
      <formula>0</formula>
      <formula>4.999</formula>
    </cfRule>
  </conditionalFormatting>
  <conditionalFormatting sqref="AR41:AR43">
    <cfRule type="cellIs" dxfId="9151" priority="1387" operator="between">
      <formula>15</formula>
      <formula>20</formula>
    </cfRule>
  </conditionalFormatting>
  <conditionalFormatting sqref="AR41:AR43">
    <cfRule type="cellIs" dxfId="9150" priority="1388" operator="between">
      <formula>10</formula>
      <formula>14.999</formula>
    </cfRule>
  </conditionalFormatting>
  <conditionalFormatting sqref="AR41:AR43">
    <cfRule type="cellIs" dxfId="9149" priority="1389" operator="between">
      <formula>5</formula>
      <formula>9.999</formula>
    </cfRule>
  </conditionalFormatting>
  <conditionalFormatting sqref="AR41:AR43">
    <cfRule type="cellIs" dxfId="9148" priority="1390" operator="between">
      <formula>0</formula>
      <formula>4.999</formula>
    </cfRule>
  </conditionalFormatting>
  <conditionalFormatting sqref="AQ41:AQ43">
    <cfRule type="cellIs" dxfId="9147" priority="1383" operator="between">
      <formula>15</formula>
      <formula>20</formula>
    </cfRule>
  </conditionalFormatting>
  <conditionalFormatting sqref="AQ41:AQ43">
    <cfRule type="cellIs" dxfId="9146" priority="1384" operator="between">
      <formula>10</formula>
      <formula>14.999</formula>
    </cfRule>
  </conditionalFormatting>
  <conditionalFormatting sqref="AQ41:AQ43">
    <cfRule type="cellIs" dxfId="9145" priority="1385" operator="between">
      <formula>5</formula>
      <formula>9.999</formula>
    </cfRule>
  </conditionalFormatting>
  <conditionalFormatting sqref="AQ41:AQ43">
    <cfRule type="cellIs" dxfId="9144" priority="1386" operator="between">
      <formula>0</formula>
      <formula>4.999</formula>
    </cfRule>
  </conditionalFormatting>
  <conditionalFormatting sqref="AR47:AR49">
    <cfRule type="cellIs" dxfId="9143" priority="1379" operator="between">
      <formula>15</formula>
      <formula>20</formula>
    </cfRule>
  </conditionalFormatting>
  <conditionalFormatting sqref="AR47:AR49">
    <cfRule type="cellIs" dxfId="9142" priority="1380" operator="between">
      <formula>10</formula>
      <formula>14.999</formula>
    </cfRule>
  </conditionalFormatting>
  <conditionalFormatting sqref="AR47:AR49">
    <cfRule type="cellIs" dxfId="9141" priority="1381" operator="between">
      <formula>5</formula>
      <formula>9.999</formula>
    </cfRule>
  </conditionalFormatting>
  <conditionalFormatting sqref="AR47:AR49">
    <cfRule type="cellIs" dxfId="9140" priority="1382" operator="between">
      <formula>0</formula>
      <formula>4.999</formula>
    </cfRule>
  </conditionalFormatting>
  <conditionalFormatting sqref="AQ47:AQ49">
    <cfRule type="cellIs" dxfId="9139" priority="1375" operator="between">
      <formula>15</formula>
      <formula>20</formula>
    </cfRule>
  </conditionalFormatting>
  <conditionalFormatting sqref="AQ47:AQ49">
    <cfRule type="cellIs" dxfId="9138" priority="1376" operator="between">
      <formula>10</formula>
      <formula>14.999</formula>
    </cfRule>
  </conditionalFormatting>
  <conditionalFormatting sqref="AQ47:AQ49">
    <cfRule type="cellIs" dxfId="9137" priority="1377" operator="between">
      <formula>5</formula>
      <formula>9.999</formula>
    </cfRule>
  </conditionalFormatting>
  <conditionalFormatting sqref="AQ47:AQ49">
    <cfRule type="cellIs" dxfId="9136" priority="1378" operator="between">
      <formula>0</formula>
      <formula>4.999</formula>
    </cfRule>
  </conditionalFormatting>
  <conditionalFormatting sqref="AR51:AR53">
    <cfRule type="cellIs" dxfId="9135" priority="1371" operator="between">
      <formula>15</formula>
      <formula>20</formula>
    </cfRule>
  </conditionalFormatting>
  <conditionalFormatting sqref="AR51:AR53">
    <cfRule type="cellIs" dxfId="9134" priority="1372" operator="between">
      <formula>10</formula>
      <formula>14.999</formula>
    </cfRule>
  </conditionalFormatting>
  <conditionalFormatting sqref="AR51:AR53">
    <cfRule type="cellIs" dxfId="9133" priority="1373" operator="between">
      <formula>5</formula>
      <formula>9.999</formula>
    </cfRule>
  </conditionalFormatting>
  <conditionalFormatting sqref="AR51:AR53">
    <cfRule type="cellIs" dxfId="9132" priority="1374" operator="between">
      <formula>0</formula>
      <formula>4.999</formula>
    </cfRule>
  </conditionalFormatting>
  <conditionalFormatting sqref="AQ51:AQ53">
    <cfRule type="cellIs" dxfId="9131" priority="1367" operator="between">
      <formula>15</formula>
      <formula>20</formula>
    </cfRule>
  </conditionalFormatting>
  <conditionalFormatting sqref="AQ51:AQ53">
    <cfRule type="cellIs" dxfId="9130" priority="1368" operator="between">
      <formula>10</formula>
      <formula>14.999</formula>
    </cfRule>
  </conditionalFormatting>
  <conditionalFormatting sqref="AQ51:AQ53">
    <cfRule type="cellIs" dxfId="9129" priority="1369" operator="between">
      <formula>5</formula>
      <formula>9.999</formula>
    </cfRule>
  </conditionalFormatting>
  <conditionalFormatting sqref="AQ51:AQ53">
    <cfRule type="cellIs" dxfId="9128" priority="1370" operator="between">
      <formula>0</formula>
      <formula>4.999</formula>
    </cfRule>
  </conditionalFormatting>
  <conditionalFormatting sqref="AR55:AR57">
    <cfRule type="cellIs" dxfId="9127" priority="1363" operator="between">
      <formula>15</formula>
      <formula>20</formula>
    </cfRule>
  </conditionalFormatting>
  <conditionalFormatting sqref="AR55:AR57">
    <cfRule type="cellIs" dxfId="9126" priority="1364" operator="between">
      <formula>10</formula>
      <formula>14.999</formula>
    </cfRule>
  </conditionalFormatting>
  <conditionalFormatting sqref="AR55:AR57">
    <cfRule type="cellIs" dxfId="9125" priority="1365" operator="between">
      <formula>5</formula>
      <formula>9.999</formula>
    </cfRule>
  </conditionalFormatting>
  <conditionalFormatting sqref="AR55:AR57">
    <cfRule type="cellIs" dxfId="9124" priority="1366" operator="between">
      <formula>0</formula>
      <formula>4.999</formula>
    </cfRule>
  </conditionalFormatting>
  <conditionalFormatting sqref="AQ55:AQ57">
    <cfRule type="cellIs" dxfId="9123" priority="1359" operator="between">
      <formula>15</formula>
      <formula>20</formula>
    </cfRule>
  </conditionalFormatting>
  <conditionalFormatting sqref="AQ55:AQ57">
    <cfRule type="cellIs" dxfId="9122" priority="1360" operator="between">
      <formula>10</formula>
      <formula>14.999</formula>
    </cfRule>
  </conditionalFormatting>
  <conditionalFormatting sqref="AQ55:AQ57">
    <cfRule type="cellIs" dxfId="9121" priority="1361" operator="between">
      <formula>5</formula>
      <formula>9.999</formula>
    </cfRule>
  </conditionalFormatting>
  <conditionalFormatting sqref="AQ55:AQ57">
    <cfRule type="cellIs" dxfId="9120" priority="1362" operator="between">
      <formula>0</formula>
      <formula>4.999</formula>
    </cfRule>
  </conditionalFormatting>
  <conditionalFormatting sqref="AR61:AR63">
    <cfRule type="cellIs" dxfId="9119" priority="1355" operator="between">
      <formula>15</formula>
      <formula>20</formula>
    </cfRule>
  </conditionalFormatting>
  <conditionalFormatting sqref="AR61:AR63">
    <cfRule type="cellIs" dxfId="9118" priority="1356" operator="between">
      <formula>10</formula>
      <formula>14.999</formula>
    </cfRule>
  </conditionalFormatting>
  <conditionalFormatting sqref="AR61:AR63">
    <cfRule type="cellIs" dxfId="9117" priority="1357" operator="between">
      <formula>5</formula>
      <formula>9.999</formula>
    </cfRule>
  </conditionalFormatting>
  <conditionalFormatting sqref="AR61:AR63">
    <cfRule type="cellIs" dxfId="9116" priority="1358" operator="between">
      <formula>0</formula>
      <formula>4.999</formula>
    </cfRule>
  </conditionalFormatting>
  <conditionalFormatting sqref="AQ61:AQ63">
    <cfRule type="cellIs" dxfId="9115" priority="1351" operator="between">
      <formula>15</formula>
      <formula>20</formula>
    </cfRule>
  </conditionalFormatting>
  <conditionalFormatting sqref="AQ61:AQ63">
    <cfRule type="cellIs" dxfId="9114" priority="1352" operator="between">
      <formula>10</formula>
      <formula>14.999</formula>
    </cfRule>
  </conditionalFormatting>
  <conditionalFormatting sqref="AQ61:AQ63">
    <cfRule type="cellIs" dxfId="9113" priority="1353" operator="between">
      <formula>5</formula>
      <formula>9.999</formula>
    </cfRule>
  </conditionalFormatting>
  <conditionalFormatting sqref="AQ61:AQ63">
    <cfRule type="cellIs" dxfId="9112" priority="1354" operator="between">
      <formula>0</formula>
      <formula>4.999</formula>
    </cfRule>
  </conditionalFormatting>
  <conditionalFormatting sqref="AR67:AR69">
    <cfRule type="cellIs" dxfId="9111" priority="1347" operator="between">
      <formula>15</formula>
      <formula>20</formula>
    </cfRule>
  </conditionalFormatting>
  <conditionalFormatting sqref="AR67:AR69">
    <cfRule type="cellIs" dxfId="9110" priority="1348" operator="between">
      <formula>10</formula>
      <formula>14.999</formula>
    </cfRule>
  </conditionalFormatting>
  <conditionalFormatting sqref="AR67:AR69">
    <cfRule type="cellIs" dxfId="9109" priority="1349" operator="between">
      <formula>5</formula>
      <formula>9.999</formula>
    </cfRule>
  </conditionalFormatting>
  <conditionalFormatting sqref="AR67:AR69">
    <cfRule type="cellIs" dxfId="9108" priority="1350" operator="between">
      <formula>0</formula>
      <formula>4.999</formula>
    </cfRule>
  </conditionalFormatting>
  <conditionalFormatting sqref="AQ67:AQ69">
    <cfRule type="cellIs" dxfId="9107" priority="1343" operator="between">
      <formula>15</formula>
      <formula>20</formula>
    </cfRule>
  </conditionalFormatting>
  <conditionalFormatting sqref="AQ67:AQ69">
    <cfRule type="cellIs" dxfId="9106" priority="1344" operator="between">
      <formula>10</formula>
      <formula>14.999</formula>
    </cfRule>
  </conditionalFormatting>
  <conditionalFormatting sqref="AQ67:AQ69">
    <cfRule type="cellIs" dxfId="9105" priority="1345" operator="between">
      <formula>5</formula>
      <formula>9.999</formula>
    </cfRule>
  </conditionalFormatting>
  <conditionalFormatting sqref="AQ67:AQ69">
    <cfRule type="cellIs" dxfId="9104" priority="1346" operator="between">
      <formula>0</formula>
      <formula>4.999</formula>
    </cfRule>
  </conditionalFormatting>
  <conditionalFormatting sqref="AR71:AR73">
    <cfRule type="cellIs" dxfId="9103" priority="1339" operator="between">
      <formula>15</formula>
      <formula>20</formula>
    </cfRule>
  </conditionalFormatting>
  <conditionalFormatting sqref="AR71:AR73">
    <cfRule type="cellIs" dxfId="9102" priority="1340" operator="between">
      <formula>10</formula>
      <formula>14.999</formula>
    </cfRule>
  </conditionalFormatting>
  <conditionalFormatting sqref="AR71:AR73">
    <cfRule type="cellIs" dxfId="9101" priority="1341" operator="between">
      <formula>5</formula>
      <formula>9.999</formula>
    </cfRule>
  </conditionalFormatting>
  <conditionalFormatting sqref="AR71:AR73">
    <cfRule type="cellIs" dxfId="9100" priority="1342" operator="between">
      <formula>0</formula>
      <formula>4.999</formula>
    </cfRule>
  </conditionalFormatting>
  <conditionalFormatting sqref="AQ71:AQ73">
    <cfRule type="cellIs" dxfId="9099" priority="1335" operator="between">
      <formula>15</formula>
      <formula>20</formula>
    </cfRule>
  </conditionalFormatting>
  <conditionalFormatting sqref="AQ71:AQ73">
    <cfRule type="cellIs" dxfId="9098" priority="1336" operator="between">
      <formula>10</formula>
      <formula>14.999</formula>
    </cfRule>
  </conditionalFormatting>
  <conditionalFormatting sqref="AQ71:AQ73">
    <cfRule type="cellIs" dxfId="9097" priority="1337" operator="between">
      <formula>5</formula>
      <formula>9.999</formula>
    </cfRule>
  </conditionalFormatting>
  <conditionalFormatting sqref="AQ71:AQ73">
    <cfRule type="cellIs" dxfId="9096" priority="1338" operator="between">
      <formula>0</formula>
      <formula>4.999</formula>
    </cfRule>
  </conditionalFormatting>
  <conditionalFormatting sqref="AR33:AR35">
    <cfRule type="cellIs" dxfId="9095" priority="1331" operator="between">
      <formula>15</formula>
      <formula>20</formula>
    </cfRule>
  </conditionalFormatting>
  <conditionalFormatting sqref="AR33:AR35">
    <cfRule type="cellIs" dxfId="9094" priority="1332" operator="between">
      <formula>10</formula>
      <formula>14.999</formula>
    </cfRule>
  </conditionalFormatting>
  <conditionalFormatting sqref="AR33:AR35">
    <cfRule type="cellIs" dxfId="9093" priority="1333" operator="between">
      <formula>5</formula>
      <formula>9.999</formula>
    </cfRule>
  </conditionalFormatting>
  <conditionalFormatting sqref="AR33:AR35">
    <cfRule type="cellIs" dxfId="9092" priority="1334" operator="between">
      <formula>0</formula>
      <formula>4.999</formula>
    </cfRule>
  </conditionalFormatting>
  <conditionalFormatting sqref="AQ33:AQ35">
    <cfRule type="cellIs" dxfId="9091" priority="1327" operator="between">
      <formula>15</formula>
      <formula>20</formula>
    </cfRule>
  </conditionalFormatting>
  <conditionalFormatting sqref="AQ33:AQ35">
    <cfRule type="cellIs" dxfId="9090" priority="1328" operator="between">
      <formula>10</formula>
      <formula>14.999</formula>
    </cfRule>
  </conditionalFormatting>
  <conditionalFormatting sqref="AQ33:AQ35">
    <cfRule type="cellIs" dxfId="9089" priority="1329" operator="between">
      <formula>5</formula>
      <formula>9.999</formula>
    </cfRule>
  </conditionalFormatting>
  <conditionalFormatting sqref="AQ33:AQ35">
    <cfRule type="cellIs" dxfId="9088" priority="1330" operator="between">
      <formula>0</formula>
      <formula>4.999</formula>
    </cfRule>
  </conditionalFormatting>
  <conditionalFormatting sqref="AQ19">
    <cfRule type="beginsWith" dxfId="9087" priority="1315" operator="beginsWith" text="Co-int.">
      <formula>LEFT(AQ19,LEN("Co-int."))="Co-int."</formula>
    </cfRule>
  </conditionalFormatting>
  <conditionalFormatting sqref="AQ19">
    <cfRule type="beginsWith" dxfId="9086" priority="1316" operator="beginsWith" text="C d'Œ">
      <formula>LEFT(AQ19,LEN("C d'Œ"))="C d'Œ"</formula>
    </cfRule>
  </conditionalFormatting>
  <conditionalFormatting sqref="AQ19">
    <cfRule type="beginsWith" dxfId="9085" priority="1317" operator="beginsWith" text="C cont.">
      <formula>LEFT(AQ19,LEN("C cont."))="C cont."</formula>
    </cfRule>
  </conditionalFormatting>
  <conditionalFormatting sqref="AQ19">
    <cfRule type="beginsWith" dxfId="9084" priority="1318" operator="beginsWith" text="É som.">
      <formula>LEFT(AQ19,LEN("É som."))="É som."</formula>
    </cfRule>
  </conditionalFormatting>
  <conditionalFormatting sqref="AQ19">
    <cfRule type="beginsWith" dxfId="9083" priority="1319" operator="beginsWith" text="PPLU">
      <formula>LEFT(AQ19,LEN("PPLU"))="PPLU"</formula>
    </cfRule>
  </conditionalFormatting>
  <conditionalFormatting sqref="AQ19">
    <cfRule type="beginsWith" dxfId="9082" priority="1320" operator="beginsWith" text="PPP">
      <formula>LEFT(AQ19,LEN("PPP"))="PPP"</formula>
    </cfRule>
  </conditionalFormatting>
  <conditionalFormatting sqref="AQ19">
    <cfRule type="beginsWith" dxfId="9081" priority="1321" operator="beginsWith" text="PPRO">
      <formula>LEFT(AQ19,LEN("PPRO"))="PPRO"</formula>
    </cfRule>
  </conditionalFormatting>
  <conditionalFormatting sqref="AQ19">
    <cfRule type="beginsWith" dxfId="9080" priority="1322" operator="beginsWith" text="CCF">
      <formula>LEFT(AQ19,LEN("CCF"))="CCF"</formula>
    </cfRule>
  </conditionalFormatting>
  <conditionalFormatting sqref="AQ19">
    <cfRule type="beginsWith" dxfId="9079" priority="1323" operator="beginsWith" text="PFMP+">
      <formula>LEFT(AQ19,LEN("PFMP+"))="PFMP+"</formula>
    </cfRule>
  </conditionalFormatting>
  <conditionalFormatting sqref="AQ19">
    <cfRule type="beginsWith" dxfId="9078" priority="1324" operator="beginsWith" text="PFMP">
      <formula>LEFT(AQ19,LEN("PFMP"))="PFMP"</formula>
    </cfRule>
  </conditionalFormatting>
  <conditionalFormatting sqref="AQ19">
    <cfRule type="beginsWith" dxfId="9077" priority="1325" operator="beginsWith" text="É diag.">
      <formula>LEFT(AQ19,LEN("É diag."))="É diag."</formula>
    </cfRule>
  </conditionalFormatting>
  <conditionalFormatting sqref="AQ19">
    <cfRule type="beginsWith" dxfId="9076" priority="1326" operator="beginsWith" text="É form.">
      <formula>LEFT(AQ19,LEN("É form."))="É form."</formula>
    </cfRule>
  </conditionalFormatting>
  <conditionalFormatting sqref="AR19">
    <cfRule type="beginsWith" dxfId="9075" priority="1303" operator="beginsWith" text="Co-int.">
      <formula>LEFT(AR19,LEN("Co-int."))="Co-int."</formula>
    </cfRule>
  </conditionalFormatting>
  <conditionalFormatting sqref="AR19">
    <cfRule type="beginsWith" dxfId="9074" priority="1304" operator="beginsWith" text="C d'Œ">
      <formula>LEFT(AR19,LEN("C d'Œ"))="C d'Œ"</formula>
    </cfRule>
  </conditionalFormatting>
  <conditionalFormatting sqref="AR19">
    <cfRule type="beginsWith" dxfId="9073" priority="1305" operator="beginsWith" text="C cont.">
      <formula>LEFT(AR19,LEN("C cont."))="C cont."</formula>
    </cfRule>
  </conditionalFormatting>
  <conditionalFormatting sqref="AR19">
    <cfRule type="beginsWith" dxfId="9072" priority="1306" operator="beginsWith" text="É som.">
      <formula>LEFT(AR19,LEN("É som."))="É som."</formula>
    </cfRule>
  </conditionalFormatting>
  <conditionalFormatting sqref="AR19">
    <cfRule type="beginsWith" dxfId="9071" priority="1307" operator="beginsWith" text="PPLU">
      <formula>LEFT(AR19,LEN("PPLU"))="PPLU"</formula>
    </cfRule>
  </conditionalFormatting>
  <conditionalFormatting sqref="AR19">
    <cfRule type="beginsWith" dxfId="9070" priority="1308" operator="beginsWith" text="PPP">
      <formula>LEFT(AR19,LEN("PPP"))="PPP"</formula>
    </cfRule>
  </conditionalFormatting>
  <conditionalFormatting sqref="AR19">
    <cfRule type="beginsWith" dxfId="9069" priority="1309" operator="beginsWith" text="PPRO">
      <formula>LEFT(AR19,LEN("PPRO"))="PPRO"</formula>
    </cfRule>
  </conditionalFormatting>
  <conditionalFormatting sqref="AR19">
    <cfRule type="beginsWith" dxfId="9068" priority="1310" operator="beginsWith" text="CCF">
      <formula>LEFT(AR19,LEN("CCF"))="CCF"</formula>
    </cfRule>
  </conditionalFormatting>
  <conditionalFormatting sqref="AR19">
    <cfRule type="beginsWith" dxfId="9067" priority="1311" operator="beginsWith" text="PFMP+">
      <formula>LEFT(AR19,LEN("PFMP+"))="PFMP+"</formula>
    </cfRule>
  </conditionalFormatting>
  <conditionalFormatting sqref="AR19">
    <cfRule type="beginsWith" dxfId="9066" priority="1312" operator="beginsWith" text="PFMP">
      <formula>LEFT(AR19,LEN("PFMP"))="PFMP"</formula>
    </cfRule>
  </conditionalFormatting>
  <conditionalFormatting sqref="AR19">
    <cfRule type="beginsWith" dxfId="9065" priority="1313" operator="beginsWith" text="É diag.">
      <formula>LEFT(AR19,LEN("É diag."))="É diag."</formula>
    </cfRule>
  </conditionalFormatting>
  <conditionalFormatting sqref="AR19">
    <cfRule type="beginsWith" dxfId="9064" priority="1314" operator="beginsWith" text="É form.">
      <formula>LEFT(AR19,LEN("É form."))="É form."</formula>
    </cfRule>
  </conditionalFormatting>
  <conditionalFormatting sqref="AP37:AP39">
    <cfRule type="cellIs" dxfId="9063" priority="1299" operator="between">
      <formula>15</formula>
      <formula>20</formula>
    </cfRule>
  </conditionalFormatting>
  <conditionalFormatting sqref="AP37:AP39">
    <cfRule type="cellIs" dxfId="9062" priority="1300" operator="between">
      <formula>10</formula>
      <formula>14.999</formula>
    </cfRule>
  </conditionalFormatting>
  <conditionalFormatting sqref="AP37:AP39">
    <cfRule type="cellIs" dxfId="9061" priority="1301" operator="between">
      <formula>5</formula>
      <formula>9.999</formula>
    </cfRule>
  </conditionalFormatting>
  <conditionalFormatting sqref="AP37:AP39">
    <cfRule type="cellIs" dxfId="9060" priority="1302" operator="between">
      <formula>0</formula>
      <formula>4.999</formula>
    </cfRule>
  </conditionalFormatting>
  <conditionalFormatting sqref="AO37:AO39">
    <cfRule type="cellIs" dxfId="9059" priority="1295" operator="between">
      <formula>15</formula>
      <formula>20</formula>
    </cfRule>
  </conditionalFormatting>
  <conditionalFormatting sqref="AO37:AO39">
    <cfRule type="cellIs" dxfId="9058" priority="1296" operator="between">
      <formula>10</formula>
      <formula>14.999</formula>
    </cfRule>
  </conditionalFormatting>
  <conditionalFormatting sqref="AO37:AO39">
    <cfRule type="cellIs" dxfId="9057" priority="1297" operator="between">
      <formula>5</formula>
      <formula>9.999</formula>
    </cfRule>
  </conditionalFormatting>
  <conditionalFormatting sqref="AO37:AO39">
    <cfRule type="cellIs" dxfId="9056" priority="1298" operator="between">
      <formula>0</formula>
      <formula>4.999</formula>
    </cfRule>
  </conditionalFormatting>
  <conditionalFormatting sqref="AP41:AP43">
    <cfRule type="cellIs" dxfId="9055" priority="1291" operator="between">
      <formula>15</formula>
      <formula>20</formula>
    </cfRule>
  </conditionalFormatting>
  <conditionalFormatting sqref="AP41:AP43">
    <cfRule type="cellIs" dxfId="9054" priority="1292" operator="between">
      <formula>10</formula>
      <formula>14.999</formula>
    </cfRule>
  </conditionalFormatting>
  <conditionalFormatting sqref="AP41:AP43">
    <cfRule type="cellIs" dxfId="9053" priority="1293" operator="between">
      <formula>5</formula>
      <formula>9.999</formula>
    </cfRule>
  </conditionalFormatting>
  <conditionalFormatting sqref="AP41:AP43">
    <cfRule type="cellIs" dxfId="9052" priority="1294" operator="between">
      <formula>0</formula>
      <formula>4.999</formula>
    </cfRule>
  </conditionalFormatting>
  <conditionalFormatting sqref="AO41:AO43">
    <cfRule type="cellIs" dxfId="9051" priority="1287" operator="between">
      <formula>15</formula>
      <formula>20</formula>
    </cfRule>
  </conditionalFormatting>
  <conditionalFormatting sqref="AO41:AO43">
    <cfRule type="cellIs" dxfId="9050" priority="1288" operator="between">
      <formula>10</formula>
      <formula>14.999</formula>
    </cfRule>
  </conditionalFormatting>
  <conditionalFormatting sqref="AO41:AO43">
    <cfRule type="cellIs" dxfId="9049" priority="1289" operator="between">
      <formula>5</formula>
      <formula>9.999</formula>
    </cfRule>
  </conditionalFormatting>
  <conditionalFormatting sqref="AO41:AO43">
    <cfRule type="cellIs" dxfId="9048" priority="1290" operator="between">
      <formula>0</formula>
      <formula>4.999</formula>
    </cfRule>
  </conditionalFormatting>
  <conditionalFormatting sqref="AP47:AP49">
    <cfRule type="cellIs" dxfId="9047" priority="1283" operator="between">
      <formula>15</formula>
      <formula>20</formula>
    </cfRule>
  </conditionalFormatting>
  <conditionalFormatting sqref="AP47:AP49">
    <cfRule type="cellIs" dxfId="9046" priority="1284" operator="between">
      <formula>10</formula>
      <formula>14.999</formula>
    </cfRule>
  </conditionalFormatting>
  <conditionalFormatting sqref="AP47:AP49">
    <cfRule type="cellIs" dxfId="9045" priority="1285" operator="between">
      <formula>5</formula>
      <formula>9.999</formula>
    </cfRule>
  </conditionalFormatting>
  <conditionalFormatting sqref="AP47:AP49">
    <cfRule type="cellIs" dxfId="9044" priority="1286" operator="between">
      <formula>0</formula>
      <formula>4.999</formula>
    </cfRule>
  </conditionalFormatting>
  <conditionalFormatting sqref="AO47:AO49">
    <cfRule type="cellIs" dxfId="9043" priority="1279" operator="between">
      <formula>15</formula>
      <formula>20</formula>
    </cfRule>
  </conditionalFormatting>
  <conditionalFormatting sqref="AO47:AO49">
    <cfRule type="cellIs" dxfId="9042" priority="1280" operator="between">
      <formula>10</formula>
      <formula>14.999</formula>
    </cfRule>
  </conditionalFormatting>
  <conditionalFormatting sqref="AO47:AO49">
    <cfRule type="cellIs" dxfId="9041" priority="1281" operator="between">
      <formula>5</formula>
      <formula>9.999</formula>
    </cfRule>
  </conditionalFormatting>
  <conditionalFormatting sqref="AO47:AO49">
    <cfRule type="cellIs" dxfId="9040" priority="1282" operator="between">
      <formula>0</formula>
      <formula>4.999</formula>
    </cfRule>
  </conditionalFormatting>
  <conditionalFormatting sqref="AP51:AP53">
    <cfRule type="cellIs" dxfId="9039" priority="1275" operator="between">
      <formula>15</formula>
      <formula>20</formula>
    </cfRule>
  </conditionalFormatting>
  <conditionalFormatting sqref="AP51:AP53">
    <cfRule type="cellIs" dxfId="9038" priority="1276" operator="between">
      <formula>10</formula>
      <formula>14.999</formula>
    </cfRule>
  </conditionalFormatting>
  <conditionalFormatting sqref="AP51:AP53">
    <cfRule type="cellIs" dxfId="9037" priority="1277" operator="between">
      <formula>5</formula>
      <formula>9.999</formula>
    </cfRule>
  </conditionalFormatting>
  <conditionalFormatting sqref="AP51:AP53">
    <cfRule type="cellIs" dxfId="9036" priority="1278" operator="between">
      <formula>0</formula>
      <formula>4.999</formula>
    </cfRule>
  </conditionalFormatting>
  <conditionalFormatting sqref="AO51:AO53">
    <cfRule type="cellIs" dxfId="9035" priority="1271" operator="between">
      <formula>15</formula>
      <formula>20</formula>
    </cfRule>
  </conditionalFormatting>
  <conditionalFormatting sqref="AO51:AO53">
    <cfRule type="cellIs" dxfId="9034" priority="1272" operator="between">
      <formula>10</formula>
      <formula>14.999</formula>
    </cfRule>
  </conditionalFormatting>
  <conditionalFormatting sqref="AO51:AO53">
    <cfRule type="cellIs" dxfId="9033" priority="1273" operator="between">
      <formula>5</formula>
      <formula>9.999</formula>
    </cfRule>
  </conditionalFormatting>
  <conditionalFormatting sqref="AO51:AO53">
    <cfRule type="cellIs" dxfId="9032" priority="1274" operator="between">
      <formula>0</formula>
      <formula>4.999</formula>
    </cfRule>
  </conditionalFormatting>
  <conditionalFormatting sqref="AP55:AP57">
    <cfRule type="cellIs" dxfId="9031" priority="1267" operator="between">
      <formula>15</formula>
      <formula>20</formula>
    </cfRule>
  </conditionalFormatting>
  <conditionalFormatting sqref="AP55:AP57">
    <cfRule type="cellIs" dxfId="9030" priority="1268" operator="between">
      <formula>10</formula>
      <formula>14.999</formula>
    </cfRule>
  </conditionalFormatting>
  <conditionalFormatting sqref="AP55:AP57">
    <cfRule type="cellIs" dxfId="9029" priority="1269" operator="between">
      <formula>5</formula>
      <formula>9.999</formula>
    </cfRule>
  </conditionalFormatting>
  <conditionalFormatting sqref="AP55:AP57">
    <cfRule type="cellIs" dxfId="9028" priority="1270" operator="between">
      <formula>0</formula>
      <formula>4.999</formula>
    </cfRule>
  </conditionalFormatting>
  <conditionalFormatting sqref="AO55:AO57">
    <cfRule type="cellIs" dxfId="9027" priority="1263" operator="between">
      <formula>15</formula>
      <formula>20</formula>
    </cfRule>
  </conditionalFormatting>
  <conditionalFormatting sqref="AO55:AO57">
    <cfRule type="cellIs" dxfId="9026" priority="1264" operator="between">
      <formula>10</formula>
      <formula>14.999</formula>
    </cfRule>
  </conditionalFormatting>
  <conditionalFormatting sqref="AO55:AO57">
    <cfRule type="cellIs" dxfId="9025" priority="1265" operator="between">
      <formula>5</formula>
      <formula>9.999</formula>
    </cfRule>
  </conditionalFormatting>
  <conditionalFormatting sqref="AO55:AO57">
    <cfRule type="cellIs" dxfId="9024" priority="1266" operator="between">
      <formula>0</formula>
      <formula>4.999</formula>
    </cfRule>
  </conditionalFormatting>
  <conditionalFormatting sqref="AP61:AP63">
    <cfRule type="cellIs" dxfId="9023" priority="1259" operator="between">
      <formula>15</formula>
      <formula>20</formula>
    </cfRule>
  </conditionalFormatting>
  <conditionalFormatting sqref="AP61:AP63">
    <cfRule type="cellIs" dxfId="9022" priority="1260" operator="between">
      <formula>10</formula>
      <formula>14.999</formula>
    </cfRule>
  </conditionalFormatting>
  <conditionalFormatting sqref="AP61:AP63">
    <cfRule type="cellIs" dxfId="9021" priority="1261" operator="between">
      <formula>5</formula>
      <formula>9.999</formula>
    </cfRule>
  </conditionalFormatting>
  <conditionalFormatting sqref="AP61:AP63">
    <cfRule type="cellIs" dxfId="9020" priority="1262" operator="between">
      <formula>0</formula>
      <formula>4.999</formula>
    </cfRule>
  </conditionalFormatting>
  <conditionalFormatting sqref="AO61:AO63">
    <cfRule type="cellIs" dxfId="9019" priority="1255" operator="between">
      <formula>15</formula>
      <formula>20</formula>
    </cfRule>
  </conditionalFormatting>
  <conditionalFormatting sqref="AO61:AO63">
    <cfRule type="cellIs" dxfId="9018" priority="1256" operator="between">
      <formula>10</formula>
      <formula>14.999</formula>
    </cfRule>
  </conditionalFormatting>
  <conditionalFormatting sqref="AO61:AO63">
    <cfRule type="cellIs" dxfId="9017" priority="1257" operator="between">
      <formula>5</formula>
      <formula>9.999</formula>
    </cfRule>
  </conditionalFormatting>
  <conditionalFormatting sqref="AO61:AO63">
    <cfRule type="cellIs" dxfId="9016" priority="1258" operator="between">
      <formula>0</formula>
      <formula>4.999</formula>
    </cfRule>
  </conditionalFormatting>
  <conditionalFormatting sqref="AP67:AP69">
    <cfRule type="cellIs" dxfId="9015" priority="1251" operator="between">
      <formula>15</formula>
      <formula>20</formula>
    </cfRule>
  </conditionalFormatting>
  <conditionalFormatting sqref="AP67:AP69">
    <cfRule type="cellIs" dxfId="9014" priority="1252" operator="between">
      <formula>10</formula>
      <formula>14.999</formula>
    </cfRule>
  </conditionalFormatting>
  <conditionalFormatting sqref="AP67:AP69">
    <cfRule type="cellIs" dxfId="9013" priority="1253" operator="between">
      <formula>5</formula>
      <formula>9.999</formula>
    </cfRule>
  </conditionalFormatting>
  <conditionalFormatting sqref="AP67:AP69">
    <cfRule type="cellIs" dxfId="9012" priority="1254" operator="between">
      <formula>0</formula>
      <formula>4.999</formula>
    </cfRule>
  </conditionalFormatting>
  <conditionalFormatting sqref="AO67:AO69">
    <cfRule type="cellIs" dxfId="9011" priority="1247" operator="between">
      <formula>15</formula>
      <formula>20</formula>
    </cfRule>
  </conditionalFormatting>
  <conditionalFormatting sqref="AO67:AO69">
    <cfRule type="cellIs" dxfId="9010" priority="1248" operator="between">
      <formula>10</formula>
      <formula>14.999</formula>
    </cfRule>
  </conditionalFormatting>
  <conditionalFormatting sqref="AO67:AO69">
    <cfRule type="cellIs" dxfId="9009" priority="1249" operator="between">
      <formula>5</formula>
      <formula>9.999</formula>
    </cfRule>
  </conditionalFormatting>
  <conditionalFormatting sqref="AO67:AO69">
    <cfRule type="cellIs" dxfId="9008" priority="1250" operator="between">
      <formula>0</formula>
      <formula>4.999</formula>
    </cfRule>
  </conditionalFormatting>
  <conditionalFormatting sqref="AP71:AP73">
    <cfRule type="cellIs" dxfId="9007" priority="1243" operator="between">
      <formula>15</formula>
      <formula>20</formula>
    </cfRule>
  </conditionalFormatting>
  <conditionalFormatting sqref="AP71:AP73">
    <cfRule type="cellIs" dxfId="9006" priority="1244" operator="between">
      <formula>10</formula>
      <formula>14.999</formula>
    </cfRule>
  </conditionalFormatting>
  <conditionalFormatting sqref="AP71:AP73">
    <cfRule type="cellIs" dxfId="9005" priority="1245" operator="between">
      <formula>5</formula>
      <formula>9.999</formula>
    </cfRule>
  </conditionalFormatting>
  <conditionalFormatting sqref="AP71:AP73">
    <cfRule type="cellIs" dxfId="9004" priority="1246" operator="between">
      <formula>0</formula>
      <formula>4.999</formula>
    </cfRule>
  </conditionalFormatting>
  <conditionalFormatting sqref="AO71:AO73">
    <cfRule type="cellIs" dxfId="9003" priority="1239" operator="between">
      <formula>15</formula>
      <formula>20</formula>
    </cfRule>
  </conditionalFormatting>
  <conditionalFormatting sqref="AO71:AO73">
    <cfRule type="cellIs" dxfId="9002" priority="1240" operator="between">
      <formula>10</formula>
      <formula>14.999</formula>
    </cfRule>
  </conditionalFormatting>
  <conditionalFormatting sqref="AO71:AO73">
    <cfRule type="cellIs" dxfId="9001" priority="1241" operator="between">
      <formula>5</formula>
      <formula>9.999</formula>
    </cfRule>
  </conditionalFormatting>
  <conditionalFormatting sqref="AO71:AO73">
    <cfRule type="cellIs" dxfId="9000" priority="1242" operator="between">
      <formula>0</formula>
      <formula>4.999</formula>
    </cfRule>
  </conditionalFormatting>
  <conditionalFormatting sqref="AP33:AP35">
    <cfRule type="cellIs" dxfId="8999" priority="1235" operator="between">
      <formula>15</formula>
      <formula>20</formula>
    </cfRule>
  </conditionalFormatting>
  <conditionalFormatting sqref="AP33:AP35">
    <cfRule type="cellIs" dxfId="8998" priority="1236" operator="between">
      <formula>10</formula>
      <formula>14.999</formula>
    </cfRule>
  </conditionalFormatting>
  <conditionalFormatting sqref="AP33:AP35">
    <cfRule type="cellIs" dxfId="8997" priority="1237" operator="between">
      <formula>5</formula>
      <formula>9.999</formula>
    </cfRule>
  </conditionalFormatting>
  <conditionalFormatting sqref="AP33:AP35">
    <cfRule type="cellIs" dxfId="8996" priority="1238" operator="between">
      <formula>0</formula>
      <formula>4.999</formula>
    </cfRule>
  </conditionalFormatting>
  <conditionalFormatting sqref="AO33:AO35">
    <cfRule type="cellIs" dxfId="8995" priority="1231" operator="between">
      <formula>15</formula>
      <formula>20</formula>
    </cfRule>
  </conditionalFormatting>
  <conditionalFormatting sqref="AO33:AO35">
    <cfRule type="cellIs" dxfId="8994" priority="1232" operator="between">
      <formula>10</formula>
      <formula>14.999</formula>
    </cfRule>
  </conditionalFormatting>
  <conditionalFormatting sqref="AO33:AO35">
    <cfRule type="cellIs" dxfId="8993" priority="1233" operator="between">
      <formula>5</formula>
      <formula>9.999</formula>
    </cfRule>
  </conditionalFormatting>
  <conditionalFormatting sqref="AO33:AO35">
    <cfRule type="cellIs" dxfId="8992" priority="1234" operator="between">
      <formula>0</formula>
      <formula>4.999</formula>
    </cfRule>
  </conditionalFormatting>
  <conditionalFormatting sqref="AO19">
    <cfRule type="beginsWith" dxfId="8991" priority="1219" operator="beginsWith" text="Co-int.">
      <formula>LEFT(AO19,LEN("Co-int."))="Co-int."</formula>
    </cfRule>
  </conditionalFormatting>
  <conditionalFormatting sqref="AO19">
    <cfRule type="beginsWith" dxfId="8990" priority="1220" operator="beginsWith" text="C d'Œ">
      <formula>LEFT(AO19,LEN("C d'Œ"))="C d'Œ"</formula>
    </cfRule>
  </conditionalFormatting>
  <conditionalFormatting sqref="AO19">
    <cfRule type="beginsWith" dxfId="8989" priority="1221" operator="beginsWith" text="C cont.">
      <formula>LEFT(AO19,LEN("C cont."))="C cont."</formula>
    </cfRule>
  </conditionalFormatting>
  <conditionalFormatting sqref="AO19">
    <cfRule type="beginsWith" dxfId="8988" priority="1222" operator="beginsWith" text="É som.">
      <formula>LEFT(AO19,LEN("É som."))="É som."</formula>
    </cfRule>
  </conditionalFormatting>
  <conditionalFormatting sqref="AO19">
    <cfRule type="beginsWith" dxfId="8987" priority="1223" operator="beginsWith" text="PPLU">
      <formula>LEFT(AO19,LEN("PPLU"))="PPLU"</formula>
    </cfRule>
  </conditionalFormatting>
  <conditionalFormatting sqref="AO19">
    <cfRule type="beginsWith" dxfId="8986" priority="1224" operator="beginsWith" text="PPP">
      <formula>LEFT(AO19,LEN("PPP"))="PPP"</formula>
    </cfRule>
  </conditionalFormatting>
  <conditionalFormatting sqref="AO19">
    <cfRule type="beginsWith" dxfId="8985" priority="1225" operator="beginsWith" text="PPRO">
      <formula>LEFT(AO19,LEN("PPRO"))="PPRO"</formula>
    </cfRule>
  </conditionalFormatting>
  <conditionalFormatting sqref="AO19">
    <cfRule type="beginsWith" dxfId="8984" priority="1226" operator="beginsWith" text="CCF">
      <formula>LEFT(AO19,LEN("CCF"))="CCF"</formula>
    </cfRule>
  </conditionalFormatting>
  <conditionalFormatting sqref="AO19">
    <cfRule type="beginsWith" dxfId="8983" priority="1227" operator="beginsWith" text="PFMP+">
      <formula>LEFT(AO19,LEN("PFMP+"))="PFMP+"</formula>
    </cfRule>
  </conditionalFormatting>
  <conditionalFormatting sqref="AO19">
    <cfRule type="beginsWith" dxfId="8982" priority="1228" operator="beginsWith" text="PFMP">
      <formula>LEFT(AO19,LEN("PFMP"))="PFMP"</formula>
    </cfRule>
  </conditionalFormatting>
  <conditionalFormatting sqref="AO19">
    <cfRule type="beginsWith" dxfId="8981" priority="1229" operator="beginsWith" text="É diag.">
      <formula>LEFT(AO19,LEN("É diag."))="É diag."</formula>
    </cfRule>
  </conditionalFormatting>
  <conditionalFormatting sqref="AO19">
    <cfRule type="beginsWith" dxfId="8980" priority="1230" operator="beginsWith" text="É form.">
      <formula>LEFT(AO19,LEN("É form."))="É form."</formula>
    </cfRule>
  </conditionalFormatting>
  <conditionalFormatting sqref="AP19">
    <cfRule type="beginsWith" dxfId="8979" priority="1207" operator="beginsWith" text="Co-int.">
      <formula>LEFT(AP19,LEN("Co-int."))="Co-int."</formula>
    </cfRule>
  </conditionalFormatting>
  <conditionalFormatting sqref="AP19">
    <cfRule type="beginsWith" dxfId="8978" priority="1208" operator="beginsWith" text="C d'Œ">
      <formula>LEFT(AP19,LEN("C d'Œ"))="C d'Œ"</formula>
    </cfRule>
  </conditionalFormatting>
  <conditionalFormatting sqref="AP19">
    <cfRule type="beginsWith" dxfId="8977" priority="1209" operator="beginsWith" text="C cont.">
      <formula>LEFT(AP19,LEN("C cont."))="C cont."</formula>
    </cfRule>
  </conditionalFormatting>
  <conditionalFormatting sqref="AP19">
    <cfRule type="beginsWith" dxfId="8976" priority="1210" operator="beginsWith" text="É som.">
      <formula>LEFT(AP19,LEN("É som."))="É som."</formula>
    </cfRule>
  </conditionalFormatting>
  <conditionalFormatting sqref="AP19">
    <cfRule type="beginsWith" dxfId="8975" priority="1211" operator="beginsWith" text="PPLU">
      <formula>LEFT(AP19,LEN("PPLU"))="PPLU"</formula>
    </cfRule>
  </conditionalFormatting>
  <conditionalFormatting sqref="AP19">
    <cfRule type="beginsWith" dxfId="8974" priority="1212" operator="beginsWith" text="PPP">
      <formula>LEFT(AP19,LEN("PPP"))="PPP"</formula>
    </cfRule>
  </conditionalFormatting>
  <conditionalFormatting sqref="AP19">
    <cfRule type="beginsWith" dxfId="8973" priority="1213" operator="beginsWith" text="PPRO">
      <formula>LEFT(AP19,LEN("PPRO"))="PPRO"</formula>
    </cfRule>
  </conditionalFormatting>
  <conditionalFormatting sqref="AP19">
    <cfRule type="beginsWith" dxfId="8972" priority="1214" operator="beginsWith" text="CCF">
      <formula>LEFT(AP19,LEN("CCF"))="CCF"</formula>
    </cfRule>
  </conditionalFormatting>
  <conditionalFormatting sqref="AP19">
    <cfRule type="beginsWith" dxfId="8971" priority="1215" operator="beginsWith" text="PFMP+">
      <formula>LEFT(AP19,LEN("PFMP+"))="PFMP+"</formula>
    </cfRule>
  </conditionalFormatting>
  <conditionalFormatting sqref="AP19">
    <cfRule type="beginsWith" dxfId="8970" priority="1216" operator="beginsWith" text="PFMP">
      <formula>LEFT(AP19,LEN("PFMP"))="PFMP"</formula>
    </cfRule>
  </conditionalFormatting>
  <conditionalFormatting sqref="AP19">
    <cfRule type="beginsWith" dxfId="8969" priority="1217" operator="beginsWith" text="É diag.">
      <formula>LEFT(AP19,LEN("É diag."))="É diag."</formula>
    </cfRule>
  </conditionalFormatting>
  <conditionalFormatting sqref="AP19">
    <cfRule type="beginsWith" dxfId="8968" priority="1218" operator="beginsWith" text="É form.">
      <formula>LEFT(AP19,LEN("É form."))="É form."</formula>
    </cfRule>
  </conditionalFormatting>
  <conditionalFormatting sqref="AN37:AN39">
    <cfRule type="cellIs" dxfId="8967" priority="1203" operator="between">
      <formula>15</formula>
      <formula>20</formula>
    </cfRule>
  </conditionalFormatting>
  <conditionalFormatting sqref="AN37:AN39">
    <cfRule type="cellIs" dxfId="8966" priority="1204" operator="between">
      <formula>10</formula>
      <formula>14.999</formula>
    </cfRule>
  </conditionalFormatting>
  <conditionalFormatting sqref="AN37:AN39">
    <cfRule type="cellIs" dxfId="8965" priority="1205" operator="between">
      <formula>5</formula>
      <formula>9.999</formula>
    </cfRule>
  </conditionalFormatting>
  <conditionalFormatting sqref="AN37:AN39">
    <cfRule type="cellIs" dxfId="8964" priority="1206" operator="between">
      <formula>0</formula>
      <formula>4.999</formula>
    </cfRule>
  </conditionalFormatting>
  <conditionalFormatting sqref="AM37:AM39">
    <cfRule type="cellIs" dxfId="8963" priority="1199" operator="between">
      <formula>15</formula>
      <formula>20</formula>
    </cfRule>
  </conditionalFormatting>
  <conditionalFormatting sqref="AM37:AM39">
    <cfRule type="cellIs" dxfId="8962" priority="1200" operator="between">
      <formula>10</formula>
      <formula>14.999</formula>
    </cfRule>
  </conditionalFormatting>
  <conditionalFormatting sqref="AM37:AM39">
    <cfRule type="cellIs" dxfId="8961" priority="1201" operator="between">
      <formula>5</formula>
      <formula>9.999</formula>
    </cfRule>
  </conditionalFormatting>
  <conditionalFormatting sqref="AM37:AM39">
    <cfRule type="cellIs" dxfId="8960" priority="1202" operator="between">
      <formula>0</formula>
      <formula>4.999</formula>
    </cfRule>
  </conditionalFormatting>
  <conditionalFormatting sqref="AN41:AN43">
    <cfRule type="cellIs" dxfId="8959" priority="1195" operator="between">
      <formula>15</formula>
      <formula>20</formula>
    </cfRule>
  </conditionalFormatting>
  <conditionalFormatting sqref="AN41:AN43">
    <cfRule type="cellIs" dxfId="8958" priority="1196" operator="between">
      <formula>10</formula>
      <formula>14.999</formula>
    </cfRule>
  </conditionalFormatting>
  <conditionalFormatting sqref="AN41:AN43">
    <cfRule type="cellIs" dxfId="8957" priority="1197" operator="between">
      <formula>5</formula>
      <formula>9.999</formula>
    </cfRule>
  </conditionalFormatting>
  <conditionalFormatting sqref="AN41:AN43">
    <cfRule type="cellIs" dxfId="8956" priority="1198" operator="between">
      <formula>0</formula>
      <formula>4.999</formula>
    </cfRule>
  </conditionalFormatting>
  <conditionalFormatting sqref="AM41:AM43">
    <cfRule type="cellIs" dxfId="8955" priority="1191" operator="between">
      <formula>15</formula>
      <formula>20</formula>
    </cfRule>
  </conditionalFormatting>
  <conditionalFormatting sqref="AM41:AM43">
    <cfRule type="cellIs" dxfId="8954" priority="1192" operator="between">
      <formula>10</formula>
      <formula>14.999</formula>
    </cfRule>
  </conditionalFormatting>
  <conditionalFormatting sqref="AM41:AM43">
    <cfRule type="cellIs" dxfId="8953" priority="1193" operator="between">
      <formula>5</formula>
      <formula>9.999</formula>
    </cfRule>
  </conditionalFormatting>
  <conditionalFormatting sqref="AM41:AM43">
    <cfRule type="cellIs" dxfId="8952" priority="1194" operator="between">
      <formula>0</formula>
      <formula>4.999</formula>
    </cfRule>
  </conditionalFormatting>
  <conditionalFormatting sqref="AN47:AN49">
    <cfRule type="cellIs" dxfId="8951" priority="1187" operator="between">
      <formula>15</formula>
      <formula>20</formula>
    </cfRule>
  </conditionalFormatting>
  <conditionalFormatting sqref="AN47:AN49">
    <cfRule type="cellIs" dxfId="8950" priority="1188" operator="between">
      <formula>10</formula>
      <formula>14.999</formula>
    </cfRule>
  </conditionalFormatting>
  <conditionalFormatting sqref="AN47:AN49">
    <cfRule type="cellIs" dxfId="8949" priority="1189" operator="between">
      <formula>5</formula>
      <formula>9.999</formula>
    </cfRule>
  </conditionalFormatting>
  <conditionalFormatting sqref="AN47:AN49">
    <cfRule type="cellIs" dxfId="8948" priority="1190" operator="between">
      <formula>0</formula>
      <formula>4.999</formula>
    </cfRule>
  </conditionalFormatting>
  <conditionalFormatting sqref="AM47:AM49">
    <cfRule type="cellIs" dxfId="8947" priority="1183" operator="between">
      <formula>15</formula>
      <formula>20</formula>
    </cfRule>
  </conditionalFormatting>
  <conditionalFormatting sqref="AM47:AM49">
    <cfRule type="cellIs" dxfId="8946" priority="1184" operator="between">
      <formula>10</formula>
      <formula>14.999</formula>
    </cfRule>
  </conditionalFormatting>
  <conditionalFormatting sqref="AM47:AM49">
    <cfRule type="cellIs" dxfId="8945" priority="1185" operator="between">
      <formula>5</formula>
      <formula>9.999</formula>
    </cfRule>
  </conditionalFormatting>
  <conditionalFormatting sqref="AM47:AM49">
    <cfRule type="cellIs" dxfId="8944" priority="1186" operator="between">
      <formula>0</formula>
      <formula>4.999</formula>
    </cfRule>
  </conditionalFormatting>
  <conditionalFormatting sqref="AN51:AN53">
    <cfRule type="cellIs" dxfId="8943" priority="1179" operator="between">
      <formula>15</formula>
      <formula>20</formula>
    </cfRule>
  </conditionalFormatting>
  <conditionalFormatting sqref="AN51:AN53">
    <cfRule type="cellIs" dxfId="8942" priority="1180" operator="between">
      <formula>10</formula>
      <formula>14.999</formula>
    </cfRule>
  </conditionalFormatting>
  <conditionalFormatting sqref="AN51:AN53">
    <cfRule type="cellIs" dxfId="8941" priority="1181" operator="between">
      <formula>5</formula>
      <formula>9.999</formula>
    </cfRule>
  </conditionalFormatting>
  <conditionalFormatting sqref="AN51:AN53">
    <cfRule type="cellIs" dxfId="8940" priority="1182" operator="between">
      <formula>0</formula>
      <formula>4.999</formula>
    </cfRule>
  </conditionalFormatting>
  <conditionalFormatting sqref="AM51:AM53">
    <cfRule type="cellIs" dxfId="8939" priority="1175" operator="between">
      <formula>15</formula>
      <formula>20</formula>
    </cfRule>
  </conditionalFormatting>
  <conditionalFormatting sqref="AM51:AM53">
    <cfRule type="cellIs" dxfId="8938" priority="1176" operator="between">
      <formula>10</formula>
      <formula>14.999</formula>
    </cfRule>
  </conditionalFormatting>
  <conditionalFormatting sqref="AM51:AM53">
    <cfRule type="cellIs" dxfId="8937" priority="1177" operator="between">
      <formula>5</formula>
      <formula>9.999</formula>
    </cfRule>
  </conditionalFormatting>
  <conditionalFormatting sqref="AM51:AM53">
    <cfRule type="cellIs" dxfId="8936" priority="1178" operator="between">
      <formula>0</formula>
      <formula>4.999</formula>
    </cfRule>
  </conditionalFormatting>
  <conditionalFormatting sqref="AN55:AN57">
    <cfRule type="cellIs" dxfId="8935" priority="1171" operator="between">
      <formula>15</formula>
      <formula>20</formula>
    </cfRule>
  </conditionalFormatting>
  <conditionalFormatting sqref="AN55:AN57">
    <cfRule type="cellIs" dxfId="8934" priority="1172" operator="between">
      <formula>10</formula>
      <formula>14.999</formula>
    </cfRule>
  </conditionalFormatting>
  <conditionalFormatting sqref="AN55:AN57">
    <cfRule type="cellIs" dxfId="8933" priority="1173" operator="between">
      <formula>5</formula>
      <formula>9.999</formula>
    </cfRule>
  </conditionalFormatting>
  <conditionalFormatting sqref="AN55:AN57">
    <cfRule type="cellIs" dxfId="8932" priority="1174" operator="between">
      <formula>0</formula>
      <formula>4.999</formula>
    </cfRule>
  </conditionalFormatting>
  <conditionalFormatting sqref="AM55:AM57">
    <cfRule type="cellIs" dxfId="8931" priority="1167" operator="between">
      <formula>15</formula>
      <formula>20</formula>
    </cfRule>
  </conditionalFormatting>
  <conditionalFormatting sqref="AM55:AM57">
    <cfRule type="cellIs" dxfId="8930" priority="1168" operator="between">
      <formula>10</formula>
      <formula>14.999</formula>
    </cfRule>
  </conditionalFormatting>
  <conditionalFormatting sqref="AM55:AM57">
    <cfRule type="cellIs" dxfId="8929" priority="1169" operator="between">
      <formula>5</formula>
      <formula>9.999</formula>
    </cfRule>
  </conditionalFormatting>
  <conditionalFormatting sqref="AM55:AM57">
    <cfRule type="cellIs" dxfId="8928" priority="1170" operator="between">
      <formula>0</formula>
      <formula>4.999</formula>
    </cfRule>
  </conditionalFormatting>
  <conditionalFormatting sqref="AN61:AN63">
    <cfRule type="cellIs" dxfId="8927" priority="1163" operator="between">
      <formula>15</formula>
      <formula>20</formula>
    </cfRule>
  </conditionalFormatting>
  <conditionalFormatting sqref="AN61:AN63">
    <cfRule type="cellIs" dxfId="8926" priority="1164" operator="between">
      <formula>10</formula>
      <formula>14.999</formula>
    </cfRule>
  </conditionalFormatting>
  <conditionalFormatting sqref="AN61:AN63">
    <cfRule type="cellIs" dxfId="8925" priority="1165" operator="between">
      <formula>5</formula>
      <formula>9.999</formula>
    </cfRule>
  </conditionalFormatting>
  <conditionalFormatting sqref="AN61:AN63">
    <cfRule type="cellIs" dxfId="8924" priority="1166" operator="between">
      <formula>0</formula>
      <formula>4.999</formula>
    </cfRule>
  </conditionalFormatting>
  <conditionalFormatting sqref="AM61:AM63">
    <cfRule type="cellIs" dxfId="8923" priority="1159" operator="between">
      <formula>15</formula>
      <formula>20</formula>
    </cfRule>
  </conditionalFormatting>
  <conditionalFormatting sqref="AM61:AM63">
    <cfRule type="cellIs" dxfId="8922" priority="1160" operator="between">
      <formula>10</formula>
      <formula>14.999</formula>
    </cfRule>
  </conditionalFormatting>
  <conditionalFormatting sqref="AM61:AM63">
    <cfRule type="cellIs" dxfId="8921" priority="1161" operator="between">
      <formula>5</formula>
      <formula>9.999</formula>
    </cfRule>
  </conditionalFormatting>
  <conditionalFormatting sqref="AM61:AM63">
    <cfRule type="cellIs" dxfId="8920" priority="1162" operator="between">
      <formula>0</formula>
      <formula>4.999</formula>
    </cfRule>
  </conditionalFormatting>
  <conditionalFormatting sqref="AN67:AN69">
    <cfRule type="cellIs" dxfId="8919" priority="1155" operator="between">
      <formula>15</formula>
      <formula>20</formula>
    </cfRule>
  </conditionalFormatting>
  <conditionalFormatting sqref="AN67:AN69">
    <cfRule type="cellIs" dxfId="8918" priority="1156" operator="between">
      <formula>10</formula>
      <formula>14.999</formula>
    </cfRule>
  </conditionalFormatting>
  <conditionalFormatting sqref="AN67:AN69">
    <cfRule type="cellIs" dxfId="8917" priority="1157" operator="between">
      <formula>5</formula>
      <formula>9.999</formula>
    </cfRule>
  </conditionalFormatting>
  <conditionalFormatting sqref="AN67:AN69">
    <cfRule type="cellIs" dxfId="8916" priority="1158" operator="between">
      <formula>0</formula>
      <formula>4.999</formula>
    </cfRule>
  </conditionalFormatting>
  <conditionalFormatting sqref="AM67:AM69">
    <cfRule type="cellIs" dxfId="8915" priority="1151" operator="between">
      <formula>15</formula>
      <formula>20</formula>
    </cfRule>
  </conditionalFormatting>
  <conditionalFormatting sqref="AM67:AM69">
    <cfRule type="cellIs" dxfId="8914" priority="1152" operator="between">
      <formula>10</formula>
      <formula>14.999</formula>
    </cfRule>
  </conditionalFormatting>
  <conditionalFormatting sqref="AM67:AM69">
    <cfRule type="cellIs" dxfId="8913" priority="1153" operator="between">
      <formula>5</formula>
      <formula>9.999</formula>
    </cfRule>
  </conditionalFormatting>
  <conditionalFormatting sqref="AM67:AM69">
    <cfRule type="cellIs" dxfId="8912" priority="1154" operator="between">
      <formula>0</formula>
      <formula>4.999</formula>
    </cfRule>
  </conditionalFormatting>
  <conditionalFormatting sqref="AN71:AN73">
    <cfRule type="cellIs" dxfId="8911" priority="1147" operator="between">
      <formula>15</formula>
      <formula>20</formula>
    </cfRule>
  </conditionalFormatting>
  <conditionalFormatting sqref="AN71:AN73">
    <cfRule type="cellIs" dxfId="8910" priority="1148" operator="between">
      <formula>10</formula>
      <formula>14.999</formula>
    </cfRule>
  </conditionalFormatting>
  <conditionalFormatting sqref="AN71:AN73">
    <cfRule type="cellIs" dxfId="8909" priority="1149" operator="between">
      <formula>5</formula>
      <formula>9.999</formula>
    </cfRule>
  </conditionalFormatting>
  <conditionalFormatting sqref="AN71:AN73">
    <cfRule type="cellIs" dxfId="8908" priority="1150" operator="between">
      <formula>0</formula>
      <formula>4.999</formula>
    </cfRule>
  </conditionalFormatting>
  <conditionalFormatting sqref="AM71:AM73">
    <cfRule type="cellIs" dxfId="8907" priority="1143" operator="between">
      <formula>15</formula>
      <formula>20</formula>
    </cfRule>
  </conditionalFormatting>
  <conditionalFormatting sqref="AM71:AM73">
    <cfRule type="cellIs" dxfId="8906" priority="1144" operator="between">
      <formula>10</formula>
      <formula>14.999</formula>
    </cfRule>
  </conditionalFormatting>
  <conditionalFormatting sqref="AM71:AM73">
    <cfRule type="cellIs" dxfId="8905" priority="1145" operator="between">
      <formula>5</formula>
      <formula>9.999</formula>
    </cfRule>
  </conditionalFormatting>
  <conditionalFormatting sqref="AM71:AM73">
    <cfRule type="cellIs" dxfId="8904" priority="1146" operator="between">
      <formula>0</formula>
      <formula>4.999</formula>
    </cfRule>
  </conditionalFormatting>
  <conditionalFormatting sqref="AN33:AN35">
    <cfRule type="cellIs" dxfId="8903" priority="1139" operator="between">
      <formula>15</formula>
      <formula>20</formula>
    </cfRule>
  </conditionalFormatting>
  <conditionalFormatting sqref="AN33:AN35">
    <cfRule type="cellIs" dxfId="8902" priority="1140" operator="between">
      <formula>10</formula>
      <formula>14.999</formula>
    </cfRule>
  </conditionalFormatting>
  <conditionalFormatting sqref="AN33:AN35">
    <cfRule type="cellIs" dxfId="8901" priority="1141" operator="between">
      <formula>5</formula>
      <formula>9.999</formula>
    </cfRule>
  </conditionalFormatting>
  <conditionalFormatting sqref="AN33:AN35">
    <cfRule type="cellIs" dxfId="8900" priority="1142" operator="between">
      <formula>0</formula>
      <formula>4.999</formula>
    </cfRule>
  </conditionalFormatting>
  <conditionalFormatting sqref="AM33:AM35">
    <cfRule type="cellIs" dxfId="8899" priority="1135" operator="between">
      <formula>15</formula>
      <formula>20</formula>
    </cfRule>
  </conditionalFormatting>
  <conditionalFormatting sqref="AM33:AM35">
    <cfRule type="cellIs" dxfId="8898" priority="1136" operator="between">
      <formula>10</formula>
      <formula>14.999</formula>
    </cfRule>
  </conditionalFormatting>
  <conditionalFormatting sqref="AM33:AM35">
    <cfRule type="cellIs" dxfId="8897" priority="1137" operator="between">
      <formula>5</formula>
      <formula>9.999</formula>
    </cfRule>
  </conditionalFormatting>
  <conditionalFormatting sqref="AM33:AM35">
    <cfRule type="cellIs" dxfId="8896" priority="1138" operator="between">
      <formula>0</formula>
      <formula>4.999</formula>
    </cfRule>
  </conditionalFormatting>
  <conditionalFormatting sqref="AM19">
    <cfRule type="beginsWith" dxfId="8895" priority="1123" operator="beginsWith" text="Co-int.">
      <formula>LEFT(AM19,LEN("Co-int."))="Co-int."</formula>
    </cfRule>
  </conditionalFormatting>
  <conditionalFormatting sqref="AM19">
    <cfRule type="beginsWith" dxfId="8894" priority="1124" operator="beginsWith" text="C d'Œ">
      <formula>LEFT(AM19,LEN("C d'Œ"))="C d'Œ"</formula>
    </cfRule>
  </conditionalFormatting>
  <conditionalFormatting sqref="AM19">
    <cfRule type="beginsWith" dxfId="8893" priority="1125" operator="beginsWith" text="C cont.">
      <formula>LEFT(AM19,LEN("C cont."))="C cont."</formula>
    </cfRule>
  </conditionalFormatting>
  <conditionalFormatting sqref="AM19">
    <cfRule type="beginsWith" dxfId="8892" priority="1126" operator="beginsWith" text="É som.">
      <formula>LEFT(AM19,LEN("É som."))="É som."</formula>
    </cfRule>
  </conditionalFormatting>
  <conditionalFormatting sqref="AM19">
    <cfRule type="beginsWith" dxfId="8891" priority="1127" operator="beginsWith" text="PPLU">
      <formula>LEFT(AM19,LEN("PPLU"))="PPLU"</formula>
    </cfRule>
  </conditionalFormatting>
  <conditionalFormatting sqref="AM19">
    <cfRule type="beginsWith" dxfId="8890" priority="1128" operator="beginsWith" text="PPP">
      <formula>LEFT(AM19,LEN("PPP"))="PPP"</formula>
    </cfRule>
  </conditionalFormatting>
  <conditionalFormatting sqref="AM19">
    <cfRule type="beginsWith" dxfId="8889" priority="1129" operator="beginsWith" text="PPRO">
      <formula>LEFT(AM19,LEN("PPRO"))="PPRO"</formula>
    </cfRule>
  </conditionalFormatting>
  <conditionalFormatting sqref="AM19">
    <cfRule type="beginsWith" dxfId="8888" priority="1130" operator="beginsWith" text="CCF">
      <formula>LEFT(AM19,LEN("CCF"))="CCF"</formula>
    </cfRule>
  </conditionalFormatting>
  <conditionalFormatting sqref="AM19">
    <cfRule type="beginsWith" dxfId="8887" priority="1131" operator="beginsWith" text="PFMP+">
      <formula>LEFT(AM19,LEN("PFMP+"))="PFMP+"</formula>
    </cfRule>
  </conditionalFormatting>
  <conditionalFormatting sqref="AM19">
    <cfRule type="beginsWith" dxfId="8886" priority="1132" operator="beginsWith" text="PFMP">
      <formula>LEFT(AM19,LEN("PFMP"))="PFMP"</formula>
    </cfRule>
  </conditionalFormatting>
  <conditionalFormatting sqref="AM19">
    <cfRule type="beginsWith" dxfId="8885" priority="1133" operator="beginsWith" text="É diag.">
      <formula>LEFT(AM19,LEN("É diag."))="É diag."</formula>
    </cfRule>
  </conditionalFormatting>
  <conditionalFormatting sqref="AM19">
    <cfRule type="beginsWith" dxfId="8884" priority="1134" operator="beginsWith" text="É form.">
      <formula>LEFT(AM19,LEN("É form."))="É form."</formula>
    </cfRule>
  </conditionalFormatting>
  <conditionalFormatting sqref="AN19">
    <cfRule type="beginsWith" dxfId="8883" priority="1111" operator="beginsWith" text="Co-int.">
      <formula>LEFT(AN19,LEN("Co-int."))="Co-int."</formula>
    </cfRule>
  </conditionalFormatting>
  <conditionalFormatting sqref="AN19">
    <cfRule type="beginsWith" dxfId="8882" priority="1112" operator="beginsWith" text="C d'Œ">
      <formula>LEFT(AN19,LEN("C d'Œ"))="C d'Œ"</formula>
    </cfRule>
  </conditionalFormatting>
  <conditionalFormatting sqref="AN19">
    <cfRule type="beginsWith" dxfId="8881" priority="1113" operator="beginsWith" text="C cont.">
      <formula>LEFT(AN19,LEN("C cont."))="C cont."</formula>
    </cfRule>
  </conditionalFormatting>
  <conditionalFormatting sqref="AN19">
    <cfRule type="beginsWith" dxfId="8880" priority="1114" operator="beginsWith" text="É som.">
      <formula>LEFT(AN19,LEN("É som."))="É som."</formula>
    </cfRule>
  </conditionalFormatting>
  <conditionalFormatting sqref="AN19">
    <cfRule type="beginsWith" dxfId="8879" priority="1115" operator="beginsWith" text="PPLU">
      <formula>LEFT(AN19,LEN("PPLU"))="PPLU"</formula>
    </cfRule>
  </conditionalFormatting>
  <conditionalFormatting sqref="AN19">
    <cfRule type="beginsWith" dxfId="8878" priority="1116" operator="beginsWith" text="PPP">
      <formula>LEFT(AN19,LEN("PPP"))="PPP"</formula>
    </cfRule>
  </conditionalFormatting>
  <conditionalFormatting sqref="AN19">
    <cfRule type="beginsWith" dxfId="8877" priority="1117" operator="beginsWith" text="PPRO">
      <formula>LEFT(AN19,LEN("PPRO"))="PPRO"</formula>
    </cfRule>
  </conditionalFormatting>
  <conditionalFormatting sqref="AN19">
    <cfRule type="beginsWith" dxfId="8876" priority="1118" operator="beginsWith" text="CCF">
      <formula>LEFT(AN19,LEN("CCF"))="CCF"</formula>
    </cfRule>
  </conditionalFormatting>
  <conditionalFormatting sqref="AN19">
    <cfRule type="beginsWith" dxfId="8875" priority="1119" operator="beginsWith" text="PFMP+">
      <formula>LEFT(AN19,LEN("PFMP+"))="PFMP+"</formula>
    </cfRule>
  </conditionalFormatting>
  <conditionalFormatting sqref="AN19">
    <cfRule type="beginsWith" dxfId="8874" priority="1120" operator="beginsWith" text="PFMP">
      <formula>LEFT(AN19,LEN("PFMP"))="PFMP"</formula>
    </cfRule>
  </conditionalFormatting>
  <conditionalFormatting sqref="AN19">
    <cfRule type="beginsWith" dxfId="8873" priority="1121" operator="beginsWith" text="É diag.">
      <formula>LEFT(AN19,LEN("É diag."))="É diag."</formula>
    </cfRule>
  </conditionalFormatting>
  <conditionalFormatting sqref="AN19">
    <cfRule type="beginsWith" dxfId="8872" priority="1122" operator="beginsWith" text="É form.">
      <formula>LEFT(AN19,LEN("É form."))="É form."</formula>
    </cfRule>
  </conditionalFormatting>
  <conditionalFormatting sqref="AS15">
    <cfRule type="beginsWith" dxfId="8871" priority="1110" operator="beginsWith" text="?">
      <formula>LEFT(AS15,LEN("?"))="?"</formula>
    </cfRule>
  </conditionalFormatting>
  <conditionalFormatting sqref="BV76 BV79">
    <cfRule type="cellIs" dxfId="8870" priority="1105" operator="greaterThan">
      <formula>3</formula>
    </cfRule>
  </conditionalFormatting>
  <conditionalFormatting sqref="BV76 BV79">
    <cfRule type="cellIs" dxfId="8869" priority="1106" operator="lessThan">
      <formula>1</formula>
    </cfRule>
  </conditionalFormatting>
  <conditionalFormatting sqref="BV76 BV79">
    <cfRule type="cellIs" dxfId="8868" priority="1107" operator="equal">
      <formula>3</formula>
    </cfRule>
  </conditionalFormatting>
  <conditionalFormatting sqref="BV76 BV79">
    <cfRule type="cellIs" dxfId="8867" priority="1108" operator="equal">
      <formula>2</formula>
    </cfRule>
  </conditionalFormatting>
  <conditionalFormatting sqref="BV76 BV79">
    <cfRule type="cellIs" dxfId="8866" priority="1109" operator="equal">
      <formula>#REF!</formula>
    </cfRule>
  </conditionalFormatting>
  <conditionalFormatting sqref="BR75">
    <cfRule type="cellIs" dxfId="8865" priority="772" operator="equal">
      <formula>0</formula>
    </cfRule>
  </conditionalFormatting>
  <conditionalFormatting sqref="BT77">
    <cfRule type="cellIs" dxfId="8864" priority="597" operator="between">
      <formula>15</formula>
      <formula>20</formula>
    </cfRule>
  </conditionalFormatting>
  <conditionalFormatting sqref="BT77">
    <cfRule type="cellIs" dxfId="8863" priority="598" operator="between">
      <formula>10</formula>
      <formula>14.999</formula>
    </cfRule>
  </conditionalFormatting>
  <conditionalFormatting sqref="BT77">
    <cfRule type="cellIs" dxfId="8862" priority="599" operator="between">
      <formula>5</formula>
      <formula>9.999</formula>
    </cfRule>
  </conditionalFormatting>
  <conditionalFormatting sqref="BT77">
    <cfRule type="cellIs" dxfId="8861" priority="600" operator="between">
      <formula>0.001</formula>
      <formula>4.999</formula>
    </cfRule>
  </conditionalFormatting>
  <conditionalFormatting sqref="BT77">
    <cfRule type="cellIs" dxfId="8860" priority="596" operator="equal">
      <formula>0</formula>
    </cfRule>
  </conditionalFormatting>
  <conditionalFormatting sqref="BU77">
    <cfRule type="cellIs" dxfId="8859" priority="591" operator="greaterThan">
      <formula>3</formula>
    </cfRule>
  </conditionalFormatting>
  <conditionalFormatting sqref="BU77">
    <cfRule type="cellIs" dxfId="8858" priority="592" operator="lessThan">
      <formula>1</formula>
    </cfRule>
  </conditionalFormatting>
  <conditionalFormatting sqref="BU77">
    <cfRule type="cellIs" dxfId="8857" priority="593" operator="equal">
      <formula>3</formula>
    </cfRule>
  </conditionalFormatting>
  <conditionalFormatting sqref="BU77">
    <cfRule type="containsText" dxfId="8856" priority="594" operator="containsText" text="2">
      <formula>NOT(ISERROR(SEARCH("2",BU77)))</formula>
    </cfRule>
  </conditionalFormatting>
  <conditionalFormatting sqref="BU77">
    <cfRule type="containsText" dxfId="8855" priority="595" operator="containsText" text="1">
      <formula>NOT(ISERROR(SEARCH("1",BU77)))</formula>
    </cfRule>
  </conditionalFormatting>
  <conditionalFormatting sqref="BU71">
    <cfRule type="cellIs" dxfId="8854" priority="586" operator="greaterThan">
      <formula>3</formula>
    </cfRule>
  </conditionalFormatting>
  <conditionalFormatting sqref="BU71">
    <cfRule type="cellIs" dxfId="8853" priority="587" operator="lessThan">
      <formula>1</formula>
    </cfRule>
  </conditionalFormatting>
  <conditionalFormatting sqref="BU71">
    <cfRule type="cellIs" dxfId="8852" priority="588" operator="equal">
      <formula>3</formula>
    </cfRule>
  </conditionalFormatting>
  <conditionalFormatting sqref="BU71">
    <cfRule type="cellIs" dxfId="8851" priority="589" operator="equal">
      <formula>2</formula>
    </cfRule>
  </conditionalFormatting>
  <conditionalFormatting sqref="BU71">
    <cfRule type="cellIs" dxfId="8850" priority="590" operator="equal">
      <formula>#REF!</formula>
    </cfRule>
  </conditionalFormatting>
  <conditionalFormatting sqref="BT80">
    <cfRule type="cellIs" dxfId="8849" priority="582" operator="between">
      <formula>15</formula>
      <formula>20</formula>
    </cfRule>
  </conditionalFormatting>
  <conditionalFormatting sqref="BT80">
    <cfRule type="cellIs" dxfId="8848" priority="583" operator="between">
      <formula>10</formula>
      <formula>14.999</formula>
    </cfRule>
  </conditionalFormatting>
  <conditionalFormatting sqref="BT80">
    <cfRule type="cellIs" dxfId="8847" priority="584" operator="between">
      <formula>5</formula>
      <formula>9.999</formula>
    </cfRule>
  </conditionalFormatting>
  <conditionalFormatting sqref="BT80">
    <cfRule type="cellIs" dxfId="8846" priority="585" operator="between">
      <formula>0.001</formula>
      <formula>4.999</formula>
    </cfRule>
  </conditionalFormatting>
  <conditionalFormatting sqref="BT80">
    <cfRule type="cellIs" dxfId="8845" priority="581" operator="equal">
      <formula>0</formula>
    </cfRule>
  </conditionalFormatting>
  <conditionalFormatting sqref="BU80">
    <cfRule type="cellIs" dxfId="8844" priority="561" operator="greaterThan">
      <formula>3</formula>
    </cfRule>
  </conditionalFormatting>
  <conditionalFormatting sqref="BU80">
    <cfRule type="cellIs" dxfId="8843" priority="562" operator="lessThan">
      <formula>1</formula>
    </cfRule>
  </conditionalFormatting>
  <conditionalFormatting sqref="BU80">
    <cfRule type="cellIs" dxfId="8842" priority="563" operator="equal">
      <formula>3</formula>
    </cfRule>
  </conditionalFormatting>
  <conditionalFormatting sqref="BU80">
    <cfRule type="containsText" dxfId="8841" priority="564" operator="containsText" text="2">
      <formula>NOT(ISERROR(SEARCH("2",BU80)))</formula>
    </cfRule>
  </conditionalFormatting>
  <conditionalFormatting sqref="BU80">
    <cfRule type="containsText" dxfId="8840" priority="565" operator="containsText" text="1">
      <formula>NOT(ISERROR(SEARCH("1",BU80)))</formula>
    </cfRule>
  </conditionalFormatting>
  <conditionalFormatting sqref="I21">
    <cfRule type="beginsWith" dxfId="8839" priority="549" operator="beginsWith" text="Co-int.">
      <formula>LEFT(I21,LEN("Co-int."))="Co-int."</formula>
    </cfRule>
  </conditionalFormatting>
  <conditionalFormatting sqref="I21">
    <cfRule type="beginsWith" dxfId="8838" priority="550" operator="beginsWith" text="C d'Œ">
      <formula>LEFT(I21,LEN("C d'Œ"))="C d'Œ"</formula>
    </cfRule>
  </conditionalFormatting>
  <conditionalFormatting sqref="I21">
    <cfRule type="beginsWith" dxfId="8837" priority="551" operator="beginsWith" text="C cont.">
      <formula>LEFT(I21,LEN("C cont."))="C cont."</formula>
    </cfRule>
  </conditionalFormatting>
  <conditionalFormatting sqref="I21">
    <cfRule type="beginsWith" dxfId="8836" priority="552" operator="beginsWith" text="É som.">
      <formula>LEFT(I21,LEN("É som."))="É som."</formula>
    </cfRule>
  </conditionalFormatting>
  <conditionalFormatting sqref="I21">
    <cfRule type="beginsWith" dxfId="8835" priority="553" operator="beginsWith" text="PPLU">
      <formula>LEFT(I21,LEN("PPLU"))="PPLU"</formula>
    </cfRule>
  </conditionalFormatting>
  <conditionalFormatting sqref="I21">
    <cfRule type="beginsWith" dxfId="8834" priority="554" operator="beginsWith" text="PPP">
      <formula>LEFT(I21,LEN("PPP"))="PPP"</formula>
    </cfRule>
  </conditionalFormatting>
  <conditionalFormatting sqref="I21">
    <cfRule type="beginsWith" dxfId="8833" priority="555" operator="beginsWith" text="PPRO">
      <formula>LEFT(I21,LEN("PPRO"))="PPRO"</formula>
    </cfRule>
  </conditionalFormatting>
  <conditionalFormatting sqref="I21">
    <cfRule type="beginsWith" dxfId="8832" priority="556" operator="beginsWith" text="CCF">
      <formula>LEFT(I21,LEN("CCF"))="CCF"</formula>
    </cfRule>
  </conditionalFormatting>
  <conditionalFormatting sqref="I21">
    <cfRule type="beginsWith" dxfId="8831" priority="557" operator="beginsWith" text="PFMP+">
      <formula>LEFT(I21,LEN("PFMP+"))="PFMP+"</formula>
    </cfRule>
  </conditionalFormatting>
  <conditionalFormatting sqref="I21">
    <cfRule type="beginsWith" dxfId="8830" priority="558" operator="beginsWith" text="PFMP">
      <formula>LEFT(I21,LEN("PFMP"))="PFMP"</formula>
    </cfRule>
  </conditionalFormatting>
  <conditionalFormatting sqref="I21">
    <cfRule type="beginsWith" dxfId="8829" priority="559" operator="beginsWith" text="É diag.">
      <formula>LEFT(I21,LEN("É diag."))="É diag."</formula>
    </cfRule>
  </conditionalFormatting>
  <conditionalFormatting sqref="I21">
    <cfRule type="beginsWith" dxfId="8828" priority="560" operator="beginsWith" text="É form.">
      <formula>LEFT(I21,LEN("É form."))="É form."</formula>
    </cfRule>
  </conditionalFormatting>
  <conditionalFormatting sqref="K21">
    <cfRule type="beginsWith" dxfId="8827" priority="537" operator="beginsWith" text="Co-int.">
      <formula>LEFT(K21,LEN("Co-int."))="Co-int."</formula>
    </cfRule>
  </conditionalFormatting>
  <conditionalFormatting sqref="K21">
    <cfRule type="beginsWith" dxfId="8826" priority="538" operator="beginsWith" text="C d'Œ">
      <formula>LEFT(K21,LEN("C d'Œ"))="C d'Œ"</formula>
    </cfRule>
  </conditionalFormatting>
  <conditionalFormatting sqref="K21">
    <cfRule type="beginsWith" dxfId="8825" priority="539" operator="beginsWith" text="C cont.">
      <formula>LEFT(K21,LEN("C cont."))="C cont."</formula>
    </cfRule>
  </conditionalFormatting>
  <conditionalFormatting sqref="K21">
    <cfRule type="beginsWith" dxfId="8824" priority="540" operator="beginsWith" text="É som.">
      <formula>LEFT(K21,LEN("É som."))="É som."</formula>
    </cfRule>
  </conditionalFormatting>
  <conditionalFormatting sqref="K21">
    <cfRule type="beginsWith" dxfId="8823" priority="541" operator="beginsWith" text="PPLU">
      <formula>LEFT(K21,LEN("PPLU"))="PPLU"</formula>
    </cfRule>
  </conditionalFormatting>
  <conditionalFormatting sqref="K21">
    <cfRule type="beginsWith" dxfId="8822" priority="542" operator="beginsWith" text="PPP">
      <formula>LEFT(K21,LEN("PPP"))="PPP"</formula>
    </cfRule>
  </conditionalFormatting>
  <conditionalFormatting sqref="K21">
    <cfRule type="beginsWith" dxfId="8821" priority="543" operator="beginsWith" text="PPRO">
      <formula>LEFT(K21,LEN("PPRO"))="PPRO"</formula>
    </cfRule>
  </conditionalFormatting>
  <conditionalFormatting sqref="K21">
    <cfRule type="beginsWith" dxfId="8820" priority="544" operator="beginsWith" text="CCF">
      <formula>LEFT(K21,LEN("CCF"))="CCF"</formula>
    </cfRule>
  </conditionalFormatting>
  <conditionalFormatting sqref="K21">
    <cfRule type="beginsWith" dxfId="8819" priority="545" operator="beginsWith" text="PFMP+">
      <formula>LEFT(K21,LEN("PFMP+"))="PFMP+"</formula>
    </cfRule>
  </conditionalFormatting>
  <conditionalFormatting sqref="K21">
    <cfRule type="beginsWith" dxfId="8818" priority="546" operator="beginsWith" text="PFMP">
      <formula>LEFT(K21,LEN("PFMP"))="PFMP"</formula>
    </cfRule>
  </conditionalFormatting>
  <conditionalFormatting sqref="K21">
    <cfRule type="beginsWith" dxfId="8817" priority="547" operator="beginsWith" text="É diag.">
      <formula>LEFT(K21,LEN("É diag."))="É diag."</formula>
    </cfRule>
  </conditionalFormatting>
  <conditionalFormatting sqref="K21">
    <cfRule type="beginsWith" dxfId="8816" priority="548" operator="beginsWith" text="É form.">
      <formula>LEFT(K21,LEN("É form."))="É form."</formula>
    </cfRule>
  </conditionalFormatting>
  <conditionalFormatting sqref="L21">
    <cfRule type="beginsWith" dxfId="8815" priority="525" operator="beginsWith" text="Co-int.">
      <formula>LEFT(L21,LEN("Co-int."))="Co-int."</formula>
    </cfRule>
  </conditionalFormatting>
  <conditionalFormatting sqref="L21">
    <cfRule type="beginsWith" dxfId="8814" priority="526" operator="beginsWith" text="C d'Œ">
      <formula>LEFT(L21,LEN("C d'Œ"))="C d'Œ"</formula>
    </cfRule>
  </conditionalFormatting>
  <conditionalFormatting sqref="L21">
    <cfRule type="beginsWith" dxfId="8813" priority="527" operator="beginsWith" text="C cont.">
      <formula>LEFT(L21,LEN("C cont."))="C cont."</formula>
    </cfRule>
  </conditionalFormatting>
  <conditionalFormatting sqref="L21">
    <cfRule type="beginsWith" dxfId="8812" priority="528" operator="beginsWith" text="É som.">
      <formula>LEFT(L21,LEN("É som."))="É som."</formula>
    </cfRule>
  </conditionalFormatting>
  <conditionalFormatting sqref="L21">
    <cfRule type="beginsWith" dxfId="8811" priority="529" operator="beginsWith" text="PPLU">
      <formula>LEFT(L21,LEN("PPLU"))="PPLU"</formula>
    </cfRule>
  </conditionalFormatting>
  <conditionalFormatting sqref="L21">
    <cfRule type="beginsWith" dxfId="8810" priority="530" operator="beginsWith" text="PPP">
      <formula>LEFT(L21,LEN("PPP"))="PPP"</formula>
    </cfRule>
  </conditionalFormatting>
  <conditionalFormatting sqref="L21">
    <cfRule type="beginsWith" dxfId="8809" priority="531" operator="beginsWith" text="PPRO">
      <formula>LEFT(L21,LEN("PPRO"))="PPRO"</formula>
    </cfRule>
  </conditionalFormatting>
  <conditionalFormatting sqref="L21">
    <cfRule type="beginsWith" dxfId="8808" priority="532" operator="beginsWith" text="CCF">
      <formula>LEFT(L21,LEN("CCF"))="CCF"</formula>
    </cfRule>
  </conditionalFormatting>
  <conditionalFormatting sqref="L21">
    <cfRule type="beginsWith" dxfId="8807" priority="533" operator="beginsWith" text="PFMP+">
      <formula>LEFT(L21,LEN("PFMP+"))="PFMP+"</formula>
    </cfRule>
  </conditionalFormatting>
  <conditionalFormatting sqref="L21">
    <cfRule type="beginsWith" dxfId="8806" priority="534" operator="beginsWith" text="PFMP">
      <formula>LEFT(L21,LEN("PFMP"))="PFMP"</formula>
    </cfRule>
  </conditionalFormatting>
  <conditionalFormatting sqref="L21">
    <cfRule type="beginsWith" dxfId="8805" priority="535" operator="beginsWith" text="É diag.">
      <formula>LEFT(L21,LEN("É diag."))="É diag."</formula>
    </cfRule>
  </conditionalFormatting>
  <conditionalFormatting sqref="L21">
    <cfRule type="beginsWith" dxfId="8804" priority="536" operator="beginsWith" text="É form.">
      <formula>LEFT(L21,LEN("É form."))="É form."</formula>
    </cfRule>
  </conditionalFormatting>
  <conditionalFormatting sqref="J21">
    <cfRule type="beginsWith" dxfId="8803" priority="513" operator="beginsWith" text="Co-int.">
      <formula>LEFT(J21,LEN("Co-int."))="Co-int."</formula>
    </cfRule>
  </conditionalFormatting>
  <conditionalFormatting sqref="J21">
    <cfRule type="beginsWith" dxfId="8802" priority="514" operator="beginsWith" text="C d'Œ">
      <formula>LEFT(J21,LEN("C d'Œ"))="C d'Œ"</formula>
    </cfRule>
  </conditionalFormatting>
  <conditionalFormatting sqref="J21">
    <cfRule type="beginsWith" dxfId="8801" priority="515" operator="beginsWith" text="C cont.">
      <formula>LEFT(J21,LEN("C cont."))="C cont."</formula>
    </cfRule>
  </conditionalFormatting>
  <conditionalFormatting sqref="J21">
    <cfRule type="beginsWith" dxfId="8800" priority="516" operator="beginsWith" text="É som.">
      <formula>LEFT(J21,LEN("É som."))="É som."</formula>
    </cfRule>
  </conditionalFormatting>
  <conditionalFormatting sqref="J21">
    <cfRule type="beginsWith" dxfId="8799" priority="517" operator="beginsWith" text="PPLU">
      <formula>LEFT(J21,LEN("PPLU"))="PPLU"</formula>
    </cfRule>
  </conditionalFormatting>
  <conditionalFormatting sqref="J21">
    <cfRule type="beginsWith" dxfId="8798" priority="518" operator="beginsWith" text="PPP">
      <formula>LEFT(J21,LEN("PPP"))="PPP"</formula>
    </cfRule>
  </conditionalFormatting>
  <conditionalFormatting sqref="J21">
    <cfRule type="beginsWith" dxfId="8797" priority="519" operator="beginsWith" text="PPRO">
      <formula>LEFT(J21,LEN("PPRO"))="PPRO"</formula>
    </cfRule>
  </conditionalFormatting>
  <conditionalFormatting sqref="J21">
    <cfRule type="beginsWith" dxfId="8796" priority="520" operator="beginsWith" text="CCF">
      <formula>LEFT(J21,LEN("CCF"))="CCF"</formula>
    </cfRule>
  </conditionalFormatting>
  <conditionalFormatting sqref="J21">
    <cfRule type="beginsWith" dxfId="8795" priority="521" operator="beginsWith" text="PFMP+">
      <formula>LEFT(J21,LEN("PFMP+"))="PFMP+"</formula>
    </cfRule>
  </conditionalFormatting>
  <conditionalFormatting sqref="J21">
    <cfRule type="beginsWith" dxfId="8794" priority="522" operator="beginsWith" text="PFMP">
      <formula>LEFT(J21,LEN("PFMP"))="PFMP"</formula>
    </cfRule>
  </conditionalFormatting>
  <conditionalFormatting sqref="J21">
    <cfRule type="beginsWith" dxfId="8793" priority="523" operator="beginsWith" text="É diag.">
      <formula>LEFT(J21,LEN("É diag."))="É diag."</formula>
    </cfRule>
  </conditionalFormatting>
  <conditionalFormatting sqref="J21">
    <cfRule type="beginsWith" dxfId="8792" priority="524" operator="beginsWith" text="É form.">
      <formula>LEFT(J21,LEN("É form."))="É form."</formula>
    </cfRule>
  </conditionalFormatting>
  <conditionalFormatting sqref="M21">
    <cfRule type="beginsWith" dxfId="8791" priority="501" operator="beginsWith" text="Co-int.">
      <formula>LEFT(M21,LEN("Co-int."))="Co-int."</formula>
    </cfRule>
  </conditionalFormatting>
  <conditionalFormatting sqref="M21">
    <cfRule type="beginsWith" dxfId="8790" priority="502" operator="beginsWith" text="C d'Œ">
      <formula>LEFT(M21,LEN("C d'Œ"))="C d'Œ"</formula>
    </cfRule>
  </conditionalFormatting>
  <conditionalFormatting sqref="M21">
    <cfRule type="beginsWith" dxfId="8789" priority="503" operator="beginsWith" text="C cont.">
      <formula>LEFT(M21,LEN("C cont."))="C cont."</formula>
    </cfRule>
  </conditionalFormatting>
  <conditionalFormatting sqref="M21">
    <cfRule type="beginsWith" dxfId="8788" priority="504" operator="beginsWith" text="É som.">
      <formula>LEFT(M21,LEN("É som."))="É som."</formula>
    </cfRule>
  </conditionalFormatting>
  <conditionalFormatting sqref="M21">
    <cfRule type="beginsWith" dxfId="8787" priority="505" operator="beginsWith" text="PPLU">
      <formula>LEFT(M21,LEN("PPLU"))="PPLU"</formula>
    </cfRule>
  </conditionalFormatting>
  <conditionalFormatting sqref="M21">
    <cfRule type="beginsWith" dxfId="8786" priority="506" operator="beginsWith" text="PPP">
      <formula>LEFT(M21,LEN("PPP"))="PPP"</formula>
    </cfRule>
  </conditionalFormatting>
  <conditionalFormatting sqref="M21">
    <cfRule type="beginsWith" dxfId="8785" priority="507" operator="beginsWith" text="PPRO">
      <formula>LEFT(M21,LEN("PPRO"))="PPRO"</formula>
    </cfRule>
  </conditionalFormatting>
  <conditionalFormatting sqref="M21">
    <cfRule type="beginsWith" dxfId="8784" priority="508" operator="beginsWith" text="CCF">
      <formula>LEFT(M21,LEN("CCF"))="CCF"</formula>
    </cfRule>
  </conditionalFormatting>
  <conditionalFormatting sqref="M21">
    <cfRule type="beginsWith" dxfId="8783" priority="509" operator="beginsWith" text="PFMP+">
      <formula>LEFT(M21,LEN("PFMP+"))="PFMP+"</formula>
    </cfRule>
  </conditionalFormatting>
  <conditionalFormatting sqref="M21">
    <cfRule type="beginsWith" dxfId="8782" priority="510" operator="beginsWith" text="PFMP">
      <formula>LEFT(M21,LEN("PFMP"))="PFMP"</formula>
    </cfRule>
  </conditionalFormatting>
  <conditionalFormatting sqref="M21">
    <cfRule type="beginsWith" dxfId="8781" priority="511" operator="beginsWith" text="É diag.">
      <formula>LEFT(M21,LEN("É diag."))="É diag."</formula>
    </cfRule>
  </conditionalFormatting>
  <conditionalFormatting sqref="M21">
    <cfRule type="beginsWith" dxfId="8780" priority="512" operator="beginsWith" text="É form.">
      <formula>LEFT(M21,LEN("É form."))="É form."</formula>
    </cfRule>
  </conditionalFormatting>
  <conditionalFormatting sqref="N21">
    <cfRule type="beginsWith" dxfId="8779" priority="489" operator="beginsWith" text="Co-int.">
      <formula>LEFT(N21,LEN("Co-int."))="Co-int."</formula>
    </cfRule>
  </conditionalFormatting>
  <conditionalFormatting sqref="N21">
    <cfRule type="beginsWith" dxfId="8778" priority="490" operator="beginsWith" text="C d'Œ">
      <formula>LEFT(N21,LEN("C d'Œ"))="C d'Œ"</formula>
    </cfRule>
  </conditionalFormatting>
  <conditionalFormatting sqref="N21">
    <cfRule type="beginsWith" dxfId="8777" priority="491" operator="beginsWith" text="C cont.">
      <formula>LEFT(N21,LEN("C cont."))="C cont."</formula>
    </cfRule>
  </conditionalFormatting>
  <conditionalFormatting sqref="N21">
    <cfRule type="beginsWith" dxfId="8776" priority="492" operator="beginsWith" text="É som.">
      <formula>LEFT(N21,LEN("É som."))="É som."</formula>
    </cfRule>
  </conditionalFormatting>
  <conditionalFormatting sqref="N21">
    <cfRule type="beginsWith" dxfId="8775" priority="493" operator="beginsWith" text="PPLU">
      <formula>LEFT(N21,LEN("PPLU"))="PPLU"</formula>
    </cfRule>
  </conditionalFormatting>
  <conditionalFormatting sqref="N21">
    <cfRule type="beginsWith" dxfId="8774" priority="494" operator="beginsWith" text="PPP">
      <formula>LEFT(N21,LEN("PPP"))="PPP"</formula>
    </cfRule>
  </conditionalFormatting>
  <conditionalFormatting sqref="N21">
    <cfRule type="beginsWith" dxfId="8773" priority="495" operator="beginsWith" text="PPRO">
      <formula>LEFT(N21,LEN("PPRO"))="PPRO"</formula>
    </cfRule>
  </conditionalFormatting>
  <conditionalFormatting sqref="N21">
    <cfRule type="beginsWith" dxfId="8772" priority="496" operator="beginsWith" text="CCF">
      <formula>LEFT(N21,LEN("CCF"))="CCF"</formula>
    </cfRule>
  </conditionalFormatting>
  <conditionalFormatting sqref="N21">
    <cfRule type="beginsWith" dxfId="8771" priority="497" operator="beginsWith" text="PFMP+">
      <formula>LEFT(N21,LEN("PFMP+"))="PFMP+"</formula>
    </cfRule>
  </conditionalFormatting>
  <conditionalFormatting sqref="N21">
    <cfRule type="beginsWith" dxfId="8770" priority="498" operator="beginsWith" text="PFMP">
      <formula>LEFT(N21,LEN("PFMP"))="PFMP"</formula>
    </cfRule>
  </conditionalFormatting>
  <conditionalFormatting sqref="N21">
    <cfRule type="beginsWith" dxfId="8769" priority="499" operator="beginsWith" text="É diag.">
      <formula>LEFT(N21,LEN("É diag."))="É diag."</formula>
    </cfRule>
  </conditionalFormatting>
  <conditionalFormatting sqref="N21">
    <cfRule type="beginsWith" dxfId="8768" priority="500" operator="beginsWith" text="É form.">
      <formula>LEFT(N21,LEN("É form."))="É form."</formula>
    </cfRule>
  </conditionalFormatting>
  <conditionalFormatting sqref="O21">
    <cfRule type="beginsWith" dxfId="8767" priority="477" operator="beginsWith" text="Co-int.">
      <formula>LEFT(O21,LEN("Co-int."))="Co-int."</formula>
    </cfRule>
  </conditionalFormatting>
  <conditionalFormatting sqref="O21">
    <cfRule type="beginsWith" dxfId="8766" priority="478" operator="beginsWith" text="C d'Œ">
      <formula>LEFT(O21,LEN("C d'Œ"))="C d'Œ"</formula>
    </cfRule>
  </conditionalFormatting>
  <conditionalFormatting sqref="O21">
    <cfRule type="beginsWith" dxfId="8765" priority="479" operator="beginsWith" text="C cont.">
      <formula>LEFT(O21,LEN("C cont."))="C cont."</formula>
    </cfRule>
  </conditionalFormatting>
  <conditionalFormatting sqref="O21">
    <cfRule type="beginsWith" dxfId="8764" priority="480" operator="beginsWith" text="É som.">
      <formula>LEFT(O21,LEN("É som."))="É som."</formula>
    </cfRule>
  </conditionalFormatting>
  <conditionalFormatting sqref="O21">
    <cfRule type="beginsWith" dxfId="8763" priority="481" operator="beginsWith" text="PPLU">
      <formula>LEFT(O21,LEN("PPLU"))="PPLU"</formula>
    </cfRule>
  </conditionalFormatting>
  <conditionalFormatting sqref="O21">
    <cfRule type="beginsWith" dxfId="8762" priority="482" operator="beginsWith" text="PPP">
      <formula>LEFT(O21,LEN("PPP"))="PPP"</formula>
    </cfRule>
  </conditionalFormatting>
  <conditionalFormatting sqref="O21">
    <cfRule type="beginsWith" dxfId="8761" priority="483" operator="beginsWith" text="PPRO">
      <formula>LEFT(O21,LEN("PPRO"))="PPRO"</formula>
    </cfRule>
  </conditionalFormatting>
  <conditionalFormatting sqref="O21">
    <cfRule type="beginsWith" dxfId="8760" priority="484" operator="beginsWith" text="CCF">
      <formula>LEFT(O21,LEN("CCF"))="CCF"</formula>
    </cfRule>
  </conditionalFormatting>
  <conditionalFormatting sqref="O21">
    <cfRule type="beginsWith" dxfId="8759" priority="485" operator="beginsWith" text="PFMP+">
      <formula>LEFT(O21,LEN("PFMP+"))="PFMP+"</formula>
    </cfRule>
  </conditionalFormatting>
  <conditionalFormatting sqref="O21">
    <cfRule type="beginsWith" dxfId="8758" priority="486" operator="beginsWith" text="PFMP">
      <formula>LEFT(O21,LEN("PFMP"))="PFMP"</formula>
    </cfRule>
  </conditionalFormatting>
  <conditionalFormatting sqref="O21">
    <cfRule type="beginsWith" dxfId="8757" priority="487" operator="beginsWith" text="É diag.">
      <formula>LEFT(O21,LEN("É diag."))="É diag."</formula>
    </cfRule>
  </conditionalFormatting>
  <conditionalFormatting sqref="O21">
    <cfRule type="beginsWith" dxfId="8756" priority="488" operator="beginsWith" text="É form.">
      <formula>LEFT(O21,LEN("É form."))="É form."</formula>
    </cfRule>
  </conditionalFormatting>
  <conditionalFormatting sqref="I23">
    <cfRule type="beginsWith" dxfId="8755" priority="465" operator="beginsWith" text="Co-int.">
      <formula>LEFT(I23,LEN("Co-int."))="Co-int."</formula>
    </cfRule>
  </conditionalFormatting>
  <conditionalFormatting sqref="I23">
    <cfRule type="beginsWith" dxfId="8754" priority="466" operator="beginsWith" text="C d'Œ">
      <formula>LEFT(I23,LEN("C d'Œ"))="C d'Œ"</formula>
    </cfRule>
  </conditionalFormatting>
  <conditionalFormatting sqref="I23">
    <cfRule type="beginsWith" dxfId="8753" priority="467" operator="beginsWith" text="C cont.">
      <formula>LEFT(I23,LEN("C cont."))="C cont."</formula>
    </cfRule>
  </conditionalFormatting>
  <conditionalFormatting sqref="I23">
    <cfRule type="beginsWith" dxfId="8752" priority="468" operator="beginsWith" text="É som.">
      <formula>LEFT(I23,LEN("É som."))="É som."</formula>
    </cfRule>
  </conditionalFormatting>
  <conditionalFormatting sqref="I23">
    <cfRule type="beginsWith" dxfId="8751" priority="469" operator="beginsWith" text="PPLU">
      <formula>LEFT(I23,LEN("PPLU"))="PPLU"</formula>
    </cfRule>
  </conditionalFormatting>
  <conditionalFormatting sqref="I23">
    <cfRule type="beginsWith" dxfId="8750" priority="470" operator="beginsWith" text="PPP">
      <formula>LEFT(I23,LEN("PPP"))="PPP"</formula>
    </cfRule>
  </conditionalFormatting>
  <conditionalFormatting sqref="I23">
    <cfRule type="beginsWith" dxfId="8749" priority="471" operator="beginsWith" text="PPRO">
      <formula>LEFT(I23,LEN("PPRO"))="PPRO"</formula>
    </cfRule>
  </conditionalFormatting>
  <conditionalFormatting sqref="I23">
    <cfRule type="beginsWith" dxfId="8748" priority="472" operator="beginsWith" text="CCF">
      <formula>LEFT(I23,LEN("CCF"))="CCF"</formula>
    </cfRule>
  </conditionalFormatting>
  <conditionalFormatting sqref="I23">
    <cfRule type="beginsWith" dxfId="8747" priority="473" operator="beginsWith" text="PFMP+">
      <formula>LEFT(I23,LEN("PFMP+"))="PFMP+"</formula>
    </cfRule>
  </conditionalFormatting>
  <conditionalFormatting sqref="I23">
    <cfRule type="beginsWith" dxfId="8746" priority="474" operator="beginsWith" text="PFMP">
      <formula>LEFT(I23,LEN("PFMP"))="PFMP"</formula>
    </cfRule>
  </conditionalFormatting>
  <conditionalFormatting sqref="I23">
    <cfRule type="beginsWith" dxfId="8745" priority="475" operator="beginsWith" text="É diag.">
      <formula>LEFT(I23,LEN("É diag."))="É diag."</formula>
    </cfRule>
  </conditionalFormatting>
  <conditionalFormatting sqref="I23">
    <cfRule type="beginsWith" dxfId="8744" priority="476" operator="beginsWith" text="É form.">
      <formula>LEFT(I23,LEN("É form."))="É form."</formula>
    </cfRule>
  </conditionalFormatting>
  <conditionalFormatting sqref="K23">
    <cfRule type="beginsWith" dxfId="8743" priority="453" operator="beginsWith" text="Co-int.">
      <formula>LEFT(K23,LEN("Co-int."))="Co-int."</formula>
    </cfRule>
  </conditionalFormatting>
  <conditionalFormatting sqref="K23">
    <cfRule type="beginsWith" dxfId="8742" priority="454" operator="beginsWith" text="C d'Œ">
      <formula>LEFT(K23,LEN("C d'Œ"))="C d'Œ"</formula>
    </cfRule>
  </conditionalFormatting>
  <conditionalFormatting sqref="K23">
    <cfRule type="beginsWith" dxfId="8741" priority="455" operator="beginsWith" text="C cont.">
      <formula>LEFT(K23,LEN("C cont."))="C cont."</formula>
    </cfRule>
  </conditionalFormatting>
  <conditionalFormatting sqref="K23">
    <cfRule type="beginsWith" dxfId="8740" priority="456" operator="beginsWith" text="É som.">
      <formula>LEFT(K23,LEN("É som."))="É som."</formula>
    </cfRule>
  </conditionalFormatting>
  <conditionalFormatting sqref="K23">
    <cfRule type="beginsWith" dxfId="8739" priority="457" operator="beginsWith" text="PPLU">
      <formula>LEFT(K23,LEN("PPLU"))="PPLU"</formula>
    </cfRule>
  </conditionalFormatting>
  <conditionalFormatting sqref="K23">
    <cfRule type="beginsWith" dxfId="8738" priority="458" operator="beginsWith" text="PPP">
      <formula>LEFT(K23,LEN("PPP"))="PPP"</formula>
    </cfRule>
  </conditionalFormatting>
  <conditionalFormatting sqref="K23">
    <cfRule type="beginsWith" dxfId="8737" priority="459" operator="beginsWith" text="PPRO">
      <formula>LEFT(K23,LEN("PPRO"))="PPRO"</formula>
    </cfRule>
  </conditionalFormatting>
  <conditionalFormatting sqref="K23">
    <cfRule type="beginsWith" dxfId="8736" priority="460" operator="beginsWith" text="CCF">
      <formula>LEFT(K23,LEN("CCF"))="CCF"</formula>
    </cfRule>
  </conditionalFormatting>
  <conditionalFormatting sqref="K23">
    <cfRule type="beginsWith" dxfId="8735" priority="461" operator="beginsWith" text="PFMP+">
      <formula>LEFT(K23,LEN("PFMP+"))="PFMP+"</formula>
    </cfRule>
  </conditionalFormatting>
  <conditionalFormatting sqref="K23">
    <cfRule type="beginsWith" dxfId="8734" priority="462" operator="beginsWith" text="PFMP">
      <formula>LEFT(K23,LEN("PFMP"))="PFMP"</formula>
    </cfRule>
  </conditionalFormatting>
  <conditionalFormatting sqref="K23">
    <cfRule type="beginsWith" dxfId="8733" priority="463" operator="beginsWith" text="É diag.">
      <formula>LEFT(K23,LEN("É diag."))="É diag."</formula>
    </cfRule>
  </conditionalFormatting>
  <conditionalFormatting sqref="K23">
    <cfRule type="beginsWith" dxfId="8732" priority="464" operator="beginsWith" text="É form.">
      <formula>LEFT(K23,LEN("É form."))="É form."</formula>
    </cfRule>
  </conditionalFormatting>
  <conditionalFormatting sqref="L23">
    <cfRule type="beginsWith" dxfId="8731" priority="441" operator="beginsWith" text="Co-int.">
      <formula>LEFT(L23,LEN("Co-int."))="Co-int."</formula>
    </cfRule>
  </conditionalFormatting>
  <conditionalFormatting sqref="L23">
    <cfRule type="beginsWith" dxfId="8730" priority="442" operator="beginsWith" text="C d'Œ">
      <formula>LEFT(L23,LEN("C d'Œ"))="C d'Œ"</formula>
    </cfRule>
  </conditionalFormatting>
  <conditionalFormatting sqref="L23">
    <cfRule type="beginsWith" dxfId="8729" priority="443" operator="beginsWith" text="C cont.">
      <formula>LEFT(L23,LEN("C cont."))="C cont."</formula>
    </cfRule>
  </conditionalFormatting>
  <conditionalFormatting sqref="L23">
    <cfRule type="beginsWith" dxfId="8728" priority="444" operator="beginsWith" text="É som.">
      <formula>LEFT(L23,LEN("É som."))="É som."</formula>
    </cfRule>
  </conditionalFormatting>
  <conditionalFormatting sqref="L23">
    <cfRule type="beginsWith" dxfId="8727" priority="445" operator="beginsWith" text="PPLU">
      <formula>LEFT(L23,LEN("PPLU"))="PPLU"</formula>
    </cfRule>
  </conditionalFormatting>
  <conditionalFormatting sqref="L23">
    <cfRule type="beginsWith" dxfId="8726" priority="446" operator="beginsWith" text="PPP">
      <formula>LEFT(L23,LEN("PPP"))="PPP"</formula>
    </cfRule>
  </conditionalFormatting>
  <conditionalFormatting sqref="L23">
    <cfRule type="beginsWith" dxfId="8725" priority="447" operator="beginsWith" text="PPRO">
      <formula>LEFT(L23,LEN("PPRO"))="PPRO"</formula>
    </cfRule>
  </conditionalFormatting>
  <conditionalFormatting sqref="L23">
    <cfRule type="beginsWith" dxfId="8724" priority="448" operator="beginsWith" text="CCF">
      <formula>LEFT(L23,LEN("CCF"))="CCF"</formula>
    </cfRule>
  </conditionalFormatting>
  <conditionalFormatting sqref="L23">
    <cfRule type="beginsWith" dxfId="8723" priority="449" operator="beginsWith" text="PFMP+">
      <formula>LEFT(L23,LEN("PFMP+"))="PFMP+"</formula>
    </cfRule>
  </conditionalFormatting>
  <conditionalFormatting sqref="L23">
    <cfRule type="beginsWith" dxfId="8722" priority="450" operator="beginsWith" text="PFMP">
      <formula>LEFT(L23,LEN("PFMP"))="PFMP"</formula>
    </cfRule>
  </conditionalFormatting>
  <conditionalFormatting sqref="L23">
    <cfRule type="beginsWith" dxfId="8721" priority="451" operator="beginsWith" text="É diag.">
      <formula>LEFT(L23,LEN("É diag."))="É diag."</formula>
    </cfRule>
  </conditionalFormatting>
  <conditionalFormatting sqref="L23">
    <cfRule type="beginsWith" dxfId="8720" priority="452" operator="beginsWith" text="É form.">
      <formula>LEFT(L23,LEN("É form."))="É form."</formula>
    </cfRule>
  </conditionalFormatting>
  <conditionalFormatting sqref="J23">
    <cfRule type="beginsWith" dxfId="8719" priority="429" operator="beginsWith" text="Co-int.">
      <formula>LEFT(J23,LEN("Co-int."))="Co-int."</formula>
    </cfRule>
  </conditionalFormatting>
  <conditionalFormatting sqref="J23">
    <cfRule type="beginsWith" dxfId="8718" priority="430" operator="beginsWith" text="C d'Œ">
      <formula>LEFT(J23,LEN("C d'Œ"))="C d'Œ"</formula>
    </cfRule>
  </conditionalFormatting>
  <conditionalFormatting sqref="J23">
    <cfRule type="beginsWith" dxfId="8717" priority="431" operator="beginsWith" text="C cont.">
      <formula>LEFT(J23,LEN("C cont."))="C cont."</formula>
    </cfRule>
  </conditionalFormatting>
  <conditionalFormatting sqref="J23">
    <cfRule type="beginsWith" dxfId="8716" priority="432" operator="beginsWith" text="É som.">
      <formula>LEFT(J23,LEN("É som."))="É som."</formula>
    </cfRule>
  </conditionalFormatting>
  <conditionalFormatting sqref="J23">
    <cfRule type="beginsWith" dxfId="8715" priority="433" operator="beginsWith" text="PPLU">
      <formula>LEFT(J23,LEN("PPLU"))="PPLU"</formula>
    </cfRule>
  </conditionalFormatting>
  <conditionalFormatting sqref="J23">
    <cfRule type="beginsWith" dxfId="8714" priority="434" operator="beginsWith" text="PPP">
      <formula>LEFT(J23,LEN("PPP"))="PPP"</formula>
    </cfRule>
  </conditionalFormatting>
  <conditionalFormatting sqref="J23">
    <cfRule type="beginsWith" dxfId="8713" priority="435" operator="beginsWith" text="PPRO">
      <formula>LEFT(J23,LEN("PPRO"))="PPRO"</formula>
    </cfRule>
  </conditionalFormatting>
  <conditionalFormatting sqref="J23">
    <cfRule type="beginsWith" dxfId="8712" priority="436" operator="beginsWith" text="CCF">
      <formula>LEFT(J23,LEN("CCF"))="CCF"</formula>
    </cfRule>
  </conditionalFormatting>
  <conditionalFormatting sqref="J23">
    <cfRule type="beginsWith" dxfId="8711" priority="437" operator="beginsWith" text="PFMP+">
      <formula>LEFT(J23,LEN("PFMP+"))="PFMP+"</formula>
    </cfRule>
  </conditionalFormatting>
  <conditionalFormatting sqref="J23">
    <cfRule type="beginsWith" dxfId="8710" priority="438" operator="beginsWith" text="PFMP">
      <formula>LEFT(J23,LEN("PFMP"))="PFMP"</formula>
    </cfRule>
  </conditionalFormatting>
  <conditionalFormatting sqref="J23">
    <cfRule type="beginsWith" dxfId="8709" priority="439" operator="beginsWith" text="É diag.">
      <formula>LEFT(J23,LEN("É diag."))="É diag."</formula>
    </cfRule>
  </conditionalFormatting>
  <conditionalFormatting sqref="J23">
    <cfRule type="beginsWith" dxfId="8708" priority="440" operator="beginsWith" text="É form.">
      <formula>LEFT(J23,LEN("É form."))="É form."</formula>
    </cfRule>
  </conditionalFormatting>
  <conditionalFormatting sqref="M23">
    <cfRule type="beginsWith" dxfId="8707" priority="417" operator="beginsWith" text="Co-int.">
      <formula>LEFT(M23,LEN("Co-int."))="Co-int."</formula>
    </cfRule>
  </conditionalFormatting>
  <conditionalFormatting sqref="M23">
    <cfRule type="beginsWith" dxfId="8706" priority="418" operator="beginsWith" text="C d'Œ">
      <formula>LEFT(M23,LEN("C d'Œ"))="C d'Œ"</formula>
    </cfRule>
  </conditionalFormatting>
  <conditionalFormatting sqref="M23">
    <cfRule type="beginsWith" dxfId="8705" priority="419" operator="beginsWith" text="C cont.">
      <formula>LEFT(M23,LEN("C cont."))="C cont."</formula>
    </cfRule>
  </conditionalFormatting>
  <conditionalFormatting sqref="M23">
    <cfRule type="beginsWith" dxfId="8704" priority="420" operator="beginsWith" text="É som.">
      <formula>LEFT(M23,LEN("É som."))="É som."</formula>
    </cfRule>
  </conditionalFormatting>
  <conditionalFormatting sqref="M23">
    <cfRule type="beginsWith" dxfId="8703" priority="421" operator="beginsWith" text="PPLU">
      <formula>LEFT(M23,LEN("PPLU"))="PPLU"</formula>
    </cfRule>
  </conditionalFormatting>
  <conditionalFormatting sqref="M23">
    <cfRule type="beginsWith" dxfId="8702" priority="422" operator="beginsWith" text="PPP">
      <formula>LEFT(M23,LEN("PPP"))="PPP"</formula>
    </cfRule>
  </conditionalFormatting>
  <conditionalFormatting sqref="M23">
    <cfRule type="beginsWith" dxfId="8701" priority="423" operator="beginsWith" text="PPRO">
      <formula>LEFT(M23,LEN("PPRO"))="PPRO"</formula>
    </cfRule>
  </conditionalFormatting>
  <conditionalFormatting sqref="M23">
    <cfRule type="beginsWith" dxfId="8700" priority="424" operator="beginsWith" text="CCF">
      <formula>LEFT(M23,LEN("CCF"))="CCF"</formula>
    </cfRule>
  </conditionalFormatting>
  <conditionalFormatting sqref="M23">
    <cfRule type="beginsWith" dxfId="8699" priority="425" operator="beginsWith" text="PFMP+">
      <formula>LEFT(M23,LEN("PFMP+"))="PFMP+"</formula>
    </cfRule>
  </conditionalFormatting>
  <conditionalFormatting sqref="M23">
    <cfRule type="beginsWith" dxfId="8698" priority="426" operator="beginsWith" text="PFMP">
      <formula>LEFT(M23,LEN("PFMP"))="PFMP"</formula>
    </cfRule>
  </conditionalFormatting>
  <conditionalFormatting sqref="M23">
    <cfRule type="beginsWith" dxfId="8697" priority="427" operator="beginsWith" text="É diag.">
      <formula>LEFT(M23,LEN("É diag."))="É diag."</formula>
    </cfRule>
  </conditionalFormatting>
  <conditionalFormatting sqref="M23">
    <cfRule type="beginsWith" dxfId="8696" priority="428" operator="beginsWith" text="É form.">
      <formula>LEFT(M23,LEN("É form."))="É form."</formula>
    </cfRule>
  </conditionalFormatting>
  <conditionalFormatting sqref="N23">
    <cfRule type="beginsWith" dxfId="8695" priority="405" operator="beginsWith" text="Co-int.">
      <formula>LEFT(N23,LEN("Co-int."))="Co-int."</formula>
    </cfRule>
  </conditionalFormatting>
  <conditionalFormatting sqref="N23">
    <cfRule type="beginsWith" dxfId="8694" priority="406" operator="beginsWith" text="C d'Œ">
      <formula>LEFT(N23,LEN("C d'Œ"))="C d'Œ"</formula>
    </cfRule>
  </conditionalFormatting>
  <conditionalFormatting sqref="N23">
    <cfRule type="beginsWith" dxfId="8693" priority="407" operator="beginsWith" text="C cont.">
      <formula>LEFT(N23,LEN("C cont."))="C cont."</formula>
    </cfRule>
  </conditionalFormatting>
  <conditionalFormatting sqref="N23">
    <cfRule type="beginsWith" dxfId="8692" priority="408" operator="beginsWith" text="É som.">
      <formula>LEFT(N23,LEN("É som."))="É som."</formula>
    </cfRule>
  </conditionalFormatting>
  <conditionalFormatting sqref="N23">
    <cfRule type="beginsWith" dxfId="8691" priority="409" operator="beginsWith" text="PPLU">
      <formula>LEFT(N23,LEN("PPLU"))="PPLU"</formula>
    </cfRule>
  </conditionalFormatting>
  <conditionalFormatting sqref="N23">
    <cfRule type="beginsWith" dxfId="8690" priority="410" operator="beginsWith" text="PPP">
      <formula>LEFT(N23,LEN("PPP"))="PPP"</formula>
    </cfRule>
  </conditionalFormatting>
  <conditionalFormatting sqref="N23">
    <cfRule type="beginsWith" dxfId="8689" priority="411" operator="beginsWith" text="PPRO">
      <formula>LEFT(N23,LEN("PPRO"))="PPRO"</formula>
    </cfRule>
  </conditionalFormatting>
  <conditionalFormatting sqref="N23">
    <cfRule type="beginsWith" dxfId="8688" priority="412" operator="beginsWith" text="CCF">
      <formula>LEFT(N23,LEN("CCF"))="CCF"</formula>
    </cfRule>
  </conditionalFormatting>
  <conditionalFormatting sqref="N23">
    <cfRule type="beginsWith" dxfId="8687" priority="413" operator="beginsWith" text="PFMP+">
      <formula>LEFT(N23,LEN("PFMP+"))="PFMP+"</formula>
    </cfRule>
  </conditionalFormatting>
  <conditionalFormatting sqref="N23">
    <cfRule type="beginsWith" dxfId="8686" priority="414" operator="beginsWith" text="PFMP">
      <formula>LEFT(N23,LEN("PFMP"))="PFMP"</formula>
    </cfRule>
  </conditionalFormatting>
  <conditionalFormatting sqref="N23">
    <cfRule type="beginsWith" dxfId="8685" priority="415" operator="beginsWith" text="É diag.">
      <formula>LEFT(N23,LEN("É diag."))="É diag."</formula>
    </cfRule>
  </conditionalFormatting>
  <conditionalFormatting sqref="N23">
    <cfRule type="beginsWith" dxfId="8684" priority="416" operator="beginsWith" text="É form.">
      <formula>LEFT(N23,LEN("É form."))="É form."</formula>
    </cfRule>
  </conditionalFormatting>
  <conditionalFormatting sqref="O23">
    <cfRule type="beginsWith" dxfId="8683" priority="393" operator="beginsWith" text="Co-int.">
      <formula>LEFT(O23,LEN("Co-int."))="Co-int."</formula>
    </cfRule>
  </conditionalFormatting>
  <conditionalFormatting sqref="O23">
    <cfRule type="beginsWith" dxfId="8682" priority="394" operator="beginsWith" text="C d'Œ">
      <formula>LEFT(O23,LEN("C d'Œ"))="C d'Œ"</formula>
    </cfRule>
  </conditionalFormatting>
  <conditionalFormatting sqref="O23">
    <cfRule type="beginsWith" dxfId="8681" priority="395" operator="beginsWith" text="C cont.">
      <formula>LEFT(O23,LEN("C cont."))="C cont."</formula>
    </cfRule>
  </conditionalFormatting>
  <conditionalFormatting sqref="O23">
    <cfRule type="beginsWith" dxfId="8680" priority="396" operator="beginsWith" text="É som.">
      <formula>LEFT(O23,LEN("É som."))="É som."</formula>
    </cfRule>
  </conditionalFormatting>
  <conditionalFormatting sqref="O23">
    <cfRule type="beginsWith" dxfId="8679" priority="397" operator="beginsWith" text="PPLU">
      <formula>LEFT(O23,LEN("PPLU"))="PPLU"</formula>
    </cfRule>
  </conditionalFormatting>
  <conditionalFormatting sqref="O23">
    <cfRule type="beginsWith" dxfId="8678" priority="398" operator="beginsWith" text="PPP">
      <formula>LEFT(O23,LEN("PPP"))="PPP"</formula>
    </cfRule>
  </conditionalFormatting>
  <conditionalFormatting sqref="O23">
    <cfRule type="beginsWith" dxfId="8677" priority="399" operator="beginsWith" text="PPRO">
      <formula>LEFT(O23,LEN("PPRO"))="PPRO"</formula>
    </cfRule>
  </conditionalFormatting>
  <conditionalFormatting sqref="O23">
    <cfRule type="beginsWith" dxfId="8676" priority="400" operator="beginsWith" text="CCF">
      <formula>LEFT(O23,LEN("CCF"))="CCF"</formula>
    </cfRule>
  </conditionalFormatting>
  <conditionalFormatting sqref="O23">
    <cfRule type="beginsWith" dxfId="8675" priority="401" operator="beginsWith" text="PFMP+">
      <formula>LEFT(O23,LEN("PFMP+"))="PFMP+"</formula>
    </cfRule>
  </conditionalFormatting>
  <conditionalFormatting sqref="O23">
    <cfRule type="beginsWith" dxfId="8674" priority="402" operator="beginsWith" text="PFMP">
      <formula>LEFT(O23,LEN("PFMP"))="PFMP"</formula>
    </cfRule>
  </conditionalFormatting>
  <conditionalFormatting sqref="O23">
    <cfRule type="beginsWith" dxfId="8673" priority="403" operator="beginsWith" text="É diag.">
      <formula>LEFT(O23,LEN("É diag."))="É diag."</formula>
    </cfRule>
  </conditionalFormatting>
  <conditionalFormatting sqref="O23">
    <cfRule type="beginsWith" dxfId="8672" priority="404" operator="beginsWith" text="É form.">
      <formula>LEFT(O23,LEN("É form."))="É form."</formula>
    </cfRule>
  </conditionalFormatting>
  <conditionalFormatting sqref="I25">
    <cfRule type="beginsWith" dxfId="8671" priority="381" operator="beginsWith" text="Co-int.">
      <formula>LEFT(I25,LEN("Co-int."))="Co-int."</formula>
    </cfRule>
  </conditionalFormatting>
  <conditionalFormatting sqref="I25">
    <cfRule type="beginsWith" dxfId="8670" priority="382" operator="beginsWith" text="C d'Œ">
      <formula>LEFT(I25,LEN("C d'Œ"))="C d'Œ"</formula>
    </cfRule>
  </conditionalFormatting>
  <conditionalFormatting sqref="I25">
    <cfRule type="beginsWith" dxfId="8669" priority="383" operator="beginsWith" text="C cont.">
      <formula>LEFT(I25,LEN("C cont."))="C cont."</formula>
    </cfRule>
  </conditionalFormatting>
  <conditionalFormatting sqref="I25">
    <cfRule type="beginsWith" dxfId="8668" priority="384" operator="beginsWith" text="É som.">
      <formula>LEFT(I25,LEN("É som."))="É som."</formula>
    </cfRule>
  </conditionalFormatting>
  <conditionalFormatting sqref="I25">
    <cfRule type="beginsWith" dxfId="8667" priority="385" operator="beginsWith" text="PPLU">
      <formula>LEFT(I25,LEN("PPLU"))="PPLU"</formula>
    </cfRule>
  </conditionalFormatting>
  <conditionalFormatting sqref="I25">
    <cfRule type="beginsWith" dxfId="8666" priority="386" operator="beginsWith" text="PPP">
      <formula>LEFT(I25,LEN("PPP"))="PPP"</formula>
    </cfRule>
  </conditionalFormatting>
  <conditionalFormatting sqref="I25">
    <cfRule type="beginsWith" dxfId="8665" priority="387" operator="beginsWith" text="PPRO">
      <formula>LEFT(I25,LEN("PPRO"))="PPRO"</formula>
    </cfRule>
  </conditionalFormatting>
  <conditionalFormatting sqref="I25">
    <cfRule type="beginsWith" dxfId="8664" priority="388" operator="beginsWith" text="CCF">
      <formula>LEFT(I25,LEN("CCF"))="CCF"</formula>
    </cfRule>
  </conditionalFormatting>
  <conditionalFormatting sqref="I25">
    <cfRule type="beginsWith" dxfId="8663" priority="389" operator="beginsWith" text="PFMP+">
      <formula>LEFT(I25,LEN("PFMP+"))="PFMP+"</formula>
    </cfRule>
  </conditionalFormatting>
  <conditionalFormatting sqref="I25">
    <cfRule type="beginsWith" dxfId="8662" priority="390" operator="beginsWith" text="PFMP">
      <formula>LEFT(I25,LEN("PFMP"))="PFMP"</formula>
    </cfRule>
  </conditionalFormatting>
  <conditionalFormatting sqref="I25">
    <cfRule type="beginsWith" dxfId="8661" priority="391" operator="beginsWith" text="É diag.">
      <formula>LEFT(I25,LEN("É diag."))="É diag."</formula>
    </cfRule>
  </conditionalFormatting>
  <conditionalFormatting sqref="I25">
    <cfRule type="beginsWith" dxfId="8660" priority="392" operator="beginsWith" text="É form.">
      <formula>LEFT(I25,LEN("É form."))="É form."</formula>
    </cfRule>
  </conditionalFormatting>
  <conditionalFormatting sqref="K25">
    <cfRule type="beginsWith" dxfId="8659" priority="369" operator="beginsWith" text="Co-int.">
      <formula>LEFT(K25,LEN("Co-int."))="Co-int."</formula>
    </cfRule>
  </conditionalFormatting>
  <conditionalFormatting sqref="K25">
    <cfRule type="beginsWith" dxfId="8658" priority="370" operator="beginsWith" text="C d'Œ">
      <formula>LEFT(K25,LEN("C d'Œ"))="C d'Œ"</formula>
    </cfRule>
  </conditionalFormatting>
  <conditionalFormatting sqref="K25">
    <cfRule type="beginsWith" dxfId="8657" priority="371" operator="beginsWith" text="C cont.">
      <formula>LEFT(K25,LEN("C cont."))="C cont."</formula>
    </cfRule>
  </conditionalFormatting>
  <conditionalFormatting sqref="K25">
    <cfRule type="beginsWith" dxfId="8656" priority="372" operator="beginsWith" text="É som.">
      <formula>LEFT(K25,LEN("É som."))="É som."</formula>
    </cfRule>
  </conditionalFormatting>
  <conditionalFormatting sqref="K25">
    <cfRule type="beginsWith" dxfId="8655" priority="373" operator="beginsWith" text="PPLU">
      <formula>LEFT(K25,LEN("PPLU"))="PPLU"</formula>
    </cfRule>
  </conditionalFormatting>
  <conditionalFormatting sqref="K25">
    <cfRule type="beginsWith" dxfId="8654" priority="374" operator="beginsWith" text="PPP">
      <formula>LEFT(K25,LEN("PPP"))="PPP"</formula>
    </cfRule>
  </conditionalFormatting>
  <conditionalFormatting sqref="K25">
    <cfRule type="beginsWith" dxfId="8653" priority="375" operator="beginsWith" text="PPRO">
      <formula>LEFT(K25,LEN("PPRO"))="PPRO"</formula>
    </cfRule>
  </conditionalFormatting>
  <conditionalFormatting sqref="K25">
    <cfRule type="beginsWith" dxfId="8652" priority="376" operator="beginsWith" text="CCF">
      <formula>LEFT(K25,LEN("CCF"))="CCF"</formula>
    </cfRule>
  </conditionalFormatting>
  <conditionalFormatting sqref="K25">
    <cfRule type="beginsWith" dxfId="8651" priority="377" operator="beginsWith" text="PFMP+">
      <formula>LEFT(K25,LEN("PFMP+"))="PFMP+"</formula>
    </cfRule>
  </conditionalFormatting>
  <conditionalFormatting sqref="K25">
    <cfRule type="beginsWith" dxfId="8650" priority="378" operator="beginsWith" text="PFMP">
      <formula>LEFT(K25,LEN("PFMP"))="PFMP"</formula>
    </cfRule>
  </conditionalFormatting>
  <conditionalFormatting sqref="K25">
    <cfRule type="beginsWith" dxfId="8649" priority="379" operator="beginsWith" text="É diag.">
      <formula>LEFT(K25,LEN("É diag."))="É diag."</formula>
    </cfRule>
  </conditionalFormatting>
  <conditionalFormatting sqref="K25">
    <cfRule type="beginsWith" dxfId="8648" priority="380" operator="beginsWith" text="É form.">
      <formula>LEFT(K25,LEN("É form."))="É form."</formula>
    </cfRule>
  </conditionalFormatting>
  <conditionalFormatting sqref="L25">
    <cfRule type="beginsWith" dxfId="8647" priority="357" operator="beginsWith" text="Co-int.">
      <formula>LEFT(L25,LEN("Co-int."))="Co-int."</formula>
    </cfRule>
  </conditionalFormatting>
  <conditionalFormatting sqref="L25">
    <cfRule type="beginsWith" dxfId="8646" priority="358" operator="beginsWith" text="C d'Œ">
      <formula>LEFT(L25,LEN("C d'Œ"))="C d'Œ"</formula>
    </cfRule>
  </conditionalFormatting>
  <conditionalFormatting sqref="L25">
    <cfRule type="beginsWith" dxfId="8645" priority="359" operator="beginsWith" text="C cont.">
      <formula>LEFT(L25,LEN("C cont."))="C cont."</formula>
    </cfRule>
  </conditionalFormatting>
  <conditionalFormatting sqref="L25">
    <cfRule type="beginsWith" dxfId="8644" priority="360" operator="beginsWith" text="É som.">
      <formula>LEFT(L25,LEN("É som."))="É som."</formula>
    </cfRule>
  </conditionalFormatting>
  <conditionalFormatting sqref="L25">
    <cfRule type="beginsWith" dxfId="8643" priority="361" operator="beginsWith" text="PPLU">
      <formula>LEFT(L25,LEN("PPLU"))="PPLU"</formula>
    </cfRule>
  </conditionalFormatting>
  <conditionalFormatting sqref="L25">
    <cfRule type="beginsWith" dxfId="8642" priority="362" operator="beginsWith" text="PPP">
      <formula>LEFT(L25,LEN("PPP"))="PPP"</formula>
    </cfRule>
  </conditionalFormatting>
  <conditionalFormatting sqref="L25">
    <cfRule type="beginsWith" dxfId="8641" priority="363" operator="beginsWith" text="PPRO">
      <formula>LEFT(L25,LEN("PPRO"))="PPRO"</formula>
    </cfRule>
  </conditionalFormatting>
  <conditionalFormatting sqref="L25">
    <cfRule type="beginsWith" dxfId="8640" priority="364" operator="beginsWith" text="CCF">
      <formula>LEFT(L25,LEN("CCF"))="CCF"</formula>
    </cfRule>
  </conditionalFormatting>
  <conditionalFormatting sqref="L25">
    <cfRule type="beginsWith" dxfId="8639" priority="365" operator="beginsWith" text="PFMP+">
      <formula>LEFT(L25,LEN("PFMP+"))="PFMP+"</formula>
    </cfRule>
  </conditionalFormatting>
  <conditionalFormatting sqref="L25">
    <cfRule type="beginsWith" dxfId="8638" priority="366" operator="beginsWith" text="PFMP">
      <formula>LEFT(L25,LEN("PFMP"))="PFMP"</formula>
    </cfRule>
  </conditionalFormatting>
  <conditionalFormatting sqref="L25">
    <cfRule type="beginsWith" dxfId="8637" priority="367" operator="beginsWith" text="É diag.">
      <formula>LEFT(L25,LEN("É diag."))="É diag."</formula>
    </cfRule>
  </conditionalFormatting>
  <conditionalFormatting sqref="L25">
    <cfRule type="beginsWith" dxfId="8636" priority="368" operator="beginsWith" text="É form.">
      <formula>LEFT(L25,LEN("É form."))="É form."</formula>
    </cfRule>
  </conditionalFormatting>
  <conditionalFormatting sqref="J25">
    <cfRule type="beginsWith" dxfId="8635" priority="345" operator="beginsWith" text="Co-int.">
      <formula>LEFT(J25,LEN("Co-int."))="Co-int."</formula>
    </cfRule>
  </conditionalFormatting>
  <conditionalFormatting sqref="J25">
    <cfRule type="beginsWith" dxfId="8634" priority="346" operator="beginsWith" text="C d'Œ">
      <formula>LEFT(J25,LEN("C d'Œ"))="C d'Œ"</formula>
    </cfRule>
  </conditionalFormatting>
  <conditionalFormatting sqref="J25">
    <cfRule type="beginsWith" dxfId="8633" priority="347" operator="beginsWith" text="C cont.">
      <formula>LEFT(J25,LEN("C cont."))="C cont."</formula>
    </cfRule>
  </conditionalFormatting>
  <conditionalFormatting sqref="J25">
    <cfRule type="beginsWith" dxfId="8632" priority="348" operator="beginsWith" text="É som.">
      <formula>LEFT(J25,LEN("É som."))="É som."</formula>
    </cfRule>
  </conditionalFormatting>
  <conditionalFormatting sqref="J25">
    <cfRule type="beginsWith" dxfId="8631" priority="349" operator="beginsWith" text="PPLU">
      <formula>LEFT(J25,LEN("PPLU"))="PPLU"</formula>
    </cfRule>
  </conditionalFormatting>
  <conditionalFormatting sqref="J25">
    <cfRule type="beginsWith" dxfId="8630" priority="350" operator="beginsWith" text="PPP">
      <formula>LEFT(J25,LEN("PPP"))="PPP"</formula>
    </cfRule>
  </conditionalFormatting>
  <conditionalFormatting sqref="J25">
    <cfRule type="beginsWith" dxfId="8629" priority="351" operator="beginsWith" text="PPRO">
      <formula>LEFT(J25,LEN("PPRO"))="PPRO"</formula>
    </cfRule>
  </conditionalFormatting>
  <conditionalFormatting sqref="J25">
    <cfRule type="beginsWith" dxfId="8628" priority="352" operator="beginsWith" text="CCF">
      <formula>LEFT(J25,LEN("CCF"))="CCF"</formula>
    </cfRule>
  </conditionalFormatting>
  <conditionalFormatting sqref="J25">
    <cfRule type="beginsWith" dxfId="8627" priority="353" operator="beginsWith" text="PFMP+">
      <formula>LEFT(J25,LEN("PFMP+"))="PFMP+"</formula>
    </cfRule>
  </conditionalFormatting>
  <conditionalFormatting sqref="J25">
    <cfRule type="beginsWith" dxfId="8626" priority="354" operator="beginsWith" text="PFMP">
      <formula>LEFT(J25,LEN("PFMP"))="PFMP"</formula>
    </cfRule>
  </conditionalFormatting>
  <conditionalFormatting sqref="J25">
    <cfRule type="beginsWith" dxfId="8625" priority="355" operator="beginsWith" text="É diag.">
      <formula>LEFT(J25,LEN("É diag."))="É diag."</formula>
    </cfRule>
  </conditionalFormatting>
  <conditionalFormatting sqref="J25">
    <cfRule type="beginsWith" dxfId="8624" priority="356" operator="beginsWith" text="É form.">
      <formula>LEFT(J25,LEN("É form."))="É form."</formula>
    </cfRule>
  </conditionalFormatting>
  <conditionalFormatting sqref="M25">
    <cfRule type="beginsWith" dxfId="8623" priority="333" operator="beginsWith" text="Co-int.">
      <formula>LEFT(M25,LEN("Co-int."))="Co-int."</formula>
    </cfRule>
  </conditionalFormatting>
  <conditionalFormatting sqref="M25">
    <cfRule type="beginsWith" dxfId="8622" priority="334" operator="beginsWith" text="C d'Œ">
      <formula>LEFT(M25,LEN("C d'Œ"))="C d'Œ"</formula>
    </cfRule>
  </conditionalFormatting>
  <conditionalFormatting sqref="M25">
    <cfRule type="beginsWith" dxfId="8621" priority="335" operator="beginsWith" text="C cont.">
      <formula>LEFT(M25,LEN("C cont."))="C cont."</formula>
    </cfRule>
  </conditionalFormatting>
  <conditionalFormatting sqref="M25">
    <cfRule type="beginsWith" dxfId="8620" priority="336" operator="beginsWith" text="É som.">
      <formula>LEFT(M25,LEN("É som."))="É som."</formula>
    </cfRule>
  </conditionalFormatting>
  <conditionalFormatting sqref="M25">
    <cfRule type="beginsWith" dxfId="8619" priority="337" operator="beginsWith" text="PPLU">
      <formula>LEFT(M25,LEN("PPLU"))="PPLU"</formula>
    </cfRule>
  </conditionalFormatting>
  <conditionalFormatting sqref="M25">
    <cfRule type="beginsWith" dxfId="8618" priority="338" operator="beginsWith" text="PPP">
      <formula>LEFT(M25,LEN("PPP"))="PPP"</formula>
    </cfRule>
  </conditionalFormatting>
  <conditionalFormatting sqref="M25">
    <cfRule type="beginsWith" dxfId="8617" priority="339" operator="beginsWith" text="PPRO">
      <formula>LEFT(M25,LEN("PPRO"))="PPRO"</formula>
    </cfRule>
  </conditionalFormatting>
  <conditionalFormatting sqref="M25">
    <cfRule type="beginsWith" dxfId="8616" priority="340" operator="beginsWith" text="CCF">
      <formula>LEFT(M25,LEN("CCF"))="CCF"</formula>
    </cfRule>
  </conditionalFormatting>
  <conditionalFormatting sqref="M25">
    <cfRule type="beginsWith" dxfId="8615" priority="341" operator="beginsWith" text="PFMP+">
      <formula>LEFT(M25,LEN("PFMP+"))="PFMP+"</formula>
    </cfRule>
  </conditionalFormatting>
  <conditionalFormatting sqref="M25">
    <cfRule type="beginsWith" dxfId="8614" priority="342" operator="beginsWith" text="PFMP">
      <formula>LEFT(M25,LEN("PFMP"))="PFMP"</formula>
    </cfRule>
  </conditionalFormatting>
  <conditionalFormatting sqref="M25">
    <cfRule type="beginsWith" dxfId="8613" priority="343" operator="beginsWith" text="É diag.">
      <formula>LEFT(M25,LEN("É diag."))="É diag."</formula>
    </cfRule>
  </conditionalFormatting>
  <conditionalFormatting sqref="M25">
    <cfRule type="beginsWith" dxfId="8612" priority="344" operator="beginsWith" text="É form.">
      <formula>LEFT(M25,LEN("É form."))="É form."</formula>
    </cfRule>
  </conditionalFormatting>
  <conditionalFormatting sqref="N25">
    <cfRule type="beginsWith" dxfId="8611" priority="321" operator="beginsWith" text="Co-int.">
      <formula>LEFT(N25,LEN("Co-int."))="Co-int."</formula>
    </cfRule>
  </conditionalFormatting>
  <conditionalFormatting sqref="N25">
    <cfRule type="beginsWith" dxfId="8610" priority="322" operator="beginsWith" text="C d'Œ">
      <formula>LEFT(N25,LEN("C d'Œ"))="C d'Œ"</formula>
    </cfRule>
  </conditionalFormatting>
  <conditionalFormatting sqref="N25">
    <cfRule type="beginsWith" dxfId="8609" priority="323" operator="beginsWith" text="C cont.">
      <formula>LEFT(N25,LEN("C cont."))="C cont."</formula>
    </cfRule>
  </conditionalFormatting>
  <conditionalFormatting sqref="N25">
    <cfRule type="beginsWith" dxfId="8608" priority="324" operator="beginsWith" text="É som.">
      <formula>LEFT(N25,LEN("É som."))="É som."</formula>
    </cfRule>
  </conditionalFormatting>
  <conditionalFormatting sqref="N25">
    <cfRule type="beginsWith" dxfId="8607" priority="325" operator="beginsWith" text="PPLU">
      <formula>LEFT(N25,LEN("PPLU"))="PPLU"</formula>
    </cfRule>
  </conditionalFormatting>
  <conditionalFormatting sqref="N25">
    <cfRule type="beginsWith" dxfId="8606" priority="326" operator="beginsWith" text="PPP">
      <formula>LEFT(N25,LEN("PPP"))="PPP"</formula>
    </cfRule>
  </conditionalFormatting>
  <conditionalFormatting sqref="N25">
    <cfRule type="beginsWith" dxfId="8605" priority="327" operator="beginsWith" text="PPRO">
      <formula>LEFT(N25,LEN("PPRO"))="PPRO"</formula>
    </cfRule>
  </conditionalFormatting>
  <conditionalFormatting sqref="N25">
    <cfRule type="beginsWith" dxfId="8604" priority="328" operator="beginsWith" text="CCF">
      <formula>LEFT(N25,LEN("CCF"))="CCF"</formula>
    </cfRule>
  </conditionalFormatting>
  <conditionalFormatting sqref="N25">
    <cfRule type="beginsWith" dxfId="8603" priority="329" operator="beginsWith" text="PFMP+">
      <formula>LEFT(N25,LEN("PFMP+"))="PFMP+"</formula>
    </cfRule>
  </conditionalFormatting>
  <conditionalFormatting sqref="N25">
    <cfRule type="beginsWith" dxfId="8602" priority="330" operator="beginsWith" text="PFMP">
      <formula>LEFT(N25,LEN("PFMP"))="PFMP"</formula>
    </cfRule>
  </conditionalFormatting>
  <conditionalFormatting sqref="N25">
    <cfRule type="beginsWith" dxfId="8601" priority="331" operator="beginsWith" text="É diag.">
      <formula>LEFT(N25,LEN("É diag."))="É diag."</formula>
    </cfRule>
  </conditionalFormatting>
  <conditionalFormatting sqref="N25">
    <cfRule type="beginsWith" dxfId="8600" priority="332" operator="beginsWith" text="É form.">
      <formula>LEFT(N25,LEN("É form."))="É form."</formula>
    </cfRule>
  </conditionalFormatting>
  <conditionalFormatting sqref="O25">
    <cfRule type="beginsWith" dxfId="8599" priority="309" operator="beginsWith" text="Co-int.">
      <formula>LEFT(O25,LEN("Co-int."))="Co-int."</formula>
    </cfRule>
  </conditionalFormatting>
  <conditionalFormatting sqref="O25">
    <cfRule type="beginsWith" dxfId="8598" priority="310" operator="beginsWith" text="C d'Œ">
      <formula>LEFT(O25,LEN("C d'Œ"))="C d'Œ"</formula>
    </cfRule>
  </conditionalFormatting>
  <conditionalFormatting sqref="O25">
    <cfRule type="beginsWith" dxfId="8597" priority="311" operator="beginsWith" text="C cont.">
      <formula>LEFT(O25,LEN("C cont."))="C cont."</formula>
    </cfRule>
  </conditionalFormatting>
  <conditionalFormatting sqref="O25">
    <cfRule type="beginsWith" dxfId="8596" priority="312" operator="beginsWith" text="É som.">
      <formula>LEFT(O25,LEN("É som."))="É som."</formula>
    </cfRule>
  </conditionalFormatting>
  <conditionalFormatting sqref="O25">
    <cfRule type="beginsWith" dxfId="8595" priority="313" operator="beginsWith" text="PPLU">
      <formula>LEFT(O25,LEN("PPLU"))="PPLU"</formula>
    </cfRule>
  </conditionalFormatting>
  <conditionalFormatting sqref="O25">
    <cfRule type="beginsWith" dxfId="8594" priority="314" operator="beginsWith" text="PPP">
      <formula>LEFT(O25,LEN("PPP"))="PPP"</formula>
    </cfRule>
  </conditionalFormatting>
  <conditionalFormatting sqref="O25">
    <cfRule type="beginsWith" dxfId="8593" priority="315" operator="beginsWith" text="PPRO">
      <formula>LEFT(O25,LEN("PPRO"))="PPRO"</formula>
    </cfRule>
  </conditionalFormatting>
  <conditionalFormatting sqref="O25">
    <cfRule type="beginsWith" dxfId="8592" priority="316" operator="beginsWith" text="CCF">
      <formula>LEFT(O25,LEN("CCF"))="CCF"</formula>
    </cfRule>
  </conditionalFormatting>
  <conditionalFormatting sqref="O25">
    <cfRule type="beginsWith" dxfId="8591" priority="317" operator="beginsWith" text="PFMP+">
      <formula>LEFT(O25,LEN("PFMP+"))="PFMP+"</formula>
    </cfRule>
  </conditionalFormatting>
  <conditionalFormatting sqref="O25">
    <cfRule type="beginsWith" dxfId="8590" priority="318" operator="beginsWith" text="PFMP">
      <formula>LEFT(O25,LEN("PFMP"))="PFMP"</formula>
    </cfRule>
  </conditionalFormatting>
  <conditionalFormatting sqref="O25">
    <cfRule type="beginsWith" dxfId="8589" priority="319" operator="beginsWith" text="É diag.">
      <formula>LEFT(O25,LEN("É diag."))="É diag."</formula>
    </cfRule>
  </conditionalFormatting>
  <conditionalFormatting sqref="O25">
    <cfRule type="beginsWith" dxfId="8588" priority="320" operator="beginsWith" text="É form.">
      <formula>LEFT(O25,LEN("É form."))="É form."</formula>
    </cfRule>
  </conditionalFormatting>
  <conditionalFormatting sqref="I27">
    <cfRule type="beginsWith" dxfId="8587" priority="297" operator="beginsWith" text="Co-int.">
      <formula>LEFT(I27,LEN("Co-int."))="Co-int."</formula>
    </cfRule>
  </conditionalFormatting>
  <conditionalFormatting sqref="I27">
    <cfRule type="beginsWith" dxfId="8586" priority="298" operator="beginsWith" text="C d'Œ">
      <formula>LEFT(I27,LEN("C d'Œ"))="C d'Œ"</formula>
    </cfRule>
  </conditionalFormatting>
  <conditionalFormatting sqref="I27">
    <cfRule type="beginsWith" dxfId="8585" priority="299" operator="beginsWith" text="C cont.">
      <formula>LEFT(I27,LEN("C cont."))="C cont."</formula>
    </cfRule>
  </conditionalFormatting>
  <conditionalFormatting sqref="I27">
    <cfRule type="beginsWith" dxfId="8584" priority="300" operator="beginsWith" text="É som.">
      <formula>LEFT(I27,LEN("É som."))="É som."</formula>
    </cfRule>
  </conditionalFormatting>
  <conditionalFormatting sqref="I27">
    <cfRule type="beginsWith" dxfId="8583" priority="301" operator="beginsWith" text="PPLU">
      <formula>LEFT(I27,LEN("PPLU"))="PPLU"</formula>
    </cfRule>
  </conditionalFormatting>
  <conditionalFormatting sqref="I27">
    <cfRule type="beginsWith" dxfId="8582" priority="302" operator="beginsWith" text="PPP">
      <formula>LEFT(I27,LEN("PPP"))="PPP"</formula>
    </cfRule>
  </conditionalFormatting>
  <conditionalFormatting sqref="I27">
    <cfRule type="beginsWith" dxfId="8581" priority="303" operator="beginsWith" text="PPRO">
      <formula>LEFT(I27,LEN("PPRO"))="PPRO"</formula>
    </cfRule>
  </conditionalFormatting>
  <conditionalFormatting sqref="I27">
    <cfRule type="beginsWith" dxfId="8580" priority="304" operator="beginsWith" text="CCF">
      <formula>LEFT(I27,LEN("CCF"))="CCF"</formula>
    </cfRule>
  </conditionalFormatting>
  <conditionalFormatting sqref="I27">
    <cfRule type="beginsWith" dxfId="8579" priority="305" operator="beginsWith" text="PFMP+">
      <formula>LEFT(I27,LEN("PFMP+"))="PFMP+"</formula>
    </cfRule>
  </conditionalFormatting>
  <conditionalFormatting sqref="I27">
    <cfRule type="beginsWith" dxfId="8578" priority="306" operator="beginsWith" text="PFMP">
      <formula>LEFT(I27,LEN("PFMP"))="PFMP"</formula>
    </cfRule>
  </conditionalFormatting>
  <conditionalFormatting sqref="I27">
    <cfRule type="beginsWith" dxfId="8577" priority="307" operator="beginsWith" text="É diag.">
      <formula>LEFT(I27,LEN("É diag."))="É diag."</formula>
    </cfRule>
  </conditionalFormatting>
  <conditionalFormatting sqref="I27">
    <cfRule type="beginsWith" dxfId="8576" priority="308" operator="beginsWith" text="É form.">
      <formula>LEFT(I27,LEN("É form."))="É form."</formula>
    </cfRule>
  </conditionalFormatting>
  <conditionalFormatting sqref="K27">
    <cfRule type="beginsWith" dxfId="8575" priority="285" operator="beginsWith" text="Co-int.">
      <formula>LEFT(K27,LEN("Co-int."))="Co-int."</formula>
    </cfRule>
  </conditionalFormatting>
  <conditionalFormatting sqref="K27">
    <cfRule type="beginsWith" dxfId="8574" priority="286" operator="beginsWith" text="C d'Œ">
      <formula>LEFT(K27,LEN("C d'Œ"))="C d'Œ"</formula>
    </cfRule>
  </conditionalFormatting>
  <conditionalFormatting sqref="K27">
    <cfRule type="beginsWith" dxfId="8573" priority="287" operator="beginsWith" text="C cont.">
      <formula>LEFT(K27,LEN("C cont."))="C cont."</formula>
    </cfRule>
  </conditionalFormatting>
  <conditionalFormatting sqref="K27">
    <cfRule type="beginsWith" dxfId="8572" priority="288" operator="beginsWith" text="É som.">
      <formula>LEFT(K27,LEN("É som."))="É som."</formula>
    </cfRule>
  </conditionalFormatting>
  <conditionalFormatting sqref="K27">
    <cfRule type="beginsWith" dxfId="8571" priority="289" operator="beginsWith" text="PPLU">
      <formula>LEFT(K27,LEN("PPLU"))="PPLU"</formula>
    </cfRule>
  </conditionalFormatting>
  <conditionalFormatting sqref="K27">
    <cfRule type="beginsWith" dxfId="8570" priority="290" operator="beginsWith" text="PPP">
      <formula>LEFT(K27,LEN("PPP"))="PPP"</formula>
    </cfRule>
  </conditionalFormatting>
  <conditionalFormatting sqref="K27">
    <cfRule type="beginsWith" dxfId="8569" priority="291" operator="beginsWith" text="PPRO">
      <formula>LEFT(K27,LEN("PPRO"))="PPRO"</formula>
    </cfRule>
  </conditionalFormatting>
  <conditionalFormatting sqref="K27">
    <cfRule type="beginsWith" dxfId="8568" priority="292" operator="beginsWith" text="CCF">
      <formula>LEFT(K27,LEN("CCF"))="CCF"</formula>
    </cfRule>
  </conditionalFormatting>
  <conditionalFormatting sqref="K27">
    <cfRule type="beginsWith" dxfId="8567" priority="293" operator="beginsWith" text="PFMP+">
      <formula>LEFT(K27,LEN("PFMP+"))="PFMP+"</formula>
    </cfRule>
  </conditionalFormatting>
  <conditionalFormatting sqref="K27">
    <cfRule type="beginsWith" dxfId="8566" priority="294" operator="beginsWith" text="PFMP">
      <formula>LEFT(K27,LEN("PFMP"))="PFMP"</formula>
    </cfRule>
  </conditionalFormatting>
  <conditionalFormatting sqref="K27">
    <cfRule type="beginsWith" dxfId="8565" priority="295" operator="beginsWith" text="É diag.">
      <formula>LEFT(K27,LEN("É diag."))="É diag."</formula>
    </cfRule>
  </conditionalFormatting>
  <conditionalFormatting sqref="K27">
    <cfRule type="beginsWith" dxfId="8564" priority="296" operator="beginsWith" text="É form.">
      <formula>LEFT(K27,LEN("É form."))="É form."</formula>
    </cfRule>
  </conditionalFormatting>
  <conditionalFormatting sqref="L27">
    <cfRule type="beginsWith" dxfId="8563" priority="273" operator="beginsWith" text="Co-int.">
      <formula>LEFT(L27,LEN("Co-int."))="Co-int."</formula>
    </cfRule>
  </conditionalFormatting>
  <conditionalFormatting sqref="L27">
    <cfRule type="beginsWith" dxfId="8562" priority="274" operator="beginsWith" text="C d'Œ">
      <formula>LEFT(L27,LEN("C d'Œ"))="C d'Œ"</formula>
    </cfRule>
  </conditionalFormatting>
  <conditionalFormatting sqref="L27">
    <cfRule type="beginsWith" dxfId="8561" priority="275" operator="beginsWith" text="C cont.">
      <formula>LEFT(L27,LEN("C cont."))="C cont."</formula>
    </cfRule>
  </conditionalFormatting>
  <conditionalFormatting sqref="L27">
    <cfRule type="beginsWith" dxfId="8560" priority="276" operator="beginsWith" text="É som.">
      <formula>LEFT(L27,LEN("É som."))="É som."</formula>
    </cfRule>
  </conditionalFormatting>
  <conditionalFormatting sqref="L27">
    <cfRule type="beginsWith" dxfId="8559" priority="277" operator="beginsWith" text="PPLU">
      <formula>LEFT(L27,LEN("PPLU"))="PPLU"</formula>
    </cfRule>
  </conditionalFormatting>
  <conditionalFormatting sqref="L27">
    <cfRule type="beginsWith" dxfId="8558" priority="278" operator="beginsWith" text="PPP">
      <formula>LEFT(L27,LEN("PPP"))="PPP"</formula>
    </cfRule>
  </conditionalFormatting>
  <conditionalFormatting sqref="L27">
    <cfRule type="beginsWith" dxfId="8557" priority="279" operator="beginsWith" text="PPRO">
      <formula>LEFT(L27,LEN("PPRO"))="PPRO"</formula>
    </cfRule>
  </conditionalFormatting>
  <conditionalFormatting sqref="L27">
    <cfRule type="beginsWith" dxfId="8556" priority="280" operator="beginsWith" text="CCF">
      <formula>LEFT(L27,LEN("CCF"))="CCF"</formula>
    </cfRule>
  </conditionalFormatting>
  <conditionalFormatting sqref="L27">
    <cfRule type="beginsWith" dxfId="8555" priority="281" operator="beginsWith" text="PFMP+">
      <formula>LEFT(L27,LEN("PFMP+"))="PFMP+"</formula>
    </cfRule>
  </conditionalFormatting>
  <conditionalFormatting sqref="L27">
    <cfRule type="beginsWith" dxfId="8554" priority="282" operator="beginsWith" text="PFMP">
      <formula>LEFT(L27,LEN("PFMP"))="PFMP"</formula>
    </cfRule>
  </conditionalFormatting>
  <conditionalFormatting sqref="L27">
    <cfRule type="beginsWith" dxfId="8553" priority="283" operator="beginsWith" text="É diag.">
      <formula>LEFT(L27,LEN("É diag."))="É diag."</formula>
    </cfRule>
  </conditionalFormatting>
  <conditionalFormatting sqref="L27">
    <cfRule type="beginsWith" dxfId="8552" priority="284" operator="beginsWith" text="É form.">
      <formula>LEFT(L27,LEN("É form."))="É form."</formula>
    </cfRule>
  </conditionalFormatting>
  <conditionalFormatting sqref="J27">
    <cfRule type="beginsWith" dxfId="8551" priority="261" operator="beginsWith" text="Co-int.">
      <formula>LEFT(J27,LEN("Co-int."))="Co-int."</formula>
    </cfRule>
  </conditionalFormatting>
  <conditionalFormatting sqref="J27">
    <cfRule type="beginsWith" dxfId="8550" priority="262" operator="beginsWith" text="C d'Œ">
      <formula>LEFT(J27,LEN("C d'Œ"))="C d'Œ"</formula>
    </cfRule>
  </conditionalFormatting>
  <conditionalFormatting sqref="J27">
    <cfRule type="beginsWith" dxfId="8549" priority="263" operator="beginsWith" text="C cont.">
      <formula>LEFT(J27,LEN("C cont."))="C cont."</formula>
    </cfRule>
  </conditionalFormatting>
  <conditionalFormatting sqref="J27">
    <cfRule type="beginsWith" dxfId="8548" priority="264" operator="beginsWith" text="É som.">
      <formula>LEFT(J27,LEN("É som."))="É som."</formula>
    </cfRule>
  </conditionalFormatting>
  <conditionalFormatting sqref="J27">
    <cfRule type="beginsWith" dxfId="8547" priority="265" operator="beginsWith" text="PPLU">
      <formula>LEFT(J27,LEN("PPLU"))="PPLU"</formula>
    </cfRule>
  </conditionalFormatting>
  <conditionalFormatting sqref="J27">
    <cfRule type="beginsWith" dxfId="8546" priority="266" operator="beginsWith" text="PPP">
      <formula>LEFT(J27,LEN("PPP"))="PPP"</formula>
    </cfRule>
  </conditionalFormatting>
  <conditionalFormatting sqref="J27">
    <cfRule type="beginsWith" dxfId="8545" priority="267" operator="beginsWith" text="PPRO">
      <formula>LEFT(J27,LEN("PPRO"))="PPRO"</formula>
    </cfRule>
  </conditionalFormatting>
  <conditionalFormatting sqref="J27">
    <cfRule type="beginsWith" dxfId="8544" priority="268" operator="beginsWith" text="CCF">
      <formula>LEFT(J27,LEN("CCF"))="CCF"</formula>
    </cfRule>
  </conditionalFormatting>
  <conditionalFormatting sqref="J27">
    <cfRule type="beginsWith" dxfId="8543" priority="269" operator="beginsWith" text="PFMP+">
      <formula>LEFT(J27,LEN("PFMP+"))="PFMP+"</formula>
    </cfRule>
  </conditionalFormatting>
  <conditionalFormatting sqref="J27">
    <cfRule type="beginsWith" dxfId="8542" priority="270" operator="beginsWith" text="PFMP">
      <formula>LEFT(J27,LEN("PFMP"))="PFMP"</formula>
    </cfRule>
  </conditionalFormatting>
  <conditionalFormatting sqref="J27">
    <cfRule type="beginsWith" dxfId="8541" priority="271" operator="beginsWith" text="É diag.">
      <formula>LEFT(J27,LEN("É diag."))="É diag."</formula>
    </cfRule>
  </conditionalFormatting>
  <conditionalFormatting sqref="J27">
    <cfRule type="beginsWith" dxfId="8540" priority="272" operator="beginsWith" text="É form.">
      <formula>LEFT(J27,LEN("É form."))="É form."</formula>
    </cfRule>
  </conditionalFormatting>
  <conditionalFormatting sqref="M27">
    <cfRule type="beginsWith" dxfId="8539" priority="249" operator="beginsWith" text="Co-int.">
      <formula>LEFT(M27,LEN("Co-int."))="Co-int."</formula>
    </cfRule>
  </conditionalFormatting>
  <conditionalFormatting sqref="M27">
    <cfRule type="beginsWith" dxfId="8538" priority="250" operator="beginsWith" text="C d'Œ">
      <formula>LEFT(M27,LEN("C d'Œ"))="C d'Œ"</formula>
    </cfRule>
  </conditionalFormatting>
  <conditionalFormatting sqref="M27">
    <cfRule type="beginsWith" dxfId="8537" priority="251" operator="beginsWith" text="C cont.">
      <formula>LEFT(M27,LEN("C cont."))="C cont."</formula>
    </cfRule>
  </conditionalFormatting>
  <conditionalFormatting sqref="M27">
    <cfRule type="beginsWith" dxfId="8536" priority="252" operator="beginsWith" text="É som.">
      <formula>LEFT(M27,LEN("É som."))="É som."</formula>
    </cfRule>
  </conditionalFormatting>
  <conditionalFormatting sqref="M27">
    <cfRule type="beginsWith" dxfId="8535" priority="253" operator="beginsWith" text="PPLU">
      <formula>LEFT(M27,LEN("PPLU"))="PPLU"</formula>
    </cfRule>
  </conditionalFormatting>
  <conditionalFormatting sqref="M27">
    <cfRule type="beginsWith" dxfId="8534" priority="254" operator="beginsWith" text="PPP">
      <formula>LEFT(M27,LEN("PPP"))="PPP"</formula>
    </cfRule>
  </conditionalFormatting>
  <conditionalFormatting sqref="M27">
    <cfRule type="beginsWith" dxfId="8533" priority="255" operator="beginsWith" text="PPRO">
      <formula>LEFT(M27,LEN("PPRO"))="PPRO"</formula>
    </cfRule>
  </conditionalFormatting>
  <conditionalFormatting sqref="M27">
    <cfRule type="beginsWith" dxfId="8532" priority="256" operator="beginsWith" text="CCF">
      <formula>LEFT(M27,LEN("CCF"))="CCF"</formula>
    </cfRule>
  </conditionalFormatting>
  <conditionalFormatting sqref="M27">
    <cfRule type="beginsWith" dxfId="8531" priority="257" operator="beginsWith" text="PFMP+">
      <formula>LEFT(M27,LEN("PFMP+"))="PFMP+"</formula>
    </cfRule>
  </conditionalFormatting>
  <conditionalFormatting sqref="M27">
    <cfRule type="beginsWith" dxfId="8530" priority="258" operator="beginsWith" text="PFMP">
      <formula>LEFT(M27,LEN("PFMP"))="PFMP"</formula>
    </cfRule>
  </conditionalFormatting>
  <conditionalFormatting sqref="M27">
    <cfRule type="beginsWith" dxfId="8529" priority="259" operator="beginsWith" text="É diag.">
      <formula>LEFT(M27,LEN("É diag."))="É diag."</formula>
    </cfRule>
  </conditionalFormatting>
  <conditionalFormatting sqref="M27">
    <cfRule type="beginsWith" dxfId="8528" priority="260" operator="beginsWith" text="É form.">
      <formula>LEFT(M27,LEN("É form."))="É form."</formula>
    </cfRule>
  </conditionalFormatting>
  <conditionalFormatting sqref="N27">
    <cfRule type="beginsWith" dxfId="8527" priority="237" operator="beginsWith" text="Co-int.">
      <formula>LEFT(N27,LEN("Co-int."))="Co-int."</formula>
    </cfRule>
  </conditionalFormatting>
  <conditionalFormatting sqref="N27">
    <cfRule type="beginsWith" dxfId="8526" priority="238" operator="beginsWith" text="C d'Œ">
      <formula>LEFT(N27,LEN("C d'Œ"))="C d'Œ"</formula>
    </cfRule>
  </conditionalFormatting>
  <conditionalFormatting sqref="N27">
    <cfRule type="beginsWith" dxfId="8525" priority="239" operator="beginsWith" text="C cont.">
      <formula>LEFT(N27,LEN("C cont."))="C cont."</formula>
    </cfRule>
  </conditionalFormatting>
  <conditionalFormatting sqref="N27">
    <cfRule type="beginsWith" dxfId="8524" priority="240" operator="beginsWith" text="É som.">
      <formula>LEFT(N27,LEN("É som."))="É som."</formula>
    </cfRule>
  </conditionalFormatting>
  <conditionalFormatting sqref="N27">
    <cfRule type="beginsWith" dxfId="8523" priority="241" operator="beginsWith" text="PPLU">
      <formula>LEFT(N27,LEN("PPLU"))="PPLU"</formula>
    </cfRule>
  </conditionalFormatting>
  <conditionalFormatting sqref="N27">
    <cfRule type="beginsWith" dxfId="8522" priority="242" operator="beginsWith" text="PPP">
      <formula>LEFT(N27,LEN("PPP"))="PPP"</formula>
    </cfRule>
  </conditionalFormatting>
  <conditionalFormatting sqref="N27">
    <cfRule type="beginsWith" dxfId="8521" priority="243" operator="beginsWith" text="PPRO">
      <formula>LEFT(N27,LEN("PPRO"))="PPRO"</formula>
    </cfRule>
  </conditionalFormatting>
  <conditionalFormatting sqref="N27">
    <cfRule type="beginsWith" dxfId="8520" priority="244" operator="beginsWith" text="CCF">
      <formula>LEFT(N27,LEN("CCF"))="CCF"</formula>
    </cfRule>
  </conditionalFormatting>
  <conditionalFormatting sqref="N27">
    <cfRule type="beginsWith" dxfId="8519" priority="245" operator="beginsWith" text="PFMP+">
      <formula>LEFT(N27,LEN("PFMP+"))="PFMP+"</formula>
    </cfRule>
  </conditionalFormatting>
  <conditionalFormatting sqref="N27">
    <cfRule type="beginsWith" dxfId="8518" priority="246" operator="beginsWith" text="PFMP">
      <formula>LEFT(N27,LEN("PFMP"))="PFMP"</formula>
    </cfRule>
  </conditionalFormatting>
  <conditionalFormatting sqref="N27">
    <cfRule type="beginsWith" dxfId="8517" priority="247" operator="beginsWith" text="É diag.">
      <formula>LEFT(N27,LEN("É diag."))="É diag."</formula>
    </cfRule>
  </conditionalFormatting>
  <conditionalFormatting sqref="N27">
    <cfRule type="beginsWith" dxfId="8516" priority="248" operator="beginsWith" text="É form.">
      <formula>LEFT(N27,LEN("É form."))="É form."</formula>
    </cfRule>
  </conditionalFormatting>
  <conditionalFormatting sqref="O27">
    <cfRule type="beginsWith" dxfId="8515" priority="225" operator="beginsWith" text="Co-int.">
      <formula>LEFT(O27,LEN("Co-int."))="Co-int."</formula>
    </cfRule>
  </conditionalFormatting>
  <conditionalFormatting sqref="O27">
    <cfRule type="beginsWith" dxfId="8514" priority="226" operator="beginsWith" text="C d'Œ">
      <formula>LEFT(O27,LEN("C d'Œ"))="C d'Œ"</formula>
    </cfRule>
  </conditionalFormatting>
  <conditionalFormatting sqref="O27">
    <cfRule type="beginsWith" dxfId="8513" priority="227" operator="beginsWith" text="C cont.">
      <formula>LEFT(O27,LEN("C cont."))="C cont."</formula>
    </cfRule>
  </conditionalFormatting>
  <conditionalFormatting sqref="O27">
    <cfRule type="beginsWith" dxfId="8512" priority="228" operator="beginsWith" text="É som.">
      <formula>LEFT(O27,LEN("É som."))="É som."</formula>
    </cfRule>
  </conditionalFormatting>
  <conditionalFormatting sqref="O27">
    <cfRule type="beginsWith" dxfId="8511" priority="229" operator="beginsWith" text="PPLU">
      <formula>LEFT(O27,LEN("PPLU"))="PPLU"</formula>
    </cfRule>
  </conditionalFormatting>
  <conditionalFormatting sqref="O27">
    <cfRule type="beginsWith" dxfId="8510" priority="230" operator="beginsWith" text="PPP">
      <formula>LEFT(O27,LEN("PPP"))="PPP"</formula>
    </cfRule>
  </conditionalFormatting>
  <conditionalFormatting sqref="O27">
    <cfRule type="beginsWith" dxfId="8509" priority="231" operator="beginsWith" text="PPRO">
      <formula>LEFT(O27,LEN("PPRO"))="PPRO"</formula>
    </cfRule>
  </conditionalFormatting>
  <conditionalFormatting sqref="O27">
    <cfRule type="beginsWith" dxfId="8508" priority="232" operator="beginsWith" text="CCF">
      <formula>LEFT(O27,LEN("CCF"))="CCF"</formula>
    </cfRule>
  </conditionalFormatting>
  <conditionalFormatting sqref="O27">
    <cfRule type="beginsWith" dxfId="8507" priority="233" operator="beginsWith" text="PFMP+">
      <formula>LEFT(O27,LEN("PFMP+"))="PFMP+"</formula>
    </cfRule>
  </conditionalFormatting>
  <conditionalFormatting sqref="O27">
    <cfRule type="beginsWith" dxfId="8506" priority="234" operator="beginsWith" text="PFMP">
      <formula>LEFT(O27,LEN("PFMP"))="PFMP"</formula>
    </cfRule>
  </conditionalFormatting>
  <conditionalFormatting sqref="O27">
    <cfRule type="beginsWith" dxfId="8505" priority="235" operator="beginsWith" text="É diag.">
      <formula>LEFT(O27,LEN("É diag."))="É diag."</formula>
    </cfRule>
  </conditionalFormatting>
  <conditionalFormatting sqref="O27">
    <cfRule type="beginsWith" dxfId="8504" priority="236" operator="beginsWith" text="É form.">
      <formula>LEFT(O27,LEN("É form."))="É form."</formula>
    </cfRule>
  </conditionalFormatting>
  <conditionalFormatting sqref="J37:J39">
    <cfRule type="cellIs" dxfId="8503" priority="221" operator="between">
      <formula>15</formula>
      <formula>20</formula>
    </cfRule>
  </conditionalFormatting>
  <conditionalFormatting sqref="J37:J39">
    <cfRule type="cellIs" dxfId="8502" priority="222" operator="between">
      <formula>10</formula>
      <formula>14.999</formula>
    </cfRule>
  </conditionalFormatting>
  <conditionalFormatting sqref="J37:J39">
    <cfRule type="cellIs" dxfId="8501" priority="223" operator="between">
      <formula>5</formula>
      <formula>9.999</formula>
    </cfRule>
  </conditionalFormatting>
  <conditionalFormatting sqref="J37:J39">
    <cfRule type="cellIs" dxfId="8500" priority="224" operator="between">
      <formula>0</formula>
      <formula>4.999</formula>
    </cfRule>
  </conditionalFormatting>
  <conditionalFormatting sqref="I37:I39">
    <cfRule type="cellIs" dxfId="8499" priority="217" operator="between">
      <formula>15</formula>
      <formula>20</formula>
    </cfRule>
  </conditionalFormatting>
  <conditionalFormatting sqref="I37:I39">
    <cfRule type="cellIs" dxfId="8498" priority="218" operator="between">
      <formula>10</formula>
      <formula>14.999</formula>
    </cfRule>
  </conditionalFormatting>
  <conditionalFormatting sqref="I37:I39">
    <cfRule type="cellIs" dxfId="8497" priority="219" operator="between">
      <formula>5</formula>
      <formula>9.999</formula>
    </cfRule>
  </conditionalFormatting>
  <conditionalFormatting sqref="I37:I39">
    <cfRule type="cellIs" dxfId="8496" priority="220" operator="between">
      <formula>0</formula>
      <formula>4.999</formula>
    </cfRule>
  </conditionalFormatting>
  <conditionalFormatting sqref="L37:L39">
    <cfRule type="cellIs" dxfId="8495" priority="213" operator="between">
      <formula>15</formula>
      <formula>20</formula>
    </cfRule>
  </conditionalFormatting>
  <conditionalFormatting sqref="L37:L39">
    <cfRule type="cellIs" dxfId="8494" priority="214" operator="between">
      <formula>10</formula>
      <formula>14.999</formula>
    </cfRule>
  </conditionalFormatting>
  <conditionalFormatting sqref="L37:L39">
    <cfRule type="cellIs" dxfId="8493" priority="215" operator="between">
      <formula>5</formula>
      <formula>9.999</formula>
    </cfRule>
  </conditionalFormatting>
  <conditionalFormatting sqref="L37:L39">
    <cfRule type="cellIs" dxfId="8492" priority="216" operator="between">
      <formula>0</formula>
      <formula>4.999</formula>
    </cfRule>
  </conditionalFormatting>
  <conditionalFormatting sqref="K37:K39">
    <cfRule type="cellIs" dxfId="8491" priority="209" operator="between">
      <formula>15</formula>
      <formula>20</formula>
    </cfRule>
  </conditionalFormatting>
  <conditionalFormatting sqref="K37:K39">
    <cfRule type="cellIs" dxfId="8490" priority="210" operator="between">
      <formula>10</formula>
      <formula>14.999</formula>
    </cfRule>
  </conditionalFormatting>
  <conditionalFormatting sqref="K37:K39">
    <cfRule type="cellIs" dxfId="8489" priority="211" operator="between">
      <formula>5</formula>
      <formula>9.999</formula>
    </cfRule>
  </conditionalFormatting>
  <conditionalFormatting sqref="K37:K39">
    <cfRule type="cellIs" dxfId="8488" priority="212" operator="between">
      <formula>0</formula>
      <formula>4.999</formula>
    </cfRule>
  </conditionalFormatting>
  <conditionalFormatting sqref="N37:N39">
    <cfRule type="cellIs" dxfId="8487" priority="205" operator="between">
      <formula>15</formula>
      <formula>20</formula>
    </cfRule>
  </conditionalFormatting>
  <conditionalFormatting sqref="N37:N39">
    <cfRule type="cellIs" dxfId="8486" priority="206" operator="between">
      <formula>10</formula>
      <formula>14.999</formula>
    </cfRule>
  </conditionalFormatting>
  <conditionalFormatting sqref="N37:N39">
    <cfRule type="cellIs" dxfId="8485" priority="207" operator="between">
      <formula>5</formula>
      <formula>9.999</formula>
    </cfRule>
  </conditionalFormatting>
  <conditionalFormatting sqref="N37:N39">
    <cfRule type="cellIs" dxfId="8484" priority="208" operator="between">
      <formula>0</formula>
      <formula>4.999</formula>
    </cfRule>
  </conditionalFormatting>
  <conditionalFormatting sqref="M37:M39">
    <cfRule type="cellIs" dxfId="8483" priority="201" operator="between">
      <formula>15</formula>
      <formula>20</formula>
    </cfRule>
  </conditionalFormatting>
  <conditionalFormatting sqref="M37:M39">
    <cfRule type="cellIs" dxfId="8482" priority="202" operator="between">
      <formula>10</formula>
      <formula>14.999</formula>
    </cfRule>
  </conditionalFormatting>
  <conditionalFormatting sqref="M37:M39">
    <cfRule type="cellIs" dxfId="8481" priority="203" operator="between">
      <formula>5</formula>
      <formula>9.999</formula>
    </cfRule>
  </conditionalFormatting>
  <conditionalFormatting sqref="M37:M39">
    <cfRule type="cellIs" dxfId="8480" priority="204" operator="between">
      <formula>0</formula>
      <formula>4.999</formula>
    </cfRule>
  </conditionalFormatting>
  <conditionalFormatting sqref="O37:O39">
    <cfRule type="cellIs" dxfId="8479" priority="197" operator="between">
      <formula>15</formula>
      <formula>20</formula>
    </cfRule>
  </conditionalFormatting>
  <conditionalFormatting sqref="O37:O39">
    <cfRule type="cellIs" dxfId="8478" priority="198" operator="between">
      <formula>10</formula>
      <formula>14.999</formula>
    </cfRule>
  </conditionalFormatting>
  <conditionalFormatting sqref="O37:O39">
    <cfRule type="cellIs" dxfId="8477" priority="199" operator="between">
      <formula>5</formula>
      <formula>9.999</formula>
    </cfRule>
  </conditionalFormatting>
  <conditionalFormatting sqref="O37:O39">
    <cfRule type="cellIs" dxfId="8476" priority="200" operator="between">
      <formula>0</formula>
      <formula>4.999</formula>
    </cfRule>
  </conditionalFormatting>
  <conditionalFormatting sqref="J41:J43">
    <cfRule type="cellIs" dxfId="8475" priority="193" operator="between">
      <formula>15</formula>
      <formula>20</formula>
    </cfRule>
  </conditionalFormatting>
  <conditionalFormatting sqref="J41:J43">
    <cfRule type="cellIs" dxfId="8474" priority="194" operator="between">
      <formula>10</formula>
      <formula>14.999</formula>
    </cfRule>
  </conditionalFormatting>
  <conditionalFormatting sqref="J41:J43">
    <cfRule type="cellIs" dxfId="8473" priority="195" operator="between">
      <formula>5</formula>
      <formula>9.999</formula>
    </cfRule>
  </conditionalFormatting>
  <conditionalFormatting sqref="J41:J43">
    <cfRule type="cellIs" dxfId="8472" priority="196" operator="between">
      <formula>0</formula>
      <formula>4.999</formula>
    </cfRule>
  </conditionalFormatting>
  <conditionalFormatting sqref="I41:I43">
    <cfRule type="cellIs" dxfId="8471" priority="189" operator="between">
      <formula>15</formula>
      <formula>20</formula>
    </cfRule>
  </conditionalFormatting>
  <conditionalFormatting sqref="I41:I43">
    <cfRule type="cellIs" dxfId="8470" priority="190" operator="between">
      <formula>10</formula>
      <formula>14.999</formula>
    </cfRule>
  </conditionalFormatting>
  <conditionalFormatting sqref="I41:I43">
    <cfRule type="cellIs" dxfId="8469" priority="191" operator="between">
      <formula>5</formula>
      <formula>9.999</formula>
    </cfRule>
  </conditionalFormatting>
  <conditionalFormatting sqref="I41:I43">
    <cfRule type="cellIs" dxfId="8468" priority="192" operator="between">
      <formula>0</formula>
      <formula>4.999</formula>
    </cfRule>
  </conditionalFormatting>
  <conditionalFormatting sqref="L41:L43">
    <cfRule type="cellIs" dxfId="8467" priority="185" operator="between">
      <formula>15</formula>
      <formula>20</formula>
    </cfRule>
  </conditionalFormatting>
  <conditionalFormatting sqref="L41:L43">
    <cfRule type="cellIs" dxfId="8466" priority="186" operator="between">
      <formula>10</formula>
      <formula>14.999</formula>
    </cfRule>
  </conditionalFormatting>
  <conditionalFormatting sqref="L41:L43">
    <cfRule type="cellIs" dxfId="8465" priority="187" operator="between">
      <formula>5</formula>
      <formula>9.999</formula>
    </cfRule>
  </conditionalFormatting>
  <conditionalFormatting sqref="L41:L43">
    <cfRule type="cellIs" dxfId="8464" priority="188" operator="between">
      <formula>0</formula>
      <formula>4.999</formula>
    </cfRule>
  </conditionalFormatting>
  <conditionalFormatting sqref="K41:K43">
    <cfRule type="cellIs" dxfId="8463" priority="181" operator="between">
      <formula>15</formula>
      <formula>20</formula>
    </cfRule>
  </conditionalFormatting>
  <conditionalFormatting sqref="K41:K43">
    <cfRule type="cellIs" dxfId="8462" priority="182" operator="between">
      <formula>10</formula>
      <formula>14.999</formula>
    </cfRule>
  </conditionalFormatting>
  <conditionalFormatting sqref="K41:K43">
    <cfRule type="cellIs" dxfId="8461" priority="183" operator="between">
      <formula>5</formula>
      <formula>9.999</formula>
    </cfRule>
  </conditionalFormatting>
  <conditionalFormatting sqref="K41:K43">
    <cfRule type="cellIs" dxfId="8460" priority="184" operator="between">
      <formula>0</formula>
      <formula>4.999</formula>
    </cfRule>
  </conditionalFormatting>
  <conditionalFormatting sqref="N41:N43">
    <cfRule type="cellIs" dxfId="8459" priority="177" operator="between">
      <formula>15</formula>
      <formula>20</formula>
    </cfRule>
  </conditionalFormatting>
  <conditionalFormatting sqref="N41:N43">
    <cfRule type="cellIs" dxfId="8458" priority="178" operator="between">
      <formula>10</formula>
      <formula>14.999</formula>
    </cfRule>
  </conditionalFormatting>
  <conditionalFormatting sqref="N41:N43">
    <cfRule type="cellIs" dxfId="8457" priority="179" operator="between">
      <formula>5</formula>
      <formula>9.999</formula>
    </cfRule>
  </conditionalFormatting>
  <conditionalFormatting sqref="N41:N43">
    <cfRule type="cellIs" dxfId="8456" priority="180" operator="between">
      <formula>0</formula>
      <formula>4.999</formula>
    </cfRule>
  </conditionalFormatting>
  <conditionalFormatting sqref="M41:M43">
    <cfRule type="cellIs" dxfId="8455" priority="173" operator="between">
      <formula>15</formula>
      <formula>20</formula>
    </cfRule>
  </conditionalFormatting>
  <conditionalFormatting sqref="M41:M43">
    <cfRule type="cellIs" dxfId="8454" priority="174" operator="between">
      <formula>10</formula>
      <formula>14.999</formula>
    </cfRule>
  </conditionalFormatting>
  <conditionalFormatting sqref="M41:M43">
    <cfRule type="cellIs" dxfId="8453" priority="175" operator="between">
      <formula>5</formula>
      <formula>9.999</formula>
    </cfRule>
  </conditionalFormatting>
  <conditionalFormatting sqref="M41:M43">
    <cfRule type="cellIs" dxfId="8452" priority="176" operator="between">
      <formula>0</formula>
      <formula>4.999</formula>
    </cfRule>
  </conditionalFormatting>
  <conditionalFormatting sqref="O41:O43">
    <cfRule type="cellIs" dxfId="8451" priority="169" operator="between">
      <formula>15</formula>
      <formula>20</formula>
    </cfRule>
  </conditionalFormatting>
  <conditionalFormatting sqref="O41:O43">
    <cfRule type="cellIs" dxfId="8450" priority="170" operator="between">
      <formula>10</formula>
      <formula>14.999</formula>
    </cfRule>
  </conditionalFormatting>
  <conditionalFormatting sqref="O41:O43">
    <cfRule type="cellIs" dxfId="8449" priority="171" operator="between">
      <formula>5</formula>
      <formula>9.999</formula>
    </cfRule>
  </conditionalFormatting>
  <conditionalFormatting sqref="O41:O43">
    <cfRule type="cellIs" dxfId="8448" priority="172" operator="between">
      <formula>0</formula>
      <formula>4.999</formula>
    </cfRule>
  </conditionalFormatting>
  <conditionalFormatting sqref="J47:J49">
    <cfRule type="cellIs" dxfId="8447" priority="165" operator="between">
      <formula>15</formula>
      <formula>20</formula>
    </cfRule>
  </conditionalFormatting>
  <conditionalFormatting sqref="J47:J49">
    <cfRule type="cellIs" dxfId="8446" priority="166" operator="between">
      <formula>10</formula>
      <formula>14.999</formula>
    </cfRule>
  </conditionalFormatting>
  <conditionalFormatting sqref="J47:J49">
    <cfRule type="cellIs" dxfId="8445" priority="167" operator="between">
      <formula>5</formula>
      <formula>9.999</formula>
    </cfRule>
  </conditionalFormatting>
  <conditionalFormatting sqref="J47:J49">
    <cfRule type="cellIs" dxfId="8444" priority="168" operator="between">
      <formula>0</formula>
      <formula>4.999</formula>
    </cfRule>
  </conditionalFormatting>
  <conditionalFormatting sqref="I47:I49">
    <cfRule type="cellIs" dxfId="8443" priority="161" operator="between">
      <formula>15</formula>
      <formula>20</formula>
    </cfRule>
  </conditionalFormatting>
  <conditionalFormatting sqref="I47:I49">
    <cfRule type="cellIs" dxfId="8442" priority="162" operator="between">
      <formula>10</formula>
      <formula>14.999</formula>
    </cfRule>
  </conditionalFormatting>
  <conditionalFormatting sqref="I47:I49">
    <cfRule type="cellIs" dxfId="8441" priority="163" operator="between">
      <formula>5</formula>
      <formula>9.999</formula>
    </cfRule>
  </conditionalFormatting>
  <conditionalFormatting sqref="I47:I49">
    <cfRule type="cellIs" dxfId="8440" priority="164" operator="between">
      <formula>0</formula>
      <formula>4.999</formula>
    </cfRule>
  </conditionalFormatting>
  <conditionalFormatting sqref="L47:L49">
    <cfRule type="cellIs" dxfId="8439" priority="157" operator="between">
      <formula>15</formula>
      <formula>20</formula>
    </cfRule>
  </conditionalFormatting>
  <conditionalFormatting sqref="L47:L49">
    <cfRule type="cellIs" dxfId="8438" priority="158" operator="between">
      <formula>10</formula>
      <formula>14.999</formula>
    </cfRule>
  </conditionalFormatting>
  <conditionalFormatting sqref="L47:L49">
    <cfRule type="cellIs" dxfId="8437" priority="159" operator="between">
      <formula>5</formula>
      <formula>9.999</formula>
    </cfRule>
  </conditionalFormatting>
  <conditionalFormatting sqref="L47:L49">
    <cfRule type="cellIs" dxfId="8436" priority="160" operator="between">
      <formula>0</formula>
      <formula>4.999</formula>
    </cfRule>
  </conditionalFormatting>
  <conditionalFormatting sqref="K47:K49">
    <cfRule type="cellIs" dxfId="8435" priority="153" operator="between">
      <formula>15</formula>
      <formula>20</formula>
    </cfRule>
  </conditionalFormatting>
  <conditionalFormatting sqref="K47:K49">
    <cfRule type="cellIs" dxfId="8434" priority="154" operator="between">
      <formula>10</formula>
      <formula>14.999</formula>
    </cfRule>
  </conditionalFormatting>
  <conditionalFormatting sqref="K47:K49">
    <cfRule type="cellIs" dxfId="8433" priority="155" operator="between">
      <formula>5</formula>
      <formula>9.999</formula>
    </cfRule>
  </conditionalFormatting>
  <conditionalFormatting sqref="K47:K49">
    <cfRule type="cellIs" dxfId="8432" priority="156" operator="between">
      <formula>0</formula>
      <formula>4.999</formula>
    </cfRule>
  </conditionalFormatting>
  <conditionalFormatting sqref="N47:N49">
    <cfRule type="cellIs" dxfId="8431" priority="149" operator="between">
      <formula>15</formula>
      <formula>20</formula>
    </cfRule>
  </conditionalFormatting>
  <conditionalFormatting sqref="N47:N49">
    <cfRule type="cellIs" dxfId="8430" priority="150" operator="between">
      <formula>10</formula>
      <formula>14.999</formula>
    </cfRule>
  </conditionalFormatting>
  <conditionalFormatting sqref="N47:N49">
    <cfRule type="cellIs" dxfId="8429" priority="151" operator="between">
      <formula>5</formula>
      <formula>9.999</formula>
    </cfRule>
  </conditionalFormatting>
  <conditionalFormatting sqref="N47:N49">
    <cfRule type="cellIs" dxfId="8428" priority="152" operator="between">
      <formula>0</formula>
      <formula>4.999</formula>
    </cfRule>
  </conditionalFormatting>
  <conditionalFormatting sqref="M47:M49">
    <cfRule type="cellIs" dxfId="8427" priority="145" operator="between">
      <formula>15</formula>
      <formula>20</formula>
    </cfRule>
  </conditionalFormatting>
  <conditionalFormatting sqref="M47:M49">
    <cfRule type="cellIs" dxfId="8426" priority="146" operator="between">
      <formula>10</formula>
      <formula>14.999</formula>
    </cfRule>
  </conditionalFormatting>
  <conditionalFormatting sqref="M47:M49">
    <cfRule type="cellIs" dxfId="8425" priority="147" operator="between">
      <formula>5</formula>
      <formula>9.999</formula>
    </cfRule>
  </conditionalFormatting>
  <conditionalFormatting sqref="M47:M49">
    <cfRule type="cellIs" dxfId="8424" priority="148" operator="between">
      <formula>0</formula>
      <formula>4.999</formula>
    </cfRule>
  </conditionalFormatting>
  <conditionalFormatting sqref="O47:O49">
    <cfRule type="cellIs" dxfId="8423" priority="141" operator="between">
      <formula>15</formula>
      <formula>20</formula>
    </cfRule>
  </conditionalFormatting>
  <conditionalFormatting sqref="O47:O49">
    <cfRule type="cellIs" dxfId="8422" priority="142" operator="between">
      <formula>10</formula>
      <formula>14.999</formula>
    </cfRule>
  </conditionalFormatting>
  <conditionalFormatting sqref="O47:O49">
    <cfRule type="cellIs" dxfId="8421" priority="143" operator="between">
      <formula>5</formula>
      <formula>9.999</formula>
    </cfRule>
  </conditionalFormatting>
  <conditionalFormatting sqref="O47:O49">
    <cfRule type="cellIs" dxfId="8420" priority="144" operator="between">
      <formula>0</formula>
      <formula>4.999</formula>
    </cfRule>
  </conditionalFormatting>
  <conditionalFormatting sqref="J51:J53">
    <cfRule type="cellIs" dxfId="8419" priority="137" operator="between">
      <formula>15</formula>
      <formula>20</formula>
    </cfRule>
  </conditionalFormatting>
  <conditionalFormatting sqref="J51:J53">
    <cfRule type="cellIs" dxfId="8418" priority="138" operator="between">
      <formula>10</formula>
      <formula>14.999</formula>
    </cfRule>
  </conditionalFormatting>
  <conditionalFormatting sqref="J51:J53">
    <cfRule type="cellIs" dxfId="8417" priority="139" operator="between">
      <formula>5</formula>
      <formula>9.999</formula>
    </cfRule>
  </conditionalFormatting>
  <conditionalFormatting sqref="J51:J53">
    <cfRule type="cellIs" dxfId="8416" priority="140" operator="between">
      <formula>0</formula>
      <formula>4.999</formula>
    </cfRule>
  </conditionalFormatting>
  <conditionalFormatting sqref="I51:I53">
    <cfRule type="cellIs" dxfId="8415" priority="133" operator="between">
      <formula>15</formula>
      <formula>20</formula>
    </cfRule>
  </conditionalFormatting>
  <conditionalFormatting sqref="I51:I53">
    <cfRule type="cellIs" dxfId="8414" priority="134" operator="between">
      <formula>10</formula>
      <formula>14.999</formula>
    </cfRule>
  </conditionalFormatting>
  <conditionalFormatting sqref="I51:I53">
    <cfRule type="cellIs" dxfId="8413" priority="135" operator="between">
      <formula>5</formula>
      <formula>9.999</formula>
    </cfRule>
  </conditionalFormatting>
  <conditionalFormatting sqref="I51:I53">
    <cfRule type="cellIs" dxfId="8412" priority="136" operator="between">
      <formula>0</formula>
      <formula>4.999</formula>
    </cfRule>
  </conditionalFormatting>
  <conditionalFormatting sqref="L51:L53">
    <cfRule type="cellIs" dxfId="8411" priority="129" operator="between">
      <formula>15</formula>
      <formula>20</formula>
    </cfRule>
  </conditionalFormatting>
  <conditionalFormatting sqref="L51:L53">
    <cfRule type="cellIs" dxfId="8410" priority="130" operator="between">
      <formula>10</formula>
      <formula>14.999</formula>
    </cfRule>
  </conditionalFormatting>
  <conditionalFormatting sqref="L51:L53">
    <cfRule type="cellIs" dxfId="8409" priority="131" operator="between">
      <formula>5</formula>
      <formula>9.999</formula>
    </cfRule>
  </conditionalFormatting>
  <conditionalFormatting sqref="L51:L53">
    <cfRule type="cellIs" dxfId="8408" priority="132" operator="between">
      <formula>0</formula>
      <formula>4.999</formula>
    </cfRule>
  </conditionalFormatting>
  <conditionalFormatting sqref="K51:K53">
    <cfRule type="cellIs" dxfId="8407" priority="125" operator="between">
      <formula>15</formula>
      <formula>20</formula>
    </cfRule>
  </conditionalFormatting>
  <conditionalFormatting sqref="K51:K53">
    <cfRule type="cellIs" dxfId="8406" priority="126" operator="between">
      <formula>10</formula>
      <formula>14.999</formula>
    </cfRule>
  </conditionalFormatting>
  <conditionalFormatting sqref="K51:K53">
    <cfRule type="cellIs" dxfId="8405" priority="127" operator="between">
      <formula>5</formula>
      <formula>9.999</formula>
    </cfRule>
  </conditionalFormatting>
  <conditionalFormatting sqref="K51:K53">
    <cfRule type="cellIs" dxfId="8404" priority="128" operator="between">
      <formula>0</formula>
      <formula>4.999</formula>
    </cfRule>
  </conditionalFormatting>
  <conditionalFormatting sqref="N51:N53">
    <cfRule type="cellIs" dxfId="8403" priority="121" operator="between">
      <formula>15</formula>
      <formula>20</formula>
    </cfRule>
  </conditionalFormatting>
  <conditionalFormatting sqref="N51:N53">
    <cfRule type="cellIs" dxfId="8402" priority="122" operator="between">
      <formula>10</formula>
      <formula>14.999</formula>
    </cfRule>
  </conditionalFormatting>
  <conditionalFormatting sqref="N51:N53">
    <cfRule type="cellIs" dxfId="8401" priority="123" operator="between">
      <formula>5</formula>
      <formula>9.999</formula>
    </cfRule>
  </conditionalFormatting>
  <conditionalFormatting sqref="N51:N53">
    <cfRule type="cellIs" dxfId="8400" priority="124" operator="between">
      <formula>0</formula>
      <formula>4.999</formula>
    </cfRule>
  </conditionalFormatting>
  <conditionalFormatting sqref="M51:M53">
    <cfRule type="cellIs" dxfId="8399" priority="117" operator="between">
      <formula>15</formula>
      <formula>20</formula>
    </cfRule>
  </conditionalFormatting>
  <conditionalFormatting sqref="M51:M53">
    <cfRule type="cellIs" dxfId="8398" priority="118" operator="between">
      <formula>10</formula>
      <formula>14.999</formula>
    </cfRule>
  </conditionalFormatting>
  <conditionalFormatting sqref="M51:M53">
    <cfRule type="cellIs" dxfId="8397" priority="119" operator="between">
      <formula>5</formula>
      <formula>9.999</formula>
    </cfRule>
  </conditionalFormatting>
  <conditionalFormatting sqref="M51:M53">
    <cfRule type="cellIs" dxfId="8396" priority="120" operator="between">
      <formula>0</formula>
      <formula>4.999</formula>
    </cfRule>
  </conditionalFormatting>
  <conditionalFormatting sqref="O51:O53">
    <cfRule type="cellIs" dxfId="8395" priority="113" operator="between">
      <formula>15</formula>
      <formula>20</formula>
    </cfRule>
  </conditionalFormatting>
  <conditionalFormatting sqref="O51:O53">
    <cfRule type="cellIs" dxfId="8394" priority="114" operator="between">
      <formula>10</formula>
      <formula>14.999</formula>
    </cfRule>
  </conditionalFormatting>
  <conditionalFormatting sqref="O51:O53">
    <cfRule type="cellIs" dxfId="8393" priority="115" operator="between">
      <formula>5</formula>
      <formula>9.999</formula>
    </cfRule>
  </conditionalFormatting>
  <conditionalFormatting sqref="O51:O53">
    <cfRule type="cellIs" dxfId="8392" priority="116" operator="between">
      <formula>0</formula>
      <formula>4.999</formula>
    </cfRule>
  </conditionalFormatting>
  <conditionalFormatting sqref="J55:J57">
    <cfRule type="cellIs" dxfId="8391" priority="109" operator="between">
      <formula>15</formula>
      <formula>20</formula>
    </cfRule>
  </conditionalFormatting>
  <conditionalFormatting sqref="J55:J57">
    <cfRule type="cellIs" dxfId="8390" priority="110" operator="between">
      <formula>10</formula>
      <formula>14.999</formula>
    </cfRule>
  </conditionalFormatting>
  <conditionalFormatting sqref="J55:J57">
    <cfRule type="cellIs" dxfId="8389" priority="111" operator="between">
      <formula>5</formula>
      <formula>9.999</formula>
    </cfRule>
  </conditionalFormatting>
  <conditionalFormatting sqref="J55:J57">
    <cfRule type="cellIs" dxfId="8388" priority="112" operator="between">
      <formula>0</formula>
      <formula>4.999</formula>
    </cfRule>
  </conditionalFormatting>
  <conditionalFormatting sqref="I55:I57">
    <cfRule type="cellIs" dxfId="8387" priority="105" operator="between">
      <formula>15</formula>
      <formula>20</formula>
    </cfRule>
  </conditionalFormatting>
  <conditionalFormatting sqref="I55:I57">
    <cfRule type="cellIs" dxfId="8386" priority="106" operator="between">
      <formula>10</formula>
      <formula>14.999</formula>
    </cfRule>
  </conditionalFormatting>
  <conditionalFormatting sqref="I55:I57">
    <cfRule type="cellIs" dxfId="8385" priority="107" operator="between">
      <formula>5</formula>
      <formula>9.999</formula>
    </cfRule>
  </conditionalFormatting>
  <conditionalFormatting sqref="I55:I57">
    <cfRule type="cellIs" dxfId="8384" priority="108" operator="between">
      <formula>0</formula>
      <formula>4.999</formula>
    </cfRule>
  </conditionalFormatting>
  <conditionalFormatting sqref="L55:L57">
    <cfRule type="cellIs" dxfId="8383" priority="101" operator="between">
      <formula>15</formula>
      <formula>20</formula>
    </cfRule>
  </conditionalFormatting>
  <conditionalFormatting sqref="L55:L57">
    <cfRule type="cellIs" dxfId="8382" priority="102" operator="between">
      <formula>10</formula>
      <formula>14.999</formula>
    </cfRule>
  </conditionalFormatting>
  <conditionalFormatting sqref="L55:L57">
    <cfRule type="cellIs" dxfId="8381" priority="103" operator="between">
      <formula>5</formula>
      <formula>9.999</formula>
    </cfRule>
  </conditionalFormatting>
  <conditionalFormatting sqref="L55:L57">
    <cfRule type="cellIs" dxfId="8380" priority="104" operator="between">
      <formula>0</formula>
      <formula>4.999</formula>
    </cfRule>
  </conditionalFormatting>
  <conditionalFormatting sqref="K55:K57">
    <cfRule type="cellIs" dxfId="8379" priority="97" operator="between">
      <formula>15</formula>
      <formula>20</formula>
    </cfRule>
  </conditionalFormatting>
  <conditionalFormatting sqref="K55:K57">
    <cfRule type="cellIs" dxfId="8378" priority="98" operator="between">
      <formula>10</formula>
      <formula>14.999</formula>
    </cfRule>
  </conditionalFormatting>
  <conditionalFormatting sqref="K55:K57">
    <cfRule type="cellIs" dxfId="8377" priority="99" operator="between">
      <formula>5</formula>
      <formula>9.999</formula>
    </cfRule>
  </conditionalFormatting>
  <conditionalFormatting sqref="K55:K57">
    <cfRule type="cellIs" dxfId="8376" priority="100" operator="between">
      <formula>0</formula>
      <formula>4.999</formula>
    </cfRule>
  </conditionalFormatting>
  <conditionalFormatting sqref="N55:N57">
    <cfRule type="cellIs" dxfId="8375" priority="93" operator="between">
      <formula>15</formula>
      <formula>20</formula>
    </cfRule>
  </conditionalFormatting>
  <conditionalFormatting sqref="N55:N57">
    <cfRule type="cellIs" dxfId="8374" priority="94" operator="between">
      <formula>10</formula>
      <formula>14.999</formula>
    </cfRule>
  </conditionalFormatting>
  <conditionalFormatting sqref="N55:N57">
    <cfRule type="cellIs" dxfId="8373" priority="95" operator="between">
      <formula>5</formula>
      <formula>9.999</formula>
    </cfRule>
  </conditionalFormatting>
  <conditionalFormatting sqref="N55:N57">
    <cfRule type="cellIs" dxfId="8372" priority="96" operator="between">
      <formula>0</formula>
      <formula>4.999</formula>
    </cfRule>
  </conditionalFormatting>
  <conditionalFormatting sqref="M55:M57">
    <cfRule type="cellIs" dxfId="8371" priority="89" operator="between">
      <formula>15</formula>
      <formula>20</formula>
    </cfRule>
  </conditionalFormatting>
  <conditionalFormatting sqref="M55:M57">
    <cfRule type="cellIs" dxfId="8370" priority="90" operator="between">
      <formula>10</formula>
      <formula>14.999</formula>
    </cfRule>
  </conditionalFormatting>
  <conditionalFormatting sqref="M55:M57">
    <cfRule type="cellIs" dxfId="8369" priority="91" operator="between">
      <formula>5</formula>
      <formula>9.999</formula>
    </cfRule>
  </conditionalFormatting>
  <conditionalFormatting sqref="M55:M57">
    <cfRule type="cellIs" dxfId="8368" priority="92" operator="between">
      <formula>0</formula>
      <formula>4.999</formula>
    </cfRule>
  </conditionalFormatting>
  <conditionalFormatting sqref="O55:O57">
    <cfRule type="cellIs" dxfId="8367" priority="85" operator="between">
      <formula>15</formula>
      <formula>20</formula>
    </cfRule>
  </conditionalFormatting>
  <conditionalFormatting sqref="O55:O57">
    <cfRule type="cellIs" dxfId="8366" priority="86" operator="between">
      <formula>10</formula>
      <formula>14.999</formula>
    </cfRule>
  </conditionalFormatting>
  <conditionalFormatting sqref="O55:O57">
    <cfRule type="cellIs" dxfId="8365" priority="87" operator="between">
      <formula>5</formula>
      <formula>9.999</formula>
    </cfRule>
  </conditionalFormatting>
  <conditionalFormatting sqref="O55:O57">
    <cfRule type="cellIs" dxfId="8364" priority="88" operator="between">
      <formula>0</formula>
      <formula>4.999</formula>
    </cfRule>
  </conditionalFormatting>
  <conditionalFormatting sqref="J61:J63">
    <cfRule type="cellIs" dxfId="8363" priority="81" operator="between">
      <formula>15</formula>
      <formula>20</formula>
    </cfRule>
  </conditionalFormatting>
  <conditionalFormatting sqref="J61:J63">
    <cfRule type="cellIs" dxfId="8362" priority="82" operator="between">
      <formula>10</formula>
      <formula>14.999</formula>
    </cfRule>
  </conditionalFormatting>
  <conditionalFormatting sqref="J61:J63">
    <cfRule type="cellIs" dxfId="8361" priority="83" operator="between">
      <formula>5</formula>
      <formula>9.999</formula>
    </cfRule>
  </conditionalFormatting>
  <conditionalFormatting sqref="J61:J63">
    <cfRule type="cellIs" dxfId="8360" priority="84" operator="between">
      <formula>0</formula>
      <formula>4.999</formula>
    </cfRule>
  </conditionalFormatting>
  <conditionalFormatting sqref="I61:I63">
    <cfRule type="cellIs" dxfId="8359" priority="77" operator="between">
      <formula>15</formula>
      <formula>20</formula>
    </cfRule>
  </conditionalFormatting>
  <conditionalFormatting sqref="I61:I63">
    <cfRule type="cellIs" dxfId="8358" priority="78" operator="between">
      <formula>10</formula>
      <formula>14.999</formula>
    </cfRule>
  </conditionalFormatting>
  <conditionalFormatting sqref="I61:I63">
    <cfRule type="cellIs" dxfId="8357" priority="79" operator="between">
      <formula>5</formula>
      <formula>9.999</formula>
    </cfRule>
  </conditionalFormatting>
  <conditionalFormatting sqref="I61:I63">
    <cfRule type="cellIs" dxfId="8356" priority="80" operator="between">
      <formula>0</formula>
      <formula>4.999</formula>
    </cfRule>
  </conditionalFormatting>
  <conditionalFormatting sqref="L61:L63">
    <cfRule type="cellIs" dxfId="8355" priority="73" operator="between">
      <formula>15</formula>
      <formula>20</formula>
    </cfRule>
  </conditionalFormatting>
  <conditionalFormatting sqref="L61:L63">
    <cfRule type="cellIs" dxfId="8354" priority="74" operator="between">
      <formula>10</formula>
      <formula>14.999</formula>
    </cfRule>
  </conditionalFormatting>
  <conditionalFormatting sqref="L61:L63">
    <cfRule type="cellIs" dxfId="8353" priority="75" operator="between">
      <formula>5</formula>
      <formula>9.999</formula>
    </cfRule>
  </conditionalFormatting>
  <conditionalFormatting sqref="L61:L63">
    <cfRule type="cellIs" dxfId="8352" priority="76" operator="between">
      <formula>0</formula>
      <formula>4.999</formula>
    </cfRule>
  </conditionalFormatting>
  <conditionalFormatting sqref="K61:K63">
    <cfRule type="cellIs" dxfId="8351" priority="69" operator="between">
      <formula>15</formula>
      <formula>20</formula>
    </cfRule>
  </conditionalFormatting>
  <conditionalFormatting sqref="K61:K63">
    <cfRule type="cellIs" dxfId="8350" priority="70" operator="between">
      <formula>10</formula>
      <formula>14.999</formula>
    </cfRule>
  </conditionalFormatting>
  <conditionalFormatting sqref="K61:K63">
    <cfRule type="cellIs" dxfId="8349" priority="71" operator="between">
      <formula>5</formula>
      <formula>9.999</formula>
    </cfRule>
  </conditionalFormatting>
  <conditionalFormatting sqref="K61:K63">
    <cfRule type="cellIs" dxfId="8348" priority="72" operator="between">
      <formula>0</formula>
      <formula>4.999</formula>
    </cfRule>
  </conditionalFormatting>
  <conditionalFormatting sqref="N61:N63">
    <cfRule type="cellIs" dxfId="8347" priority="65" operator="between">
      <formula>15</formula>
      <formula>20</formula>
    </cfRule>
  </conditionalFormatting>
  <conditionalFormatting sqref="N61:N63">
    <cfRule type="cellIs" dxfId="8346" priority="66" operator="between">
      <formula>10</formula>
      <formula>14.999</formula>
    </cfRule>
  </conditionalFormatting>
  <conditionalFormatting sqref="N61:N63">
    <cfRule type="cellIs" dxfId="8345" priority="67" operator="between">
      <formula>5</formula>
      <formula>9.999</formula>
    </cfRule>
  </conditionalFormatting>
  <conditionalFormatting sqref="N61:N63">
    <cfRule type="cellIs" dxfId="8344" priority="68" operator="between">
      <formula>0</formula>
      <formula>4.999</formula>
    </cfRule>
  </conditionalFormatting>
  <conditionalFormatting sqref="M61:M63">
    <cfRule type="cellIs" dxfId="8343" priority="61" operator="between">
      <formula>15</formula>
      <formula>20</formula>
    </cfRule>
  </conditionalFormatting>
  <conditionalFormatting sqref="M61:M63">
    <cfRule type="cellIs" dxfId="8342" priority="62" operator="between">
      <formula>10</formula>
      <formula>14.999</formula>
    </cfRule>
  </conditionalFormatting>
  <conditionalFormatting sqref="M61:M63">
    <cfRule type="cellIs" dxfId="8341" priority="63" operator="between">
      <formula>5</formula>
      <formula>9.999</formula>
    </cfRule>
  </conditionalFormatting>
  <conditionalFormatting sqref="M61:M63">
    <cfRule type="cellIs" dxfId="8340" priority="64" operator="between">
      <formula>0</formula>
      <formula>4.999</formula>
    </cfRule>
  </conditionalFormatting>
  <conditionalFormatting sqref="O61:O63">
    <cfRule type="cellIs" dxfId="8339" priority="57" operator="between">
      <formula>15</formula>
      <formula>20</formula>
    </cfRule>
  </conditionalFormatting>
  <conditionalFormatting sqref="O61:O63">
    <cfRule type="cellIs" dxfId="8338" priority="58" operator="between">
      <formula>10</formula>
      <formula>14.999</formula>
    </cfRule>
  </conditionalFormatting>
  <conditionalFormatting sqref="O61:O63">
    <cfRule type="cellIs" dxfId="8337" priority="59" operator="between">
      <formula>5</formula>
      <formula>9.999</formula>
    </cfRule>
  </conditionalFormatting>
  <conditionalFormatting sqref="O61:O63">
    <cfRule type="cellIs" dxfId="8336" priority="60" operator="between">
      <formula>0</formula>
      <formula>4.999</formula>
    </cfRule>
  </conditionalFormatting>
  <conditionalFormatting sqref="J67:J69">
    <cfRule type="cellIs" dxfId="8335" priority="53" operator="between">
      <formula>15</formula>
      <formula>20</formula>
    </cfRule>
  </conditionalFormatting>
  <conditionalFormatting sqref="J67:J69">
    <cfRule type="cellIs" dxfId="8334" priority="54" operator="between">
      <formula>10</formula>
      <formula>14.999</formula>
    </cfRule>
  </conditionalFormatting>
  <conditionalFormatting sqref="J67:J69">
    <cfRule type="cellIs" dxfId="8333" priority="55" operator="between">
      <formula>5</formula>
      <formula>9.999</formula>
    </cfRule>
  </conditionalFormatting>
  <conditionalFormatting sqref="J67:J69">
    <cfRule type="cellIs" dxfId="8332" priority="56" operator="between">
      <formula>0</formula>
      <formula>4.999</formula>
    </cfRule>
  </conditionalFormatting>
  <conditionalFormatting sqref="I67:I69">
    <cfRule type="cellIs" dxfId="8331" priority="49" operator="between">
      <formula>15</formula>
      <formula>20</formula>
    </cfRule>
  </conditionalFormatting>
  <conditionalFormatting sqref="I67:I69">
    <cfRule type="cellIs" dxfId="8330" priority="50" operator="between">
      <formula>10</formula>
      <formula>14.999</formula>
    </cfRule>
  </conditionalFormatting>
  <conditionalFormatting sqref="I67:I69">
    <cfRule type="cellIs" dxfId="8329" priority="51" operator="between">
      <formula>5</formula>
      <formula>9.999</formula>
    </cfRule>
  </conditionalFormatting>
  <conditionalFormatting sqref="I67:I69">
    <cfRule type="cellIs" dxfId="8328" priority="52" operator="between">
      <formula>0</formula>
      <formula>4.999</formula>
    </cfRule>
  </conditionalFormatting>
  <conditionalFormatting sqref="L67:L69">
    <cfRule type="cellIs" dxfId="8327" priority="45" operator="between">
      <formula>15</formula>
      <formula>20</formula>
    </cfRule>
  </conditionalFormatting>
  <conditionalFormatting sqref="L67:L69">
    <cfRule type="cellIs" dxfId="8326" priority="46" operator="between">
      <formula>10</formula>
      <formula>14.999</formula>
    </cfRule>
  </conditionalFormatting>
  <conditionalFormatting sqref="L67:L69">
    <cfRule type="cellIs" dxfId="8325" priority="47" operator="between">
      <formula>5</formula>
      <formula>9.999</formula>
    </cfRule>
  </conditionalFormatting>
  <conditionalFormatting sqref="L67:L69">
    <cfRule type="cellIs" dxfId="8324" priority="48" operator="between">
      <formula>0</formula>
      <formula>4.999</formula>
    </cfRule>
  </conditionalFormatting>
  <conditionalFormatting sqref="K67:K69">
    <cfRule type="cellIs" dxfId="8323" priority="41" operator="between">
      <formula>15</formula>
      <formula>20</formula>
    </cfRule>
  </conditionalFormatting>
  <conditionalFormatting sqref="K67:K69">
    <cfRule type="cellIs" dxfId="8322" priority="42" operator="between">
      <formula>10</formula>
      <formula>14.999</formula>
    </cfRule>
  </conditionalFormatting>
  <conditionalFormatting sqref="K67:K69">
    <cfRule type="cellIs" dxfId="8321" priority="43" operator="between">
      <formula>5</formula>
      <formula>9.999</formula>
    </cfRule>
  </conditionalFormatting>
  <conditionalFormatting sqref="K67:K69">
    <cfRule type="cellIs" dxfId="8320" priority="44" operator="between">
      <formula>0</formula>
      <formula>4.999</formula>
    </cfRule>
  </conditionalFormatting>
  <conditionalFormatting sqref="N67:N69">
    <cfRule type="cellIs" dxfId="8319" priority="37" operator="between">
      <formula>15</formula>
      <formula>20</formula>
    </cfRule>
  </conditionalFormatting>
  <conditionalFormatting sqref="N67:N69">
    <cfRule type="cellIs" dxfId="8318" priority="38" operator="between">
      <formula>10</formula>
      <formula>14.999</formula>
    </cfRule>
  </conditionalFormatting>
  <conditionalFormatting sqref="N67:N69">
    <cfRule type="cellIs" dxfId="8317" priority="39" operator="between">
      <formula>5</formula>
      <formula>9.999</formula>
    </cfRule>
  </conditionalFormatting>
  <conditionalFormatting sqref="N67:N69">
    <cfRule type="cellIs" dxfId="8316" priority="40" operator="between">
      <formula>0</formula>
      <formula>4.999</formula>
    </cfRule>
  </conditionalFormatting>
  <conditionalFormatting sqref="M67:M69">
    <cfRule type="cellIs" dxfId="8315" priority="33" operator="between">
      <formula>15</formula>
      <formula>20</formula>
    </cfRule>
  </conditionalFormatting>
  <conditionalFormatting sqref="M67:M69">
    <cfRule type="cellIs" dxfId="8314" priority="34" operator="between">
      <formula>10</formula>
      <formula>14.999</formula>
    </cfRule>
  </conditionalFormatting>
  <conditionalFormatting sqref="M67:M69">
    <cfRule type="cellIs" dxfId="8313" priority="35" operator="between">
      <formula>5</formula>
      <formula>9.999</formula>
    </cfRule>
  </conditionalFormatting>
  <conditionalFormatting sqref="M67:M69">
    <cfRule type="cellIs" dxfId="8312" priority="36" operator="between">
      <formula>0</formula>
      <formula>4.999</formula>
    </cfRule>
  </conditionalFormatting>
  <conditionalFormatting sqref="O67:O69">
    <cfRule type="cellIs" dxfId="8311" priority="29" operator="between">
      <formula>15</formula>
      <formula>20</formula>
    </cfRule>
  </conditionalFormatting>
  <conditionalFormatting sqref="O67:O69">
    <cfRule type="cellIs" dxfId="8310" priority="30" operator="between">
      <formula>10</formula>
      <formula>14.999</formula>
    </cfRule>
  </conditionalFormatting>
  <conditionalFormatting sqref="O67:O69">
    <cfRule type="cellIs" dxfId="8309" priority="31" operator="between">
      <formula>5</formula>
      <formula>9.999</formula>
    </cfRule>
  </conditionalFormatting>
  <conditionalFormatting sqref="O67:O69">
    <cfRule type="cellIs" dxfId="8308" priority="32" operator="between">
      <formula>0</formula>
      <formula>4.999</formula>
    </cfRule>
  </conditionalFormatting>
  <conditionalFormatting sqref="J71:J73">
    <cfRule type="cellIs" dxfId="8307" priority="25" operator="between">
      <formula>15</formula>
      <formula>20</formula>
    </cfRule>
  </conditionalFormatting>
  <conditionalFormatting sqref="J71:J73">
    <cfRule type="cellIs" dxfId="8306" priority="26" operator="between">
      <formula>10</formula>
      <formula>14.999</formula>
    </cfRule>
  </conditionalFormatting>
  <conditionalFormatting sqref="J71:J73">
    <cfRule type="cellIs" dxfId="8305" priority="27" operator="between">
      <formula>5</formula>
      <formula>9.999</formula>
    </cfRule>
  </conditionalFormatting>
  <conditionalFormatting sqref="J71:J73">
    <cfRule type="cellIs" dxfId="8304" priority="28" operator="between">
      <formula>0</formula>
      <formula>4.999</formula>
    </cfRule>
  </conditionalFormatting>
  <conditionalFormatting sqref="I71:I73">
    <cfRule type="cellIs" dxfId="8303" priority="21" operator="between">
      <formula>15</formula>
      <formula>20</formula>
    </cfRule>
  </conditionalFormatting>
  <conditionalFormatting sqref="I71:I73">
    <cfRule type="cellIs" dxfId="8302" priority="22" operator="between">
      <formula>10</formula>
      <formula>14.999</formula>
    </cfRule>
  </conditionalFormatting>
  <conditionalFormatting sqref="I71:I73">
    <cfRule type="cellIs" dxfId="8301" priority="23" operator="between">
      <formula>5</formula>
      <formula>9.999</formula>
    </cfRule>
  </conditionalFormatting>
  <conditionalFormatting sqref="I71:I73">
    <cfRule type="cellIs" dxfId="8300" priority="24" operator="between">
      <formula>0</formula>
      <formula>4.999</formula>
    </cfRule>
  </conditionalFormatting>
  <conditionalFormatting sqref="L71:L73">
    <cfRule type="cellIs" dxfId="8299" priority="17" operator="between">
      <formula>15</formula>
      <formula>20</formula>
    </cfRule>
  </conditionalFormatting>
  <conditionalFormatting sqref="L71:L73">
    <cfRule type="cellIs" dxfId="8298" priority="18" operator="between">
      <formula>10</formula>
      <formula>14.999</formula>
    </cfRule>
  </conditionalFormatting>
  <conditionalFormatting sqref="L71:L73">
    <cfRule type="cellIs" dxfId="8297" priority="19" operator="between">
      <formula>5</formula>
      <formula>9.999</formula>
    </cfRule>
  </conditionalFormatting>
  <conditionalFormatting sqref="L71:L73">
    <cfRule type="cellIs" dxfId="8296" priority="20" operator="between">
      <formula>0</formula>
      <formula>4.999</formula>
    </cfRule>
  </conditionalFormatting>
  <conditionalFormatting sqref="K71:K73">
    <cfRule type="cellIs" dxfId="8295" priority="13" operator="between">
      <formula>15</formula>
      <formula>20</formula>
    </cfRule>
  </conditionalFormatting>
  <conditionalFormatting sqref="K71:K73">
    <cfRule type="cellIs" dxfId="8294" priority="14" operator="between">
      <formula>10</formula>
      <formula>14.999</formula>
    </cfRule>
  </conditionalFormatting>
  <conditionalFormatting sqref="K71:K73">
    <cfRule type="cellIs" dxfId="8293" priority="15" operator="between">
      <formula>5</formula>
      <formula>9.999</formula>
    </cfRule>
  </conditionalFormatting>
  <conditionalFormatting sqref="K71:K73">
    <cfRule type="cellIs" dxfId="8292" priority="16" operator="between">
      <formula>0</formula>
      <formula>4.999</formula>
    </cfRule>
  </conditionalFormatting>
  <conditionalFormatting sqref="N71:N73">
    <cfRule type="cellIs" dxfId="8291" priority="9" operator="between">
      <formula>15</formula>
      <formula>20</formula>
    </cfRule>
  </conditionalFormatting>
  <conditionalFormatting sqref="N71:N73">
    <cfRule type="cellIs" dxfId="8290" priority="10" operator="between">
      <formula>10</formula>
      <formula>14.999</formula>
    </cfRule>
  </conditionalFormatting>
  <conditionalFormatting sqref="N71:N73">
    <cfRule type="cellIs" dxfId="8289" priority="11" operator="between">
      <formula>5</formula>
      <formula>9.999</formula>
    </cfRule>
  </conditionalFormatting>
  <conditionalFormatting sqref="N71:N73">
    <cfRule type="cellIs" dxfId="8288" priority="12" operator="between">
      <formula>0</formula>
      <formula>4.999</formula>
    </cfRule>
  </conditionalFormatting>
  <conditionalFormatting sqref="M71:M73">
    <cfRule type="cellIs" dxfId="8287" priority="5" operator="between">
      <formula>15</formula>
      <formula>20</formula>
    </cfRule>
  </conditionalFormatting>
  <conditionalFormatting sqref="M71:M73">
    <cfRule type="cellIs" dxfId="8286" priority="6" operator="between">
      <formula>10</formula>
      <formula>14.999</formula>
    </cfRule>
  </conditionalFormatting>
  <conditionalFormatting sqref="M71:M73">
    <cfRule type="cellIs" dxfId="8285" priority="7" operator="between">
      <formula>5</formula>
      <formula>9.999</formula>
    </cfRule>
  </conditionalFormatting>
  <conditionalFormatting sqref="M71:M73">
    <cfRule type="cellIs" dxfId="8284" priority="8" operator="between">
      <formula>0</formula>
      <formula>4.999</formula>
    </cfRule>
  </conditionalFormatting>
  <conditionalFormatting sqref="O71:O73">
    <cfRule type="cellIs" dxfId="8283" priority="1" operator="between">
      <formula>15</formula>
      <formula>20</formula>
    </cfRule>
  </conditionalFormatting>
  <conditionalFormatting sqref="O71:O73">
    <cfRule type="cellIs" dxfId="8282" priority="2" operator="between">
      <formula>10</formula>
      <formula>14.999</formula>
    </cfRule>
  </conditionalFormatting>
  <conditionalFormatting sqref="O71:O73">
    <cfRule type="cellIs" dxfId="8281" priority="3" operator="between">
      <formula>5</formula>
      <formula>9.999</formula>
    </cfRule>
  </conditionalFormatting>
  <conditionalFormatting sqref="O71:O73">
    <cfRule type="cellIs" dxfId="8280" priority="4" operator="between">
      <formula>0</formula>
      <formula>4.999</formula>
    </cfRule>
  </conditionalFormatting>
  <pageMargins left="0.70866141732283472" right="0.70866141732283472" top="0.74803149606299213" bottom="0.74803149606299213" header="0.31496062992125984" footer="0.31496062992125984"/>
  <pageSetup paperSize="9" scale="25" orientation="landscape" r:id="rId1"/>
  <drawing r:id="rId2"/>
  <extLst>
    <ext xmlns:x14="http://schemas.microsoft.com/office/spreadsheetml/2009/9/main" uri="{CCE6A557-97BC-4b89-ADB6-D9C93CAAB3DF}">
      <x14:dataValidations xmlns:xm="http://schemas.microsoft.com/office/excel/2006/main" count="15">
        <x14:dataValidation type="list" allowBlank="1" showInputMessage="1" showErrorMessage="1">
          <x14:formula1>
            <xm:f>Données!$F$12:$F$17</xm:f>
          </x14:formula1>
          <xm:sqref>S15:T15</xm:sqref>
        </x14:dataValidation>
        <x14:dataValidation type="list" allowBlank="1" showInputMessage="1" showErrorMessage="1">
          <x14:formula1>
            <xm:f>Données!$F$20:$F$27</xm:f>
          </x14:formula1>
          <xm:sqref>K15:M15</xm:sqref>
        </x14:dataValidation>
        <x14:dataValidation type="list" allowBlank="1" showInputMessage="1" showErrorMessage="1">
          <x14:formula1>
            <xm:f>Données!$F$3:$F$9</xm:f>
          </x14:formula1>
          <xm:sqref>AS15:AV15</xm:sqref>
        </x14:dataValidation>
        <x14:dataValidation type="list" allowBlank="1" showInputMessage="1" showErrorMessage="1">
          <x14:formula1>
            <xm:f>Données!$N$17:$N$35</xm:f>
          </x14:formula1>
          <xm:sqref>AB15:AL15</xm:sqref>
        </x14:dataValidation>
        <x14:dataValidation type="list" allowBlank="1" showInputMessage="1">
          <x14:formula1>
            <xm:f>Données!$Y$4:$Y$29</xm:f>
          </x14:formula1>
          <xm:sqref>K5:S5</xm:sqref>
        </x14:dataValidation>
        <x14:dataValidation type="list" allowBlank="1" showInputMessage="1">
          <x14:formula1>
            <xm:f>Données!$Z$4:$Z$29</xm:f>
          </x14:formula1>
          <xm:sqref>K7:S7</xm:sqref>
        </x14:dataValidation>
        <x14:dataValidation type="list" allowBlank="1" showInputMessage="1" showErrorMessage="1">
          <x14:formula1>
            <xm:f>Données!$T$3:$T$33</xm:f>
          </x14:formula1>
          <xm:sqref>D41:E43</xm:sqref>
        </x14:dataValidation>
        <x14:dataValidation type="list" allowBlank="1" showInputMessage="1" showErrorMessage="1">
          <x14:formula1>
            <xm:f>Données!$D$3:$D$43</xm:f>
          </x14:formula1>
          <xm:sqref>I67:BP69 I37:BP39 I41:BP43 I47:BP49 I51:BP53 I55:BP57 I61:BP63 I71:BP73 I33:BP35 I77:BP78 I80:BP81</xm:sqref>
        </x14:dataValidation>
        <x14:dataValidation type="list" allowBlank="1" showInputMessage="1" showErrorMessage="1">
          <x14:formula1>
            <xm:f>Données!$T$4:$T$6</xm:f>
          </x14:formula1>
          <xm:sqref>D37:E39 D33:E35</xm:sqref>
        </x14:dataValidation>
        <x14:dataValidation type="list" allowBlank="1" showInputMessage="1" showErrorMessage="1">
          <x14:formula1>
            <xm:f>Données!$T$10</xm:f>
          </x14:formula1>
          <xm:sqref>D61:E63</xm:sqref>
        </x14:dataValidation>
        <x14:dataValidation type="list" allowBlank="1" showInputMessage="1" showErrorMessage="1">
          <x14:formula1>
            <xm:f>Données!$T$7:$T$9</xm:f>
          </x14:formula1>
          <xm:sqref>D47:E49 D51:E53 D55:E57</xm:sqref>
        </x14:dataValidation>
        <x14:dataValidation type="list" allowBlank="1" showInputMessage="1" showErrorMessage="1">
          <x14:formula1>
            <xm:f>Données!$T$11:$T$12</xm:f>
          </x14:formula1>
          <xm:sqref>D67:E69 D71</xm:sqref>
        </x14:dataValidation>
        <x14:dataValidation type="list" allowBlank="1" showInputMessage="1">
          <x14:formula1>
            <xm:f>Données!$I$14:$I$22</xm:f>
          </x14:formula1>
          <xm:sqref>I19:BP19</xm:sqref>
        </x14:dataValidation>
        <x14:dataValidation type="list" allowBlank="1" showInputMessage="1" showErrorMessage="1">
          <x14:formula1>
            <xm:f>Données!$B$47:$B$48</xm:f>
          </x14:formula1>
          <xm:sqref>I23:BP23</xm:sqref>
        </x14:dataValidation>
        <x14:dataValidation type="list" allowBlank="1" showInputMessage="1" showErrorMessage="1">
          <x14:formula1>
            <xm:f>Données!$K$28:$K$32</xm:f>
          </x14:formula1>
          <xm:sqref>I25:BP25</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6">
    <tabColor indexed="5"/>
    <pageSetUpPr fitToPage="1"/>
  </sheetPr>
  <dimension ref="B2:CB81"/>
  <sheetViews>
    <sheetView showRowColHeaders="0" topLeftCell="A13" zoomScale="55" workbookViewId="0">
      <selection sqref="A1:AU63"/>
    </sheetView>
  </sheetViews>
  <sheetFormatPr baseColWidth="10" defaultColWidth="10.85546875" defaultRowHeight="15"/>
  <cols>
    <col min="1" max="1" width="1.7109375" style="1" customWidth="1"/>
    <col min="2" max="2" width="2.42578125" style="1" customWidth="1"/>
    <col min="3" max="4" width="1.7109375" style="1" customWidth="1"/>
    <col min="5" max="5" width="2.28515625" style="1" customWidth="1"/>
    <col min="6" max="6" width="14.140625" style="1" customWidth="1"/>
    <col min="7" max="7" width="6.7109375" style="1" customWidth="1"/>
    <col min="8" max="8" width="1.7109375" style="1" customWidth="1"/>
    <col min="9" max="9" width="5" style="1" customWidth="1"/>
    <col min="10" max="10" width="2.28515625" style="1" customWidth="1"/>
    <col min="11" max="11" width="14.140625" style="1" customWidth="1"/>
    <col min="12" max="12" width="6.7109375" style="1" customWidth="1"/>
    <col min="13" max="13" width="5.140625" style="1" customWidth="1"/>
    <col min="14" max="14" width="5" style="1" customWidth="1"/>
    <col min="15" max="15" width="3.28515625" style="1" customWidth="1"/>
    <col min="16" max="19" width="10" style="1" customWidth="1"/>
    <col min="20" max="20" width="5.28515625" style="1" bestFit="1" customWidth="1"/>
    <col min="21" max="21" width="10.140625" style="1" bestFit="1" customWidth="1"/>
    <col min="22" max="22" width="73.85546875" style="1" bestFit="1" customWidth="1"/>
    <col min="23" max="23" width="0.85546875" style="1" customWidth="1"/>
    <col min="24" max="24" width="8.85546875" style="1" customWidth="1"/>
    <col min="25" max="25" width="8.140625" style="1" customWidth="1"/>
    <col min="26" max="26" width="8.28515625" style="1" customWidth="1"/>
    <col min="27" max="27" width="8.85546875" style="1" customWidth="1"/>
    <col min="28" max="28" width="0.85546875" style="1" customWidth="1"/>
    <col min="29" max="29" width="9" style="1" customWidth="1"/>
    <col min="30" max="30" width="0.85546875" style="1" customWidth="1"/>
    <col min="31" max="31" width="8.28515625" style="1" customWidth="1"/>
    <col min="32" max="32" width="0.85546875" style="1" customWidth="1"/>
    <col min="33" max="33" width="49.28515625" style="1" customWidth="1"/>
    <col min="34" max="34" width="5" style="1" customWidth="1"/>
    <col min="35" max="35" width="2.42578125" style="1" customWidth="1"/>
    <col min="36" max="36" width="1.7109375" style="1" customWidth="1"/>
    <col min="37" max="37" width="11.7109375" style="1" customWidth="1"/>
    <col min="38" max="38" width="1.7109375" style="1" customWidth="1"/>
    <col min="39" max="39" width="8.28515625" style="1" customWidth="1"/>
    <col min="40" max="40" width="3.28515625" style="1" customWidth="1"/>
    <col min="41" max="42" width="1.7109375" style="1" customWidth="1"/>
    <col min="43" max="43" width="10" style="1" customWidth="1"/>
    <col min="44" max="44" width="3.28515625" style="1" customWidth="1"/>
    <col min="45" max="45" width="1.7109375" style="1" customWidth="1"/>
    <col min="46" max="46" width="2.42578125" style="1" customWidth="1"/>
    <col min="47" max="47" width="3.7109375" style="1" customWidth="1"/>
    <col min="48" max="48" width="0.85546875" style="1" hidden="1" customWidth="1"/>
    <col min="49" max="49" width="8.85546875" style="1" hidden="1" customWidth="1"/>
    <col min="50" max="50" width="8.140625" style="1" hidden="1" customWidth="1"/>
    <col min="51" max="51" width="8.28515625" style="1" hidden="1" customWidth="1"/>
    <col min="52" max="52" width="8.85546875" style="1" hidden="1" customWidth="1"/>
    <col min="53" max="53" width="0.85546875" style="1" hidden="1" customWidth="1"/>
    <col min="54" max="54" width="8.28515625" style="1" hidden="1" customWidth="1"/>
    <col min="55" max="55" width="0.85546875" style="1" hidden="1" customWidth="1"/>
    <col min="56" max="56" width="8.28515625" style="1" hidden="1" customWidth="1"/>
    <col min="57" max="57" width="0.85546875" style="1" hidden="1" customWidth="1"/>
    <col min="58" max="64" width="0" style="1" hidden="1" customWidth="1"/>
    <col min="65" max="16384" width="10.85546875" style="1"/>
  </cols>
  <sheetData>
    <row r="2" spans="2:80" ht="15" customHeight="1">
      <c r="B2" s="350"/>
      <c r="C2" s="351"/>
      <c r="D2" s="351"/>
      <c r="E2" s="351"/>
      <c r="F2" s="351"/>
      <c r="G2" s="351"/>
      <c r="H2" s="351"/>
      <c r="I2" s="351"/>
      <c r="J2" s="351"/>
      <c r="K2" s="351"/>
      <c r="L2" s="351"/>
      <c r="M2" s="351"/>
      <c r="N2" s="351"/>
      <c r="O2" s="351"/>
      <c r="P2" s="351"/>
      <c r="Q2" s="351"/>
      <c r="R2" s="351"/>
      <c r="S2" s="351"/>
      <c r="T2" s="351"/>
      <c r="U2" s="351"/>
      <c r="V2" s="351"/>
      <c r="W2" s="351"/>
      <c r="X2" s="351"/>
      <c r="Y2" s="351"/>
      <c r="Z2" s="351"/>
      <c r="AA2" s="351"/>
      <c r="AB2" s="351"/>
      <c r="AC2" s="351"/>
      <c r="AD2" s="351"/>
      <c r="AE2" s="351"/>
      <c r="AF2" s="351"/>
      <c r="AG2" s="351"/>
      <c r="AH2" s="351"/>
      <c r="AI2" s="351"/>
      <c r="AJ2" s="351"/>
      <c r="AK2" s="351"/>
      <c r="AL2" s="3"/>
      <c r="AM2" s="3"/>
      <c r="AN2" s="3"/>
      <c r="AO2" s="3"/>
      <c r="AP2" s="3"/>
      <c r="AQ2" s="3"/>
      <c r="AR2" s="3"/>
      <c r="AS2" s="3"/>
      <c r="AT2" s="4"/>
    </row>
    <row r="3" spans="2:80" ht="9.9499999999999993" customHeight="1">
      <c r="B3" s="352"/>
      <c r="AQ3" s="9"/>
      <c r="AR3" s="9"/>
      <c r="AS3" s="9"/>
      <c r="AT3" s="10"/>
    </row>
    <row r="4" spans="2:80" ht="9.9499999999999993" customHeight="1">
      <c r="B4" s="352"/>
      <c r="AS4" s="9"/>
      <c r="AT4" s="10"/>
    </row>
    <row r="5" spans="2:80" s="353" customFormat="1" ht="27.95" customHeight="1">
      <c r="B5" s="354"/>
      <c r="C5" s="11"/>
      <c r="D5" s="11"/>
      <c r="E5" s="11"/>
      <c r="F5" s="11"/>
      <c r="G5" s="11"/>
      <c r="H5" s="13"/>
      <c r="I5" s="1279" t="str">
        <f>IF('Suivi des évaluations'!K5=0,"?",'Suivi des évaluations'!K5)</f>
        <v>?</v>
      </c>
      <c r="J5" s="1279"/>
      <c r="K5" s="1279"/>
      <c r="L5" s="1279"/>
      <c r="M5" s="1279"/>
      <c r="N5" s="1279"/>
      <c r="O5" s="1279"/>
      <c r="P5" s="1279"/>
      <c r="Q5" s="1326"/>
      <c r="R5" s="1326"/>
      <c r="S5" s="1326"/>
      <c r="T5" s="1326"/>
      <c r="U5" s="1326"/>
      <c r="V5" s="1326"/>
      <c r="W5" s="355"/>
      <c r="X5" s="355"/>
      <c r="Y5" s="355"/>
      <c r="Z5" s="355"/>
      <c r="AA5" s="355"/>
      <c r="AB5" s="355"/>
      <c r="AD5" s="356"/>
      <c r="AE5" s="11"/>
      <c r="AF5" s="1"/>
      <c r="AG5" s="1"/>
      <c r="AH5" s="1"/>
      <c r="AI5" s="1"/>
      <c r="AJ5" s="1"/>
      <c r="AK5" s="1"/>
      <c r="AL5" s="1"/>
      <c r="AM5" s="1"/>
      <c r="AN5" s="1"/>
      <c r="AO5" s="1"/>
      <c r="AP5" s="1"/>
      <c r="AT5" s="10"/>
      <c r="AU5" s="357"/>
      <c r="AV5" s="355"/>
      <c r="AW5" s="355"/>
      <c r="AX5" s="355"/>
      <c r="AY5" s="355"/>
      <c r="AZ5" s="355"/>
      <c r="BA5" s="355"/>
      <c r="BC5" s="356"/>
      <c r="BD5" s="11"/>
      <c r="BE5" s="1"/>
      <c r="BF5" s="358"/>
      <c r="BG5" s="1278"/>
      <c r="BH5" s="359"/>
      <c r="BI5" s="359"/>
      <c r="BJ5" s="360"/>
      <c r="BK5" s="360"/>
      <c r="BL5" s="360"/>
      <c r="BM5" s="360"/>
      <c r="BN5" s="360"/>
      <c r="BO5" s="360"/>
      <c r="BP5" s="360"/>
      <c r="BQ5" s="360"/>
      <c r="BR5" s="360"/>
      <c r="BS5" s="361"/>
      <c r="BT5" s="361"/>
      <c r="BU5" s="361"/>
      <c r="BV5" s="361"/>
      <c r="BW5" s="361"/>
      <c r="BX5" s="361"/>
      <c r="BY5" s="361"/>
      <c r="BZ5" s="361"/>
      <c r="CA5" s="361"/>
      <c r="CB5" s="361"/>
    </row>
    <row r="6" spans="2:80" s="353" customFormat="1" ht="27.95" customHeight="1">
      <c r="B6" s="354"/>
      <c r="C6" s="11"/>
      <c r="D6" s="11"/>
      <c r="E6" s="11"/>
      <c r="F6" s="11"/>
      <c r="G6" s="11"/>
      <c r="H6" s="13"/>
      <c r="I6" s="1279" t="str">
        <f>IF('Suivi des évaluations'!K7=0,"?",'Suivi des évaluations'!K7)</f>
        <v>?</v>
      </c>
      <c r="J6" s="1279"/>
      <c r="K6" s="1279"/>
      <c r="L6" s="1279"/>
      <c r="M6" s="1279"/>
      <c r="N6" s="1279"/>
      <c r="O6" s="1279"/>
      <c r="P6" s="1279"/>
      <c r="Q6" s="1326"/>
      <c r="R6" s="1326"/>
      <c r="S6" s="1326"/>
      <c r="T6" s="1326"/>
      <c r="U6" s="1326"/>
      <c r="V6" s="1326"/>
      <c r="W6" s="355"/>
      <c r="X6" s="355"/>
      <c r="Y6" s="355"/>
      <c r="Z6" s="355"/>
      <c r="AA6" s="355"/>
      <c r="AB6" s="355"/>
      <c r="AD6" s="356"/>
      <c r="AE6" s="11"/>
      <c r="AF6" s="1"/>
      <c r="AG6" s="1"/>
      <c r="AH6" s="1"/>
      <c r="AI6" s="1"/>
      <c r="AJ6" s="1"/>
      <c r="AK6" s="1"/>
      <c r="AL6" s="1"/>
      <c r="AM6" s="1"/>
      <c r="AN6" s="1"/>
      <c r="AO6" s="1"/>
      <c r="AP6" s="1"/>
      <c r="AT6" s="10"/>
      <c r="AU6" s="357"/>
      <c r="AV6" s="355"/>
      <c r="AW6" s="355"/>
      <c r="AX6" s="355"/>
      <c r="AY6" s="355"/>
      <c r="AZ6" s="355"/>
      <c r="BA6" s="355"/>
      <c r="BC6" s="356"/>
      <c r="BD6" s="11"/>
      <c r="BE6" s="1"/>
      <c r="BF6" s="358"/>
      <c r="BG6" s="1278"/>
      <c r="BH6" s="359"/>
      <c r="BI6" s="359"/>
      <c r="BJ6" s="360"/>
      <c r="BK6" s="360"/>
      <c r="BL6" s="360"/>
      <c r="BM6" s="360"/>
      <c r="BN6" s="360"/>
      <c r="BO6" s="360"/>
      <c r="BP6" s="360"/>
      <c r="BQ6" s="360"/>
      <c r="BR6" s="360"/>
      <c r="BS6" s="361"/>
      <c r="BT6" s="361"/>
      <c r="BU6" s="361"/>
      <c r="BV6" s="361"/>
      <c r="BW6" s="361"/>
      <c r="BX6" s="361"/>
      <c r="BY6" s="361"/>
      <c r="BZ6" s="361"/>
      <c r="CA6" s="361"/>
      <c r="CB6" s="361"/>
    </row>
    <row r="7" spans="2:80" s="362" customFormat="1" ht="20.100000000000001" customHeight="1">
      <c r="B7" s="363"/>
      <c r="C7" s="21"/>
      <c r="D7" s="21"/>
      <c r="E7" s="21"/>
      <c r="F7" s="21"/>
      <c r="G7" s="21"/>
      <c r="H7" s="21"/>
      <c r="I7" s="21"/>
      <c r="J7" s="21"/>
      <c r="K7" s="21"/>
      <c r="L7" s="21"/>
      <c r="M7" s="21"/>
      <c r="N7" s="21"/>
      <c r="O7" s="21"/>
      <c r="P7" s="23"/>
      <c r="Q7" s="23"/>
      <c r="R7" s="23"/>
      <c r="S7" s="24"/>
      <c r="T7" s="24"/>
      <c r="U7" s="24"/>
      <c r="V7" s="24"/>
      <c r="W7" s="24"/>
      <c r="X7" s="24"/>
      <c r="Y7" s="24"/>
      <c r="Z7" s="8"/>
      <c r="AA7" s="1"/>
      <c r="AB7" s="1"/>
      <c r="AC7" s="1"/>
      <c r="AD7" s="1"/>
      <c r="AE7" s="1"/>
      <c r="AF7" s="1"/>
      <c r="AG7" s="1"/>
      <c r="AH7" s="1"/>
      <c r="AI7" s="1"/>
      <c r="AJ7" s="1"/>
      <c r="AK7" s="11"/>
      <c r="AL7" s="11"/>
      <c r="AM7" s="11"/>
      <c r="AN7" s="19"/>
      <c r="AO7" s="19"/>
      <c r="AP7" s="19"/>
      <c r="AQ7" s="11"/>
      <c r="AR7" s="11"/>
      <c r="AS7" s="11"/>
      <c r="AT7" s="20"/>
      <c r="AU7" s="357"/>
      <c r="AV7" s="24"/>
      <c r="AW7" s="24"/>
      <c r="AX7" s="24"/>
      <c r="AY7" s="8"/>
      <c r="AZ7" s="1"/>
      <c r="BA7" s="1"/>
      <c r="BB7" s="1"/>
      <c r="BC7" s="1"/>
      <c r="BD7" s="1"/>
      <c r="BE7" s="1"/>
      <c r="BF7" s="37"/>
      <c r="BG7" s="37"/>
      <c r="BH7" s="37"/>
      <c r="BI7" s="37"/>
      <c r="BJ7" s="364"/>
      <c r="BK7" s="364"/>
      <c r="BL7" s="364"/>
      <c r="BM7" s="364"/>
      <c r="BN7" s="364"/>
      <c r="BO7" s="365"/>
      <c r="BP7" s="365"/>
      <c r="BQ7" s="365"/>
      <c r="BR7" s="365"/>
      <c r="BS7" s="364"/>
      <c r="BT7" s="364"/>
      <c r="BU7" s="364"/>
      <c r="BV7" s="366"/>
      <c r="BW7" s="366"/>
      <c r="BX7" s="366"/>
      <c r="BY7" s="366"/>
      <c r="BZ7" s="366"/>
      <c r="CA7" s="366"/>
      <c r="CB7" s="366"/>
    </row>
    <row r="8" spans="2:80" s="362" customFormat="1" ht="60" customHeight="1">
      <c r="B8" s="1069" t="s">
        <v>0</v>
      </c>
      <c r="C8" s="1070"/>
      <c r="D8" s="1070"/>
      <c r="E8" s="1070"/>
      <c r="F8" s="1070"/>
      <c r="G8" s="130"/>
      <c r="H8" s="29"/>
      <c r="I8" s="30"/>
      <c r="J8" s="1280" t="s">
        <v>170</v>
      </c>
      <c r="K8" s="1280"/>
      <c r="L8" s="1280"/>
      <c r="M8" s="1280"/>
      <c r="N8" s="1280"/>
      <c r="O8" s="1280"/>
      <c r="P8" s="1280"/>
      <c r="Q8" s="1280"/>
      <c r="R8" s="1280"/>
      <c r="S8" s="1280"/>
      <c r="T8" s="1280"/>
      <c r="U8" s="1280"/>
      <c r="V8" s="1280"/>
      <c r="W8" s="133"/>
      <c r="X8" s="133"/>
      <c r="Y8" s="133"/>
      <c r="Z8" s="133"/>
      <c r="AA8" s="133"/>
      <c r="AB8" s="133"/>
      <c r="AC8" s="133"/>
      <c r="AD8" s="133"/>
      <c r="AE8" s="133"/>
      <c r="AF8" s="133"/>
      <c r="AG8" s="29"/>
      <c r="AH8" s="29"/>
      <c r="AI8" s="29"/>
      <c r="AJ8" s="29"/>
      <c r="AK8" s="11"/>
      <c r="AL8" s="11"/>
      <c r="AM8" s="11"/>
      <c r="AN8" s="19"/>
      <c r="AO8" s="19"/>
      <c r="AP8" s="19"/>
      <c r="AQ8" s="11"/>
      <c r="AR8" s="11"/>
      <c r="AS8" s="11"/>
      <c r="AT8" s="367"/>
      <c r="AU8" s="29"/>
      <c r="AV8" s="133"/>
      <c r="AW8" s="133"/>
      <c r="AX8" s="133"/>
      <c r="AY8" s="133"/>
      <c r="AZ8" s="133"/>
      <c r="BA8" s="133"/>
      <c r="BB8" s="133"/>
      <c r="BC8" s="133"/>
      <c r="BD8" s="133"/>
      <c r="BE8" s="133"/>
      <c r="BF8" s="29"/>
      <c r="BG8" s="29"/>
      <c r="BH8" s="29"/>
      <c r="BI8" s="368"/>
      <c r="BJ8" s="368"/>
      <c r="BK8" s="368"/>
      <c r="BL8" s="368"/>
      <c r="BM8" s="368"/>
      <c r="BN8" s="368"/>
      <c r="BO8" s="368"/>
      <c r="BP8" s="368"/>
      <c r="BQ8" s="368"/>
      <c r="BR8" s="368"/>
      <c r="BS8" s="368"/>
      <c r="BT8" s="368"/>
      <c r="BU8" s="368"/>
      <c r="BV8" s="369"/>
      <c r="BW8" s="369"/>
      <c r="BX8" s="369"/>
      <c r="BY8" s="369"/>
      <c r="BZ8" s="369"/>
      <c r="CA8" s="369"/>
      <c r="CB8" s="366"/>
    </row>
    <row r="9" spans="2:80" ht="30" customHeight="1">
      <c r="B9" s="1314" t="s">
        <v>171</v>
      </c>
      <c r="C9" s="1315"/>
      <c r="D9" s="1315"/>
      <c r="E9" s="1315"/>
      <c r="F9" s="1315"/>
      <c r="G9" s="1315"/>
      <c r="H9" s="1315"/>
      <c r="I9" s="1315"/>
      <c r="J9" s="1315"/>
      <c r="K9" s="1315"/>
      <c r="L9" s="1315"/>
      <c r="M9" s="1315"/>
      <c r="N9" s="1315"/>
      <c r="O9" s="1315"/>
      <c r="P9" s="1315"/>
      <c r="Q9" s="1315"/>
      <c r="R9" s="1315"/>
      <c r="S9" s="1315"/>
      <c r="T9" s="1161">
        <v>44286</v>
      </c>
      <c r="U9" s="1161"/>
      <c r="V9" s="1161"/>
      <c r="W9" s="370"/>
      <c r="X9" s="1316"/>
      <c r="Y9" s="1316"/>
      <c r="Z9" s="1316"/>
      <c r="AA9" s="1316"/>
      <c r="AB9" s="1316"/>
      <c r="AC9" s="1316"/>
      <c r="AD9" s="1316"/>
      <c r="AE9" s="1316"/>
      <c r="AF9" s="1316"/>
      <c r="AG9" s="1316"/>
      <c r="AH9" s="1316"/>
      <c r="AI9" s="1316"/>
      <c r="AJ9" s="1316"/>
      <c r="AK9" s="1316"/>
      <c r="AL9" s="1316"/>
      <c r="AM9" s="1316"/>
      <c r="AN9" s="1316"/>
      <c r="AO9" s="1316"/>
      <c r="AP9" s="1316"/>
      <c r="AQ9" s="1316"/>
      <c r="AR9" s="1316"/>
      <c r="AS9" s="1316"/>
      <c r="AT9" s="1317"/>
      <c r="AW9" s="1318" t="s">
        <v>92</v>
      </c>
      <c r="AX9" s="1319"/>
      <c r="AY9" s="1320"/>
      <c r="AZ9" s="1321">
        <f ca="1">TODAY()</f>
        <v>44544</v>
      </c>
      <c r="BA9" s="1322"/>
      <c r="BB9" s="1322"/>
      <c r="BC9" s="1322"/>
      <c r="BD9" s="1322"/>
      <c r="BE9" s="1323"/>
      <c r="BF9" s="371"/>
      <c r="BG9" s="371"/>
      <c r="BH9" s="371"/>
      <c r="BI9" s="371"/>
      <c r="BJ9" s="371"/>
      <c r="BK9" s="371"/>
      <c r="BL9" s="371"/>
      <c r="BM9" s="371"/>
      <c r="BN9" s="371"/>
      <c r="BO9" s="371"/>
      <c r="BP9" s="371"/>
      <c r="BQ9" s="371"/>
      <c r="BR9" s="371"/>
      <c r="BS9" s="371"/>
      <c r="BT9" s="371"/>
      <c r="BU9" s="371"/>
      <c r="BV9" s="371"/>
      <c r="BW9" s="371"/>
      <c r="BX9" s="371"/>
      <c r="BY9" s="371"/>
      <c r="BZ9" s="371"/>
      <c r="CA9" s="371"/>
      <c r="CB9" s="371"/>
    </row>
    <row r="10" spans="2:80" ht="5.0999999999999996" customHeight="1">
      <c r="B10" s="372"/>
      <c r="C10" s="373"/>
      <c r="D10" s="373"/>
      <c r="E10" s="373"/>
      <c r="F10" s="373"/>
      <c r="G10" s="373"/>
      <c r="H10" s="373"/>
      <c r="I10" s="373"/>
      <c r="J10" s="373"/>
      <c r="K10" s="373"/>
      <c r="L10" s="373"/>
      <c r="M10" s="373"/>
      <c r="N10" s="373"/>
      <c r="O10" s="373"/>
      <c r="P10" s="373"/>
      <c r="Q10" s="373"/>
      <c r="R10" s="373"/>
      <c r="S10" s="373"/>
      <c r="T10" s="374"/>
      <c r="U10" s="375"/>
      <c r="V10" s="375"/>
      <c r="W10" s="375"/>
      <c r="X10" s="375"/>
      <c r="Y10" s="375"/>
      <c r="Z10" s="375"/>
      <c r="AA10" s="375"/>
      <c r="AB10" s="375"/>
      <c r="AC10" s="375"/>
      <c r="AD10" s="375"/>
      <c r="AE10" s="375"/>
      <c r="AF10" s="375"/>
      <c r="AG10" s="375"/>
      <c r="AH10" s="375"/>
      <c r="AI10" s="375"/>
      <c r="AN10" s="25"/>
      <c r="AO10" s="25"/>
      <c r="AP10" s="25"/>
      <c r="AQ10" s="21"/>
      <c r="AR10" s="21"/>
      <c r="AS10" s="21"/>
      <c r="AT10" s="376"/>
      <c r="AV10" s="375"/>
      <c r="AW10" s="375"/>
      <c r="AX10" s="375"/>
      <c r="AY10" s="375"/>
      <c r="AZ10" s="375"/>
      <c r="BA10" s="375"/>
      <c r="BB10" s="375"/>
      <c r="BC10" s="375"/>
      <c r="BD10" s="375"/>
      <c r="BE10" s="375"/>
    </row>
    <row r="11" spans="2:80" ht="12" customHeight="1">
      <c r="B11" s="377"/>
      <c r="C11" s="56"/>
      <c r="D11" s="56"/>
      <c r="E11" s="56"/>
      <c r="F11" s="56"/>
      <c r="G11" s="56"/>
      <c r="H11" s="56"/>
      <c r="I11" s="56"/>
      <c r="J11" s="56"/>
      <c r="K11" s="56"/>
      <c r="L11" s="56"/>
      <c r="M11" s="56"/>
      <c r="N11" s="56"/>
      <c r="O11" s="56"/>
      <c r="P11" s="56"/>
      <c r="Q11" s="56"/>
      <c r="R11" s="56"/>
      <c r="S11" s="56"/>
      <c r="T11" s="56"/>
      <c r="U11" s="56"/>
      <c r="V11" s="56"/>
      <c r="W11" s="56"/>
      <c r="X11" s="56"/>
      <c r="Y11" s="56"/>
      <c r="Z11" s="56"/>
      <c r="AA11" s="56"/>
      <c r="AB11" s="56"/>
      <c r="AC11" s="56"/>
      <c r="AD11" s="56"/>
      <c r="AE11" s="56"/>
      <c r="AF11" s="56"/>
      <c r="AG11" s="56"/>
      <c r="AH11" s="56"/>
      <c r="AI11" s="56"/>
      <c r="AK11" s="42"/>
      <c r="AL11" s="43"/>
      <c r="AM11" s="44"/>
      <c r="AN11" s="45"/>
      <c r="AO11" s="46"/>
      <c r="AP11" s="47"/>
      <c r="AQ11" s="46"/>
      <c r="AR11" s="48"/>
      <c r="AT11" s="378"/>
      <c r="AV11" s="56"/>
      <c r="AW11" s="56"/>
      <c r="AX11" s="56"/>
      <c r="AY11" s="56"/>
      <c r="AZ11" s="56"/>
      <c r="BA11" s="56"/>
      <c r="BB11" s="56"/>
      <c r="BC11" s="56"/>
      <c r="BD11" s="56"/>
      <c r="BE11" s="56"/>
    </row>
    <row r="12" spans="2:80" ht="5.0999999999999996" customHeight="1">
      <c r="B12" s="377"/>
      <c r="C12" s="56"/>
      <c r="D12" s="56"/>
      <c r="E12" s="56"/>
      <c r="F12" s="56"/>
      <c r="G12" s="56"/>
      <c r="H12" s="56"/>
      <c r="I12" s="56"/>
      <c r="J12" s="56"/>
      <c r="K12" s="56"/>
      <c r="L12" s="56"/>
      <c r="M12" s="56"/>
      <c r="N12" s="56"/>
      <c r="O12" s="56"/>
      <c r="P12" s="56"/>
      <c r="Q12" s="56"/>
      <c r="R12" s="56"/>
      <c r="S12" s="56"/>
      <c r="T12" s="56"/>
      <c r="U12" s="56"/>
      <c r="V12" s="56"/>
      <c r="W12" s="56"/>
      <c r="X12" s="56"/>
      <c r="Y12" s="56"/>
      <c r="Z12" s="56"/>
      <c r="AA12" s="56"/>
      <c r="AB12" s="56"/>
      <c r="AC12" s="56"/>
      <c r="AD12" s="56"/>
      <c r="AE12" s="56"/>
      <c r="AF12" s="56"/>
      <c r="AG12" s="56"/>
      <c r="AH12" s="56"/>
      <c r="AI12" s="56"/>
      <c r="AN12" s="28"/>
      <c r="AO12" s="28"/>
      <c r="AP12" s="28"/>
      <c r="AT12" s="378"/>
      <c r="AV12" s="56"/>
      <c r="AW12" s="56"/>
      <c r="AX12" s="56"/>
      <c r="AY12" s="56"/>
      <c r="AZ12" s="56"/>
      <c r="BA12" s="56"/>
      <c r="BB12" s="56"/>
      <c r="BC12" s="56"/>
      <c r="BD12" s="56"/>
      <c r="BE12" s="56"/>
    </row>
    <row r="13" spans="2:80" ht="9.9499999999999993" customHeight="1">
      <c r="B13" s="377"/>
      <c r="C13" s="56"/>
      <c r="D13" s="56"/>
      <c r="E13" s="56"/>
      <c r="F13" s="56"/>
      <c r="G13" s="56"/>
      <c r="H13" s="56"/>
      <c r="I13" s="56"/>
      <c r="J13" s="56"/>
      <c r="K13" s="56"/>
      <c r="L13" s="56"/>
      <c r="M13" s="56"/>
      <c r="N13" s="56"/>
      <c r="O13" s="56"/>
      <c r="P13" s="56"/>
      <c r="Q13" s="56"/>
      <c r="R13" s="56"/>
      <c r="S13" s="56"/>
      <c r="T13" s="56"/>
      <c r="U13" s="56"/>
      <c r="V13" s="56"/>
      <c r="W13" s="56"/>
      <c r="X13" s="379" t="s">
        <v>66</v>
      </c>
      <c r="Y13" s="380" t="s">
        <v>62</v>
      </c>
      <c r="Z13" s="381" t="s">
        <v>57</v>
      </c>
      <c r="AA13" s="382" t="s">
        <v>52</v>
      </c>
      <c r="AB13" s="56"/>
      <c r="AC13" s="56"/>
      <c r="AD13" s="56"/>
      <c r="AE13" s="56"/>
      <c r="AF13" s="56"/>
      <c r="AG13" s="56"/>
      <c r="AH13" s="56"/>
      <c r="AI13" s="56"/>
      <c r="AK13" s="133"/>
      <c r="AL13" s="133"/>
      <c r="AM13" s="133"/>
      <c r="AN13" s="133"/>
      <c r="AO13" s="29"/>
      <c r="AP13" s="29"/>
      <c r="AQ13" s="29"/>
      <c r="AR13" s="29"/>
      <c r="AS13" s="29"/>
      <c r="AT13" s="383"/>
      <c r="AV13" s="56"/>
      <c r="AW13" s="379" t="s">
        <v>66</v>
      </c>
      <c r="AX13" s="380" t="s">
        <v>62</v>
      </c>
      <c r="AY13" s="381" t="s">
        <v>57</v>
      </c>
      <c r="AZ13" s="382" t="s">
        <v>52</v>
      </c>
      <c r="BA13" s="56"/>
      <c r="BB13" s="56"/>
      <c r="BC13" s="56"/>
      <c r="BD13" s="56"/>
      <c r="BE13" s="56"/>
    </row>
    <row r="14" spans="2:80" ht="5.0999999999999996" customHeight="1">
      <c r="B14" s="377"/>
      <c r="C14" s="56"/>
      <c r="D14" s="56"/>
      <c r="E14" s="56"/>
      <c r="F14" s="56"/>
      <c r="G14" s="56"/>
      <c r="H14" s="56"/>
      <c r="I14" s="56"/>
      <c r="J14" s="56"/>
      <c r="K14" s="56"/>
      <c r="L14" s="56"/>
      <c r="M14" s="56"/>
      <c r="N14" s="56"/>
      <c r="O14" s="56"/>
      <c r="P14" s="56"/>
      <c r="Q14" s="56"/>
      <c r="R14" s="56"/>
      <c r="S14" s="56"/>
      <c r="T14" s="56"/>
      <c r="U14" s="56"/>
      <c r="V14" s="56"/>
      <c r="W14" s="56"/>
      <c r="X14" s="384"/>
      <c r="Y14" s="384"/>
      <c r="Z14" s="384"/>
      <c r="AA14" s="384"/>
      <c r="AB14" s="56"/>
      <c r="AC14" s="56"/>
      <c r="AD14" s="56"/>
      <c r="AE14" s="56"/>
      <c r="AF14" s="56"/>
      <c r="AG14" s="56"/>
      <c r="AH14" s="56"/>
      <c r="AI14" s="56"/>
      <c r="AT14" s="378"/>
      <c r="AV14" s="56"/>
      <c r="AW14" s="384"/>
      <c r="AX14" s="384"/>
      <c r="AY14" s="384"/>
      <c r="AZ14" s="384"/>
      <c r="BA14" s="56"/>
      <c r="BB14" s="56"/>
      <c r="BC14" s="56"/>
      <c r="BD14" s="56"/>
      <c r="BE14" s="56"/>
    </row>
    <row r="15" spans="2:80" ht="60" customHeight="1">
      <c r="B15" s="352"/>
      <c r="C15" s="56"/>
      <c r="D15" s="56"/>
      <c r="I15" s="385"/>
      <c r="J15" s="1324" t="s">
        <v>172</v>
      </c>
      <c r="K15" s="1325"/>
      <c r="L15" s="1325"/>
      <c r="M15" s="1325"/>
      <c r="N15" s="1325"/>
      <c r="O15" s="1325"/>
      <c r="P15" s="1325"/>
      <c r="Q15" s="1325"/>
      <c r="R15" s="1325"/>
      <c r="S15" s="1325"/>
      <c r="T15" s="1325"/>
      <c r="U15" s="1325"/>
      <c r="V15" s="1325"/>
      <c r="W15" s="1325"/>
      <c r="X15" s="1325"/>
      <c r="Y15" s="1325"/>
      <c r="Z15" s="1325"/>
      <c r="AA15" s="1325"/>
      <c r="AB15" s="1325"/>
      <c r="AC15" s="1325"/>
      <c r="AD15" s="1325"/>
      <c r="AE15" s="1325"/>
      <c r="AF15" s="1325"/>
      <c r="AG15" s="1325"/>
      <c r="AH15" s="386"/>
      <c r="AK15" s="387"/>
      <c r="AL15" s="387"/>
      <c r="AM15" s="387"/>
      <c r="AN15" s="387"/>
      <c r="AO15" s="387"/>
      <c r="AP15" s="387"/>
      <c r="AQ15" s="387"/>
      <c r="AR15" s="387"/>
      <c r="AS15" s="387"/>
      <c r="AT15" s="388"/>
    </row>
    <row r="16" spans="2:80" s="21" customFormat="1" ht="54.95" customHeight="1">
      <c r="B16" s="363"/>
      <c r="E16" s="1292"/>
      <c r="F16" s="1292"/>
      <c r="G16" s="1292"/>
      <c r="H16" s="1293"/>
      <c r="I16" s="389"/>
      <c r="J16" s="1294" t="s">
        <v>173</v>
      </c>
      <c r="K16" s="1295"/>
      <c r="L16" s="1295"/>
      <c r="M16" s="1296"/>
      <c r="N16" s="1297" t="s">
        <v>174</v>
      </c>
      <c r="O16" s="1298"/>
      <c r="P16" s="1298"/>
      <c r="Q16" s="1298"/>
      <c r="R16" s="1298"/>
      <c r="S16" s="1299"/>
      <c r="T16" s="1300" t="s">
        <v>175</v>
      </c>
      <c r="U16" s="1301"/>
      <c r="V16" s="1301"/>
      <c r="W16" s="1301"/>
      <c r="X16" s="1301"/>
      <c r="Y16" s="1301"/>
      <c r="Z16" s="1301"/>
      <c r="AA16" s="1301"/>
      <c r="AB16" s="1301"/>
      <c r="AC16" s="1301"/>
      <c r="AD16" s="1301"/>
      <c r="AE16" s="1301"/>
      <c r="AF16" s="1302"/>
      <c r="AG16" s="1303" t="s">
        <v>176</v>
      </c>
      <c r="AH16" s="390"/>
      <c r="AK16" s="391"/>
      <c r="AL16" s="391"/>
      <c r="AM16" s="391"/>
      <c r="AN16" s="391"/>
      <c r="AO16" s="46"/>
      <c r="AP16" s="392"/>
      <c r="AQ16" s="46"/>
      <c r="AR16" s="392"/>
      <c r="AS16" s="387"/>
      <c r="AT16" s="388"/>
    </row>
    <row r="17" spans="2:74" s="21" customFormat="1" ht="80.099999999999994" customHeight="1">
      <c r="B17" s="363"/>
      <c r="E17" s="1292"/>
      <c r="F17" s="1292"/>
      <c r="G17" s="1292"/>
      <c r="H17" s="1293"/>
      <c r="I17" s="389"/>
      <c r="J17" s="1305">
        <v>1</v>
      </c>
      <c r="K17" s="1306"/>
      <c r="L17" s="1306"/>
      <c r="M17" s="1307"/>
      <c r="N17" s="1308" t="s">
        <v>177</v>
      </c>
      <c r="O17" s="1308"/>
      <c r="P17" s="1308"/>
      <c r="Q17" s="1309" t="s">
        <v>178</v>
      </c>
      <c r="R17" s="1310"/>
      <c r="S17" s="1311"/>
      <c r="T17" s="1312" t="s">
        <v>179</v>
      </c>
      <c r="U17" s="1313"/>
      <c r="V17" s="1313"/>
      <c r="W17" s="393"/>
      <c r="X17" s="394">
        <v>1</v>
      </c>
      <c r="Y17" s="395">
        <v>2</v>
      </c>
      <c r="Z17" s="395">
        <v>3</v>
      </c>
      <c r="AA17" s="396">
        <v>4</v>
      </c>
      <c r="AB17" s="397"/>
      <c r="AC17" s="398" t="s">
        <v>180</v>
      </c>
      <c r="AD17" s="399"/>
      <c r="AE17" s="400" t="s">
        <v>121</v>
      </c>
      <c r="AF17" s="401"/>
      <c r="AG17" s="1304"/>
      <c r="AH17" s="402"/>
      <c r="AK17" s="40"/>
      <c r="AL17" s="37"/>
      <c r="AM17" s="40"/>
      <c r="AN17" s="37"/>
      <c r="AO17" s="37"/>
      <c r="AP17" s="37"/>
      <c r="AQ17" s="37"/>
      <c r="AR17" s="37"/>
      <c r="AS17" s="1"/>
      <c r="AT17" s="378"/>
      <c r="AV17" s="403"/>
      <c r="AW17" s="404">
        <v>1</v>
      </c>
      <c r="AX17" s="405">
        <v>2</v>
      </c>
      <c r="AY17" s="405">
        <v>3</v>
      </c>
      <c r="AZ17" s="406">
        <v>4</v>
      </c>
      <c r="BA17" s="407"/>
      <c r="BB17" s="408" t="s">
        <v>180</v>
      </c>
      <c r="BC17" s="409"/>
      <c r="BD17" s="410" t="s">
        <v>121</v>
      </c>
      <c r="BE17" s="411"/>
    </row>
    <row r="18" spans="2:74" ht="21" customHeight="1">
      <c r="B18" s="352"/>
      <c r="F18" s="412"/>
      <c r="G18" s="412"/>
      <c r="H18" s="412"/>
      <c r="I18" s="413"/>
      <c r="J18" s="1281" t="s">
        <v>181</v>
      </c>
      <c r="K18" s="1282"/>
      <c r="L18" s="1282"/>
      <c r="M18" s="1282"/>
      <c r="N18" s="1282"/>
      <c r="O18" s="1282"/>
      <c r="P18" s="1282"/>
      <c r="Q18" s="1282"/>
      <c r="R18" s="1282"/>
      <c r="S18" s="1282"/>
      <c r="T18" s="1282"/>
      <c r="U18" s="1282"/>
      <c r="V18" s="1282"/>
      <c r="W18" s="1282"/>
      <c r="X18" s="1282"/>
      <c r="Y18" s="1282"/>
      <c r="Z18" s="1282"/>
      <c r="AA18" s="1282"/>
      <c r="AB18" s="1282"/>
      <c r="AC18" s="1282"/>
      <c r="AD18" s="1282"/>
      <c r="AE18" s="1282"/>
      <c r="AF18" s="1282"/>
      <c r="AG18" s="1283"/>
      <c r="AH18" s="414"/>
      <c r="AK18" s="37"/>
      <c r="AL18" s="37"/>
      <c r="AM18" s="37"/>
      <c r="AN18" s="37"/>
      <c r="AO18" s="37"/>
      <c r="AP18" s="37"/>
      <c r="AQ18" s="37"/>
      <c r="AR18" s="37"/>
      <c r="AS18" s="37"/>
      <c r="AT18" s="10"/>
      <c r="AV18" s="415"/>
      <c r="AW18" s="416"/>
      <c r="AX18" s="416"/>
      <c r="AY18" s="416"/>
      <c r="AZ18" s="416"/>
      <c r="BA18" s="416"/>
      <c r="BB18" s="416"/>
      <c r="BC18" s="416"/>
      <c r="BD18" s="416"/>
      <c r="BE18" s="417"/>
    </row>
    <row r="19" spans="2:74" ht="21" customHeight="1">
      <c r="B19" s="352"/>
      <c r="F19" s="412"/>
      <c r="G19" s="412"/>
      <c r="H19" s="412"/>
      <c r="I19" s="413"/>
      <c r="J19" s="1284"/>
      <c r="K19" s="1285"/>
      <c r="L19" s="1285"/>
      <c r="M19" s="1285"/>
      <c r="N19" s="1285"/>
      <c r="O19" s="1285"/>
      <c r="P19" s="1285"/>
      <c r="Q19" s="1285"/>
      <c r="R19" s="1285"/>
      <c r="S19" s="1285"/>
      <c r="T19" s="1285"/>
      <c r="U19" s="1285"/>
      <c r="V19" s="1285"/>
      <c r="W19" s="1285"/>
      <c r="X19" s="1285"/>
      <c r="Y19" s="1285"/>
      <c r="Z19" s="1285"/>
      <c r="AA19" s="1285"/>
      <c r="AB19" s="1285"/>
      <c r="AC19" s="1285"/>
      <c r="AD19" s="1285"/>
      <c r="AE19" s="1285"/>
      <c r="AF19" s="1285"/>
      <c r="AG19" s="1286"/>
      <c r="AH19" s="414"/>
      <c r="AS19" s="269"/>
      <c r="AT19" s="418"/>
      <c r="AV19" s="419"/>
      <c r="AW19" s="420"/>
      <c r="AX19" s="420"/>
      <c r="AY19" s="420"/>
      <c r="AZ19" s="420"/>
      <c r="BA19" s="420"/>
      <c r="BB19" s="420"/>
      <c r="BC19" s="420"/>
      <c r="BD19" s="420"/>
      <c r="BE19" s="421"/>
    </row>
    <row r="20" spans="2:74" ht="20.100000000000001" customHeight="1">
      <c r="B20" s="352"/>
      <c r="E20" s="412"/>
      <c r="F20" s="412"/>
      <c r="G20" s="412"/>
      <c r="H20" s="412"/>
      <c r="I20" s="413"/>
      <c r="J20" s="1236" t="s">
        <v>182</v>
      </c>
      <c r="K20" s="1237"/>
      <c r="L20" s="1237"/>
      <c r="M20" s="1238"/>
      <c r="N20" s="1287" t="s">
        <v>183</v>
      </c>
      <c r="O20" s="1287"/>
      <c r="P20" s="1287"/>
      <c r="Q20" s="1275" t="s">
        <v>184</v>
      </c>
      <c r="R20" s="1276"/>
      <c r="S20" s="1288">
        <f>Données!Y44</f>
        <v>35</v>
      </c>
      <c r="T20" s="1290">
        <v>1</v>
      </c>
      <c r="U20" s="1257" t="s">
        <v>133</v>
      </c>
      <c r="V20" s="1230" t="s">
        <v>185</v>
      </c>
      <c r="W20" s="422"/>
      <c r="X20" s="423"/>
      <c r="Y20" s="423"/>
      <c r="Z20" s="423"/>
      <c r="AA20" s="423"/>
      <c r="AB20" s="423"/>
      <c r="AC20" s="423"/>
      <c r="AD20" s="423"/>
      <c r="AE20" s="423"/>
      <c r="AF20" s="423"/>
      <c r="AG20" s="1260" t="s">
        <v>74</v>
      </c>
      <c r="AH20" s="414"/>
      <c r="AS20" s="37"/>
      <c r="AT20" s="10"/>
      <c r="AV20" s="424"/>
      <c r="AW20" s="423"/>
      <c r="AX20" s="423"/>
      <c r="AY20" s="423"/>
      <c r="AZ20" s="423"/>
      <c r="BA20" s="423"/>
      <c r="BB20" s="423"/>
      <c r="BC20" s="423"/>
      <c r="BD20" s="423"/>
      <c r="BE20" s="425"/>
      <c r="BG20" s="1287" t="s">
        <v>183</v>
      </c>
      <c r="BH20" s="1287"/>
      <c r="BI20" s="1287"/>
      <c r="BJ20" s="1275" t="s">
        <v>184</v>
      </c>
      <c r="BK20" s="1276"/>
      <c r="BL20" s="1277">
        <v>9</v>
      </c>
    </row>
    <row r="21" spans="2:74" ht="20.100000000000001" customHeight="1">
      <c r="B21" s="352"/>
      <c r="E21" s="412"/>
      <c r="F21" s="412"/>
      <c r="G21" s="412"/>
      <c r="H21" s="412"/>
      <c r="I21" s="413"/>
      <c r="J21" s="1239"/>
      <c r="K21" s="1240"/>
      <c r="L21" s="1240"/>
      <c r="M21" s="1241"/>
      <c r="N21" s="1272"/>
      <c r="O21" s="1272"/>
      <c r="P21" s="1272"/>
      <c r="Q21" s="1267"/>
      <c r="R21" s="1267"/>
      <c r="S21" s="1289"/>
      <c r="T21" s="1225"/>
      <c r="U21" s="1258"/>
      <c r="V21" s="1231"/>
      <c r="W21" s="426"/>
      <c r="X21" s="1220" t="str">
        <f>REPT("g",(AC21))</f>
        <v/>
      </c>
      <c r="Y21" s="1221"/>
      <c r="Z21" s="1221"/>
      <c r="AA21" s="1222"/>
      <c r="AC21" s="427">
        <f>'1 Préparation '!U18</f>
        <v>0</v>
      </c>
      <c r="AE21" s="428" t="str">
        <f>'1 Préparation '!W18</f>
        <v xml:space="preserve"> </v>
      </c>
      <c r="AF21" s="50"/>
      <c r="AG21" s="1261"/>
      <c r="AH21" s="414"/>
      <c r="AS21" s="37"/>
      <c r="AT21" s="10"/>
      <c r="AV21" s="429"/>
      <c r="AW21" s="1220" t="str">
        <f>REPT("g",(BB21))</f>
        <v/>
      </c>
      <c r="AX21" s="1221"/>
      <c r="AY21" s="1221"/>
      <c r="AZ21" s="1222"/>
      <c r="BB21" s="427"/>
      <c r="BD21" s="428"/>
      <c r="BE21" s="430"/>
      <c r="BG21" s="1272"/>
      <c r="BH21" s="1272"/>
      <c r="BI21" s="1272"/>
      <c r="BJ21" s="1267"/>
      <c r="BK21" s="1267"/>
      <c r="BL21" s="1268"/>
    </row>
    <row r="22" spans="2:74" ht="20.100000000000001" customHeight="1">
      <c r="B22" s="352"/>
      <c r="E22" s="412"/>
      <c r="F22" s="412"/>
      <c r="G22" s="412"/>
      <c r="H22" s="412"/>
      <c r="I22" s="413"/>
      <c r="J22" s="1239"/>
      <c r="K22" s="1240"/>
      <c r="L22" s="1240"/>
      <c r="M22" s="1241"/>
      <c r="N22" s="1272"/>
      <c r="O22" s="1272"/>
      <c r="P22" s="1272"/>
      <c r="Q22" s="1267"/>
      <c r="R22" s="1267"/>
      <c r="S22" s="1289"/>
      <c r="T22" s="1291"/>
      <c r="U22" s="1259"/>
      <c r="V22" s="1232"/>
      <c r="W22" s="426"/>
      <c r="AG22" s="1261"/>
      <c r="AH22" s="414"/>
      <c r="AS22" s="37"/>
      <c r="AT22" s="10"/>
      <c r="AV22" s="429"/>
      <c r="BE22" s="431"/>
      <c r="BG22" s="1272"/>
      <c r="BH22" s="1272"/>
      <c r="BI22" s="1272"/>
      <c r="BJ22" s="1267"/>
      <c r="BK22" s="1267"/>
      <c r="BL22" s="1268"/>
    </row>
    <row r="23" spans="2:74" ht="20.100000000000001" customHeight="1">
      <c r="B23" s="352"/>
      <c r="E23" s="412"/>
      <c r="F23" s="412"/>
      <c r="G23" s="412"/>
      <c r="H23" s="412"/>
      <c r="I23" s="413"/>
      <c r="J23" s="1239"/>
      <c r="K23" s="1240"/>
      <c r="L23" s="1240"/>
      <c r="M23" s="1241"/>
      <c r="N23" s="1264" t="s">
        <v>186</v>
      </c>
      <c r="O23" s="1264"/>
      <c r="P23" s="1265" t="str">
        <f>'Suivi des évaluations'!H113</f>
        <v/>
      </c>
      <c r="Q23" s="1264" t="s">
        <v>187</v>
      </c>
      <c r="R23" s="1272"/>
      <c r="S23" s="1273"/>
      <c r="T23" s="1224">
        <v>2</v>
      </c>
      <c r="U23" s="1257" t="s">
        <v>140</v>
      </c>
      <c r="V23" s="1230" t="s">
        <v>188</v>
      </c>
      <c r="W23" s="432"/>
      <c r="X23" s="433"/>
      <c r="Y23" s="433"/>
      <c r="Z23" s="433"/>
      <c r="AA23" s="433"/>
      <c r="AB23" s="433"/>
      <c r="AC23" s="433"/>
      <c r="AD23" s="433"/>
      <c r="AE23" s="433"/>
      <c r="AF23" s="433"/>
      <c r="AG23" s="1261"/>
      <c r="AH23" s="414"/>
      <c r="AS23" s="37"/>
      <c r="AT23" s="10"/>
      <c r="AV23" s="434"/>
      <c r="AW23" s="433"/>
      <c r="AX23" s="433"/>
      <c r="AY23" s="433"/>
      <c r="AZ23" s="433"/>
      <c r="BA23" s="433"/>
      <c r="BB23" s="433"/>
      <c r="BC23" s="433"/>
      <c r="BD23" s="433"/>
      <c r="BE23" s="435"/>
      <c r="BG23" s="1264" t="s">
        <v>186</v>
      </c>
      <c r="BH23" s="1264"/>
      <c r="BI23" s="1265">
        <v>14</v>
      </c>
      <c r="BJ23" s="1264" t="s">
        <v>187</v>
      </c>
      <c r="BK23" s="1272"/>
      <c r="BL23" s="1273"/>
    </row>
    <row r="24" spans="2:74" ht="20.100000000000001" customHeight="1">
      <c r="B24" s="352"/>
      <c r="E24" s="412"/>
      <c r="F24" s="412"/>
      <c r="G24" s="412"/>
      <c r="H24" s="412"/>
      <c r="I24" s="413"/>
      <c r="J24" s="1239"/>
      <c r="K24" s="1240"/>
      <c r="L24" s="1240"/>
      <c r="M24" s="1241"/>
      <c r="N24" s="1264"/>
      <c r="O24" s="1264"/>
      <c r="P24" s="1265"/>
      <c r="Q24" s="1272"/>
      <c r="R24" s="1272"/>
      <c r="S24" s="1273"/>
      <c r="T24" s="1225"/>
      <c r="U24" s="1258"/>
      <c r="V24" s="1231"/>
      <c r="W24" s="436"/>
      <c r="X24" s="1220" t="str">
        <f>REPT("g",(AC24))</f>
        <v/>
      </c>
      <c r="Y24" s="1221"/>
      <c r="Z24" s="1221"/>
      <c r="AA24" s="1222"/>
      <c r="AC24" s="427">
        <f>'1 Préparation '!U22</f>
        <v>0</v>
      </c>
      <c r="AD24" s="50"/>
      <c r="AE24" s="428" t="str">
        <f>'1 Préparation '!W22</f>
        <v xml:space="preserve"> </v>
      </c>
      <c r="AF24" s="50"/>
      <c r="AG24" s="1261"/>
      <c r="AH24" s="414"/>
      <c r="AK24" s="198"/>
      <c r="AL24" s="198"/>
      <c r="AM24" s="198"/>
      <c r="AN24" s="198"/>
      <c r="AO24" s="198"/>
      <c r="AP24" s="198"/>
      <c r="AQ24" s="198"/>
      <c r="AR24" s="269"/>
      <c r="AS24" s="269"/>
      <c r="AT24" s="418"/>
      <c r="AV24" s="437"/>
      <c r="AW24" s="1220" t="str">
        <f>REPT("g",(BB24))</f>
        <v/>
      </c>
      <c r="AX24" s="1221"/>
      <c r="AY24" s="1221"/>
      <c r="AZ24" s="1222"/>
      <c r="BB24" s="427"/>
      <c r="BC24" s="50"/>
      <c r="BD24" s="428"/>
      <c r="BE24" s="430"/>
      <c r="BG24" s="1264"/>
      <c r="BH24" s="1264"/>
      <c r="BI24" s="1265"/>
      <c r="BJ24" s="1272"/>
      <c r="BK24" s="1272"/>
      <c r="BL24" s="1273"/>
    </row>
    <row r="25" spans="2:74" ht="20.100000000000001" customHeight="1">
      <c r="B25" s="352"/>
      <c r="E25" s="412"/>
      <c r="F25" s="412"/>
      <c r="G25" s="412"/>
      <c r="H25" s="412"/>
      <c r="I25" s="413"/>
      <c r="J25" s="1239"/>
      <c r="K25" s="1240"/>
      <c r="L25" s="1240"/>
      <c r="M25" s="1241"/>
      <c r="N25" s="1264"/>
      <c r="O25" s="1264"/>
      <c r="P25" s="1265"/>
      <c r="Q25" s="1272"/>
      <c r="R25" s="1272"/>
      <c r="S25" s="1273"/>
      <c r="T25" s="1226"/>
      <c r="U25" s="1259"/>
      <c r="V25" s="1232"/>
      <c r="W25" s="438"/>
      <c r="X25" s="439"/>
      <c r="Y25" s="439"/>
      <c r="Z25" s="439"/>
      <c r="AA25" s="439"/>
      <c r="AB25" s="439"/>
      <c r="AC25" s="439"/>
      <c r="AD25" s="439"/>
      <c r="AE25" s="439"/>
      <c r="AF25" s="439"/>
      <c r="AG25" s="1261"/>
      <c r="AH25" s="414"/>
      <c r="AS25" s="269"/>
      <c r="AT25" s="418"/>
      <c r="AV25" s="440"/>
      <c r="AW25" s="439"/>
      <c r="AX25" s="439"/>
      <c r="AY25" s="439"/>
      <c r="AZ25" s="439"/>
      <c r="BA25" s="439"/>
      <c r="BB25" s="439"/>
      <c r="BC25" s="439"/>
      <c r="BD25" s="439"/>
      <c r="BE25" s="441"/>
      <c r="BG25" s="1264"/>
      <c r="BH25" s="1264"/>
      <c r="BI25" s="1265"/>
      <c r="BJ25" s="1272"/>
      <c r="BK25" s="1272"/>
      <c r="BL25" s="1273"/>
    </row>
    <row r="26" spans="2:74" ht="20.100000000000001" customHeight="1">
      <c r="B26" s="352"/>
      <c r="E26" s="412"/>
      <c r="F26" s="412"/>
      <c r="G26" s="412"/>
      <c r="H26" s="412"/>
      <c r="I26" s="413"/>
      <c r="J26" s="1239"/>
      <c r="K26" s="1240"/>
      <c r="L26" s="1240"/>
      <c r="M26" s="1241"/>
      <c r="N26" s="1264" t="s">
        <v>189</v>
      </c>
      <c r="O26" s="1264"/>
      <c r="P26" s="1265" t="str">
        <f>'Suivi des évaluations'!H125</f>
        <v/>
      </c>
      <c r="Q26" s="1272" t="s">
        <v>190</v>
      </c>
      <c r="R26" s="1264" t="s">
        <v>191</v>
      </c>
      <c r="S26" s="1273" t="s">
        <v>192</v>
      </c>
      <c r="T26" s="1224">
        <v>3</v>
      </c>
      <c r="U26" s="1257" t="s">
        <v>141</v>
      </c>
      <c r="V26" s="1230" t="s">
        <v>193</v>
      </c>
      <c r="W26" s="432"/>
      <c r="X26" s="433"/>
      <c r="Y26" s="433"/>
      <c r="Z26" s="433"/>
      <c r="AA26" s="433"/>
      <c r="AB26" s="433"/>
      <c r="AC26" s="433"/>
      <c r="AD26" s="433"/>
      <c r="AE26" s="433"/>
      <c r="AF26" s="433"/>
      <c r="AG26" s="1261"/>
      <c r="AH26" s="414"/>
      <c r="AS26" s="269"/>
      <c r="AT26" s="418"/>
      <c r="AV26" s="434"/>
      <c r="AW26" s="433"/>
      <c r="AX26" s="433"/>
      <c r="AY26" s="433"/>
      <c r="AZ26" s="433"/>
      <c r="BA26" s="433"/>
      <c r="BB26" s="433"/>
      <c r="BC26" s="433"/>
      <c r="BD26" s="433"/>
      <c r="BE26" s="435"/>
      <c r="BG26" s="1264" t="s">
        <v>189</v>
      </c>
      <c r="BH26" s="1264"/>
      <c r="BI26" s="1265">
        <v>15</v>
      </c>
      <c r="BJ26" s="1272" t="s">
        <v>190</v>
      </c>
      <c r="BK26" s="1264" t="s">
        <v>191</v>
      </c>
      <c r="BL26" s="1273" t="s">
        <v>192</v>
      </c>
    </row>
    <row r="27" spans="2:74" ht="20.100000000000001" customHeight="1">
      <c r="B27" s="352"/>
      <c r="E27" s="412"/>
      <c r="F27" s="412"/>
      <c r="G27" s="412"/>
      <c r="H27" s="412"/>
      <c r="I27" s="413"/>
      <c r="J27" s="1239"/>
      <c r="K27" s="1240"/>
      <c r="L27" s="1240"/>
      <c r="M27" s="1241"/>
      <c r="N27" s="1264"/>
      <c r="O27" s="1264"/>
      <c r="P27" s="1265"/>
      <c r="Q27" s="1272"/>
      <c r="R27" s="1272"/>
      <c r="S27" s="1273"/>
      <c r="T27" s="1225"/>
      <c r="U27" s="1258"/>
      <c r="V27" s="1231"/>
      <c r="W27" s="436"/>
      <c r="X27" s="1220" t="str">
        <f>REPT("g",(AC27))</f>
        <v/>
      </c>
      <c r="Y27" s="1221"/>
      <c r="Z27" s="1221"/>
      <c r="AA27" s="1222"/>
      <c r="AC27" s="427">
        <f>'1 Préparation '!U26</f>
        <v>0</v>
      </c>
      <c r="AD27" s="50"/>
      <c r="AE27" s="428" t="str">
        <f>'1 Préparation '!W26</f>
        <v xml:space="preserve"> </v>
      </c>
      <c r="AF27" s="50"/>
      <c r="AG27" s="1261"/>
      <c r="AH27" s="414"/>
      <c r="AS27" s="37"/>
      <c r="AT27" s="10"/>
      <c r="AV27" s="437"/>
      <c r="AW27" s="1220" t="str">
        <f>REPT("g",(BB27))</f>
        <v/>
      </c>
      <c r="AX27" s="1221"/>
      <c r="AY27" s="1221"/>
      <c r="AZ27" s="1222"/>
      <c r="BB27" s="427"/>
      <c r="BC27" s="50"/>
      <c r="BD27" s="428"/>
      <c r="BE27" s="430"/>
      <c r="BG27" s="1264"/>
      <c r="BH27" s="1264"/>
      <c r="BI27" s="1265"/>
      <c r="BJ27" s="1272"/>
      <c r="BK27" s="1272"/>
      <c r="BL27" s="1273"/>
    </row>
    <row r="28" spans="2:74" ht="20.100000000000001" customHeight="1">
      <c r="B28" s="352"/>
      <c r="E28" s="412"/>
      <c r="F28" s="412"/>
      <c r="G28" s="412"/>
      <c r="H28" s="412"/>
      <c r="I28" s="413"/>
      <c r="J28" s="1239"/>
      <c r="K28" s="1240"/>
      <c r="L28" s="1240"/>
      <c r="M28" s="1241"/>
      <c r="N28" s="1264"/>
      <c r="O28" s="1264"/>
      <c r="P28" s="1265"/>
      <c r="Q28" s="1272"/>
      <c r="R28" s="1272"/>
      <c r="S28" s="1273"/>
      <c r="T28" s="1226"/>
      <c r="U28" s="1259"/>
      <c r="V28" s="1232"/>
      <c r="W28" s="438"/>
      <c r="X28" s="439"/>
      <c r="Y28" s="439"/>
      <c r="Z28" s="439"/>
      <c r="AA28" s="439"/>
      <c r="AB28" s="439"/>
      <c r="AC28" s="439"/>
      <c r="AD28" s="439"/>
      <c r="AE28" s="439"/>
      <c r="AF28" s="439"/>
      <c r="AG28" s="1261"/>
      <c r="AH28" s="414"/>
      <c r="AS28" s="37"/>
      <c r="AT28" s="10"/>
      <c r="AV28" s="440"/>
      <c r="AW28" s="439"/>
      <c r="AX28" s="439"/>
      <c r="AY28" s="439"/>
      <c r="AZ28" s="439"/>
      <c r="BA28" s="439"/>
      <c r="BB28" s="439"/>
      <c r="BC28" s="439"/>
      <c r="BD28" s="439"/>
      <c r="BE28" s="441"/>
      <c r="BG28" s="1264"/>
      <c r="BH28" s="1264"/>
      <c r="BI28" s="1265"/>
      <c r="BJ28" s="1272"/>
      <c r="BK28" s="1272"/>
      <c r="BL28" s="1273"/>
    </row>
    <row r="29" spans="2:74" ht="20.100000000000001" customHeight="1">
      <c r="B29" s="352"/>
      <c r="E29" s="412"/>
      <c r="F29" s="412"/>
      <c r="G29" s="412"/>
      <c r="H29" s="412"/>
      <c r="I29" s="413"/>
      <c r="J29" s="1239"/>
      <c r="K29" s="1240"/>
      <c r="L29" s="1240"/>
      <c r="M29" s="1241"/>
      <c r="N29" s="1269"/>
      <c r="O29" s="1269"/>
      <c r="P29" s="1270"/>
      <c r="Q29" s="1274" t="str">
        <f>'Suivi des évaluations'!H117</f>
        <v/>
      </c>
      <c r="R29" s="1274" t="str">
        <f>'Suivi des évaluations'!H118</f>
        <v/>
      </c>
      <c r="S29" s="1274" t="str">
        <f>'Suivi des évaluations'!H119</f>
        <v/>
      </c>
      <c r="T29" s="1224">
        <v>4</v>
      </c>
      <c r="U29" s="1257" t="s">
        <v>143</v>
      </c>
      <c r="V29" s="1230" t="s">
        <v>194</v>
      </c>
      <c r="W29" s="432"/>
      <c r="X29" s="433"/>
      <c r="Y29" s="433"/>
      <c r="Z29" s="433"/>
      <c r="AA29" s="433"/>
      <c r="AB29" s="433"/>
      <c r="AC29" s="433"/>
      <c r="AD29" s="433"/>
      <c r="AE29" s="433"/>
      <c r="AF29" s="433"/>
      <c r="AG29" s="1261"/>
      <c r="AH29" s="414"/>
      <c r="AS29" s="37"/>
      <c r="AT29" s="10"/>
      <c r="AV29" s="434"/>
      <c r="AW29" s="433"/>
      <c r="AX29" s="433"/>
      <c r="AY29" s="433"/>
      <c r="AZ29" s="433"/>
      <c r="BA29" s="433"/>
      <c r="BB29" s="433"/>
      <c r="BC29" s="433"/>
      <c r="BD29" s="433"/>
      <c r="BE29" s="435"/>
      <c r="BG29" s="1269"/>
      <c r="BH29" s="1269"/>
      <c r="BI29" s="1270"/>
      <c r="BJ29" s="1271">
        <v>3</v>
      </c>
      <c r="BK29" s="1271">
        <v>3</v>
      </c>
      <c r="BL29" s="1268">
        <v>3</v>
      </c>
    </row>
    <row r="30" spans="2:74" ht="20.100000000000001" customHeight="1">
      <c r="B30" s="352"/>
      <c r="E30" s="412"/>
      <c r="F30" s="412"/>
      <c r="G30" s="412"/>
      <c r="H30" s="412"/>
      <c r="I30" s="413"/>
      <c r="J30" s="1239"/>
      <c r="K30" s="1240"/>
      <c r="L30" s="1240"/>
      <c r="M30" s="1241"/>
      <c r="N30" s="1269"/>
      <c r="O30" s="1269"/>
      <c r="P30" s="1270"/>
      <c r="Q30" s="1274"/>
      <c r="R30" s="1274"/>
      <c r="S30" s="1274"/>
      <c r="T30" s="1225"/>
      <c r="U30" s="1258"/>
      <c r="V30" s="1231"/>
      <c r="W30" s="436"/>
      <c r="X30" s="1220" t="str">
        <f>REPT("g",(AC30))</f>
        <v/>
      </c>
      <c r="Y30" s="1221"/>
      <c r="Z30" s="1221"/>
      <c r="AA30" s="1222"/>
      <c r="AC30" s="427">
        <f>'2 Réaliser mettre en service'!U18</f>
        <v>0</v>
      </c>
      <c r="AD30" s="50"/>
      <c r="AE30" s="428" t="str">
        <f>'2 Réaliser mettre en service'!W18</f>
        <v xml:space="preserve"> </v>
      </c>
      <c r="AF30" s="50"/>
      <c r="AG30" s="1261"/>
      <c r="AH30" s="414"/>
      <c r="AK30" s="198"/>
      <c r="AL30" s="198"/>
      <c r="AM30" s="198"/>
      <c r="AN30" s="198"/>
      <c r="AO30" s="198"/>
      <c r="AP30" s="198"/>
      <c r="AQ30" s="198"/>
      <c r="AR30" s="269"/>
      <c r="AS30" s="269"/>
      <c r="AT30" s="418"/>
      <c r="AV30" s="437"/>
      <c r="AW30" s="1220" t="str">
        <f>REPT("g",(BB30))</f>
        <v/>
      </c>
      <c r="AX30" s="1221"/>
      <c r="AY30" s="1221"/>
      <c r="AZ30" s="1222"/>
      <c r="BB30" s="427"/>
      <c r="BC30" s="50"/>
      <c r="BD30" s="428"/>
      <c r="BE30" s="430"/>
      <c r="BG30" s="1269"/>
      <c r="BH30" s="1269"/>
      <c r="BI30" s="1270"/>
      <c r="BJ30" s="1271"/>
      <c r="BK30" s="1271"/>
      <c r="BL30" s="1268"/>
    </row>
    <row r="31" spans="2:74" ht="20.100000000000001" customHeight="1">
      <c r="B31" s="352"/>
      <c r="E31" s="412"/>
      <c r="F31" s="412"/>
      <c r="G31" s="412"/>
      <c r="H31" s="412"/>
      <c r="I31" s="413"/>
      <c r="J31" s="1239"/>
      <c r="K31" s="1240"/>
      <c r="L31" s="1240"/>
      <c r="M31" s="1241"/>
      <c r="N31" s="1269"/>
      <c r="O31" s="1269"/>
      <c r="P31" s="1270"/>
      <c r="Q31" s="1274"/>
      <c r="R31" s="1274"/>
      <c r="S31" s="1274"/>
      <c r="T31" s="1226"/>
      <c r="U31" s="1259"/>
      <c r="V31" s="1232"/>
      <c r="W31" s="438"/>
      <c r="X31" s="439"/>
      <c r="Y31" s="439"/>
      <c r="Z31" s="439"/>
      <c r="AA31" s="439"/>
      <c r="AB31" s="439"/>
      <c r="AC31" s="439"/>
      <c r="AD31" s="439"/>
      <c r="AE31" s="439"/>
      <c r="AF31" s="439"/>
      <c r="AG31" s="1261"/>
      <c r="AH31" s="414"/>
      <c r="AS31" s="269"/>
      <c r="AT31" s="418"/>
      <c r="AV31" s="440"/>
      <c r="AW31" s="439"/>
      <c r="AX31" s="439"/>
      <c r="AY31" s="439"/>
      <c r="AZ31" s="439"/>
      <c r="BA31" s="439"/>
      <c r="BB31" s="439"/>
      <c r="BC31" s="439"/>
      <c r="BD31" s="439"/>
      <c r="BE31" s="441"/>
      <c r="BG31" s="1269"/>
      <c r="BH31" s="1269"/>
      <c r="BI31" s="1270"/>
      <c r="BJ31" s="1271"/>
      <c r="BK31" s="1271"/>
      <c r="BL31" s="1268"/>
      <c r="BV31" s="1263"/>
    </row>
    <row r="32" spans="2:74" ht="20.100000000000001" customHeight="1">
      <c r="B32" s="352"/>
      <c r="E32" s="412"/>
      <c r="F32" s="412"/>
      <c r="G32" s="412"/>
      <c r="H32" s="412"/>
      <c r="I32" s="413"/>
      <c r="J32" s="1239"/>
      <c r="K32" s="1240"/>
      <c r="L32" s="1240"/>
      <c r="M32" s="1241"/>
      <c r="N32" s="1264" t="s">
        <v>195</v>
      </c>
      <c r="O32" s="1264"/>
      <c r="P32" s="1265" t="e">
        <f>AVERAGE(P23:P28)</f>
        <v>#DIV/0!</v>
      </c>
      <c r="Q32" s="1266" t="s">
        <v>196</v>
      </c>
      <c r="R32" s="1267"/>
      <c r="S32" s="1268"/>
      <c r="T32" s="1224">
        <v>5</v>
      </c>
      <c r="U32" s="1257" t="s">
        <v>144</v>
      </c>
      <c r="V32" s="1230" t="s">
        <v>197</v>
      </c>
      <c r="W32" s="432"/>
      <c r="X32" s="433"/>
      <c r="Y32" s="433"/>
      <c r="Z32" s="433"/>
      <c r="AA32" s="433"/>
      <c r="AB32" s="433"/>
      <c r="AC32" s="433"/>
      <c r="AD32" s="433"/>
      <c r="AE32" s="433"/>
      <c r="AF32" s="433"/>
      <c r="AG32" s="1261"/>
      <c r="AH32" s="414"/>
      <c r="AS32" s="269"/>
      <c r="AT32" s="418"/>
      <c r="AV32" s="434"/>
      <c r="AW32" s="433"/>
      <c r="AX32" s="433"/>
      <c r="AY32" s="433"/>
      <c r="AZ32" s="433"/>
      <c r="BA32" s="433"/>
      <c r="BB32" s="433"/>
      <c r="BC32" s="433"/>
      <c r="BD32" s="433"/>
      <c r="BE32" s="435"/>
      <c r="BG32" s="1264" t="s">
        <v>195</v>
      </c>
      <c r="BH32" s="1264"/>
      <c r="BI32" s="1265">
        <v>14.5</v>
      </c>
      <c r="BJ32" s="1266" t="s">
        <v>196</v>
      </c>
      <c r="BK32" s="1267"/>
      <c r="BL32" s="1268">
        <v>11</v>
      </c>
      <c r="BV32" s="1263"/>
    </row>
    <row r="33" spans="2:74" ht="20.100000000000001" customHeight="1">
      <c r="B33" s="352"/>
      <c r="E33" s="412"/>
      <c r="F33" s="412"/>
      <c r="G33" s="412"/>
      <c r="H33" s="412"/>
      <c r="I33" s="413"/>
      <c r="J33" s="1239"/>
      <c r="K33" s="1240"/>
      <c r="L33" s="1240"/>
      <c r="M33" s="1241"/>
      <c r="N33" s="1264"/>
      <c r="O33" s="1264"/>
      <c r="P33" s="1265"/>
      <c r="Q33" s="1267"/>
      <c r="R33" s="1267"/>
      <c r="S33" s="1268"/>
      <c r="T33" s="1225"/>
      <c r="U33" s="1258"/>
      <c r="V33" s="1231"/>
      <c r="W33" s="436"/>
      <c r="X33" s="1220" t="str">
        <f>REPT("g",(AC33))</f>
        <v/>
      </c>
      <c r="Y33" s="1221"/>
      <c r="Z33" s="1221"/>
      <c r="AA33" s="1222"/>
      <c r="AC33" s="427">
        <f>'2 Réaliser mettre en service'!U22</f>
        <v>0</v>
      </c>
      <c r="AD33" s="50"/>
      <c r="AE33" s="428" t="str">
        <f>'2 Réaliser mettre en service'!W22</f>
        <v xml:space="preserve"> </v>
      </c>
      <c r="AF33" s="50"/>
      <c r="AG33" s="1261"/>
      <c r="AH33" s="414"/>
      <c r="AS33" s="37"/>
      <c r="AT33" s="10"/>
      <c r="AV33" s="437"/>
      <c r="AW33" s="1220" t="str">
        <f>REPT("g",(BB33))</f>
        <v/>
      </c>
      <c r="AX33" s="1221"/>
      <c r="AY33" s="1221"/>
      <c r="AZ33" s="1222"/>
      <c r="BB33" s="427"/>
      <c r="BC33" s="50"/>
      <c r="BD33" s="428"/>
      <c r="BE33" s="430"/>
      <c r="BG33" s="1264"/>
      <c r="BH33" s="1264"/>
      <c r="BI33" s="1265"/>
      <c r="BJ33" s="1267"/>
      <c r="BK33" s="1267"/>
      <c r="BL33" s="1268"/>
      <c r="BV33" s="1263"/>
    </row>
    <row r="34" spans="2:74" ht="20.100000000000001" customHeight="1">
      <c r="B34" s="352"/>
      <c r="E34" s="412"/>
      <c r="F34" s="412"/>
      <c r="G34" s="412"/>
      <c r="H34" s="412"/>
      <c r="I34" s="413"/>
      <c r="J34" s="1239"/>
      <c r="K34" s="1240"/>
      <c r="L34" s="1240"/>
      <c r="M34" s="1241"/>
      <c r="N34" s="1264"/>
      <c r="O34" s="1264"/>
      <c r="P34" s="1265"/>
      <c r="Q34" s="1267"/>
      <c r="R34" s="1267"/>
      <c r="S34" s="1268"/>
      <c r="T34" s="1226"/>
      <c r="U34" s="1259"/>
      <c r="V34" s="1232"/>
      <c r="W34" s="438"/>
      <c r="X34" s="439"/>
      <c r="Y34" s="439"/>
      <c r="Z34" s="439"/>
      <c r="AA34" s="439"/>
      <c r="AB34" s="439"/>
      <c r="AC34" s="439"/>
      <c r="AD34" s="439"/>
      <c r="AE34" s="439"/>
      <c r="AF34" s="439"/>
      <c r="AG34" s="1261"/>
      <c r="AH34" s="414"/>
      <c r="AS34" s="37"/>
      <c r="AT34" s="10"/>
      <c r="AV34" s="440"/>
      <c r="AW34" s="439"/>
      <c r="AX34" s="439"/>
      <c r="AY34" s="439"/>
      <c r="AZ34" s="439"/>
      <c r="BA34" s="439"/>
      <c r="BB34" s="439"/>
      <c r="BC34" s="439"/>
      <c r="BD34" s="439"/>
      <c r="BE34" s="441"/>
      <c r="BG34" s="1264"/>
      <c r="BH34" s="1264"/>
      <c r="BI34" s="1265"/>
      <c r="BJ34" s="1267"/>
      <c r="BK34" s="1267"/>
      <c r="BL34" s="1268"/>
    </row>
    <row r="35" spans="2:74" ht="20.100000000000001" customHeight="1">
      <c r="B35" s="352"/>
      <c r="E35" s="412"/>
      <c r="F35" s="412"/>
      <c r="G35" s="412"/>
      <c r="H35" s="412"/>
      <c r="I35" s="413"/>
      <c r="J35" s="1239"/>
      <c r="K35" s="1240"/>
      <c r="L35" s="1240"/>
      <c r="M35" s="1241"/>
      <c r="N35" s="1245"/>
      <c r="O35" s="1246"/>
      <c r="P35" s="1246"/>
      <c r="Q35" s="1246"/>
      <c r="R35" s="1246"/>
      <c r="S35" s="1247"/>
      <c r="T35" s="1224">
        <v>6</v>
      </c>
      <c r="U35" s="1257" t="s">
        <v>145</v>
      </c>
      <c r="V35" s="1230" t="s">
        <v>198</v>
      </c>
      <c r="W35" s="432"/>
      <c r="X35" s="433"/>
      <c r="Y35" s="433"/>
      <c r="Z35" s="433"/>
      <c r="AA35" s="433"/>
      <c r="AB35" s="433"/>
      <c r="AC35" s="433"/>
      <c r="AD35" s="433"/>
      <c r="AE35" s="433"/>
      <c r="AF35" s="433"/>
      <c r="AG35" s="1261"/>
      <c r="AH35" s="414"/>
      <c r="AS35" s="37"/>
      <c r="AT35" s="10"/>
      <c r="AV35" s="434"/>
      <c r="AW35" s="433"/>
      <c r="AX35" s="433"/>
      <c r="AY35" s="433"/>
      <c r="AZ35" s="433"/>
      <c r="BA35" s="433"/>
      <c r="BB35" s="433"/>
      <c r="BC35" s="433"/>
      <c r="BD35" s="433"/>
      <c r="BE35" s="435"/>
    </row>
    <row r="36" spans="2:74" ht="20.100000000000001" customHeight="1">
      <c r="B36" s="352"/>
      <c r="E36" s="412"/>
      <c r="F36" s="412"/>
      <c r="G36" s="412"/>
      <c r="H36" s="412"/>
      <c r="I36" s="413"/>
      <c r="J36" s="1239"/>
      <c r="K36" s="1240"/>
      <c r="L36" s="1240"/>
      <c r="M36" s="1241"/>
      <c r="N36" s="1248"/>
      <c r="O36" s="1249"/>
      <c r="P36" s="1249"/>
      <c r="Q36" s="1249"/>
      <c r="R36" s="1249"/>
      <c r="S36" s="1250"/>
      <c r="T36" s="1225"/>
      <c r="U36" s="1258"/>
      <c r="V36" s="1231"/>
      <c r="W36" s="436"/>
      <c r="X36" s="1220" t="str">
        <f>REPT("g",(AC36))</f>
        <v/>
      </c>
      <c r="Y36" s="1221"/>
      <c r="Z36" s="1221"/>
      <c r="AA36" s="1222"/>
      <c r="AC36" s="427">
        <f>'2 Réaliser mettre en service'!U26</f>
        <v>0</v>
      </c>
      <c r="AD36" s="50"/>
      <c r="AE36" s="428" t="str">
        <f>'2 Réaliser mettre en service'!W26</f>
        <v xml:space="preserve"> </v>
      </c>
      <c r="AF36" s="50"/>
      <c r="AG36" s="1261"/>
      <c r="AH36" s="414"/>
      <c r="AK36" s="198"/>
      <c r="AL36" s="198"/>
      <c r="AM36" s="198"/>
      <c r="AN36" s="198"/>
      <c r="AO36" s="198"/>
      <c r="AP36" s="198"/>
      <c r="AQ36" s="198"/>
      <c r="AR36" s="269"/>
      <c r="AS36" s="269"/>
      <c r="AT36" s="418"/>
      <c r="AV36" s="437"/>
      <c r="AW36" s="1220" t="str">
        <f>REPT("g",(BB36))</f>
        <v/>
      </c>
      <c r="AX36" s="1221"/>
      <c r="AY36" s="1221"/>
      <c r="AZ36" s="1222"/>
      <c r="BB36" s="427"/>
      <c r="BC36" s="50"/>
      <c r="BD36" s="428"/>
      <c r="BE36" s="430"/>
    </row>
    <row r="37" spans="2:74" ht="20.100000000000001" customHeight="1">
      <c r="B37" s="352"/>
      <c r="E37" s="412"/>
      <c r="F37" s="412"/>
      <c r="G37" s="412"/>
      <c r="H37" s="412"/>
      <c r="I37" s="413"/>
      <c r="J37" s="1239"/>
      <c r="K37" s="1240"/>
      <c r="L37" s="1240"/>
      <c r="M37" s="1241"/>
      <c r="N37" s="1248"/>
      <c r="O37" s="1249"/>
      <c r="P37" s="1249"/>
      <c r="Q37" s="1249"/>
      <c r="R37" s="1249"/>
      <c r="S37" s="1250"/>
      <c r="T37" s="1226"/>
      <c r="U37" s="1259"/>
      <c r="V37" s="1232"/>
      <c r="W37" s="438"/>
      <c r="X37" s="439"/>
      <c r="Y37" s="439"/>
      <c r="Z37" s="439"/>
      <c r="AA37" s="439"/>
      <c r="AB37" s="439"/>
      <c r="AC37" s="439"/>
      <c r="AD37" s="439"/>
      <c r="AE37" s="439"/>
      <c r="AF37" s="439"/>
      <c r="AG37" s="1261"/>
      <c r="AH37" s="414"/>
      <c r="AS37" s="269"/>
      <c r="AT37" s="418"/>
      <c r="AV37" s="440"/>
      <c r="AW37" s="439"/>
      <c r="AX37" s="439"/>
      <c r="AY37" s="439"/>
      <c r="AZ37" s="439"/>
      <c r="BA37" s="439"/>
      <c r="BB37" s="439"/>
      <c r="BC37" s="439"/>
      <c r="BD37" s="439"/>
      <c r="BE37" s="441"/>
    </row>
    <row r="38" spans="2:74" ht="20.100000000000001" customHeight="1">
      <c r="B38" s="352"/>
      <c r="E38" s="412"/>
      <c r="F38" s="412"/>
      <c r="G38" s="412"/>
      <c r="H38" s="412"/>
      <c r="I38" s="413"/>
      <c r="J38" s="1239"/>
      <c r="K38" s="1240"/>
      <c r="L38" s="1240"/>
      <c r="M38" s="1241"/>
      <c r="N38" s="1248"/>
      <c r="O38" s="1249"/>
      <c r="P38" s="1249"/>
      <c r="Q38" s="1249"/>
      <c r="R38" s="1249"/>
      <c r="S38" s="1250"/>
      <c r="T38" s="1224">
        <v>7</v>
      </c>
      <c r="U38" s="1257" t="s">
        <v>147</v>
      </c>
      <c r="V38" s="1230" t="s">
        <v>199</v>
      </c>
      <c r="W38" s="432"/>
      <c r="X38" s="433"/>
      <c r="Y38" s="433"/>
      <c r="Z38" s="433"/>
      <c r="AA38" s="433"/>
      <c r="AB38" s="433"/>
      <c r="AC38" s="433"/>
      <c r="AD38" s="433"/>
      <c r="AE38" s="433"/>
      <c r="AF38" s="442"/>
      <c r="AG38" s="1261"/>
      <c r="AH38" s="414"/>
      <c r="AK38" s="198"/>
      <c r="AL38" s="198"/>
      <c r="AM38" s="198"/>
      <c r="AN38" s="198"/>
      <c r="AO38" s="198"/>
      <c r="AP38" s="198"/>
      <c r="AQ38" s="198"/>
      <c r="AR38" s="269"/>
      <c r="AS38" s="269"/>
      <c r="AT38" s="418"/>
      <c r="AV38" s="434"/>
      <c r="AW38" s="433"/>
      <c r="AX38" s="433"/>
      <c r="AY38" s="433"/>
      <c r="AZ38" s="433"/>
      <c r="BA38" s="433"/>
      <c r="BB38" s="433"/>
      <c r="BC38" s="433"/>
      <c r="BD38" s="433"/>
      <c r="BE38" s="435"/>
    </row>
    <row r="39" spans="2:74" ht="20.100000000000001" customHeight="1">
      <c r="B39" s="352"/>
      <c r="E39" s="412"/>
      <c r="F39" s="412"/>
      <c r="G39" s="412"/>
      <c r="H39" s="412"/>
      <c r="I39" s="413"/>
      <c r="J39" s="1239"/>
      <c r="K39" s="1240"/>
      <c r="L39" s="1240"/>
      <c r="M39" s="1241"/>
      <c r="N39" s="1248"/>
      <c r="O39" s="1249"/>
      <c r="P39" s="1249"/>
      <c r="Q39" s="1249"/>
      <c r="R39" s="1249"/>
      <c r="S39" s="1250"/>
      <c r="T39" s="1225"/>
      <c r="U39" s="1258"/>
      <c r="V39" s="1231"/>
      <c r="W39" s="436"/>
      <c r="X39" s="1220" t="str">
        <f>REPT("g",(AC39))</f>
        <v/>
      </c>
      <c r="Y39" s="1221"/>
      <c r="Z39" s="1221"/>
      <c r="AA39" s="1222"/>
      <c r="AC39" s="427">
        <f>'3-Maintenance'!U18</f>
        <v>0</v>
      </c>
      <c r="AD39" s="50"/>
      <c r="AE39" s="428" t="str">
        <f>'3-Maintenance'!W18</f>
        <v xml:space="preserve"> </v>
      </c>
      <c r="AF39" s="50"/>
      <c r="AG39" s="1261"/>
      <c r="AH39" s="414"/>
      <c r="AN39" s="37"/>
      <c r="AO39" s="37"/>
      <c r="AP39" s="37"/>
      <c r="AQ39" s="37"/>
      <c r="AR39" s="269"/>
      <c r="AS39" s="37"/>
      <c r="AT39" s="10"/>
      <c r="AV39" s="437"/>
      <c r="AW39" s="1220" t="str">
        <f>REPT("g",(BB39))</f>
        <v/>
      </c>
      <c r="AX39" s="1221"/>
      <c r="AY39" s="1221"/>
      <c r="AZ39" s="1222"/>
      <c r="BB39" s="427"/>
      <c r="BC39" s="50"/>
      <c r="BD39" s="428"/>
      <c r="BE39" s="430"/>
    </row>
    <row r="40" spans="2:74" ht="20.100000000000001" customHeight="1">
      <c r="B40" s="352"/>
      <c r="E40" s="412"/>
      <c r="F40" s="412"/>
      <c r="G40" s="412"/>
      <c r="H40" s="412"/>
      <c r="I40" s="413"/>
      <c r="J40" s="1239"/>
      <c r="K40" s="1240"/>
      <c r="L40" s="1240"/>
      <c r="M40" s="1241"/>
      <c r="N40" s="1248"/>
      <c r="O40" s="1249"/>
      <c r="P40" s="1249"/>
      <c r="Q40" s="1249"/>
      <c r="R40" s="1249"/>
      <c r="S40" s="1250"/>
      <c r="T40" s="1226"/>
      <c r="U40" s="1259"/>
      <c r="V40" s="1232"/>
      <c r="W40" s="438"/>
      <c r="X40" s="439"/>
      <c r="Y40" s="439"/>
      <c r="Z40" s="439"/>
      <c r="AA40" s="439"/>
      <c r="AB40" s="439"/>
      <c r="AC40" s="439"/>
      <c r="AD40" s="439"/>
      <c r="AE40" s="439"/>
      <c r="AF40" s="439"/>
      <c r="AG40" s="1261"/>
      <c r="AH40" s="414"/>
      <c r="AN40" s="37"/>
      <c r="AO40" s="37"/>
      <c r="AP40" s="37"/>
      <c r="AQ40" s="37"/>
      <c r="AR40" s="269"/>
      <c r="AS40" s="37"/>
      <c r="AT40" s="10"/>
      <c r="AV40" s="440"/>
      <c r="AW40" s="439"/>
      <c r="AX40" s="439"/>
      <c r="AY40" s="439"/>
      <c r="AZ40" s="439"/>
      <c r="BA40" s="439"/>
      <c r="BB40" s="439"/>
      <c r="BC40" s="439"/>
      <c r="BD40" s="439"/>
      <c r="BE40" s="441"/>
    </row>
    <row r="41" spans="2:74" ht="20.100000000000001" customHeight="1">
      <c r="B41" s="352"/>
      <c r="E41" s="412"/>
      <c r="F41" s="412"/>
      <c r="G41" s="412"/>
      <c r="H41" s="412"/>
      <c r="I41" s="413"/>
      <c r="J41" s="1239"/>
      <c r="K41" s="1240"/>
      <c r="L41" s="1240"/>
      <c r="M41" s="1241"/>
      <c r="N41" s="1248"/>
      <c r="O41" s="1249"/>
      <c r="P41" s="1249"/>
      <c r="Q41" s="1249"/>
      <c r="R41" s="1249"/>
      <c r="S41" s="1250"/>
      <c r="T41" s="1224">
        <v>8</v>
      </c>
      <c r="U41" s="1257" t="s">
        <v>149</v>
      </c>
      <c r="V41" s="1230" t="s">
        <v>200</v>
      </c>
      <c r="W41" s="432"/>
      <c r="X41" s="433"/>
      <c r="Y41" s="433"/>
      <c r="Z41" s="433"/>
      <c r="AA41" s="433"/>
      <c r="AB41" s="433"/>
      <c r="AC41" s="433"/>
      <c r="AD41" s="433"/>
      <c r="AE41" s="433"/>
      <c r="AF41" s="433"/>
      <c r="AG41" s="1261"/>
      <c r="AH41" s="414"/>
      <c r="AN41" s="37"/>
      <c r="AO41" s="37"/>
      <c r="AP41" s="37"/>
      <c r="AQ41" s="37"/>
      <c r="AR41" s="269"/>
      <c r="AS41" s="37"/>
      <c r="AT41" s="10"/>
      <c r="AV41" s="434"/>
      <c r="AW41" s="433"/>
      <c r="AX41" s="433"/>
      <c r="AY41" s="433"/>
      <c r="AZ41" s="433"/>
      <c r="BA41" s="433"/>
      <c r="BB41" s="433"/>
      <c r="BC41" s="433"/>
      <c r="BD41" s="433"/>
      <c r="BE41" s="435"/>
    </row>
    <row r="42" spans="2:74" ht="20.100000000000001" customHeight="1">
      <c r="B42" s="352"/>
      <c r="E42" s="412"/>
      <c r="F42" s="412"/>
      <c r="G42" s="412"/>
      <c r="H42" s="412"/>
      <c r="I42" s="413"/>
      <c r="J42" s="1239"/>
      <c r="K42" s="1240"/>
      <c r="L42" s="1240"/>
      <c r="M42" s="1241"/>
      <c r="N42" s="1248"/>
      <c r="O42" s="1249"/>
      <c r="P42" s="1249"/>
      <c r="Q42" s="1249"/>
      <c r="R42" s="1249"/>
      <c r="S42" s="1250"/>
      <c r="T42" s="1225"/>
      <c r="U42" s="1258"/>
      <c r="V42" s="1231"/>
      <c r="W42" s="436"/>
      <c r="X42" s="1220" t="str">
        <f>REPT("g",(AC42))</f>
        <v/>
      </c>
      <c r="Y42" s="1221"/>
      <c r="Z42" s="1221"/>
      <c r="AA42" s="1222"/>
      <c r="AC42" s="427">
        <f>'4 Communication'!U18</f>
        <v>0</v>
      </c>
      <c r="AD42" s="50"/>
      <c r="AE42" s="428" t="str">
        <f>'4 Communication'!W18</f>
        <v xml:space="preserve"> </v>
      </c>
      <c r="AF42" s="50"/>
      <c r="AG42" s="1261"/>
      <c r="AH42" s="414"/>
      <c r="AK42" s="198"/>
      <c r="AL42" s="198"/>
      <c r="AM42" s="198"/>
      <c r="AN42" s="198"/>
      <c r="AO42" s="198"/>
      <c r="AP42" s="198"/>
      <c r="AQ42" s="198"/>
      <c r="AR42" s="269"/>
      <c r="AS42" s="269"/>
      <c r="AT42" s="418"/>
      <c r="AV42" s="437"/>
      <c r="AW42" s="1220" t="str">
        <f>REPT("g",(BB42))</f>
        <v/>
      </c>
      <c r="AX42" s="1221"/>
      <c r="AY42" s="1221"/>
      <c r="AZ42" s="1222"/>
      <c r="BB42" s="427"/>
      <c r="BC42" s="50"/>
      <c r="BD42" s="428"/>
      <c r="BE42" s="430"/>
    </row>
    <row r="43" spans="2:74" ht="20.100000000000001" customHeight="1">
      <c r="B43" s="352"/>
      <c r="E43" s="412"/>
      <c r="F43" s="412"/>
      <c r="G43" s="412"/>
      <c r="H43" s="412"/>
      <c r="I43" s="413"/>
      <c r="J43" s="1239"/>
      <c r="K43" s="1240"/>
      <c r="L43" s="1240"/>
      <c r="M43" s="1241"/>
      <c r="N43" s="1248"/>
      <c r="O43" s="1249"/>
      <c r="P43" s="1249"/>
      <c r="Q43" s="1249"/>
      <c r="R43" s="1249"/>
      <c r="S43" s="1250"/>
      <c r="T43" s="1226"/>
      <c r="U43" s="1259"/>
      <c r="V43" s="1232"/>
      <c r="W43" s="438"/>
      <c r="X43" s="439"/>
      <c r="Y43" s="439"/>
      <c r="Z43" s="439"/>
      <c r="AA43" s="439"/>
      <c r="AB43" s="439"/>
      <c r="AC43" s="439"/>
      <c r="AD43" s="439"/>
      <c r="AE43" s="439"/>
      <c r="AF43" s="439"/>
      <c r="AG43" s="1261"/>
      <c r="AH43" s="414"/>
      <c r="AS43" s="269"/>
      <c r="AT43" s="418"/>
      <c r="AV43" s="440"/>
      <c r="AW43" s="439"/>
      <c r="AX43" s="439"/>
      <c r="AY43" s="439"/>
      <c r="AZ43" s="439"/>
      <c r="BA43" s="439"/>
      <c r="BB43" s="439"/>
      <c r="BC43" s="439"/>
      <c r="BD43" s="439"/>
      <c r="BE43" s="441"/>
    </row>
    <row r="44" spans="2:74" ht="20.100000000000001" customHeight="1">
      <c r="B44" s="352"/>
      <c r="E44" s="412"/>
      <c r="F44" s="412"/>
      <c r="G44" s="412"/>
      <c r="H44" s="412"/>
      <c r="I44" s="413"/>
      <c r="J44" s="1239"/>
      <c r="K44" s="1240"/>
      <c r="L44" s="1240"/>
      <c r="M44" s="1241"/>
      <c r="N44" s="1248"/>
      <c r="O44" s="1249"/>
      <c r="P44" s="1249"/>
      <c r="Q44" s="1249"/>
      <c r="R44" s="1249"/>
      <c r="S44" s="1250"/>
      <c r="T44" s="1224">
        <v>9</v>
      </c>
      <c r="U44" s="1257" t="s">
        <v>150</v>
      </c>
      <c r="V44" s="1230" t="s">
        <v>201</v>
      </c>
      <c r="W44" s="432"/>
      <c r="X44" s="433"/>
      <c r="Y44" s="433"/>
      <c r="Z44" s="433"/>
      <c r="AA44" s="433"/>
      <c r="AB44" s="433"/>
      <c r="AC44" s="433"/>
      <c r="AD44" s="433"/>
      <c r="AE44" s="433"/>
      <c r="AF44" s="433"/>
      <c r="AG44" s="1261"/>
      <c r="AH44" s="414"/>
      <c r="AS44" s="269"/>
      <c r="AT44" s="418"/>
      <c r="AV44" s="434"/>
      <c r="AW44" s="433"/>
      <c r="AX44" s="433"/>
      <c r="AY44" s="433"/>
      <c r="AZ44" s="433"/>
      <c r="BA44" s="433"/>
      <c r="BB44" s="433"/>
      <c r="BC44" s="433"/>
      <c r="BD44" s="433"/>
      <c r="BE44" s="435"/>
    </row>
    <row r="45" spans="2:74" ht="20.100000000000001" customHeight="1">
      <c r="B45" s="352"/>
      <c r="E45" s="412"/>
      <c r="F45" s="412"/>
      <c r="G45" s="412"/>
      <c r="H45" s="412"/>
      <c r="I45" s="413"/>
      <c r="J45" s="1239"/>
      <c r="K45" s="1240"/>
      <c r="L45" s="1240"/>
      <c r="M45" s="1241"/>
      <c r="N45" s="1248"/>
      <c r="O45" s="1249"/>
      <c r="P45" s="1249"/>
      <c r="Q45" s="1249"/>
      <c r="R45" s="1249"/>
      <c r="S45" s="1250"/>
      <c r="T45" s="1225"/>
      <c r="U45" s="1258"/>
      <c r="V45" s="1231"/>
      <c r="W45" s="436"/>
      <c r="X45" s="1220" t="str">
        <f>REPT("g",(AC45))</f>
        <v/>
      </c>
      <c r="Y45" s="1221"/>
      <c r="Z45" s="1221"/>
      <c r="AA45" s="1222"/>
      <c r="AC45" s="427">
        <f>'4 Communication'!U22</f>
        <v>0</v>
      </c>
      <c r="AD45" s="50"/>
      <c r="AE45" s="428" t="str">
        <f>'4 Communication'!W22</f>
        <v xml:space="preserve"> </v>
      </c>
      <c r="AF45" s="50"/>
      <c r="AG45" s="1261"/>
      <c r="AH45" s="414"/>
      <c r="AS45" s="37"/>
      <c r="AT45" s="10"/>
      <c r="AV45" s="437"/>
      <c r="AW45" s="1220" t="str">
        <f>REPT("g",(BB45))</f>
        <v/>
      </c>
      <c r="AX45" s="1221"/>
      <c r="AY45" s="1221"/>
      <c r="AZ45" s="1222"/>
      <c r="BB45" s="427"/>
      <c r="BC45" s="50"/>
      <c r="BD45" s="428"/>
      <c r="BE45" s="430"/>
    </row>
    <row r="46" spans="2:74" ht="20.100000000000001" customHeight="1">
      <c r="B46" s="352"/>
      <c r="E46" s="412"/>
      <c r="F46" s="412"/>
      <c r="G46" s="412"/>
      <c r="H46" s="412"/>
      <c r="I46" s="413"/>
      <c r="J46" s="1239"/>
      <c r="K46" s="1240"/>
      <c r="L46" s="1240"/>
      <c r="M46" s="1241"/>
      <c r="N46" s="1248"/>
      <c r="O46" s="1249"/>
      <c r="P46" s="1249"/>
      <c r="Q46" s="1249"/>
      <c r="R46" s="1249"/>
      <c r="S46" s="1250"/>
      <c r="T46" s="1226"/>
      <c r="U46" s="1259"/>
      <c r="V46" s="1232"/>
      <c r="W46" s="438"/>
      <c r="X46" s="439"/>
      <c r="Y46" s="439"/>
      <c r="Z46" s="439"/>
      <c r="AA46" s="439"/>
      <c r="AB46" s="439"/>
      <c r="AC46" s="439"/>
      <c r="AD46" s="439"/>
      <c r="AE46" s="439"/>
      <c r="AF46" s="439"/>
      <c r="AG46" s="1261"/>
      <c r="AH46" s="414"/>
      <c r="AS46" s="37"/>
      <c r="AT46" s="10"/>
      <c r="AV46" s="440"/>
      <c r="AW46" s="439"/>
      <c r="AX46" s="439"/>
      <c r="AY46" s="439"/>
      <c r="AZ46" s="439"/>
      <c r="BA46" s="439"/>
      <c r="BB46" s="439"/>
      <c r="BC46" s="439"/>
      <c r="BD46" s="439"/>
      <c r="BE46" s="441"/>
    </row>
    <row r="47" spans="2:74" ht="20.100000000000001" customHeight="1">
      <c r="B47" s="352"/>
      <c r="E47" s="412"/>
      <c r="F47" s="412"/>
      <c r="G47" s="412"/>
      <c r="H47" s="412"/>
      <c r="I47" s="413"/>
      <c r="J47" s="1239"/>
      <c r="K47" s="1240"/>
      <c r="L47" s="1240"/>
      <c r="M47" s="1241"/>
      <c r="N47" s="1248"/>
      <c r="O47" s="1249"/>
      <c r="P47" s="1249"/>
      <c r="Q47" s="1249"/>
      <c r="R47" s="1249"/>
      <c r="S47" s="1250"/>
      <c r="T47" s="1254" t="s">
        <v>202</v>
      </c>
      <c r="U47" s="1255"/>
      <c r="V47" s="1255"/>
      <c r="W47" s="1255"/>
      <c r="X47" s="1255"/>
      <c r="Y47" s="1255"/>
      <c r="Z47" s="1255"/>
      <c r="AA47" s="1255"/>
      <c r="AB47" s="1255"/>
      <c r="AC47" s="1255"/>
      <c r="AD47" s="1255"/>
      <c r="AE47" s="1255"/>
      <c r="AF47" s="1256"/>
      <c r="AG47" s="1261"/>
      <c r="AH47" s="414"/>
      <c r="AS47" s="37"/>
      <c r="AT47" s="10"/>
      <c r="AV47" s="434"/>
      <c r="AW47" s="433"/>
      <c r="AX47" s="433"/>
      <c r="AY47" s="433"/>
      <c r="AZ47" s="433"/>
      <c r="BA47" s="433"/>
      <c r="BB47" s="433"/>
      <c r="BC47" s="433"/>
      <c r="BD47" s="433"/>
      <c r="BE47" s="435"/>
    </row>
    <row r="48" spans="2:74" ht="20.100000000000001" customHeight="1">
      <c r="B48" s="352"/>
      <c r="E48" s="412"/>
      <c r="F48" s="412"/>
      <c r="G48" s="412"/>
      <c r="H48" s="412"/>
      <c r="I48" s="413"/>
      <c r="J48" s="1239"/>
      <c r="K48" s="1240"/>
      <c r="L48" s="1240"/>
      <c r="M48" s="1241"/>
      <c r="N48" s="1248"/>
      <c r="O48" s="1249"/>
      <c r="P48" s="1249"/>
      <c r="Q48" s="1249"/>
      <c r="R48" s="1249"/>
      <c r="S48" s="1250"/>
      <c r="T48" s="1254"/>
      <c r="U48" s="1255"/>
      <c r="V48" s="1255"/>
      <c r="W48" s="1255"/>
      <c r="X48" s="1255"/>
      <c r="Y48" s="1255"/>
      <c r="Z48" s="1255"/>
      <c r="AA48" s="1255"/>
      <c r="AB48" s="1255"/>
      <c r="AC48" s="1255"/>
      <c r="AD48" s="1255"/>
      <c r="AE48" s="1255"/>
      <c r="AF48" s="1256"/>
      <c r="AG48" s="1261"/>
      <c r="AH48" s="414"/>
      <c r="AK48" s="40"/>
      <c r="AL48" s="40"/>
      <c r="AM48" s="40"/>
      <c r="AN48" s="40"/>
      <c r="AO48" s="40"/>
      <c r="AP48" s="40"/>
      <c r="AQ48" s="40"/>
      <c r="AR48" s="443"/>
      <c r="AS48" s="269"/>
      <c r="AT48" s="418"/>
      <c r="AV48" s="437"/>
      <c r="AW48" s="1220" t="str">
        <f>REPT("g",(BB48))</f>
        <v/>
      </c>
      <c r="AX48" s="1221"/>
      <c r="AY48" s="1221"/>
      <c r="AZ48" s="1222"/>
      <c r="BB48" s="427"/>
      <c r="BC48" s="50"/>
      <c r="BD48" s="428"/>
      <c r="BE48" s="430"/>
    </row>
    <row r="49" spans="2:57" ht="20.100000000000001" customHeight="1">
      <c r="B49" s="352"/>
      <c r="E49" s="412"/>
      <c r="F49" s="412"/>
      <c r="G49" s="412"/>
      <c r="H49" s="412"/>
      <c r="I49" s="413"/>
      <c r="J49" s="1239"/>
      <c r="K49" s="1240"/>
      <c r="L49" s="1240"/>
      <c r="M49" s="1241"/>
      <c r="N49" s="1248"/>
      <c r="O49" s="1249"/>
      <c r="P49" s="1249"/>
      <c r="Q49" s="1249"/>
      <c r="R49" s="1249"/>
      <c r="S49" s="1250"/>
      <c r="T49" s="1254"/>
      <c r="U49" s="1255"/>
      <c r="V49" s="1255"/>
      <c r="W49" s="1255"/>
      <c r="X49" s="1255"/>
      <c r="Y49" s="1255"/>
      <c r="Z49" s="1255"/>
      <c r="AA49" s="1255"/>
      <c r="AB49" s="1255"/>
      <c r="AC49" s="1255"/>
      <c r="AD49" s="1255"/>
      <c r="AE49" s="1255"/>
      <c r="AF49" s="1256"/>
      <c r="AG49" s="1261"/>
      <c r="AH49" s="414"/>
      <c r="AS49" s="269"/>
      <c r="AT49" s="418"/>
      <c r="AV49" s="440"/>
      <c r="AW49" s="439"/>
      <c r="AX49" s="439"/>
      <c r="AY49" s="439"/>
      <c r="AZ49" s="439"/>
      <c r="BA49" s="439"/>
      <c r="BB49" s="439"/>
      <c r="BC49" s="439"/>
      <c r="BD49" s="439"/>
      <c r="BE49" s="441"/>
    </row>
    <row r="50" spans="2:57" ht="20.100000000000001" customHeight="1">
      <c r="B50" s="352"/>
      <c r="E50" s="412"/>
      <c r="F50" s="412"/>
      <c r="G50" s="412"/>
      <c r="H50" s="412"/>
      <c r="I50" s="413"/>
      <c r="J50" s="1239"/>
      <c r="K50" s="1240"/>
      <c r="L50" s="1240"/>
      <c r="M50" s="1241"/>
      <c r="N50" s="1248"/>
      <c r="O50" s="1249"/>
      <c r="P50" s="1249"/>
      <c r="Q50" s="1249"/>
      <c r="R50" s="1249"/>
      <c r="S50" s="1250"/>
      <c r="T50" s="1224">
        <v>10</v>
      </c>
      <c r="U50" s="1227">
        <v>7</v>
      </c>
      <c r="V50" s="1230" t="s">
        <v>203</v>
      </c>
      <c r="W50" s="432"/>
      <c r="X50" s="433"/>
      <c r="Y50" s="433"/>
      <c r="Z50" s="433"/>
      <c r="AA50" s="433"/>
      <c r="AB50" s="433"/>
      <c r="AC50" s="433"/>
      <c r="AD50" s="433"/>
      <c r="AE50" s="433"/>
      <c r="AF50" s="433"/>
      <c r="AG50" s="1261"/>
      <c r="AH50" s="414"/>
      <c r="AS50" s="269"/>
      <c r="AT50" s="418"/>
      <c r="AV50" s="434"/>
      <c r="AW50" s="433"/>
      <c r="AX50" s="433"/>
      <c r="AY50" s="433"/>
      <c r="AZ50" s="433"/>
      <c r="BA50" s="433"/>
      <c r="BB50" s="433"/>
      <c r="BC50" s="433"/>
      <c r="BD50" s="433"/>
      <c r="BE50" s="435"/>
    </row>
    <row r="51" spans="2:57" ht="20.100000000000001" customHeight="1">
      <c r="B51" s="352"/>
      <c r="E51" s="412"/>
      <c r="F51" s="412"/>
      <c r="G51" s="412"/>
      <c r="H51" s="412"/>
      <c r="I51" s="413"/>
      <c r="J51" s="1239"/>
      <c r="K51" s="1240"/>
      <c r="L51" s="1240"/>
      <c r="M51" s="1241"/>
      <c r="N51" s="1248"/>
      <c r="O51" s="1249"/>
      <c r="P51" s="1249"/>
      <c r="Q51" s="1249"/>
      <c r="R51" s="1249"/>
      <c r="S51" s="1250"/>
      <c r="T51" s="1225"/>
      <c r="U51" s="1228"/>
      <c r="V51" s="1231"/>
      <c r="W51" s="436"/>
      <c r="X51" s="1220" t="e">
        <f>REPT("g",(AC51))</f>
        <v>#VALUE!</v>
      </c>
      <c r="Y51" s="1221"/>
      <c r="Z51" s="1221"/>
      <c r="AA51" s="1222"/>
      <c r="AC51" s="427" t="str">
        <f>'5 Tranversales'!U18</f>
        <v/>
      </c>
      <c r="AD51" s="50"/>
      <c r="AE51" s="428" t="str">
        <f>'5 Tranversales'!W18</f>
        <v xml:space="preserve"> </v>
      </c>
      <c r="AF51" s="50"/>
      <c r="AG51" s="1261"/>
      <c r="AH51" s="414"/>
      <c r="AS51" s="37"/>
      <c r="AT51" s="10"/>
      <c r="AV51" s="437"/>
      <c r="AW51" s="1220" t="str">
        <f>REPT("g",(BB51))</f>
        <v/>
      </c>
      <c r="AX51" s="1221"/>
      <c r="AY51" s="1221"/>
      <c r="AZ51" s="1222"/>
      <c r="BB51" s="427"/>
      <c r="BC51" s="50"/>
      <c r="BD51" s="428"/>
      <c r="BE51" s="430"/>
    </row>
    <row r="52" spans="2:57" ht="20.100000000000001" customHeight="1">
      <c r="B52" s="352"/>
      <c r="E52" s="412"/>
      <c r="F52" s="412"/>
      <c r="G52" s="412"/>
      <c r="H52" s="412"/>
      <c r="I52" s="413"/>
      <c r="J52" s="1239"/>
      <c r="K52" s="1240"/>
      <c r="L52" s="1240"/>
      <c r="M52" s="1241"/>
      <c r="N52" s="1248"/>
      <c r="O52" s="1249"/>
      <c r="P52" s="1249"/>
      <c r="Q52" s="1249"/>
      <c r="R52" s="1249"/>
      <c r="S52" s="1250"/>
      <c r="T52" s="1226"/>
      <c r="U52" s="1229"/>
      <c r="V52" s="1232"/>
      <c r="W52" s="438"/>
      <c r="X52" s="439"/>
      <c r="Y52" s="439"/>
      <c r="Z52" s="439"/>
      <c r="AA52" s="439"/>
      <c r="AB52" s="439"/>
      <c r="AC52" s="439"/>
      <c r="AD52" s="439"/>
      <c r="AE52" s="439"/>
      <c r="AF52" s="439"/>
      <c r="AG52" s="1261"/>
      <c r="AH52" s="414"/>
      <c r="AS52" s="37"/>
      <c r="AT52" s="10"/>
      <c r="AV52" s="440"/>
      <c r="AW52" s="439"/>
      <c r="AX52" s="439"/>
      <c r="AY52" s="439"/>
      <c r="AZ52" s="439"/>
      <c r="BA52" s="439"/>
      <c r="BB52" s="439"/>
      <c r="BC52" s="439"/>
      <c r="BD52" s="439"/>
      <c r="BE52" s="441"/>
    </row>
    <row r="53" spans="2:57" ht="20.100000000000001" customHeight="1">
      <c r="B53" s="352"/>
      <c r="E53" s="412"/>
      <c r="F53" s="412"/>
      <c r="G53" s="412"/>
      <c r="H53" s="412"/>
      <c r="I53" s="413"/>
      <c r="J53" s="1239"/>
      <c r="K53" s="1240"/>
      <c r="L53" s="1240"/>
      <c r="M53" s="1241"/>
      <c r="N53" s="1248"/>
      <c r="O53" s="1249"/>
      <c r="P53" s="1249"/>
      <c r="Q53" s="1249"/>
      <c r="R53" s="1249"/>
      <c r="S53" s="1250"/>
      <c r="T53" s="1224">
        <v>11</v>
      </c>
      <c r="U53" s="1227">
        <v>8</v>
      </c>
      <c r="V53" s="1230" t="s">
        <v>204</v>
      </c>
      <c r="W53" s="432"/>
      <c r="X53" s="433"/>
      <c r="Y53" s="433"/>
      <c r="Z53" s="433"/>
      <c r="AA53" s="433"/>
      <c r="AB53" s="433"/>
      <c r="AC53" s="433"/>
      <c r="AD53" s="433"/>
      <c r="AE53" s="433"/>
      <c r="AF53" s="433"/>
      <c r="AG53" s="1261"/>
      <c r="AH53" s="414"/>
      <c r="AS53" s="37"/>
      <c r="AT53" s="10"/>
      <c r="AV53" s="434"/>
      <c r="AW53" s="433"/>
      <c r="AX53" s="433"/>
      <c r="AY53" s="433"/>
      <c r="AZ53" s="433"/>
      <c r="BA53" s="433"/>
      <c r="BB53" s="433"/>
      <c r="BC53" s="433"/>
      <c r="BD53" s="433"/>
      <c r="BE53" s="435"/>
    </row>
    <row r="54" spans="2:57" ht="20.100000000000001" customHeight="1">
      <c r="B54" s="352"/>
      <c r="E54" s="412"/>
      <c r="F54" s="412"/>
      <c r="G54" s="412"/>
      <c r="H54" s="412"/>
      <c r="I54" s="413"/>
      <c r="J54" s="1239"/>
      <c r="K54" s="1240"/>
      <c r="L54" s="1240"/>
      <c r="M54" s="1241"/>
      <c r="N54" s="1248"/>
      <c r="O54" s="1249"/>
      <c r="P54" s="1249"/>
      <c r="Q54" s="1249"/>
      <c r="R54" s="1249"/>
      <c r="S54" s="1250"/>
      <c r="T54" s="1225"/>
      <c r="U54" s="1228"/>
      <c r="V54" s="1231"/>
      <c r="W54" s="436"/>
      <c r="X54" s="1220" t="e">
        <f>REPT("g",(AC54))</f>
        <v>#VALUE!</v>
      </c>
      <c r="Y54" s="1221"/>
      <c r="Z54" s="1221"/>
      <c r="AA54" s="1222"/>
      <c r="AC54" s="427" t="str">
        <f>'5 Tranversales'!U22</f>
        <v/>
      </c>
      <c r="AD54" s="50"/>
      <c r="AE54" s="428" t="str">
        <f>'5 Tranversales'!W22</f>
        <v xml:space="preserve"> </v>
      </c>
      <c r="AF54" s="50"/>
      <c r="AG54" s="1261"/>
      <c r="AH54" s="414"/>
      <c r="AK54" s="198"/>
      <c r="AL54" s="198"/>
      <c r="AM54" s="198"/>
      <c r="AN54" s="198"/>
      <c r="AO54" s="198"/>
      <c r="AP54" s="198"/>
      <c r="AQ54" s="198"/>
      <c r="AR54" s="269"/>
      <c r="AS54" s="269"/>
      <c r="AT54" s="418"/>
      <c r="AV54" s="437"/>
      <c r="AW54" s="1220" t="str">
        <f>REPT("g",(BB54))</f>
        <v/>
      </c>
      <c r="AX54" s="1221"/>
      <c r="AY54" s="1221"/>
      <c r="AZ54" s="1222"/>
      <c r="BB54" s="427"/>
      <c r="BC54" s="50"/>
      <c r="BD54" s="428"/>
      <c r="BE54" s="430"/>
    </row>
    <row r="55" spans="2:57" ht="20.100000000000001" customHeight="1">
      <c r="B55" s="352"/>
      <c r="E55" s="412"/>
      <c r="F55" s="412"/>
      <c r="G55" s="412"/>
      <c r="H55" s="412"/>
      <c r="I55" s="413"/>
      <c r="J55" s="1242"/>
      <c r="K55" s="1243"/>
      <c r="L55" s="1243"/>
      <c r="M55" s="1244"/>
      <c r="N55" s="1251"/>
      <c r="O55" s="1252"/>
      <c r="P55" s="1252"/>
      <c r="Q55" s="1252"/>
      <c r="R55" s="1252"/>
      <c r="S55" s="1253"/>
      <c r="T55" s="1233"/>
      <c r="U55" s="1234"/>
      <c r="V55" s="1235"/>
      <c r="W55" s="444"/>
      <c r="X55" s="445"/>
      <c r="Y55" s="445"/>
      <c r="Z55" s="445"/>
      <c r="AA55" s="445"/>
      <c r="AB55" s="445"/>
      <c r="AC55" s="445"/>
      <c r="AD55" s="445"/>
      <c r="AE55" s="445"/>
      <c r="AF55" s="445"/>
      <c r="AG55" s="1262"/>
      <c r="AH55" s="414"/>
      <c r="AS55" s="269"/>
      <c r="AT55" s="418"/>
      <c r="AV55" s="440"/>
      <c r="AW55" s="439"/>
      <c r="AX55" s="439"/>
      <c r="AY55" s="439"/>
      <c r="AZ55" s="439"/>
      <c r="BA55" s="439"/>
      <c r="BB55" s="439"/>
      <c r="BC55" s="439"/>
      <c r="BD55" s="439"/>
      <c r="BE55" s="441"/>
    </row>
    <row r="56" spans="2:57" ht="20.100000000000001" customHeight="1">
      <c r="B56" s="352"/>
      <c r="I56" s="446"/>
      <c r="J56" s="447"/>
      <c r="K56" s="447"/>
      <c r="L56" s="447"/>
      <c r="M56" s="447"/>
      <c r="N56" s="447"/>
      <c r="O56" s="447"/>
      <c r="P56" s="447"/>
      <c r="Q56" s="447"/>
      <c r="R56" s="447"/>
      <c r="S56" s="447"/>
      <c r="T56" s="447"/>
      <c r="U56" s="447"/>
      <c r="V56" s="447"/>
      <c r="W56" s="447"/>
      <c r="X56" s="447"/>
      <c r="Y56" s="447"/>
      <c r="Z56" s="447"/>
      <c r="AA56" s="447"/>
      <c r="AB56" s="447"/>
      <c r="AC56" s="447"/>
      <c r="AD56" s="447"/>
      <c r="AE56" s="447"/>
      <c r="AF56" s="447"/>
      <c r="AG56" s="447"/>
      <c r="AH56" s="448"/>
      <c r="AN56" s="37"/>
      <c r="AO56" s="37"/>
      <c r="AP56" s="37"/>
      <c r="AQ56" s="37"/>
      <c r="AR56" s="269"/>
      <c r="AS56" s="37"/>
      <c r="AT56" s="10"/>
      <c r="AV56" s="434"/>
      <c r="AW56" s="433"/>
      <c r="AX56" s="433"/>
      <c r="AY56" s="433"/>
      <c r="AZ56" s="433"/>
      <c r="BA56" s="433"/>
      <c r="BB56" s="433"/>
      <c r="BC56" s="433"/>
      <c r="BD56" s="433"/>
      <c r="BE56" s="435"/>
    </row>
    <row r="57" spans="2:57" ht="20.100000000000001" customHeight="1">
      <c r="B57" s="5"/>
      <c r="AK57" s="198"/>
      <c r="AL57" s="198"/>
      <c r="AM57" s="198"/>
      <c r="AN57" s="198"/>
      <c r="AO57" s="198"/>
      <c r="AP57" s="198"/>
      <c r="AQ57" s="198"/>
      <c r="AR57" s="269"/>
      <c r="AS57" s="269"/>
      <c r="AT57" s="418"/>
      <c r="AV57" s="437"/>
      <c r="AW57" s="1220" t="str">
        <f>REPT("g",(BB57))</f>
        <v/>
      </c>
      <c r="AX57" s="1221"/>
      <c r="AY57" s="1221"/>
      <c r="AZ57" s="1222"/>
      <c r="BB57" s="427"/>
      <c r="BC57" s="50"/>
      <c r="BD57" s="428"/>
      <c r="BE57" s="430"/>
    </row>
    <row r="58" spans="2:57" ht="20.100000000000001" customHeight="1">
      <c r="B58" s="5"/>
      <c r="AT58" s="10"/>
      <c r="AV58" s="440"/>
      <c r="AW58" s="439"/>
      <c r="AX58" s="439"/>
      <c r="AY58" s="439"/>
      <c r="AZ58" s="439"/>
      <c r="BA58" s="439"/>
      <c r="BB58" s="439"/>
      <c r="BC58" s="439"/>
      <c r="BD58" s="439"/>
      <c r="BE58" s="441"/>
    </row>
    <row r="59" spans="2:57" ht="20.100000000000001" customHeight="1">
      <c r="B59" s="5"/>
      <c r="C59" s="9"/>
      <c r="AK59" s="37"/>
      <c r="AL59" s="37"/>
      <c r="AM59" s="37"/>
      <c r="AN59" s="37"/>
      <c r="AO59" s="37"/>
      <c r="AP59" s="37"/>
      <c r="AQ59" s="37"/>
      <c r="AR59" s="37"/>
      <c r="AS59" s="112"/>
      <c r="AT59" s="114"/>
      <c r="AV59" s="434"/>
      <c r="AW59" s="433"/>
      <c r="AX59" s="433"/>
      <c r="AY59" s="433"/>
      <c r="AZ59" s="433"/>
      <c r="BA59" s="433"/>
      <c r="BB59" s="433"/>
      <c r="BC59" s="433"/>
      <c r="BD59" s="433"/>
      <c r="BE59" s="435"/>
    </row>
    <row r="60" spans="2:57" ht="20.100000000000001" customHeight="1">
      <c r="B60" s="5"/>
      <c r="C60" s="9"/>
      <c r="D60" s="9"/>
      <c r="E60" s="9"/>
      <c r="F60" s="9"/>
      <c r="G60" s="9"/>
      <c r="AK60" s="112"/>
      <c r="AL60" s="112"/>
      <c r="AM60" s="116"/>
      <c r="AN60" s="116"/>
      <c r="AO60" s="116"/>
      <c r="AP60" s="116"/>
      <c r="AQ60" s="112"/>
      <c r="AR60" s="112"/>
      <c r="AS60" s="112"/>
      <c r="AT60" s="114"/>
      <c r="AV60" s="437"/>
      <c r="AW60" s="1220" t="str">
        <f>REPT("g",(BB60))</f>
        <v/>
      </c>
      <c r="AX60" s="1221"/>
      <c r="AY60" s="1221"/>
      <c r="AZ60" s="1222"/>
      <c r="BB60" s="427"/>
      <c r="BC60" s="50"/>
      <c r="BD60" s="428"/>
      <c r="BE60" s="430"/>
    </row>
    <row r="61" spans="2:57" ht="20.100000000000001" customHeight="1">
      <c r="B61" s="5"/>
      <c r="AK61" s="112"/>
      <c r="AL61" s="112"/>
      <c r="AM61" s="112"/>
      <c r="AN61" s="112"/>
      <c r="AO61" s="112"/>
      <c r="AP61" s="112"/>
      <c r="AQ61" s="112"/>
      <c r="AR61" s="112"/>
      <c r="AS61" s="112"/>
      <c r="AT61" s="114"/>
      <c r="AV61" s="440"/>
      <c r="AW61" s="439"/>
      <c r="AX61" s="439"/>
      <c r="AY61" s="439"/>
      <c r="AZ61" s="439"/>
      <c r="BA61" s="439"/>
      <c r="BB61" s="439"/>
      <c r="BC61" s="439"/>
      <c r="BD61" s="439"/>
      <c r="BE61" s="441"/>
    </row>
    <row r="62" spans="2:57" ht="20.100000000000001" customHeight="1">
      <c r="B62" s="119"/>
      <c r="C62" s="449"/>
      <c r="D62" s="449"/>
      <c r="E62" s="449"/>
      <c r="F62" s="449"/>
      <c r="G62" s="449"/>
      <c r="H62" s="449"/>
      <c r="I62" s="1223" t="s">
        <v>205</v>
      </c>
      <c r="J62" s="1223"/>
      <c r="K62" s="1223"/>
      <c r="L62" s="1223"/>
      <c r="M62" s="1223"/>
      <c r="N62" s="1223"/>
      <c r="O62" s="1223"/>
      <c r="P62" s="1223"/>
      <c r="Q62" s="1223"/>
      <c r="R62" s="1223"/>
      <c r="S62" s="1223"/>
      <c r="T62" s="1223"/>
      <c r="U62" s="1223"/>
      <c r="V62" s="1223"/>
      <c r="W62" s="1223"/>
      <c r="X62" s="1223"/>
      <c r="Y62" s="1223"/>
      <c r="Z62" s="1223"/>
      <c r="AA62" s="1223"/>
      <c r="AB62" s="1223"/>
      <c r="AC62" s="1223"/>
      <c r="AD62" s="1223"/>
      <c r="AE62" s="1223"/>
      <c r="AF62" s="1223"/>
      <c r="AG62" s="1223"/>
      <c r="AH62" s="1223"/>
      <c r="AI62" s="1223"/>
      <c r="AJ62" s="1223"/>
      <c r="AK62" s="122"/>
      <c r="AL62" s="122"/>
      <c r="AM62" s="122"/>
      <c r="AN62" s="120"/>
      <c r="AO62" s="120"/>
      <c r="AP62" s="120"/>
      <c r="AQ62" s="120"/>
      <c r="AR62" s="120"/>
      <c r="AS62" s="120"/>
      <c r="AT62" s="123"/>
      <c r="AV62" s="434"/>
      <c r="AW62" s="433"/>
      <c r="AX62" s="433"/>
      <c r="AY62" s="433"/>
      <c r="AZ62" s="433"/>
      <c r="BA62" s="433"/>
      <c r="BB62" s="433"/>
      <c r="BC62" s="433"/>
      <c r="BD62" s="433"/>
      <c r="BE62" s="435"/>
    </row>
    <row r="63" spans="2:57" ht="20.100000000000001" customHeight="1">
      <c r="AV63" s="437"/>
      <c r="AW63" s="1220" t="str">
        <f>REPT("g",(BB63))</f>
        <v/>
      </c>
      <c r="AX63" s="1221"/>
      <c r="AY63" s="1221"/>
      <c r="AZ63" s="1222"/>
      <c r="BB63" s="427"/>
      <c r="BC63" s="50"/>
      <c r="BD63" s="428"/>
      <c r="BE63" s="430"/>
    </row>
    <row r="64" spans="2:57" ht="20.100000000000001" customHeight="1">
      <c r="AV64" s="450"/>
      <c r="AW64" s="445"/>
      <c r="AX64" s="445"/>
      <c r="AY64" s="445"/>
      <c r="AZ64" s="445"/>
      <c r="BA64" s="445"/>
      <c r="BB64" s="445"/>
      <c r="BC64" s="445"/>
      <c r="BD64" s="445"/>
      <c r="BE64" s="451"/>
    </row>
    <row r="65" spans="48:57">
      <c r="AV65" s="452"/>
      <c r="AW65" s="453"/>
      <c r="AX65" s="453"/>
      <c r="AY65" s="453"/>
      <c r="AZ65" s="453"/>
      <c r="BA65" s="453"/>
      <c r="BB65" s="453"/>
      <c r="BC65" s="453"/>
      <c r="BD65" s="453"/>
      <c r="BE65" s="454"/>
    </row>
    <row r="79" spans="48:57" ht="15" customHeight="1"/>
    <row r="80" spans="48:57" ht="9.9499999999999993" customHeight="1"/>
    <row r="81" ht="24.95" customHeight="1"/>
  </sheetData>
  <sheetProtection sheet="1"/>
  <mergeCells count="127">
    <mergeCell ref="AW9:AY9"/>
    <mergeCell ref="AZ9:BE9"/>
    <mergeCell ref="J15:AG15"/>
    <mergeCell ref="I5:P5"/>
    <mergeCell ref="Q5:V6"/>
    <mergeCell ref="V23:V25"/>
    <mergeCell ref="N26:O28"/>
    <mergeCell ref="P26:P28"/>
    <mergeCell ref="Q26:Q28"/>
    <mergeCell ref="R26:R28"/>
    <mergeCell ref="S26:S28"/>
    <mergeCell ref="BG5:BG6"/>
    <mergeCell ref="I6:P6"/>
    <mergeCell ref="B8:F8"/>
    <mergeCell ref="J8:V8"/>
    <mergeCell ref="J18:AG19"/>
    <mergeCell ref="N20:P22"/>
    <mergeCell ref="Q20:R22"/>
    <mergeCell ref="S20:S22"/>
    <mergeCell ref="T20:T22"/>
    <mergeCell ref="U20:U22"/>
    <mergeCell ref="V20:V22"/>
    <mergeCell ref="E16:H17"/>
    <mergeCell ref="J16:M16"/>
    <mergeCell ref="N16:S16"/>
    <mergeCell ref="T16:AF16"/>
    <mergeCell ref="AG16:AG17"/>
    <mergeCell ref="J17:M17"/>
    <mergeCell ref="N17:P17"/>
    <mergeCell ref="Q17:S17"/>
    <mergeCell ref="T17:V17"/>
    <mergeCell ref="BG20:BI22"/>
    <mergeCell ref="B9:S9"/>
    <mergeCell ref="T9:V9"/>
    <mergeCell ref="X9:AT9"/>
    <mergeCell ref="BJ20:BK22"/>
    <mergeCell ref="BL20:BL22"/>
    <mergeCell ref="X21:AA21"/>
    <mergeCell ref="AW21:AZ21"/>
    <mergeCell ref="N23:O25"/>
    <mergeCell ref="P23:P25"/>
    <mergeCell ref="Q23:S25"/>
    <mergeCell ref="T23:T25"/>
    <mergeCell ref="U23:U25"/>
    <mergeCell ref="BG23:BH25"/>
    <mergeCell ref="BI23:BI25"/>
    <mergeCell ref="BJ23:BL25"/>
    <mergeCell ref="X24:AA24"/>
    <mergeCell ref="AW24:AZ24"/>
    <mergeCell ref="BK26:BK28"/>
    <mergeCell ref="BL26:BL28"/>
    <mergeCell ref="X27:AA27"/>
    <mergeCell ref="AW27:AZ27"/>
    <mergeCell ref="N29:O31"/>
    <mergeCell ref="P29:P31"/>
    <mergeCell ref="Q29:Q31"/>
    <mergeCell ref="R29:R31"/>
    <mergeCell ref="S29:S31"/>
    <mergeCell ref="T29:T31"/>
    <mergeCell ref="T26:T28"/>
    <mergeCell ref="U26:U28"/>
    <mergeCell ref="V26:V28"/>
    <mergeCell ref="BG26:BH28"/>
    <mergeCell ref="BI26:BI28"/>
    <mergeCell ref="BJ26:BJ28"/>
    <mergeCell ref="BV31:BV33"/>
    <mergeCell ref="N32:O34"/>
    <mergeCell ref="P32:P34"/>
    <mergeCell ref="Q32:R34"/>
    <mergeCell ref="S32:S34"/>
    <mergeCell ref="T32:T34"/>
    <mergeCell ref="U32:U34"/>
    <mergeCell ref="U29:U31"/>
    <mergeCell ref="V29:V31"/>
    <mergeCell ref="BG29:BH31"/>
    <mergeCell ref="BI29:BI31"/>
    <mergeCell ref="BJ29:BJ31"/>
    <mergeCell ref="BK29:BK31"/>
    <mergeCell ref="V32:V34"/>
    <mergeCell ref="BG32:BH34"/>
    <mergeCell ref="BI32:BI34"/>
    <mergeCell ref="BJ32:BK34"/>
    <mergeCell ref="BL32:BL34"/>
    <mergeCell ref="X33:AA33"/>
    <mergeCell ref="AW33:AZ33"/>
    <mergeCell ref="BL29:BL31"/>
    <mergeCell ref="X30:AA30"/>
    <mergeCell ref="AW30:AZ30"/>
    <mergeCell ref="AW42:AZ42"/>
    <mergeCell ref="T38:T40"/>
    <mergeCell ref="U38:U40"/>
    <mergeCell ref="V38:V40"/>
    <mergeCell ref="X39:AA39"/>
    <mergeCell ref="AG20:AG55"/>
    <mergeCell ref="T44:T46"/>
    <mergeCell ref="U44:U46"/>
    <mergeCell ref="V44:V46"/>
    <mergeCell ref="X45:AA45"/>
    <mergeCell ref="T35:T37"/>
    <mergeCell ref="U35:U37"/>
    <mergeCell ref="V35:V37"/>
    <mergeCell ref="X36:AA36"/>
    <mergeCell ref="AW36:AZ36"/>
    <mergeCell ref="AW63:AZ63"/>
    <mergeCell ref="I62:AJ62"/>
    <mergeCell ref="AW57:AZ57"/>
    <mergeCell ref="AW60:AZ60"/>
    <mergeCell ref="T50:T52"/>
    <mergeCell ref="U50:U52"/>
    <mergeCell ref="V50:V52"/>
    <mergeCell ref="X51:AA51"/>
    <mergeCell ref="AW51:AZ51"/>
    <mergeCell ref="T53:T55"/>
    <mergeCell ref="U53:U55"/>
    <mergeCell ref="V53:V55"/>
    <mergeCell ref="X54:AA54"/>
    <mergeCell ref="AW54:AZ54"/>
    <mergeCell ref="J20:M55"/>
    <mergeCell ref="N35:S55"/>
    <mergeCell ref="AW45:AZ45"/>
    <mergeCell ref="AW48:AZ48"/>
    <mergeCell ref="T47:AF49"/>
    <mergeCell ref="AW39:AZ39"/>
    <mergeCell ref="T41:T43"/>
    <mergeCell ref="U41:U43"/>
    <mergeCell ref="V41:V43"/>
    <mergeCell ref="X42:AA42"/>
  </mergeCells>
  <conditionalFormatting sqref="X21:AA21">
    <cfRule type="containsText" dxfId="8279" priority="480" operator="containsText" text="ggggggggggggggg">
      <formula>NOT(ISERROR(SEARCH("ggggggggggggggg",X21)))</formula>
    </cfRule>
  </conditionalFormatting>
  <conditionalFormatting sqref="X21:AA21">
    <cfRule type="containsText" dxfId="8278" priority="481" operator="containsText" text="gggggggggg">
      <formula>NOT(ISERROR(SEARCH("gggggggggg",X21)))</formula>
    </cfRule>
  </conditionalFormatting>
  <conditionalFormatting sqref="X21:AA21">
    <cfRule type="containsText" dxfId="8277" priority="482" operator="containsText" text="ggggg">
      <formula>NOT(ISERROR(SEARCH("ggggg",X21)))</formula>
    </cfRule>
  </conditionalFormatting>
  <conditionalFormatting sqref="X21:AA21">
    <cfRule type="containsText" dxfId="8276" priority="483" operator="containsText" text="g">
      <formula>NOT(ISERROR(SEARCH("g",X21)))</formula>
    </cfRule>
  </conditionalFormatting>
  <conditionalFormatting sqref="X24:AA24">
    <cfRule type="containsText" dxfId="8275" priority="476" operator="containsText" text="ggggggggggggggg">
      <formula>NOT(ISERROR(SEARCH("ggggggggggggggg",X24)))</formula>
    </cfRule>
  </conditionalFormatting>
  <conditionalFormatting sqref="X24:AA24">
    <cfRule type="containsText" dxfId="8274" priority="477" operator="containsText" text="gggggggggg">
      <formula>NOT(ISERROR(SEARCH("gggggggggg",X24)))</formula>
    </cfRule>
  </conditionalFormatting>
  <conditionalFormatting sqref="X24:AA24">
    <cfRule type="containsText" dxfId="8273" priority="478" operator="containsText" text="ggggg">
      <formula>NOT(ISERROR(SEARCH("ggggg",X24)))</formula>
    </cfRule>
  </conditionalFormatting>
  <conditionalFormatting sqref="X24:AA24">
    <cfRule type="containsText" dxfId="8272" priority="479" operator="containsText" text="g">
      <formula>NOT(ISERROR(SEARCH("g",X24)))</formula>
    </cfRule>
  </conditionalFormatting>
  <conditionalFormatting sqref="X27:AA27">
    <cfRule type="containsText" dxfId="8271" priority="472" operator="containsText" text="ggggggggggggggg">
      <formula>NOT(ISERROR(SEARCH("ggggggggggggggg",X27)))</formula>
    </cfRule>
  </conditionalFormatting>
  <conditionalFormatting sqref="X27:AA27">
    <cfRule type="containsText" dxfId="8270" priority="473" operator="containsText" text="gggggggggg">
      <formula>NOT(ISERROR(SEARCH("gggggggggg",X27)))</formula>
    </cfRule>
  </conditionalFormatting>
  <conditionalFormatting sqref="X27:AA27">
    <cfRule type="containsText" dxfId="8269" priority="474" operator="containsText" text="ggggg">
      <formula>NOT(ISERROR(SEARCH("ggggg",X27)))</formula>
    </cfRule>
  </conditionalFormatting>
  <conditionalFormatting sqref="X27:AA27">
    <cfRule type="containsText" dxfId="8268" priority="475" operator="containsText" text="g">
      <formula>NOT(ISERROR(SEARCH("g",X27)))</formula>
    </cfRule>
  </conditionalFormatting>
  <conditionalFormatting sqref="X30:AA30">
    <cfRule type="containsText" dxfId="8267" priority="468" operator="containsText" text="ggggggggggggggg">
      <formula>NOT(ISERROR(SEARCH("ggggggggggggggg",X30)))</formula>
    </cfRule>
  </conditionalFormatting>
  <conditionalFormatting sqref="X30:AA30">
    <cfRule type="containsText" dxfId="8266" priority="469" operator="containsText" text="gggggggggg">
      <formula>NOT(ISERROR(SEARCH("gggggggggg",X30)))</formula>
    </cfRule>
  </conditionalFormatting>
  <conditionalFormatting sqref="X30:AA30">
    <cfRule type="containsText" dxfId="8265" priority="470" operator="containsText" text="ggggg">
      <formula>NOT(ISERROR(SEARCH("ggggg",X30)))</formula>
    </cfRule>
  </conditionalFormatting>
  <conditionalFormatting sqref="X30:AA30">
    <cfRule type="containsText" dxfId="8264" priority="471" operator="containsText" text="g">
      <formula>NOT(ISERROR(SEARCH("g",X30)))</formula>
    </cfRule>
  </conditionalFormatting>
  <conditionalFormatting sqref="X33:AA33">
    <cfRule type="containsText" dxfId="8263" priority="464" operator="containsText" text="ggggggggggggggg">
      <formula>NOT(ISERROR(SEARCH("ggggggggggggggg",X33)))</formula>
    </cfRule>
  </conditionalFormatting>
  <conditionalFormatting sqref="X33:AA33">
    <cfRule type="containsText" dxfId="8262" priority="465" operator="containsText" text="gggggggggg">
      <formula>NOT(ISERROR(SEARCH("gggggggggg",X33)))</formula>
    </cfRule>
  </conditionalFormatting>
  <conditionalFormatting sqref="X33:AA33">
    <cfRule type="containsText" dxfId="8261" priority="466" operator="containsText" text="ggggg">
      <formula>NOT(ISERROR(SEARCH("ggggg",X33)))</formula>
    </cfRule>
  </conditionalFormatting>
  <conditionalFormatting sqref="X33:AA33">
    <cfRule type="containsText" dxfId="8260" priority="467" operator="containsText" text="g">
      <formula>NOT(ISERROR(SEARCH("g",X33)))</formula>
    </cfRule>
  </conditionalFormatting>
  <conditionalFormatting sqref="X36:AA36">
    <cfRule type="containsText" dxfId="8259" priority="460" operator="containsText" text="ggggggggggggggg">
      <formula>NOT(ISERROR(SEARCH("ggggggggggggggg",X36)))</formula>
    </cfRule>
  </conditionalFormatting>
  <conditionalFormatting sqref="X36:AA36">
    <cfRule type="containsText" dxfId="8258" priority="461" operator="containsText" text="gggggggggg">
      <formula>NOT(ISERROR(SEARCH("gggggggggg",X36)))</formula>
    </cfRule>
  </conditionalFormatting>
  <conditionalFormatting sqref="X36:AA36">
    <cfRule type="containsText" dxfId="8257" priority="462" operator="containsText" text="ggggg">
      <formula>NOT(ISERROR(SEARCH("ggggg",X36)))</formula>
    </cfRule>
  </conditionalFormatting>
  <conditionalFormatting sqref="X36:AA36">
    <cfRule type="containsText" dxfId="8256" priority="463" operator="containsText" text="g">
      <formula>NOT(ISERROR(SEARCH("g",X36)))</formula>
    </cfRule>
  </conditionalFormatting>
  <conditionalFormatting sqref="X39:AA39">
    <cfRule type="containsText" dxfId="8255" priority="456" operator="containsText" text="ggggggggggggggg">
      <formula>NOT(ISERROR(SEARCH("ggggggggggggggg",X39)))</formula>
    </cfRule>
  </conditionalFormatting>
  <conditionalFormatting sqref="X39:AA39">
    <cfRule type="containsText" dxfId="8254" priority="457" operator="containsText" text="gggggggggg">
      <formula>NOT(ISERROR(SEARCH("gggggggggg",X39)))</formula>
    </cfRule>
  </conditionalFormatting>
  <conditionalFormatting sqref="X39:AA39">
    <cfRule type="containsText" dxfId="8253" priority="458" operator="containsText" text="ggggg">
      <formula>NOT(ISERROR(SEARCH("ggggg",X39)))</formula>
    </cfRule>
  </conditionalFormatting>
  <conditionalFormatting sqref="X39:AA39">
    <cfRule type="containsText" dxfId="8252" priority="459" operator="containsText" text="g">
      <formula>NOT(ISERROR(SEARCH("g",X39)))</formula>
    </cfRule>
  </conditionalFormatting>
  <conditionalFormatting sqref="X42:AA42">
    <cfRule type="containsText" dxfId="8251" priority="452" operator="containsText" text="ggggggggggggggg">
      <formula>NOT(ISERROR(SEARCH("ggggggggggggggg",X42)))</formula>
    </cfRule>
  </conditionalFormatting>
  <conditionalFormatting sqref="X42:AA42">
    <cfRule type="containsText" dxfId="8250" priority="453" operator="containsText" text="gggggggggg">
      <formula>NOT(ISERROR(SEARCH("gggggggggg",X42)))</formula>
    </cfRule>
  </conditionalFormatting>
  <conditionalFormatting sqref="X42:AA42">
    <cfRule type="containsText" dxfId="8249" priority="454" operator="containsText" text="ggggg">
      <formula>NOT(ISERROR(SEARCH("ggggg",X42)))</formula>
    </cfRule>
  </conditionalFormatting>
  <conditionalFormatting sqref="X42:AA42">
    <cfRule type="containsText" dxfId="8248" priority="455" operator="containsText" text="g">
      <formula>NOT(ISERROR(SEARCH("g",X42)))</formula>
    </cfRule>
  </conditionalFormatting>
  <conditionalFormatting sqref="X45:AA45">
    <cfRule type="containsText" dxfId="8247" priority="448" operator="containsText" text="ggggggggggggggg">
      <formula>NOT(ISERROR(SEARCH("ggggggggggggggg",X45)))</formula>
    </cfRule>
  </conditionalFormatting>
  <conditionalFormatting sqref="X45:AA45">
    <cfRule type="containsText" dxfId="8246" priority="449" operator="containsText" text="gggggggggg">
      <formula>NOT(ISERROR(SEARCH("gggggggggg",X45)))</formula>
    </cfRule>
  </conditionalFormatting>
  <conditionalFormatting sqref="X45:AA45">
    <cfRule type="containsText" dxfId="8245" priority="450" operator="containsText" text="ggggg">
      <formula>NOT(ISERROR(SEARCH("ggggg",X45)))</formula>
    </cfRule>
  </conditionalFormatting>
  <conditionalFormatting sqref="X45:AA45">
    <cfRule type="containsText" dxfId="8244" priority="451" operator="containsText" text="g">
      <formula>NOT(ISERROR(SEARCH("g",X45)))</formula>
    </cfRule>
  </conditionalFormatting>
  <conditionalFormatting sqref="X51:AA51">
    <cfRule type="containsText" dxfId="8243" priority="440" operator="containsText" text="ggggggggggggggg">
      <formula>NOT(ISERROR(SEARCH("ggggggggggggggg",X51)))</formula>
    </cfRule>
  </conditionalFormatting>
  <conditionalFormatting sqref="X51:AA51">
    <cfRule type="containsText" dxfId="8242" priority="441" operator="containsText" text="gggggggggg">
      <formula>NOT(ISERROR(SEARCH("gggggggggg",X51)))</formula>
    </cfRule>
  </conditionalFormatting>
  <conditionalFormatting sqref="X51:AA51">
    <cfRule type="containsText" dxfId="8241" priority="442" operator="containsText" text="ggggg">
      <formula>NOT(ISERROR(SEARCH("ggggg",X51)))</formula>
    </cfRule>
  </conditionalFormatting>
  <conditionalFormatting sqref="X51:AA51">
    <cfRule type="containsText" dxfId="8240" priority="443" operator="containsText" text="g">
      <formula>NOT(ISERROR(SEARCH("g",X51)))</formula>
    </cfRule>
  </conditionalFormatting>
  <conditionalFormatting sqref="X54:AA54">
    <cfRule type="containsText" dxfId="8239" priority="436" operator="containsText" text="ggggggggggggggg">
      <formula>NOT(ISERROR(SEARCH("ggggggggggggggg",X54)))</formula>
    </cfRule>
  </conditionalFormatting>
  <conditionalFormatting sqref="X54:AA54">
    <cfRule type="containsText" dxfId="8238" priority="437" operator="containsText" text="gggggggggg">
      <formula>NOT(ISERROR(SEARCH("gggggggggg",X54)))</formula>
    </cfRule>
  </conditionalFormatting>
  <conditionalFormatting sqref="X54:AA54">
    <cfRule type="containsText" dxfId="8237" priority="438" operator="containsText" text="ggggg">
      <formula>NOT(ISERROR(SEARCH("ggggg",X54)))</formula>
    </cfRule>
  </conditionalFormatting>
  <conditionalFormatting sqref="X54:AA54">
    <cfRule type="containsText" dxfId="8236" priority="439" operator="containsText" text="g">
      <formula>NOT(ISERROR(SEARCH("g",X54)))</formula>
    </cfRule>
  </conditionalFormatting>
  <conditionalFormatting sqref="AK19:AR19 AK25:AR25 AK31:AR31 AK37:AR37 AK43:AR43 AK49:AR49 AK55:AR55">
    <cfRule type="beginsWith" dxfId="8235" priority="423" operator="beginsWith" text="?">
      <formula>LEFT(AK19,LEN("?"))="?"</formula>
    </cfRule>
  </conditionalFormatting>
  <conditionalFormatting sqref="BB21">
    <cfRule type="cellIs" dxfId="8234" priority="419" operator="between">
      <formula>15</formula>
      <formula>20</formula>
    </cfRule>
  </conditionalFormatting>
  <conditionalFormatting sqref="BB21">
    <cfRule type="cellIs" dxfId="8233" priority="420" operator="between">
      <formula>10</formula>
      <formula>14.999</formula>
    </cfRule>
  </conditionalFormatting>
  <conditionalFormatting sqref="BB21">
    <cfRule type="cellIs" dxfId="8232" priority="421" operator="between">
      <formula>5</formula>
      <formula>9.999</formula>
    </cfRule>
  </conditionalFormatting>
  <conditionalFormatting sqref="BB21">
    <cfRule type="cellIs" dxfId="8231" priority="422" operator="between">
      <formula>0.001</formula>
      <formula>4.999</formula>
    </cfRule>
  </conditionalFormatting>
  <conditionalFormatting sqref="BD21">
    <cfRule type="cellIs" dxfId="8230" priority="417" operator="equal">
      <formula>2</formula>
    </cfRule>
  </conditionalFormatting>
  <conditionalFormatting sqref="BD21">
    <cfRule type="cellIs" dxfId="8229" priority="418" operator="equal">
      <formula>1</formula>
    </cfRule>
  </conditionalFormatting>
  <conditionalFormatting sqref="BD21">
    <cfRule type="cellIs" dxfId="8228" priority="413" operator="equal">
      <formula>6</formula>
    </cfRule>
  </conditionalFormatting>
  <conditionalFormatting sqref="BD21">
    <cfRule type="cellIs" dxfId="8227" priority="414" operator="equal">
      <formula>5</formula>
    </cfRule>
  </conditionalFormatting>
  <conditionalFormatting sqref="BD21">
    <cfRule type="cellIs" dxfId="8226" priority="415" operator="equal">
      <formula>4</formula>
    </cfRule>
  </conditionalFormatting>
  <conditionalFormatting sqref="BD21">
    <cfRule type="cellIs" dxfId="8225" priority="416" operator="equal">
      <formula>3</formula>
    </cfRule>
  </conditionalFormatting>
  <conditionalFormatting sqref="BD21">
    <cfRule type="containsBlanks" dxfId="8224" priority="412">
      <formula>LEN(TRIM(BD21))=0</formula>
    </cfRule>
  </conditionalFormatting>
  <conditionalFormatting sqref="BB24">
    <cfRule type="cellIs" dxfId="8223" priority="393" operator="between">
      <formula>15</formula>
      <formula>20</formula>
    </cfRule>
  </conditionalFormatting>
  <conditionalFormatting sqref="BB24">
    <cfRule type="cellIs" dxfId="8222" priority="394" operator="between">
      <formula>10</formula>
      <formula>14.999</formula>
    </cfRule>
  </conditionalFormatting>
  <conditionalFormatting sqref="BB24">
    <cfRule type="cellIs" dxfId="8221" priority="395" operator="between">
      <formula>5</formula>
      <formula>9.999</formula>
    </cfRule>
  </conditionalFormatting>
  <conditionalFormatting sqref="BB24">
    <cfRule type="cellIs" dxfId="8220" priority="396" operator="between">
      <formula>0.001</formula>
      <formula>4.999</formula>
    </cfRule>
  </conditionalFormatting>
  <conditionalFormatting sqref="BD24">
    <cfRule type="cellIs" dxfId="8219" priority="410" operator="equal">
      <formula>2</formula>
    </cfRule>
  </conditionalFormatting>
  <conditionalFormatting sqref="BD24">
    <cfRule type="cellIs" dxfId="8218" priority="411" operator="equal">
      <formula>1</formula>
    </cfRule>
  </conditionalFormatting>
  <conditionalFormatting sqref="BD24">
    <cfRule type="cellIs" dxfId="8217" priority="406" operator="equal">
      <formula>6</formula>
    </cfRule>
  </conditionalFormatting>
  <conditionalFormatting sqref="BD24">
    <cfRule type="cellIs" dxfId="8216" priority="407" operator="equal">
      <formula>5</formula>
    </cfRule>
  </conditionalFormatting>
  <conditionalFormatting sqref="BD24">
    <cfRule type="cellIs" dxfId="8215" priority="408" operator="equal">
      <formula>4</formula>
    </cfRule>
  </conditionalFormatting>
  <conditionalFormatting sqref="BD24">
    <cfRule type="cellIs" dxfId="8214" priority="409" operator="equal">
      <formula>3</formula>
    </cfRule>
  </conditionalFormatting>
  <conditionalFormatting sqref="BD24">
    <cfRule type="containsBlanks" dxfId="8213" priority="405">
      <formula>LEN(TRIM(BD24))=0</formula>
    </cfRule>
  </conditionalFormatting>
  <conditionalFormatting sqref="AW21:AZ21">
    <cfRule type="containsText" dxfId="8212" priority="401" operator="containsText" text="ggggggggggggggg">
      <formula>NOT(ISERROR(SEARCH("ggggggggggggggg",AW21)))</formula>
    </cfRule>
  </conditionalFormatting>
  <conditionalFormatting sqref="AW21:AZ21">
    <cfRule type="containsText" dxfId="8211" priority="402" operator="containsText" text="gggggggggg">
      <formula>NOT(ISERROR(SEARCH("gggggggggg",AW21)))</formula>
    </cfRule>
  </conditionalFormatting>
  <conditionalFormatting sqref="AW21:AZ21">
    <cfRule type="containsText" dxfId="8210" priority="403" operator="containsText" text="ggggg">
      <formula>NOT(ISERROR(SEARCH("ggggg",AW21)))</formula>
    </cfRule>
  </conditionalFormatting>
  <conditionalFormatting sqref="AW21:AZ21">
    <cfRule type="containsText" dxfId="8209" priority="404" operator="containsText" text="g">
      <formula>NOT(ISERROR(SEARCH("g",AW21)))</formula>
    </cfRule>
  </conditionalFormatting>
  <conditionalFormatting sqref="AW24:AZ24">
    <cfRule type="containsText" dxfId="8208" priority="397" operator="containsText" text="ggggggggggggggg">
      <formula>NOT(ISERROR(SEARCH("ggggggggggggggg",AW24)))</formula>
    </cfRule>
  </conditionalFormatting>
  <conditionalFormatting sqref="AW24:AZ24">
    <cfRule type="containsText" dxfId="8207" priority="398" operator="containsText" text="gggggggggg">
      <formula>NOT(ISERROR(SEARCH("gggggggggg",AW24)))</formula>
    </cfRule>
  </conditionalFormatting>
  <conditionalFormatting sqref="AW24:AZ24">
    <cfRule type="containsText" dxfId="8206" priority="399" operator="containsText" text="ggggg">
      <formula>NOT(ISERROR(SEARCH("ggggg",AW24)))</formula>
    </cfRule>
  </conditionalFormatting>
  <conditionalFormatting sqref="AW24:AZ24">
    <cfRule type="containsText" dxfId="8205" priority="400" operator="containsText" text="g">
      <formula>NOT(ISERROR(SEARCH("g",AW24)))</formula>
    </cfRule>
  </conditionalFormatting>
  <conditionalFormatting sqref="BB27">
    <cfRule type="cellIs" dxfId="8204" priority="378" operator="between">
      <formula>15</formula>
      <formula>20</formula>
    </cfRule>
  </conditionalFormatting>
  <conditionalFormatting sqref="BB27">
    <cfRule type="cellIs" dxfId="8203" priority="379" operator="between">
      <formula>10</formula>
      <formula>14.999</formula>
    </cfRule>
  </conditionalFormatting>
  <conditionalFormatting sqref="BB27">
    <cfRule type="cellIs" dxfId="8202" priority="380" operator="between">
      <formula>5</formula>
      <formula>9.999</formula>
    </cfRule>
  </conditionalFormatting>
  <conditionalFormatting sqref="BB27">
    <cfRule type="cellIs" dxfId="8201" priority="381" operator="between">
      <formula>0.001</formula>
      <formula>4.999</formula>
    </cfRule>
  </conditionalFormatting>
  <conditionalFormatting sqref="BD27">
    <cfRule type="cellIs" dxfId="8200" priority="391" operator="equal">
      <formula>2</formula>
    </cfRule>
  </conditionalFormatting>
  <conditionalFormatting sqref="BD27">
    <cfRule type="cellIs" dxfId="8199" priority="392" operator="equal">
      <formula>1</formula>
    </cfRule>
  </conditionalFormatting>
  <conditionalFormatting sqref="BD27">
    <cfRule type="cellIs" dxfId="8198" priority="387" operator="equal">
      <formula>6</formula>
    </cfRule>
  </conditionalFormatting>
  <conditionalFormatting sqref="BD27">
    <cfRule type="cellIs" dxfId="8197" priority="388" operator="equal">
      <formula>5</formula>
    </cfRule>
  </conditionalFormatting>
  <conditionalFormatting sqref="BD27">
    <cfRule type="cellIs" dxfId="8196" priority="389" operator="equal">
      <formula>4</formula>
    </cfRule>
  </conditionalFormatting>
  <conditionalFormatting sqref="BD27">
    <cfRule type="cellIs" dxfId="8195" priority="390" operator="equal">
      <formula>3</formula>
    </cfRule>
  </conditionalFormatting>
  <conditionalFormatting sqref="BD27">
    <cfRule type="containsBlanks" dxfId="8194" priority="386">
      <formula>LEN(TRIM(BD27))=0</formula>
    </cfRule>
  </conditionalFormatting>
  <conditionalFormatting sqref="AW27:AZ27">
    <cfRule type="containsText" dxfId="8193" priority="382" operator="containsText" text="ggggggggggggggg">
      <formula>NOT(ISERROR(SEARCH("ggggggggggggggg",AW27)))</formula>
    </cfRule>
  </conditionalFormatting>
  <conditionalFormatting sqref="AW27:AZ27">
    <cfRule type="containsText" dxfId="8192" priority="383" operator="containsText" text="gggggggggg">
      <formula>NOT(ISERROR(SEARCH("gggggggggg",AW27)))</formula>
    </cfRule>
  </conditionalFormatting>
  <conditionalFormatting sqref="AW27:AZ27">
    <cfRule type="containsText" dxfId="8191" priority="384" operator="containsText" text="ggggg">
      <formula>NOT(ISERROR(SEARCH("ggggg",AW27)))</formula>
    </cfRule>
  </conditionalFormatting>
  <conditionalFormatting sqref="AW27:AZ27">
    <cfRule type="containsText" dxfId="8190" priority="385" operator="containsText" text="g">
      <formula>NOT(ISERROR(SEARCH("g",AW27)))</formula>
    </cfRule>
  </conditionalFormatting>
  <conditionalFormatting sqref="BD30">
    <cfRule type="cellIs" dxfId="8189" priority="376" operator="equal">
      <formula>2</formula>
    </cfRule>
  </conditionalFormatting>
  <conditionalFormatting sqref="BD30">
    <cfRule type="cellIs" dxfId="8188" priority="377" operator="equal">
      <formula>1</formula>
    </cfRule>
  </conditionalFormatting>
  <conditionalFormatting sqref="BD30">
    <cfRule type="cellIs" dxfId="8187" priority="372" operator="equal">
      <formula>6</formula>
    </cfRule>
  </conditionalFormatting>
  <conditionalFormatting sqref="BD30">
    <cfRule type="cellIs" dxfId="8186" priority="373" operator="equal">
      <formula>5</formula>
    </cfRule>
  </conditionalFormatting>
  <conditionalFormatting sqref="BD30">
    <cfRule type="cellIs" dxfId="8185" priority="374" operator="equal">
      <formula>4</formula>
    </cfRule>
  </conditionalFormatting>
  <conditionalFormatting sqref="BD30">
    <cfRule type="cellIs" dxfId="8184" priority="375" operator="equal">
      <formula>3</formula>
    </cfRule>
  </conditionalFormatting>
  <conditionalFormatting sqref="BD30">
    <cfRule type="containsBlanks" dxfId="8183" priority="371">
      <formula>LEN(TRIM(BD30))=0</formula>
    </cfRule>
  </conditionalFormatting>
  <conditionalFormatting sqref="AW30:AZ30">
    <cfRule type="containsText" dxfId="8182" priority="367" operator="containsText" text="ggggggggggggggg">
      <formula>NOT(ISERROR(SEARCH("ggggggggggggggg",AW30)))</formula>
    </cfRule>
  </conditionalFormatting>
  <conditionalFormatting sqref="AW30:AZ30">
    <cfRule type="containsText" dxfId="8181" priority="368" operator="containsText" text="gggggggggg">
      <formula>NOT(ISERROR(SEARCH("gggggggggg",AW30)))</formula>
    </cfRule>
  </conditionalFormatting>
  <conditionalFormatting sqref="AW30:AZ30">
    <cfRule type="containsText" dxfId="8180" priority="369" operator="containsText" text="ggggg">
      <formula>NOT(ISERROR(SEARCH("ggggg",AW30)))</formula>
    </cfRule>
  </conditionalFormatting>
  <conditionalFormatting sqref="AW30:AZ30">
    <cfRule type="containsText" dxfId="8179" priority="370" operator="containsText" text="g">
      <formula>NOT(ISERROR(SEARCH("g",AW30)))</formula>
    </cfRule>
  </conditionalFormatting>
  <conditionalFormatting sqref="BB30">
    <cfRule type="cellIs" dxfId="8178" priority="363" operator="between">
      <formula>15</formula>
      <formula>20</formula>
    </cfRule>
  </conditionalFormatting>
  <conditionalFormatting sqref="BB30">
    <cfRule type="cellIs" dxfId="8177" priority="364" operator="between">
      <formula>10</formula>
      <formula>14.999</formula>
    </cfRule>
  </conditionalFormatting>
  <conditionalFormatting sqref="BB30">
    <cfRule type="cellIs" dxfId="8176" priority="365" operator="between">
      <formula>5</formula>
      <formula>9.999</formula>
    </cfRule>
  </conditionalFormatting>
  <conditionalFormatting sqref="BB30">
    <cfRule type="cellIs" dxfId="8175" priority="366" operator="between">
      <formula>0.001</formula>
      <formula>4.999</formula>
    </cfRule>
  </conditionalFormatting>
  <conditionalFormatting sqref="BD33">
    <cfRule type="cellIs" dxfId="8174" priority="361" operator="equal">
      <formula>2</formula>
    </cfRule>
  </conditionalFormatting>
  <conditionalFormatting sqref="BD33">
    <cfRule type="cellIs" dxfId="8173" priority="362" operator="equal">
      <formula>1</formula>
    </cfRule>
  </conditionalFormatting>
  <conditionalFormatting sqref="BD33">
    <cfRule type="cellIs" dxfId="8172" priority="357" operator="equal">
      <formula>6</formula>
    </cfRule>
  </conditionalFormatting>
  <conditionalFormatting sqref="BD33">
    <cfRule type="cellIs" dxfId="8171" priority="358" operator="equal">
      <formula>5</formula>
    </cfRule>
  </conditionalFormatting>
  <conditionalFormatting sqref="BD33">
    <cfRule type="cellIs" dxfId="8170" priority="359" operator="equal">
      <formula>4</formula>
    </cfRule>
  </conditionalFormatting>
  <conditionalFormatting sqref="BD33">
    <cfRule type="cellIs" dxfId="8169" priority="360" operator="equal">
      <formula>3</formula>
    </cfRule>
  </conditionalFormatting>
  <conditionalFormatting sqref="BD33">
    <cfRule type="containsBlanks" dxfId="8168" priority="356">
      <formula>LEN(TRIM(BD33))=0</formula>
    </cfRule>
  </conditionalFormatting>
  <conditionalFormatting sqref="AW33:AZ33">
    <cfRule type="containsText" dxfId="8167" priority="352" operator="containsText" text="ggggggggggggggg">
      <formula>NOT(ISERROR(SEARCH("ggggggggggggggg",AW33)))</formula>
    </cfRule>
  </conditionalFormatting>
  <conditionalFormatting sqref="AW33:AZ33">
    <cfRule type="containsText" dxfId="8166" priority="353" operator="containsText" text="gggggggggg">
      <formula>NOT(ISERROR(SEARCH("gggggggggg",AW33)))</formula>
    </cfRule>
  </conditionalFormatting>
  <conditionalFormatting sqref="AW33:AZ33">
    <cfRule type="containsText" dxfId="8165" priority="354" operator="containsText" text="ggggg">
      <formula>NOT(ISERROR(SEARCH("ggggg",AW33)))</formula>
    </cfRule>
  </conditionalFormatting>
  <conditionalFormatting sqref="AW33:AZ33">
    <cfRule type="containsText" dxfId="8164" priority="355" operator="containsText" text="g">
      <formula>NOT(ISERROR(SEARCH("g",AW33)))</formula>
    </cfRule>
  </conditionalFormatting>
  <conditionalFormatting sqref="BB33">
    <cfRule type="cellIs" dxfId="8163" priority="348" operator="between">
      <formula>15</formula>
      <formula>20</formula>
    </cfRule>
  </conditionalFormatting>
  <conditionalFormatting sqref="BB33">
    <cfRule type="cellIs" dxfId="8162" priority="349" operator="between">
      <formula>10</formula>
      <formula>14.999</formula>
    </cfRule>
  </conditionalFormatting>
  <conditionalFormatting sqref="BB33">
    <cfRule type="cellIs" dxfId="8161" priority="350" operator="between">
      <formula>5</formula>
      <formula>9.999</formula>
    </cfRule>
  </conditionalFormatting>
  <conditionalFormatting sqref="BB33">
    <cfRule type="cellIs" dxfId="8160" priority="351" operator="between">
      <formula>0.001</formula>
      <formula>4.999</formula>
    </cfRule>
  </conditionalFormatting>
  <conditionalFormatting sqref="BD36">
    <cfRule type="cellIs" dxfId="8159" priority="346" operator="equal">
      <formula>2</formula>
    </cfRule>
  </conditionalFormatting>
  <conditionalFormatting sqref="BD36">
    <cfRule type="cellIs" dxfId="8158" priority="347" operator="equal">
      <formula>1</formula>
    </cfRule>
  </conditionalFormatting>
  <conditionalFormatting sqref="BD36">
    <cfRule type="cellIs" dxfId="8157" priority="342" operator="equal">
      <formula>6</formula>
    </cfRule>
  </conditionalFormatting>
  <conditionalFormatting sqref="BD36">
    <cfRule type="cellIs" dxfId="8156" priority="343" operator="equal">
      <formula>5</formula>
    </cfRule>
  </conditionalFormatting>
  <conditionalFormatting sqref="BD36">
    <cfRule type="cellIs" dxfId="8155" priority="344" operator="equal">
      <formula>4</formula>
    </cfRule>
  </conditionalFormatting>
  <conditionalFormatting sqref="BD36">
    <cfRule type="cellIs" dxfId="8154" priority="345" operator="equal">
      <formula>3</formula>
    </cfRule>
  </conditionalFormatting>
  <conditionalFormatting sqref="BD36">
    <cfRule type="containsBlanks" dxfId="8153" priority="341">
      <formula>LEN(TRIM(BD36))=0</formula>
    </cfRule>
  </conditionalFormatting>
  <conditionalFormatting sqref="AW36:AZ36">
    <cfRule type="containsText" dxfId="8152" priority="337" operator="containsText" text="ggggggggggggggg">
      <formula>NOT(ISERROR(SEARCH("ggggggggggggggg",AW36)))</formula>
    </cfRule>
  </conditionalFormatting>
  <conditionalFormatting sqref="AW36:AZ36">
    <cfRule type="containsText" dxfId="8151" priority="338" operator="containsText" text="gggggggggg">
      <formula>NOT(ISERROR(SEARCH("gggggggggg",AW36)))</formula>
    </cfRule>
  </conditionalFormatting>
  <conditionalFormatting sqref="AW36:AZ36">
    <cfRule type="containsText" dxfId="8150" priority="339" operator="containsText" text="ggggg">
      <formula>NOT(ISERROR(SEARCH("ggggg",AW36)))</formula>
    </cfRule>
  </conditionalFormatting>
  <conditionalFormatting sqref="AW36:AZ36">
    <cfRule type="containsText" dxfId="8149" priority="340" operator="containsText" text="g">
      <formula>NOT(ISERROR(SEARCH("g",AW36)))</formula>
    </cfRule>
  </conditionalFormatting>
  <conditionalFormatting sqref="BB36">
    <cfRule type="cellIs" dxfId="8148" priority="333" operator="between">
      <formula>15</formula>
      <formula>20</formula>
    </cfRule>
  </conditionalFormatting>
  <conditionalFormatting sqref="BB36">
    <cfRule type="cellIs" dxfId="8147" priority="334" operator="between">
      <formula>10</formula>
      <formula>14.999</formula>
    </cfRule>
  </conditionalFormatting>
  <conditionalFormatting sqref="BB36">
    <cfRule type="cellIs" dxfId="8146" priority="335" operator="between">
      <formula>5</formula>
      <formula>9.999</formula>
    </cfRule>
  </conditionalFormatting>
  <conditionalFormatting sqref="BB36">
    <cfRule type="cellIs" dxfId="8145" priority="336" operator="between">
      <formula>0.001</formula>
      <formula>4.999</formula>
    </cfRule>
  </conditionalFormatting>
  <conditionalFormatting sqref="BD39">
    <cfRule type="cellIs" dxfId="8144" priority="331" operator="equal">
      <formula>2</formula>
    </cfRule>
  </conditionalFormatting>
  <conditionalFormatting sqref="BD39">
    <cfRule type="cellIs" dxfId="8143" priority="332" operator="equal">
      <formula>1</formula>
    </cfRule>
  </conditionalFormatting>
  <conditionalFormatting sqref="BD39">
    <cfRule type="cellIs" dxfId="8142" priority="327" operator="equal">
      <formula>6</formula>
    </cfRule>
  </conditionalFormatting>
  <conditionalFormatting sqref="BD39">
    <cfRule type="cellIs" dxfId="8141" priority="328" operator="equal">
      <formula>5</formula>
    </cfRule>
  </conditionalFormatting>
  <conditionalFormatting sqref="BD39">
    <cfRule type="cellIs" dxfId="8140" priority="329" operator="equal">
      <formula>4</formula>
    </cfRule>
  </conditionalFormatting>
  <conditionalFormatting sqref="BD39">
    <cfRule type="cellIs" dxfId="8139" priority="330" operator="equal">
      <formula>3</formula>
    </cfRule>
  </conditionalFormatting>
  <conditionalFormatting sqref="BD39">
    <cfRule type="containsBlanks" dxfId="8138" priority="326">
      <formula>LEN(TRIM(BD39))=0</formula>
    </cfRule>
  </conditionalFormatting>
  <conditionalFormatting sqref="AW39:AZ39">
    <cfRule type="containsText" dxfId="8137" priority="322" operator="containsText" text="ggggggggggggggg">
      <formula>NOT(ISERROR(SEARCH("ggggggggggggggg",AW39)))</formula>
    </cfRule>
  </conditionalFormatting>
  <conditionalFormatting sqref="AW39:AZ39">
    <cfRule type="containsText" dxfId="8136" priority="323" operator="containsText" text="gggggggggg">
      <formula>NOT(ISERROR(SEARCH("gggggggggg",AW39)))</formula>
    </cfRule>
  </conditionalFormatting>
  <conditionalFormatting sqref="AW39:AZ39">
    <cfRule type="containsText" dxfId="8135" priority="324" operator="containsText" text="ggggg">
      <formula>NOT(ISERROR(SEARCH("ggggg",AW39)))</formula>
    </cfRule>
  </conditionalFormatting>
  <conditionalFormatting sqref="AW39:AZ39">
    <cfRule type="containsText" dxfId="8134" priority="325" operator="containsText" text="g">
      <formula>NOT(ISERROR(SEARCH("g",AW39)))</formula>
    </cfRule>
  </conditionalFormatting>
  <conditionalFormatting sqref="BB39">
    <cfRule type="cellIs" dxfId="8133" priority="318" operator="between">
      <formula>15</formula>
      <formula>20</formula>
    </cfRule>
  </conditionalFormatting>
  <conditionalFormatting sqref="BB39">
    <cfRule type="cellIs" dxfId="8132" priority="319" operator="between">
      <formula>10</formula>
      <formula>14.999</formula>
    </cfRule>
  </conditionalFormatting>
  <conditionalFormatting sqref="BB39">
    <cfRule type="cellIs" dxfId="8131" priority="320" operator="between">
      <formula>5</formula>
      <formula>9.999</formula>
    </cfRule>
  </conditionalFormatting>
  <conditionalFormatting sqref="BB39">
    <cfRule type="cellIs" dxfId="8130" priority="321" operator="between">
      <formula>0.001</formula>
      <formula>4.999</formula>
    </cfRule>
  </conditionalFormatting>
  <conditionalFormatting sqref="BD42">
    <cfRule type="cellIs" dxfId="8129" priority="316" operator="equal">
      <formula>2</formula>
    </cfRule>
  </conditionalFormatting>
  <conditionalFormatting sqref="BD42">
    <cfRule type="cellIs" dxfId="8128" priority="317" operator="equal">
      <formula>1</formula>
    </cfRule>
  </conditionalFormatting>
  <conditionalFormatting sqref="BD42">
    <cfRule type="cellIs" dxfId="8127" priority="312" operator="equal">
      <formula>6</formula>
    </cfRule>
  </conditionalFormatting>
  <conditionalFormatting sqref="BD42">
    <cfRule type="cellIs" dxfId="8126" priority="313" operator="equal">
      <formula>5</formula>
    </cfRule>
  </conditionalFormatting>
  <conditionalFormatting sqref="BD42">
    <cfRule type="cellIs" dxfId="8125" priority="314" operator="equal">
      <formula>4</formula>
    </cfRule>
  </conditionalFormatting>
  <conditionalFormatting sqref="BD42">
    <cfRule type="cellIs" dxfId="8124" priority="315" operator="equal">
      <formula>3</formula>
    </cfRule>
  </conditionalFormatting>
  <conditionalFormatting sqref="BD42">
    <cfRule type="containsBlanks" dxfId="8123" priority="311">
      <formula>LEN(TRIM(BD42))=0</formula>
    </cfRule>
  </conditionalFormatting>
  <conditionalFormatting sqref="AW42:AZ42">
    <cfRule type="containsText" dxfId="8122" priority="307" operator="containsText" text="ggggggggggggggg">
      <formula>NOT(ISERROR(SEARCH("ggggggggggggggg",AW42)))</formula>
    </cfRule>
  </conditionalFormatting>
  <conditionalFormatting sqref="AW42:AZ42">
    <cfRule type="containsText" dxfId="8121" priority="308" operator="containsText" text="gggggggggg">
      <formula>NOT(ISERROR(SEARCH("gggggggggg",AW42)))</formula>
    </cfRule>
  </conditionalFormatting>
  <conditionalFormatting sqref="AW42:AZ42">
    <cfRule type="containsText" dxfId="8120" priority="309" operator="containsText" text="ggggg">
      <formula>NOT(ISERROR(SEARCH("ggggg",AW42)))</formula>
    </cfRule>
  </conditionalFormatting>
  <conditionalFormatting sqref="AW42:AZ42">
    <cfRule type="containsText" dxfId="8119" priority="310" operator="containsText" text="g">
      <formula>NOT(ISERROR(SEARCH("g",AW42)))</formula>
    </cfRule>
  </conditionalFormatting>
  <conditionalFormatting sqref="BB42">
    <cfRule type="cellIs" dxfId="8118" priority="303" operator="between">
      <formula>15</formula>
      <formula>20</formula>
    </cfRule>
  </conditionalFormatting>
  <conditionalFormatting sqref="BB42">
    <cfRule type="cellIs" dxfId="8117" priority="304" operator="between">
      <formula>10</formula>
      <formula>14.999</formula>
    </cfRule>
  </conditionalFormatting>
  <conditionalFormatting sqref="BB42">
    <cfRule type="cellIs" dxfId="8116" priority="305" operator="between">
      <formula>5</formula>
      <formula>9.999</formula>
    </cfRule>
  </conditionalFormatting>
  <conditionalFormatting sqref="BB42">
    <cfRule type="cellIs" dxfId="8115" priority="306" operator="between">
      <formula>0.001</formula>
      <formula>4.999</formula>
    </cfRule>
  </conditionalFormatting>
  <conditionalFormatting sqref="BD45">
    <cfRule type="cellIs" dxfId="8114" priority="301" operator="equal">
      <formula>2</formula>
    </cfRule>
  </conditionalFormatting>
  <conditionalFormatting sqref="BD45">
    <cfRule type="cellIs" dxfId="8113" priority="302" operator="equal">
      <formula>1</formula>
    </cfRule>
  </conditionalFormatting>
  <conditionalFormatting sqref="BD45">
    <cfRule type="cellIs" dxfId="8112" priority="297" operator="equal">
      <formula>6</formula>
    </cfRule>
  </conditionalFormatting>
  <conditionalFormatting sqref="BD45">
    <cfRule type="cellIs" dxfId="8111" priority="298" operator="equal">
      <formula>5</formula>
    </cfRule>
  </conditionalFormatting>
  <conditionalFormatting sqref="BD45">
    <cfRule type="cellIs" dxfId="8110" priority="299" operator="equal">
      <formula>4</formula>
    </cfRule>
  </conditionalFormatting>
  <conditionalFormatting sqref="BD45">
    <cfRule type="cellIs" dxfId="8109" priority="300" operator="equal">
      <formula>3</formula>
    </cfRule>
  </conditionalFormatting>
  <conditionalFormatting sqref="BD45">
    <cfRule type="containsBlanks" dxfId="8108" priority="296">
      <formula>LEN(TRIM(BD45))=0</formula>
    </cfRule>
  </conditionalFormatting>
  <conditionalFormatting sqref="AW45:AZ45">
    <cfRule type="containsText" dxfId="8107" priority="292" operator="containsText" text="ggggggggggggggg">
      <formula>NOT(ISERROR(SEARCH("ggggggggggggggg",AW45)))</formula>
    </cfRule>
  </conditionalFormatting>
  <conditionalFormatting sqref="AW45:AZ45">
    <cfRule type="containsText" dxfId="8106" priority="293" operator="containsText" text="gggggggggg">
      <formula>NOT(ISERROR(SEARCH("gggggggggg",AW45)))</formula>
    </cfRule>
  </conditionalFormatting>
  <conditionalFormatting sqref="AW45:AZ45">
    <cfRule type="containsText" dxfId="8105" priority="294" operator="containsText" text="ggggg">
      <formula>NOT(ISERROR(SEARCH("ggggg",AW45)))</formula>
    </cfRule>
  </conditionalFormatting>
  <conditionalFormatting sqref="AW45:AZ45">
    <cfRule type="containsText" dxfId="8104" priority="295" operator="containsText" text="g">
      <formula>NOT(ISERROR(SEARCH("g",AW45)))</formula>
    </cfRule>
  </conditionalFormatting>
  <conditionalFormatting sqref="BB45">
    <cfRule type="cellIs" dxfId="8103" priority="288" operator="between">
      <formula>15</formula>
      <formula>20</formula>
    </cfRule>
  </conditionalFormatting>
  <conditionalFormatting sqref="BB45">
    <cfRule type="cellIs" dxfId="8102" priority="289" operator="between">
      <formula>10</formula>
      <formula>14.999</formula>
    </cfRule>
  </conditionalFormatting>
  <conditionalFormatting sqref="BB45">
    <cfRule type="cellIs" dxfId="8101" priority="290" operator="between">
      <formula>5</formula>
      <formula>9.999</formula>
    </cfRule>
  </conditionalFormatting>
  <conditionalFormatting sqref="BB45">
    <cfRule type="cellIs" dxfId="8100" priority="291" operator="between">
      <formula>0.001</formula>
      <formula>4.999</formula>
    </cfRule>
  </conditionalFormatting>
  <conditionalFormatting sqref="BD48">
    <cfRule type="cellIs" dxfId="8099" priority="286" operator="equal">
      <formula>2</formula>
    </cfRule>
  </conditionalFormatting>
  <conditionalFormatting sqref="BD48">
    <cfRule type="cellIs" dxfId="8098" priority="287" operator="equal">
      <formula>1</formula>
    </cfRule>
  </conditionalFormatting>
  <conditionalFormatting sqref="BD48">
    <cfRule type="cellIs" dxfId="8097" priority="282" operator="equal">
      <formula>6</formula>
    </cfRule>
  </conditionalFormatting>
  <conditionalFormatting sqref="BD48">
    <cfRule type="cellIs" dxfId="8096" priority="283" operator="equal">
      <formula>5</formula>
    </cfRule>
  </conditionalFormatting>
  <conditionalFormatting sqref="BD48">
    <cfRule type="cellIs" dxfId="8095" priority="284" operator="equal">
      <formula>4</formula>
    </cfRule>
  </conditionalFormatting>
  <conditionalFormatting sqref="BD48">
    <cfRule type="cellIs" dxfId="8094" priority="285" operator="equal">
      <formula>3</formula>
    </cfRule>
  </conditionalFormatting>
  <conditionalFormatting sqref="BD48">
    <cfRule type="containsBlanks" dxfId="8093" priority="281">
      <formula>LEN(TRIM(BD48))=0</formula>
    </cfRule>
  </conditionalFormatting>
  <conditionalFormatting sqref="AW48:AZ48">
    <cfRule type="containsText" dxfId="8092" priority="277" operator="containsText" text="ggggggggggggggg">
      <formula>NOT(ISERROR(SEARCH("ggggggggggggggg",AW48)))</formula>
    </cfRule>
  </conditionalFormatting>
  <conditionalFormatting sqref="AW48:AZ48">
    <cfRule type="containsText" dxfId="8091" priority="278" operator="containsText" text="gggggggggg">
      <formula>NOT(ISERROR(SEARCH("gggggggggg",AW48)))</formula>
    </cfRule>
  </conditionalFormatting>
  <conditionalFormatting sqref="AW48:AZ48">
    <cfRule type="containsText" dxfId="8090" priority="279" operator="containsText" text="ggggg">
      <formula>NOT(ISERROR(SEARCH("ggggg",AW48)))</formula>
    </cfRule>
  </conditionalFormatting>
  <conditionalFormatting sqref="AW48:AZ48">
    <cfRule type="containsText" dxfId="8089" priority="280" operator="containsText" text="g">
      <formula>NOT(ISERROR(SEARCH("g",AW48)))</formula>
    </cfRule>
  </conditionalFormatting>
  <conditionalFormatting sqref="BB48">
    <cfRule type="cellIs" dxfId="8088" priority="273" operator="between">
      <formula>15</formula>
      <formula>20</formula>
    </cfRule>
  </conditionalFormatting>
  <conditionalFormatting sqref="BB48">
    <cfRule type="cellIs" dxfId="8087" priority="274" operator="between">
      <formula>10</formula>
      <formula>14.999</formula>
    </cfRule>
  </conditionalFormatting>
  <conditionalFormatting sqref="BB48">
    <cfRule type="cellIs" dxfId="8086" priority="275" operator="between">
      <formula>5</formula>
      <formula>9.999</formula>
    </cfRule>
  </conditionalFormatting>
  <conditionalFormatting sqref="BB48">
    <cfRule type="cellIs" dxfId="8085" priority="276" operator="between">
      <formula>0.001</formula>
      <formula>4.999</formula>
    </cfRule>
  </conditionalFormatting>
  <conditionalFormatting sqref="BD51">
    <cfRule type="cellIs" dxfId="8084" priority="271" operator="equal">
      <formula>2</formula>
    </cfRule>
  </conditionalFormatting>
  <conditionalFormatting sqref="BD51">
    <cfRule type="cellIs" dxfId="8083" priority="272" operator="equal">
      <formula>1</formula>
    </cfRule>
  </conditionalFormatting>
  <conditionalFormatting sqref="BD51">
    <cfRule type="cellIs" dxfId="8082" priority="267" operator="equal">
      <formula>6</formula>
    </cfRule>
  </conditionalFormatting>
  <conditionalFormatting sqref="BD51">
    <cfRule type="cellIs" dxfId="8081" priority="268" operator="equal">
      <formula>5</formula>
    </cfRule>
  </conditionalFormatting>
  <conditionalFormatting sqref="BD51">
    <cfRule type="cellIs" dxfId="8080" priority="269" operator="equal">
      <formula>4</formula>
    </cfRule>
  </conditionalFormatting>
  <conditionalFormatting sqref="BD51">
    <cfRule type="cellIs" dxfId="8079" priority="270" operator="equal">
      <formula>3</formula>
    </cfRule>
  </conditionalFormatting>
  <conditionalFormatting sqref="BD51">
    <cfRule type="containsBlanks" dxfId="8078" priority="266">
      <formula>LEN(TRIM(BD51))=0</formula>
    </cfRule>
  </conditionalFormatting>
  <conditionalFormatting sqref="AW51:AZ51">
    <cfRule type="containsText" dxfId="8077" priority="262" operator="containsText" text="ggggggggggggggg">
      <formula>NOT(ISERROR(SEARCH("ggggggggggggggg",AW51)))</formula>
    </cfRule>
  </conditionalFormatting>
  <conditionalFormatting sqref="AW51:AZ51">
    <cfRule type="containsText" dxfId="8076" priority="263" operator="containsText" text="gggggggggg">
      <formula>NOT(ISERROR(SEARCH("gggggggggg",AW51)))</formula>
    </cfRule>
  </conditionalFormatting>
  <conditionalFormatting sqref="AW51:AZ51">
    <cfRule type="containsText" dxfId="8075" priority="264" operator="containsText" text="ggggg">
      <formula>NOT(ISERROR(SEARCH("ggggg",AW51)))</formula>
    </cfRule>
  </conditionalFormatting>
  <conditionalFormatting sqref="AW51:AZ51">
    <cfRule type="containsText" dxfId="8074" priority="265" operator="containsText" text="g">
      <formula>NOT(ISERROR(SEARCH("g",AW51)))</formula>
    </cfRule>
  </conditionalFormatting>
  <conditionalFormatting sqref="BB51">
    <cfRule type="cellIs" dxfId="8073" priority="258" operator="between">
      <formula>15</formula>
      <formula>20</formula>
    </cfRule>
  </conditionalFormatting>
  <conditionalFormatting sqref="BB51">
    <cfRule type="cellIs" dxfId="8072" priority="259" operator="between">
      <formula>10</formula>
      <formula>14.999</formula>
    </cfRule>
  </conditionalFormatting>
  <conditionalFormatting sqref="BB51">
    <cfRule type="cellIs" dxfId="8071" priority="260" operator="between">
      <formula>5</formula>
      <formula>9.999</formula>
    </cfRule>
  </conditionalFormatting>
  <conditionalFormatting sqref="BB51">
    <cfRule type="cellIs" dxfId="8070" priority="261" operator="between">
      <formula>0.001</formula>
      <formula>4.999</formula>
    </cfRule>
  </conditionalFormatting>
  <conditionalFormatting sqref="BD54">
    <cfRule type="cellIs" dxfId="8069" priority="256" operator="equal">
      <formula>2</formula>
    </cfRule>
  </conditionalFormatting>
  <conditionalFormatting sqref="BD54">
    <cfRule type="cellIs" dxfId="8068" priority="257" operator="equal">
      <formula>1</formula>
    </cfRule>
  </conditionalFormatting>
  <conditionalFormatting sqref="BD54">
    <cfRule type="cellIs" dxfId="8067" priority="252" operator="equal">
      <formula>6</formula>
    </cfRule>
  </conditionalFormatting>
  <conditionalFormatting sqref="BD54">
    <cfRule type="cellIs" dxfId="8066" priority="253" operator="equal">
      <formula>5</formula>
    </cfRule>
  </conditionalFormatting>
  <conditionalFormatting sqref="BD54">
    <cfRule type="cellIs" dxfId="8065" priority="254" operator="equal">
      <formula>4</formula>
    </cfRule>
  </conditionalFormatting>
  <conditionalFormatting sqref="BD54">
    <cfRule type="cellIs" dxfId="8064" priority="255" operator="equal">
      <formula>3</formula>
    </cfRule>
  </conditionalFormatting>
  <conditionalFormatting sqref="BD54">
    <cfRule type="containsBlanks" dxfId="8063" priority="251">
      <formula>LEN(TRIM(BD54))=0</formula>
    </cfRule>
  </conditionalFormatting>
  <conditionalFormatting sqref="AW54:AZ54">
    <cfRule type="containsText" dxfId="8062" priority="247" operator="containsText" text="ggggggggggggggg">
      <formula>NOT(ISERROR(SEARCH("ggggggggggggggg",AW54)))</formula>
    </cfRule>
  </conditionalFormatting>
  <conditionalFormatting sqref="AW54:AZ54">
    <cfRule type="containsText" dxfId="8061" priority="248" operator="containsText" text="gggggggggg">
      <formula>NOT(ISERROR(SEARCH("gggggggggg",AW54)))</formula>
    </cfRule>
  </conditionalFormatting>
  <conditionalFormatting sqref="AW54:AZ54">
    <cfRule type="containsText" dxfId="8060" priority="249" operator="containsText" text="ggggg">
      <formula>NOT(ISERROR(SEARCH("ggggg",AW54)))</formula>
    </cfRule>
  </conditionalFormatting>
  <conditionalFormatting sqref="AW54:AZ54">
    <cfRule type="containsText" dxfId="8059" priority="250" operator="containsText" text="g">
      <formula>NOT(ISERROR(SEARCH("g",AW54)))</formula>
    </cfRule>
  </conditionalFormatting>
  <conditionalFormatting sqref="BB54">
    <cfRule type="cellIs" dxfId="8058" priority="243" operator="between">
      <formula>15</formula>
      <formula>20</formula>
    </cfRule>
  </conditionalFormatting>
  <conditionalFormatting sqref="BB54">
    <cfRule type="cellIs" dxfId="8057" priority="244" operator="between">
      <formula>10</formula>
      <formula>14.999</formula>
    </cfRule>
  </conditionalFormatting>
  <conditionalFormatting sqref="BB54">
    <cfRule type="cellIs" dxfId="8056" priority="245" operator="between">
      <formula>5</formula>
      <formula>9.999</formula>
    </cfRule>
  </conditionalFormatting>
  <conditionalFormatting sqref="BB54">
    <cfRule type="cellIs" dxfId="8055" priority="246" operator="between">
      <formula>0.001</formula>
      <formula>4.999</formula>
    </cfRule>
  </conditionalFormatting>
  <conditionalFormatting sqref="BD57">
    <cfRule type="cellIs" dxfId="8054" priority="241" operator="equal">
      <formula>2</formula>
    </cfRule>
  </conditionalFormatting>
  <conditionalFormatting sqref="BD57">
    <cfRule type="cellIs" dxfId="8053" priority="242" operator="equal">
      <formula>1</formula>
    </cfRule>
  </conditionalFormatting>
  <conditionalFormatting sqref="BD57">
    <cfRule type="cellIs" dxfId="8052" priority="237" operator="equal">
      <formula>6</formula>
    </cfRule>
  </conditionalFormatting>
  <conditionalFormatting sqref="BD57">
    <cfRule type="cellIs" dxfId="8051" priority="238" operator="equal">
      <formula>5</formula>
    </cfRule>
  </conditionalFormatting>
  <conditionalFormatting sqref="BD57">
    <cfRule type="cellIs" dxfId="8050" priority="239" operator="equal">
      <formula>4</formula>
    </cfRule>
  </conditionalFormatting>
  <conditionalFormatting sqref="BD57">
    <cfRule type="cellIs" dxfId="8049" priority="240" operator="equal">
      <formula>3</formula>
    </cfRule>
  </conditionalFormatting>
  <conditionalFormatting sqref="BD57">
    <cfRule type="containsBlanks" dxfId="8048" priority="236">
      <formula>LEN(TRIM(BD57))=0</formula>
    </cfRule>
  </conditionalFormatting>
  <conditionalFormatting sqref="AW57:AZ57">
    <cfRule type="containsText" dxfId="8047" priority="232" operator="containsText" text="ggggggggggggggg">
      <formula>NOT(ISERROR(SEARCH("ggggggggggggggg",AW57)))</formula>
    </cfRule>
  </conditionalFormatting>
  <conditionalFormatting sqref="AW57:AZ57">
    <cfRule type="containsText" dxfId="8046" priority="233" operator="containsText" text="gggggggggg">
      <formula>NOT(ISERROR(SEARCH("gggggggggg",AW57)))</formula>
    </cfRule>
  </conditionalFormatting>
  <conditionalFormatting sqref="AW57:AZ57">
    <cfRule type="containsText" dxfId="8045" priority="234" operator="containsText" text="ggggg">
      <formula>NOT(ISERROR(SEARCH("ggggg",AW57)))</formula>
    </cfRule>
  </conditionalFormatting>
  <conditionalFormatting sqref="AW57:AZ57">
    <cfRule type="containsText" dxfId="8044" priority="235" operator="containsText" text="g">
      <formula>NOT(ISERROR(SEARCH("g",AW57)))</formula>
    </cfRule>
  </conditionalFormatting>
  <conditionalFormatting sqref="BB57">
    <cfRule type="cellIs" dxfId="8043" priority="228" operator="between">
      <formula>15</formula>
      <formula>20</formula>
    </cfRule>
  </conditionalFormatting>
  <conditionalFormatting sqref="BB57">
    <cfRule type="cellIs" dxfId="8042" priority="229" operator="between">
      <formula>10</formula>
      <formula>14.999</formula>
    </cfRule>
  </conditionalFormatting>
  <conditionalFormatting sqref="BB57">
    <cfRule type="cellIs" dxfId="8041" priority="230" operator="between">
      <formula>5</formula>
      <formula>9.999</formula>
    </cfRule>
  </conditionalFormatting>
  <conditionalFormatting sqref="BB57">
    <cfRule type="cellIs" dxfId="8040" priority="231" operator="between">
      <formula>0.001</formula>
      <formula>4.999</formula>
    </cfRule>
  </conditionalFormatting>
  <conditionalFormatting sqref="BD60">
    <cfRule type="cellIs" dxfId="8039" priority="226" operator="equal">
      <formula>2</formula>
    </cfRule>
  </conditionalFormatting>
  <conditionalFormatting sqref="BD60">
    <cfRule type="cellIs" dxfId="8038" priority="227" operator="equal">
      <formula>1</formula>
    </cfRule>
  </conditionalFormatting>
  <conditionalFormatting sqref="BD60">
    <cfRule type="cellIs" dxfId="8037" priority="222" operator="equal">
      <formula>6</formula>
    </cfRule>
  </conditionalFormatting>
  <conditionalFormatting sqref="BD60">
    <cfRule type="cellIs" dxfId="8036" priority="223" operator="equal">
      <formula>5</formula>
    </cfRule>
  </conditionalFormatting>
  <conditionalFormatting sqref="BD60">
    <cfRule type="cellIs" dxfId="8035" priority="224" operator="equal">
      <formula>4</formula>
    </cfRule>
  </conditionalFormatting>
  <conditionalFormatting sqref="BD60">
    <cfRule type="cellIs" dxfId="8034" priority="225" operator="equal">
      <formula>3</formula>
    </cfRule>
  </conditionalFormatting>
  <conditionalFormatting sqref="BD60">
    <cfRule type="containsBlanks" dxfId="8033" priority="221">
      <formula>LEN(TRIM(BD60))=0</formula>
    </cfRule>
  </conditionalFormatting>
  <conditionalFormatting sqref="AW60:AZ60">
    <cfRule type="containsText" dxfId="8032" priority="217" operator="containsText" text="ggggggggggggggg">
      <formula>NOT(ISERROR(SEARCH("ggggggggggggggg",AW60)))</formula>
    </cfRule>
  </conditionalFormatting>
  <conditionalFormatting sqref="AW60:AZ60">
    <cfRule type="containsText" dxfId="8031" priority="218" operator="containsText" text="gggggggggg">
      <formula>NOT(ISERROR(SEARCH("gggggggggg",AW60)))</formula>
    </cfRule>
  </conditionalFormatting>
  <conditionalFormatting sqref="AW60:AZ60">
    <cfRule type="containsText" dxfId="8030" priority="219" operator="containsText" text="ggggg">
      <formula>NOT(ISERROR(SEARCH("ggggg",AW60)))</formula>
    </cfRule>
  </conditionalFormatting>
  <conditionalFormatting sqref="AW60:AZ60">
    <cfRule type="containsText" dxfId="8029" priority="220" operator="containsText" text="g">
      <formula>NOT(ISERROR(SEARCH("g",AW60)))</formula>
    </cfRule>
  </conditionalFormatting>
  <conditionalFormatting sqref="BB60">
    <cfRule type="cellIs" dxfId="8028" priority="213" operator="between">
      <formula>15</formula>
      <formula>20</formula>
    </cfRule>
  </conditionalFormatting>
  <conditionalFormatting sqref="BB60">
    <cfRule type="cellIs" dxfId="8027" priority="214" operator="between">
      <formula>10</formula>
      <formula>14.999</formula>
    </cfRule>
  </conditionalFormatting>
  <conditionalFormatting sqref="BB60">
    <cfRule type="cellIs" dxfId="8026" priority="215" operator="between">
      <formula>5</formula>
      <formula>9.999</formula>
    </cfRule>
  </conditionalFormatting>
  <conditionalFormatting sqref="BB60">
    <cfRule type="cellIs" dxfId="8025" priority="216" operator="between">
      <formula>0.001</formula>
      <formula>4.999</formula>
    </cfRule>
  </conditionalFormatting>
  <conditionalFormatting sqref="BD63">
    <cfRule type="cellIs" dxfId="8024" priority="211" operator="equal">
      <formula>2</formula>
    </cfRule>
  </conditionalFormatting>
  <conditionalFormatting sqref="BD63">
    <cfRule type="cellIs" dxfId="8023" priority="212" operator="equal">
      <formula>1</formula>
    </cfRule>
  </conditionalFormatting>
  <conditionalFormatting sqref="BD63">
    <cfRule type="cellIs" dxfId="8022" priority="207" operator="equal">
      <formula>6</formula>
    </cfRule>
  </conditionalFormatting>
  <conditionalFormatting sqref="BD63">
    <cfRule type="cellIs" dxfId="8021" priority="208" operator="equal">
      <formula>5</formula>
    </cfRule>
  </conditionalFormatting>
  <conditionalFormatting sqref="BD63">
    <cfRule type="cellIs" dxfId="8020" priority="209" operator="equal">
      <formula>4</formula>
    </cfRule>
  </conditionalFormatting>
  <conditionalFormatting sqref="BD63">
    <cfRule type="cellIs" dxfId="8019" priority="210" operator="equal">
      <formula>3</formula>
    </cfRule>
  </conditionalFormatting>
  <conditionalFormatting sqref="BD63">
    <cfRule type="containsBlanks" dxfId="8018" priority="206">
      <formula>LEN(TRIM(BD63))=0</formula>
    </cfRule>
  </conditionalFormatting>
  <conditionalFormatting sqref="AW63:AZ63">
    <cfRule type="containsText" dxfId="8017" priority="202" operator="containsText" text="ggggggggggggggg">
      <formula>NOT(ISERROR(SEARCH("ggggggggggggggg",AW63)))</formula>
    </cfRule>
  </conditionalFormatting>
  <conditionalFormatting sqref="AW63:AZ63">
    <cfRule type="containsText" dxfId="8016" priority="203" operator="containsText" text="gggggggggg">
      <formula>NOT(ISERROR(SEARCH("gggggggggg",AW63)))</formula>
    </cfRule>
  </conditionalFormatting>
  <conditionalFormatting sqref="AW63:AZ63">
    <cfRule type="containsText" dxfId="8015" priority="204" operator="containsText" text="ggggg">
      <formula>NOT(ISERROR(SEARCH("ggggg",AW63)))</formula>
    </cfRule>
  </conditionalFormatting>
  <conditionalFormatting sqref="AW63:AZ63">
    <cfRule type="containsText" dxfId="8014" priority="205" operator="containsText" text="g">
      <formula>NOT(ISERROR(SEARCH("g",AW63)))</formula>
    </cfRule>
  </conditionalFormatting>
  <conditionalFormatting sqref="BB63">
    <cfRule type="cellIs" dxfId="8013" priority="198" operator="between">
      <formula>15</formula>
      <formula>20</formula>
    </cfRule>
  </conditionalFormatting>
  <conditionalFormatting sqref="BB63">
    <cfRule type="cellIs" dxfId="8012" priority="199" operator="between">
      <formula>10</formula>
      <formula>14.999</formula>
    </cfRule>
  </conditionalFormatting>
  <conditionalFormatting sqref="BB63">
    <cfRule type="cellIs" dxfId="8011" priority="200" operator="between">
      <formula>5</formula>
      <formula>9.999</formula>
    </cfRule>
  </conditionalFormatting>
  <conditionalFormatting sqref="BB63">
    <cfRule type="cellIs" dxfId="8010" priority="201" operator="between">
      <formula>0.001</formula>
      <formula>4.999</formula>
    </cfRule>
  </conditionalFormatting>
  <conditionalFormatting sqref="T9:V9">
    <cfRule type="beginsWith" dxfId="8009" priority="197" operator="beginsWith" text="?">
      <formula>LEFT(T9,LEN("?"))="?"</formula>
    </cfRule>
  </conditionalFormatting>
  <conditionalFormatting sqref="BI23">
    <cfRule type="cellIs" dxfId="8008" priority="193" operator="between">
      <formula>15</formula>
      <formula>20</formula>
    </cfRule>
  </conditionalFormatting>
  <conditionalFormatting sqref="BI23">
    <cfRule type="cellIs" dxfId="8007" priority="194" operator="between">
      <formula>10</formula>
      <formula>14.999</formula>
    </cfRule>
  </conditionalFormatting>
  <conditionalFormatting sqref="BI23">
    <cfRule type="cellIs" dxfId="8006" priority="195" operator="between">
      <formula>5</formula>
      <formula>9.999</formula>
    </cfRule>
  </conditionalFormatting>
  <conditionalFormatting sqref="BI23">
    <cfRule type="cellIs" dxfId="8005" priority="196" operator="between">
      <formula>0.001</formula>
      <formula>4.999</formula>
    </cfRule>
  </conditionalFormatting>
  <conditionalFormatting sqref="BI26">
    <cfRule type="cellIs" dxfId="8004" priority="189" operator="between">
      <formula>15</formula>
      <formula>20</formula>
    </cfRule>
  </conditionalFormatting>
  <conditionalFormatting sqref="BI26">
    <cfRule type="cellIs" dxfId="8003" priority="190" operator="between">
      <formula>10</formula>
      <formula>14.999</formula>
    </cfRule>
  </conditionalFormatting>
  <conditionalFormatting sqref="BI26">
    <cfRule type="cellIs" dxfId="8002" priority="191" operator="between">
      <formula>5</formula>
      <formula>9.999</formula>
    </cfRule>
  </conditionalFormatting>
  <conditionalFormatting sqref="BI26">
    <cfRule type="cellIs" dxfId="8001" priority="192" operator="between">
      <formula>0.001</formula>
      <formula>4.999</formula>
    </cfRule>
  </conditionalFormatting>
  <conditionalFormatting sqref="BI32">
    <cfRule type="cellIs" dxfId="8000" priority="185" operator="between">
      <formula>15</formula>
      <formula>20</formula>
    </cfRule>
  </conditionalFormatting>
  <conditionalFormatting sqref="BI32">
    <cfRule type="cellIs" dxfId="7999" priority="186" operator="between">
      <formula>10</formula>
      <formula>14.999</formula>
    </cfRule>
  </conditionalFormatting>
  <conditionalFormatting sqref="BI32">
    <cfRule type="cellIs" dxfId="7998" priority="187" operator="between">
      <formula>5</formula>
      <formula>9.999</formula>
    </cfRule>
  </conditionalFormatting>
  <conditionalFormatting sqref="BI32">
    <cfRule type="cellIs" dxfId="7997" priority="188" operator="between">
      <formula>0.001</formula>
      <formula>4.999</formula>
    </cfRule>
  </conditionalFormatting>
  <conditionalFormatting sqref="AC21">
    <cfRule type="cellIs" dxfId="7996" priority="181" operator="between">
      <formula>15</formula>
      <formula>20</formula>
    </cfRule>
  </conditionalFormatting>
  <conditionalFormatting sqref="AC21">
    <cfRule type="cellIs" dxfId="7995" priority="182" operator="between">
      <formula>10</formula>
      <formula>14.999</formula>
    </cfRule>
  </conditionalFormatting>
  <conditionalFormatting sqref="AC21">
    <cfRule type="cellIs" dxfId="7994" priority="183" operator="between">
      <formula>5</formula>
      <formula>9.999</formula>
    </cfRule>
  </conditionalFormatting>
  <conditionalFormatting sqref="AC21">
    <cfRule type="cellIs" dxfId="7993" priority="184" operator="between">
      <formula>0.001</formula>
      <formula>4.999</formula>
    </cfRule>
  </conditionalFormatting>
  <conditionalFormatting sqref="AE21">
    <cfRule type="cellIs" dxfId="7992" priority="179" operator="equal">
      <formula>2</formula>
    </cfRule>
  </conditionalFormatting>
  <conditionalFormatting sqref="AE21">
    <cfRule type="cellIs" dxfId="7991" priority="180" operator="equal">
      <formula>1</formula>
    </cfRule>
  </conditionalFormatting>
  <conditionalFormatting sqref="AE21">
    <cfRule type="cellIs" dxfId="7990" priority="175" operator="equal">
      <formula>6</formula>
    </cfRule>
  </conditionalFormatting>
  <conditionalFormatting sqref="AE21">
    <cfRule type="cellIs" dxfId="7989" priority="176" operator="equal">
      <formula>5</formula>
    </cfRule>
  </conditionalFormatting>
  <conditionalFormatting sqref="AE21">
    <cfRule type="cellIs" dxfId="7988" priority="177" operator="equal">
      <formula>4</formula>
    </cfRule>
  </conditionalFormatting>
  <conditionalFormatting sqref="AE21">
    <cfRule type="cellIs" dxfId="7987" priority="178" operator="equal">
      <formula>3</formula>
    </cfRule>
  </conditionalFormatting>
  <conditionalFormatting sqref="AE21">
    <cfRule type="containsBlanks" dxfId="7986" priority="174">
      <formula>LEN(TRIM(AE21))=0</formula>
    </cfRule>
  </conditionalFormatting>
  <conditionalFormatting sqref="AC24">
    <cfRule type="cellIs" dxfId="7985" priority="163" operator="between">
      <formula>15</formula>
      <formula>20</formula>
    </cfRule>
  </conditionalFormatting>
  <conditionalFormatting sqref="AC24">
    <cfRule type="cellIs" dxfId="7984" priority="164" operator="between">
      <formula>10</formula>
      <formula>14.999</formula>
    </cfRule>
  </conditionalFormatting>
  <conditionalFormatting sqref="AC24">
    <cfRule type="cellIs" dxfId="7983" priority="165" operator="between">
      <formula>5</formula>
      <formula>9.999</formula>
    </cfRule>
  </conditionalFormatting>
  <conditionalFormatting sqref="AC24">
    <cfRule type="cellIs" dxfId="7982" priority="166" operator="between">
      <formula>0.001</formula>
      <formula>4.999</formula>
    </cfRule>
  </conditionalFormatting>
  <conditionalFormatting sqref="AE24">
    <cfRule type="cellIs" dxfId="7981" priority="172" operator="equal">
      <formula>2</formula>
    </cfRule>
  </conditionalFormatting>
  <conditionalFormatting sqref="AE24">
    <cfRule type="cellIs" dxfId="7980" priority="173" operator="equal">
      <formula>1</formula>
    </cfRule>
  </conditionalFormatting>
  <conditionalFormatting sqref="AE24">
    <cfRule type="cellIs" dxfId="7979" priority="168" operator="equal">
      <formula>6</formula>
    </cfRule>
  </conditionalFormatting>
  <conditionalFormatting sqref="AE24">
    <cfRule type="cellIs" dxfId="7978" priority="169" operator="equal">
      <formula>5</formula>
    </cfRule>
  </conditionalFormatting>
  <conditionalFormatting sqref="AE24">
    <cfRule type="cellIs" dxfId="7977" priority="170" operator="equal">
      <formula>4</formula>
    </cfRule>
  </conditionalFormatting>
  <conditionalFormatting sqref="AE24">
    <cfRule type="cellIs" dxfId="7976" priority="171" operator="equal">
      <formula>3</formula>
    </cfRule>
  </conditionalFormatting>
  <conditionalFormatting sqref="AE24">
    <cfRule type="containsBlanks" dxfId="7975" priority="167">
      <formula>LEN(TRIM(AE24))=0</formula>
    </cfRule>
  </conditionalFormatting>
  <conditionalFormatting sqref="AC27">
    <cfRule type="cellIs" dxfId="7974" priority="152" operator="between">
      <formula>15</formula>
      <formula>20</formula>
    </cfRule>
  </conditionalFormatting>
  <conditionalFormatting sqref="AC27">
    <cfRule type="cellIs" dxfId="7973" priority="153" operator="between">
      <formula>10</formula>
      <formula>14.999</formula>
    </cfRule>
  </conditionalFormatting>
  <conditionalFormatting sqref="AC27">
    <cfRule type="cellIs" dxfId="7972" priority="154" operator="between">
      <formula>5</formula>
      <formula>9.999</formula>
    </cfRule>
  </conditionalFormatting>
  <conditionalFormatting sqref="AC27">
    <cfRule type="cellIs" dxfId="7971" priority="155" operator="between">
      <formula>0.001</formula>
      <formula>4.999</formula>
    </cfRule>
  </conditionalFormatting>
  <conditionalFormatting sqref="AE27">
    <cfRule type="cellIs" dxfId="7970" priority="161" operator="equal">
      <formula>2</formula>
    </cfRule>
  </conditionalFormatting>
  <conditionalFormatting sqref="AE27">
    <cfRule type="cellIs" dxfId="7969" priority="162" operator="equal">
      <formula>1</formula>
    </cfRule>
  </conditionalFormatting>
  <conditionalFormatting sqref="AE27">
    <cfRule type="cellIs" dxfId="7968" priority="157" operator="equal">
      <formula>6</formula>
    </cfRule>
  </conditionalFormatting>
  <conditionalFormatting sqref="AE27">
    <cfRule type="cellIs" dxfId="7967" priority="158" operator="equal">
      <formula>5</formula>
    </cfRule>
  </conditionalFormatting>
  <conditionalFormatting sqref="AE27">
    <cfRule type="cellIs" dxfId="7966" priority="159" operator="equal">
      <formula>4</formula>
    </cfRule>
  </conditionalFormatting>
  <conditionalFormatting sqref="AE27">
    <cfRule type="cellIs" dxfId="7965" priority="160" operator="equal">
      <formula>3</formula>
    </cfRule>
  </conditionalFormatting>
  <conditionalFormatting sqref="AE27">
    <cfRule type="containsBlanks" dxfId="7964" priority="156">
      <formula>LEN(TRIM(AE27))=0</formula>
    </cfRule>
  </conditionalFormatting>
  <conditionalFormatting sqref="AE30">
    <cfRule type="cellIs" dxfId="7963" priority="150" operator="equal">
      <formula>2</formula>
    </cfRule>
  </conditionalFormatting>
  <conditionalFormatting sqref="AE30">
    <cfRule type="cellIs" dxfId="7962" priority="151" operator="equal">
      <formula>1</formula>
    </cfRule>
  </conditionalFormatting>
  <conditionalFormatting sqref="AE30">
    <cfRule type="cellIs" dxfId="7961" priority="146" operator="equal">
      <formula>6</formula>
    </cfRule>
  </conditionalFormatting>
  <conditionalFormatting sqref="AE30">
    <cfRule type="cellIs" dxfId="7960" priority="147" operator="equal">
      <formula>5</formula>
    </cfRule>
  </conditionalFormatting>
  <conditionalFormatting sqref="AE30">
    <cfRule type="cellIs" dxfId="7959" priority="148" operator="equal">
      <formula>4</formula>
    </cfRule>
  </conditionalFormatting>
  <conditionalFormatting sqref="AE30">
    <cfRule type="cellIs" dxfId="7958" priority="149" operator="equal">
      <formula>3</formula>
    </cfRule>
  </conditionalFormatting>
  <conditionalFormatting sqref="AE30">
    <cfRule type="containsBlanks" dxfId="7957" priority="145">
      <formula>LEN(TRIM(AE30))=0</formula>
    </cfRule>
  </conditionalFormatting>
  <conditionalFormatting sqref="AC30">
    <cfRule type="cellIs" dxfId="7956" priority="141" operator="between">
      <formula>15</formula>
      <formula>20</formula>
    </cfRule>
  </conditionalFormatting>
  <conditionalFormatting sqref="AC30">
    <cfRule type="cellIs" dxfId="7955" priority="142" operator="between">
      <formula>10</formula>
      <formula>14.999</formula>
    </cfRule>
  </conditionalFormatting>
  <conditionalFormatting sqref="AC30">
    <cfRule type="cellIs" dxfId="7954" priority="143" operator="between">
      <formula>5</formula>
      <formula>9.999</formula>
    </cfRule>
  </conditionalFormatting>
  <conditionalFormatting sqref="AC30">
    <cfRule type="cellIs" dxfId="7953" priority="144" operator="between">
      <formula>0.001</formula>
      <formula>4.999</formula>
    </cfRule>
  </conditionalFormatting>
  <conditionalFormatting sqref="AE33">
    <cfRule type="cellIs" dxfId="7952" priority="139" operator="equal">
      <formula>2</formula>
    </cfRule>
  </conditionalFormatting>
  <conditionalFormatting sqref="AE33">
    <cfRule type="cellIs" dxfId="7951" priority="140" operator="equal">
      <formula>1</formula>
    </cfRule>
  </conditionalFormatting>
  <conditionalFormatting sqref="AE33">
    <cfRule type="cellIs" dxfId="7950" priority="135" operator="equal">
      <formula>6</formula>
    </cfRule>
  </conditionalFormatting>
  <conditionalFormatting sqref="AE33">
    <cfRule type="cellIs" dxfId="7949" priority="136" operator="equal">
      <formula>5</formula>
    </cfRule>
  </conditionalFormatting>
  <conditionalFormatting sqref="AE33">
    <cfRule type="cellIs" dxfId="7948" priority="137" operator="equal">
      <formula>4</formula>
    </cfRule>
  </conditionalFormatting>
  <conditionalFormatting sqref="AE33">
    <cfRule type="cellIs" dxfId="7947" priority="138" operator="equal">
      <formula>3</formula>
    </cfRule>
  </conditionalFormatting>
  <conditionalFormatting sqref="AE33">
    <cfRule type="containsBlanks" dxfId="7946" priority="134">
      <formula>LEN(TRIM(AE33))=0</formula>
    </cfRule>
  </conditionalFormatting>
  <conditionalFormatting sqref="AC33">
    <cfRule type="cellIs" dxfId="7945" priority="130" operator="between">
      <formula>15</formula>
      <formula>20</formula>
    </cfRule>
  </conditionalFormatting>
  <conditionalFormatting sqref="AC33">
    <cfRule type="cellIs" dxfId="7944" priority="131" operator="between">
      <formula>10</formula>
      <formula>14.999</formula>
    </cfRule>
  </conditionalFormatting>
  <conditionalFormatting sqref="AC33">
    <cfRule type="cellIs" dxfId="7943" priority="132" operator="between">
      <formula>5</formula>
      <formula>9.999</formula>
    </cfRule>
  </conditionalFormatting>
  <conditionalFormatting sqref="AC33">
    <cfRule type="cellIs" dxfId="7942" priority="133" operator="between">
      <formula>0.001</formula>
      <formula>4.999</formula>
    </cfRule>
  </conditionalFormatting>
  <conditionalFormatting sqref="AE36">
    <cfRule type="cellIs" dxfId="7941" priority="128" operator="equal">
      <formula>2</formula>
    </cfRule>
  </conditionalFormatting>
  <conditionalFormatting sqref="AE36">
    <cfRule type="cellIs" dxfId="7940" priority="129" operator="equal">
      <formula>1</formula>
    </cfRule>
  </conditionalFormatting>
  <conditionalFormatting sqref="AE36">
    <cfRule type="cellIs" dxfId="7939" priority="124" operator="equal">
      <formula>6</formula>
    </cfRule>
  </conditionalFormatting>
  <conditionalFormatting sqref="AE36">
    <cfRule type="cellIs" dxfId="7938" priority="125" operator="equal">
      <formula>5</formula>
    </cfRule>
  </conditionalFormatting>
  <conditionalFormatting sqref="AE36">
    <cfRule type="cellIs" dxfId="7937" priority="126" operator="equal">
      <formula>4</formula>
    </cfRule>
  </conditionalFormatting>
  <conditionalFormatting sqref="AE36">
    <cfRule type="cellIs" dxfId="7936" priority="127" operator="equal">
      <formula>3</formula>
    </cfRule>
  </conditionalFormatting>
  <conditionalFormatting sqref="AE36">
    <cfRule type="containsBlanks" dxfId="7935" priority="123">
      <formula>LEN(TRIM(AE36))=0</formula>
    </cfRule>
  </conditionalFormatting>
  <conditionalFormatting sqref="AC36">
    <cfRule type="cellIs" dxfId="7934" priority="119" operator="between">
      <formula>15</formula>
      <formula>20</formula>
    </cfRule>
  </conditionalFormatting>
  <conditionalFormatting sqref="AC36">
    <cfRule type="cellIs" dxfId="7933" priority="120" operator="between">
      <formula>10</formula>
      <formula>14.999</formula>
    </cfRule>
  </conditionalFormatting>
  <conditionalFormatting sqref="AC36">
    <cfRule type="cellIs" dxfId="7932" priority="121" operator="between">
      <formula>5</formula>
      <formula>9.999</formula>
    </cfRule>
  </conditionalFormatting>
  <conditionalFormatting sqref="AC36">
    <cfRule type="cellIs" dxfId="7931" priority="122" operator="between">
      <formula>0.001</formula>
      <formula>4.999</formula>
    </cfRule>
  </conditionalFormatting>
  <conditionalFormatting sqref="AE39">
    <cfRule type="cellIs" dxfId="7930" priority="117" operator="equal">
      <formula>2</formula>
    </cfRule>
  </conditionalFormatting>
  <conditionalFormatting sqref="AE39">
    <cfRule type="cellIs" dxfId="7929" priority="118" operator="equal">
      <formula>1</formula>
    </cfRule>
  </conditionalFormatting>
  <conditionalFormatting sqref="AE39">
    <cfRule type="cellIs" dxfId="7928" priority="113" operator="equal">
      <formula>6</formula>
    </cfRule>
  </conditionalFormatting>
  <conditionalFormatting sqref="AE39">
    <cfRule type="cellIs" dxfId="7927" priority="114" operator="equal">
      <formula>5</formula>
    </cfRule>
  </conditionalFormatting>
  <conditionalFormatting sqref="AE39">
    <cfRule type="cellIs" dxfId="7926" priority="115" operator="equal">
      <formula>4</formula>
    </cfRule>
  </conditionalFormatting>
  <conditionalFormatting sqref="AE39">
    <cfRule type="cellIs" dxfId="7925" priority="116" operator="equal">
      <formula>3</formula>
    </cfRule>
  </conditionalFormatting>
  <conditionalFormatting sqref="AE39">
    <cfRule type="containsBlanks" dxfId="7924" priority="112">
      <formula>LEN(TRIM(AE39))=0</formula>
    </cfRule>
  </conditionalFormatting>
  <conditionalFormatting sqref="AC39">
    <cfRule type="cellIs" dxfId="7923" priority="108" operator="between">
      <formula>15</formula>
      <formula>20</formula>
    </cfRule>
  </conditionalFormatting>
  <conditionalFormatting sqref="AC39">
    <cfRule type="cellIs" dxfId="7922" priority="109" operator="between">
      <formula>10</formula>
      <formula>14.999</formula>
    </cfRule>
  </conditionalFormatting>
  <conditionalFormatting sqref="AC39">
    <cfRule type="cellIs" dxfId="7921" priority="110" operator="between">
      <formula>5</formula>
      <formula>9.999</formula>
    </cfRule>
  </conditionalFormatting>
  <conditionalFormatting sqref="AC39">
    <cfRule type="cellIs" dxfId="7920" priority="111" operator="between">
      <formula>0.001</formula>
      <formula>4.999</formula>
    </cfRule>
  </conditionalFormatting>
  <conditionalFormatting sqref="AC42">
    <cfRule type="cellIs" dxfId="7919" priority="104" operator="between">
      <formula>15</formula>
      <formula>20</formula>
    </cfRule>
  </conditionalFormatting>
  <conditionalFormatting sqref="AC42">
    <cfRule type="cellIs" dxfId="7918" priority="105" operator="between">
      <formula>10</formula>
      <formula>14.999</formula>
    </cfRule>
  </conditionalFormatting>
  <conditionalFormatting sqref="AC42">
    <cfRule type="cellIs" dxfId="7917" priority="106" operator="between">
      <formula>5</formula>
      <formula>9.999</formula>
    </cfRule>
  </conditionalFormatting>
  <conditionalFormatting sqref="AC42">
    <cfRule type="cellIs" dxfId="7916" priority="107" operator="between">
      <formula>0.001</formula>
      <formula>4.999</formula>
    </cfRule>
  </conditionalFormatting>
  <conditionalFormatting sqref="AE45">
    <cfRule type="cellIs" dxfId="7915" priority="102" operator="equal">
      <formula>2</formula>
    </cfRule>
  </conditionalFormatting>
  <conditionalFormatting sqref="AE45">
    <cfRule type="cellIs" dxfId="7914" priority="103" operator="equal">
      <formula>1</formula>
    </cfRule>
  </conditionalFormatting>
  <conditionalFormatting sqref="AE45">
    <cfRule type="cellIs" dxfId="7913" priority="98" operator="equal">
      <formula>6</formula>
    </cfRule>
  </conditionalFormatting>
  <conditionalFormatting sqref="AE45">
    <cfRule type="cellIs" dxfId="7912" priority="99" operator="equal">
      <formula>5</formula>
    </cfRule>
  </conditionalFormatting>
  <conditionalFormatting sqref="AE45">
    <cfRule type="cellIs" dxfId="7911" priority="100" operator="equal">
      <formula>4</formula>
    </cfRule>
  </conditionalFormatting>
  <conditionalFormatting sqref="AE45">
    <cfRule type="cellIs" dxfId="7910" priority="101" operator="equal">
      <formula>3</formula>
    </cfRule>
  </conditionalFormatting>
  <conditionalFormatting sqref="AE45">
    <cfRule type="containsBlanks" dxfId="7909" priority="97">
      <formula>LEN(TRIM(AE45))=0</formula>
    </cfRule>
  </conditionalFormatting>
  <conditionalFormatting sqref="AC45">
    <cfRule type="cellIs" dxfId="7908" priority="93" operator="between">
      <formula>15</formula>
      <formula>20</formula>
    </cfRule>
  </conditionalFormatting>
  <conditionalFormatting sqref="AC45">
    <cfRule type="cellIs" dxfId="7907" priority="94" operator="between">
      <formula>10</formula>
      <formula>14.999</formula>
    </cfRule>
  </conditionalFormatting>
  <conditionalFormatting sqref="AC45">
    <cfRule type="cellIs" dxfId="7906" priority="95" operator="between">
      <formula>5</formula>
      <formula>9.999</formula>
    </cfRule>
  </conditionalFormatting>
  <conditionalFormatting sqref="AC45">
    <cfRule type="cellIs" dxfId="7905" priority="96" operator="between">
      <formula>0.001</formula>
      <formula>4.999</formula>
    </cfRule>
  </conditionalFormatting>
  <conditionalFormatting sqref="AE51">
    <cfRule type="cellIs" dxfId="7904" priority="80" operator="equal">
      <formula>2</formula>
    </cfRule>
  </conditionalFormatting>
  <conditionalFormatting sqref="AE51">
    <cfRule type="cellIs" dxfId="7903" priority="81" operator="equal">
      <formula>1</formula>
    </cfRule>
  </conditionalFormatting>
  <conditionalFormatting sqref="AE51">
    <cfRule type="cellIs" dxfId="7902" priority="76" operator="equal">
      <formula>6</formula>
    </cfRule>
  </conditionalFormatting>
  <conditionalFormatting sqref="AE51">
    <cfRule type="cellIs" dxfId="7901" priority="77" operator="equal">
      <formula>5</formula>
    </cfRule>
  </conditionalFormatting>
  <conditionalFormatting sqref="AE51">
    <cfRule type="cellIs" dxfId="7900" priority="78" operator="equal">
      <formula>4</formula>
    </cfRule>
  </conditionalFormatting>
  <conditionalFormatting sqref="AE51">
    <cfRule type="cellIs" dxfId="7899" priority="79" operator="equal">
      <formula>3</formula>
    </cfRule>
  </conditionalFormatting>
  <conditionalFormatting sqref="AE51">
    <cfRule type="containsBlanks" dxfId="7898" priority="75">
      <formula>LEN(TRIM(AE51))=0</formula>
    </cfRule>
  </conditionalFormatting>
  <conditionalFormatting sqref="AC51">
    <cfRule type="cellIs" dxfId="7897" priority="71" operator="between">
      <formula>15</formula>
      <formula>20</formula>
    </cfRule>
  </conditionalFormatting>
  <conditionalFormatting sqref="AC51">
    <cfRule type="cellIs" dxfId="7896" priority="72" operator="between">
      <formula>10</formula>
      <formula>14.999</formula>
    </cfRule>
  </conditionalFormatting>
  <conditionalFormatting sqref="AC51">
    <cfRule type="cellIs" dxfId="7895" priority="73" operator="between">
      <formula>5</formula>
      <formula>9.999</formula>
    </cfRule>
  </conditionalFormatting>
  <conditionalFormatting sqref="AC51">
    <cfRule type="cellIs" dxfId="7894" priority="74" operator="between">
      <formula>0.001</formula>
      <formula>4.999</formula>
    </cfRule>
  </conditionalFormatting>
  <conditionalFormatting sqref="AE54">
    <cfRule type="cellIs" dxfId="7893" priority="69" operator="equal">
      <formula>2</formula>
    </cfRule>
  </conditionalFormatting>
  <conditionalFormatting sqref="AE54">
    <cfRule type="cellIs" dxfId="7892" priority="70" operator="equal">
      <formula>1</formula>
    </cfRule>
  </conditionalFormatting>
  <conditionalFormatting sqref="AE54">
    <cfRule type="cellIs" dxfId="7891" priority="65" operator="equal">
      <formula>6</formula>
    </cfRule>
  </conditionalFormatting>
  <conditionalFormatting sqref="AE54">
    <cfRule type="cellIs" dxfId="7890" priority="66" operator="equal">
      <formula>5</formula>
    </cfRule>
  </conditionalFormatting>
  <conditionalFormatting sqref="AE54">
    <cfRule type="cellIs" dxfId="7889" priority="67" operator="equal">
      <formula>4</formula>
    </cfRule>
  </conditionalFormatting>
  <conditionalFormatting sqref="AE54">
    <cfRule type="cellIs" dxfId="7888" priority="68" operator="equal">
      <formula>3</formula>
    </cfRule>
  </conditionalFormatting>
  <conditionalFormatting sqref="AE54">
    <cfRule type="containsBlanks" dxfId="7887" priority="64">
      <formula>LEN(TRIM(AE54))=0</formula>
    </cfRule>
  </conditionalFormatting>
  <conditionalFormatting sqref="AC54">
    <cfRule type="cellIs" dxfId="7886" priority="60" operator="between">
      <formula>15</formula>
      <formula>20</formula>
    </cfRule>
  </conditionalFormatting>
  <conditionalFormatting sqref="AC54">
    <cfRule type="cellIs" dxfId="7885" priority="61" operator="between">
      <formula>10</formula>
      <formula>14.999</formula>
    </cfRule>
  </conditionalFormatting>
  <conditionalFormatting sqref="AC54">
    <cfRule type="cellIs" dxfId="7884" priority="62" operator="between">
      <formula>5</formula>
      <formula>9.999</formula>
    </cfRule>
  </conditionalFormatting>
  <conditionalFormatting sqref="AC54">
    <cfRule type="cellIs" dxfId="7883" priority="63" operator="between">
      <formula>0.001</formula>
      <formula>4.999</formula>
    </cfRule>
  </conditionalFormatting>
  <conditionalFormatting sqref="P23">
    <cfRule type="cellIs" dxfId="7882" priority="23" operator="between">
      <formula>15</formula>
      <formula>20</formula>
    </cfRule>
  </conditionalFormatting>
  <conditionalFormatting sqref="P23">
    <cfRule type="cellIs" dxfId="7881" priority="24" operator="between">
      <formula>10</formula>
      <formula>14.999</formula>
    </cfRule>
  </conditionalFormatting>
  <conditionalFormatting sqref="P23">
    <cfRule type="cellIs" dxfId="7880" priority="25" operator="between">
      <formula>5</formula>
      <formula>9.999</formula>
    </cfRule>
  </conditionalFormatting>
  <conditionalFormatting sqref="P23">
    <cfRule type="cellIs" dxfId="7879" priority="26" operator="between">
      <formula>0.001</formula>
      <formula>4.999</formula>
    </cfRule>
  </conditionalFormatting>
  <conditionalFormatting sqref="P26">
    <cfRule type="cellIs" dxfId="7878" priority="19" operator="between">
      <formula>15</formula>
      <formula>20</formula>
    </cfRule>
  </conditionalFormatting>
  <conditionalFormatting sqref="P26">
    <cfRule type="cellIs" dxfId="7877" priority="20" operator="between">
      <formula>10</formula>
      <formula>14.999</formula>
    </cfRule>
  </conditionalFormatting>
  <conditionalFormatting sqref="P26">
    <cfRule type="cellIs" dxfId="7876" priority="21" operator="between">
      <formula>5</formula>
      <formula>9.999</formula>
    </cfRule>
  </conditionalFormatting>
  <conditionalFormatting sqref="P26">
    <cfRule type="cellIs" dxfId="7875" priority="22" operator="between">
      <formula>0.001</formula>
      <formula>4.999</formula>
    </cfRule>
  </conditionalFormatting>
  <conditionalFormatting sqref="P32">
    <cfRule type="cellIs" dxfId="7874" priority="15" operator="between">
      <formula>15</formula>
      <formula>20</formula>
    </cfRule>
  </conditionalFormatting>
  <conditionalFormatting sqref="P32">
    <cfRule type="cellIs" dxfId="7873" priority="16" operator="between">
      <formula>10</formula>
      <formula>14.999</formula>
    </cfRule>
  </conditionalFormatting>
  <conditionalFormatting sqref="P32">
    <cfRule type="cellIs" dxfId="7872" priority="17" operator="between">
      <formula>5</formula>
      <formula>9.999</formula>
    </cfRule>
  </conditionalFormatting>
  <conditionalFormatting sqref="P32">
    <cfRule type="cellIs" dxfId="7871" priority="18" operator="between">
      <formula>0.001</formula>
      <formula>4.999</formula>
    </cfRule>
  </conditionalFormatting>
  <conditionalFormatting sqref="I5">
    <cfRule type="beginsWith" dxfId="7870" priority="14" operator="beginsWith" text="?">
      <formula>LEFT(I5,LEN("?"))="?"</formula>
    </cfRule>
  </conditionalFormatting>
  <conditionalFormatting sqref="I6">
    <cfRule type="beginsWith" dxfId="7869" priority="13" operator="beginsWith" text="?">
      <formula>LEFT(I6,LEN("?"))="?"</formula>
    </cfRule>
  </conditionalFormatting>
  <conditionalFormatting sqref="Q5:V6">
    <cfRule type="beginsWith" dxfId="7868" priority="12" operator="beginsWith" text="?">
      <formula>LEFT(Q5,LEN("?"))="?"</formula>
    </cfRule>
  </conditionalFormatting>
  <conditionalFormatting sqref="AE42">
    <cfRule type="cellIs" dxfId="7867" priority="10" operator="equal">
      <formula>2</formula>
    </cfRule>
  </conditionalFormatting>
  <conditionalFormatting sqref="AE42">
    <cfRule type="cellIs" dxfId="7866" priority="11" operator="equal">
      <formula>1</formula>
    </cfRule>
  </conditionalFormatting>
  <conditionalFormatting sqref="AE42">
    <cfRule type="cellIs" dxfId="7865" priority="6" operator="equal">
      <formula>6</formula>
    </cfRule>
  </conditionalFormatting>
  <conditionalFormatting sqref="AE42">
    <cfRule type="cellIs" dxfId="7864" priority="7" operator="equal">
      <formula>5</formula>
    </cfRule>
  </conditionalFormatting>
  <conditionalFormatting sqref="AE42">
    <cfRule type="cellIs" dxfId="7863" priority="8" operator="equal">
      <formula>4</formula>
    </cfRule>
  </conditionalFormatting>
  <conditionalFormatting sqref="AE42">
    <cfRule type="cellIs" dxfId="7862" priority="9" operator="equal">
      <formula>3</formula>
    </cfRule>
  </conditionalFormatting>
  <conditionalFormatting sqref="AE42">
    <cfRule type="containsBlanks" dxfId="7861" priority="5">
      <formula>LEN(TRIM(AE42))=0</formula>
    </cfRule>
  </conditionalFormatting>
  <conditionalFormatting sqref="Q29:Q31">
    <cfRule type="cellIs" dxfId="7860" priority="4" operator="equal">
      <formula>0</formula>
    </cfRule>
  </conditionalFormatting>
  <conditionalFormatting sqref="S20:S22">
    <cfRule type="cellIs" dxfId="7859" priority="3" operator="equal">
      <formula>0</formula>
    </cfRule>
  </conditionalFormatting>
  <conditionalFormatting sqref="R29:R31">
    <cfRule type="cellIs" dxfId="7858" priority="2" operator="equal">
      <formula>0</formula>
    </cfRule>
  </conditionalFormatting>
  <conditionalFormatting sqref="S29:S31">
    <cfRule type="cellIs" dxfId="7857" priority="1" operator="equal">
      <formula>0</formula>
    </cfRule>
  </conditionalFormatting>
  <pageMargins left="0.23622047244094491" right="0.23622047244094491" top="0.74803149606299213" bottom="0.74803149606299213" header="0.31496062992125984" footer="0.31496062992125984"/>
  <pageSetup paperSize="9" scale="36" orientation="landscape" horizontalDpi="0"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7">
    <tabColor indexed="5"/>
    <pageSetUpPr fitToPage="1"/>
  </sheetPr>
  <dimension ref="B2:CB81"/>
  <sheetViews>
    <sheetView showRowColHeaders="0" zoomScale="55" workbookViewId="0">
      <selection sqref="A1:AU63"/>
    </sheetView>
  </sheetViews>
  <sheetFormatPr baseColWidth="10" defaultColWidth="10.85546875" defaultRowHeight="15"/>
  <cols>
    <col min="1" max="1" width="1.7109375" style="1" customWidth="1"/>
    <col min="2" max="2" width="2.42578125" style="1" customWidth="1"/>
    <col min="3" max="4" width="1.7109375" style="1" customWidth="1"/>
    <col min="5" max="5" width="2.28515625" style="1" customWidth="1"/>
    <col min="6" max="6" width="14.140625" style="1" customWidth="1"/>
    <col min="7" max="7" width="6.7109375" style="1" customWidth="1"/>
    <col min="8" max="8" width="1.7109375" style="1" customWidth="1"/>
    <col min="9" max="9" width="5" style="1" customWidth="1"/>
    <col min="10" max="10" width="2.28515625" style="1" customWidth="1"/>
    <col min="11" max="11" width="14.140625" style="1" customWidth="1"/>
    <col min="12" max="12" width="6.7109375" style="1" customWidth="1"/>
    <col min="13" max="13" width="5.140625" style="1" customWidth="1"/>
    <col min="14" max="14" width="5" style="1" customWidth="1"/>
    <col min="15" max="15" width="3.28515625" style="1" customWidth="1"/>
    <col min="16" max="19" width="10" style="1" customWidth="1"/>
    <col min="20" max="20" width="5.28515625" style="1" bestFit="1" customWidth="1"/>
    <col min="21" max="21" width="10.140625" style="1" bestFit="1" customWidth="1"/>
    <col min="22" max="22" width="73.85546875" style="1" bestFit="1" customWidth="1"/>
    <col min="23" max="23" width="0.85546875" style="1" customWidth="1"/>
    <col min="24" max="24" width="8.85546875" style="1" customWidth="1"/>
    <col min="25" max="25" width="8.140625" style="1" customWidth="1"/>
    <col min="26" max="26" width="8.28515625" style="1" customWidth="1"/>
    <col min="27" max="27" width="8.85546875" style="1" customWidth="1"/>
    <col min="28" max="28" width="0.85546875" style="1" customWidth="1"/>
    <col min="29" max="29" width="9" style="1" customWidth="1"/>
    <col min="30" max="30" width="0.85546875" style="1" customWidth="1"/>
    <col min="31" max="31" width="8.28515625" style="1" customWidth="1"/>
    <col min="32" max="32" width="0.85546875" style="1" customWidth="1"/>
    <col min="33" max="33" width="49.28515625" style="1" customWidth="1"/>
    <col min="34" max="34" width="5" style="1" customWidth="1"/>
    <col min="35" max="35" width="2.42578125" style="1" customWidth="1"/>
    <col min="36" max="36" width="1.7109375" style="1" customWidth="1"/>
    <col min="37" max="37" width="11.7109375" style="1" customWidth="1"/>
    <col min="38" max="38" width="1.7109375" style="1" customWidth="1"/>
    <col min="39" max="39" width="8.28515625" style="1" customWidth="1"/>
    <col min="40" max="40" width="3.28515625" style="1" customWidth="1"/>
    <col min="41" max="42" width="1.7109375" style="1" customWidth="1"/>
    <col min="43" max="43" width="10" style="1" customWidth="1"/>
    <col min="44" max="44" width="3.28515625" style="1" customWidth="1"/>
    <col min="45" max="45" width="1.7109375" style="1" customWidth="1"/>
    <col min="46" max="46" width="2.42578125" style="1" customWidth="1"/>
    <col min="47" max="47" width="3.7109375" style="1" customWidth="1"/>
    <col min="48" max="48" width="0.85546875" style="1" hidden="1" customWidth="1"/>
    <col min="49" max="49" width="8.85546875" style="1" hidden="1" customWidth="1"/>
    <col min="50" max="50" width="8.140625" style="1" hidden="1" customWidth="1"/>
    <col min="51" max="51" width="8.28515625" style="1" hidden="1" customWidth="1"/>
    <col min="52" max="52" width="8.85546875" style="1" hidden="1" customWidth="1"/>
    <col min="53" max="53" width="0.85546875" style="1" hidden="1" customWidth="1"/>
    <col min="54" max="54" width="8.28515625" style="1" hidden="1" customWidth="1"/>
    <col min="55" max="55" width="0.85546875" style="1" hidden="1" customWidth="1"/>
    <col min="56" max="56" width="8.28515625" style="1" hidden="1" customWidth="1"/>
    <col min="57" max="57" width="0.85546875" style="1" hidden="1" customWidth="1"/>
    <col min="58" max="64" width="0" style="1" hidden="1" customWidth="1"/>
    <col min="65" max="16384" width="10.85546875" style="1"/>
  </cols>
  <sheetData>
    <row r="2" spans="2:80" ht="15" customHeight="1">
      <c r="B2" s="350"/>
      <c r="C2" s="351"/>
      <c r="D2" s="351"/>
      <c r="E2" s="351"/>
      <c r="F2" s="351"/>
      <c r="G2" s="351"/>
      <c r="H2" s="351"/>
      <c r="I2" s="351"/>
      <c r="J2" s="351"/>
      <c r="K2" s="351"/>
      <c r="L2" s="351"/>
      <c r="M2" s="351"/>
      <c r="N2" s="351"/>
      <c r="O2" s="351"/>
      <c r="P2" s="351"/>
      <c r="Q2" s="351"/>
      <c r="R2" s="351"/>
      <c r="S2" s="351"/>
      <c r="T2" s="351"/>
      <c r="U2" s="351"/>
      <c r="V2" s="351"/>
      <c r="W2" s="351"/>
      <c r="X2" s="351"/>
      <c r="Y2" s="351"/>
      <c r="Z2" s="351"/>
      <c r="AA2" s="351"/>
      <c r="AB2" s="351"/>
      <c r="AC2" s="351"/>
      <c r="AD2" s="351"/>
      <c r="AE2" s="351"/>
      <c r="AF2" s="351"/>
      <c r="AG2" s="351"/>
      <c r="AH2" s="351"/>
      <c r="AI2" s="351"/>
      <c r="AJ2" s="351"/>
      <c r="AK2" s="351"/>
      <c r="AL2" s="3"/>
      <c r="AM2" s="3"/>
      <c r="AN2" s="3"/>
      <c r="AO2" s="3"/>
      <c r="AP2" s="3"/>
      <c r="AQ2" s="3"/>
      <c r="AR2" s="3"/>
      <c r="AS2" s="3"/>
      <c r="AT2" s="4"/>
    </row>
    <row r="3" spans="2:80" ht="9.9499999999999993" customHeight="1">
      <c r="B3" s="352"/>
      <c r="AQ3" s="9"/>
      <c r="AR3" s="9"/>
      <c r="AS3" s="9"/>
      <c r="AT3" s="10"/>
    </row>
    <row r="4" spans="2:80" ht="9.9499999999999993" customHeight="1">
      <c r="B4" s="352"/>
      <c r="AS4" s="9"/>
      <c r="AT4" s="10"/>
    </row>
    <row r="5" spans="2:80" s="353" customFormat="1" ht="27.95" customHeight="1">
      <c r="B5" s="354"/>
      <c r="C5" s="11"/>
      <c r="D5" s="11"/>
      <c r="E5" s="11"/>
      <c r="F5" s="11"/>
      <c r="G5" s="11"/>
      <c r="H5" s="13"/>
      <c r="I5" s="1279" t="str">
        <f>IF('Suivi des évaluations'!K5=0,"?",'Suivi des évaluations'!K5)</f>
        <v>?</v>
      </c>
      <c r="J5" s="1279"/>
      <c r="K5" s="1279"/>
      <c r="L5" s="1279"/>
      <c r="M5" s="1279"/>
      <c r="N5" s="1279"/>
      <c r="O5" s="1279"/>
      <c r="P5" s="1279"/>
      <c r="Q5" s="1326"/>
      <c r="R5" s="1326"/>
      <c r="S5" s="1326"/>
      <c r="T5" s="1326"/>
      <c r="U5" s="1326"/>
      <c r="V5" s="1326"/>
      <c r="W5" s="355"/>
      <c r="X5" s="355"/>
      <c r="Y5" s="355"/>
      <c r="Z5" s="355"/>
      <c r="AA5" s="355"/>
      <c r="AB5" s="355"/>
      <c r="AD5" s="356"/>
      <c r="AE5" s="11"/>
      <c r="AF5" s="1"/>
      <c r="AG5" s="1"/>
      <c r="AH5" s="1"/>
      <c r="AI5" s="1"/>
      <c r="AJ5" s="1"/>
      <c r="AK5" s="1"/>
      <c r="AL5" s="1"/>
      <c r="AM5" s="1"/>
      <c r="AN5" s="1"/>
      <c r="AO5" s="1"/>
      <c r="AP5" s="1"/>
      <c r="AT5" s="10"/>
      <c r="AU5" s="357"/>
      <c r="AV5" s="355"/>
      <c r="AW5" s="355"/>
      <c r="AX5" s="355"/>
      <c r="AY5" s="355"/>
      <c r="AZ5" s="355"/>
      <c r="BA5" s="355"/>
      <c r="BC5" s="356"/>
      <c r="BD5" s="11"/>
      <c r="BE5" s="1"/>
      <c r="BF5" s="358"/>
      <c r="BG5" s="1278"/>
      <c r="BH5" s="359"/>
      <c r="BI5" s="359"/>
      <c r="BJ5" s="360"/>
      <c r="BK5" s="360"/>
      <c r="BL5" s="360"/>
      <c r="BM5" s="360"/>
      <c r="BN5" s="360"/>
      <c r="BO5" s="360"/>
      <c r="BP5" s="360"/>
      <c r="BQ5" s="360"/>
      <c r="BR5" s="360"/>
      <c r="BS5" s="361"/>
      <c r="BT5" s="361"/>
      <c r="BU5" s="361"/>
      <c r="BV5" s="361"/>
      <c r="BW5" s="361"/>
      <c r="BX5" s="361"/>
      <c r="BY5" s="361"/>
      <c r="BZ5" s="361"/>
      <c r="CA5" s="361"/>
      <c r="CB5" s="361"/>
    </row>
    <row r="6" spans="2:80" s="353" customFormat="1" ht="27.95" customHeight="1">
      <c r="B6" s="354"/>
      <c r="C6" s="11"/>
      <c r="D6" s="11"/>
      <c r="E6" s="11"/>
      <c r="F6" s="11"/>
      <c r="G6" s="11"/>
      <c r="H6" s="13"/>
      <c r="I6" s="1279" t="str">
        <f>IF('Suivi des évaluations'!K7=0,"?",'Suivi des évaluations'!K7)</f>
        <v>?</v>
      </c>
      <c r="J6" s="1279"/>
      <c r="K6" s="1279"/>
      <c r="L6" s="1279"/>
      <c r="M6" s="1279"/>
      <c r="N6" s="1279"/>
      <c r="O6" s="1279"/>
      <c r="P6" s="1279"/>
      <c r="Q6" s="1326"/>
      <c r="R6" s="1326"/>
      <c r="S6" s="1326"/>
      <c r="T6" s="1326"/>
      <c r="U6" s="1326"/>
      <c r="V6" s="1326"/>
      <c r="W6" s="355"/>
      <c r="X6" s="355"/>
      <c r="Y6" s="355"/>
      <c r="Z6" s="355"/>
      <c r="AA6" s="355"/>
      <c r="AB6" s="355"/>
      <c r="AD6" s="356"/>
      <c r="AE6" s="11"/>
      <c r="AF6" s="1"/>
      <c r="AG6" s="1"/>
      <c r="AH6" s="1"/>
      <c r="AI6" s="1"/>
      <c r="AJ6" s="1"/>
      <c r="AK6" s="1"/>
      <c r="AL6" s="1"/>
      <c r="AM6" s="1"/>
      <c r="AN6" s="1"/>
      <c r="AO6" s="1"/>
      <c r="AP6" s="1"/>
      <c r="AT6" s="10"/>
      <c r="AU6" s="357"/>
      <c r="AV6" s="355"/>
      <c r="AW6" s="355"/>
      <c r="AX6" s="355"/>
      <c r="AY6" s="355"/>
      <c r="AZ6" s="355"/>
      <c r="BA6" s="355"/>
      <c r="BC6" s="356"/>
      <c r="BD6" s="11"/>
      <c r="BE6" s="1"/>
      <c r="BF6" s="358"/>
      <c r="BG6" s="1278"/>
      <c r="BH6" s="359"/>
      <c r="BI6" s="359"/>
      <c r="BJ6" s="360"/>
      <c r="BK6" s="360"/>
      <c r="BL6" s="360"/>
      <c r="BM6" s="360"/>
      <c r="BN6" s="360"/>
      <c r="BO6" s="360"/>
      <c r="BP6" s="360"/>
      <c r="BQ6" s="360"/>
      <c r="BR6" s="360"/>
      <c r="BS6" s="361"/>
      <c r="BT6" s="361"/>
      <c r="BU6" s="361"/>
      <c r="BV6" s="361"/>
      <c r="BW6" s="361"/>
      <c r="BX6" s="361"/>
      <c r="BY6" s="361"/>
      <c r="BZ6" s="361"/>
      <c r="CA6" s="361"/>
      <c r="CB6" s="361"/>
    </row>
    <row r="7" spans="2:80" s="362" customFormat="1" ht="20.100000000000001" customHeight="1">
      <c r="B7" s="363"/>
      <c r="C7" s="21"/>
      <c r="D7" s="21"/>
      <c r="E7" s="21"/>
      <c r="F7" s="21"/>
      <c r="G7" s="21"/>
      <c r="H7" s="21"/>
      <c r="I7" s="21"/>
      <c r="J7" s="21"/>
      <c r="K7" s="21"/>
      <c r="L7" s="21"/>
      <c r="M7" s="21"/>
      <c r="N7" s="21"/>
      <c r="O7" s="21"/>
      <c r="P7" s="23"/>
      <c r="Q7" s="23"/>
      <c r="R7" s="23"/>
      <c r="S7" s="24"/>
      <c r="T7" s="24"/>
      <c r="U7" s="24"/>
      <c r="V7" s="24"/>
      <c r="W7" s="24"/>
      <c r="X7" s="24"/>
      <c r="Y7" s="24"/>
      <c r="Z7" s="8"/>
      <c r="AA7" s="1"/>
      <c r="AB7" s="1"/>
      <c r="AC7" s="1"/>
      <c r="AD7" s="1"/>
      <c r="AE7" s="1"/>
      <c r="AF7" s="1"/>
      <c r="AG7" s="1"/>
      <c r="AH7" s="1"/>
      <c r="AI7" s="1"/>
      <c r="AJ7" s="1"/>
      <c r="AK7" s="11"/>
      <c r="AL7" s="11"/>
      <c r="AM7" s="11"/>
      <c r="AN7" s="19"/>
      <c r="AO7" s="19"/>
      <c r="AP7" s="19"/>
      <c r="AQ7" s="11"/>
      <c r="AR7" s="11"/>
      <c r="AS7" s="11"/>
      <c r="AT7" s="20"/>
      <c r="AU7" s="357"/>
      <c r="AV7" s="24"/>
      <c r="AW7" s="24"/>
      <c r="AX7" s="24"/>
      <c r="AY7" s="8"/>
      <c r="AZ7" s="1"/>
      <c r="BA7" s="1"/>
      <c r="BB7" s="1"/>
      <c r="BC7" s="1"/>
      <c r="BD7" s="1"/>
      <c r="BE7" s="1"/>
      <c r="BF7" s="37"/>
      <c r="BG7" s="37"/>
      <c r="BH7" s="37"/>
      <c r="BI7" s="37"/>
      <c r="BJ7" s="364"/>
      <c r="BK7" s="364"/>
      <c r="BL7" s="364"/>
      <c r="BM7" s="364"/>
      <c r="BN7" s="364"/>
      <c r="BO7" s="365"/>
      <c r="BP7" s="365"/>
      <c r="BQ7" s="365"/>
      <c r="BR7" s="365"/>
      <c r="BS7" s="364"/>
      <c r="BT7" s="364"/>
      <c r="BU7" s="364"/>
      <c r="BV7" s="366"/>
      <c r="BW7" s="366"/>
      <c r="BX7" s="366"/>
      <c r="BY7" s="366"/>
      <c r="BZ7" s="366"/>
      <c r="CA7" s="366"/>
      <c r="CB7" s="366"/>
    </row>
    <row r="8" spans="2:80" s="362" customFormat="1" ht="60" customHeight="1">
      <c r="B8" s="1069" t="s">
        <v>0</v>
      </c>
      <c r="C8" s="1070"/>
      <c r="D8" s="1070"/>
      <c r="E8" s="1070"/>
      <c r="F8" s="1070"/>
      <c r="G8" s="130"/>
      <c r="H8" s="29"/>
      <c r="I8" s="30"/>
      <c r="J8" s="1280" t="s">
        <v>170</v>
      </c>
      <c r="K8" s="1280"/>
      <c r="L8" s="1280"/>
      <c r="M8" s="1280"/>
      <c r="N8" s="1280"/>
      <c r="O8" s="1280"/>
      <c r="P8" s="1280"/>
      <c r="Q8" s="1280"/>
      <c r="R8" s="1280"/>
      <c r="S8" s="1280"/>
      <c r="T8" s="1280"/>
      <c r="U8" s="1280"/>
      <c r="V8" s="1280"/>
      <c r="W8" s="133"/>
      <c r="X8" s="133"/>
      <c r="Y8" s="133"/>
      <c r="Z8" s="133"/>
      <c r="AA8" s="133"/>
      <c r="AB8" s="133"/>
      <c r="AC8" s="133"/>
      <c r="AD8" s="133"/>
      <c r="AE8" s="133"/>
      <c r="AF8" s="133"/>
      <c r="AG8" s="29"/>
      <c r="AH8" s="29"/>
      <c r="AI8" s="29"/>
      <c r="AJ8" s="29"/>
      <c r="AK8" s="11"/>
      <c r="AL8" s="11"/>
      <c r="AM8" s="11"/>
      <c r="AN8" s="19"/>
      <c r="AO8" s="19"/>
      <c r="AP8" s="19"/>
      <c r="AQ8" s="11"/>
      <c r="AR8" s="11"/>
      <c r="AS8" s="11"/>
      <c r="AT8" s="367"/>
      <c r="AU8" s="29"/>
      <c r="AV8" s="133"/>
      <c r="AW8" s="133"/>
      <c r="AX8" s="133"/>
      <c r="AY8" s="133"/>
      <c r="AZ8" s="133"/>
      <c r="BA8" s="133"/>
      <c r="BB8" s="133"/>
      <c r="BC8" s="133"/>
      <c r="BD8" s="133"/>
      <c r="BE8" s="133"/>
      <c r="BF8" s="29"/>
      <c r="BG8" s="29"/>
      <c r="BH8" s="29"/>
      <c r="BI8" s="368"/>
      <c r="BJ8" s="368"/>
      <c r="BK8" s="368"/>
      <c r="BL8" s="368"/>
      <c r="BM8" s="368"/>
      <c r="BN8" s="368"/>
      <c r="BO8" s="368"/>
      <c r="BP8" s="368"/>
      <c r="BQ8" s="368"/>
      <c r="BR8" s="368"/>
      <c r="BS8" s="368"/>
      <c r="BT8" s="368"/>
      <c r="BU8" s="368"/>
      <c r="BV8" s="369"/>
      <c r="BW8" s="369"/>
      <c r="BX8" s="369"/>
      <c r="BY8" s="369"/>
      <c r="BZ8" s="369"/>
      <c r="CA8" s="369"/>
      <c r="CB8" s="366"/>
    </row>
    <row r="9" spans="2:80" ht="30" customHeight="1">
      <c r="B9" s="1314" t="s">
        <v>171</v>
      </c>
      <c r="C9" s="1315"/>
      <c r="D9" s="1315"/>
      <c r="E9" s="1315"/>
      <c r="F9" s="1315"/>
      <c r="G9" s="1315"/>
      <c r="H9" s="1315"/>
      <c r="I9" s="1315"/>
      <c r="J9" s="1315"/>
      <c r="K9" s="1315"/>
      <c r="L9" s="1315"/>
      <c r="M9" s="1315"/>
      <c r="N9" s="1315"/>
      <c r="O9" s="1315"/>
      <c r="P9" s="1315"/>
      <c r="Q9" s="1315"/>
      <c r="R9" s="1315"/>
      <c r="S9" s="1315"/>
      <c r="T9" s="1161">
        <v>44286</v>
      </c>
      <c r="U9" s="1161"/>
      <c r="V9" s="1161"/>
      <c r="W9" s="370"/>
      <c r="X9" s="1316"/>
      <c r="Y9" s="1316"/>
      <c r="Z9" s="1316"/>
      <c r="AA9" s="1316"/>
      <c r="AB9" s="1316"/>
      <c r="AC9" s="1316"/>
      <c r="AD9" s="1316"/>
      <c r="AE9" s="1316"/>
      <c r="AF9" s="1316"/>
      <c r="AG9" s="1316"/>
      <c r="AH9" s="1316"/>
      <c r="AI9" s="1316"/>
      <c r="AJ9" s="1316"/>
      <c r="AK9" s="1316"/>
      <c r="AL9" s="1316"/>
      <c r="AM9" s="1316"/>
      <c r="AN9" s="1316"/>
      <c r="AO9" s="1316"/>
      <c r="AP9" s="1316"/>
      <c r="AQ9" s="1316"/>
      <c r="AR9" s="1316"/>
      <c r="AS9" s="1316"/>
      <c r="AT9" s="1317"/>
      <c r="AW9" s="1318" t="s">
        <v>92</v>
      </c>
      <c r="AX9" s="1319"/>
      <c r="AY9" s="1320"/>
      <c r="AZ9" s="1321">
        <f ca="1">TODAY()</f>
        <v>44544</v>
      </c>
      <c r="BA9" s="1322"/>
      <c r="BB9" s="1322"/>
      <c r="BC9" s="1322"/>
      <c r="BD9" s="1322"/>
      <c r="BE9" s="1323"/>
      <c r="BF9" s="371"/>
      <c r="BG9" s="371"/>
      <c r="BH9" s="371"/>
      <c r="BI9" s="371"/>
      <c r="BJ9" s="371"/>
      <c r="BK9" s="371"/>
      <c r="BL9" s="371"/>
      <c r="BM9" s="371"/>
      <c r="BN9" s="371"/>
      <c r="BO9" s="371"/>
      <c r="BP9" s="371"/>
      <c r="BQ9" s="371"/>
      <c r="BR9" s="371"/>
      <c r="BS9" s="371"/>
      <c r="BT9" s="371"/>
      <c r="BU9" s="371"/>
      <c r="BV9" s="371"/>
      <c r="BW9" s="371"/>
      <c r="BX9" s="371"/>
      <c r="BY9" s="371"/>
      <c r="BZ9" s="371"/>
      <c r="CA9" s="371"/>
      <c r="CB9" s="371"/>
    </row>
    <row r="10" spans="2:80" ht="5.0999999999999996" customHeight="1">
      <c r="B10" s="372"/>
      <c r="C10" s="373"/>
      <c r="D10" s="373"/>
      <c r="E10" s="373"/>
      <c r="F10" s="373"/>
      <c r="G10" s="373"/>
      <c r="H10" s="373"/>
      <c r="I10" s="373"/>
      <c r="J10" s="373"/>
      <c r="K10" s="373"/>
      <c r="L10" s="373"/>
      <c r="M10" s="373"/>
      <c r="N10" s="373"/>
      <c r="O10" s="373"/>
      <c r="P10" s="373"/>
      <c r="Q10" s="373"/>
      <c r="R10" s="373"/>
      <c r="S10" s="373"/>
      <c r="T10" s="374"/>
      <c r="U10" s="375"/>
      <c r="V10" s="375"/>
      <c r="W10" s="375"/>
      <c r="X10" s="375"/>
      <c r="Y10" s="375"/>
      <c r="Z10" s="375"/>
      <c r="AA10" s="375"/>
      <c r="AB10" s="375"/>
      <c r="AC10" s="375"/>
      <c r="AD10" s="375"/>
      <c r="AE10" s="375"/>
      <c r="AF10" s="375"/>
      <c r="AG10" s="375"/>
      <c r="AH10" s="375"/>
      <c r="AI10" s="375"/>
      <c r="AN10" s="25"/>
      <c r="AO10" s="25"/>
      <c r="AP10" s="25"/>
      <c r="AQ10" s="21"/>
      <c r="AR10" s="21"/>
      <c r="AS10" s="21"/>
      <c r="AT10" s="376"/>
      <c r="AV10" s="375"/>
      <c r="AW10" s="375"/>
      <c r="AX10" s="375"/>
      <c r="AY10" s="375"/>
      <c r="AZ10" s="375"/>
      <c r="BA10" s="375"/>
      <c r="BB10" s="375"/>
      <c r="BC10" s="375"/>
      <c r="BD10" s="375"/>
      <c r="BE10" s="375"/>
    </row>
    <row r="11" spans="2:80" ht="12" customHeight="1">
      <c r="B11" s="377"/>
      <c r="C11" s="56"/>
      <c r="D11" s="56"/>
      <c r="E11" s="56"/>
      <c r="F11" s="56"/>
      <c r="G11" s="56"/>
      <c r="H11" s="56"/>
      <c r="I11" s="56"/>
      <c r="J11" s="56"/>
      <c r="K11" s="56"/>
      <c r="L11" s="56"/>
      <c r="M11" s="56"/>
      <c r="N11" s="56"/>
      <c r="O11" s="56"/>
      <c r="P11" s="56"/>
      <c r="Q11" s="56"/>
      <c r="R11" s="56"/>
      <c r="S11" s="56"/>
      <c r="T11" s="56"/>
      <c r="U11" s="56"/>
      <c r="V11" s="56"/>
      <c r="W11" s="56"/>
      <c r="X11" s="56"/>
      <c r="Y11" s="56"/>
      <c r="Z11" s="56"/>
      <c r="AA11" s="56"/>
      <c r="AB11" s="56"/>
      <c r="AC11" s="56"/>
      <c r="AD11" s="56"/>
      <c r="AE11" s="56"/>
      <c r="AF11" s="56"/>
      <c r="AG11" s="56"/>
      <c r="AH11" s="56"/>
      <c r="AI11" s="56"/>
      <c r="AK11" s="42"/>
      <c r="AL11" s="43"/>
      <c r="AM11" s="44"/>
      <c r="AN11" s="45"/>
      <c r="AO11" s="46"/>
      <c r="AP11" s="47"/>
      <c r="AQ11" s="46"/>
      <c r="AR11" s="48"/>
      <c r="AT11" s="378"/>
      <c r="AV11" s="56"/>
      <c r="AW11" s="56"/>
      <c r="AX11" s="56"/>
      <c r="AY11" s="56"/>
      <c r="AZ11" s="56"/>
      <c r="BA11" s="56"/>
      <c r="BB11" s="56"/>
      <c r="BC11" s="56"/>
      <c r="BD11" s="56"/>
      <c r="BE11" s="56"/>
    </row>
    <row r="12" spans="2:80" ht="5.0999999999999996" customHeight="1">
      <c r="B12" s="377"/>
      <c r="C12" s="56"/>
      <c r="D12" s="56"/>
      <c r="E12" s="56"/>
      <c r="F12" s="56"/>
      <c r="G12" s="56"/>
      <c r="H12" s="56"/>
      <c r="I12" s="56"/>
      <c r="J12" s="56"/>
      <c r="K12" s="56"/>
      <c r="L12" s="56"/>
      <c r="M12" s="56"/>
      <c r="N12" s="56"/>
      <c r="O12" s="56"/>
      <c r="P12" s="56"/>
      <c r="Q12" s="56"/>
      <c r="R12" s="56"/>
      <c r="S12" s="56"/>
      <c r="T12" s="56"/>
      <c r="U12" s="56"/>
      <c r="V12" s="56"/>
      <c r="W12" s="56"/>
      <c r="X12" s="56"/>
      <c r="Y12" s="56"/>
      <c r="Z12" s="56"/>
      <c r="AA12" s="56"/>
      <c r="AB12" s="56"/>
      <c r="AC12" s="56"/>
      <c r="AD12" s="56"/>
      <c r="AE12" s="56"/>
      <c r="AF12" s="56"/>
      <c r="AG12" s="56"/>
      <c r="AH12" s="56"/>
      <c r="AI12" s="56"/>
      <c r="AN12" s="28"/>
      <c r="AO12" s="28"/>
      <c r="AP12" s="28"/>
      <c r="AT12" s="378"/>
      <c r="AV12" s="56"/>
      <c r="AW12" s="56"/>
      <c r="AX12" s="56"/>
      <c r="AY12" s="56"/>
      <c r="AZ12" s="56"/>
      <c r="BA12" s="56"/>
      <c r="BB12" s="56"/>
      <c r="BC12" s="56"/>
      <c r="BD12" s="56"/>
      <c r="BE12" s="56"/>
    </row>
    <row r="13" spans="2:80" ht="9.9499999999999993" customHeight="1">
      <c r="B13" s="377"/>
      <c r="C13" s="56"/>
      <c r="D13" s="56"/>
      <c r="E13" s="56"/>
      <c r="F13" s="56"/>
      <c r="G13" s="56"/>
      <c r="H13" s="56"/>
      <c r="I13" s="56"/>
      <c r="J13" s="56"/>
      <c r="K13" s="56"/>
      <c r="L13" s="56"/>
      <c r="M13" s="56"/>
      <c r="N13" s="56"/>
      <c r="O13" s="56"/>
      <c r="P13" s="56"/>
      <c r="Q13" s="56"/>
      <c r="R13" s="56"/>
      <c r="S13" s="56"/>
      <c r="T13" s="56"/>
      <c r="U13" s="56"/>
      <c r="V13" s="56"/>
      <c r="W13" s="56"/>
      <c r="X13" s="379" t="s">
        <v>66</v>
      </c>
      <c r="Y13" s="380" t="s">
        <v>62</v>
      </c>
      <c r="Z13" s="381" t="s">
        <v>57</v>
      </c>
      <c r="AA13" s="382" t="s">
        <v>52</v>
      </c>
      <c r="AB13" s="56"/>
      <c r="AC13" s="56"/>
      <c r="AD13" s="56"/>
      <c r="AE13" s="56"/>
      <c r="AF13" s="56"/>
      <c r="AG13" s="56"/>
      <c r="AH13" s="56"/>
      <c r="AI13" s="56"/>
      <c r="AK13" s="133"/>
      <c r="AL13" s="133"/>
      <c r="AM13" s="133"/>
      <c r="AN13" s="133"/>
      <c r="AO13" s="29"/>
      <c r="AP13" s="29"/>
      <c r="AQ13" s="29"/>
      <c r="AR13" s="29"/>
      <c r="AS13" s="29"/>
      <c r="AT13" s="383"/>
      <c r="AV13" s="56"/>
      <c r="AW13" s="379" t="s">
        <v>66</v>
      </c>
      <c r="AX13" s="380" t="s">
        <v>62</v>
      </c>
      <c r="AY13" s="381" t="s">
        <v>57</v>
      </c>
      <c r="AZ13" s="382" t="s">
        <v>52</v>
      </c>
      <c r="BA13" s="56"/>
      <c r="BB13" s="56"/>
      <c r="BC13" s="56"/>
      <c r="BD13" s="56"/>
      <c r="BE13" s="56"/>
    </row>
    <row r="14" spans="2:80" ht="5.0999999999999996" customHeight="1">
      <c r="B14" s="377"/>
      <c r="C14" s="56"/>
      <c r="D14" s="56"/>
      <c r="E14" s="56"/>
      <c r="F14" s="56"/>
      <c r="G14" s="56"/>
      <c r="H14" s="56"/>
      <c r="I14" s="56"/>
      <c r="J14" s="56"/>
      <c r="K14" s="56"/>
      <c r="L14" s="56"/>
      <c r="M14" s="56"/>
      <c r="N14" s="56"/>
      <c r="O14" s="56"/>
      <c r="P14" s="56"/>
      <c r="Q14" s="56"/>
      <c r="R14" s="56"/>
      <c r="S14" s="56"/>
      <c r="T14" s="56"/>
      <c r="U14" s="56"/>
      <c r="V14" s="56"/>
      <c r="W14" s="56"/>
      <c r="X14" s="384"/>
      <c r="Y14" s="384"/>
      <c r="Z14" s="384"/>
      <c r="AA14" s="384"/>
      <c r="AB14" s="56"/>
      <c r="AC14" s="56"/>
      <c r="AD14" s="56"/>
      <c r="AE14" s="56"/>
      <c r="AF14" s="56"/>
      <c r="AG14" s="56"/>
      <c r="AH14" s="56"/>
      <c r="AI14" s="56"/>
      <c r="AT14" s="378"/>
      <c r="AV14" s="56"/>
      <c r="AW14" s="384"/>
      <c r="AX14" s="384"/>
      <c r="AY14" s="384"/>
      <c r="AZ14" s="384"/>
      <c r="BA14" s="56"/>
      <c r="BB14" s="56"/>
      <c r="BC14" s="56"/>
      <c r="BD14" s="56"/>
      <c r="BE14" s="56"/>
    </row>
    <row r="15" spans="2:80" ht="60" customHeight="1">
      <c r="B15" s="352"/>
      <c r="C15" s="56"/>
      <c r="D15" s="56"/>
      <c r="I15" s="385"/>
      <c r="J15" s="1324" t="s">
        <v>206</v>
      </c>
      <c r="K15" s="1325"/>
      <c r="L15" s="1325"/>
      <c r="M15" s="1325"/>
      <c r="N15" s="1325"/>
      <c r="O15" s="1325"/>
      <c r="P15" s="1325"/>
      <c r="Q15" s="1325"/>
      <c r="R15" s="1325"/>
      <c r="S15" s="1325"/>
      <c r="T15" s="1325"/>
      <c r="U15" s="1325"/>
      <c r="V15" s="1325"/>
      <c r="W15" s="1325"/>
      <c r="X15" s="1325"/>
      <c r="Y15" s="1325"/>
      <c r="Z15" s="1325"/>
      <c r="AA15" s="1325"/>
      <c r="AB15" s="1325"/>
      <c r="AC15" s="1325"/>
      <c r="AD15" s="1325"/>
      <c r="AE15" s="1325"/>
      <c r="AF15" s="1325"/>
      <c r="AG15" s="1325"/>
      <c r="AH15" s="386"/>
      <c r="AK15" s="387"/>
      <c r="AL15" s="387"/>
      <c r="AM15" s="387"/>
      <c r="AN15" s="387"/>
      <c r="AO15" s="387"/>
      <c r="AP15" s="387"/>
      <c r="AQ15" s="387"/>
      <c r="AR15" s="387"/>
      <c r="AS15" s="387"/>
      <c r="AT15" s="388"/>
    </row>
    <row r="16" spans="2:80" s="21" customFormat="1" ht="54.95" customHeight="1">
      <c r="B16" s="363"/>
      <c r="E16" s="1292"/>
      <c r="F16" s="1292"/>
      <c r="G16" s="1292"/>
      <c r="H16" s="1293"/>
      <c r="I16" s="389"/>
      <c r="J16" s="1294" t="s">
        <v>173</v>
      </c>
      <c r="K16" s="1295"/>
      <c r="L16" s="1295"/>
      <c r="M16" s="1296"/>
      <c r="N16" s="1297" t="s">
        <v>174</v>
      </c>
      <c r="O16" s="1298"/>
      <c r="P16" s="1298"/>
      <c r="Q16" s="1298"/>
      <c r="R16" s="1298"/>
      <c r="S16" s="1299"/>
      <c r="T16" s="1300" t="s">
        <v>175</v>
      </c>
      <c r="U16" s="1301"/>
      <c r="V16" s="1301"/>
      <c r="W16" s="1301"/>
      <c r="X16" s="1301"/>
      <c r="Y16" s="1301"/>
      <c r="Z16" s="1301"/>
      <c r="AA16" s="1301"/>
      <c r="AB16" s="1301"/>
      <c r="AC16" s="1301"/>
      <c r="AD16" s="1301"/>
      <c r="AE16" s="1301"/>
      <c r="AF16" s="1302"/>
      <c r="AG16" s="1303" t="s">
        <v>176</v>
      </c>
      <c r="AH16" s="390"/>
      <c r="AK16" s="391"/>
      <c r="AL16" s="391"/>
      <c r="AM16" s="391"/>
      <c r="AN16" s="391"/>
      <c r="AO16" s="46"/>
      <c r="AP16" s="392"/>
      <c r="AQ16" s="46"/>
      <c r="AR16" s="392"/>
      <c r="AS16" s="387"/>
      <c r="AT16" s="388"/>
    </row>
    <row r="17" spans="2:74" s="21" customFormat="1" ht="80.099999999999994" customHeight="1">
      <c r="B17" s="363"/>
      <c r="E17" s="1292"/>
      <c r="F17" s="1292"/>
      <c r="G17" s="1292"/>
      <c r="H17" s="1293"/>
      <c r="I17" s="389"/>
      <c r="J17" s="1305">
        <v>2</v>
      </c>
      <c r="K17" s="1306"/>
      <c r="L17" s="1306"/>
      <c r="M17" s="1307"/>
      <c r="N17" s="1308" t="s">
        <v>177</v>
      </c>
      <c r="O17" s="1308"/>
      <c r="P17" s="1308"/>
      <c r="Q17" s="1309" t="s">
        <v>178</v>
      </c>
      <c r="R17" s="1310"/>
      <c r="S17" s="1311"/>
      <c r="T17" s="1312" t="s">
        <v>179</v>
      </c>
      <c r="U17" s="1313"/>
      <c r="V17" s="1313"/>
      <c r="W17" s="393"/>
      <c r="X17" s="394">
        <v>1</v>
      </c>
      <c r="Y17" s="395">
        <v>2</v>
      </c>
      <c r="Z17" s="395">
        <v>3</v>
      </c>
      <c r="AA17" s="396">
        <v>4</v>
      </c>
      <c r="AB17" s="397"/>
      <c r="AC17" s="398" t="s">
        <v>180</v>
      </c>
      <c r="AD17" s="399"/>
      <c r="AE17" s="400" t="s">
        <v>121</v>
      </c>
      <c r="AF17" s="401"/>
      <c r="AG17" s="1304"/>
      <c r="AH17" s="402"/>
      <c r="AK17" s="40"/>
      <c r="AL17" s="37"/>
      <c r="AM17" s="40"/>
      <c r="AN17" s="37"/>
      <c r="AO17" s="37"/>
      <c r="AP17" s="37"/>
      <c r="AQ17" s="37"/>
      <c r="AR17" s="37"/>
      <c r="AS17" s="1"/>
      <c r="AT17" s="378"/>
      <c r="AV17" s="403"/>
      <c r="AW17" s="404">
        <v>1</v>
      </c>
      <c r="AX17" s="405">
        <v>2</v>
      </c>
      <c r="AY17" s="405">
        <v>3</v>
      </c>
      <c r="AZ17" s="406">
        <v>4</v>
      </c>
      <c r="BA17" s="407"/>
      <c r="BB17" s="408" t="s">
        <v>180</v>
      </c>
      <c r="BC17" s="409"/>
      <c r="BD17" s="410" t="s">
        <v>121</v>
      </c>
      <c r="BE17" s="411"/>
    </row>
    <row r="18" spans="2:74" ht="21" customHeight="1">
      <c r="B18" s="352"/>
      <c r="F18" s="412"/>
      <c r="G18" s="412"/>
      <c r="H18" s="412"/>
      <c r="I18" s="413"/>
      <c r="J18" s="1281" t="s">
        <v>181</v>
      </c>
      <c r="K18" s="1282"/>
      <c r="L18" s="1282"/>
      <c r="M18" s="1282"/>
      <c r="N18" s="1282"/>
      <c r="O18" s="1282"/>
      <c r="P18" s="1282"/>
      <c r="Q18" s="1282"/>
      <c r="R18" s="1282"/>
      <c r="S18" s="1282"/>
      <c r="T18" s="1282"/>
      <c r="U18" s="1282"/>
      <c r="V18" s="1282"/>
      <c r="W18" s="1282"/>
      <c r="X18" s="1282"/>
      <c r="Y18" s="1282"/>
      <c r="Z18" s="1282"/>
      <c r="AA18" s="1282"/>
      <c r="AB18" s="1282"/>
      <c r="AC18" s="1282"/>
      <c r="AD18" s="1282"/>
      <c r="AE18" s="1282"/>
      <c r="AF18" s="1282"/>
      <c r="AG18" s="1283"/>
      <c r="AH18" s="414"/>
      <c r="AK18" s="37"/>
      <c r="AL18" s="37"/>
      <c r="AM18" s="37"/>
      <c r="AN18" s="37"/>
      <c r="AO18" s="37"/>
      <c r="AP18" s="37"/>
      <c r="AQ18" s="37"/>
      <c r="AR18" s="37"/>
      <c r="AS18" s="37"/>
      <c r="AT18" s="10"/>
      <c r="AV18" s="415"/>
      <c r="AW18" s="416"/>
      <c r="AX18" s="416"/>
      <c r="AY18" s="416"/>
      <c r="AZ18" s="416"/>
      <c r="BA18" s="416"/>
      <c r="BB18" s="416"/>
      <c r="BC18" s="416"/>
      <c r="BD18" s="416"/>
      <c r="BE18" s="417"/>
    </row>
    <row r="19" spans="2:74" ht="21" customHeight="1">
      <c r="B19" s="352"/>
      <c r="F19" s="412"/>
      <c r="G19" s="412"/>
      <c r="H19" s="412"/>
      <c r="I19" s="413"/>
      <c r="J19" s="1284"/>
      <c r="K19" s="1285"/>
      <c r="L19" s="1285"/>
      <c r="M19" s="1285"/>
      <c r="N19" s="1285"/>
      <c r="O19" s="1285"/>
      <c r="P19" s="1285"/>
      <c r="Q19" s="1285"/>
      <c r="R19" s="1285"/>
      <c r="S19" s="1285"/>
      <c r="T19" s="1285"/>
      <c r="U19" s="1285"/>
      <c r="V19" s="1285"/>
      <c r="W19" s="1285"/>
      <c r="X19" s="1285"/>
      <c r="Y19" s="1285"/>
      <c r="Z19" s="1285"/>
      <c r="AA19" s="1285"/>
      <c r="AB19" s="1285"/>
      <c r="AC19" s="1285"/>
      <c r="AD19" s="1285"/>
      <c r="AE19" s="1285"/>
      <c r="AF19" s="1285"/>
      <c r="AG19" s="1286"/>
      <c r="AH19" s="414"/>
      <c r="AS19" s="269"/>
      <c r="AT19" s="418"/>
      <c r="AV19" s="419"/>
      <c r="AW19" s="420"/>
      <c r="AX19" s="420"/>
      <c r="AY19" s="420"/>
      <c r="AZ19" s="420"/>
      <c r="BA19" s="420"/>
      <c r="BB19" s="420"/>
      <c r="BC19" s="420"/>
      <c r="BD19" s="420"/>
      <c r="BE19" s="421"/>
    </row>
    <row r="20" spans="2:74" ht="20.100000000000001" customHeight="1">
      <c r="B20" s="352"/>
      <c r="E20" s="412"/>
      <c r="F20" s="412"/>
      <c r="G20" s="412"/>
      <c r="H20" s="412"/>
      <c r="I20" s="413"/>
      <c r="J20" s="1236" t="s">
        <v>182</v>
      </c>
      <c r="K20" s="1237"/>
      <c r="L20" s="1237"/>
      <c r="M20" s="1238"/>
      <c r="N20" s="1287" t="s">
        <v>183</v>
      </c>
      <c r="O20" s="1287"/>
      <c r="P20" s="1287"/>
      <c r="Q20" s="1275" t="s">
        <v>184</v>
      </c>
      <c r="R20" s="1276"/>
      <c r="S20" s="1288">
        <f>Données!Y44</f>
        <v>35</v>
      </c>
      <c r="T20" s="1290">
        <v>1</v>
      </c>
      <c r="U20" s="1257" t="s">
        <v>133</v>
      </c>
      <c r="V20" s="1230" t="s">
        <v>185</v>
      </c>
      <c r="W20" s="422"/>
      <c r="X20" s="423"/>
      <c r="Y20" s="423"/>
      <c r="Z20" s="423"/>
      <c r="AA20" s="423"/>
      <c r="AB20" s="423"/>
      <c r="AC20" s="423"/>
      <c r="AD20" s="423"/>
      <c r="AE20" s="423"/>
      <c r="AF20" s="423"/>
      <c r="AG20" s="1260" t="s">
        <v>74</v>
      </c>
      <c r="AH20" s="414"/>
      <c r="AS20" s="37"/>
      <c r="AT20" s="10"/>
      <c r="AV20" s="424"/>
      <c r="AW20" s="423"/>
      <c r="AX20" s="423"/>
      <c r="AY20" s="423"/>
      <c r="AZ20" s="423"/>
      <c r="BA20" s="423"/>
      <c r="BB20" s="423"/>
      <c r="BC20" s="423"/>
      <c r="BD20" s="423"/>
      <c r="BE20" s="425"/>
      <c r="BG20" s="1287" t="s">
        <v>183</v>
      </c>
      <c r="BH20" s="1287"/>
      <c r="BI20" s="1287"/>
      <c r="BJ20" s="1275" t="s">
        <v>184</v>
      </c>
      <c r="BK20" s="1276"/>
      <c r="BL20" s="1277">
        <v>9</v>
      </c>
    </row>
    <row r="21" spans="2:74" ht="20.100000000000001" customHeight="1">
      <c r="B21" s="352"/>
      <c r="E21" s="412"/>
      <c r="F21" s="412"/>
      <c r="G21" s="412"/>
      <c r="H21" s="412"/>
      <c r="I21" s="413"/>
      <c r="J21" s="1239"/>
      <c r="K21" s="1240"/>
      <c r="L21" s="1240"/>
      <c r="M21" s="1241"/>
      <c r="N21" s="1272"/>
      <c r="O21" s="1272"/>
      <c r="P21" s="1272"/>
      <c r="Q21" s="1267"/>
      <c r="R21" s="1267"/>
      <c r="S21" s="1289"/>
      <c r="T21" s="1225"/>
      <c r="U21" s="1258"/>
      <c r="V21" s="1231"/>
      <c r="W21" s="426"/>
      <c r="X21" s="1220" t="str">
        <f>REPT("g",(AC21))</f>
        <v/>
      </c>
      <c r="Y21" s="1221"/>
      <c r="Z21" s="1221"/>
      <c r="AA21" s="1222"/>
      <c r="AC21" s="427">
        <f>'1 Préparation '!U18</f>
        <v>0</v>
      </c>
      <c r="AE21" s="428" t="str">
        <f>'1 Préparation '!W18</f>
        <v xml:space="preserve"> </v>
      </c>
      <c r="AF21" s="50"/>
      <c r="AG21" s="1261"/>
      <c r="AH21" s="414"/>
      <c r="AS21" s="37"/>
      <c r="AT21" s="10"/>
      <c r="AV21" s="429"/>
      <c r="AW21" s="1220" t="str">
        <f>REPT("g",(BB21))</f>
        <v/>
      </c>
      <c r="AX21" s="1221"/>
      <c r="AY21" s="1221"/>
      <c r="AZ21" s="1222"/>
      <c r="BB21" s="427"/>
      <c r="BD21" s="428"/>
      <c r="BE21" s="430"/>
      <c r="BG21" s="1272"/>
      <c r="BH21" s="1272"/>
      <c r="BI21" s="1272"/>
      <c r="BJ21" s="1267"/>
      <c r="BK21" s="1267"/>
      <c r="BL21" s="1268"/>
    </row>
    <row r="22" spans="2:74" ht="20.100000000000001" customHeight="1">
      <c r="B22" s="352"/>
      <c r="E22" s="412"/>
      <c r="F22" s="412"/>
      <c r="G22" s="412"/>
      <c r="H22" s="412"/>
      <c r="I22" s="413"/>
      <c r="J22" s="1239"/>
      <c r="K22" s="1240"/>
      <c r="L22" s="1240"/>
      <c r="M22" s="1241"/>
      <c r="N22" s="1272"/>
      <c r="O22" s="1272"/>
      <c r="P22" s="1272"/>
      <c r="Q22" s="1267"/>
      <c r="R22" s="1267"/>
      <c r="S22" s="1289"/>
      <c r="T22" s="1291"/>
      <c r="U22" s="1259"/>
      <c r="V22" s="1232"/>
      <c r="W22" s="426"/>
      <c r="AG22" s="1261"/>
      <c r="AH22" s="414"/>
      <c r="AS22" s="37"/>
      <c r="AT22" s="10"/>
      <c r="AV22" s="429"/>
      <c r="BE22" s="431"/>
      <c r="BG22" s="1272"/>
      <c r="BH22" s="1272"/>
      <c r="BI22" s="1272"/>
      <c r="BJ22" s="1267"/>
      <c r="BK22" s="1267"/>
      <c r="BL22" s="1268"/>
    </row>
    <row r="23" spans="2:74" ht="20.100000000000001" customHeight="1">
      <c r="B23" s="352"/>
      <c r="E23" s="412"/>
      <c r="F23" s="412"/>
      <c r="G23" s="412"/>
      <c r="H23" s="412"/>
      <c r="I23" s="413"/>
      <c r="J23" s="1239"/>
      <c r="K23" s="1240"/>
      <c r="L23" s="1240"/>
      <c r="M23" s="1241"/>
      <c r="N23" s="1264" t="s">
        <v>186</v>
      </c>
      <c r="O23" s="1264"/>
      <c r="P23" s="1265" t="str">
        <f>'Suivi des évaluations'!H113</f>
        <v/>
      </c>
      <c r="Q23" s="1264" t="s">
        <v>187</v>
      </c>
      <c r="R23" s="1272"/>
      <c r="S23" s="1273"/>
      <c r="T23" s="1224">
        <v>2</v>
      </c>
      <c r="U23" s="1257" t="s">
        <v>140</v>
      </c>
      <c r="V23" s="1230" t="s">
        <v>188</v>
      </c>
      <c r="W23" s="432"/>
      <c r="X23" s="433"/>
      <c r="Y23" s="433"/>
      <c r="Z23" s="433"/>
      <c r="AA23" s="433"/>
      <c r="AB23" s="433"/>
      <c r="AC23" s="433"/>
      <c r="AD23" s="433"/>
      <c r="AE23" s="433"/>
      <c r="AF23" s="433"/>
      <c r="AG23" s="1261"/>
      <c r="AH23" s="414"/>
      <c r="AS23" s="37"/>
      <c r="AT23" s="10"/>
      <c r="AV23" s="434"/>
      <c r="AW23" s="433"/>
      <c r="AX23" s="433"/>
      <c r="AY23" s="433"/>
      <c r="AZ23" s="433"/>
      <c r="BA23" s="433"/>
      <c r="BB23" s="433"/>
      <c r="BC23" s="433"/>
      <c r="BD23" s="433"/>
      <c r="BE23" s="435"/>
      <c r="BG23" s="1264" t="s">
        <v>186</v>
      </c>
      <c r="BH23" s="1264"/>
      <c r="BI23" s="1265">
        <v>14</v>
      </c>
      <c r="BJ23" s="1264" t="s">
        <v>187</v>
      </c>
      <c r="BK23" s="1272"/>
      <c r="BL23" s="1273"/>
    </row>
    <row r="24" spans="2:74" ht="20.100000000000001" customHeight="1">
      <c r="B24" s="352"/>
      <c r="E24" s="412"/>
      <c r="F24" s="412"/>
      <c r="G24" s="412"/>
      <c r="H24" s="412"/>
      <c r="I24" s="413"/>
      <c r="J24" s="1239"/>
      <c r="K24" s="1240"/>
      <c r="L24" s="1240"/>
      <c r="M24" s="1241"/>
      <c r="N24" s="1264"/>
      <c r="O24" s="1264"/>
      <c r="P24" s="1265"/>
      <c r="Q24" s="1272"/>
      <c r="R24" s="1272"/>
      <c r="S24" s="1273"/>
      <c r="T24" s="1225"/>
      <c r="U24" s="1258"/>
      <c r="V24" s="1231"/>
      <c r="W24" s="436"/>
      <c r="X24" s="1220" t="str">
        <f>REPT("g",(AC24))</f>
        <v/>
      </c>
      <c r="Y24" s="1221"/>
      <c r="Z24" s="1221"/>
      <c r="AA24" s="1222"/>
      <c r="AC24" s="427">
        <f>'1 Préparation '!U22</f>
        <v>0</v>
      </c>
      <c r="AD24" s="50"/>
      <c r="AE24" s="428" t="str">
        <f>'1 Préparation '!W22</f>
        <v xml:space="preserve"> </v>
      </c>
      <c r="AF24" s="50"/>
      <c r="AG24" s="1261"/>
      <c r="AH24" s="414"/>
      <c r="AK24" s="198"/>
      <c r="AL24" s="198"/>
      <c r="AM24" s="198"/>
      <c r="AN24" s="198"/>
      <c r="AO24" s="198"/>
      <c r="AP24" s="198"/>
      <c r="AQ24" s="198"/>
      <c r="AR24" s="269"/>
      <c r="AS24" s="269"/>
      <c r="AT24" s="418"/>
      <c r="AV24" s="437"/>
      <c r="AW24" s="1220" t="str">
        <f>REPT("g",(BB24))</f>
        <v/>
      </c>
      <c r="AX24" s="1221"/>
      <c r="AY24" s="1221"/>
      <c r="AZ24" s="1222"/>
      <c r="BB24" s="427"/>
      <c r="BC24" s="50"/>
      <c r="BD24" s="428"/>
      <c r="BE24" s="430"/>
      <c r="BG24" s="1264"/>
      <c r="BH24" s="1264"/>
      <c r="BI24" s="1265"/>
      <c r="BJ24" s="1272"/>
      <c r="BK24" s="1272"/>
      <c r="BL24" s="1273"/>
    </row>
    <row r="25" spans="2:74" ht="20.100000000000001" customHeight="1">
      <c r="B25" s="352"/>
      <c r="E25" s="412"/>
      <c r="F25" s="412"/>
      <c r="G25" s="412"/>
      <c r="H25" s="412"/>
      <c r="I25" s="413"/>
      <c r="J25" s="1239"/>
      <c r="K25" s="1240"/>
      <c r="L25" s="1240"/>
      <c r="M25" s="1241"/>
      <c r="N25" s="1264"/>
      <c r="O25" s="1264"/>
      <c r="P25" s="1265"/>
      <c r="Q25" s="1272"/>
      <c r="R25" s="1272"/>
      <c r="S25" s="1273"/>
      <c r="T25" s="1226"/>
      <c r="U25" s="1259"/>
      <c r="V25" s="1232"/>
      <c r="W25" s="438"/>
      <c r="X25" s="439"/>
      <c r="Y25" s="439"/>
      <c r="Z25" s="439"/>
      <c r="AA25" s="439"/>
      <c r="AB25" s="439"/>
      <c r="AC25" s="439"/>
      <c r="AD25" s="439"/>
      <c r="AE25" s="439"/>
      <c r="AF25" s="439"/>
      <c r="AG25" s="1261"/>
      <c r="AH25" s="414"/>
      <c r="AS25" s="269"/>
      <c r="AT25" s="418"/>
      <c r="AV25" s="440"/>
      <c r="AW25" s="439"/>
      <c r="AX25" s="439"/>
      <c r="AY25" s="439"/>
      <c r="AZ25" s="439"/>
      <c r="BA25" s="439"/>
      <c r="BB25" s="439"/>
      <c r="BC25" s="439"/>
      <c r="BD25" s="439"/>
      <c r="BE25" s="441"/>
      <c r="BG25" s="1264"/>
      <c r="BH25" s="1264"/>
      <c r="BI25" s="1265"/>
      <c r="BJ25" s="1272"/>
      <c r="BK25" s="1272"/>
      <c r="BL25" s="1273"/>
    </row>
    <row r="26" spans="2:74" ht="20.100000000000001" customHeight="1">
      <c r="B26" s="352"/>
      <c r="E26" s="412"/>
      <c r="F26" s="412"/>
      <c r="G26" s="412"/>
      <c r="H26" s="412"/>
      <c r="I26" s="413"/>
      <c r="J26" s="1239"/>
      <c r="K26" s="1240"/>
      <c r="L26" s="1240"/>
      <c r="M26" s="1241"/>
      <c r="N26" s="1264" t="s">
        <v>189</v>
      </c>
      <c r="O26" s="1264"/>
      <c r="P26" s="1265" t="str">
        <f>'Suivi des évaluations'!H125</f>
        <v/>
      </c>
      <c r="Q26" s="1272" t="s">
        <v>190</v>
      </c>
      <c r="R26" s="1264" t="s">
        <v>191</v>
      </c>
      <c r="S26" s="1273" t="s">
        <v>192</v>
      </c>
      <c r="T26" s="1224">
        <v>3</v>
      </c>
      <c r="U26" s="1257" t="s">
        <v>141</v>
      </c>
      <c r="V26" s="1230" t="s">
        <v>193</v>
      </c>
      <c r="W26" s="432"/>
      <c r="X26" s="433"/>
      <c r="Y26" s="433"/>
      <c r="Z26" s="433"/>
      <c r="AA26" s="433"/>
      <c r="AB26" s="433"/>
      <c r="AC26" s="433"/>
      <c r="AD26" s="433"/>
      <c r="AE26" s="433"/>
      <c r="AF26" s="433"/>
      <c r="AG26" s="1261"/>
      <c r="AH26" s="414"/>
      <c r="AS26" s="269"/>
      <c r="AT26" s="418"/>
      <c r="AV26" s="434"/>
      <c r="AW26" s="433"/>
      <c r="AX26" s="433"/>
      <c r="AY26" s="433"/>
      <c r="AZ26" s="433"/>
      <c r="BA26" s="433"/>
      <c r="BB26" s="433"/>
      <c r="BC26" s="433"/>
      <c r="BD26" s="433"/>
      <c r="BE26" s="435"/>
      <c r="BG26" s="1264" t="s">
        <v>189</v>
      </c>
      <c r="BH26" s="1264"/>
      <c r="BI26" s="1265">
        <v>15</v>
      </c>
      <c r="BJ26" s="1272" t="s">
        <v>190</v>
      </c>
      <c r="BK26" s="1264" t="s">
        <v>191</v>
      </c>
      <c r="BL26" s="1273" t="s">
        <v>192</v>
      </c>
    </row>
    <row r="27" spans="2:74" ht="20.100000000000001" customHeight="1">
      <c r="B27" s="352"/>
      <c r="E27" s="412"/>
      <c r="F27" s="412"/>
      <c r="G27" s="412"/>
      <c r="H27" s="412"/>
      <c r="I27" s="413"/>
      <c r="J27" s="1239"/>
      <c r="K27" s="1240"/>
      <c r="L27" s="1240"/>
      <c r="M27" s="1241"/>
      <c r="N27" s="1264"/>
      <c r="O27" s="1264"/>
      <c r="P27" s="1265"/>
      <c r="Q27" s="1272"/>
      <c r="R27" s="1272"/>
      <c r="S27" s="1273"/>
      <c r="T27" s="1225"/>
      <c r="U27" s="1258"/>
      <c r="V27" s="1231"/>
      <c r="W27" s="436"/>
      <c r="X27" s="1220" t="str">
        <f>REPT("g",(AC27))</f>
        <v/>
      </c>
      <c r="Y27" s="1221"/>
      <c r="Z27" s="1221"/>
      <c r="AA27" s="1222"/>
      <c r="AC27" s="427">
        <f>'1 Préparation '!U26</f>
        <v>0</v>
      </c>
      <c r="AD27" s="50"/>
      <c r="AE27" s="428" t="str">
        <f>'1 Préparation '!W26</f>
        <v xml:space="preserve"> </v>
      </c>
      <c r="AF27" s="50"/>
      <c r="AG27" s="1261"/>
      <c r="AH27" s="414"/>
      <c r="AS27" s="37"/>
      <c r="AT27" s="10"/>
      <c r="AV27" s="437"/>
      <c r="AW27" s="1220" t="str">
        <f>REPT("g",(BB27))</f>
        <v/>
      </c>
      <c r="AX27" s="1221"/>
      <c r="AY27" s="1221"/>
      <c r="AZ27" s="1222"/>
      <c r="BB27" s="427"/>
      <c r="BC27" s="50"/>
      <c r="BD27" s="428"/>
      <c r="BE27" s="430"/>
      <c r="BG27" s="1264"/>
      <c r="BH27" s="1264"/>
      <c r="BI27" s="1265"/>
      <c r="BJ27" s="1272"/>
      <c r="BK27" s="1272"/>
      <c r="BL27" s="1273"/>
    </row>
    <row r="28" spans="2:74" ht="20.100000000000001" customHeight="1">
      <c r="B28" s="352"/>
      <c r="E28" s="412"/>
      <c r="F28" s="412"/>
      <c r="G28" s="412"/>
      <c r="H28" s="412"/>
      <c r="I28" s="413"/>
      <c r="J28" s="1239"/>
      <c r="K28" s="1240"/>
      <c r="L28" s="1240"/>
      <c r="M28" s="1241"/>
      <c r="N28" s="1264"/>
      <c r="O28" s="1264"/>
      <c r="P28" s="1265"/>
      <c r="Q28" s="1272"/>
      <c r="R28" s="1272"/>
      <c r="S28" s="1273"/>
      <c r="T28" s="1226"/>
      <c r="U28" s="1259"/>
      <c r="V28" s="1232"/>
      <c r="W28" s="438"/>
      <c r="X28" s="439"/>
      <c r="Y28" s="439"/>
      <c r="Z28" s="439"/>
      <c r="AA28" s="439"/>
      <c r="AB28" s="439"/>
      <c r="AC28" s="439"/>
      <c r="AD28" s="439"/>
      <c r="AE28" s="439"/>
      <c r="AF28" s="439"/>
      <c r="AG28" s="1261"/>
      <c r="AH28" s="414"/>
      <c r="AS28" s="37"/>
      <c r="AT28" s="10"/>
      <c r="AV28" s="440"/>
      <c r="AW28" s="439"/>
      <c r="AX28" s="439"/>
      <c r="AY28" s="439"/>
      <c r="AZ28" s="439"/>
      <c r="BA28" s="439"/>
      <c r="BB28" s="439"/>
      <c r="BC28" s="439"/>
      <c r="BD28" s="439"/>
      <c r="BE28" s="441"/>
      <c r="BG28" s="1264"/>
      <c r="BH28" s="1264"/>
      <c r="BI28" s="1265"/>
      <c r="BJ28" s="1272"/>
      <c r="BK28" s="1272"/>
      <c r="BL28" s="1273"/>
    </row>
    <row r="29" spans="2:74" ht="20.100000000000001" customHeight="1">
      <c r="B29" s="352"/>
      <c r="E29" s="412"/>
      <c r="F29" s="412"/>
      <c r="G29" s="412"/>
      <c r="H29" s="412"/>
      <c r="I29" s="413"/>
      <c r="J29" s="1239"/>
      <c r="K29" s="1240"/>
      <c r="L29" s="1240"/>
      <c r="M29" s="1241"/>
      <c r="N29" s="1269"/>
      <c r="O29" s="1269"/>
      <c r="P29" s="1270"/>
      <c r="Q29" s="1274" t="str">
        <f>'Suivi des évaluations'!H129</f>
        <v/>
      </c>
      <c r="R29" s="1274" t="str">
        <f>'Suivi des évaluations'!H130</f>
        <v/>
      </c>
      <c r="S29" s="1274" t="str">
        <f>'Suivi des évaluations'!H131</f>
        <v/>
      </c>
      <c r="T29" s="1224">
        <v>4</v>
      </c>
      <c r="U29" s="1257" t="s">
        <v>143</v>
      </c>
      <c r="V29" s="1230" t="s">
        <v>194</v>
      </c>
      <c r="W29" s="432"/>
      <c r="X29" s="433"/>
      <c r="Y29" s="433"/>
      <c r="Z29" s="433"/>
      <c r="AA29" s="433"/>
      <c r="AB29" s="433"/>
      <c r="AC29" s="433"/>
      <c r="AD29" s="433"/>
      <c r="AE29" s="433"/>
      <c r="AF29" s="433"/>
      <c r="AG29" s="1261"/>
      <c r="AH29" s="414"/>
      <c r="AS29" s="37"/>
      <c r="AT29" s="10"/>
      <c r="AV29" s="434"/>
      <c r="AW29" s="433"/>
      <c r="AX29" s="433"/>
      <c r="AY29" s="433"/>
      <c r="AZ29" s="433"/>
      <c r="BA29" s="433"/>
      <c r="BB29" s="433"/>
      <c r="BC29" s="433"/>
      <c r="BD29" s="433"/>
      <c r="BE29" s="435"/>
      <c r="BG29" s="1269"/>
      <c r="BH29" s="1269"/>
      <c r="BI29" s="1270"/>
      <c r="BJ29" s="1271">
        <v>3</v>
      </c>
      <c r="BK29" s="1271">
        <v>3</v>
      </c>
      <c r="BL29" s="1268">
        <v>3</v>
      </c>
    </row>
    <row r="30" spans="2:74" ht="20.100000000000001" customHeight="1">
      <c r="B30" s="352"/>
      <c r="E30" s="412"/>
      <c r="F30" s="412"/>
      <c r="G30" s="412"/>
      <c r="H30" s="412"/>
      <c r="I30" s="413"/>
      <c r="J30" s="1239"/>
      <c r="K30" s="1240"/>
      <c r="L30" s="1240"/>
      <c r="M30" s="1241"/>
      <c r="N30" s="1269"/>
      <c r="O30" s="1269"/>
      <c r="P30" s="1270"/>
      <c r="Q30" s="1274"/>
      <c r="R30" s="1274"/>
      <c r="S30" s="1274"/>
      <c r="T30" s="1225"/>
      <c r="U30" s="1258"/>
      <c r="V30" s="1231"/>
      <c r="W30" s="436"/>
      <c r="X30" s="1220" t="str">
        <f>REPT("g",(AC30))</f>
        <v/>
      </c>
      <c r="Y30" s="1221"/>
      <c r="Z30" s="1221"/>
      <c r="AA30" s="1222"/>
      <c r="AC30" s="427">
        <f>'2 Réaliser mettre en service'!U18</f>
        <v>0</v>
      </c>
      <c r="AD30" s="50"/>
      <c r="AE30" s="428" t="str">
        <f>'2 Réaliser mettre en service'!W18</f>
        <v xml:space="preserve"> </v>
      </c>
      <c r="AF30" s="50"/>
      <c r="AG30" s="1261"/>
      <c r="AH30" s="414"/>
      <c r="AK30" s="198"/>
      <c r="AL30" s="198"/>
      <c r="AM30" s="198"/>
      <c r="AN30" s="198"/>
      <c r="AO30" s="198"/>
      <c r="AP30" s="198"/>
      <c r="AQ30" s="198"/>
      <c r="AR30" s="269"/>
      <c r="AS30" s="269"/>
      <c r="AT30" s="418"/>
      <c r="AV30" s="437"/>
      <c r="AW30" s="1220" t="str">
        <f>REPT("g",(BB30))</f>
        <v/>
      </c>
      <c r="AX30" s="1221"/>
      <c r="AY30" s="1221"/>
      <c r="AZ30" s="1222"/>
      <c r="BB30" s="427"/>
      <c r="BC30" s="50"/>
      <c r="BD30" s="428"/>
      <c r="BE30" s="430"/>
      <c r="BG30" s="1269"/>
      <c r="BH30" s="1269"/>
      <c r="BI30" s="1270"/>
      <c r="BJ30" s="1271"/>
      <c r="BK30" s="1271"/>
      <c r="BL30" s="1268"/>
    </row>
    <row r="31" spans="2:74" ht="20.100000000000001" customHeight="1">
      <c r="B31" s="352"/>
      <c r="E31" s="412"/>
      <c r="F31" s="412"/>
      <c r="G31" s="412"/>
      <c r="H31" s="412"/>
      <c r="I31" s="413"/>
      <c r="J31" s="1239"/>
      <c r="K31" s="1240"/>
      <c r="L31" s="1240"/>
      <c r="M31" s="1241"/>
      <c r="N31" s="1269"/>
      <c r="O31" s="1269"/>
      <c r="P31" s="1270"/>
      <c r="Q31" s="1274"/>
      <c r="R31" s="1274"/>
      <c r="S31" s="1274"/>
      <c r="T31" s="1226"/>
      <c r="U31" s="1259"/>
      <c r="V31" s="1232"/>
      <c r="W31" s="438"/>
      <c r="X31" s="439"/>
      <c r="Y31" s="439"/>
      <c r="Z31" s="439"/>
      <c r="AA31" s="439"/>
      <c r="AB31" s="439"/>
      <c r="AC31" s="439"/>
      <c r="AD31" s="439"/>
      <c r="AE31" s="439"/>
      <c r="AF31" s="439"/>
      <c r="AG31" s="1261"/>
      <c r="AH31" s="414"/>
      <c r="AS31" s="269"/>
      <c r="AT31" s="418"/>
      <c r="AV31" s="440"/>
      <c r="AW31" s="439"/>
      <c r="AX31" s="439"/>
      <c r="AY31" s="439"/>
      <c r="AZ31" s="439"/>
      <c r="BA31" s="439"/>
      <c r="BB31" s="439"/>
      <c r="BC31" s="439"/>
      <c r="BD31" s="439"/>
      <c r="BE31" s="441"/>
      <c r="BG31" s="1269"/>
      <c r="BH31" s="1269"/>
      <c r="BI31" s="1270"/>
      <c r="BJ31" s="1271"/>
      <c r="BK31" s="1271"/>
      <c r="BL31" s="1268"/>
      <c r="BV31" s="1263"/>
    </row>
    <row r="32" spans="2:74" ht="20.100000000000001" customHeight="1">
      <c r="B32" s="352"/>
      <c r="E32" s="412"/>
      <c r="F32" s="412"/>
      <c r="G32" s="412"/>
      <c r="H32" s="412"/>
      <c r="I32" s="413"/>
      <c r="J32" s="1239"/>
      <c r="K32" s="1240"/>
      <c r="L32" s="1240"/>
      <c r="M32" s="1241"/>
      <c r="N32" s="1264" t="s">
        <v>195</v>
      </c>
      <c r="O32" s="1264"/>
      <c r="P32" s="1265" t="e">
        <f>AVERAGE(P23:P28)</f>
        <v>#DIV/0!</v>
      </c>
      <c r="Q32" s="1266" t="s">
        <v>196</v>
      </c>
      <c r="R32" s="1267"/>
      <c r="S32" s="1268"/>
      <c r="T32" s="1224">
        <v>5</v>
      </c>
      <c r="U32" s="1257" t="s">
        <v>144</v>
      </c>
      <c r="V32" s="1230" t="s">
        <v>197</v>
      </c>
      <c r="W32" s="432"/>
      <c r="X32" s="433"/>
      <c r="Y32" s="433"/>
      <c r="Z32" s="433"/>
      <c r="AA32" s="433"/>
      <c r="AB32" s="433"/>
      <c r="AC32" s="433"/>
      <c r="AD32" s="433"/>
      <c r="AE32" s="433"/>
      <c r="AF32" s="433"/>
      <c r="AG32" s="1261"/>
      <c r="AH32" s="414"/>
      <c r="AS32" s="269"/>
      <c r="AT32" s="418"/>
      <c r="AV32" s="434"/>
      <c r="AW32" s="433"/>
      <c r="AX32" s="433"/>
      <c r="AY32" s="433"/>
      <c r="AZ32" s="433"/>
      <c r="BA32" s="433"/>
      <c r="BB32" s="433"/>
      <c r="BC32" s="433"/>
      <c r="BD32" s="433"/>
      <c r="BE32" s="435"/>
      <c r="BG32" s="1264" t="s">
        <v>195</v>
      </c>
      <c r="BH32" s="1264"/>
      <c r="BI32" s="1265">
        <v>14.5</v>
      </c>
      <c r="BJ32" s="1266" t="s">
        <v>196</v>
      </c>
      <c r="BK32" s="1267"/>
      <c r="BL32" s="1268">
        <v>11</v>
      </c>
      <c r="BV32" s="1263"/>
    </row>
    <row r="33" spans="2:74" ht="20.100000000000001" customHeight="1">
      <c r="B33" s="352"/>
      <c r="E33" s="412"/>
      <c r="F33" s="412"/>
      <c r="G33" s="412"/>
      <c r="H33" s="412"/>
      <c r="I33" s="413"/>
      <c r="J33" s="1239"/>
      <c r="K33" s="1240"/>
      <c r="L33" s="1240"/>
      <c r="M33" s="1241"/>
      <c r="N33" s="1264"/>
      <c r="O33" s="1264"/>
      <c r="P33" s="1265"/>
      <c r="Q33" s="1267"/>
      <c r="R33" s="1267"/>
      <c r="S33" s="1268"/>
      <c r="T33" s="1225"/>
      <c r="U33" s="1258"/>
      <c r="V33" s="1231"/>
      <c r="W33" s="436"/>
      <c r="X33" s="1220" t="str">
        <f>REPT("g",(AC33))</f>
        <v/>
      </c>
      <c r="Y33" s="1221"/>
      <c r="Z33" s="1221"/>
      <c r="AA33" s="1222"/>
      <c r="AC33" s="427">
        <f>'2 Réaliser mettre en service'!U22</f>
        <v>0</v>
      </c>
      <c r="AD33" s="50"/>
      <c r="AE33" s="428" t="str">
        <f>'2 Réaliser mettre en service'!W22</f>
        <v xml:space="preserve"> </v>
      </c>
      <c r="AF33" s="50"/>
      <c r="AG33" s="1261"/>
      <c r="AH33" s="414"/>
      <c r="AS33" s="37"/>
      <c r="AT33" s="10"/>
      <c r="AV33" s="437"/>
      <c r="AW33" s="1220" t="str">
        <f>REPT("g",(BB33))</f>
        <v/>
      </c>
      <c r="AX33" s="1221"/>
      <c r="AY33" s="1221"/>
      <c r="AZ33" s="1222"/>
      <c r="BB33" s="427"/>
      <c r="BC33" s="50"/>
      <c r="BD33" s="428"/>
      <c r="BE33" s="430"/>
      <c r="BG33" s="1264"/>
      <c r="BH33" s="1264"/>
      <c r="BI33" s="1265"/>
      <c r="BJ33" s="1267"/>
      <c r="BK33" s="1267"/>
      <c r="BL33" s="1268"/>
      <c r="BV33" s="1263"/>
    </row>
    <row r="34" spans="2:74" ht="20.100000000000001" customHeight="1">
      <c r="B34" s="352"/>
      <c r="E34" s="412"/>
      <c r="F34" s="412"/>
      <c r="G34" s="412"/>
      <c r="H34" s="412"/>
      <c r="I34" s="413"/>
      <c r="J34" s="1239"/>
      <c r="K34" s="1240"/>
      <c r="L34" s="1240"/>
      <c r="M34" s="1241"/>
      <c r="N34" s="1264"/>
      <c r="O34" s="1264"/>
      <c r="P34" s="1265"/>
      <c r="Q34" s="1267"/>
      <c r="R34" s="1267"/>
      <c r="S34" s="1268"/>
      <c r="T34" s="1226"/>
      <c r="U34" s="1259"/>
      <c r="V34" s="1232"/>
      <c r="W34" s="438"/>
      <c r="X34" s="439"/>
      <c r="Y34" s="439"/>
      <c r="Z34" s="439"/>
      <c r="AA34" s="439"/>
      <c r="AB34" s="439"/>
      <c r="AC34" s="439"/>
      <c r="AD34" s="439"/>
      <c r="AE34" s="439"/>
      <c r="AF34" s="439"/>
      <c r="AG34" s="1261"/>
      <c r="AH34" s="414"/>
      <c r="AS34" s="37"/>
      <c r="AT34" s="10"/>
      <c r="AV34" s="440"/>
      <c r="AW34" s="439"/>
      <c r="AX34" s="439"/>
      <c r="AY34" s="439"/>
      <c r="AZ34" s="439"/>
      <c r="BA34" s="439"/>
      <c r="BB34" s="439"/>
      <c r="BC34" s="439"/>
      <c r="BD34" s="439"/>
      <c r="BE34" s="441"/>
      <c r="BG34" s="1264"/>
      <c r="BH34" s="1264"/>
      <c r="BI34" s="1265"/>
      <c r="BJ34" s="1267"/>
      <c r="BK34" s="1267"/>
      <c r="BL34" s="1268"/>
    </row>
    <row r="35" spans="2:74" ht="20.100000000000001" customHeight="1">
      <c r="B35" s="352"/>
      <c r="E35" s="412"/>
      <c r="F35" s="412"/>
      <c r="G35" s="412"/>
      <c r="H35" s="412"/>
      <c r="I35" s="413"/>
      <c r="J35" s="1239"/>
      <c r="K35" s="1240"/>
      <c r="L35" s="1240"/>
      <c r="M35" s="1241"/>
      <c r="N35" s="1245"/>
      <c r="O35" s="1246"/>
      <c r="P35" s="1246"/>
      <c r="Q35" s="1246"/>
      <c r="R35" s="1246"/>
      <c r="S35" s="1247"/>
      <c r="T35" s="1224">
        <v>6</v>
      </c>
      <c r="U35" s="1257" t="s">
        <v>145</v>
      </c>
      <c r="V35" s="1230" t="s">
        <v>198</v>
      </c>
      <c r="W35" s="432"/>
      <c r="X35" s="433"/>
      <c r="Y35" s="433"/>
      <c r="Z35" s="433"/>
      <c r="AA35" s="433"/>
      <c r="AB35" s="433"/>
      <c r="AC35" s="433"/>
      <c r="AD35" s="433"/>
      <c r="AE35" s="433"/>
      <c r="AF35" s="433"/>
      <c r="AG35" s="1261"/>
      <c r="AH35" s="414"/>
      <c r="AS35" s="37"/>
      <c r="AT35" s="10"/>
      <c r="AV35" s="434"/>
      <c r="AW35" s="433"/>
      <c r="AX35" s="433"/>
      <c r="AY35" s="433"/>
      <c r="AZ35" s="433"/>
      <c r="BA35" s="433"/>
      <c r="BB35" s="433"/>
      <c r="BC35" s="433"/>
      <c r="BD35" s="433"/>
      <c r="BE35" s="435"/>
    </row>
    <row r="36" spans="2:74" ht="20.100000000000001" customHeight="1">
      <c r="B36" s="352"/>
      <c r="E36" s="412"/>
      <c r="F36" s="412"/>
      <c r="G36" s="412"/>
      <c r="H36" s="412"/>
      <c r="I36" s="413"/>
      <c r="J36" s="1239"/>
      <c r="K36" s="1240"/>
      <c r="L36" s="1240"/>
      <c r="M36" s="1241"/>
      <c r="N36" s="1248"/>
      <c r="O36" s="1249"/>
      <c r="P36" s="1249"/>
      <c r="Q36" s="1249"/>
      <c r="R36" s="1249"/>
      <c r="S36" s="1250"/>
      <c r="T36" s="1225"/>
      <c r="U36" s="1258"/>
      <c r="V36" s="1231"/>
      <c r="W36" s="436"/>
      <c r="X36" s="1220" t="str">
        <f>REPT("g",(AC36))</f>
        <v/>
      </c>
      <c r="Y36" s="1221"/>
      <c r="Z36" s="1221"/>
      <c r="AA36" s="1222"/>
      <c r="AC36" s="427">
        <f>'2 Réaliser mettre en service'!U26</f>
        <v>0</v>
      </c>
      <c r="AD36" s="50"/>
      <c r="AE36" s="428" t="str">
        <f>'2 Réaliser mettre en service'!W26</f>
        <v xml:space="preserve"> </v>
      </c>
      <c r="AF36" s="50"/>
      <c r="AG36" s="1261"/>
      <c r="AH36" s="414"/>
      <c r="AK36" s="198"/>
      <c r="AL36" s="198"/>
      <c r="AM36" s="198"/>
      <c r="AN36" s="198"/>
      <c r="AO36" s="198"/>
      <c r="AP36" s="198"/>
      <c r="AQ36" s="198"/>
      <c r="AR36" s="269"/>
      <c r="AS36" s="269"/>
      <c r="AT36" s="418"/>
      <c r="AV36" s="437"/>
      <c r="AW36" s="1220" t="str">
        <f>REPT("g",(BB36))</f>
        <v/>
      </c>
      <c r="AX36" s="1221"/>
      <c r="AY36" s="1221"/>
      <c r="AZ36" s="1222"/>
      <c r="BB36" s="427"/>
      <c r="BC36" s="50"/>
      <c r="BD36" s="428"/>
      <c r="BE36" s="430"/>
    </row>
    <row r="37" spans="2:74" ht="20.100000000000001" customHeight="1">
      <c r="B37" s="352"/>
      <c r="E37" s="412"/>
      <c r="F37" s="412"/>
      <c r="G37" s="412"/>
      <c r="H37" s="412"/>
      <c r="I37" s="413"/>
      <c r="J37" s="1239"/>
      <c r="K37" s="1240"/>
      <c r="L37" s="1240"/>
      <c r="M37" s="1241"/>
      <c r="N37" s="1248"/>
      <c r="O37" s="1249"/>
      <c r="P37" s="1249"/>
      <c r="Q37" s="1249"/>
      <c r="R37" s="1249"/>
      <c r="S37" s="1250"/>
      <c r="T37" s="1226"/>
      <c r="U37" s="1259"/>
      <c r="V37" s="1232"/>
      <c r="W37" s="438"/>
      <c r="X37" s="439"/>
      <c r="Y37" s="439"/>
      <c r="Z37" s="439"/>
      <c r="AA37" s="439"/>
      <c r="AB37" s="439"/>
      <c r="AC37" s="439"/>
      <c r="AD37" s="439"/>
      <c r="AE37" s="439"/>
      <c r="AF37" s="439"/>
      <c r="AG37" s="1261"/>
      <c r="AH37" s="414"/>
      <c r="AS37" s="269"/>
      <c r="AT37" s="418"/>
      <c r="AV37" s="440"/>
      <c r="AW37" s="439"/>
      <c r="AX37" s="439"/>
      <c r="AY37" s="439"/>
      <c r="AZ37" s="439"/>
      <c r="BA37" s="439"/>
      <c r="BB37" s="439"/>
      <c r="BC37" s="439"/>
      <c r="BD37" s="439"/>
      <c r="BE37" s="441"/>
    </row>
    <row r="38" spans="2:74" ht="20.100000000000001" customHeight="1">
      <c r="B38" s="352"/>
      <c r="E38" s="412"/>
      <c r="F38" s="412"/>
      <c r="G38" s="412"/>
      <c r="H38" s="412"/>
      <c r="I38" s="413"/>
      <c r="J38" s="1239"/>
      <c r="K38" s="1240"/>
      <c r="L38" s="1240"/>
      <c r="M38" s="1241"/>
      <c r="N38" s="1248"/>
      <c r="O38" s="1249"/>
      <c r="P38" s="1249"/>
      <c r="Q38" s="1249"/>
      <c r="R38" s="1249"/>
      <c r="S38" s="1250"/>
      <c r="T38" s="1224">
        <v>7</v>
      </c>
      <c r="U38" s="1257" t="s">
        <v>147</v>
      </c>
      <c r="V38" s="1230" t="s">
        <v>199</v>
      </c>
      <c r="W38" s="432"/>
      <c r="X38" s="433"/>
      <c r="Y38" s="433"/>
      <c r="Z38" s="433"/>
      <c r="AA38" s="433"/>
      <c r="AB38" s="433"/>
      <c r="AC38" s="433"/>
      <c r="AD38" s="433"/>
      <c r="AE38" s="433"/>
      <c r="AF38" s="442"/>
      <c r="AG38" s="1261"/>
      <c r="AH38" s="414"/>
      <c r="AK38" s="198"/>
      <c r="AL38" s="198"/>
      <c r="AM38" s="198"/>
      <c r="AN38" s="198"/>
      <c r="AO38" s="198"/>
      <c r="AP38" s="198"/>
      <c r="AQ38" s="198"/>
      <c r="AR38" s="269"/>
      <c r="AS38" s="269"/>
      <c r="AT38" s="418"/>
      <c r="AV38" s="434"/>
      <c r="AW38" s="433"/>
      <c r="AX38" s="433"/>
      <c r="AY38" s="433"/>
      <c r="AZ38" s="433"/>
      <c r="BA38" s="433"/>
      <c r="BB38" s="433"/>
      <c r="BC38" s="433"/>
      <c r="BD38" s="433"/>
      <c r="BE38" s="435"/>
    </row>
    <row r="39" spans="2:74" ht="20.100000000000001" customHeight="1">
      <c r="B39" s="352"/>
      <c r="E39" s="412"/>
      <c r="F39" s="412"/>
      <c r="G39" s="412"/>
      <c r="H39" s="412"/>
      <c r="I39" s="413"/>
      <c r="J39" s="1239"/>
      <c r="K39" s="1240"/>
      <c r="L39" s="1240"/>
      <c r="M39" s="1241"/>
      <c r="N39" s="1248"/>
      <c r="O39" s="1249"/>
      <c r="P39" s="1249"/>
      <c r="Q39" s="1249"/>
      <c r="R39" s="1249"/>
      <c r="S39" s="1250"/>
      <c r="T39" s="1225"/>
      <c r="U39" s="1258"/>
      <c r="V39" s="1231"/>
      <c r="W39" s="436"/>
      <c r="X39" s="1220" t="str">
        <f>REPT("g",(AC39))</f>
        <v/>
      </c>
      <c r="Y39" s="1221"/>
      <c r="Z39" s="1221"/>
      <c r="AA39" s="1222"/>
      <c r="AC39" s="427">
        <f>'3-Maintenance'!U18</f>
        <v>0</v>
      </c>
      <c r="AD39" s="50"/>
      <c r="AE39" s="428" t="str">
        <f>'3-Maintenance'!W18</f>
        <v xml:space="preserve"> </v>
      </c>
      <c r="AF39" s="50"/>
      <c r="AG39" s="1261"/>
      <c r="AH39" s="414"/>
      <c r="AN39" s="37"/>
      <c r="AO39" s="37"/>
      <c r="AP39" s="37"/>
      <c r="AQ39" s="37"/>
      <c r="AR39" s="269"/>
      <c r="AS39" s="37"/>
      <c r="AT39" s="10"/>
      <c r="AV39" s="437"/>
      <c r="AW39" s="1220" t="str">
        <f>REPT("g",(BB39))</f>
        <v/>
      </c>
      <c r="AX39" s="1221"/>
      <c r="AY39" s="1221"/>
      <c r="AZ39" s="1222"/>
      <c r="BB39" s="427"/>
      <c r="BC39" s="50"/>
      <c r="BD39" s="428"/>
      <c r="BE39" s="430"/>
    </row>
    <row r="40" spans="2:74" ht="20.100000000000001" customHeight="1">
      <c r="B40" s="352"/>
      <c r="E40" s="412"/>
      <c r="F40" s="412"/>
      <c r="G40" s="412"/>
      <c r="H40" s="412"/>
      <c r="I40" s="413"/>
      <c r="J40" s="1239"/>
      <c r="K40" s="1240"/>
      <c r="L40" s="1240"/>
      <c r="M40" s="1241"/>
      <c r="N40" s="1248"/>
      <c r="O40" s="1249"/>
      <c r="P40" s="1249"/>
      <c r="Q40" s="1249"/>
      <c r="R40" s="1249"/>
      <c r="S40" s="1250"/>
      <c r="T40" s="1226"/>
      <c r="U40" s="1259"/>
      <c r="V40" s="1232"/>
      <c r="W40" s="438"/>
      <c r="X40" s="439"/>
      <c r="Y40" s="439"/>
      <c r="Z40" s="439"/>
      <c r="AA40" s="439"/>
      <c r="AB40" s="439"/>
      <c r="AC40" s="439"/>
      <c r="AD40" s="439"/>
      <c r="AE40" s="439"/>
      <c r="AF40" s="439"/>
      <c r="AG40" s="1261"/>
      <c r="AH40" s="414"/>
      <c r="AN40" s="37"/>
      <c r="AO40" s="37"/>
      <c r="AP40" s="37"/>
      <c r="AQ40" s="37"/>
      <c r="AR40" s="269"/>
      <c r="AS40" s="37"/>
      <c r="AT40" s="10"/>
      <c r="AV40" s="440"/>
      <c r="AW40" s="439"/>
      <c r="AX40" s="439"/>
      <c r="AY40" s="439"/>
      <c r="AZ40" s="439"/>
      <c r="BA40" s="439"/>
      <c r="BB40" s="439"/>
      <c r="BC40" s="439"/>
      <c r="BD40" s="439"/>
      <c r="BE40" s="441"/>
    </row>
    <row r="41" spans="2:74" ht="20.100000000000001" customHeight="1">
      <c r="B41" s="352"/>
      <c r="E41" s="412"/>
      <c r="F41" s="412"/>
      <c r="G41" s="412"/>
      <c r="H41" s="412"/>
      <c r="I41" s="413"/>
      <c r="J41" s="1239"/>
      <c r="K41" s="1240"/>
      <c r="L41" s="1240"/>
      <c r="M41" s="1241"/>
      <c r="N41" s="1248"/>
      <c r="O41" s="1249"/>
      <c r="P41" s="1249"/>
      <c r="Q41" s="1249"/>
      <c r="R41" s="1249"/>
      <c r="S41" s="1250"/>
      <c r="T41" s="1224">
        <v>8</v>
      </c>
      <c r="U41" s="1257" t="s">
        <v>149</v>
      </c>
      <c r="V41" s="1230" t="s">
        <v>200</v>
      </c>
      <c r="W41" s="432"/>
      <c r="X41" s="433"/>
      <c r="Y41" s="433"/>
      <c r="Z41" s="433"/>
      <c r="AA41" s="433"/>
      <c r="AB41" s="433"/>
      <c r="AC41" s="433"/>
      <c r="AD41" s="433"/>
      <c r="AE41" s="433"/>
      <c r="AF41" s="433"/>
      <c r="AG41" s="1261"/>
      <c r="AH41" s="414"/>
      <c r="AN41" s="37"/>
      <c r="AO41" s="37"/>
      <c r="AP41" s="37"/>
      <c r="AQ41" s="37"/>
      <c r="AR41" s="269"/>
      <c r="AS41" s="37"/>
      <c r="AT41" s="10"/>
      <c r="AV41" s="434"/>
      <c r="AW41" s="433"/>
      <c r="AX41" s="433"/>
      <c r="AY41" s="433"/>
      <c r="AZ41" s="433"/>
      <c r="BA41" s="433"/>
      <c r="BB41" s="433"/>
      <c r="BC41" s="433"/>
      <c r="BD41" s="433"/>
      <c r="BE41" s="435"/>
    </row>
    <row r="42" spans="2:74" ht="20.100000000000001" customHeight="1">
      <c r="B42" s="352"/>
      <c r="E42" s="412"/>
      <c r="F42" s="412"/>
      <c r="G42" s="412"/>
      <c r="H42" s="412"/>
      <c r="I42" s="413"/>
      <c r="J42" s="1239"/>
      <c r="K42" s="1240"/>
      <c r="L42" s="1240"/>
      <c r="M42" s="1241"/>
      <c r="N42" s="1248"/>
      <c r="O42" s="1249"/>
      <c r="P42" s="1249"/>
      <c r="Q42" s="1249"/>
      <c r="R42" s="1249"/>
      <c r="S42" s="1250"/>
      <c r="T42" s="1225"/>
      <c r="U42" s="1258"/>
      <c r="V42" s="1231"/>
      <c r="W42" s="436"/>
      <c r="X42" s="1220" t="str">
        <f>REPT("g",(AC42))</f>
        <v/>
      </c>
      <c r="Y42" s="1221"/>
      <c r="Z42" s="1221"/>
      <c r="AA42" s="1222"/>
      <c r="AC42" s="427">
        <f>'4 Communication'!U18</f>
        <v>0</v>
      </c>
      <c r="AD42" s="50"/>
      <c r="AE42" s="428" t="str">
        <f>'4 Communication'!W18</f>
        <v xml:space="preserve"> </v>
      </c>
      <c r="AF42" s="50"/>
      <c r="AG42" s="1261"/>
      <c r="AH42" s="414"/>
      <c r="AK42" s="198"/>
      <c r="AL42" s="198"/>
      <c r="AM42" s="198"/>
      <c r="AN42" s="198"/>
      <c r="AO42" s="198"/>
      <c r="AP42" s="198"/>
      <c r="AQ42" s="198"/>
      <c r="AR42" s="269"/>
      <c r="AS42" s="269"/>
      <c r="AT42" s="418"/>
      <c r="AV42" s="437"/>
      <c r="AW42" s="1220" t="str">
        <f>REPT("g",(BB42))</f>
        <v/>
      </c>
      <c r="AX42" s="1221"/>
      <c r="AY42" s="1221"/>
      <c r="AZ42" s="1222"/>
      <c r="BB42" s="427"/>
      <c r="BC42" s="50"/>
      <c r="BD42" s="428"/>
      <c r="BE42" s="430"/>
    </row>
    <row r="43" spans="2:74" ht="20.100000000000001" customHeight="1">
      <c r="B43" s="352"/>
      <c r="E43" s="412"/>
      <c r="F43" s="412"/>
      <c r="G43" s="412"/>
      <c r="H43" s="412"/>
      <c r="I43" s="413"/>
      <c r="J43" s="1239"/>
      <c r="K43" s="1240"/>
      <c r="L43" s="1240"/>
      <c r="M43" s="1241"/>
      <c r="N43" s="1248"/>
      <c r="O43" s="1249"/>
      <c r="P43" s="1249"/>
      <c r="Q43" s="1249"/>
      <c r="R43" s="1249"/>
      <c r="S43" s="1250"/>
      <c r="T43" s="1226"/>
      <c r="U43" s="1259"/>
      <c r="V43" s="1232"/>
      <c r="W43" s="438"/>
      <c r="X43" s="439"/>
      <c r="Y43" s="439"/>
      <c r="Z43" s="439"/>
      <c r="AA43" s="439"/>
      <c r="AB43" s="439"/>
      <c r="AC43" s="439"/>
      <c r="AD43" s="439"/>
      <c r="AE43" s="439"/>
      <c r="AF43" s="439"/>
      <c r="AG43" s="1261"/>
      <c r="AH43" s="414"/>
      <c r="AS43" s="269"/>
      <c r="AT43" s="418"/>
      <c r="AV43" s="440"/>
      <c r="AW43" s="439"/>
      <c r="AX43" s="439"/>
      <c r="AY43" s="439"/>
      <c r="AZ43" s="439"/>
      <c r="BA43" s="439"/>
      <c r="BB43" s="439"/>
      <c r="BC43" s="439"/>
      <c r="BD43" s="439"/>
      <c r="BE43" s="441"/>
    </row>
    <row r="44" spans="2:74" ht="20.100000000000001" customHeight="1">
      <c r="B44" s="352"/>
      <c r="E44" s="412"/>
      <c r="F44" s="412"/>
      <c r="G44" s="412"/>
      <c r="H44" s="412"/>
      <c r="I44" s="413"/>
      <c r="J44" s="1239"/>
      <c r="K44" s="1240"/>
      <c r="L44" s="1240"/>
      <c r="M44" s="1241"/>
      <c r="N44" s="1248"/>
      <c r="O44" s="1249"/>
      <c r="P44" s="1249"/>
      <c r="Q44" s="1249"/>
      <c r="R44" s="1249"/>
      <c r="S44" s="1250"/>
      <c r="T44" s="1224">
        <v>9</v>
      </c>
      <c r="U44" s="1257" t="s">
        <v>150</v>
      </c>
      <c r="V44" s="1230" t="s">
        <v>201</v>
      </c>
      <c r="W44" s="432"/>
      <c r="X44" s="433"/>
      <c r="Y44" s="433"/>
      <c r="Z44" s="433"/>
      <c r="AA44" s="433"/>
      <c r="AB44" s="433"/>
      <c r="AC44" s="433"/>
      <c r="AD44" s="433"/>
      <c r="AE44" s="433"/>
      <c r="AF44" s="433"/>
      <c r="AG44" s="1261"/>
      <c r="AH44" s="414"/>
      <c r="AS44" s="269"/>
      <c r="AT44" s="418"/>
      <c r="AV44" s="434"/>
      <c r="AW44" s="433"/>
      <c r="AX44" s="433"/>
      <c r="AY44" s="433"/>
      <c r="AZ44" s="433"/>
      <c r="BA44" s="433"/>
      <c r="BB44" s="433"/>
      <c r="BC44" s="433"/>
      <c r="BD44" s="433"/>
      <c r="BE44" s="435"/>
    </row>
    <row r="45" spans="2:74" ht="20.100000000000001" customHeight="1">
      <c r="B45" s="352"/>
      <c r="E45" s="412"/>
      <c r="F45" s="412"/>
      <c r="G45" s="412"/>
      <c r="H45" s="412"/>
      <c r="I45" s="413"/>
      <c r="J45" s="1239"/>
      <c r="K45" s="1240"/>
      <c r="L45" s="1240"/>
      <c r="M45" s="1241"/>
      <c r="N45" s="1248"/>
      <c r="O45" s="1249"/>
      <c r="P45" s="1249"/>
      <c r="Q45" s="1249"/>
      <c r="R45" s="1249"/>
      <c r="S45" s="1250"/>
      <c r="T45" s="1225"/>
      <c r="U45" s="1258"/>
      <c r="V45" s="1231"/>
      <c r="W45" s="436"/>
      <c r="X45" s="1220" t="str">
        <f>REPT("g",(AC45))</f>
        <v/>
      </c>
      <c r="Y45" s="1221"/>
      <c r="Z45" s="1221"/>
      <c r="AA45" s="1222"/>
      <c r="AC45" s="427">
        <f>'4 Communication'!U22</f>
        <v>0</v>
      </c>
      <c r="AD45" s="50"/>
      <c r="AE45" s="428" t="str">
        <f>'4 Communication'!W22</f>
        <v xml:space="preserve"> </v>
      </c>
      <c r="AF45" s="50"/>
      <c r="AG45" s="1261"/>
      <c r="AH45" s="414"/>
      <c r="AS45" s="37"/>
      <c r="AT45" s="10"/>
      <c r="AV45" s="437"/>
      <c r="AW45" s="1220" t="str">
        <f>REPT("g",(BB45))</f>
        <v/>
      </c>
      <c r="AX45" s="1221"/>
      <c r="AY45" s="1221"/>
      <c r="AZ45" s="1222"/>
      <c r="BB45" s="427"/>
      <c r="BC45" s="50"/>
      <c r="BD45" s="428"/>
      <c r="BE45" s="430"/>
    </row>
    <row r="46" spans="2:74" ht="20.100000000000001" customHeight="1">
      <c r="B46" s="352"/>
      <c r="E46" s="412"/>
      <c r="F46" s="412"/>
      <c r="G46" s="412"/>
      <c r="H46" s="412"/>
      <c r="I46" s="413"/>
      <c r="J46" s="1239"/>
      <c r="K46" s="1240"/>
      <c r="L46" s="1240"/>
      <c r="M46" s="1241"/>
      <c r="N46" s="1248"/>
      <c r="O46" s="1249"/>
      <c r="P46" s="1249"/>
      <c r="Q46" s="1249"/>
      <c r="R46" s="1249"/>
      <c r="S46" s="1250"/>
      <c r="T46" s="1226"/>
      <c r="U46" s="1259"/>
      <c r="V46" s="1232"/>
      <c r="W46" s="438"/>
      <c r="X46" s="439"/>
      <c r="Y46" s="439"/>
      <c r="Z46" s="439"/>
      <c r="AA46" s="439"/>
      <c r="AB46" s="439"/>
      <c r="AC46" s="439"/>
      <c r="AD46" s="439"/>
      <c r="AE46" s="439"/>
      <c r="AF46" s="439"/>
      <c r="AG46" s="1261"/>
      <c r="AH46" s="414"/>
      <c r="AS46" s="37"/>
      <c r="AT46" s="10"/>
      <c r="AV46" s="440"/>
      <c r="AW46" s="439"/>
      <c r="AX46" s="439"/>
      <c r="AY46" s="439"/>
      <c r="AZ46" s="439"/>
      <c r="BA46" s="439"/>
      <c r="BB46" s="439"/>
      <c r="BC46" s="439"/>
      <c r="BD46" s="439"/>
      <c r="BE46" s="441"/>
    </row>
    <row r="47" spans="2:74" ht="20.100000000000001" customHeight="1">
      <c r="B47" s="352"/>
      <c r="E47" s="412"/>
      <c r="F47" s="412"/>
      <c r="G47" s="412"/>
      <c r="H47" s="412"/>
      <c r="I47" s="413"/>
      <c r="J47" s="1239"/>
      <c r="K47" s="1240"/>
      <c r="L47" s="1240"/>
      <c r="M47" s="1241"/>
      <c r="N47" s="1248"/>
      <c r="O47" s="1249"/>
      <c r="P47" s="1249"/>
      <c r="Q47" s="1249"/>
      <c r="R47" s="1249"/>
      <c r="S47" s="1250"/>
      <c r="T47" s="1254" t="s">
        <v>202</v>
      </c>
      <c r="U47" s="1255"/>
      <c r="V47" s="1255"/>
      <c r="W47" s="1255"/>
      <c r="X47" s="1255"/>
      <c r="Y47" s="1255"/>
      <c r="Z47" s="1255"/>
      <c r="AA47" s="1255"/>
      <c r="AB47" s="1255"/>
      <c r="AC47" s="1255"/>
      <c r="AD47" s="1255"/>
      <c r="AE47" s="1255"/>
      <c r="AF47" s="1256"/>
      <c r="AG47" s="1261"/>
      <c r="AH47" s="414"/>
      <c r="AS47" s="37"/>
      <c r="AT47" s="10"/>
      <c r="AV47" s="434"/>
      <c r="AW47" s="433"/>
      <c r="AX47" s="433"/>
      <c r="AY47" s="433"/>
      <c r="AZ47" s="433"/>
      <c r="BA47" s="433"/>
      <c r="BB47" s="433"/>
      <c r="BC47" s="433"/>
      <c r="BD47" s="433"/>
      <c r="BE47" s="435"/>
    </row>
    <row r="48" spans="2:74" ht="20.100000000000001" customHeight="1">
      <c r="B48" s="352"/>
      <c r="E48" s="412"/>
      <c r="F48" s="412"/>
      <c r="G48" s="412"/>
      <c r="H48" s="412"/>
      <c r="I48" s="413"/>
      <c r="J48" s="1239"/>
      <c r="K48" s="1240"/>
      <c r="L48" s="1240"/>
      <c r="M48" s="1241"/>
      <c r="N48" s="1248"/>
      <c r="O48" s="1249"/>
      <c r="P48" s="1249"/>
      <c r="Q48" s="1249"/>
      <c r="R48" s="1249"/>
      <c r="S48" s="1250"/>
      <c r="T48" s="1254"/>
      <c r="U48" s="1255"/>
      <c r="V48" s="1255"/>
      <c r="W48" s="1255"/>
      <c r="X48" s="1255"/>
      <c r="Y48" s="1255"/>
      <c r="Z48" s="1255"/>
      <c r="AA48" s="1255"/>
      <c r="AB48" s="1255"/>
      <c r="AC48" s="1255"/>
      <c r="AD48" s="1255"/>
      <c r="AE48" s="1255"/>
      <c r="AF48" s="1256"/>
      <c r="AG48" s="1261"/>
      <c r="AH48" s="414"/>
      <c r="AK48" s="40"/>
      <c r="AL48" s="40"/>
      <c r="AM48" s="40"/>
      <c r="AN48" s="40"/>
      <c r="AO48" s="40"/>
      <c r="AP48" s="40"/>
      <c r="AQ48" s="40"/>
      <c r="AR48" s="443"/>
      <c r="AS48" s="269"/>
      <c r="AT48" s="418"/>
      <c r="AV48" s="437"/>
      <c r="AW48" s="1220" t="str">
        <f>REPT("g",(BB48))</f>
        <v/>
      </c>
      <c r="AX48" s="1221"/>
      <c r="AY48" s="1221"/>
      <c r="AZ48" s="1222"/>
      <c r="BB48" s="427"/>
      <c r="BC48" s="50"/>
      <c r="BD48" s="428"/>
      <c r="BE48" s="430"/>
    </row>
    <row r="49" spans="2:57" ht="20.100000000000001" customHeight="1">
      <c r="B49" s="352"/>
      <c r="E49" s="412"/>
      <c r="F49" s="412"/>
      <c r="G49" s="412"/>
      <c r="H49" s="412"/>
      <c r="I49" s="413"/>
      <c r="J49" s="1239"/>
      <c r="K49" s="1240"/>
      <c r="L49" s="1240"/>
      <c r="M49" s="1241"/>
      <c r="N49" s="1248"/>
      <c r="O49" s="1249"/>
      <c r="P49" s="1249"/>
      <c r="Q49" s="1249"/>
      <c r="R49" s="1249"/>
      <c r="S49" s="1250"/>
      <c r="T49" s="1254"/>
      <c r="U49" s="1255"/>
      <c r="V49" s="1255"/>
      <c r="W49" s="1255"/>
      <c r="X49" s="1255"/>
      <c r="Y49" s="1255"/>
      <c r="Z49" s="1255"/>
      <c r="AA49" s="1255"/>
      <c r="AB49" s="1255"/>
      <c r="AC49" s="1255"/>
      <c r="AD49" s="1255"/>
      <c r="AE49" s="1255"/>
      <c r="AF49" s="1256"/>
      <c r="AG49" s="1261"/>
      <c r="AH49" s="414"/>
      <c r="AS49" s="269"/>
      <c r="AT49" s="418"/>
      <c r="AV49" s="440"/>
      <c r="AW49" s="439"/>
      <c r="AX49" s="439"/>
      <c r="AY49" s="439"/>
      <c r="AZ49" s="439"/>
      <c r="BA49" s="439"/>
      <c r="BB49" s="439"/>
      <c r="BC49" s="439"/>
      <c r="BD49" s="439"/>
      <c r="BE49" s="441"/>
    </row>
    <row r="50" spans="2:57" ht="20.100000000000001" customHeight="1">
      <c r="B50" s="352"/>
      <c r="E50" s="412"/>
      <c r="F50" s="412"/>
      <c r="G50" s="412"/>
      <c r="H50" s="412"/>
      <c r="I50" s="413"/>
      <c r="J50" s="1239"/>
      <c r="K50" s="1240"/>
      <c r="L50" s="1240"/>
      <c r="M50" s="1241"/>
      <c r="N50" s="1248"/>
      <c r="O50" s="1249"/>
      <c r="P50" s="1249"/>
      <c r="Q50" s="1249"/>
      <c r="R50" s="1249"/>
      <c r="S50" s="1250"/>
      <c r="T50" s="1224">
        <v>10</v>
      </c>
      <c r="U50" s="1227">
        <v>7</v>
      </c>
      <c r="V50" s="1230" t="s">
        <v>203</v>
      </c>
      <c r="W50" s="432"/>
      <c r="X50" s="433"/>
      <c r="Y50" s="433"/>
      <c r="Z50" s="433"/>
      <c r="AA50" s="433"/>
      <c r="AB50" s="433"/>
      <c r="AC50" s="433"/>
      <c r="AD50" s="433"/>
      <c r="AE50" s="433"/>
      <c r="AF50" s="433"/>
      <c r="AG50" s="1261"/>
      <c r="AH50" s="414"/>
      <c r="AS50" s="269"/>
      <c r="AT50" s="418"/>
      <c r="AV50" s="434"/>
      <c r="AW50" s="433"/>
      <c r="AX50" s="433"/>
      <c r="AY50" s="433"/>
      <c r="AZ50" s="433"/>
      <c r="BA50" s="433"/>
      <c r="BB50" s="433"/>
      <c r="BC50" s="433"/>
      <c r="BD50" s="433"/>
      <c r="BE50" s="435"/>
    </row>
    <row r="51" spans="2:57" ht="20.100000000000001" customHeight="1">
      <c r="B51" s="352"/>
      <c r="E51" s="412"/>
      <c r="F51" s="412"/>
      <c r="G51" s="412"/>
      <c r="H51" s="412"/>
      <c r="I51" s="413"/>
      <c r="J51" s="1239"/>
      <c r="K51" s="1240"/>
      <c r="L51" s="1240"/>
      <c r="M51" s="1241"/>
      <c r="N51" s="1248"/>
      <c r="O51" s="1249"/>
      <c r="P51" s="1249"/>
      <c r="Q51" s="1249"/>
      <c r="R51" s="1249"/>
      <c r="S51" s="1250"/>
      <c r="T51" s="1225"/>
      <c r="U51" s="1228"/>
      <c r="V51" s="1231"/>
      <c r="W51" s="436"/>
      <c r="X51" s="1220" t="e">
        <f>REPT("g",(AC51))</f>
        <v>#VALUE!</v>
      </c>
      <c r="Y51" s="1221"/>
      <c r="Z51" s="1221"/>
      <c r="AA51" s="1222"/>
      <c r="AC51" s="427" t="str">
        <f>'5 Tranversales'!U18</f>
        <v/>
      </c>
      <c r="AD51" s="50"/>
      <c r="AE51" s="428" t="str">
        <f>'5 Tranversales'!W18</f>
        <v xml:space="preserve"> </v>
      </c>
      <c r="AF51" s="50"/>
      <c r="AG51" s="1261"/>
      <c r="AH51" s="414"/>
      <c r="AS51" s="37"/>
      <c r="AT51" s="10"/>
      <c r="AV51" s="437"/>
      <c r="AW51" s="1220" t="str">
        <f>REPT("g",(BB51))</f>
        <v/>
      </c>
      <c r="AX51" s="1221"/>
      <c r="AY51" s="1221"/>
      <c r="AZ51" s="1222"/>
      <c r="BB51" s="427"/>
      <c r="BC51" s="50"/>
      <c r="BD51" s="428"/>
      <c r="BE51" s="430"/>
    </row>
    <row r="52" spans="2:57" ht="20.100000000000001" customHeight="1">
      <c r="B52" s="352"/>
      <c r="E52" s="412"/>
      <c r="F52" s="412"/>
      <c r="G52" s="412"/>
      <c r="H52" s="412"/>
      <c r="I52" s="413"/>
      <c r="J52" s="1239"/>
      <c r="K52" s="1240"/>
      <c r="L52" s="1240"/>
      <c r="M52" s="1241"/>
      <c r="N52" s="1248"/>
      <c r="O52" s="1249"/>
      <c r="P52" s="1249"/>
      <c r="Q52" s="1249"/>
      <c r="R52" s="1249"/>
      <c r="S52" s="1250"/>
      <c r="T52" s="1226"/>
      <c r="U52" s="1229"/>
      <c r="V52" s="1232"/>
      <c r="W52" s="438"/>
      <c r="X52" s="439"/>
      <c r="Y52" s="439"/>
      <c r="Z52" s="439"/>
      <c r="AA52" s="439"/>
      <c r="AB52" s="439"/>
      <c r="AC52" s="439"/>
      <c r="AD52" s="439"/>
      <c r="AE52" s="439"/>
      <c r="AF52" s="439"/>
      <c r="AG52" s="1261"/>
      <c r="AH52" s="414"/>
      <c r="AS52" s="37"/>
      <c r="AT52" s="10"/>
      <c r="AV52" s="440"/>
      <c r="AW52" s="439"/>
      <c r="AX52" s="439"/>
      <c r="AY52" s="439"/>
      <c r="AZ52" s="439"/>
      <c r="BA52" s="439"/>
      <c r="BB52" s="439"/>
      <c r="BC52" s="439"/>
      <c r="BD52" s="439"/>
      <c r="BE52" s="441"/>
    </row>
    <row r="53" spans="2:57" ht="20.100000000000001" customHeight="1">
      <c r="B53" s="352"/>
      <c r="E53" s="412"/>
      <c r="F53" s="412"/>
      <c r="G53" s="412"/>
      <c r="H53" s="412"/>
      <c r="I53" s="413"/>
      <c r="J53" s="1239"/>
      <c r="K53" s="1240"/>
      <c r="L53" s="1240"/>
      <c r="M53" s="1241"/>
      <c r="N53" s="1248"/>
      <c r="O53" s="1249"/>
      <c r="P53" s="1249"/>
      <c r="Q53" s="1249"/>
      <c r="R53" s="1249"/>
      <c r="S53" s="1250"/>
      <c r="T53" s="1224">
        <v>11</v>
      </c>
      <c r="U53" s="1227">
        <v>8</v>
      </c>
      <c r="V53" s="1230" t="s">
        <v>204</v>
      </c>
      <c r="W53" s="432"/>
      <c r="X53" s="433"/>
      <c r="Y53" s="433"/>
      <c r="Z53" s="433"/>
      <c r="AA53" s="433"/>
      <c r="AB53" s="433"/>
      <c r="AC53" s="433"/>
      <c r="AD53" s="433"/>
      <c r="AE53" s="433"/>
      <c r="AF53" s="433"/>
      <c r="AG53" s="1261"/>
      <c r="AH53" s="414"/>
      <c r="AS53" s="37"/>
      <c r="AT53" s="10"/>
      <c r="AV53" s="434"/>
      <c r="AW53" s="433"/>
      <c r="AX53" s="433"/>
      <c r="AY53" s="433"/>
      <c r="AZ53" s="433"/>
      <c r="BA53" s="433"/>
      <c r="BB53" s="433"/>
      <c r="BC53" s="433"/>
      <c r="BD53" s="433"/>
      <c r="BE53" s="435"/>
    </row>
    <row r="54" spans="2:57" ht="20.100000000000001" customHeight="1">
      <c r="B54" s="352"/>
      <c r="E54" s="412"/>
      <c r="F54" s="412"/>
      <c r="G54" s="412"/>
      <c r="H54" s="412"/>
      <c r="I54" s="413"/>
      <c r="J54" s="1239"/>
      <c r="K54" s="1240"/>
      <c r="L54" s="1240"/>
      <c r="M54" s="1241"/>
      <c r="N54" s="1248"/>
      <c r="O54" s="1249"/>
      <c r="P54" s="1249"/>
      <c r="Q54" s="1249"/>
      <c r="R54" s="1249"/>
      <c r="S54" s="1250"/>
      <c r="T54" s="1225"/>
      <c r="U54" s="1228"/>
      <c r="V54" s="1231"/>
      <c r="W54" s="436"/>
      <c r="X54" s="1220" t="e">
        <f>REPT("g",(AC54))</f>
        <v>#VALUE!</v>
      </c>
      <c r="Y54" s="1221"/>
      <c r="Z54" s="1221"/>
      <c r="AA54" s="1222"/>
      <c r="AC54" s="427" t="str">
        <f>'5 Tranversales'!U22</f>
        <v/>
      </c>
      <c r="AD54" s="50"/>
      <c r="AE54" s="428" t="str">
        <f>'5 Tranversales'!W22</f>
        <v xml:space="preserve"> </v>
      </c>
      <c r="AF54" s="50"/>
      <c r="AG54" s="1261"/>
      <c r="AH54" s="414"/>
      <c r="AK54" s="198"/>
      <c r="AL54" s="198"/>
      <c r="AM54" s="198"/>
      <c r="AN54" s="198"/>
      <c r="AO54" s="198"/>
      <c r="AP54" s="198"/>
      <c r="AQ54" s="198"/>
      <c r="AR54" s="269"/>
      <c r="AS54" s="269"/>
      <c r="AT54" s="418"/>
      <c r="AV54" s="437"/>
      <c r="AW54" s="1220" t="str">
        <f>REPT("g",(BB54))</f>
        <v/>
      </c>
      <c r="AX54" s="1221"/>
      <c r="AY54" s="1221"/>
      <c r="AZ54" s="1222"/>
      <c r="BB54" s="427"/>
      <c r="BC54" s="50"/>
      <c r="BD54" s="428"/>
      <c r="BE54" s="430"/>
    </row>
    <row r="55" spans="2:57" ht="20.100000000000001" customHeight="1">
      <c r="B55" s="352"/>
      <c r="E55" s="412"/>
      <c r="F55" s="412"/>
      <c r="G55" s="412"/>
      <c r="H55" s="412"/>
      <c r="I55" s="413"/>
      <c r="J55" s="1242"/>
      <c r="K55" s="1243"/>
      <c r="L55" s="1243"/>
      <c r="M55" s="1244"/>
      <c r="N55" s="1251"/>
      <c r="O55" s="1252"/>
      <c r="P55" s="1252"/>
      <c r="Q55" s="1252"/>
      <c r="R55" s="1252"/>
      <c r="S55" s="1253"/>
      <c r="T55" s="1233"/>
      <c r="U55" s="1234"/>
      <c r="V55" s="1235"/>
      <c r="W55" s="444"/>
      <c r="X55" s="445"/>
      <c r="Y55" s="445"/>
      <c r="Z55" s="445"/>
      <c r="AA55" s="445"/>
      <c r="AB55" s="445"/>
      <c r="AC55" s="445"/>
      <c r="AD55" s="445"/>
      <c r="AE55" s="445"/>
      <c r="AF55" s="445"/>
      <c r="AG55" s="1262"/>
      <c r="AH55" s="414"/>
      <c r="AS55" s="269"/>
      <c r="AT55" s="418"/>
      <c r="AV55" s="440"/>
      <c r="AW55" s="439"/>
      <c r="AX55" s="439"/>
      <c r="AY55" s="439"/>
      <c r="AZ55" s="439"/>
      <c r="BA55" s="439"/>
      <c r="BB55" s="439"/>
      <c r="BC55" s="439"/>
      <c r="BD55" s="439"/>
      <c r="BE55" s="441"/>
    </row>
    <row r="56" spans="2:57" ht="20.100000000000001" customHeight="1">
      <c r="B56" s="352"/>
      <c r="I56" s="446"/>
      <c r="J56" s="447"/>
      <c r="K56" s="447"/>
      <c r="L56" s="447"/>
      <c r="M56" s="447"/>
      <c r="N56" s="447"/>
      <c r="O56" s="447"/>
      <c r="P56" s="447"/>
      <c r="Q56" s="447"/>
      <c r="R56" s="447"/>
      <c r="S56" s="447"/>
      <c r="T56" s="447"/>
      <c r="U56" s="447"/>
      <c r="V56" s="447"/>
      <c r="W56" s="447"/>
      <c r="X56" s="447"/>
      <c r="Y56" s="447"/>
      <c r="Z56" s="447"/>
      <c r="AA56" s="447"/>
      <c r="AB56" s="447"/>
      <c r="AC56" s="447"/>
      <c r="AD56" s="447"/>
      <c r="AE56" s="447"/>
      <c r="AF56" s="447"/>
      <c r="AG56" s="447"/>
      <c r="AH56" s="448"/>
      <c r="AN56" s="37"/>
      <c r="AO56" s="37"/>
      <c r="AP56" s="37"/>
      <c r="AQ56" s="37"/>
      <c r="AR56" s="269"/>
      <c r="AS56" s="37"/>
      <c r="AT56" s="10"/>
      <c r="AV56" s="434"/>
      <c r="AW56" s="433"/>
      <c r="AX56" s="433"/>
      <c r="AY56" s="433"/>
      <c r="AZ56" s="433"/>
      <c r="BA56" s="433"/>
      <c r="BB56" s="433"/>
      <c r="BC56" s="433"/>
      <c r="BD56" s="433"/>
      <c r="BE56" s="435"/>
    </row>
    <row r="57" spans="2:57" ht="20.100000000000001" customHeight="1">
      <c r="B57" s="5"/>
      <c r="AK57" s="198"/>
      <c r="AL57" s="198"/>
      <c r="AM57" s="198"/>
      <c r="AN57" s="198"/>
      <c r="AO57" s="198"/>
      <c r="AP57" s="198"/>
      <c r="AQ57" s="198"/>
      <c r="AR57" s="269"/>
      <c r="AS57" s="269"/>
      <c r="AT57" s="418"/>
      <c r="AV57" s="437"/>
      <c r="AW57" s="1220" t="str">
        <f>REPT("g",(BB57))</f>
        <v/>
      </c>
      <c r="AX57" s="1221"/>
      <c r="AY57" s="1221"/>
      <c r="AZ57" s="1222"/>
      <c r="BB57" s="427"/>
      <c r="BC57" s="50"/>
      <c r="BD57" s="428"/>
      <c r="BE57" s="430"/>
    </row>
    <row r="58" spans="2:57" ht="20.100000000000001" customHeight="1">
      <c r="B58" s="5"/>
      <c r="AT58" s="10"/>
      <c r="AV58" s="440"/>
      <c r="AW58" s="439"/>
      <c r="AX58" s="439"/>
      <c r="AY58" s="439"/>
      <c r="AZ58" s="439"/>
      <c r="BA58" s="439"/>
      <c r="BB58" s="439"/>
      <c r="BC58" s="439"/>
      <c r="BD58" s="439"/>
      <c r="BE58" s="441"/>
    </row>
    <row r="59" spans="2:57" ht="20.100000000000001" customHeight="1">
      <c r="B59" s="5"/>
      <c r="C59" s="9"/>
      <c r="AK59" s="37"/>
      <c r="AL59" s="37"/>
      <c r="AM59" s="37"/>
      <c r="AN59" s="37"/>
      <c r="AO59" s="37"/>
      <c r="AP59" s="37"/>
      <c r="AQ59" s="37"/>
      <c r="AR59" s="37"/>
      <c r="AS59" s="112"/>
      <c r="AT59" s="114"/>
      <c r="AV59" s="434"/>
      <c r="AW59" s="433"/>
      <c r="AX59" s="433"/>
      <c r="AY59" s="433"/>
      <c r="AZ59" s="433"/>
      <c r="BA59" s="433"/>
      <c r="BB59" s="433"/>
      <c r="BC59" s="433"/>
      <c r="BD59" s="433"/>
      <c r="BE59" s="435"/>
    </row>
    <row r="60" spans="2:57" ht="20.100000000000001" customHeight="1">
      <c r="B60" s="5"/>
      <c r="C60" s="9"/>
      <c r="D60" s="9"/>
      <c r="E60" s="9"/>
      <c r="F60" s="9"/>
      <c r="G60" s="9"/>
      <c r="AK60" s="112"/>
      <c r="AL60" s="112"/>
      <c r="AM60" s="116"/>
      <c r="AN60" s="116"/>
      <c r="AO60" s="116"/>
      <c r="AP60" s="116"/>
      <c r="AQ60" s="112"/>
      <c r="AR60" s="112"/>
      <c r="AS60" s="112"/>
      <c r="AT60" s="114"/>
      <c r="AV60" s="437"/>
      <c r="AW60" s="1220" t="str">
        <f>REPT("g",(BB60))</f>
        <v/>
      </c>
      <c r="AX60" s="1221"/>
      <c r="AY60" s="1221"/>
      <c r="AZ60" s="1222"/>
      <c r="BB60" s="427"/>
      <c r="BC60" s="50"/>
      <c r="BD60" s="428"/>
      <c r="BE60" s="430"/>
    </row>
    <row r="61" spans="2:57" ht="20.100000000000001" customHeight="1">
      <c r="B61" s="5"/>
      <c r="AK61" s="112"/>
      <c r="AL61" s="112"/>
      <c r="AM61" s="112"/>
      <c r="AN61" s="112"/>
      <c r="AO61" s="112"/>
      <c r="AP61" s="112"/>
      <c r="AQ61" s="112"/>
      <c r="AR61" s="112"/>
      <c r="AS61" s="112"/>
      <c r="AT61" s="114"/>
      <c r="AV61" s="440"/>
      <c r="AW61" s="439"/>
      <c r="AX61" s="439"/>
      <c r="AY61" s="439"/>
      <c r="AZ61" s="439"/>
      <c r="BA61" s="439"/>
      <c r="BB61" s="439"/>
      <c r="BC61" s="439"/>
      <c r="BD61" s="439"/>
      <c r="BE61" s="441"/>
    </row>
    <row r="62" spans="2:57" ht="20.100000000000001" customHeight="1">
      <c r="B62" s="119"/>
      <c r="C62" s="449"/>
      <c r="D62" s="449"/>
      <c r="E62" s="449"/>
      <c r="F62" s="449"/>
      <c r="G62" s="449"/>
      <c r="H62" s="449"/>
      <c r="I62" s="1223" t="s">
        <v>205</v>
      </c>
      <c r="J62" s="1223"/>
      <c r="K62" s="1223"/>
      <c r="L62" s="1223"/>
      <c r="M62" s="1223"/>
      <c r="N62" s="1223"/>
      <c r="O62" s="1223"/>
      <c r="P62" s="1223"/>
      <c r="Q62" s="1223"/>
      <c r="R62" s="1223"/>
      <c r="S62" s="1223"/>
      <c r="T62" s="1223"/>
      <c r="U62" s="1223"/>
      <c r="V62" s="1223"/>
      <c r="W62" s="1223"/>
      <c r="X62" s="1223"/>
      <c r="Y62" s="1223"/>
      <c r="Z62" s="1223"/>
      <c r="AA62" s="1223"/>
      <c r="AB62" s="1223"/>
      <c r="AC62" s="1223"/>
      <c r="AD62" s="1223"/>
      <c r="AE62" s="1223"/>
      <c r="AF62" s="1223"/>
      <c r="AG62" s="1223"/>
      <c r="AH62" s="1223"/>
      <c r="AI62" s="1223"/>
      <c r="AJ62" s="1223"/>
      <c r="AK62" s="122"/>
      <c r="AL62" s="122"/>
      <c r="AM62" s="122"/>
      <c r="AN62" s="120"/>
      <c r="AO62" s="120"/>
      <c r="AP62" s="120"/>
      <c r="AQ62" s="120"/>
      <c r="AR62" s="120"/>
      <c r="AS62" s="120"/>
      <c r="AT62" s="123"/>
      <c r="AV62" s="434"/>
      <c r="AW62" s="433"/>
      <c r="AX62" s="433"/>
      <c r="AY62" s="433"/>
      <c r="AZ62" s="433"/>
      <c r="BA62" s="433"/>
      <c r="BB62" s="433"/>
      <c r="BC62" s="433"/>
      <c r="BD62" s="433"/>
      <c r="BE62" s="435"/>
    </row>
    <row r="63" spans="2:57" ht="20.100000000000001" customHeight="1">
      <c r="AV63" s="437"/>
      <c r="AW63" s="1220" t="str">
        <f>REPT("g",(BB63))</f>
        <v/>
      </c>
      <c r="AX63" s="1221"/>
      <c r="AY63" s="1221"/>
      <c r="AZ63" s="1222"/>
      <c r="BB63" s="427"/>
      <c r="BC63" s="50"/>
      <c r="BD63" s="428"/>
      <c r="BE63" s="430"/>
    </row>
    <row r="64" spans="2:57" ht="20.100000000000001" customHeight="1">
      <c r="AV64" s="450"/>
      <c r="AW64" s="445"/>
      <c r="AX64" s="445"/>
      <c r="AY64" s="445"/>
      <c r="AZ64" s="445"/>
      <c r="BA64" s="445"/>
      <c r="BB64" s="445"/>
      <c r="BC64" s="445"/>
      <c r="BD64" s="445"/>
      <c r="BE64" s="451"/>
    </row>
    <row r="65" spans="48:57">
      <c r="AV65" s="452"/>
      <c r="AW65" s="453"/>
      <c r="AX65" s="453"/>
      <c r="AY65" s="453"/>
      <c r="AZ65" s="453"/>
      <c r="BA65" s="453"/>
      <c r="BB65" s="453"/>
      <c r="BC65" s="453"/>
      <c r="BD65" s="453"/>
      <c r="BE65" s="454"/>
    </row>
    <row r="79" spans="48:57" ht="15" customHeight="1"/>
    <row r="80" spans="48:57" ht="9.9499999999999993" customHeight="1"/>
    <row r="81" ht="24.95" customHeight="1"/>
  </sheetData>
  <sheetProtection sheet="1"/>
  <mergeCells count="127">
    <mergeCell ref="AW42:AZ42"/>
    <mergeCell ref="T38:T40"/>
    <mergeCell ref="U38:U40"/>
    <mergeCell ref="V38:V40"/>
    <mergeCell ref="X39:AA39"/>
    <mergeCell ref="AW57:AZ57"/>
    <mergeCell ref="AW60:AZ60"/>
    <mergeCell ref="I62:AJ62"/>
    <mergeCell ref="AW63:AZ63"/>
    <mergeCell ref="T50:T52"/>
    <mergeCell ref="U50:U52"/>
    <mergeCell ref="V50:V52"/>
    <mergeCell ref="X51:AA51"/>
    <mergeCell ref="AW51:AZ51"/>
    <mergeCell ref="T53:T55"/>
    <mergeCell ref="U53:U55"/>
    <mergeCell ref="V53:V55"/>
    <mergeCell ref="X54:AA54"/>
    <mergeCell ref="AW54:AZ54"/>
    <mergeCell ref="N35:S55"/>
    <mergeCell ref="T35:T37"/>
    <mergeCell ref="U35:U37"/>
    <mergeCell ref="V35:V37"/>
    <mergeCell ref="X36:AA36"/>
    <mergeCell ref="AW36:AZ36"/>
    <mergeCell ref="AW45:AZ45"/>
    <mergeCell ref="T47:AF49"/>
    <mergeCell ref="AW48:AZ48"/>
    <mergeCell ref="AW39:AZ39"/>
    <mergeCell ref="BV31:BV33"/>
    <mergeCell ref="N32:O34"/>
    <mergeCell ref="P32:P34"/>
    <mergeCell ref="Q32:R34"/>
    <mergeCell ref="S32:S34"/>
    <mergeCell ref="T32:T34"/>
    <mergeCell ref="U32:U34"/>
    <mergeCell ref="U29:U31"/>
    <mergeCell ref="V29:V31"/>
    <mergeCell ref="BG29:BH31"/>
    <mergeCell ref="BI29:BI31"/>
    <mergeCell ref="BJ29:BJ31"/>
    <mergeCell ref="BK29:BK31"/>
    <mergeCell ref="V32:V34"/>
    <mergeCell ref="BG32:BH34"/>
    <mergeCell ref="BI32:BI34"/>
    <mergeCell ref="BJ32:BK34"/>
    <mergeCell ref="BL32:BL34"/>
    <mergeCell ref="X33:AA33"/>
    <mergeCell ref="AW33:AZ33"/>
    <mergeCell ref="BL29:BL31"/>
    <mergeCell ref="X30:AA30"/>
    <mergeCell ref="AW30:AZ30"/>
    <mergeCell ref="BK26:BK28"/>
    <mergeCell ref="BL26:BL28"/>
    <mergeCell ref="X27:AA27"/>
    <mergeCell ref="AW27:AZ27"/>
    <mergeCell ref="N29:O31"/>
    <mergeCell ref="P29:P31"/>
    <mergeCell ref="Q29:Q31"/>
    <mergeCell ref="R29:R31"/>
    <mergeCell ref="S29:S31"/>
    <mergeCell ref="T29:T31"/>
    <mergeCell ref="T26:T28"/>
    <mergeCell ref="U26:U28"/>
    <mergeCell ref="V26:V28"/>
    <mergeCell ref="BG26:BH28"/>
    <mergeCell ref="BI26:BI28"/>
    <mergeCell ref="BJ26:BJ28"/>
    <mergeCell ref="BG20:BI22"/>
    <mergeCell ref="BJ20:BK22"/>
    <mergeCell ref="BL20:BL22"/>
    <mergeCell ref="X21:AA21"/>
    <mergeCell ref="AW21:AZ21"/>
    <mergeCell ref="N23:O25"/>
    <mergeCell ref="P23:P25"/>
    <mergeCell ref="Q23:S25"/>
    <mergeCell ref="T23:T25"/>
    <mergeCell ref="U23:U25"/>
    <mergeCell ref="BG23:BH25"/>
    <mergeCell ref="BI23:BI25"/>
    <mergeCell ref="BJ23:BL25"/>
    <mergeCell ref="X24:AA24"/>
    <mergeCell ref="AW24:AZ24"/>
    <mergeCell ref="J18:AG19"/>
    <mergeCell ref="J20:M55"/>
    <mergeCell ref="N20:P22"/>
    <mergeCell ref="Q20:R22"/>
    <mergeCell ref="S20:S22"/>
    <mergeCell ref="T20:T22"/>
    <mergeCell ref="U20:U22"/>
    <mergeCell ref="V20:V22"/>
    <mergeCell ref="AG20:AG55"/>
    <mergeCell ref="V23:V25"/>
    <mergeCell ref="N26:O28"/>
    <mergeCell ref="P26:P28"/>
    <mergeCell ref="Q26:Q28"/>
    <mergeCell ref="R26:R28"/>
    <mergeCell ref="S26:S28"/>
    <mergeCell ref="T44:T46"/>
    <mergeCell ref="U44:U46"/>
    <mergeCell ref="V44:V46"/>
    <mergeCell ref="X45:AA45"/>
    <mergeCell ref="T41:T43"/>
    <mergeCell ref="U41:U43"/>
    <mergeCell ref="V41:V43"/>
    <mergeCell ref="X42:AA42"/>
    <mergeCell ref="E16:H17"/>
    <mergeCell ref="J16:M16"/>
    <mergeCell ref="N16:S16"/>
    <mergeCell ref="T16:AF16"/>
    <mergeCell ref="AG16:AG17"/>
    <mergeCell ref="J17:M17"/>
    <mergeCell ref="N17:P17"/>
    <mergeCell ref="Q17:S17"/>
    <mergeCell ref="T17:V17"/>
    <mergeCell ref="B9:S9"/>
    <mergeCell ref="T9:V9"/>
    <mergeCell ref="X9:AT9"/>
    <mergeCell ref="AW9:AY9"/>
    <mergeCell ref="AZ9:BE9"/>
    <mergeCell ref="J15:AG15"/>
    <mergeCell ref="I5:P5"/>
    <mergeCell ref="Q5:V6"/>
    <mergeCell ref="BG5:BG6"/>
    <mergeCell ref="I6:P6"/>
    <mergeCell ref="B8:F8"/>
    <mergeCell ref="J8:V8"/>
  </mergeCells>
  <conditionalFormatting sqref="X21:AA21">
    <cfRule type="containsText" dxfId="7856" priority="420" operator="containsText" text="ggggggggggggggg">
      <formula>NOT(ISERROR(SEARCH("ggggggggggggggg",X21)))</formula>
    </cfRule>
  </conditionalFormatting>
  <conditionalFormatting sqref="X21:AA21">
    <cfRule type="containsText" dxfId="7855" priority="421" operator="containsText" text="gggggggggg">
      <formula>NOT(ISERROR(SEARCH("gggggggggg",X21)))</formula>
    </cfRule>
  </conditionalFormatting>
  <conditionalFormatting sqref="X21:AA21">
    <cfRule type="containsText" dxfId="7854" priority="422" operator="containsText" text="ggggg">
      <formula>NOT(ISERROR(SEARCH("ggggg",X21)))</formula>
    </cfRule>
  </conditionalFormatting>
  <conditionalFormatting sqref="X21:AA21">
    <cfRule type="containsText" dxfId="7853" priority="423" operator="containsText" text="g">
      <formula>NOT(ISERROR(SEARCH("g",X21)))</formula>
    </cfRule>
  </conditionalFormatting>
  <conditionalFormatting sqref="X24:AA24">
    <cfRule type="containsText" dxfId="7852" priority="416" operator="containsText" text="ggggggggggggggg">
      <formula>NOT(ISERROR(SEARCH("ggggggggggggggg",X24)))</formula>
    </cfRule>
  </conditionalFormatting>
  <conditionalFormatting sqref="X24:AA24">
    <cfRule type="containsText" dxfId="7851" priority="417" operator="containsText" text="gggggggggg">
      <formula>NOT(ISERROR(SEARCH("gggggggggg",X24)))</formula>
    </cfRule>
  </conditionalFormatting>
  <conditionalFormatting sqref="X24:AA24">
    <cfRule type="containsText" dxfId="7850" priority="418" operator="containsText" text="ggggg">
      <formula>NOT(ISERROR(SEARCH("ggggg",X24)))</formula>
    </cfRule>
  </conditionalFormatting>
  <conditionalFormatting sqref="X24:AA24">
    <cfRule type="containsText" dxfId="7849" priority="419" operator="containsText" text="g">
      <formula>NOT(ISERROR(SEARCH("g",X24)))</formula>
    </cfRule>
  </conditionalFormatting>
  <conditionalFormatting sqref="X27:AA27">
    <cfRule type="containsText" dxfId="7848" priority="412" operator="containsText" text="ggggggggggggggg">
      <formula>NOT(ISERROR(SEARCH("ggggggggggggggg",X27)))</formula>
    </cfRule>
  </conditionalFormatting>
  <conditionalFormatting sqref="X27:AA27">
    <cfRule type="containsText" dxfId="7847" priority="413" operator="containsText" text="gggggggggg">
      <formula>NOT(ISERROR(SEARCH("gggggggggg",X27)))</formula>
    </cfRule>
  </conditionalFormatting>
  <conditionalFormatting sqref="X27:AA27">
    <cfRule type="containsText" dxfId="7846" priority="414" operator="containsText" text="ggggg">
      <formula>NOT(ISERROR(SEARCH("ggggg",X27)))</formula>
    </cfRule>
  </conditionalFormatting>
  <conditionalFormatting sqref="X27:AA27">
    <cfRule type="containsText" dxfId="7845" priority="415" operator="containsText" text="g">
      <formula>NOT(ISERROR(SEARCH("g",X27)))</formula>
    </cfRule>
  </conditionalFormatting>
  <conditionalFormatting sqref="X30:AA30">
    <cfRule type="containsText" dxfId="7844" priority="408" operator="containsText" text="ggggggggggggggg">
      <formula>NOT(ISERROR(SEARCH("ggggggggggggggg",X30)))</formula>
    </cfRule>
  </conditionalFormatting>
  <conditionalFormatting sqref="X30:AA30">
    <cfRule type="containsText" dxfId="7843" priority="409" operator="containsText" text="gggggggggg">
      <formula>NOT(ISERROR(SEARCH("gggggggggg",X30)))</formula>
    </cfRule>
  </conditionalFormatting>
  <conditionalFormatting sqref="X30:AA30">
    <cfRule type="containsText" dxfId="7842" priority="410" operator="containsText" text="ggggg">
      <formula>NOT(ISERROR(SEARCH("ggggg",X30)))</formula>
    </cfRule>
  </conditionalFormatting>
  <conditionalFormatting sqref="X30:AA30">
    <cfRule type="containsText" dxfId="7841" priority="411" operator="containsText" text="g">
      <formula>NOT(ISERROR(SEARCH("g",X30)))</formula>
    </cfRule>
  </conditionalFormatting>
  <conditionalFormatting sqref="X33:AA33">
    <cfRule type="containsText" dxfId="7840" priority="404" operator="containsText" text="ggggggggggggggg">
      <formula>NOT(ISERROR(SEARCH("ggggggggggggggg",X33)))</formula>
    </cfRule>
  </conditionalFormatting>
  <conditionalFormatting sqref="X33:AA33">
    <cfRule type="containsText" dxfId="7839" priority="405" operator="containsText" text="gggggggggg">
      <formula>NOT(ISERROR(SEARCH("gggggggggg",X33)))</formula>
    </cfRule>
  </conditionalFormatting>
  <conditionalFormatting sqref="X33:AA33">
    <cfRule type="containsText" dxfId="7838" priority="406" operator="containsText" text="ggggg">
      <formula>NOT(ISERROR(SEARCH("ggggg",X33)))</formula>
    </cfRule>
  </conditionalFormatting>
  <conditionalFormatting sqref="X33:AA33">
    <cfRule type="containsText" dxfId="7837" priority="407" operator="containsText" text="g">
      <formula>NOT(ISERROR(SEARCH("g",X33)))</formula>
    </cfRule>
  </conditionalFormatting>
  <conditionalFormatting sqref="X36:AA36">
    <cfRule type="containsText" dxfId="7836" priority="400" operator="containsText" text="ggggggggggggggg">
      <formula>NOT(ISERROR(SEARCH("ggggggggggggggg",X36)))</formula>
    </cfRule>
  </conditionalFormatting>
  <conditionalFormatting sqref="X36:AA36">
    <cfRule type="containsText" dxfId="7835" priority="401" operator="containsText" text="gggggggggg">
      <formula>NOT(ISERROR(SEARCH("gggggggggg",X36)))</formula>
    </cfRule>
  </conditionalFormatting>
  <conditionalFormatting sqref="X36:AA36">
    <cfRule type="containsText" dxfId="7834" priority="402" operator="containsText" text="ggggg">
      <formula>NOT(ISERROR(SEARCH("ggggg",X36)))</formula>
    </cfRule>
  </conditionalFormatting>
  <conditionalFormatting sqref="X36:AA36">
    <cfRule type="containsText" dxfId="7833" priority="403" operator="containsText" text="g">
      <formula>NOT(ISERROR(SEARCH("g",X36)))</formula>
    </cfRule>
  </conditionalFormatting>
  <conditionalFormatting sqref="X39:AA39">
    <cfRule type="containsText" dxfId="7832" priority="396" operator="containsText" text="ggggggggggggggg">
      <formula>NOT(ISERROR(SEARCH("ggggggggggggggg",X39)))</formula>
    </cfRule>
  </conditionalFormatting>
  <conditionalFormatting sqref="X39:AA39">
    <cfRule type="containsText" dxfId="7831" priority="397" operator="containsText" text="gggggggggg">
      <formula>NOT(ISERROR(SEARCH("gggggggggg",X39)))</formula>
    </cfRule>
  </conditionalFormatting>
  <conditionalFormatting sqref="X39:AA39">
    <cfRule type="containsText" dxfId="7830" priority="398" operator="containsText" text="ggggg">
      <formula>NOT(ISERROR(SEARCH("ggggg",X39)))</formula>
    </cfRule>
  </conditionalFormatting>
  <conditionalFormatting sqref="X39:AA39">
    <cfRule type="containsText" dxfId="7829" priority="399" operator="containsText" text="g">
      <formula>NOT(ISERROR(SEARCH("g",X39)))</formula>
    </cfRule>
  </conditionalFormatting>
  <conditionalFormatting sqref="X42:AA42">
    <cfRule type="containsText" dxfId="7828" priority="392" operator="containsText" text="ggggggggggggggg">
      <formula>NOT(ISERROR(SEARCH("ggggggggggggggg",X42)))</formula>
    </cfRule>
  </conditionalFormatting>
  <conditionalFormatting sqref="X42:AA42">
    <cfRule type="containsText" dxfId="7827" priority="393" operator="containsText" text="gggggggggg">
      <formula>NOT(ISERROR(SEARCH("gggggggggg",X42)))</formula>
    </cfRule>
  </conditionalFormatting>
  <conditionalFormatting sqref="X42:AA42">
    <cfRule type="containsText" dxfId="7826" priority="394" operator="containsText" text="ggggg">
      <formula>NOT(ISERROR(SEARCH("ggggg",X42)))</formula>
    </cfRule>
  </conditionalFormatting>
  <conditionalFormatting sqref="X42:AA42">
    <cfRule type="containsText" dxfId="7825" priority="395" operator="containsText" text="g">
      <formula>NOT(ISERROR(SEARCH("g",X42)))</formula>
    </cfRule>
  </conditionalFormatting>
  <conditionalFormatting sqref="X45:AA45">
    <cfRule type="containsText" dxfId="7824" priority="388" operator="containsText" text="ggggggggggggggg">
      <formula>NOT(ISERROR(SEARCH("ggggggggggggggg",X45)))</formula>
    </cfRule>
  </conditionalFormatting>
  <conditionalFormatting sqref="X45:AA45">
    <cfRule type="containsText" dxfId="7823" priority="389" operator="containsText" text="gggggggggg">
      <formula>NOT(ISERROR(SEARCH("gggggggggg",X45)))</formula>
    </cfRule>
  </conditionalFormatting>
  <conditionalFormatting sqref="X45:AA45">
    <cfRule type="containsText" dxfId="7822" priority="390" operator="containsText" text="ggggg">
      <formula>NOT(ISERROR(SEARCH("ggggg",X45)))</formula>
    </cfRule>
  </conditionalFormatting>
  <conditionalFormatting sqref="X45:AA45">
    <cfRule type="containsText" dxfId="7821" priority="391" operator="containsText" text="g">
      <formula>NOT(ISERROR(SEARCH("g",X45)))</formula>
    </cfRule>
  </conditionalFormatting>
  <conditionalFormatting sqref="X51:AA51">
    <cfRule type="containsText" dxfId="7820" priority="384" operator="containsText" text="ggggggggggggggg">
      <formula>NOT(ISERROR(SEARCH("ggggggggggggggg",X51)))</formula>
    </cfRule>
  </conditionalFormatting>
  <conditionalFormatting sqref="X51:AA51">
    <cfRule type="containsText" dxfId="7819" priority="385" operator="containsText" text="gggggggggg">
      <formula>NOT(ISERROR(SEARCH("gggggggggg",X51)))</formula>
    </cfRule>
  </conditionalFormatting>
  <conditionalFormatting sqref="X51:AA51">
    <cfRule type="containsText" dxfId="7818" priority="386" operator="containsText" text="ggggg">
      <formula>NOT(ISERROR(SEARCH("ggggg",X51)))</formula>
    </cfRule>
  </conditionalFormatting>
  <conditionalFormatting sqref="X51:AA51">
    <cfRule type="containsText" dxfId="7817" priority="387" operator="containsText" text="g">
      <formula>NOT(ISERROR(SEARCH("g",X51)))</formula>
    </cfRule>
  </conditionalFormatting>
  <conditionalFormatting sqref="X54:AA54">
    <cfRule type="containsText" dxfId="7816" priority="380" operator="containsText" text="ggggggggggggggg">
      <formula>NOT(ISERROR(SEARCH("ggggggggggggggg",X54)))</formula>
    </cfRule>
  </conditionalFormatting>
  <conditionalFormatting sqref="X54:AA54">
    <cfRule type="containsText" dxfId="7815" priority="381" operator="containsText" text="gggggggggg">
      <formula>NOT(ISERROR(SEARCH("gggggggggg",X54)))</formula>
    </cfRule>
  </conditionalFormatting>
  <conditionalFormatting sqref="X54:AA54">
    <cfRule type="containsText" dxfId="7814" priority="382" operator="containsText" text="ggggg">
      <formula>NOT(ISERROR(SEARCH("ggggg",X54)))</formula>
    </cfRule>
  </conditionalFormatting>
  <conditionalFormatting sqref="X54:AA54">
    <cfRule type="containsText" dxfId="7813" priority="383" operator="containsText" text="g">
      <formula>NOT(ISERROR(SEARCH("g",X54)))</formula>
    </cfRule>
  </conditionalFormatting>
  <conditionalFormatting sqref="AK19:AR19 AK25:AR25 AK31:AR31 AK37:AR37 AK43:AR43 AK49:AR49 AK55:AR55">
    <cfRule type="beginsWith" dxfId="7812" priority="379" operator="beginsWith" text="?">
      <formula>LEFT(AK19,LEN("?"))="?"</formula>
    </cfRule>
  </conditionalFormatting>
  <conditionalFormatting sqref="BB21">
    <cfRule type="cellIs" dxfId="7811" priority="375" operator="between">
      <formula>15</formula>
      <formula>20</formula>
    </cfRule>
  </conditionalFormatting>
  <conditionalFormatting sqref="BB21">
    <cfRule type="cellIs" dxfId="7810" priority="376" operator="between">
      <formula>10</formula>
      <formula>14.999</formula>
    </cfRule>
  </conditionalFormatting>
  <conditionalFormatting sqref="BB21">
    <cfRule type="cellIs" dxfId="7809" priority="377" operator="between">
      <formula>5</formula>
      <formula>9.999</formula>
    </cfRule>
  </conditionalFormatting>
  <conditionalFormatting sqref="BB21">
    <cfRule type="cellIs" dxfId="7808" priority="378" operator="between">
      <formula>0.001</formula>
      <formula>4.999</formula>
    </cfRule>
  </conditionalFormatting>
  <conditionalFormatting sqref="BD21">
    <cfRule type="cellIs" dxfId="7807" priority="373" operator="equal">
      <formula>2</formula>
    </cfRule>
  </conditionalFormatting>
  <conditionalFormatting sqref="BD21">
    <cfRule type="cellIs" dxfId="7806" priority="374" operator="equal">
      <formula>1</formula>
    </cfRule>
  </conditionalFormatting>
  <conditionalFormatting sqref="BD21">
    <cfRule type="cellIs" dxfId="7805" priority="369" operator="equal">
      <formula>6</formula>
    </cfRule>
  </conditionalFormatting>
  <conditionalFormatting sqref="BD21">
    <cfRule type="cellIs" dxfId="7804" priority="370" operator="equal">
      <formula>5</formula>
    </cfRule>
  </conditionalFormatting>
  <conditionalFormatting sqref="BD21">
    <cfRule type="cellIs" dxfId="7803" priority="371" operator="equal">
      <formula>4</formula>
    </cfRule>
  </conditionalFormatting>
  <conditionalFormatting sqref="BD21">
    <cfRule type="cellIs" dxfId="7802" priority="372" operator="equal">
      <formula>3</formula>
    </cfRule>
  </conditionalFormatting>
  <conditionalFormatting sqref="BD21">
    <cfRule type="containsBlanks" dxfId="7801" priority="368">
      <formula>LEN(TRIM(BD21))=0</formula>
    </cfRule>
  </conditionalFormatting>
  <conditionalFormatting sqref="BB24">
    <cfRule type="cellIs" dxfId="7800" priority="349" operator="between">
      <formula>15</formula>
      <formula>20</formula>
    </cfRule>
  </conditionalFormatting>
  <conditionalFormatting sqref="BB24">
    <cfRule type="cellIs" dxfId="7799" priority="350" operator="between">
      <formula>10</formula>
      <formula>14.999</formula>
    </cfRule>
  </conditionalFormatting>
  <conditionalFormatting sqref="BB24">
    <cfRule type="cellIs" dxfId="7798" priority="351" operator="between">
      <formula>5</formula>
      <formula>9.999</formula>
    </cfRule>
  </conditionalFormatting>
  <conditionalFormatting sqref="BB24">
    <cfRule type="cellIs" dxfId="7797" priority="352" operator="between">
      <formula>0.001</formula>
      <formula>4.999</formula>
    </cfRule>
  </conditionalFormatting>
  <conditionalFormatting sqref="BD24">
    <cfRule type="cellIs" dxfId="7796" priority="366" operator="equal">
      <formula>2</formula>
    </cfRule>
  </conditionalFormatting>
  <conditionalFormatting sqref="BD24">
    <cfRule type="cellIs" dxfId="7795" priority="367" operator="equal">
      <formula>1</formula>
    </cfRule>
  </conditionalFormatting>
  <conditionalFormatting sqref="BD24">
    <cfRule type="cellIs" dxfId="7794" priority="362" operator="equal">
      <formula>6</formula>
    </cfRule>
  </conditionalFormatting>
  <conditionalFormatting sqref="BD24">
    <cfRule type="cellIs" dxfId="7793" priority="363" operator="equal">
      <formula>5</formula>
    </cfRule>
  </conditionalFormatting>
  <conditionalFormatting sqref="BD24">
    <cfRule type="cellIs" dxfId="7792" priority="364" operator="equal">
      <formula>4</formula>
    </cfRule>
  </conditionalFormatting>
  <conditionalFormatting sqref="BD24">
    <cfRule type="cellIs" dxfId="7791" priority="365" operator="equal">
      <formula>3</formula>
    </cfRule>
  </conditionalFormatting>
  <conditionalFormatting sqref="BD24">
    <cfRule type="containsBlanks" dxfId="7790" priority="361">
      <formula>LEN(TRIM(BD24))=0</formula>
    </cfRule>
  </conditionalFormatting>
  <conditionalFormatting sqref="AW21:AZ21">
    <cfRule type="containsText" dxfId="7789" priority="357" operator="containsText" text="ggggggggggggggg">
      <formula>NOT(ISERROR(SEARCH("ggggggggggggggg",AW21)))</formula>
    </cfRule>
  </conditionalFormatting>
  <conditionalFormatting sqref="AW21:AZ21">
    <cfRule type="containsText" dxfId="7788" priority="358" operator="containsText" text="gggggggggg">
      <formula>NOT(ISERROR(SEARCH("gggggggggg",AW21)))</formula>
    </cfRule>
  </conditionalFormatting>
  <conditionalFormatting sqref="AW21:AZ21">
    <cfRule type="containsText" dxfId="7787" priority="359" operator="containsText" text="ggggg">
      <formula>NOT(ISERROR(SEARCH("ggggg",AW21)))</formula>
    </cfRule>
  </conditionalFormatting>
  <conditionalFormatting sqref="AW21:AZ21">
    <cfRule type="containsText" dxfId="7786" priority="360" operator="containsText" text="g">
      <formula>NOT(ISERROR(SEARCH("g",AW21)))</formula>
    </cfRule>
  </conditionalFormatting>
  <conditionalFormatting sqref="AW24:AZ24">
    <cfRule type="containsText" dxfId="7785" priority="353" operator="containsText" text="ggggggggggggggg">
      <formula>NOT(ISERROR(SEARCH("ggggggggggggggg",AW24)))</formula>
    </cfRule>
  </conditionalFormatting>
  <conditionalFormatting sqref="AW24:AZ24">
    <cfRule type="containsText" dxfId="7784" priority="354" operator="containsText" text="gggggggggg">
      <formula>NOT(ISERROR(SEARCH("gggggggggg",AW24)))</formula>
    </cfRule>
  </conditionalFormatting>
  <conditionalFormatting sqref="AW24:AZ24">
    <cfRule type="containsText" dxfId="7783" priority="355" operator="containsText" text="ggggg">
      <formula>NOT(ISERROR(SEARCH("ggggg",AW24)))</formula>
    </cfRule>
  </conditionalFormatting>
  <conditionalFormatting sqref="AW24:AZ24">
    <cfRule type="containsText" dxfId="7782" priority="356" operator="containsText" text="g">
      <formula>NOT(ISERROR(SEARCH("g",AW24)))</formula>
    </cfRule>
  </conditionalFormatting>
  <conditionalFormatting sqref="BB27">
    <cfRule type="cellIs" dxfId="7781" priority="334" operator="between">
      <formula>15</formula>
      <formula>20</formula>
    </cfRule>
  </conditionalFormatting>
  <conditionalFormatting sqref="BB27">
    <cfRule type="cellIs" dxfId="7780" priority="335" operator="between">
      <formula>10</formula>
      <formula>14.999</formula>
    </cfRule>
  </conditionalFormatting>
  <conditionalFormatting sqref="BB27">
    <cfRule type="cellIs" dxfId="7779" priority="336" operator="between">
      <formula>5</formula>
      <formula>9.999</formula>
    </cfRule>
  </conditionalFormatting>
  <conditionalFormatting sqref="BB27">
    <cfRule type="cellIs" dxfId="7778" priority="337" operator="between">
      <formula>0.001</formula>
      <formula>4.999</formula>
    </cfRule>
  </conditionalFormatting>
  <conditionalFormatting sqref="BD27">
    <cfRule type="cellIs" dxfId="7777" priority="347" operator="equal">
      <formula>2</formula>
    </cfRule>
  </conditionalFormatting>
  <conditionalFormatting sqref="BD27">
    <cfRule type="cellIs" dxfId="7776" priority="348" operator="equal">
      <formula>1</formula>
    </cfRule>
  </conditionalFormatting>
  <conditionalFormatting sqref="BD27">
    <cfRule type="cellIs" dxfId="7775" priority="343" operator="equal">
      <formula>6</formula>
    </cfRule>
  </conditionalFormatting>
  <conditionalFormatting sqref="BD27">
    <cfRule type="cellIs" dxfId="7774" priority="344" operator="equal">
      <formula>5</formula>
    </cfRule>
  </conditionalFormatting>
  <conditionalFormatting sqref="BD27">
    <cfRule type="cellIs" dxfId="7773" priority="345" operator="equal">
      <formula>4</formula>
    </cfRule>
  </conditionalFormatting>
  <conditionalFormatting sqref="BD27">
    <cfRule type="cellIs" dxfId="7772" priority="346" operator="equal">
      <formula>3</formula>
    </cfRule>
  </conditionalFormatting>
  <conditionalFormatting sqref="BD27">
    <cfRule type="containsBlanks" dxfId="7771" priority="342">
      <formula>LEN(TRIM(BD27))=0</formula>
    </cfRule>
  </conditionalFormatting>
  <conditionalFormatting sqref="AW27:AZ27">
    <cfRule type="containsText" dxfId="7770" priority="338" operator="containsText" text="ggggggggggggggg">
      <formula>NOT(ISERROR(SEARCH("ggggggggggggggg",AW27)))</formula>
    </cfRule>
  </conditionalFormatting>
  <conditionalFormatting sqref="AW27:AZ27">
    <cfRule type="containsText" dxfId="7769" priority="339" operator="containsText" text="gggggggggg">
      <formula>NOT(ISERROR(SEARCH("gggggggggg",AW27)))</formula>
    </cfRule>
  </conditionalFormatting>
  <conditionalFormatting sqref="AW27:AZ27">
    <cfRule type="containsText" dxfId="7768" priority="340" operator="containsText" text="ggggg">
      <formula>NOT(ISERROR(SEARCH("ggggg",AW27)))</formula>
    </cfRule>
  </conditionalFormatting>
  <conditionalFormatting sqref="AW27:AZ27">
    <cfRule type="containsText" dxfId="7767" priority="341" operator="containsText" text="g">
      <formula>NOT(ISERROR(SEARCH("g",AW27)))</formula>
    </cfRule>
  </conditionalFormatting>
  <conditionalFormatting sqref="BD30">
    <cfRule type="cellIs" dxfId="7766" priority="332" operator="equal">
      <formula>2</formula>
    </cfRule>
  </conditionalFormatting>
  <conditionalFormatting sqref="BD30">
    <cfRule type="cellIs" dxfId="7765" priority="333" operator="equal">
      <formula>1</formula>
    </cfRule>
  </conditionalFormatting>
  <conditionalFormatting sqref="BD30">
    <cfRule type="cellIs" dxfId="7764" priority="328" operator="equal">
      <formula>6</formula>
    </cfRule>
  </conditionalFormatting>
  <conditionalFormatting sqref="BD30">
    <cfRule type="cellIs" dxfId="7763" priority="329" operator="equal">
      <formula>5</formula>
    </cfRule>
  </conditionalFormatting>
  <conditionalFormatting sqref="BD30">
    <cfRule type="cellIs" dxfId="7762" priority="330" operator="equal">
      <formula>4</formula>
    </cfRule>
  </conditionalFormatting>
  <conditionalFormatting sqref="BD30">
    <cfRule type="cellIs" dxfId="7761" priority="331" operator="equal">
      <formula>3</formula>
    </cfRule>
  </conditionalFormatting>
  <conditionalFormatting sqref="BD30">
    <cfRule type="containsBlanks" dxfId="7760" priority="327">
      <formula>LEN(TRIM(BD30))=0</formula>
    </cfRule>
  </conditionalFormatting>
  <conditionalFormatting sqref="AW30:AZ30">
    <cfRule type="containsText" dxfId="7759" priority="323" operator="containsText" text="ggggggggggggggg">
      <formula>NOT(ISERROR(SEARCH("ggggggggggggggg",AW30)))</formula>
    </cfRule>
  </conditionalFormatting>
  <conditionalFormatting sqref="AW30:AZ30">
    <cfRule type="containsText" dxfId="7758" priority="324" operator="containsText" text="gggggggggg">
      <formula>NOT(ISERROR(SEARCH("gggggggggg",AW30)))</formula>
    </cfRule>
  </conditionalFormatting>
  <conditionalFormatting sqref="AW30:AZ30">
    <cfRule type="containsText" dxfId="7757" priority="325" operator="containsText" text="ggggg">
      <formula>NOT(ISERROR(SEARCH("ggggg",AW30)))</formula>
    </cfRule>
  </conditionalFormatting>
  <conditionalFormatting sqref="AW30:AZ30">
    <cfRule type="containsText" dxfId="7756" priority="326" operator="containsText" text="g">
      <formula>NOT(ISERROR(SEARCH("g",AW30)))</formula>
    </cfRule>
  </conditionalFormatting>
  <conditionalFormatting sqref="BB30">
    <cfRule type="cellIs" dxfId="7755" priority="319" operator="between">
      <formula>15</formula>
      <formula>20</formula>
    </cfRule>
  </conditionalFormatting>
  <conditionalFormatting sqref="BB30">
    <cfRule type="cellIs" dxfId="7754" priority="320" operator="between">
      <formula>10</formula>
      <formula>14.999</formula>
    </cfRule>
  </conditionalFormatting>
  <conditionalFormatting sqref="BB30">
    <cfRule type="cellIs" dxfId="7753" priority="321" operator="between">
      <formula>5</formula>
      <formula>9.999</formula>
    </cfRule>
  </conditionalFormatting>
  <conditionalFormatting sqref="BB30">
    <cfRule type="cellIs" dxfId="7752" priority="322" operator="between">
      <formula>0.001</formula>
      <formula>4.999</formula>
    </cfRule>
  </conditionalFormatting>
  <conditionalFormatting sqref="BD33">
    <cfRule type="cellIs" dxfId="7751" priority="317" operator="equal">
      <formula>2</formula>
    </cfRule>
  </conditionalFormatting>
  <conditionalFormatting sqref="BD33">
    <cfRule type="cellIs" dxfId="7750" priority="318" operator="equal">
      <formula>1</formula>
    </cfRule>
  </conditionalFormatting>
  <conditionalFormatting sqref="BD33">
    <cfRule type="cellIs" dxfId="7749" priority="313" operator="equal">
      <formula>6</formula>
    </cfRule>
  </conditionalFormatting>
  <conditionalFormatting sqref="BD33">
    <cfRule type="cellIs" dxfId="7748" priority="314" operator="equal">
      <formula>5</formula>
    </cfRule>
  </conditionalFormatting>
  <conditionalFormatting sqref="BD33">
    <cfRule type="cellIs" dxfId="7747" priority="315" operator="equal">
      <formula>4</formula>
    </cfRule>
  </conditionalFormatting>
  <conditionalFormatting sqref="BD33">
    <cfRule type="cellIs" dxfId="7746" priority="316" operator="equal">
      <formula>3</formula>
    </cfRule>
  </conditionalFormatting>
  <conditionalFormatting sqref="BD33">
    <cfRule type="containsBlanks" dxfId="7745" priority="312">
      <formula>LEN(TRIM(BD33))=0</formula>
    </cfRule>
  </conditionalFormatting>
  <conditionalFormatting sqref="AW33:AZ33">
    <cfRule type="containsText" dxfId="7744" priority="308" operator="containsText" text="ggggggggggggggg">
      <formula>NOT(ISERROR(SEARCH("ggggggggggggggg",AW33)))</formula>
    </cfRule>
  </conditionalFormatting>
  <conditionalFormatting sqref="AW33:AZ33">
    <cfRule type="containsText" dxfId="7743" priority="309" operator="containsText" text="gggggggggg">
      <formula>NOT(ISERROR(SEARCH("gggggggggg",AW33)))</formula>
    </cfRule>
  </conditionalFormatting>
  <conditionalFormatting sqref="AW33:AZ33">
    <cfRule type="containsText" dxfId="7742" priority="310" operator="containsText" text="ggggg">
      <formula>NOT(ISERROR(SEARCH("ggggg",AW33)))</formula>
    </cfRule>
  </conditionalFormatting>
  <conditionalFormatting sqref="AW33:AZ33">
    <cfRule type="containsText" dxfId="7741" priority="311" operator="containsText" text="g">
      <formula>NOT(ISERROR(SEARCH("g",AW33)))</formula>
    </cfRule>
  </conditionalFormatting>
  <conditionalFormatting sqref="BB33">
    <cfRule type="cellIs" dxfId="7740" priority="304" operator="between">
      <formula>15</formula>
      <formula>20</formula>
    </cfRule>
  </conditionalFormatting>
  <conditionalFormatting sqref="BB33">
    <cfRule type="cellIs" dxfId="7739" priority="305" operator="between">
      <formula>10</formula>
      <formula>14.999</formula>
    </cfRule>
  </conditionalFormatting>
  <conditionalFormatting sqref="BB33">
    <cfRule type="cellIs" dxfId="7738" priority="306" operator="between">
      <formula>5</formula>
      <formula>9.999</formula>
    </cfRule>
  </conditionalFormatting>
  <conditionalFormatting sqref="BB33">
    <cfRule type="cellIs" dxfId="7737" priority="307" operator="between">
      <formula>0.001</formula>
      <formula>4.999</formula>
    </cfRule>
  </conditionalFormatting>
  <conditionalFormatting sqref="BD36">
    <cfRule type="cellIs" dxfId="7736" priority="302" operator="equal">
      <formula>2</formula>
    </cfRule>
  </conditionalFormatting>
  <conditionalFormatting sqref="BD36">
    <cfRule type="cellIs" dxfId="7735" priority="303" operator="equal">
      <formula>1</formula>
    </cfRule>
  </conditionalFormatting>
  <conditionalFormatting sqref="BD36">
    <cfRule type="cellIs" dxfId="7734" priority="298" operator="equal">
      <formula>6</formula>
    </cfRule>
  </conditionalFormatting>
  <conditionalFormatting sqref="BD36">
    <cfRule type="cellIs" dxfId="7733" priority="299" operator="equal">
      <formula>5</formula>
    </cfRule>
  </conditionalFormatting>
  <conditionalFormatting sqref="BD36">
    <cfRule type="cellIs" dxfId="7732" priority="300" operator="equal">
      <formula>4</formula>
    </cfRule>
  </conditionalFormatting>
  <conditionalFormatting sqref="BD36">
    <cfRule type="cellIs" dxfId="7731" priority="301" operator="equal">
      <formula>3</formula>
    </cfRule>
  </conditionalFormatting>
  <conditionalFormatting sqref="BD36">
    <cfRule type="containsBlanks" dxfId="7730" priority="297">
      <formula>LEN(TRIM(BD36))=0</formula>
    </cfRule>
  </conditionalFormatting>
  <conditionalFormatting sqref="AW36:AZ36">
    <cfRule type="containsText" dxfId="7729" priority="293" operator="containsText" text="ggggggggggggggg">
      <formula>NOT(ISERROR(SEARCH("ggggggggggggggg",AW36)))</formula>
    </cfRule>
  </conditionalFormatting>
  <conditionalFormatting sqref="AW36:AZ36">
    <cfRule type="containsText" dxfId="7728" priority="294" operator="containsText" text="gggggggggg">
      <formula>NOT(ISERROR(SEARCH("gggggggggg",AW36)))</formula>
    </cfRule>
  </conditionalFormatting>
  <conditionalFormatting sqref="AW36:AZ36">
    <cfRule type="containsText" dxfId="7727" priority="295" operator="containsText" text="ggggg">
      <formula>NOT(ISERROR(SEARCH("ggggg",AW36)))</formula>
    </cfRule>
  </conditionalFormatting>
  <conditionalFormatting sqref="AW36:AZ36">
    <cfRule type="containsText" dxfId="7726" priority="296" operator="containsText" text="g">
      <formula>NOT(ISERROR(SEARCH("g",AW36)))</formula>
    </cfRule>
  </conditionalFormatting>
  <conditionalFormatting sqref="BB36">
    <cfRule type="cellIs" dxfId="7725" priority="289" operator="between">
      <formula>15</formula>
      <formula>20</formula>
    </cfRule>
  </conditionalFormatting>
  <conditionalFormatting sqref="BB36">
    <cfRule type="cellIs" dxfId="7724" priority="290" operator="between">
      <formula>10</formula>
      <formula>14.999</formula>
    </cfRule>
  </conditionalFormatting>
  <conditionalFormatting sqref="BB36">
    <cfRule type="cellIs" dxfId="7723" priority="291" operator="between">
      <formula>5</formula>
      <formula>9.999</formula>
    </cfRule>
  </conditionalFormatting>
  <conditionalFormatting sqref="BB36">
    <cfRule type="cellIs" dxfId="7722" priority="292" operator="between">
      <formula>0.001</formula>
      <formula>4.999</formula>
    </cfRule>
  </conditionalFormatting>
  <conditionalFormatting sqref="BD39">
    <cfRule type="cellIs" dxfId="7721" priority="287" operator="equal">
      <formula>2</formula>
    </cfRule>
  </conditionalFormatting>
  <conditionalFormatting sqref="BD39">
    <cfRule type="cellIs" dxfId="7720" priority="288" operator="equal">
      <formula>1</formula>
    </cfRule>
  </conditionalFormatting>
  <conditionalFormatting sqref="BD39">
    <cfRule type="cellIs" dxfId="7719" priority="283" operator="equal">
      <formula>6</formula>
    </cfRule>
  </conditionalFormatting>
  <conditionalFormatting sqref="BD39">
    <cfRule type="cellIs" dxfId="7718" priority="284" operator="equal">
      <formula>5</formula>
    </cfRule>
  </conditionalFormatting>
  <conditionalFormatting sqref="BD39">
    <cfRule type="cellIs" dxfId="7717" priority="285" operator="equal">
      <formula>4</formula>
    </cfRule>
  </conditionalFormatting>
  <conditionalFormatting sqref="BD39">
    <cfRule type="cellIs" dxfId="7716" priority="286" operator="equal">
      <formula>3</formula>
    </cfRule>
  </conditionalFormatting>
  <conditionalFormatting sqref="BD39">
    <cfRule type="containsBlanks" dxfId="7715" priority="282">
      <formula>LEN(TRIM(BD39))=0</formula>
    </cfRule>
  </conditionalFormatting>
  <conditionalFormatting sqref="AW39:AZ39">
    <cfRule type="containsText" dxfId="7714" priority="278" operator="containsText" text="ggggggggggggggg">
      <formula>NOT(ISERROR(SEARCH("ggggggggggggggg",AW39)))</formula>
    </cfRule>
  </conditionalFormatting>
  <conditionalFormatting sqref="AW39:AZ39">
    <cfRule type="containsText" dxfId="7713" priority="279" operator="containsText" text="gggggggggg">
      <formula>NOT(ISERROR(SEARCH("gggggggggg",AW39)))</formula>
    </cfRule>
  </conditionalFormatting>
  <conditionalFormatting sqref="AW39:AZ39">
    <cfRule type="containsText" dxfId="7712" priority="280" operator="containsText" text="ggggg">
      <formula>NOT(ISERROR(SEARCH("ggggg",AW39)))</formula>
    </cfRule>
  </conditionalFormatting>
  <conditionalFormatting sqref="AW39:AZ39">
    <cfRule type="containsText" dxfId="7711" priority="281" operator="containsText" text="g">
      <formula>NOT(ISERROR(SEARCH("g",AW39)))</formula>
    </cfRule>
  </conditionalFormatting>
  <conditionalFormatting sqref="BB39">
    <cfRule type="cellIs" dxfId="7710" priority="274" operator="between">
      <formula>15</formula>
      <formula>20</formula>
    </cfRule>
  </conditionalFormatting>
  <conditionalFormatting sqref="BB39">
    <cfRule type="cellIs" dxfId="7709" priority="275" operator="between">
      <formula>10</formula>
      <formula>14.999</formula>
    </cfRule>
  </conditionalFormatting>
  <conditionalFormatting sqref="BB39">
    <cfRule type="cellIs" dxfId="7708" priority="276" operator="between">
      <formula>5</formula>
      <formula>9.999</formula>
    </cfRule>
  </conditionalFormatting>
  <conditionalFormatting sqref="BB39">
    <cfRule type="cellIs" dxfId="7707" priority="277" operator="between">
      <formula>0.001</formula>
      <formula>4.999</formula>
    </cfRule>
  </conditionalFormatting>
  <conditionalFormatting sqref="BD42">
    <cfRule type="cellIs" dxfId="7706" priority="272" operator="equal">
      <formula>2</formula>
    </cfRule>
  </conditionalFormatting>
  <conditionalFormatting sqref="BD42">
    <cfRule type="cellIs" dxfId="7705" priority="273" operator="equal">
      <formula>1</formula>
    </cfRule>
  </conditionalFormatting>
  <conditionalFormatting sqref="BD42">
    <cfRule type="cellIs" dxfId="7704" priority="268" operator="equal">
      <formula>6</formula>
    </cfRule>
  </conditionalFormatting>
  <conditionalFormatting sqref="BD42">
    <cfRule type="cellIs" dxfId="7703" priority="269" operator="equal">
      <formula>5</formula>
    </cfRule>
  </conditionalFormatting>
  <conditionalFormatting sqref="BD42">
    <cfRule type="cellIs" dxfId="7702" priority="270" operator="equal">
      <formula>4</formula>
    </cfRule>
  </conditionalFormatting>
  <conditionalFormatting sqref="BD42">
    <cfRule type="cellIs" dxfId="7701" priority="271" operator="equal">
      <formula>3</formula>
    </cfRule>
  </conditionalFormatting>
  <conditionalFormatting sqref="BD42">
    <cfRule type="containsBlanks" dxfId="7700" priority="267">
      <formula>LEN(TRIM(BD42))=0</formula>
    </cfRule>
  </conditionalFormatting>
  <conditionalFormatting sqref="AW42:AZ42">
    <cfRule type="containsText" dxfId="7699" priority="263" operator="containsText" text="ggggggggggggggg">
      <formula>NOT(ISERROR(SEARCH("ggggggggggggggg",AW42)))</formula>
    </cfRule>
  </conditionalFormatting>
  <conditionalFormatting sqref="AW42:AZ42">
    <cfRule type="containsText" dxfId="7698" priority="264" operator="containsText" text="gggggggggg">
      <formula>NOT(ISERROR(SEARCH("gggggggggg",AW42)))</formula>
    </cfRule>
  </conditionalFormatting>
  <conditionalFormatting sqref="AW42:AZ42">
    <cfRule type="containsText" dxfId="7697" priority="265" operator="containsText" text="ggggg">
      <formula>NOT(ISERROR(SEARCH("ggggg",AW42)))</formula>
    </cfRule>
  </conditionalFormatting>
  <conditionalFormatting sqref="AW42:AZ42">
    <cfRule type="containsText" dxfId="7696" priority="266" operator="containsText" text="g">
      <formula>NOT(ISERROR(SEARCH("g",AW42)))</formula>
    </cfRule>
  </conditionalFormatting>
  <conditionalFormatting sqref="BB42">
    <cfRule type="cellIs" dxfId="7695" priority="259" operator="between">
      <formula>15</formula>
      <formula>20</formula>
    </cfRule>
  </conditionalFormatting>
  <conditionalFormatting sqref="BB42">
    <cfRule type="cellIs" dxfId="7694" priority="260" operator="between">
      <formula>10</formula>
      <formula>14.999</formula>
    </cfRule>
  </conditionalFormatting>
  <conditionalFormatting sqref="BB42">
    <cfRule type="cellIs" dxfId="7693" priority="261" operator="between">
      <formula>5</formula>
      <formula>9.999</formula>
    </cfRule>
  </conditionalFormatting>
  <conditionalFormatting sqref="BB42">
    <cfRule type="cellIs" dxfId="7692" priority="262" operator="between">
      <formula>0.001</formula>
      <formula>4.999</formula>
    </cfRule>
  </conditionalFormatting>
  <conditionalFormatting sqref="BD45">
    <cfRule type="cellIs" dxfId="7691" priority="257" operator="equal">
      <formula>2</formula>
    </cfRule>
  </conditionalFormatting>
  <conditionalFormatting sqref="BD45">
    <cfRule type="cellIs" dxfId="7690" priority="258" operator="equal">
      <formula>1</formula>
    </cfRule>
  </conditionalFormatting>
  <conditionalFormatting sqref="BD45">
    <cfRule type="cellIs" dxfId="7689" priority="253" operator="equal">
      <formula>6</formula>
    </cfRule>
  </conditionalFormatting>
  <conditionalFormatting sqref="BD45">
    <cfRule type="cellIs" dxfId="7688" priority="254" operator="equal">
      <formula>5</formula>
    </cfRule>
  </conditionalFormatting>
  <conditionalFormatting sqref="BD45">
    <cfRule type="cellIs" dxfId="7687" priority="255" operator="equal">
      <formula>4</formula>
    </cfRule>
  </conditionalFormatting>
  <conditionalFormatting sqref="BD45">
    <cfRule type="cellIs" dxfId="7686" priority="256" operator="equal">
      <formula>3</formula>
    </cfRule>
  </conditionalFormatting>
  <conditionalFormatting sqref="BD45">
    <cfRule type="containsBlanks" dxfId="7685" priority="252">
      <formula>LEN(TRIM(BD45))=0</formula>
    </cfRule>
  </conditionalFormatting>
  <conditionalFormatting sqref="AW45:AZ45">
    <cfRule type="containsText" dxfId="7684" priority="248" operator="containsText" text="ggggggggggggggg">
      <formula>NOT(ISERROR(SEARCH("ggggggggggggggg",AW45)))</formula>
    </cfRule>
  </conditionalFormatting>
  <conditionalFormatting sqref="AW45:AZ45">
    <cfRule type="containsText" dxfId="7683" priority="249" operator="containsText" text="gggggggggg">
      <formula>NOT(ISERROR(SEARCH("gggggggggg",AW45)))</formula>
    </cfRule>
  </conditionalFormatting>
  <conditionalFormatting sqref="AW45:AZ45">
    <cfRule type="containsText" dxfId="7682" priority="250" operator="containsText" text="ggggg">
      <formula>NOT(ISERROR(SEARCH("ggggg",AW45)))</formula>
    </cfRule>
  </conditionalFormatting>
  <conditionalFormatting sqref="AW45:AZ45">
    <cfRule type="containsText" dxfId="7681" priority="251" operator="containsText" text="g">
      <formula>NOT(ISERROR(SEARCH("g",AW45)))</formula>
    </cfRule>
  </conditionalFormatting>
  <conditionalFormatting sqref="BB45">
    <cfRule type="cellIs" dxfId="7680" priority="244" operator="between">
      <formula>15</formula>
      <formula>20</formula>
    </cfRule>
  </conditionalFormatting>
  <conditionalFormatting sqref="BB45">
    <cfRule type="cellIs" dxfId="7679" priority="245" operator="between">
      <formula>10</formula>
      <formula>14.999</formula>
    </cfRule>
  </conditionalFormatting>
  <conditionalFormatting sqref="BB45">
    <cfRule type="cellIs" dxfId="7678" priority="246" operator="between">
      <formula>5</formula>
      <formula>9.999</formula>
    </cfRule>
  </conditionalFormatting>
  <conditionalFormatting sqref="BB45">
    <cfRule type="cellIs" dxfId="7677" priority="247" operator="between">
      <formula>0.001</formula>
      <formula>4.999</formula>
    </cfRule>
  </conditionalFormatting>
  <conditionalFormatting sqref="BD48">
    <cfRule type="cellIs" dxfId="7676" priority="242" operator="equal">
      <formula>2</formula>
    </cfRule>
  </conditionalFormatting>
  <conditionalFormatting sqref="BD48">
    <cfRule type="cellIs" dxfId="7675" priority="243" operator="equal">
      <formula>1</formula>
    </cfRule>
  </conditionalFormatting>
  <conditionalFormatting sqref="BD48">
    <cfRule type="cellIs" dxfId="7674" priority="238" operator="equal">
      <formula>6</formula>
    </cfRule>
  </conditionalFormatting>
  <conditionalFormatting sqref="BD48">
    <cfRule type="cellIs" dxfId="7673" priority="239" operator="equal">
      <formula>5</formula>
    </cfRule>
  </conditionalFormatting>
  <conditionalFormatting sqref="BD48">
    <cfRule type="cellIs" dxfId="7672" priority="240" operator="equal">
      <formula>4</formula>
    </cfRule>
  </conditionalFormatting>
  <conditionalFormatting sqref="BD48">
    <cfRule type="cellIs" dxfId="7671" priority="241" operator="equal">
      <formula>3</formula>
    </cfRule>
  </conditionalFormatting>
  <conditionalFormatting sqref="BD48">
    <cfRule type="containsBlanks" dxfId="7670" priority="237">
      <formula>LEN(TRIM(BD48))=0</formula>
    </cfRule>
  </conditionalFormatting>
  <conditionalFormatting sqref="AW48:AZ48">
    <cfRule type="containsText" dxfId="7669" priority="233" operator="containsText" text="ggggggggggggggg">
      <formula>NOT(ISERROR(SEARCH("ggggggggggggggg",AW48)))</formula>
    </cfRule>
  </conditionalFormatting>
  <conditionalFormatting sqref="AW48:AZ48">
    <cfRule type="containsText" dxfId="7668" priority="234" operator="containsText" text="gggggggggg">
      <formula>NOT(ISERROR(SEARCH("gggggggggg",AW48)))</formula>
    </cfRule>
  </conditionalFormatting>
  <conditionalFormatting sqref="AW48:AZ48">
    <cfRule type="containsText" dxfId="7667" priority="235" operator="containsText" text="ggggg">
      <formula>NOT(ISERROR(SEARCH("ggggg",AW48)))</formula>
    </cfRule>
  </conditionalFormatting>
  <conditionalFormatting sqref="AW48:AZ48">
    <cfRule type="containsText" dxfId="7666" priority="236" operator="containsText" text="g">
      <formula>NOT(ISERROR(SEARCH("g",AW48)))</formula>
    </cfRule>
  </conditionalFormatting>
  <conditionalFormatting sqref="BB48">
    <cfRule type="cellIs" dxfId="7665" priority="229" operator="between">
      <formula>15</formula>
      <formula>20</formula>
    </cfRule>
  </conditionalFormatting>
  <conditionalFormatting sqref="BB48">
    <cfRule type="cellIs" dxfId="7664" priority="230" operator="between">
      <formula>10</formula>
      <formula>14.999</formula>
    </cfRule>
  </conditionalFormatting>
  <conditionalFormatting sqref="BB48">
    <cfRule type="cellIs" dxfId="7663" priority="231" operator="between">
      <formula>5</formula>
      <formula>9.999</formula>
    </cfRule>
  </conditionalFormatting>
  <conditionalFormatting sqref="BB48">
    <cfRule type="cellIs" dxfId="7662" priority="232" operator="between">
      <formula>0.001</formula>
      <formula>4.999</formula>
    </cfRule>
  </conditionalFormatting>
  <conditionalFormatting sqref="BD51">
    <cfRule type="cellIs" dxfId="7661" priority="227" operator="equal">
      <formula>2</formula>
    </cfRule>
  </conditionalFormatting>
  <conditionalFormatting sqref="BD51">
    <cfRule type="cellIs" dxfId="7660" priority="228" operator="equal">
      <formula>1</formula>
    </cfRule>
  </conditionalFormatting>
  <conditionalFormatting sqref="BD51">
    <cfRule type="cellIs" dxfId="7659" priority="223" operator="equal">
      <formula>6</formula>
    </cfRule>
  </conditionalFormatting>
  <conditionalFormatting sqref="BD51">
    <cfRule type="cellIs" dxfId="7658" priority="224" operator="equal">
      <formula>5</formula>
    </cfRule>
  </conditionalFormatting>
  <conditionalFormatting sqref="BD51">
    <cfRule type="cellIs" dxfId="7657" priority="225" operator="equal">
      <formula>4</formula>
    </cfRule>
  </conditionalFormatting>
  <conditionalFormatting sqref="BD51">
    <cfRule type="cellIs" dxfId="7656" priority="226" operator="equal">
      <formula>3</formula>
    </cfRule>
  </conditionalFormatting>
  <conditionalFormatting sqref="BD51">
    <cfRule type="containsBlanks" dxfId="7655" priority="222">
      <formula>LEN(TRIM(BD51))=0</formula>
    </cfRule>
  </conditionalFormatting>
  <conditionalFormatting sqref="AW51:AZ51">
    <cfRule type="containsText" dxfId="7654" priority="218" operator="containsText" text="ggggggggggggggg">
      <formula>NOT(ISERROR(SEARCH("ggggggggggggggg",AW51)))</formula>
    </cfRule>
  </conditionalFormatting>
  <conditionalFormatting sqref="AW51:AZ51">
    <cfRule type="containsText" dxfId="7653" priority="219" operator="containsText" text="gggggggggg">
      <formula>NOT(ISERROR(SEARCH("gggggggggg",AW51)))</formula>
    </cfRule>
  </conditionalFormatting>
  <conditionalFormatting sqref="AW51:AZ51">
    <cfRule type="containsText" dxfId="7652" priority="220" operator="containsText" text="ggggg">
      <formula>NOT(ISERROR(SEARCH("ggggg",AW51)))</formula>
    </cfRule>
  </conditionalFormatting>
  <conditionalFormatting sqref="AW51:AZ51">
    <cfRule type="containsText" dxfId="7651" priority="221" operator="containsText" text="g">
      <formula>NOT(ISERROR(SEARCH("g",AW51)))</formula>
    </cfRule>
  </conditionalFormatting>
  <conditionalFormatting sqref="BB51">
    <cfRule type="cellIs" dxfId="7650" priority="214" operator="between">
      <formula>15</formula>
      <formula>20</formula>
    </cfRule>
  </conditionalFormatting>
  <conditionalFormatting sqref="BB51">
    <cfRule type="cellIs" dxfId="7649" priority="215" operator="between">
      <formula>10</formula>
      <formula>14.999</formula>
    </cfRule>
  </conditionalFormatting>
  <conditionalFormatting sqref="BB51">
    <cfRule type="cellIs" dxfId="7648" priority="216" operator="between">
      <formula>5</formula>
      <formula>9.999</formula>
    </cfRule>
  </conditionalFormatting>
  <conditionalFormatting sqref="BB51">
    <cfRule type="cellIs" dxfId="7647" priority="217" operator="between">
      <formula>0.001</formula>
      <formula>4.999</formula>
    </cfRule>
  </conditionalFormatting>
  <conditionalFormatting sqref="BD54">
    <cfRule type="cellIs" dxfId="7646" priority="212" operator="equal">
      <formula>2</formula>
    </cfRule>
  </conditionalFormatting>
  <conditionalFormatting sqref="BD54">
    <cfRule type="cellIs" dxfId="7645" priority="213" operator="equal">
      <formula>1</formula>
    </cfRule>
  </conditionalFormatting>
  <conditionalFormatting sqref="BD54">
    <cfRule type="cellIs" dxfId="7644" priority="208" operator="equal">
      <formula>6</formula>
    </cfRule>
  </conditionalFormatting>
  <conditionalFormatting sqref="BD54">
    <cfRule type="cellIs" dxfId="7643" priority="209" operator="equal">
      <formula>5</formula>
    </cfRule>
  </conditionalFormatting>
  <conditionalFormatting sqref="BD54">
    <cfRule type="cellIs" dxfId="7642" priority="210" operator="equal">
      <formula>4</formula>
    </cfRule>
  </conditionalFormatting>
  <conditionalFormatting sqref="BD54">
    <cfRule type="cellIs" dxfId="7641" priority="211" operator="equal">
      <formula>3</formula>
    </cfRule>
  </conditionalFormatting>
  <conditionalFormatting sqref="BD54">
    <cfRule type="containsBlanks" dxfId="7640" priority="207">
      <formula>LEN(TRIM(BD54))=0</formula>
    </cfRule>
  </conditionalFormatting>
  <conditionalFormatting sqref="AW54:AZ54">
    <cfRule type="containsText" dxfId="7639" priority="203" operator="containsText" text="ggggggggggggggg">
      <formula>NOT(ISERROR(SEARCH("ggggggggggggggg",AW54)))</formula>
    </cfRule>
  </conditionalFormatting>
  <conditionalFormatting sqref="AW54:AZ54">
    <cfRule type="containsText" dxfId="7638" priority="204" operator="containsText" text="gggggggggg">
      <formula>NOT(ISERROR(SEARCH("gggggggggg",AW54)))</formula>
    </cfRule>
  </conditionalFormatting>
  <conditionalFormatting sqref="AW54:AZ54">
    <cfRule type="containsText" dxfId="7637" priority="205" operator="containsText" text="ggggg">
      <formula>NOT(ISERROR(SEARCH("ggggg",AW54)))</formula>
    </cfRule>
  </conditionalFormatting>
  <conditionalFormatting sqref="AW54:AZ54">
    <cfRule type="containsText" dxfId="7636" priority="206" operator="containsText" text="g">
      <formula>NOT(ISERROR(SEARCH("g",AW54)))</formula>
    </cfRule>
  </conditionalFormatting>
  <conditionalFormatting sqref="BB54">
    <cfRule type="cellIs" dxfId="7635" priority="199" operator="between">
      <formula>15</formula>
      <formula>20</formula>
    </cfRule>
  </conditionalFormatting>
  <conditionalFormatting sqref="BB54">
    <cfRule type="cellIs" dxfId="7634" priority="200" operator="between">
      <formula>10</formula>
      <formula>14.999</formula>
    </cfRule>
  </conditionalFormatting>
  <conditionalFormatting sqref="BB54">
    <cfRule type="cellIs" dxfId="7633" priority="201" operator="between">
      <formula>5</formula>
      <formula>9.999</formula>
    </cfRule>
  </conditionalFormatting>
  <conditionalFormatting sqref="BB54">
    <cfRule type="cellIs" dxfId="7632" priority="202" operator="between">
      <formula>0.001</formula>
      <formula>4.999</formula>
    </cfRule>
  </conditionalFormatting>
  <conditionalFormatting sqref="BD57">
    <cfRule type="cellIs" dxfId="7631" priority="197" operator="equal">
      <formula>2</formula>
    </cfRule>
  </conditionalFormatting>
  <conditionalFormatting sqref="BD57">
    <cfRule type="cellIs" dxfId="7630" priority="198" operator="equal">
      <formula>1</formula>
    </cfRule>
  </conditionalFormatting>
  <conditionalFormatting sqref="BD57">
    <cfRule type="cellIs" dxfId="7629" priority="193" operator="equal">
      <formula>6</formula>
    </cfRule>
  </conditionalFormatting>
  <conditionalFormatting sqref="BD57">
    <cfRule type="cellIs" dxfId="7628" priority="194" operator="equal">
      <formula>5</formula>
    </cfRule>
  </conditionalFormatting>
  <conditionalFormatting sqref="BD57">
    <cfRule type="cellIs" dxfId="7627" priority="195" operator="equal">
      <formula>4</formula>
    </cfRule>
  </conditionalFormatting>
  <conditionalFormatting sqref="BD57">
    <cfRule type="cellIs" dxfId="7626" priority="196" operator="equal">
      <formula>3</formula>
    </cfRule>
  </conditionalFormatting>
  <conditionalFormatting sqref="BD57">
    <cfRule type="containsBlanks" dxfId="7625" priority="192">
      <formula>LEN(TRIM(BD57))=0</formula>
    </cfRule>
  </conditionalFormatting>
  <conditionalFormatting sqref="AW57:AZ57">
    <cfRule type="containsText" dxfId="7624" priority="188" operator="containsText" text="ggggggggggggggg">
      <formula>NOT(ISERROR(SEARCH("ggggggggggggggg",AW57)))</formula>
    </cfRule>
  </conditionalFormatting>
  <conditionalFormatting sqref="AW57:AZ57">
    <cfRule type="containsText" dxfId="7623" priority="189" operator="containsText" text="gggggggggg">
      <formula>NOT(ISERROR(SEARCH("gggggggggg",AW57)))</formula>
    </cfRule>
  </conditionalFormatting>
  <conditionalFormatting sqref="AW57:AZ57">
    <cfRule type="containsText" dxfId="7622" priority="190" operator="containsText" text="ggggg">
      <formula>NOT(ISERROR(SEARCH("ggggg",AW57)))</formula>
    </cfRule>
  </conditionalFormatting>
  <conditionalFormatting sqref="AW57:AZ57">
    <cfRule type="containsText" dxfId="7621" priority="191" operator="containsText" text="g">
      <formula>NOT(ISERROR(SEARCH("g",AW57)))</formula>
    </cfRule>
  </conditionalFormatting>
  <conditionalFormatting sqref="BB57">
    <cfRule type="cellIs" dxfId="7620" priority="184" operator="between">
      <formula>15</formula>
      <formula>20</formula>
    </cfRule>
  </conditionalFormatting>
  <conditionalFormatting sqref="BB57">
    <cfRule type="cellIs" dxfId="7619" priority="185" operator="between">
      <formula>10</formula>
      <formula>14.999</formula>
    </cfRule>
  </conditionalFormatting>
  <conditionalFormatting sqref="BB57">
    <cfRule type="cellIs" dxfId="7618" priority="186" operator="between">
      <formula>5</formula>
      <formula>9.999</formula>
    </cfRule>
  </conditionalFormatting>
  <conditionalFormatting sqref="BB57">
    <cfRule type="cellIs" dxfId="7617" priority="187" operator="between">
      <formula>0.001</formula>
      <formula>4.999</formula>
    </cfRule>
  </conditionalFormatting>
  <conditionalFormatting sqref="BD60">
    <cfRule type="cellIs" dxfId="7616" priority="182" operator="equal">
      <formula>2</formula>
    </cfRule>
  </conditionalFormatting>
  <conditionalFormatting sqref="BD60">
    <cfRule type="cellIs" dxfId="7615" priority="183" operator="equal">
      <formula>1</formula>
    </cfRule>
  </conditionalFormatting>
  <conditionalFormatting sqref="BD60">
    <cfRule type="cellIs" dxfId="7614" priority="178" operator="equal">
      <formula>6</formula>
    </cfRule>
  </conditionalFormatting>
  <conditionalFormatting sqref="BD60">
    <cfRule type="cellIs" dxfId="7613" priority="179" operator="equal">
      <formula>5</formula>
    </cfRule>
  </conditionalFormatting>
  <conditionalFormatting sqref="BD60">
    <cfRule type="cellIs" dxfId="7612" priority="180" operator="equal">
      <formula>4</formula>
    </cfRule>
  </conditionalFormatting>
  <conditionalFormatting sqref="BD60">
    <cfRule type="cellIs" dxfId="7611" priority="181" operator="equal">
      <formula>3</formula>
    </cfRule>
  </conditionalFormatting>
  <conditionalFormatting sqref="BD60">
    <cfRule type="containsBlanks" dxfId="7610" priority="177">
      <formula>LEN(TRIM(BD60))=0</formula>
    </cfRule>
  </conditionalFormatting>
  <conditionalFormatting sqref="AW60:AZ60">
    <cfRule type="containsText" dxfId="7609" priority="173" operator="containsText" text="ggggggggggggggg">
      <formula>NOT(ISERROR(SEARCH("ggggggggggggggg",AW60)))</formula>
    </cfRule>
  </conditionalFormatting>
  <conditionalFormatting sqref="AW60:AZ60">
    <cfRule type="containsText" dxfId="7608" priority="174" operator="containsText" text="gggggggggg">
      <formula>NOT(ISERROR(SEARCH("gggggggggg",AW60)))</formula>
    </cfRule>
  </conditionalFormatting>
  <conditionalFormatting sqref="AW60:AZ60">
    <cfRule type="containsText" dxfId="7607" priority="175" operator="containsText" text="ggggg">
      <formula>NOT(ISERROR(SEARCH("ggggg",AW60)))</formula>
    </cfRule>
  </conditionalFormatting>
  <conditionalFormatting sqref="AW60:AZ60">
    <cfRule type="containsText" dxfId="7606" priority="176" operator="containsText" text="g">
      <formula>NOT(ISERROR(SEARCH("g",AW60)))</formula>
    </cfRule>
  </conditionalFormatting>
  <conditionalFormatting sqref="BB60">
    <cfRule type="cellIs" dxfId="7605" priority="169" operator="between">
      <formula>15</formula>
      <formula>20</formula>
    </cfRule>
  </conditionalFormatting>
  <conditionalFormatting sqref="BB60">
    <cfRule type="cellIs" dxfId="7604" priority="170" operator="between">
      <formula>10</formula>
      <formula>14.999</formula>
    </cfRule>
  </conditionalFormatting>
  <conditionalFormatting sqref="BB60">
    <cfRule type="cellIs" dxfId="7603" priority="171" operator="between">
      <formula>5</formula>
      <formula>9.999</formula>
    </cfRule>
  </conditionalFormatting>
  <conditionalFormatting sqref="BB60">
    <cfRule type="cellIs" dxfId="7602" priority="172" operator="between">
      <formula>0.001</formula>
      <formula>4.999</formula>
    </cfRule>
  </conditionalFormatting>
  <conditionalFormatting sqref="BD63">
    <cfRule type="cellIs" dxfId="7601" priority="167" operator="equal">
      <formula>2</formula>
    </cfRule>
  </conditionalFormatting>
  <conditionalFormatting sqref="BD63">
    <cfRule type="cellIs" dxfId="7600" priority="168" operator="equal">
      <formula>1</formula>
    </cfRule>
  </conditionalFormatting>
  <conditionalFormatting sqref="BD63">
    <cfRule type="cellIs" dxfId="7599" priority="163" operator="equal">
      <formula>6</formula>
    </cfRule>
  </conditionalFormatting>
  <conditionalFormatting sqref="BD63">
    <cfRule type="cellIs" dxfId="7598" priority="164" operator="equal">
      <formula>5</formula>
    </cfRule>
  </conditionalFormatting>
  <conditionalFormatting sqref="BD63">
    <cfRule type="cellIs" dxfId="7597" priority="165" operator="equal">
      <formula>4</formula>
    </cfRule>
  </conditionalFormatting>
  <conditionalFormatting sqref="BD63">
    <cfRule type="cellIs" dxfId="7596" priority="166" operator="equal">
      <formula>3</formula>
    </cfRule>
  </conditionalFormatting>
  <conditionalFormatting sqref="BD63">
    <cfRule type="containsBlanks" dxfId="7595" priority="162">
      <formula>LEN(TRIM(BD63))=0</formula>
    </cfRule>
  </conditionalFormatting>
  <conditionalFormatting sqref="AW63:AZ63">
    <cfRule type="containsText" dxfId="7594" priority="158" operator="containsText" text="ggggggggggggggg">
      <formula>NOT(ISERROR(SEARCH("ggggggggggggggg",AW63)))</formula>
    </cfRule>
  </conditionalFormatting>
  <conditionalFormatting sqref="AW63:AZ63">
    <cfRule type="containsText" dxfId="7593" priority="159" operator="containsText" text="gggggggggg">
      <formula>NOT(ISERROR(SEARCH("gggggggggg",AW63)))</formula>
    </cfRule>
  </conditionalFormatting>
  <conditionalFormatting sqref="AW63:AZ63">
    <cfRule type="containsText" dxfId="7592" priority="160" operator="containsText" text="ggggg">
      <formula>NOT(ISERROR(SEARCH("ggggg",AW63)))</formula>
    </cfRule>
  </conditionalFormatting>
  <conditionalFormatting sqref="AW63:AZ63">
    <cfRule type="containsText" dxfId="7591" priority="161" operator="containsText" text="g">
      <formula>NOT(ISERROR(SEARCH("g",AW63)))</formula>
    </cfRule>
  </conditionalFormatting>
  <conditionalFormatting sqref="BB63">
    <cfRule type="cellIs" dxfId="7590" priority="154" operator="between">
      <formula>15</formula>
      <formula>20</formula>
    </cfRule>
  </conditionalFormatting>
  <conditionalFormatting sqref="BB63">
    <cfRule type="cellIs" dxfId="7589" priority="155" operator="between">
      <formula>10</formula>
      <formula>14.999</formula>
    </cfRule>
  </conditionalFormatting>
  <conditionalFormatting sqref="BB63">
    <cfRule type="cellIs" dxfId="7588" priority="156" operator="between">
      <formula>5</formula>
      <formula>9.999</formula>
    </cfRule>
  </conditionalFormatting>
  <conditionalFormatting sqref="BB63">
    <cfRule type="cellIs" dxfId="7587" priority="157" operator="between">
      <formula>0.001</formula>
      <formula>4.999</formula>
    </cfRule>
  </conditionalFormatting>
  <conditionalFormatting sqref="T9:V9">
    <cfRule type="beginsWith" dxfId="7586" priority="153" operator="beginsWith" text="?">
      <formula>LEFT(T9,LEN("?"))="?"</formula>
    </cfRule>
  </conditionalFormatting>
  <conditionalFormatting sqref="BI23">
    <cfRule type="cellIs" dxfId="7585" priority="149" operator="between">
      <formula>15</formula>
      <formula>20</formula>
    </cfRule>
  </conditionalFormatting>
  <conditionalFormatting sqref="BI23">
    <cfRule type="cellIs" dxfId="7584" priority="150" operator="between">
      <formula>10</formula>
      <formula>14.999</formula>
    </cfRule>
  </conditionalFormatting>
  <conditionalFormatting sqref="BI23">
    <cfRule type="cellIs" dxfId="7583" priority="151" operator="between">
      <formula>5</formula>
      <formula>9.999</formula>
    </cfRule>
  </conditionalFormatting>
  <conditionalFormatting sqref="BI23">
    <cfRule type="cellIs" dxfId="7582" priority="152" operator="between">
      <formula>0.001</formula>
      <formula>4.999</formula>
    </cfRule>
  </conditionalFormatting>
  <conditionalFormatting sqref="BI26">
    <cfRule type="cellIs" dxfId="7581" priority="145" operator="between">
      <formula>15</formula>
      <formula>20</formula>
    </cfRule>
  </conditionalFormatting>
  <conditionalFormatting sqref="BI26">
    <cfRule type="cellIs" dxfId="7580" priority="146" operator="between">
      <formula>10</formula>
      <formula>14.999</formula>
    </cfRule>
  </conditionalFormatting>
  <conditionalFormatting sqref="BI26">
    <cfRule type="cellIs" dxfId="7579" priority="147" operator="between">
      <formula>5</formula>
      <formula>9.999</formula>
    </cfRule>
  </conditionalFormatting>
  <conditionalFormatting sqref="BI26">
    <cfRule type="cellIs" dxfId="7578" priority="148" operator="between">
      <formula>0.001</formula>
      <formula>4.999</formula>
    </cfRule>
  </conditionalFormatting>
  <conditionalFormatting sqref="BI32">
    <cfRule type="cellIs" dxfId="7577" priority="141" operator="between">
      <formula>15</formula>
      <formula>20</formula>
    </cfRule>
  </conditionalFormatting>
  <conditionalFormatting sqref="BI32">
    <cfRule type="cellIs" dxfId="7576" priority="142" operator="between">
      <formula>10</formula>
      <formula>14.999</formula>
    </cfRule>
  </conditionalFormatting>
  <conditionalFormatting sqref="BI32">
    <cfRule type="cellIs" dxfId="7575" priority="143" operator="between">
      <formula>5</formula>
      <formula>9.999</formula>
    </cfRule>
  </conditionalFormatting>
  <conditionalFormatting sqref="BI32">
    <cfRule type="cellIs" dxfId="7574" priority="144" operator="between">
      <formula>0.001</formula>
      <formula>4.999</formula>
    </cfRule>
  </conditionalFormatting>
  <conditionalFormatting sqref="AC21">
    <cfRule type="cellIs" dxfId="7573" priority="137" operator="between">
      <formula>15</formula>
      <formula>20</formula>
    </cfRule>
  </conditionalFormatting>
  <conditionalFormatting sqref="AC21">
    <cfRule type="cellIs" dxfId="7572" priority="138" operator="between">
      <formula>10</formula>
      <formula>14.999</formula>
    </cfRule>
  </conditionalFormatting>
  <conditionalFormatting sqref="AC21">
    <cfRule type="cellIs" dxfId="7571" priority="139" operator="between">
      <formula>5</formula>
      <formula>9.999</formula>
    </cfRule>
  </conditionalFormatting>
  <conditionalFormatting sqref="AC21">
    <cfRule type="cellIs" dxfId="7570" priority="140" operator="between">
      <formula>0.001</formula>
      <formula>4.999</formula>
    </cfRule>
  </conditionalFormatting>
  <conditionalFormatting sqref="AE21">
    <cfRule type="cellIs" dxfId="7569" priority="135" operator="equal">
      <formula>2</formula>
    </cfRule>
  </conditionalFormatting>
  <conditionalFormatting sqref="AE21">
    <cfRule type="cellIs" dxfId="7568" priority="136" operator="equal">
      <formula>1</formula>
    </cfRule>
  </conditionalFormatting>
  <conditionalFormatting sqref="AE21">
    <cfRule type="cellIs" dxfId="7567" priority="131" operator="equal">
      <formula>6</formula>
    </cfRule>
  </conditionalFormatting>
  <conditionalFormatting sqref="AE21">
    <cfRule type="cellIs" dxfId="7566" priority="132" operator="equal">
      <formula>5</formula>
    </cfRule>
  </conditionalFormatting>
  <conditionalFormatting sqref="AE21">
    <cfRule type="cellIs" dxfId="7565" priority="133" operator="equal">
      <formula>4</formula>
    </cfRule>
  </conditionalFormatting>
  <conditionalFormatting sqref="AE21">
    <cfRule type="cellIs" dxfId="7564" priority="134" operator="equal">
      <formula>3</formula>
    </cfRule>
  </conditionalFormatting>
  <conditionalFormatting sqref="AE21">
    <cfRule type="containsBlanks" dxfId="7563" priority="130">
      <formula>LEN(TRIM(AE21))=0</formula>
    </cfRule>
  </conditionalFormatting>
  <conditionalFormatting sqref="AC24">
    <cfRule type="cellIs" dxfId="7562" priority="119" operator="between">
      <formula>15</formula>
      <formula>20</formula>
    </cfRule>
  </conditionalFormatting>
  <conditionalFormatting sqref="AC24">
    <cfRule type="cellIs" dxfId="7561" priority="120" operator="between">
      <formula>10</formula>
      <formula>14.999</formula>
    </cfRule>
  </conditionalFormatting>
  <conditionalFormatting sqref="AC24">
    <cfRule type="cellIs" dxfId="7560" priority="121" operator="between">
      <formula>5</formula>
      <formula>9.999</formula>
    </cfRule>
  </conditionalFormatting>
  <conditionalFormatting sqref="AC24">
    <cfRule type="cellIs" dxfId="7559" priority="122" operator="between">
      <formula>0.001</formula>
      <formula>4.999</formula>
    </cfRule>
  </conditionalFormatting>
  <conditionalFormatting sqref="AE24">
    <cfRule type="cellIs" dxfId="7558" priority="128" operator="equal">
      <formula>2</formula>
    </cfRule>
  </conditionalFormatting>
  <conditionalFormatting sqref="AE24">
    <cfRule type="cellIs" dxfId="7557" priority="129" operator="equal">
      <formula>1</formula>
    </cfRule>
  </conditionalFormatting>
  <conditionalFormatting sqref="AE24">
    <cfRule type="cellIs" dxfId="7556" priority="124" operator="equal">
      <formula>6</formula>
    </cfRule>
  </conditionalFormatting>
  <conditionalFormatting sqref="AE24">
    <cfRule type="cellIs" dxfId="7555" priority="125" operator="equal">
      <formula>5</formula>
    </cfRule>
  </conditionalFormatting>
  <conditionalFormatting sqref="AE24">
    <cfRule type="cellIs" dxfId="7554" priority="126" operator="equal">
      <formula>4</formula>
    </cfRule>
  </conditionalFormatting>
  <conditionalFormatting sqref="AE24">
    <cfRule type="cellIs" dxfId="7553" priority="127" operator="equal">
      <formula>3</formula>
    </cfRule>
  </conditionalFormatting>
  <conditionalFormatting sqref="AE24">
    <cfRule type="containsBlanks" dxfId="7552" priority="123">
      <formula>LEN(TRIM(AE24))=0</formula>
    </cfRule>
  </conditionalFormatting>
  <conditionalFormatting sqref="AC27">
    <cfRule type="cellIs" dxfId="7551" priority="108" operator="between">
      <formula>15</formula>
      <formula>20</formula>
    </cfRule>
  </conditionalFormatting>
  <conditionalFormatting sqref="AC27">
    <cfRule type="cellIs" dxfId="7550" priority="109" operator="between">
      <formula>10</formula>
      <formula>14.999</formula>
    </cfRule>
  </conditionalFormatting>
  <conditionalFormatting sqref="AC27">
    <cfRule type="cellIs" dxfId="7549" priority="110" operator="between">
      <formula>5</formula>
      <formula>9.999</formula>
    </cfRule>
  </conditionalFormatting>
  <conditionalFormatting sqref="AC27">
    <cfRule type="cellIs" dxfId="7548" priority="111" operator="between">
      <formula>0.001</formula>
      <formula>4.999</formula>
    </cfRule>
  </conditionalFormatting>
  <conditionalFormatting sqref="AE27">
    <cfRule type="cellIs" dxfId="7547" priority="117" operator="equal">
      <formula>2</formula>
    </cfRule>
  </conditionalFormatting>
  <conditionalFormatting sqref="AE27">
    <cfRule type="cellIs" dxfId="7546" priority="118" operator="equal">
      <formula>1</formula>
    </cfRule>
  </conditionalFormatting>
  <conditionalFormatting sqref="AE27">
    <cfRule type="cellIs" dxfId="7545" priority="113" operator="equal">
      <formula>6</formula>
    </cfRule>
  </conditionalFormatting>
  <conditionalFormatting sqref="AE27">
    <cfRule type="cellIs" dxfId="7544" priority="114" operator="equal">
      <formula>5</formula>
    </cfRule>
  </conditionalFormatting>
  <conditionalFormatting sqref="AE27">
    <cfRule type="cellIs" dxfId="7543" priority="115" operator="equal">
      <formula>4</formula>
    </cfRule>
  </conditionalFormatting>
  <conditionalFormatting sqref="AE27">
    <cfRule type="cellIs" dxfId="7542" priority="116" operator="equal">
      <formula>3</formula>
    </cfRule>
  </conditionalFormatting>
  <conditionalFormatting sqref="AE27">
    <cfRule type="containsBlanks" dxfId="7541" priority="112">
      <formula>LEN(TRIM(AE27))=0</formula>
    </cfRule>
  </conditionalFormatting>
  <conditionalFormatting sqref="AE30">
    <cfRule type="cellIs" dxfId="7540" priority="106" operator="equal">
      <formula>2</formula>
    </cfRule>
  </conditionalFormatting>
  <conditionalFormatting sqref="AE30">
    <cfRule type="cellIs" dxfId="7539" priority="107" operator="equal">
      <formula>1</formula>
    </cfRule>
  </conditionalFormatting>
  <conditionalFormatting sqref="AE30">
    <cfRule type="cellIs" dxfId="7538" priority="102" operator="equal">
      <formula>6</formula>
    </cfRule>
  </conditionalFormatting>
  <conditionalFormatting sqref="AE30">
    <cfRule type="cellIs" dxfId="7537" priority="103" operator="equal">
      <formula>5</formula>
    </cfRule>
  </conditionalFormatting>
  <conditionalFormatting sqref="AE30">
    <cfRule type="cellIs" dxfId="7536" priority="104" operator="equal">
      <formula>4</formula>
    </cfRule>
  </conditionalFormatting>
  <conditionalFormatting sqref="AE30">
    <cfRule type="cellIs" dxfId="7535" priority="105" operator="equal">
      <formula>3</formula>
    </cfRule>
  </conditionalFormatting>
  <conditionalFormatting sqref="AE30">
    <cfRule type="containsBlanks" dxfId="7534" priority="101">
      <formula>LEN(TRIM(AE30))=0</formula>
    </cfRule>
  </conditionalFormatting>
  <conditionalFormatting sqref="AC30">
    <cfRule type="cellIs" dxfId="7533" priority="97" operator="between">
      <formula>15</formula>
      <formula>20</formula>
    </cfRule>
  </conditionalFormatting>
  <conditionalFormatting sqref="AC30">
    <cfRule type="cellIs" dxfId="7532" priority="98" operator="between">
      <formula>10</formula>
      <formula>14.999</formula>
    </cfRule>
  </conditionalFormatting>
  <conditionalFormatting sqref="AC30">
    <cfRule type="cellIs" dxfId="7531" priority="99" operator="between">
      <formula>5</formula>
      <formula>9.999</formula>
    </cfRule>
  </conditionalFormatting>
  <conditionalFormatting sqref="AC30">
    <cfRule type="cellIs" dxfId="7530" priority="100" operator="between">
      <formula>0.001</formula>
      <formula>4.999</formula>
    </cfRule>
  </conditionalFormatting>
  <conditionalFormatting sqref="AE33">
    <cfRule type="cellIs" dxfId="7529" priority="95" operator="equal">
      <formula>2</formula>
    </cfRule>
  </conditionalFormatting>
  <conditionalFormatting sqref="AE33">
    <cfRule type="cellIs" dxfId="7528" priority="96" operator="equal">
      <formula>1</formula>
    </cfRule>
  </conditionalFormatting>
  <conditionalFormatting sqref="AE33">
    <cfRule type="cellIs" dxfId="7527" priority="91" operator="equal">
      <formula>6</formula>
    </cfRule>
  </conditionalFormatting>
  <conditionalFormatting sqref="AE33">
    <cfRule type="cellIs" dxfId="7526" priority="92" operator="equal">
      <formula>5</formula>
    </cfRule>
  </conditionalFormatting>
  <conditionalFormatting sqref="AE33">
    <cfRule type="cellIs" dxfId="7525" priority="93" operator="equal">
      <formula>4</formula>
    </cfRule>
  </conditionalFormatting>
  <conditionalFormatting sqref="AE33">
    <cfRule type="cellIs" dxfId="7524" priority="94" operator="equal">
      <formula>3</formula>
    </cfRule>
  </conditionalFormatting>
  <conditionalFormatting sqref="AE33">
    <cfRule type="containsBlanks" dxfId="7523" priority="90">
      <formula>LEN(TRIM(AE33))=0</formula>
    </cfRule>
  </conditionalFormatting>
  <conditionalFormatting sqref="AC33">
    <cfRule type="cellIs" dxfId="7522" priority="86" operator="between">
      <formula>15</formula>
      <formula>20</formula>
    </cfRule>
  </conditionalFormatting>
  <conditionalFormatting sqref="AC33">
    <cfRule type="cellIs" dxfId="7521" priority="87" operator="between">
      <formula>10</formula>
      <formula>14.999</formula>
    </cfRule>
  </conditionalFormatting>
  <conditionalFormatting sqref="AC33">
    <cfRule type="cellIs" dxfId="7520" priority="88" operator="between">
      <formula>5</formula>
      <formula>9.999</formula>
    </cfRule>
  </conditionalFormatting>
  <conditionalFormatting sqref="AC33">
    <cfRule type="cellIs" dxfId="7519" priority="89" operator="between">
      <formula>0.001</formula>
      <formula>4.999</formula>
    </cfRule>
  </conditionalFormatting>
  <conditionalFormatting sqref="AE36">
    <cfRule type="cellIs" dxfId="7518" priority="84" operator="equal">
      <formula>2</formula>
    </cfRule>
  </conditionalFormatting>
  <conditionalFormatting sqref="AE36">
    <cfRule type="cellIs" dxfId="7517" priority="85" operator="equal">
      <formula>1</formula>
    </cfRule>
  </conditionalFormatting>
  <conditionalFormatting sqref="AE36">
    <cfRule type="cellIs" dxfId="7516" priority="80" operator="equal">
      <formula>6</formula>
    </cfRule>
  </conditionalFormatting>
  <conditionalFormatting sqref="AE36">
    <cfRule type="cellIs" dxfId="7515" priority="81" operator="equal">
      <formula>5</formula>
    </cfRule>
  </conditionalFormatting>
  <conditionalFormatting sqref="AE36">
    <cfRule type="cellIs" dxfId="7514" priority="82" operator="equal">
      <formula>4</formula>
    </cfRule>
  </conditionalFormatting>
  <conditionalFormatting sqref="AE36">
    <cfRule type="cellIs" dxfId="7513" priority="83" operator="equal">
      <formula>3</formula>
    </cfRule>
  </conditionalFormatting>
  <conditionalFormatting sqref="AE36">
    <cfRule type="containsBlanks" dxfId="7512" priority="79">
      <formula>LEN(TRIM(AE36))=0</formula>
    </cfRule>
  </conditionalFormatting>
  <conditionalFormatting sqref="AC36">
    <cfRule type="cellIs" dxfId="7511" priority="75" operator="between">
      <formula>15</formula>
      <formula>20</formula>
    </cfRule>
  </conditionalFormatting>
  <conditionalFormatting sqref="AC36">
    <cfRule type="cellIs" dxfId="7510" priority="76" operator="between">
      <formula>10</formula>
      <formula>14.999</formula>
    </cfRule>
  </conditionalFormatting>
  <conditionalFormatting sqref="AC36">
    <cfRule type="cellIs" dxfId="7509" priority="77" operator="between">
      <formula>5</formula>
      <formula>9.999</formula>
    </cfRule>
  </conditionalFormatting>
  <conditionalFormatting sqref="AC36">
    <cfRule type="cellIs" dxfId="7508" priority="78" operator="between">
      <formula>0.001</formula>
      <formula>4.999</formula>
    </cfRule>
  </conditionalFormatting>
  <conditionalFormatting sqref="AE39">
    <cfRule type="cellIs" dxfId="7507" priority="73" operator="equal">
      <formula>2</formula>
    </cfRule>
  </conditionalFormatting>
  <conditionalFormatting sqref="AE39">
    <cfRule type="cellIs" dxfId="7506" priority="74" operator="equal">
      <formula>1</formula>
    </cfRule>
  </conditionalFormatting>
  <conditionalFormatting sqref="AE39">
    <cfRule type="cellIs" dxfId="7505" priority="69" operator="equal">
      <formula>6</formula>
    </cfRule>
  </conditionalFormatting>
  <conditionalFormatting sqref="AE39">
    <cfRule type="cellIs" dxfId="7504" priority="70" operator="equal">
      <formula>5</formula>
    </cfRule>
  </conditionalFormatting>
  <conditionalFormatting sqref="AE39">
    <cfRule type="cellIs" dxfId="7503" priority="71" operator="equal">
      <formula>4</formula>
    </cfRule>
  </conditionalFormatting>
  <conditionalFormatting sqref="AE39">
    <cfRule type="cellIs" dxfId="7502" priority="72" operator="equal">
      <formula>3</formula>
    </cfRule>
  </conditionalFormatting>
  <conditionalFormatting sqref="AE39">
    <cfRule type="containsBlanks" dxfId="7501" priority="68">
      <formula>LEN(TRIM(AE39))=0</formula>
    </cfRule>
  </conditionalFormatting>
  <conditionalFormatting sqref="AC39">
    <cfRule type="cellIs" dxfId="7500" priority="64" operator="between">
      <formula>15</formula>
      <formula>20</formula>
    </cfRule>
  </conditionalFormatting>
  <conditionalFormatting sqref="AC39">
    <cfRule type="cellIs" dxfId="7499" priority="65" operator="between">
      <formula>10</formula>
      <formula>14.999</formula>
    </cfRule>
  </conditionalFormatting>
  <conditionalFormatting sqref="AC39">
    <cfRule type="cellIs" dxfId="7498" priority="66" operator="between">
      <formula>5</formula>
      <formula>9.999</formula>
    </cfRule>
  </conditionalFormatting>
  <conditionalFormatting sqref="AC39">
    <cfRule type="cellIs" dxfId="7497" priority="67" operator="between">
      <formula>0.001</formula>
      <formula>4.999</formula>
    </cfRule>
  </conditionalFormatting>
  <conditionalFormatting sqref="AC42">
    <cfRule type="cellIs" dxfId="7496" priority="60" operator="between">
      <formula>15</formula>
      <formula>20</formula>
    </cfRule>
  </conditionalFormatting>
  <conditionalFormatting sqref="AC42">
    <cfRule type="cellIs" dxfId="7495" priority="61" operator="between">
      <formula>10</formula>
      <formula>14.999</formula>
    </cfRule>
  </conditionalFormatting>
  <conditionalFormatting sqref="AC42">
    <cfRule type="cellIs" dxfId="7494" priority="62" operator="between">
      <formula>5</formula>
      <formula>9.999</formula>
    </cfRule>
  </conditionalFormatting>
  <conditionalFormatting sqref="AC42">
    <cfRule type="cellIs" dxfId="7493" priority="63" operator="between">
      <formula>0.001</formula>
      <formula>4.999</formula>
    </cfRule>
  </conditionalFormatting>
  <conditionalFormatting sqref="AE45">
    <cfRule type="cellIs" dxfId="7492" priority="58" operator="equal">
      <formula>2</formula>
    </cfRule>
  </conditionalFormatting>
  <conditionalFormatting sqref="AE45">
    <cfRule type="cellIs" dxfId="7491" priority="59" operator="equal">
      <formula>1</formula>
    </cfRule>
  </conditionalFormatting>
  <conditionalFormatting sqref="AE45">
    <cfRule type="cellIs" dxfId="7490" priority="54" operator="equal">
      <formula>6</formula>
    </cfRule>
  </conditionalFormatting>
  <conditionalFormatting sqref="AE45">
    <cfRule type="cellIs" dxfId="7489" priority="55" operator="equal">
      <formula>5</formula>
    </cfRule>
  </conditionalFormatting>
  <conditionalFormatting sqref="AE45">
    <cfRule type="cellIs" dxfId="7488" priority="56" operator="equal">
      <formula>4</formula>
    </cfRule>
  </conditionalFormatting>
  <conditionalFormatting sqref="AE45">
    <cfRule type="cellIs" dxfId="7487" priority="57" operator="equal">
      <formula>3</formula>
    </cfRule>
  </conditionalFormatting>
  <conditionalFormatting sqref="AE45">
    <cfRule type="containsBlanks" dxfId="7486" priority="53">
      <formula>LEN(TRIM(AE45))=0</formula>
    </cfRule>
  </conditionalFormatting>
  <conditionalFormatting sqref="AC45">
    <cfRule type="cellIs" dxfId="7485" priority="49" operator="between">
      <formula>15</formula>
      <formula>20</formula>
    </cfRule>
  </conditionalFormatting>
  <conditionalFormatting sqref="AC45">
    <cfRule type="cellIs" dxfId="7484" priority="50" operator="between">
      <formula>10</formula>
      <formula>14.999</formula>
    </cfRule>
  </conditionalFormatting>
  <conditionalFormatting sqref="AC45">
    <cfRule type="cellIs" dxfId="7483" priority="51" operator="between">
      <formula>5</formula>
      <formula>9.999</formula>
    </cfRule>
  </conditionalFormatting>
  <conditionalFormatting sqref="AC45">
    <cfRule type="cellIs" dxfId="7482" priority="52" operator="between">
      <formula>0.001</formula>
      <formula>4.999</formula>
    </cfRule>
  </conditionalFormatting>
  <conditionalFormatting sqref="AE51">
    <cfRule type="cellIs" dxfId="7481" priority="47" operator="equal">
      <formula>2</formula>
    </cfRule>
  </conditionalFormatting>
  <conditionalFormatting sqref="AE51">
    <cfRule type="cellIs" dxfId="7480" priority="48" operator="equal">
      <formula>1</formula>
    </cfRule>
  </conditionalFormatting>
  <conditionalFormatting sqref="AE51">
    <cfRule type="cellIs" dxfId="7479" priority="43" operator="equal">
      <formula>6</formula>
    </cfRule>
  </conditionalFormatting>
  <conditionalFormatting sqref="AE51">
    <cfRule type="cellIs" dxfId="7478" priority="44" operator="equal">
      <formula>5</formula>
    </cfRule>
  </conditionalFormatting>
  <conditionalFormatting sqref="AE51">
    <cfRule type="cellIs" dxfId="7477" priority="45" operator="equal">
      <formula>4</formula>
    </cfRule>
  </conditionalFormatting>
  <conditionalFormatting sqref="AE51">
    <cfRule type="cellIs" dxfId="7476" priority="46" operator="equal">
      <formula>3</formula>
    </cfRule>
  </conditionalFormatting>
  <conditionalFormatting sqref="AE51">
    <cfRule type="containsBlanks" dxfId="7475" priority="42">
      <formula>LEN(TRIM(AE51))=0</formula>
    </cfRule>
  </conditionalFormatting>
  <conditionalFormatting sqref="AC51">
    <cfRule type="cellIs" dxfId="7474" priority="38" operator="between">
      <formula>15</formula>
      <formula>20</formula>
    </cfRule>
  </conditionalFormatting>
  <conditionalFormatting sqref="AC51">
    <cfRule type="cellIs" dxfId="7473" priority="39" operator="between">
      <formula>10</formula>
      <formula>14.999</formula>
    </cfRule>
  </conditionalFormatting>
  <conditionalFormatting sqref="AC51">
    <cfRule type="cellIs" dxfId="7472" priority="40" operator="between">
      <formula>5</formula>
      <formula>9.999</formula>
    </cfRule>
  </conditionalFormatting>
  <conditionalFormatting sqref="AC51">
    <cfRule type="cellIs" dxfId="7471" priority="41" operator="between">
      <formula>0.001</formula>
      <formula>4.999</formula>
    </cfRule>
  </conditionalFormatting>
  <conditionalFormatting sqref="AE54">
    <cfRule type="cellIs" dxfId="7470" priority="36" operator="equal">
      <formula>2</formula>
    </cfRule>
  </conditionalFormatting>
  <conditionalFormatting sqref="AE54">
    <cfRule type="cellIs" dxfId="7469" priority="37" operator="equal">
      <formula>1</formula>
    </cfRule>
  </conditionalFormatting>
  <conditionalFormatting sqref="AE54">
    <cfRule type="cellIs" dxfId="7468" priority="32" operator="equal">
      <formula>6</formula>
    </cfRule>
  </conditionalFormatting>
  <conditionalFormatting sqref="AE54">
    <cfRule type="cellIs" dxfId="7467" priority="33" operator="equal">
      <formula>5</formula>
    </cfRule>
  </conditionalFormatting>
  <conditionalFormatting sqref="AE54">
    <cfRule type="cellIs" dxfId="7466" priority="34" operator="equal">
      <formula>4</formula>
    </cfRule>
  </conditionalFormatting>
  <conditionalFormatting sqref="AE54">
    <cfRule type="cellIs" dxfId="7465" priority="35" operator="equal">
      <formula>3</formula>
    </cfRule>
  </conditionalFormatting>
  <conditionalFormatting sqref="AE54">
    <cfRule type="containsBlanks" dxfId="7464" priority="31">
      <formula>LEN(TRIM(AE54))=0</formula>
    </cfRule>
  </conditionalFormatting>
  <conditionalFormatting sqref="AC54">
    <cfRule type="cellIs" dxfId="7463" priority="27" operator="between">
      <formula>15</formula>
      <formula>20</formula>
    </cfRule>
  </conditionalFormatting>
  <conditionalFormatting sqref="AC54">
    <cfRule type="cellIs" dxfId="7462" priority="28" operator="between">
      <formula>10</formula>
      <formula>14.999</formula>
    </cfRule>
  </conditionalFormatting>
  <conditionalFormatting sqref="AC54">
    <cfRule type="cellIs" dxfId="7461" priority="29" operator="between">
      <formula>5</formula>
      <formula>9.999</formula>
    </cfRule>
  </conditionalFormatting>
  <conditionalFormatting sqref="AC54">
    <cfRule type="cellIs" dxfId="7460" priority="30" operator="between">
      <formula>0.001</formula>
      <formula>4.999</formula>
    </cfRule>
  </conditionalFormatting>
  <conditionalFormatting sqref="P23">
    <cfRule type="cellIs" dxfId="7459" priority="23" operator="between">
      <formula>15</formula>
      <formula>20</formula>
    </cfRule>
  </conditionalFormatting>
  <conditionalFormatting sqref="P23">
    <cfRule type="cellIs" dxfId="7458" priority="24" operator="between">
      <formula>10</formula>
      <formula>14.999</formula>
    </cfRule>
  </conditionalFormatting>
  <conditionalFormatting sqref="P23">
    <cfRule type="cellIs" dxfId="7457" priority="25" operator="between">
      <formula>5</formula>
      <formula>9.999</formula>
    </cfRule>
  </conditionalFormatting>
  <conditionalFormatting sqref="P23">
    <cfRule type="cellIs" dxfId="7456" priority="26" operator="between">
      <formula>0.001</formula>
      <formula>4.999</formula>
    </cfRule>
  </conditionalFormatting>
  <conditionalFormatting sqref="P26">
    <cfRule type="cellIs" dxfId="7455" priority="19" operator="between">
      <formula>15</formula>
      <formula>20</formula>
    </cfRule>
  </conditionalFormatting>
  <conditionalFormatting sqref="P26">
    <cfRule type="cellIs" dxfId="7454" priority="20" operator="between">
      <formula>10</formula>
      <formula>14.999</formula>
    </cfRule>
  </conditionalFormatting>
  <conditionalFormatting sqref="P26">
    <cfRule type="cellIs" dxfId="7453" priority="21" operator="between">
      <formula>5</formula>
      <formula>9.999</formula>
    </cfRule>
  </conditionalFormatting>
  <conditionalFormatting sqref="P26">
    <cfRule type="cellIs" dxfId="7452" priority="22" operator="between">
      <formula>0.001</formula>
      <formula>4.999</formula>
    </cfRule>
  </conditionalFormatting>
  <conditionalFormatting sqref="P32">
    <cfRule type="cellIs" dxfId="7451" priority="15" operator="between">
      <formula>15</formula>
      <formula>20</formula>
    </cfRule>
  </conditionalFormatting>
  <conditionalFormatting sqref="P32">
    <cfRule type="cellIs" dxfId="7450" priority="16" operator="between">
      <formula>10</formula>
      <formula>14.999</formula>
    </cfRule>
  </conditionalFormatting>
  <conditionalFormatting sqref="P32">
    <cfRule type="cellIs" dxfId="7449" priority="17" operator="between">
      <formula>5</formula>
      <formula>9.999</formula>
    </cfRule>
  </conditionalFormatting>
  <conditionalFormatting sqref="P32">
    <cfRule type="cellIs" dxfId="7448" priority="18" operator="between">
      <formula>0.001</formula>
      <formula>4.999</formula>
    </cfRule>
  </conditionalFormatting>
  <conditionalFormatting sqref="I5">
    <cfRule type="beginsWith" dxfId="7447" priority="14" operator="beginsWith" text="?">
      <formula>LEFT(I5,LEN("?"))="?"</formula>
    </cfRule>
  </conditionalFormatting>
  <conditionalFormatting sqref="I6">
    <cfRule type="beginsWith" dxfId="7446" priority="13" operator="beginsWith" text="?">
      <formula>LEFT(I6,LEN("?"))="?"</formula>
    </cfRule>
  </conditionalFormatting>
  <conditionalFormatting sqref="Q5:V6">
    <cfRule type="beginsWith" dxfId="7445" priority="12" operator="beginsWith" text="?">
      <formula>LEFT(Q5,LEN("?"))="?"</formula>
    </cfRule>
  </conditionalFormatting>
  <conditionalFormatting sqref="AE42">
    <cfRule type="cellIs" dxfId="7444" priority="10" operator="equal">
      <formula>2</formula>
    </cfRule>
  </conditionalFormatting>
  <conditionalFormatting sqref="AE42">
    <cfRule type="cellIs" dxfId="7443" priority="11" operator="equal">
      <formula>1</formula>
    </cfRule>
  </conditionalFormatting>
  <conditionalFormatting sqref="AE42">
    <cfRule type="cellIs" dxfId="7442" priority="6" operator="equal">
      <formula>6</formula>
    </cfRule>
  </conditionalFormatting>
  <conditionalFormatting sqref="AE42">
    <cfRule type="cellIs" dxfId="7441" priority="7" operator="equal">
      <formula>5</formula>
    </cfRule>
  </conditionalFormatting>
  <conditionalFormatting sqref="AE42">
    <cfRule type="cellIs" dxfId="7440" priority="8" operator="equal">
      <formula>4</formula>
    </cfRule>
  </conditionalFormatting>
  <conditionalFormatting sqref="AE42">
    <cfRule type="cellIs" dxfId="7439" priority="9" operator="equal">
      <formula>3</formula>
    </cfRule>
  </conditionalFormatting>
  <conditionalFormatting sqref="AE42">
    <cfRule type="containsBlanks" dxfId="7438" priority="5">
      <formula>LEN(TRIM(AE42))=0</formula>
    </cfRule>
  </conditionalFormatting>
  <conditionalFormatting sqref="Q29:Q31">
    <cfRule type="cellIs" dxfId="7437" priority="4" operator="equal">
      <formula>0</formula>
    </cfRule>
  </conditionalFormatting>
  <conditionalFormatting sqref="S20:S22">
    <cfRule type="cellIs" dxfId="7436" priority="3" operator="equal">
      <formula>0</formula>
    </cfRule>
  </conditionalFormatting>
  <conditionalFormatting sqref="R29:R31">
    <cfRule type="cellIs" dxfId="7435" priority="2" operator="equal">
      <formula>0</formula>
    </cfRule>
  </conditionalFormatting>
  <conditionalFormatting sqref="S29:S31">
    <cfRule type="cellIs" dxfId="7434" priority="1" operator="equal">
      <formula>0</formula>
    </cfRule>
  </conditionalFormatting>
  <pageMargins left="0.23622047244094491" right="0.23622047244094491" top="0.74803149606299213" bottom="0.74803149606299213" header="0.31496062992125984" footer="0.31496062992125984"/>
  <pageSetup paperSize="9" scale="36" orientation="landscape" horizontalDpi="0"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5">
    <tabColor rgb="FF268CCD"/>
    <pageSetUpPr fitToPage="1"/>
  </sheetPr>
  <dimension ref="B1:BB1048214"/>
  <sheetViews>
    <sheetView showGridLines="0" topLeftCell="A22" zoomScale="40" workbookViewId="0">
      <selection activeCell="U47" sqref="U47"/>
    </sheetView>
  </sheetViews>
  <sheetFormatPr baseColWidth="10" defaultColWidth="10.85546875" defaultRowHeight="15"/>
  <cols>
    <col min="1" max="1" width="1.7109375" style="1" customWidth="1"/>
    <col min="2" max="2" width="2.42578125" style="1" customWidth="1"/>
    <col min="3" max="3" width="1.7109375" style="1" customWidth="1"/>
    <col min="4" max="4" width="10.85546875" style="1" customWidth="1"/>
    <col min="5" max="5" width="7.42578125" style="1" customWidth="1"/>
    <col min="6" max="6" width="1.7109375" style="1" customWidth="1"/>
    <col min="7" max="7" width="5" style="1" customWidth="1"/>
    <col min="8" max="8" width="36.7109375" style="1" customWidth="1"/>
    <col min="9" max="9" width="1.7109375" style="1" customWidth="1"/>
    <col min="10" max="10" width="21.7109375" style="1" customWidth="1"/>
    <col min="11" max="11" width="1.7109375" style="1" customWidth="1"/>
    <col min="12" max="12" width="12.42578125" style="1" customWidth="1"/>
    <col min="13" max="14" width="4.140625" style="1" customWidth="1"/>
    <col min="15" max="15" width="1.7109375" style="1" customWidth="1"/>
    <col min="16" max="16" width="8.85546875" style="1" customWidth="1"/>
    <col min="17" max="17" width="8.28515625" style="1" customWidth="1"/>
    <col min="18" max="18" width="8.42578125" style="1" customWidth="1"/>
    <col min="19" max="19" width="8.85546875" style="1" customWidth="1"/>
    <col min="20" max="20" width="7.42578125" style="1" customWidth="1"/>
    <col min="21" max="21" width="11.7109375" style="1" customWidth="1"/>
    <col min="22" max="22" width="3.28515625" style="1" customWidth="1"/>
    <col min="23" max="23" width="8.28515625" style="1" customWidth="1"/>
    <col min="24" max="24" width="3.28515625" style="1" customWidth="1"/>
    <col min="25" max="26" width="1.7109375" style="1" customWidth="1"/>
    <col min="27" max="27" width="15.42578125" style="1" customWidth="1"/>
    <col min="28" max="28" width="3.28515625" style="1" customWidth="1"/>
    <col min="29" max="29" width="1.7109375" style="1" customWidth="1"/>
    <col min="30" max="30" width="2.42578125" style="1" customWidth="1"/>
    <col min="31" max="31" width="107.85546875" style="1" customWidth="1"/>
    <col min="32" max="32" width="11.7109375" style="1" customWidth="1"/>
    <col min="33" max="33" width="1.7109375" style="1" customWidth="1"/>
    <col min="34" max="34" width="8.28515625" style="1" customWidth="1"/>
    <col min="35" max="35" width="3.28515625" style="1" customWidth="1"/>
    <col min="36" max="37" width="1.7109375" style="1" customWidth="1"/>
    <col min="38" max="38" width="10" style="1" customWidth="1"/>
    <col min="39" max="39" width="3.28515625" style="1" customWidth="1"/>
    <col min="40" max="40" width="1.7109375" style="1" customWidth="1"/>
    <col min="41" max="41" width="2.42578125" style="1" customWidth="1"/>
    <col min="42" max="42" width="28.140625" style="1" hidden="1" customWidth="1"/>
    <col min="43" max="45" width="10.85546875" style="1" hidden="1" customWidth="1"/>
    <col min="46" max="46" width="11.140625" style="1" hidden="1" customWidth="1"/>
    <col min="47" max="47" width="3.28515625" style="1" hidden="1" customWidth="1"/>
    <col min="48" max="48" width="1.7109375" style="1" hidden="1" customWidth="1"/>
    <col min="49" max="49" width="10.85546875" style="1" hidden="1" customWidth="1"/>
    <col min="50" max="50" width="2.42578125" style="1" hidden="1" customWidth="1"/>
    <col min="51" max="51" width="10.7109375" style="1" hidden="1" customWidth="1"/>
    <col min="52" max="52" width="8.7109375" style="1" hidden="1" customWidth="1"/>
    <col min="53" max="53" width="5" style="1" hidden="1" customWidth="1"/>
    <col min="54" max="54" width="10.7109375" style="1" hidden="1" customWidth="1"/>
    <col min="55" max="55" width="10.85546875" style="1"/>
    <col min="56" max="56" width="4.5703125" style="1" customWidth="1"/>
    <col min="57" max="16384" width="10.85546875" style="1"/>
  </cols>
  <sheetData>
    <row r="1" spans="2:50" ht="9.9499999999999993" customHeight="1"/>
    <row r="2" spans="2:50" ht="15" customHeight="1">
      <c r="B2" s="2"/>
      <c r="C2" s="3"/>
      <c r="D2" s="3"/>
      <c r="E2" s="3"/>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4"/>
    </row>
    <row r="3" spans="2:50" ht="9.9499999999999993" customHeight="1">
      <c r="B3" s="5"/>
      <c r="F3" s="6"/>
      <c r="G3" s="6"/>
      <c r="H3" s="7"/>
      <c r="I3" s="6"/>
      <c r="J3" s="6"/>
      <c r="K3" s="8"/>
      <c r="L3" s="8"/>
      <c r="M3" s="8"/>
      <c r="N3" s="8"/>
      <c r="O3" s="8"/>
      <c r="P3" s="8"/>
      <c r="Q3" s="8"/>
      <c r="AL3" s="9"/>
      <c r="AM3" s="9"/>
      <c r="AN3" s="9"/>
      <c r="AO3" s="10"/>
    </row>
    <row r="4" spans="2:50" ht="9.9499999999999993" customHeight="1">
      <c r="B4" s="5"/>
      <c r="F4" s="6"/>
      <c r="G4" s="6"/>
      <c r="H4" s="7"/>
      <c r="I4" s="6"/>
      <c r="J4" s="6"/>
      <c r="K4" s="8"/>
      <c r="L4" s="8"/>
      <c r="M4" s="8"/>
      <c r="N4" s="8"/>
      <c r="O4" s="8"/>
      <c r="P4" s="8"/>
      <c r="Q4" s="8"/>
      <c r="AN4" s="9"/>
      <c r="AO4" s="10"/>
    </row>
    <row r="5" spans="2:50" s="11" customFormat="1" ht="27.95" customHeight="1">
      <c r="B5" s="12"/>
      <c r="F5" s="13"/>
      <c r="G5" s="1051" t="str">
        <f>IF('Suivi des évaluations'!K5=0,"?",'Suivi des évaluations'!K5)</f>
        <v>?</v>
      </c>
      <c r="H5" s="1051"/>
      <c r="I5" s="1071"/>
      <c r="J5" s="1067" t="str">
        <f>IF('Suivi des évaluations'!K15=0,"?",'Suivi des évaluations'!K15)</f>
        <v>Seconde</v>
      </c>
      <c r="K5" s="1072"/>
      <c r="L5" s="1067" t="str">
        <f>IF('Suivi des évaluations'!S15=0,"?",'Suivi des évaluations'!S15)</f>
        <v>BCP</v>
      </c>
      <c r="M5" s="1067"/>
      <c r="N5" s="1075"/>
      <c r="O5" s="1068" t="str">
        <f>IF('Suivi des évaluations'!AB15=0,"?",'Suivi des évaluations'!AB15)</f>
        <v>Maintenance et efficacité énergétique (MEE)</v>
      </c>
      <c r="P5" s="1068"/>
      <c r="Q5" s="1068"/>
      <c r="R5" s="1068"/>
      <c r="S5" s="1068"/>
      <c r="T5" s="1068"/>
      <c r="U5" s="356"/>
      <c r="W5" s="1361" t="s">
        <v>126</v>
      </c>
      <c r="X5" s="1361"/>
      <c r="Y5" s="1361"/>
      <c r="Z5" s="1361"/>
      <c r="AA5" s="1361"/>
      <c r="AB5" s="455"/>
      <c r="AC5" s="1362" t="s">
        <v>207</v>
      </c>
      <c r="AD5" s="1362"/>
      <c r="AE5" s="1362"/>
      <c r="AF5" s="1362"/>
      <c r="AG5" s="1362"/>
      <c r="AH5" s="1362"/>
      <c r="AI5" s="1362"/>
      <c r="AJ5" s="1362"/>
      <c r="AK5" s="1362"/>
      <c r="AL5" s="1362"/>
      <c r="AO5" s="20"/>
    </row>
    <row r="6" spans="2:50" s="11" customFormat="1" ht="27.95" customHeight="1">
      <c r="B6" s="12"/>
      <c r="F6" s="13"/>
      <c r="G6" s="1051" t="str">
        <f>IF('Suivi des évaluations'!K7=0,"?",'Suivi des évaluations'!K7)</f>
        <v>?</v>
      </c>
      <c r="H6" s="1051"/>
      <c r="I6" s="1071"/>
      <c r="J6" s="1067"/>
      <c r="K6" s="1072"/>
      <c r="L6" s="1067"/>
      <c r="M6" s="1067"/>
      <c r="N6" s="1075"/>
      <c r="O6" s="1068"/>
      <c r="P6" s="1068"/>
      <c r="Q6" s="1068"/>
      <c r="R6" s="1068"/>
      <c r="S6" s="1068"/>
      <c r="T6" s="1068"/>
      <c r="U6" s="356"/>
      <c r="W6" s="1361"/>
      <c r="X6" s="1361"/>
      <c r="Y6" s="1361"/>
      <c r="Z6" s="1361"/>
      <c r="AA6" s="1361"/>
      <c r="AB6" s="455"/>
      <c r="AC6" s="1362"/>
      <c r="AD6" s="1362"/>
      <c r="AE6" s="1362"/>
      <c r="AF6" s="1362"/>
      <c r="AG6" s="1362"/>
      <c r="AH6" s="1362"/>
      <c r="AI6" s="1362"/>
      <c r="AJ6" s="1362"/>
      <c r="AK6" s="1362"/>
      <c r="AL6" s="1362"/>
      <c r="AO6" s="20"/>
    </row>
    <row r="7" spans="2:50" s="21" customFormat="1" ht="9.9499999999999993" customHeight="1">
      <c r="B7" s="22"/>
      <c r="G7" s="23"/>
      <c r="H7" s="23"/>
      <c r="I7" s="23"/>
      <c r="J7" s="24"/>
      <c r="K7" s="24"/>
      <c r="L7" s="24"/>
      <c r="M7" s="24"/>
      <c r="N7" s="24"/>
      <c r="O7" s="456"/>
      <c r="P7" s="456"/>
      <c r="Q7" s="456"/>
      <c r="R7" s="456"/>
      <c r="S7" s="456"/>
      <c r="T7" s="456"/>
      <c r="U7" s="356"/>
      <c r="V7" s="1"/>
      <c r="W7" s="1361"/>
      <c r="X7" s="1361"/>
      <c r="Y7" s="1361"/>
      <c r="Z7" s="1361"/>
      <c r="AA7" s="1361"/>
      <c r="AC7" s="1362"/>
      <c r="AD7" s="1362"/>
      <c r="AE7" s="1362"/>
      <c r="AF7" s="1362"/>
      <c r="AG7" s="1362"/>
      <c r="AH7" s="1362"/>
      <c r="AI7" s="1362"/>
      <c r="AJ7" s="1362"/>
      <c r="AK7" s="1362"/>
      <c r="AL7" s="1362"/>
      <c r="AO7" s="26"/>
    </row>
    <row r="8" spans="2:50" ht="9.9499999999999993" customHeight="1">
      <c r="B8" s="5"/>
      <c r="D8" s="27"/>
      <c r="E8" s="27"/>
      <c r="W8" s="1361"/>
      <c r="X8" s="1361"/>
      <c r="Y8" s="1361"/>
      <c r="Z8" s="1361"/>
      <c r="AA8" s="1361"/>
      <c r="AE8" s="27"/>
      <c r="AI8" s="28"/>
      <c r="AJ8" s="28"/>
      <c r="AK8" s="28"/>
      <c r="AO8" s="10"/>
      <c r="AP8" s="27"/>
      <c r="AQ8" s="27"/>
      <c r="AR8" s="27"/>
      <c r="AS8" s="27"/>
      <c r="AT8" s="27"/>
      <c r="AU8" s="27"/>
      <c r="AV8" s="27"/>
      <c r="AW8" s="27"/>
      <c r="AX8" s="27"/>
    </row>
    <row r="9" spans="2:50" s="21" customFormat="1" ht="60" customHeight="1">
      <c r="B9" s="1069" t="s">
        <v>0</v>
      </c>
      <c r="C9" s="1070"/>
      <c r="D9" s="1070"/>
      <c r="E9" s="1070"/>
      <c r="F9" s="29"/>
      <c r="G9" s="30"/>
      <c r="H9" s="131" t="s">
        <v>208</v>
      </c>
      <c r="I9" s="132"/>
      <c r="J9" s="132"/>
      <c r="K9" s="133"/>
      <c r="L9" s="133"/>
      <c r="M9" s="133"/>
      <c r="N9" s="133"/>
      <c r="O9" s="133"/>
      <c r="P9" s="133"/>
      <c r="Q9" s="133"/>
      <c r="R9" s="133"/>
      <c r="S9" s="133"/>
      <c r="T9" s="133"/>
      <c r="U9" s="133"/>
      <c r="V9" s="133"/>
      <c r="W9" s="457"/>
      <c r="X9" s="457"/>
      <c r="Y9" s="457"/>
      <c r="Z9" s="457"/>
      <c r="AA9" s="457"/>
      <c r="AB9" s="29"/>
      <c r="AC9" s="29"/>
      <c r="AD9" s="29"/>
      <c r="AF9" s="133"/>
      <c r="AG9" s="133"/>
      <c r="AH9" s="133"/>
      <c r="AI9" s="133"/>
      <c r="AJ9" s="29"/>
      <c r="AK9" s="29"/>
      <c r="AL9" s="29"/>
      <c r="AM9" s="29"/>
      <c r="AN9" s="29"/>
      <c r="AO9" s="31"/>
    </row>
    <row r="10" spans="2:50" ht="30" customHeight="1">
      <c r="B10" s="134"/>
      <c r="C10" s="135"/>
      <c r="D10" s="135"/>
      <c r="E10" s="135"/>
      <c r="F10" s="135"/>
      <c r="G10" s="136"/>
      <c r="H10" s="241" t="s">
        <v>92</v>
      </c>
      <c r="I10" s="1161">
        <f ca="1">TODAY()</f>
        <v>44544</v>
      </c>
      <c r="J10" s="1161"/>
      <c r="K10" s="1161"/>
      <c r="L10" s="1161"/>
      <c r="M10" s="1161"/>
      <c r="N10" s="1161"/>
      <c r="O10" s="1161"/>
      <c r="P10" s="1161"/>
      <c r="Q10" s="1161"/>
      <c r="R10" s="1161"/>
      <c r="S10" s="1161"/>
      <c r="T10" s="1161"/>
      <c r="U10" s="1161"/>
      <c r="V10" s="1161"/>
      <c r="W10" s="1161"/>
      <c r="X10" s="1161"/>
      <c r="Y10" s="1161"/>
      <c r="Z10" s="1161"/>
      <c r="AA10" s="1161"/>
      <c r="AB10" s="1161"/>
      <c r="AC10" s="1161"/>
      <c r="AD10" s="1161"/>
      <c r="AE10" s="1161"/>
      <c r="AF10" s="1161"/>
      <c r="AG10" s="1161"/>
      <c r="AH10" s="1161"/>
      <c r="AI10" s="1161"/>
      <c r="AJ10" s="1161"/>
      <c r="AK10" s="1161"/>
      <c r="AL10" s="1161"/>
      <c r="AM10" s="1161"/>
      <c r="AN10" s="1161"/>
      <c r="AO10" s="1162"/>
    </row>
    <row r="11" spans="2:50" ht="5.0999999999999996" customHeight="1">
      <c r="B11" s="5"/>
      <c r="G11" s="37"/>
      <c r="H11" s="375"/>
      <c r="I11" s="375"/>
      <c r="J11" s="375"/>
      <c r="K11" s="375"/>
      <c r="L11" s="375"/>
      <c r="M11" s="375"/>
      <c r="N11" s="375"/>
      <c r="O11" s="37"/>
      <c r="P11" s="37"/>
      <c r="Q11" s="37"/>
      <c r="R11" s="37"/>
      <c r="S11" s="37"/>
      <c r="T11" s="37"/>
      <c r="U11" s="37"/>
      <c r="V11" s="37"/>
      <c r="W11" s="37"/>
      <c r="X11" s="37"/>
      <c r="Y11" s="37"/>
      <c r="Z11" s="37"/>
      <c r="AA11" s="37"/>
      <c r="AB11" s="37"/>
      <c r="AF11" s="37"/>
      <c r="AG11" s="37"/>
      <c r="AH11" s="37"/>
      <c r="AI11" s="37"/>
      <c r="AJ11" s="37"/>
      <c r="AK11" s="37"/>
      <c r="AL11" s="37"/>
      <c r="AM11" s="37"/>
      <c r="AO11" s="10"/>
    </row>
    <row r="12" spans="2:50" ht="15" customHeight="1">
      <c r="B12" s="5"/>
      <c r="G12" s="37"/>
      <c r="H12" s="38"/>
      <c r="I12" s="38"/>
      <c r="J12" s="38"/>
      <c r="K12" s="38"/>
      <c r="L12" s="38"/>
      <c r="M12" s="38"/>
      <c r="N12" s="38"/>
      <c r="O12" s="37"/>
      <c r="P12" s="37"/>
      <c r="Q12" s="37"/>
      <c r="R12" s="37"/>
      <c r="S12" s="37"/>
      <c r="T12" s="37"/>
      <c r="U12" s="41"/>
      <c r="V12" s="41"/>
      <c r="W12" s="41"/>
      <c r="X12" s="41"/>
      <c r="Y12" s="37"/>
      <c r="Z12" s="40"/>
      <c r="AA12" s="37"/>
      <c r="AB12" s="40"/>
      <c r="AF12" s="42"/>
      <c r="AG12" s="43"/>
      <c r="AH12" s="44"/>
      <c r="AI12" s="45"/>
      <c r="AJ12" s="46"/>
      <c r="AK12" s="47"/>
      <c r="AL12" s="46"/>
      <c r="AM12" s="48"/>
      <c r="AO12" s="10"/>
      <c r="AQ12" s="1327" t="s">
        <v>209</v>
      </c>
      <c r="AR12" s="1328"/>
      <c r="AS12" s="1329"/>
      <c r="AT12" s="1333"/>
    </row>
    <row r="13" spans="2:50" ht="9.9499999999999993" customHeight="1">
      <c r="B13" s="5"/>
      <c r="G13" s="37"/>
      <c r="H13" s="38"/>
      <c r="I13" s="38"/>
      <c r="J13" s="38"/>
      <c r="K13" s="38"/>
      <c r="L13" s="38"/>
      <c r="M13" s="38"/>
      <c r="N13" s="38"/>
      <c r="O13" s="37"/>
      <c r="P13" s="37"/>
      <c r="Q13" s="37"/>
      <c r="R13" s="37"/>
      <c r="S13" s="37"/>
      <c r="T13" s="37"/>
      <c r="U13" s="41"/>
      <c r="V13" s="41"/>
      <c r="W13" s="41"/>
      <c r="X13" s="41"/>
      <c r="Y13" s="37"/>
      <c r="Z13" s="40"/>
      <c r="AA13" s="37"/>
      <c r="AB13" s="40"/>
      <c r="AF13" s="41"/>
      <c r="AG13" s="41"/>
      <c r="AH13" s="41"/>
      <c r="AI13" s="41"/>
      <c r="AJ13" s="37"/>
      <c r="AK13" s="40"/>
      <c r="AL13" s="37"/>
      <c r="AM13" s="40"/>
      <c r="AO13" s="10"/>
      <c r="AQ13" s="1330"/>
      <c r="AR13" s="1331"/>
      <c r="AS13" s="1332"/>
      <c r="AT13" s="1333"/>
    </row>
    <row r="14" spans="2:50" ht="15" customHeight="1">
      <c r="B14" s="5"/>
      <c r="G14" s="37"/>
      <c r="H14" s="138"/>
      <c r="I14" s="37"/>
      <c r="J14" s="37"/>
      <c r="K14" s="37"/>
      <c r="L14" s="138"/>
      <c r="M14" s="40"/>
      <c r="N14" s="40"/>
      <c r="O14" s="40"/>
      <c r="P14" s="458" t="s">
        <v>66</v>
      </c>
      <c r="Q14" s="459" t="s">
        <v>62</v>
      </c>
      <c r="R14" s="460" t="s">
        <v>57</v>
      </c>
      <c r="S14" s="461" t="s">
        <v>52</v>
      </c>
      <c r="T14" s="37"/>
      <c r="U14" s="462" t="s">
        <v>120</v>
      </c>
      <c r="V14" s="37"/>
      <c r="W14" s="463" t="s">
        <v>121</v>
      </c>
      <c r="X14" s="37"/>
      <c r="Y14" s="37"/>
      <c r="Z14" s="37"/>
      <c r="AA14" s="37"/>
      <c r="AB14" s="37"/>
      <c r="AF14" s="464"/>
      <c r="AG14" s="37"/>
      <c r="AH14" s="195"/>
      <c r="AI14" s="37"/>
      <c r="AJ14" s="37"/>
      <c r="AK14" s="37"/>
      <c r="AL14" s="37"/>
      <c r="AM14" s="37"/>
      <c r="AO14" s="10"/>
      <c r="AQ14" s="465" t="s">
        <v>210</v>
      </c>
      <c r="AR14" s="466" t="s">
        <v>59</v>
      </c>
      <c r="AS14" s="467" t="s">
        <v>55</v>
      </c>
      <c r="AT14" s="1333"/>
    </row>
    <row r="15" spans="2:50" ht="5.0999999999999996" customHeight="1">
      <c r="B15" s="5"/>
      <c r="G15" s="37"/>
      <c r="H15" s="40"/>
      <c r="I15" s="37"/>
      <c r="J15" s="37"/>
      <c r="K15" s="37"/>
      <c r="L15" s="40"/>
      <c r="M15" s="40"/>
      <c r="N15" s="40"/>
      <c r="O15" s="40"/>
      <c r="P15" s="49"/>
      <c r="Q15" s="139"/>
      <c r="R15" s="139"/>
      <c r="S15" s="49"/>
      <c r="T15" s="37"/>
      <c r="U15" s="40"/>
      <c r="V15" s="37"/>
      <c r="W15" s="40"/>
      <c r="X15" s="37"/>
      <c r="Y15" s="37"/>
      <c r="Z15" s="37"/>
      <c r="AA15" s="37"/>
      <c r="AB15" s="37"/>
      <c r="AF15" s="40"/>
      <c r="AG15" s="37"/>
      <c r="AH15" s="40"/>
      <c r="AI15" s="37"/>
      <c r="AJ15" s="37"/>
      <c r="AK15" s="37"/>
      <c r="AL15" s="37"/>
      <c r="AM15" s="37"/>
      <c r="AO15" s="10"/>
    </row>
    <row r="16" spans="2:50" ht="69.95" customHeight="1">
      <c r="B16" s="5"/>
      <c r="G16" s="37"/>
      <c r="H16" s="40"/>
      <c r="I16" s="37"/>
      <c r="J16" s="37"/>
      <c r="K16" s="37"/>
      <c r="L16" s="40"/>
      <c r="M16" s="40"/>
      <c r="N16" s="40"/>
      <c r="O16" s="40"/>
      <c r="P16" s="49"/>
      <c r="Q16" s="139"/>
      <c r="R16" s="139"/>
      <c r="S16" s="49"/>
      <c r="T16" s="37"/>
      <c r="U16" s="40"/>
      <c r="V16" s="37"/>
      <c r="W16" s="40"/>
      <c r="X16" s="37"/>
      <c r="Y16" s="37"/>
      <c r="Z16" s="37"/>
      <c r="AA16" s="37"/>
      <c r="AB16" s="37"/>
      <c r="AF16" s="40"/>
      <c r="AG16" s="37"/>
      <c r="AH16" s="40"/>
      <c r="AI16" s="37"/>
      <c r="AJ16" s="37"/>
      <c r="AK16" s="37"/>
      <c r="AL16" s="37"/>
      <c r="AM16" s="37"/>
      <c r="AO16" s="10"/>
    </row>
    <row r="17" spans="2:46" ht="20.100000000000001" customHeight="1">
      <c r="B17" s="5"/>
      <c r="D17" s="1360"/>
      <c r="E17" s="1360"/>
      <c r="G17" s="37"/>
      <c r="H17" s="1349" t="s">
        <v>185</v>
      </c>
      <c r="I17" s="1350"/>
      <c r="J17" s="1350"/>
      <c r="K17" s="1350"/>
      <c r="L17" s="1351"/>
      <c r="M17" s="85"/>
      <c r="N17" s="85"/>
      <c r="O17" s="37"/>
      <c r="P17" s="37"/>
      <c r="Q17" s="468"/>
      <c r="R17" s="37"/>
      <c r="S17" s="37"/>
      <c r="T17" s="37"/>
      <c r="U17" s="37"/>
      <c r="V17" s="37"/>
      <c r="W17" s="37"/>
      <c r="X17" s="37"/>
      <c r="Y17" s="37"/>
      <c r="Z17" s="37"/>
      <c r="AA17" s="37"/>
      <c r="AB17" s="37"/>
      <c r="AC17" s="37"/>
      <c r="AF17" s="37"/>
      <c r="AG17" s="37"/>
      <c r="AH17" s="37"/>
      <c r="AI17" s="37"/>
      <c r="AJ17" s="37"/>
      <c r="AK17" s="37"/>
      <c r="AL17" s="37"/>
      <c r="AM17" s="37"/>
      <c r="AN17" s="37"/>
      <c r="AO17" s="10"/>
      <c r="AQ17" s="469"/>
      <c r="AR17" s="469"/>
      <c r="AS17" s="470"/>
      <c r="AT17" s="469"/>
    </row>
    <row r="18" spans="2:46" ht="30" customHeight="1">
      <c r="B18" s="5"/>
      <c r="D18" s="1358" t="s">
        <v>133</v>
      </c>
      <c r="E18" s="1359"/>
      <c r="G18" s="471" t="s">
        <v>211</v>
      </c>
      <c r="H18" s="1352"/>
      <c r="I18" s="1353"/>
      <c r="J18" s="1353"/>
      <c r="K18" s="1353"/>
      <c r="L18" s="1354"/>
      <c r="M18" s="1363" t="s">
        <v>212</v>
      </c>
      <c r="N18" s="1364"/>
      <c r="O18" s="1365"/>
      <c r="P18" s="1335" t="str">
        <f>REPT("g",(U18))</f>
        <v/>
      </c>
      <c r="Q18" s="1336"/>
      <c r="R18" s="1336"/>
      <c r="S18" s="1337"/>
      <c r="T18" s="473"/>
      <c r="U18" s="474">
        <f>'Suivi des évaluations'!BT33</f>
        <v>0</v>
      </c>
      <c r="V18" s="37"/>
      <c r="W18" s="475" t="str">
        <f>'Suivi des évaluations'!BU33</f>
        <v xml:space="preserve"> </v>
      </c>
      <c r="X18" s="37"/>
      <c r="Y18" s="37"/>
      <c r="Z18" s="37"/>
      <c r="AA18" s="37"/>
      <c r="AB18" s="37"/>
      <c r="AC18" s="37"/>
      <c r="AE18" s="192"/>
      <c r="AF18" s="192"/>
      <c r="AG18" s="37"/>
      <c r="AH18" s="193"/>
      <c r="AI18" s="37"/>
      <c r="AJ18" s="37"/>
      <c r="AK18" s="37"/>
      <c r="AL18" s="37"/>
      <c r="AM18" s="37"/>
      <c r="AN18" s="37"/>
      <c r="AO18" s="10"/>
      <c r="AQ18" s="476">
        <f>IF(W18=1,U18,0)</f>
        <v>0</v>
      </c>
      <c r="AR18" s="476">
        <f>IF(W18=2,U18,0)+20</f>
        <v>20</v>
      </c>
      <c r="AS18" s="477">
        <f>IF(W18=3,U18,0)+40</f>
        <v>40</v>
      </c>
      <c r="AT18" s="478">
        <f>IF(W18=1,AQ18,(IF(W18=2,AR18,(IF(W18=3,AS18,0)))))</f>
        <v>0</v>
      </c>
    </row>
    <row r="19" spans="2:46" ht="20.100000000000001" customHeight="1">
      <c r="B19" s="5"/>
      <c r="D19" s="1360"/>
      <c r="E19" s="1360"/>
      <c r="G19" s="37"/>
      <c r="H19" s="1355"/>
      <c r="I19" s="1356"/>
      <c r="J19" s="1356"/>
      <c r="K19" s="1356"/>
      <c r="L19" s="1357"/>
      <c r="M19" s="85"/>
      <c r="N19" s="85"/>
      <c r="O19" s="37"/>
      <c r="P19" s="37"/>
      <c r="Q19" s="37"/>
      <c r="R19" s="37"/>
      <c r="S19" s="37"/>
      <c r="T19" s="37"/>
      <c r="U19" s="479"/>
      <c r="V19" s="37"/>
      <c r="W19" s="37"/>
      <c r="X19" s="37"/>
      <c r="Y19" s="37"/>
      <c r="Z19" s="37"/>
      <c r="AA19" s="37"/>
      <c r="AB19" s="37"/>
      <c r="AC19" s="37"/>
      <c r="AF19" s="37"/>
      <c r="AG19" s="37"/>
      <c r="AH19" s="37"/>
      <c r="AI19" s="37"/>
      <c r="AJ19" s="37"/>
      <c r="AK19" s="37"/>
      <c r="AL19" s="37"/>
      <c r="AM19" s="37"/>
      <c r="AN19" s="37"/>
      <c r="AO19" s="10"/>
      <c r="AQ19" s="480"/>
      <c r="AR19" s="480"/>
      <c r="AS19" s="50"/>
      <c r="AT19" s="480"/>
    </row>
    <row r="20" spans="2:46" ht="15" customHeight="1">
      <c r="B20" s="5"/>
      <c r="U20" s="481"/>
      <c r="Y20" s="37"/>
      <c r="Z20" s="37"/>
      <c r="AA20" s="37"/>
      <c r="AB20" s="37"/>
      <c r="AC20" s="37"/>
      <c r="AL20" s="37"/>
      <c r="AM20" s="37"/>
      <c r="AN20" s="37"/>
      <c r="AO20" s="10"/>
      <c r="AQ20" s="480"/>
      <c r="AR20" s="480"/>
      <c r="AS20" s="50"/>
      <c r="AT20" s="480"/>
    </row>
    <row r="21" spans="2:46" ht="20.100000000000001" customHeight="1">
      <c r="B21" s="5"/>
      <c r="D21" s="1360"/>
      <c r="E21" s="1360"/>
      <c r="G21" s="37"/>
      <c r="H21" s="1340" t="s">
        <v>188</v>
      </c>
      <c r="I21" s="1341"/>
      <c r="J21" s="1341"/>
      <c r="K21" s="1341"/>
      <c r="L21" s="1342"/>
      <c r="M21" s="85"/>
      <c r="N21" s="85"/>
      <c r="O21" s="37"/>
      <c r="P21" s="37"/>
      <c r="Q21" s="468"/>
      <c r="R21" s="37"/>
      <c r="S21" s="37"/>
      <c r="T21" s="37"/>
      <c r="U21" s="479"/>
      <c r="V21" s="37"/>
      <c r="W21" s="37"/>
      <c r="X21" s="37"/>
      <c r="Y21" s="482"/>
      <c r="Z21" s="482"/>
      <c r="AA21" s="37"/>
      <c r="AB21" s="37"/>
      <c r="AC21" s="37"/>
      <c r="AF21" s="37"/>
      <c r="AG21" s="37"/>
      <c r="AH21" s="37"/>
      <c r="AI21" s="37"/>
      <c r="AJ21" s="37"/>
      <c r="AK21" s="37"/>
      <c r="AL21" s="37"/>
      <c r="AM21" s="37"/>
      <c r="AN21" s="37"/>
      <c r="AO21" s="10"/>
      <c r="AQ21" s="480"/>
      <c r="AR21" s="480"/>
      <c r="AS21" s="50"/>
      <c r="AT21" s="480"/>
    </row>
    <row r="22" spans="2:46" ht="30" customHeight="1">
      <c r="B22" s="5"/>
      <c r="D22" s="1358" t="s">
        <v>140</v>
      </c>
      <c r="E22" s="1359"/>
      <c r="G22" s="471" t="s">
        <v>211</v>
      </c>
      <c r="H22" s="1343"/>
      <c r="I22" s="1344"/>
      <c r="J22" s="1344"/>
      <c r="K22" s="1344"/>
      <c r="L22" s="1345"/>
      <c r="M22" s="1363" t="s">
        <v>212</v>
      </c>
      <c r="N22" s="1364"/>
      <c r="O22" s="1365"/>
      <c r="P22" s="1335" t="str">
        <f>REPT("g",(U22))</f>
        <v/>
      </c>
      <c r="Q22" s="1336"/>
      <c r="R22" s="1336"/>
      <c r="S22" s="1337"/>
      <c r="T22" s="473"/>
      <c r="U22" s="474">
        <f>'Suivi des évaluations'!BT37</f>
        <v>0</v>
      </c>
      <c r="V22" s="37"/>
      <c r="W22" s="475" t="str">
        <f>'Suivi des évaluations'!BU37</f>
        <v xml:space="preserve"> </v>
      </c>
      <c r="X22" s="37"/>
      <c r="Y22" s="37"/>
      <c r="Z22" s="37"/>
      <c r="AA22" s="482"/>
      <c r="AB22" s="37"/>
      <c r="AC22" s="37"/>
      <c r="AF22" s="192"/>
      <c r="AG22" s="37"/>
      <c r="AH22" s="193"/>
      <c r="AI22" s="37"/>
      <c r="AJ22" s="37"/>
      <c r="AK22" s="37"/>
      <c r="AL22" s="37"/>
      <c r="AM22" s="37"/>
      <c r="AN22" s="37"/>
      <c r="AO22" s="10"/>
      <c r="AQ22" s="476">
        <f>IF(W22=1,U22,0)</f>
        <v>0</v>
      </c>
      <c r="AR22" s="476">
        <f>IF(W22=2,U22,0)+20</f>
        <v>20</v>
      </c>
      <c r="AS22" s="477">
        <f>IF(W22=3,U22,0)+40</f>
        <v>40</v>
      </c>
      <c r="AT22" s="478">
        <f>IF(W22=1,AQ22,(IF(W22=2,AR22,(IF(W22=3,AS22,0)))))</f>
        <v>0</v>
      </c>
    </row>
    <row r="23" spans="2:46" ht="20.100000000000001" customHeight="1">
      <c r="B23" s="5"/>
      <c r="D23" s="1360"/>
      <c r="E23" s="1360"/>
      <c r="G23" s="37"/>
      <c r="H23" s="1346"/>
      <c r="I23" s="1347"/>
      <c r="J23" s="1347"/>
      <c r="K23" s="1347"/>
      <c r="L23" s="1348"/>
      <c r="M23" s="85"/>
      <c r="N23" s="85"/>
      <c r="O23" s="37"/>
      <c r="P23" s="37"/>
      <c r="Q23" s="37"/>
      <c r="R23" s="37"/>
      <c r="S23" s="37"/>
      <c r="T23" s="37"/>
      <c r="U23" s="479"/>
      <c r="V23" s="37"/>
      <c r="W23" s="37"/>
      <c r="X23" s="37"/>
      <c r="Y23" s="37"/>
      <c r="Z23" s="37"/>
      <c r="AA23" s="37"/>
      <c r="AB23" s="37"/>
      <c r="AC23" s="37"/>
      <c r="AF23" s="37"/>
      <c r="AG23" s="37"/>
      <c r="AH23" s="37"/>
      <c r="AI23" s="37"/>
      <c r="AJ23" s="37"/>
      <c r="AK23" s="37"/>
      <c r="AL23" s="37"/>
      <c r="AM23" s="37"/>
      <c r="AN23" s="37"/>
      <c r="AO23" s="10"/>
      <c r="AQ23" s="480"/>
      <c r="AR23" s="480"/>
      <c r="AS23" s="50"/>
      <c r="AT23" s="480"/>
    </row>
    <row r="24" spans="2:46" ht="15" customHeight="1">
      <c r="B24" s="5"/>
      <c r="U24" s="481"/>
      <c r="AA24" s="37"/>
      <c r="AB24" s="37"/>
      <c r="AC24" s="37"/>
      <c r="AL24" s="37"/>
      <c r="AM24" s="37"/>
      <c r="AN24" s="37"/>
      <c r="AO24" s="10"/>
      <c r="AQ24" s="480"/>
      <c r="AR24" s="480"/>
      <c r="AS24" s="50"/>
      <c r="AT24" s="480"/>
    </row>
    <row r="25" spans="2:46" ht="20.100000000000001" customHeight="1">
      <c r="B25" s="5"/>
      <c r="D25" s="1360"/>
      <c r="E25" s="1360"/>
      <c r="G25" s="37"/>
      <c r="H25" s="1349" t="s">
        <v>193</v>
      </c>
      <c r="I25" s="1350"/>
      <c r="J25" s="1350"/>
      <c r="K25" s="1350"/>
      <c r="L25" s="1351"/>
      <c r="M25" s="85"/>
      <c r="N25" s="85"/>
      <c r="O25" s="37"/>
      <c r="P25" s="37"/>
      <c r="Q25" s="468"/>
      <c r="R25" s="37"/>
      <c r="S25" s="37"/>
      <c r="T25" s="37"/>
      <c r="U25" s="479"/>
      <c r="V25" s="37"/>
      <c r="W25" s="37"/>
      <c r="X25" s="37"/>
      <c r="Y25" s="37"/>
      <c r="Z25" s="37"/>
      <c r="AA25" s="37"/>
      <c r="AB25" s="37"/>
      <c r="AC25" s="37"/>
      <c r="AF25" s="37"/>
      <c r="AG25" s="37"/>
      <c r="AH25" s="37"/>
      <c r="AI25" s="37"/>
      <c r="AJ25" s="37"/>
      <c r="AK25" s="37"/>
      <c r="AL25" s="37"/>
      <c r="AM25" s="37"/>
      <c r="AN25" s="37"/>
      <c r="AO25" s="10"/>
      <c r="AQ25" s="480"/>
      <c r="AR25" s="480"/>
      <c r="AS25" s="50"/>
      <c r="AT25" s="480"/>
    </row>
    <row r="26" spans="2:46" ht="30" customHeight="1">
      <c r="B26" s="5"/>
      <c r="D26" s="1358" t="s">
        <v>141</v>
      </c>
      <c r="E26" s="1359"/>
      <c r="G26" s="471" t="s">
        <v>211</v>
      </c>
      <c r="H26" s="1352"/>
      <c r="I26" s="1353"/>
      <c r="J26" s="1353"/>
      <c r="K26" s="1353"/>
      <c r="L26" s="1354"/>
      <c r="M26" s="1363" t="s">
        <v>212</v>
      </c>
      <c r="N26" s="1364"/>
      <c r="O26" s="1365"/>
      <c r="P26" s="1335" t="str">
        <f>REPT("g",(U26))</f>
        <v/>
      </c>
      <c r="Q26" s="1336"/>
      <c r="R26" s="1336"/>
      <c r="S26" s="1337"/>
      <c r="T26" s="473"/>
      <c r="U26" s="474">
        <f>'Suivi des évaluations'!BT41</f>
        <v>0</v>
      </c>
      <c r="V26" s="37"/>
      <c r="W26" s="475" t="str">
        <f>'Suivi des évaluations'!BU41</f>
        <v xml:space="preserve"> </v>
      </c>
      <c r="X26" s="37"/>
      <c r="Y26" s="37"/>
      <c r="Z26" s="37"/>
      <c r="AA26" s="37"/>
      <c r="AB26" s="37"/>
      <c r="AC26" s="37"/>
      <c r="AF26" s="192"/>
      <c r="AG26" s="37"/>
      <c r="AH26" s="193"/>
      <c r="AI26" s="37"/>
      <c r="AJ26" s="37"/>
      <c r="AK26" s="37"/>
      <c r="AL26" s="37"/>
      <c r="AM26" s="37"/>
      <c r="AN26" s="37"/>
      <c r="AO26" s="10"/>
      <c r="AQ26" s="476">
        <f>IF(W26=1,U26,0)</f>
        <v>0</v>
      </c>
      <c r="AR26" s="476">
        <f>IF(W26=2,U26,0)+20</f>
        <v>20</v>
      </c>
      <c r="AS26" s="477">
        <f>IF(W26=3,U26,0)+40</f>
        <v>40</v>
      </c>
      <c r="AT26" s="478">
        <f>IF(W26=1,AQ26,(IF(W26=2,AR26,(IF(W26=3,AS26,0)))))</f>
        <v>0</v>
      </c>
    </row>
    <row r="27" spans="2:46" ht="20.100000000000001" customHeight="1">
      <c r="B27" s="5"/>
      <c r="D27" s="1360"/>
      <c r="E27" s="1360"/>
      <c r="G27" s="37"/>
      <c r="H27" s="1355"/>
      <c r="I27" s="1356"/>
      <c r="J27" s="1356"/>
      <c r="K27" s="1356"/>
      <c r="L27" s="1357"/>
      <c r="M27" s="85"/>
      <c r="N27" s="85"/>
      <c r="O27" s="37"/>
      <c r="P27" s="37"/>
      <c r="Q27" s="37"/>
      <c r="R27" s="37"/>
      <c r="S27" s="37"/>
      <c r="T27" s="37"/>
      <c r="U27" s="479"/>
      <c r="V27" s="37"/>
      <c r="W27" s="37"/>
      <c r="X27" s="37"/>
      <c r="Y27" s="37"/>
      <c r="Z27" s="37"/>
      <c r="AA27" s="37"/>
      <c r="AB27" s="37"/>
      <c r="AC27" s="37"/>
      <c r="AF27" s="37"/>
      <c r="AG27" s="37"/>
      <c r="AH27" s="37"/>
      <c r="AI27" s="37"/>
      <c r="AJ27" s="37"/>
      <c r="AK27" s="37"/>
      <c r="AL27" s="37"/>
      <c r="AM27" s="37"/>
      <c r="AN27" s="37"/>
      <c r="AO27" s="10"/>
      <c r="AQ27" s="480"/>
      <c r="AR27" s="480"/>
      <c r="AS27" s="50"/>
      <c r="AT27" s="480"/>
    </row>
    <row r="28" spans="2:46" s="21" customFormat="1" ht="15" customHeight="1">
      <c r="B28" s="22"/>
      <c r="D28" s="37"/>
      <c r="E28" s="1"/>
      <c r="F28" s="96"/>
      <c r="G28" s="37"/>
      <c r="H28" s="483"/>
      <c r="I28" s="483"/>
      <c r="J28" s="483"/>
      <c r="K28" s="483"/>
      <c r="L28" s="484"/>
      <c r="M28" s="484"/>
      <c r="N28" s="482"/>
      <c r="O28" s="482"/>
      <c r="P28" s="482"/>
      <c r="Q28" s="482"/>
      <c r="R28" s="482"/>
      <c r="S28" s="482"/>
      <c r="T28" s="482"/>
      <c r="U28" s="485"/>
      <c r="V28" s="482"/>
      <c r="W28" s="482"/>
      <c r="X28" s="482"/>
      <c r="Y28" s="482"/>
      <c r="Z28" s="482"/>
      <c r="AA28" s="37"/>
      <c r="AB28" s="482"/>
      <c r="AC28" s="486"/>
      <c r="AD28" s="96"/>
      <c r="AF28" s="482"/>
      <c r="AG28" s="482"/>
      <c r="AH28" s="482"/>
      <c r="AI28" s="482"/>
      <c r="AJ28" s="482"/>
      <c r="AK28" s="482"/>
      <c r="AL28" s="482"/>
      <c r="AM28" s="482"/>
      <c r="AN28" s="486"/>
      <c r="AO28" s="99"/>
      <c r="AQ28" s="487"/>
      <c r="AR28" s="487"/>
      <c r="AS28" s="488"/>
      <c r="AT28" s="487"/>
    </row>
    <row r="29" spans="2:46" ht="20.100000000000001" customHeight="1">
      <c r="B29" s="5"/>
      <c r="D29" s="483"/>
      <c r="E29" s="483"/>
      <c r="F29" s="483"/>
      <c r="G29" s="483"/>
      <c r="N29" s="489"/>
      <c r="O29" s="489"/>
      <c r="Y29" s="37"/>
      <c r="Z29" s="37"/>
      <c r="AA29" s="482"/>
      <c r="AB29" s="37"/>
      <c r="AC29" s="37"/>
      <c r="AF29" s="37"/>
      <c r="AG29" s="37"/>
      <c r="AH29" s="37"/>
      <c r="AI29" s="37"/>
      <c r="AJ29" s="37"/>
      <c r="AK29" s="37"/>
      <c r="AL29" s="37"/>
      <c r="AM29" s="37"/>
      <c r="AN29" s="37"/>
      <c r="AO29" s="10"/>
      <c r="AQ29" s="480"/>
      <c r="AR29" s="480"/>
      <c r="AS29" s="50"/>
      <c r="AT29" s="480"/>
    </row>
    <row r="30" spans="2:46" ht="30" customHeight="1">
      <c r="B30" s="5"/>
      <c r="N30" s="489"/>
      <c r="O30" s="489"/>
      <c r="P30" s="483"/>
      <c r="Q30" s="483"/>
      <c r="R30" s="483"/>
      <c r="S30" s="483"/>
      <c r="T30" s="484"/>
      <c r="U30" s="483"/>
      <c r="V30" s="483"/>
      <c r="W30" s="483"/>
      <c r="X30" s="483"/>
      <c r="Y30" s="37"/>
      <c r="Z30" s="37"/>
      <c r="AA30" s="37"/>
      <c r="AB30" s="37"/>
      <c r="AC30" s="37"/>
      <c r="AF30" s="192"/>
      <c r="AG30" s="37"/>
      <c r="AH30" s="193"/>
      <c r="AI30" s="37"/>
      <c r="AJ30" s="37"/>
      <c r="AK30" s="37"/>
      <c r="AL30" s="37"/>
      <c r="AM30" s="37"/>
      <c r="AN30" s="37"/>
      <c r="AO30" s="10"/>
      <c r="AQ30" s="480"/>
      <c r="AR30" s="480"/>
      <c r="AS30" s="50"/>
      <c r="AT30" s="480"/>
    </row>
    <row r="31" spans="2:46" ht="20.100000000000001" customHeight="1">
      <c r="B31" s="5"/>
      <c r="H31" s="483"/>
      <c r="I31" s="483"/>
      <c r="J31" s="483"/>
      <c r="K31" s="483"/>
      <c r="L31" s="484"/>
      <c r="M31" s="484"/>
      <c r="N31" s="489"/>
      <c r="O31" s="489"/>
      <c r="Y31" s="37"/>
      <c r="Z31" s="37"/>
      <c r="AA31" s="37"/>
      <c r="AB31" s="37"/>
      <c r="AC31" s="37"/>
      <c r="AF31" s="37"/>
      <c r="AG31" s="37"/>
      <c r="AH31" s="37"/>
      <c r="AI31" s="37"/>
      <c r="AJ31" s="37"/>
      <c r="AK31" s="37"/>
      <c r="AL31" s="37"/>
      <c r="AM31" s="37"/>
      <c r="AN31" s="37"/>
      <c r="AO31" s="10"/>
      <c r="AQ31" s="480"/>
      <c r="AR31" s="480"/>
      <c r="AS31" s="50"/>
      <c r="AT31" s="480"/>
    </row>
    <row r="32" spans="2:46" ht="15" customHeight="1">
      <c r="B32" s="5"/>
      <c r="N32" s="489"/>
      <c r="O32" s="489"/>
      <c r="Y32" s="37"/>
      <c r="Z32" s="37"/>
      <c r="AA32" s="37"/>
      <c r="AB32" s="37"/>
      <c r="AC32" s="37"/>
      <c r="AF32" s="37"/>
      <c r="AG32" s="37"/>
      <c r="AH32" s="37"/>
      <c r="AI32" s="37"/>
      <c r="AJ32" s="37"/>
      <c r="AK32" s="37"/>
      <c r="AL32" s="37"/>
      <c r="AM32" s="37"/>
      <c r="AN32" s="37"/>
      <c r="AO32" s="10"/>
      <c r="AQ32" s="480"/>
      <c r="AR32" s="480"/>
      <c r="AS32" s="50"/>
      <c r="AT32" s="480"/>
    </row>
    <row r="33" spans="2:54" ht="20.100000000000001" customHeight="1">
      <c r="B33" s="5"/>
      <c r="N33" s="489"/>
      <c r="O33" s="489"/>
      <c r="Y33" s="37"/>
      <c r="Z33" s="37"/>
      <c r="AA33" s="37"/>
      <c r="AB33" s="37"/>
      <c r="AC33" s="37"/>
      <c r="AF33" s="37"/>
      <c r="AG33" s="37"/>
      <c r="AH33" s="37"/>
      <c r="AI33" s="37"/>
      <c r="AJ33" s="37"/>
      <c r="AK33" s="37"/>
      <c r="AL33" s="37"/>
      <c r="AM33" s="37"/>
      <c r="AN33" s="37"/>
      <c r="AO33" s="10"/>
      <c r="AQ33" s="480"/>
      <c r="AR33" s="480"/>
      <c r="AS33" s="50"/>
      <c r="AT33" s="480"/>
    </row>
    <row r="34" spans="2:54" ht="30" customHeight="1">
      <c r="B34" s="5"/>
      <c r="N34" s="489"/>
      <c r="O34" s="489"/>
      <c r="Y34" s="37"/>
      <c r="Z34" s="37"/>
      <c r="AA34" s="37"/>
      <c r="AB34" s="37"/>
      <c r="AC34" s="37"/>
      <c r="AF34" s="192"/>
      <c r="AG34" s="37"/>
      <c r="AH34" s="193"/>
      <c r="AI34" s="37"/>
      <c r="AJ34" s="37"/>
      <c r="AK34" s="37"/>
      <c r="AL34" s="37"/>
      <c r="AM34" s="37"/>
      <c r="AN34" s="37"/>
      <c r="AO34" s="10"/>
      <c r="AQ34" s="480"/>
      <c r="AR34" s="480"/>
      <c r="AS34" s="50"/>
      <c r="AT34" s="480"/>
    </row>
    <row r="35" spans="2:54" ht="20.100000000000001" customHeight="1">
      <c r="B35" s="5"/>
      <c r="D35" s="1360"/>
      <c r="E35" s="1360"/>
      <c r="G35" s="37"/>
      <c r="M35" s="489"/>
      <c r="N35" s="489"/>
      <c r="O35" s="489"/>
      <c r="P35" s="483"/>
      <c r="Q35" s="483"/>
      <c r="R35" s="483"/>
      <c r="S35" s="483"/>
      <c r="T35" s="484"/>
      <c r="U35" s="483"/>
      <c r="V35" s="483"/>
      <c r="W35" s="483"/>
      <c r="X35" s="483"/>
      <c r="Y35" s="37"/>
      <c r="Z35" s="37"/>
      <c r="AA35" s="37"/>
      <c r="AB35" s="37"/>
      <c r="AC35" s="37"/>
      <c r="AF35" s="37"/>
      <c r="AG35" s="37"/>
      <c r="AH35" s="37"/>
      <c r="AI35" s="37"/>
      <c r="AJ35" s="37"/>
      <c r="AK35" s="37"/>
      <c r="AL35" s="37"/>
      <c r="AM35" s="37"/>
      <c r="AN35" s="37"/>
      <c r="AO35" s="10"/>
      <c r="AQ35" s="480"/>
      <c r="AR35" s="480"/>
      <c r="AS35" s="50"/>
      <c r="AT35" s="480"/>
    </row>
    <row r="36" spans="2:54" ht="15" customHeight="1">
      <c r="B36" s="5"/>
      <c r="D36" s="483"/>
      <c r="E36" s="483"/>
      <c r="F36" s="483"/>
      <c r="G36" s="483"/>
      <c r="H36" s="483"/>
      <c r="I36" s="483"/>
      <c r="J36" s="483"/>
      <c r="K36" s="483"/>
      <c r="L36" s="484"/>
      <c r="M36" s="489"/>
      <c r="N36" s="489"/>
      <c r="O36" s="489"/>
      <c r="Y36" s="37"/>
      <c r="Z36" s="37"/>
      <c r="AA36" s="37"/>
      <c r="AB36" s="37"/>
      <c r="AC36" s="37"/>
      <c r="AF36" s="37"/>
      <c r="AG36" s="37"/>
      <c r="AH36" s="37"/>
      <c r="AI36" s="37"/>
      <c r="AJ36" s="37"/>
      <c r="AK36" s="37"/>
      <c r="AL36" s="1338"/>
      <c r="AM36" s="37"/>
      <c r="AN36" s="37"/>
      <c r="AO36" s="10"/>
      <c r="AQ36" s="480"/>
      <c r="AR36" s="480"/>
      <c r="AS36" s="50"/>
      <c r="AT36" s="480"/>
    </row>
    <row r="37" spans="2:54" ht="20.100000000000001" customHeight="1">
      <c r="B37" s="5"/>
      <c r="H37" s="483"/>
      <c r="I37" s="483"/>
      <c r="J37" s="483"/>
      <c r="K37" s="483"/>
      <c r="L37" s="484"/>
      <c r="M37" s="489"/>
      <c r="N37" s="489"/>
      <c r="O37" s="489"/>
      <c r="Y37" s="37"/>
      <c r="Z37" s="37"/>
      <c r="AA37" s="40"/>
      <c r="AB37" s="40"/>
      <c r="AC37" s="40"/>
      <c r="AF37" s="37"/>
      <c r="AG37" s="37"/>
      <c r="AH37" s="37"/>
      <c r="AI37" s="37"/>
      <c r="AJ37" s="37"/>
      <c r="AK37" s="37"/>
      <c r="AL37" s="1338"/>
      <c r="AM37" s="37"/>
      <c r="AN37" s="37"/>
      <c r="AO37" s="10"/>
      <c r="AQ37" s="480"/>
      <c r="AR37" s="480"/>
      <c r="AS37" s="50"/>
      <c r="AT37" s="480"/>
    </row>
    <row r="38" spans="2:54" ht="30" customHeight="1">
      <c r="B38" s="5"/>
      <c r="M38" s="489"/>
      <c r="N38" s="489"/>
      <c r="O38" s="489"/>
      <c r="P38" s="37"/>
      <c r="Q38" s="37"/>
      <c r="R38" s="37"/>
      <c r="S38" s="37"/>
      <c r="T38" s="37"/>
      <c r="U38" s="37"/>
      <c r="V38" s="37"/>
      <c r="W38" s="37"/>
      <c r="X38" s="37"/>
      <c r="Y38" s="37"/>
      <c r="Z38" s="37"/>
      <c r="AA38" s="40"/>
      <c r="AB38" s="40"/>
      <c r="AC38" s="40"/>
      <c r="AF38" s="192"/>
      <c r="AG38" s="37"/>
      <c r="AH38" s="193"/>
      <c r="AI38" s="37"/>
      <c r="AJ38" s="37"/>
      <c r="AK38" s="37"/>
      <c r="AL38" s="192"/>
      <c r="AM38" s="57"/>
      <c r="AN38" s="37"/>
      <c r="AO38" s="10"/>
      <c r="AQ38" s="480"/>
      <c r="AR38" s="480"/>
      <c r="AS38" s="50"/>
      <c r="AT38" s="480"/>
    </row>
    <row r="39" spans="2:54" ht="18.95" customHeight="1">
      <c r="B39" s="22"/>
      <c r="C39" s="21"/>
      <c r="D39" s="21"/>
      <c r="E39" s="21"/>
      <c r="F39" s="96"/>
      <c r="G39" s="37"/>
      <c r="M39" s="37"/>
      <c r="N39" s="37"/>
      <c r="O39" s="37"/>
      <c r="P39" s="37"/>
      <c r="Q39" s="37"/>
      <c r="R39" s="37"/>
      <c r="S39" s="37"/>
      <c r="T39" s="37"/>
      <c r="U39" s="37"/>
      <c r="V39" s="37"/>
      <c r="W39" s="490"/>
      <c r="X39" s="37"/>
      <c r="Y39" s="37"/>
      <c r="Z39" s="37"/>
      <c r="AA39" s="40"/>
      <c r="AB39" s="40"/>
      <c r="AC39" s="40"/>
      <c r="AF39" s="37"/>
      <c r="AG39" s="37"/>
      <c r="AH39" s="37"/>
      <c r="AI39" s="37"/>
      <c r="AJ39" s="37"/>
      <c r="AK39" s="37"/>
      <c r="AL39" s="491"/>
      <c r="AM39" s="37"/>
      <c r="AN39" s="37"/>
      <c r="AO39" s="10"/>
      <c r="AQ39" s="480"/>
      <c r="AR39" s="480"/>
      <c r="AS39" s="50"/>
      <c r="AT39" s="480"/>
    </row>
    <row r="40" spans="2:54" s="21" customFormat="1" ht="25.5" customHeight="1">
      <c r="B40" s="492"/>
      <c r="C40" s="483"/>
      <c r="D40" s="483"/>
      <c r="E40" s="483"/>
      <c r="F40" s="483"/>
      <c r="G40" s="483"/>
      <c r="H40" s="483"/>
      <c r="I40" s="483"/>
      <c r="J40" s="1334" t="s">
        <v>213</v>
      </c>
      <c r="K40" s="1334"/>
      <c r="L40" s="1334"/>
      <c r="M40" s="1334"/>
      <c r="N40" s="1334"/>
      <c r="O40" s="1334"/>
      <c r="P40" s="1334"/>
      <c r="Q40" s="1334"/>
      <c r="R40" s="1334"/>
      <c r="S40" s="1334"/>
      <c r="T40" s="1339"/>
      <c r="U40" s="494">
        <f>AT56/1.8</f>
        <v>0</v>
      </c>
      <c r="V40" s="483"/>
      <c r="W40" s="1019" t="s">
        <v>1017</v>
      </c>
      <c r="X40" s="483"/>
      <c r="Y40" s="483"/>
      <c r="Z40" s="483"/>
      <c r="AA40" s="40"/>
      <c r="AB40" s="483"/>
      <c r="AC40" s="483"/>
      <c r="AD40" s="96"/>
      <c r="AF40" s="37"/>
      <c r="AG40" s="37"/>
      <c r="AH40" s="37"/>
      <c r="AI40" s="37"/>
      <c r="AJ40" s="37"/>
      <c r="AK40" s="37"/>
      <c r="AL40" s="37"/>
      <c r="AM40" s="37"/>
      <c r="AN40" s="37"/>
      <c r="AO40" s="99"/>
      <c r="AQ40" s="487"/>
      <c r="AR40" s="487"/>
      <c r="AS40" s="488"/>
      <c r="AT40" s="487"/>
    </row>
    <row r="41" spans="2:54" ht="20.100000000000001" customHeight="1">
      <c r="B41" s="5"/>
      <c r="U41" s="28"/>
      <c r="AA41" s="483"/>
      <c r="AF41" s="37"/>
      <c r="AG41" s="37"/>
      <c r="AH41" s="37"/>
      <c r="AI41" s="37"/>
      <c r="AJ41" s="37"/>
      <c r="AK41" s="37"/>
      <c r="AL41" s="40"/>
      <c r="AM41" s="40"/>
      <c r="AN41" s="40"/>
      <c r="AO41" s="10"/>
      <c r="AQ41" s="480"/>
      <c r="AR41" s="480"/>
      <c r="AS41" s="50"/>
      <c r="AT41" s="480"/>
    </row>
    <row r="42" spans="2:54" ht="30" customHeight="1">
      <c r="B42" s="5"/>
      <c r="J42" s="1334" t="s">
        <v>214</v>
      </c>
      <c r="K42" s="1334"/>
      <c r="L42" s="1334"/>
      <c r="M42" s="1334"/>
      <c r="N42" s="1334"/>
      <c r="O42" s="1334"/>
      <c r="P42" s="1334"/>
      <c r="Q42" s="1334"/>
      <c r="R42" s="1334"/>
      <c r="S42" s="1334"/>
      <c r="T42" s="1339"/>
      <c r="U42" s="496">
        <f>(SUM(W18:W37)/3)</f>
        <v>0</v>
      </c>
      <c r="W42" s="497"/>
      <c r="AF42" s="192"/>
      <c r="AG42" s="37"/>
      <c r="AH42" s="193"/>
      <c r="AI42" s="37"/>
      <c r="AJ42" s="37"/>
      <c r="AK42" s="37"/>
      <c r="AL42" s="40"/>
      <c r="AM42" s="40"/>
      <c r="AN42" s="40"/>
      <c r="AO42" s="10"/>
      <c r="AQ42" s="480"/>
      <c r="AR42" s="480"/>
      <c r="AS42" s="50"/>
      <c r="AT42" s="480"/>
    </row>
    <row r="43" spans="2:54" ht="20.100000000000001" customHeight="1">
      <c r="B43" s="5"/>
      <c r="U43" s="28"/>
      <c r="AF43" s="37"/>
      <c r="AG43" s="37"/>
      <c r="AH43" s="37"/>
      <c r="AI43" s="37"/>
      <c r="AJ43" s="37"/>
      <c r="AK43" s="37"/>
      <c r="AL43" s="40"/>
      <c r="AM43" s="40"/>
      <c r="AN43" s="40"/>
      <c r="AO43" s="10"/>
      <c r="AQ43" s="480"/>
      <c r="AR43" s="480"/>
      <c r="AS43" s="50"/>
      <c r="AT43" s="480"/>
    </row>
    <row r="44" spans="2:54" ht="15" customHeight="1">
      <c r="B44" s="5"/>
      <c r="L44" s="1334"/>
      <c r="M44" s="1334"/>
      <c r="N44" s="1334"/>
      <c r="O44" s="1334"/>
      <c r="P44" s="1334"/>
      <c r="Q44" s="1334"/>
      <c r="R44" s="1334"/>
      <c r="S44" s="1334"/>
      <c r="T44" s="1334"/>
      <c r="Y44" s="493"/>
      <c r="Z44" s="493"/>
      <c r="AA44" s="493"/>
      <c r="AB44" s="493"/>
      <c r="AC44" s="493"/>
      <c r="AF44" s="37"/>
      <c r="AG44" s="37"/>
      <c r="AH44" s="37"/>
      <c r="AI44" s="37"/>
      <c r="AJ44" s="37"/>
      <c r="AK44" s="37"/>
      <c r="AM44" s="40"/>
      <c r="AN44" s="40"/>
      <c r="AO44" s="10"/>
      <c r="AQ44" s="480"/>
      <c r="AR44" s="480"/>
      <c r="AS44" s="50"/>
      <c r="AT44" s="480"/>
    </row>
    <row r="45" spans="2:54" ht="20.100000000000001" customHeight="1">
      <c r="B45" s="5"/>
      <c r="AF45" s="37"/>
      <c r="AG45" s="37"/>
      <c r="AH45" s="37"/>
      <c r="AI45" s="37"/>
      <c r="AJ45" s="37"/>
      <c r="AK45" s="37"/>
      <c r="AM45" s="40"/>
      <c r="AN45" s="40"/>
      <c r="AO45" s="10"/>
      <c r="AQ45" s="480"/>
      <c r="AR45" s="480"/>
      <c r="AS45" s="50"/>
      <c r="AT45" s="480"/>
    </row>
    <row r="46" spans="2:54" ht="30" customHeight="1">
      <c r="B46" s="5"/>
      <c r="L46" s="1334"/>
      <c r="M46" s="1334"/>
      <c r="N46" s="1334"/>
      <c r="O46" s="1334"/>
      <c r="P46" s="1334"/>
      <c r="Q46" s="1334"/>
      <c r="R46" s="1334"/>
      <c r="S46" s="1334"/>
      <c r="T46" s="1334"/>
      <c r="Y46" s="493"/>
      <c r="Z46" s="493"/>
      <c r="AA46" s="493"/>
      <c r="AB46" s="493"/>
      <c r="AC46" s="493"/>
      <c r="AF46" s="192"/>
      <c r="AG46" s="37"/>
      <c r="AH46" s="193"/>
      <c r="AI46" s="37"/>
      <c r="AJ46" s="37"/>
      <c r="AK46" s="37"/>
      <c r="AM46" s="40"/>
      <c r="AN46" s="40"/>
      <c r="AO46" s="10"/>
      <c r="AQ46" s="480"/>
      <c r="AR46" s="480"/>
      <c r="AS46" s="50"/>
      <c r="AT46" s="480"/>
    </row>
    <row r="47" spans="2:54" ht="20.100000000000001" customHeight="1">
      <c r="B47" s="5"/>
      <c r="AF47" s="37"/>
      <c r="AG47" s="37"/>
      <c r="AH47" s="37"/>
      <c r="AI47" s="37"/>
      <c r="AJ47" s="37"/>
      <c r="AK47" s="37"/>
      <c r="AM47" s="40"/>
      <c r="AN47" s="40"/>
      <c r="AO47" s="10"/>
      <c r="AQ47" s="480"/>
      <c r="AR47" s="480"/>
      <c r="AS47" s="50"/>
      <c r="AT47" s="480"/>
    </row>
    <row r="48" spans="2:54" ht="15" customHeight="1">
      <c r="B48" s="5"/>
      <c r="L48" s="1334"/>
      <c r="M48" s="1334"/>
      <c r="N48" s="1334"/>
      <c r="O48" s="1334"/>
      <c r="P48" s="1334"/>
      <c r="Q48" s="1334"/>
      <c r="R48" s="1334"/>
      <c r="S48" s="1334"/>
      <c r="T48" s="1334"/>
      <c r="Y48" s="493"/>
      <c r="Z48" s="493"/>
      <c r="AA48" s="493"/>
      <c r="AB48" s="493"/>
      <c r="AC48" s="493"/>
      <c r="AL48" s="40"/>
      <c r="AM48" s="40"/>
      <c r="AN48" s="40"/>
      <c r="AO48" s="10"/>
      <c r="AQ48" s="480"/>
      <c r="AR48" s="480"/>
      <c r="AS48" s="50"/>
      <c r="AT48" s="480"/>
      <c r="AX48" s="21"/>
      <c r="AY48" s="21"/>
      <c r="AZ48" s="21"/>
      <c r="BA48" s="21"/>
      <c r="BB48" s="21"/>
    </row>
    <row r="49" spans="2:54" ht="20.100000000000001" customHeight="1">
      <c r="B49" s="109"/>
      <c r="C49" s="21"/>
      <c r="D49" s="21"/>
      <c r="E49" s="21"/>
      <c r="F49" s="96"/>
      <c r="G49" s="37"/>
      <c r="H49" s="110"/>
      <c r="I49" s="110"/>
      <c r="J49" s="110"/>
      <c r="K49" s="110"/>
      <c r="L49" s="110"/>
      <c r="M49" s="110"/>
      <c r="N49" s="110"/>
      <c r="O49" s="110"/>
      <c r="P49" s="110"/>
      <c r="Q49" s="110"/>
      <c r="R49" s="110"/>
      <c r="S49" s="110"/>
      <c r="T49" s="110"/>
      <c r="U49" s="110"/>
      <c r="V49" s="110"/>
      <c r="W49" s="110"/>
      <c r="X49" s="111"/>
      <c r="Y49" s="37"/>
      <c r="Z49" s="37"/>
      <c r="AA49" s="37"/>
      <c r="AB49" s="37"/>
      <c r="AC49" s="96"/>
      <c r="AF49" s="37"/>
      <c r="AG49" s="37"/>
      <c r="AH49" s="37"/>
      <c r="AI49" s="37"/>
      <c r="AJ49" s="37"/>
      <c r="AK49" s="37"/>
      <c r="AL49" s="40"/>
      <c r="AM49" s="40"/>
      <c r="AN49" s="40"/>
      <c r="AO49" s="10"/>
      <c r="AQ49" s="480"/>
      <c r="AR49" s="480"/>
      <c r="AS49" s="50"/>
      <c r="AT49" s="480"/>
    </row>
    <row r="50" spans="2:54" ht="30" customHeight="1">
      <c r="B50" s="5"/>
      <c r="C50" s="9"/>
      <c r="F50" s="112"/>
      <c r="G50" s="37"/>
      <c r="H50" s="113"/>
      <c r="I50" s="37"/>
      <c r="J50" s="37"/>
      <c r="K50" s="37"/>
      <c r="L50" s="37"/>
      <c r="M50" s="37"/>
      <c r="N50" s="37"/>
      <c r="O50" s="37"/>
      <c r="P50" s="37"/>
      <c r="Q50" s="37"/>
      <c r="R50" s="37"/>
      <c r="S50" s="37"/>
      <c r="T50" s="37"/>
      <c r="U50" s="37"/>
      <c r="V50" s="37"/>
      <c r="W50" s="37"/>
      <c r="X50" s="37"/>
      <c r="Y50" s="37"/>
      <c r="Z50" s="37"/>
      <c r="AA50" s="37"/>
      <c r="AB50" s="37"/>
      <c r="AC50" s="112"/>
      <c r="AF50" s="192"/>
      <c r="AG50" s="37"/>
      <c r="AH50" s="193"/>
      <c r="AI50" s="37"/>
      <c r="AJ50" s="37"/>
      <c r="AK50" s="37"/>
      <c r="AL50" s="40"/>
      <c r="AM50" s="40"/>
      <c r="AN50" s="40"/>
      <c r="AO50" s="10"/>
      <c r="AQ50" s="480"/>
      <c r="AR50" s="480"/>
      <c r="AS50" s="50"/>
      <c r="AT50" s="480"/>
    </row>
    <row r="51" spans="2:54" ht="20.100000000000001" customHeight="1">
      <c r="B51" s="5"/>
      <c r="C51" s="9"/>
      <c r="D51" s="9"/>
      <c r="E51" s="9"/>
      <c r="F51" s="112"/>
      <c r="G51" s="112"/>
      <c r="H51" s="113"/>
      <c r="I51" s="112"/>
      <c r="J51" s="112"/>
      <c r="K51" s="112"/>
      <c r="L51" s="115"/>
      <c r="M51" s="115"/>
      <c r="N51" s="115"/>
      <c r="O51" s="115"/>
      <c r="P51" s="115"/>
      <c r="Q51" s="112"/>
      <c r="R51" s="112"/>
      <c r="S51" s="112"/>
      <c r="T51" s="112"/>
      <c r="U51" s="112"/>
      <c r="V51" s="112"/>
      <c r="W51" s="116"/>
      <c r="X51" s="116"/>
      <c r="Y51" s="116"/>
      <c r="Z51" s="116"/>
      <c r="AA51" s="112"/>
      <c r="AB51" s="112"/>
      <c r="AC51" s="112"/>
      <c r="AF51" s="37"/>
      <c r="AG51" s="37"/>
      <c r="AH51" s="37"/>
      <c r="AI51" s="37"/>
      <c r="AJ51" s="37"/>
      <c r="AK51" s="37"/>
      <c r="AL51" s="40"/>
      <c r="AM51" s="40"/>
      <c r="AN51" s="40"/>
      <c r="AO51" s="10"/>
      <c r="AQ51" s="480"/>
      <c r="AR51" s="480"/>
      <c r="AS51" s="50"/>
      <c r="AT51" s="480"/>
    </row>
    <row r="52" spans="2:54" ht="15" customHeight="1">
      <c r="B52" s="5"/>
      <c r="E52" s="21"/>
      <c r="F52" s="112"/>
      <c r="G52" s="117"/>
      <c r="H52" s="117"/>
      <c r="I52" s="117"/>
      <c r="J52" s="117"/>
      <c r="K52" s="117"/>
      <c r="L52" s="117"/>
      <c r="M52" s="117"/>
      <c r="N52" s="117"/>
      <c r="O52" s="117"/>
      <c r="P52" s="117"/>
      <c r="Q52" s="117"/>
      <c r="R52" s="117"/>
      <c r="S52" s="117"/>
      <c r="T52" s="117"/>
      <c r="U52" s="112"/>
      <c r="V52" s="112"/>
      <c r="W52" s="112"/>
      <c r="X52" s="112"/>
      <c r="Y52" s="112"/>
      <c r="Z52" s="112"/>
      <c r="AA52" s="112"/>
      <c r="AB52" s="112"/>
      <c r="AC52" s="112"/>
      <c r="AL52" s="40"/>
      <c r="AM52" s="40"/>
      <c r="AN52" s="40"/>
      <c r="AO52" s="10"/>
      <c r="AQ52" s="480"/>
      <c r="AR52" s="480"/>
      <c r="AS52" s="50"/>
      <c r="AT52" s="480"/>
    </row>
    <row r="53" spans="2:54" ht="18.95" customHeight="1">
      <c r="B53" s="119"/>
      <c r="C53" s="120"/>
      <c r="D53" s="120"/>
      <c r="E53" s="120"/>
      <c r="F53" s="120"/>
      <c r="G53" s="120"/>
      <c r="H53" s="120"/>
      <c r="I53" s="120"/>
      <c r="J53" s="120"/>
      <c r="K53" s="120"/>
      <c r="L53" s="120"/>
      <c r="M53" s="120"/>
      <c r="N53" s="120"/>
      <c r="O53" s="120"/>
      <c r="P53" s="120"/>
      <c r="Q53" s="120"/>
      <c r="R53" s="120"/>
      <c r="S53" s="120"/>
      <c r="T53" s="120"/>
      <c r="U53" s="120"/>
      <c r="V53" s="120"/>
      <c r="W53" s="120"/>
      <c r="X53" s="120"/>
      <c r="Y53" s="120"/>
      <c r="Z53" s="120"/>
      <c r="AA53" s="120"/>
      <c r="AB53" s="120"/>
      <c r="AC53" s="120"/>
      <c r="AD53" s="120"/>
      <c r="AE53" s="331" t="s">
        <v>215</v>
      </c>
      <c r="AF53" s="122"/>
      <c r="AG53" s="122"/>
      <c r="AH53" s="122"/>
      <c r="AI53" s="120"/>
      <c r="AJ53" s="120"/>
      <c r="AK53" s="120"/>
      <c r="AL53" s="120"/>
      <c r="AM53" s="120"/>
      <c r="AN53" s="120"/>
      <c r="AO53" s="123"/>
      <c r="AQ53" s="480"/>
      <c r="AR53" s="480"/>
      <c r="AS53" s="50"/>
      <c r="AT53" s="480"/>
      <c r="AX53" s="107"/>
      <c r="AY53" s="107"/>
      <c r="AZ53" s="107"/>
      <c r="BA53" s="107"/>
      <c r="BB53" s="107"/>
    </row>
    <row r="54" spans="2:54" ht="30" customHeight="1">
      <c r="B54" s="107"/>
      <c r="C54" s="107"/>
      <c r="D54" s="107"/>
      <c r="E54" s="107"/>
      <c r="F54" s="107"/>
      <c r="G54" s="107"/>
      <c r="H54" s="107"/>
      <c r="I54" s="107"/>
      <c r="J54" s="107"/>
      <c r="K54" s="107"/>
      <c r="L54" s="107"/>
      <c r="M54" s="107"/>
      <c r="N54" s="107"/>
      <c r="O54" s="107"/>
      <c r="P54" s="107"/>
      <c r="Q54" s="107"/>
      <c r="R54" s="107"/>
      <c r="S54" s="107"/>
      <c r="T54" s="107"/>
      <c r="U54" s="107"/>
      <c r="V54" s="107"/>
      <c r="W54" s="107"/>
      <c r="X54" s="107"/>
      <c r="Y54" s="107"/>
      <c r="Z54" s="107"/>
      <c r="AA54" s="107"/>
      <c r="AB54" s="107"/>
      <c r="AC54" s="107"/>
      <c r="AD54" s="107"/>
      <c r="AE54" s="107"/>
      <c r="AF54" s="107"/>
      <c r="AG54" s="107"/>
      <c r="AH54" s="107"/>
      <c r="AI54" s="107"/>
      <c r="AJ54" s="107"/>
      <c r="AK54" s="107"/>
      <c r="AL54" s="107"/>
      <c r="AM54" s="107"/>
      <c r="AN54" s="107"/>
      <c r="AO54" s="107"/>
      <c r="AQ54" s="480"/>
      <c r="AR54" s="480"/>
      <c r="AS54" s="50"/>
      <c r="AT54" s="480"/>
      <c r="AX54" s="107"/>
      <c r="AY54" s="498" t="s">
        <v>16</v>
      </c>
      <c r="AZ54" s="499" t="s">
        <v>17</v>
      </c>
      <c r="BA54" s="499" t="s">
        <v>18</v>
      </c>
      <c r="BB54" s="107"/>
    </row>
    <row r="55" spans="2:54" ht="20.100000000000001" customHeight="1">
      <c r="B55" s="107"/>
      <c r="C55" s="107"/>
      <c r="D55" s="107"/>
      <c r="E55" s="107"/>
      <c r="F55" s="107"/>
      <c r="G55" s="107"/>
      <c r="H55" s="107"/>
      <c r="I55" s="107"/>
      <c r="J55" s="107"/>
      <c r="K55" s="107"/>
      <c r="L55" s="107"/>
      <c r="M55" s="107"/>
      <c r="N55" s="107"/>
      <c r="O55" s="107"/>
      <c r="P55" s="107"/>
      <c r="Q55" s="107"/>
      <c r="R55" s="107"/>
      <c r="S55" s="107"/>
      <c r="T55" s="107"/>
      <c r="U55" s="107"/>
      <c r="V55" s="107"/>
      <c r="W55" s="107"/>
      <c r="X55" s="107"/>
      <c r="Y55" s="107"/>
      <c r="Z55" s="107"/>
      <c r="AA55" s="107"/>
      <c r="AB55" s="107"/>
      <c r="AC55" s="107"/>
      <c r="AD55" s="107"/>
      <c r="AE55" s="107"/>
      <c r="AF55" s="107"/>
      <c r="AG55" s="107"/>
      <c r="AH55" s="107"/>
      <c r="AI55" s="107"/>
      <c r="AJ55" s="107"/>
      <c r="AK55" s="107"/>
      <c r="AL55" s="107"/>
      <c r="AM55" s="107"/>
      <c r="AN55" s="107"/>
      <c r="AO55" s="107"/>
      <c r="AQ55" s="500"/>
      <c r="AR55" s="500"/>
      <c r="AS55" s="501"/>
      <c r="AT55" s="480"/>
      <c r="AX55" s="107"/>
      <c r="AY55" s="348" t="s">
        <v>19</v>
      </c>
      <c r="AZ55" s="502">
        <v>10</v>
      </c>
      <c r="BA55" s="503">
        <f>U18</f>
        <v>0</v>
      </c>
      <c r="BB55" s="107"/>
    </row>
    <row r="56" spans="2:54" s="21" customFormat="1" ht="45" customHeight="1">
      <c r="B56" s="107"/>
      <c r="C56" s="107"/>
      <c r="D56" s="107"/>
      <c r="E56" s="107"/>
      <c r="F56" s="107"/>
      <c r="G56" s="107"/>
      <c r="H56" s="107"/>
      <c r="I56" s="107"/>
      <c r="J56" s="107"/>
      <c r="K56" s="107"/>
      <c r="L56" s="107"/>
      <c r="M56" s="107"/>
      <c r="N56" s="107"/>
      <c r="O56" s="107"/>
      <c r="P56" s="107"/>
      <c r="Q56" s="107"/>
      <c r="R56" s="107"/>
      <c r="S56" s="107"/>
      <c r="T56" s="107"/>
      <c r="U56" s="107"/>
      <c r="V56" s="107"/>
      <c r="W56" s="107"/>
      <c r="X56" s="107"/>
      <c r="Y56" s="107"/>
      <c r="Z56" s="107"/>
      <c r="AA56" s="107"/>
      <c r="AB56" s="107"/>
      <c r="AC56" s="107"/>
      <c r="AD56" s="107"/>
      <c r="AE56" s="107"/>
      <c r="AF56" s="107"/>
      <c r="AG56" s="107"/>
      <c r="AH56" s="107"/>
      <c r="AI56" s="107"/>
      <c r="AJ56" s="107"/>
      <c r="AK56" s="107"/>
      <c r="AL56" s="107"/>
      <c r="AM56" s="107"/>
      <c r="AN56" s="107"/>
      <c r="AO56" s="107"/>
      <c r="AT56" s="504">
        <f>SUM(AT17:AT55)</f>
        <v>0</v>
      </c>
      <c r="AX56" s="107"/>
      <c r="AY56" s="348" t="s">
        <v>27</v>
      </c>
      <c r="AZ56" s="502">
        <v>10</v>
      </c>
      <c r="BA56" s="503">
        <f>U22</f>
        <v>0</v>
      </c>
      <c r="BB56" s="107"/>
    </row>
    <row r="57" spans="2:54" s="483" customFormat="1" ht="35.1" customHeight="1">
      <c r="B57" s="107"/>
      <c r="C57" s="107"/>
      <c r="D57" s="107"/>
      <c r="E57" s="107"/>
      <c r="F57" s="107"/>
      <c r="G57" s="107"/>
      <c r="H57" s="107"/>
      <c r="I57" s="107"/>
      <c r="J57" s="107"/>
      <c r="K57" s="107"/>
      <c r="L57" s="107"/>
      <c r="M57" s="107"/>
      <c r="N57" s="107"/>
      <c r="O57" s="107"/>
      <c r="P57" s="107"/>
      <c r="Q57" s="107"/>
      <c r="R57" s="107"/>
      <c r="S57" s="107"/>
      <c r="T57" s="107"/>
      <c r="U57" s="107"/>
      <c r="V57" s="107"/>
      <c r="W57" s="107"/>
      <c r="X57" s="107"/>
      <c r="Y57" s="107"/>
      <c r="Z57" s="107"/>
      <c r="AA57" s="107"/>
      <c r="AB57" s="107"/>
      <c r="AC57" s="107"/>
      <c r="AD57" s="107"/>
      <c r="AE57" s="107"/>
      <c r="AF57" s="107"/>
      <c r="AG57" s="107"/>
      <c r="AH57" s="107"/>
      <c r="AI57" s="107"/>
      <c r="AJ57" s="107"/>
      <c r="AK57" s="107"/>
      <c r="AL57" s="107"/>
      <c r="AM57" s="107"/>
      <c r="AN57" s="107"/>
      <c r="AO57" s="107"/>
      <c r="AX57" s="107"/>
      <c r="AY57" s="348" t="s">
        <v>20</v>
      </c>
      <c r="AZ57" s="502">
        <v>10</v>
      </c>
      <c r="BA57" s="503">
        <f>U26</f>
        <v>0</v>
      </c>
      <c r="BB57" s="107"/>
    </row>
    <row r="58" spans="2:54" ht="15" customHeight="1">
      <c r="B58" s="107"/>
      <c r="C58" s="107"/>
      <c r="D58" s="107"/>
      <c r="E58" s="107"/>
      <c r="F58" s="107"/>
      <c r="G58" s="107"/>
      <c r="H58" s="107"/>
      <c r="I58" s="107"/>
      <c r="J58" s="107"/>
      <c r="K58" s="107"/>
      <c r="L58" s="107"/>
      <c r="M58" s="107"/>
      <c r="N58" s="107"/>
      <c r="O58" s="107"/>
      <c r="P58" s="107"/>
      <c r="Q58" s="107"/>
      <c r="R58" s="107"/>
      <c r="S58" s="107"/>
      <c r="T58" s="107"/>
      <c r="U58" s="107"/>
      <c r="V58" s="107"/>
      <c r="W58" s="107"/>
      <c r="X58" s="107"/>
      <c r="Y58" s="107"/>
      <c r="Z58" s="107"/>
      <c r="AA58" s="107"/>
      <c r="AB58" s="107"/>
      <c r="AC58" s="107"/>
      <c r="AD58" s="107"/>
      <c r="AE58" s="107"/>
      <c r="AF58" s="107"/>
      <c r="AG58" s="107"/>
      <c r="AH58" s="107"/>
      <c r="AI58" s="107"/>
      <c r="AJ58" s="107"/>
      <c r="AK58" s="107"/>
      <c r="AL58" s="107"/>
      <c r="AM58" s="107"/>
      <c r="AN58" s="107"/>
      <c r="AO58" s="107"/>
      <c r="AX58" s="107"/>
      <c r="AY58" s="348" t="s">
        <v>216</v>
      </c>
      <c r="AZ58" s="502">
        <v>10</v>
      </c>
      <c r="BA58" s="503">
        <f>U30</f>
        <v>0</v>
      </c>
      <c r="BB58" s="107"/>
    </row>
    <row r="59" spans="2:54" ht="35.1" customHeight="1">
      <c r="B59" s="107"/>
      <c r="C59" s="107"/>
      <c r="D59" s="107"/>
      <c r="E59" s="107"/>
      <c r="F59" s="107"/>
      <c r="G59" s="107"/>
      <c r="H59" s="107"/>
      <c r="I59" s="107"/>
      <c r="J59" s="107"/>
      <c r="K59" s="107"/>
      <c r="L59" s="107"/>
      <c r="M59" s="107"/>
      <c r="N59" s="107"/>
      <c r="O59" s="107"/>
      <c r="P59" s="107"/>
      <c r="Q59" s="107"/>
      <c r="R59" s="107"/>
      <c r="S59" s="107"/>
      <c r="T59" s="107"/>
      <c r="U59" s="107"/>
      <c r="V59" s="107"/>
      <c r="W59" s="107"/>
      <c r="X59" s="107"/>
      <c r="Y59" s="107"/>
      <c r="Z59" s="107"/>
      <c r="AA59" s="107"/>
      <c r="AB59" s="107"/>
      <c r="AC59" s="107"/>
      <c r="AD59" s="107"/>
      <c r="AE59" s="107"/>
      <c r="AF59" s="107"/>
      <c r="AG59" s="107"/>
      <c r="AH59" s="107"/>
      <c r="AI59" s="107"/>
      <c r="AJ59" s="107"/>
      <c r="AK59" s="107"/>
      <c r="AL59" s="107"/>
      <c r="AM59" s="107"/>
      <c r="AN59" s="107"/>
      <c r="AO59" s="107"/>
      <c r="AX59" s="107"/>
      <c r="AY59" s="348" t="s">
        <v>217</v>
      </c>
      <c r="AZ59" s="502">
        <v>10</v>
      </c>
      <c r="BA59" s="503">
        <f>U34</f>
        <v>0</v>
      </c>
      <c r="BB59" s="107"/>
    </row>
    <row r="60" spans="2:54" ht="15" customHeight="1">
      <c r="B60" s="107"/>
      <c r="C60" s="107"/>
      <c r="D60" s="107"/>
      <c r="E60" s="107"/>
      <c r="F60" s="107"/>
      <c r="G60" s="107"/>
      <c r="H60" s="107"/>
      <c r="I60" s="107"/>
      <c r="J60" s="107"/>
      <c r="K60" s="107"/>
      <c r="L60" s="107"/>
      <c r="M60" s="107"/>
      <c r="N60" s="107"/>
      <c r="O60" s="107"/>
      <c r="P60" s="107"/>
      <c r="Q60" s="107"/>
      <c r="R60" s="107"/>
      <c r="S60" s="107"/>
      <c r="T60" s="107"/>
      <c r="U60" s="107"/>
      <c r="V60" s="107"/>
      <c r="W60" s="107"/>
      <c r="X60" s="107"/>
      <c r="Y60" s="107"/>
      <c r="Z60" s="107"/>
      <c r="AA60" s="107"/>
      <c r="AB60" s="107"/>
      <c r="AC60" s="107"/>
      <c r="AD60" s="107"/>
      <c r="AE60" s="107"/>
      <c r="AF60" s="107"/>
      <c r="AG60" s="107"/>
      <c r="AH60" s="107"/>
      <c r="AI60" s="107"/>
      <c r="AJ60" s="107"/>
      <c r="AK60" s="107"/>
      <c r="AL60" s="107"/>
      <c r="AM60" s="107"/>
      <c r="AN60" s="107"/>
      <c r="AO60" s="107"/>
      <c r="AX60" s="107"/>
      <c r="AY60" s="348" t="s">
        <v>218</v>
      </c>
      <c r="AZ60" s="502">
        <v>10</v>
      </c>
      <c r="BA60" s="503" t="e">
        <f>#REF!</f>
        <v>#REF!</v>
      </c>
      <c r="BB60" s="107"/>
    </row>
    <row r="61" spans="2:54" ht="35.1" customHeight="1">
      <c r="B61" s="107"/>
      <c r="C61" s="107"/>
      <c r="D61" s="107"/>
      <c r="E61" s="107"/>
      <c r="F61" s="107"/>
      <c r="G61" s="107"/>
      <c r="H61" s="107"/>
      <c r="I61" s="107"/>
      <c r="J61" s="107"/>
      <c r="K61" s="107"/>
      <c r="L61" s="107"/>
      <c r="M61" s="107"/>
      <c r="N61" s="107"/>
      <c r="O61" s="107"/>
      <c r="P61" s="107"/>
      <c r="Q61" s="107"/>
      <c r="R61" s="107"/>
      <c r="S61" s="107"/>
      <c r="T61" s="107"/>
      <c r="U61" s="107"/>
      <c r="V61" s="107"/>
      <c r="W61" s="107"/>
      <c r="X61" s="107"/>
      <c r="Y61" s="107"/>
      <c r="Z61" s="107"/>
      <c r="AA61" s="107"/>
      <c r="AB61" s="107"/>
      <c r="AC61" s="107"/>
      <c r="AD61" s="107"/>
      <c r="AE61" s="107"/>
      <c r="AF61" s="107"/>
      <c r="AG61" s="107"/>
      <c r="AH61" s="107"/>
      <c r="AI61" s="107"/>
      <c r="AJ61" s="107"/>
      <c r="AK61" s="107"/>
      <c r="AL61" s="107"/>
      <c r="AM61" s="107"/>
      <c r="AN61" s="107"/>
      <c r="AO61" s="107"/>
      <c r="AX61" s="107"/>
      <c r="AY61" s="348" t="s">
        <v>219</v>
      </c>
      <c r="AZ61" s="502">
        <v>10</v>
      </c>
      <c r="BA61" s="503" t="e">
        <f>#REF!</f>
        <v>#REF!</v>
      </c>
      <c r="BB61" s="107"/>
    </row>
    <row r="62" spans="2:54">
      <c r="B62" s="107"/>
      <c r="C62" s="107"/>
      <c r="D62" s="107"/>
      <c r="E62" s="107"/>
      <c r="F62" s="107"/>
      <c r="G62" s="107"/>
      <c r="H62" s="107"/>
      <c r="I62" s="107"/>
      <c r="J62" s="107"/>
      <c r="K62" s="107"/>
      <c r="L62" s="107"/>
      <c r="M62" s="107"/>
      <c r="N62" s="107"/>
      <c r="O62" s="107"/>
      <c r="P62" s="107"/>
      <c r="Q62" s="107"/>
      <c r="R62" s="107"/>
      <c r="S62" s="107"/>
      <c r="T62" s="107"/>
      <c r="U62" s="107"/>
      <c r="V62" s="107"/>
      <c r="W62" s="107"/>
      <c r="X62" s="107"/>
      <c r="Y62" s="107"/>
      <c r="Z62" s="107"/>
      <c r="AA62" s="107"/>
      <c r="AB62" s="107"/>
      <c r="AC62" s="107"/>
      <c r="AD62" s="107"/>
      <c r="AE62" s="107"/>
      <c r="AF62" s="107"/>
      <c r="AG62" s="107"/>
      <c r="AH62" s="107"/>
      <c r="AI62" s="107"/>
      <c r="AJ62" s="107"/>
      <c r="AK62" s="107"/>
      <c r="AL62" s="107"/>
      <c r="AM62" s="107"/>
      <c r="AN62" s="107"/>
      <c r="AO62" s="107"/>
      <c r="AX62" s="107"/>
      <c r="AY62" s="348" t="s">
        <v>220</v>
      </c>
      <c r="AZ62" s="502">
        <v>10</v>
      </c>
      <c r="BA62" s="503" t="e">
        <f>#REF!</f>
        <v>#REF!</v>
      </c>
      <c r="BB62" s="107"/>
    </row>
    <row r="63" spans="2:54" ht="35.1" customHeight="1">
      <c r="B63" s="107"/>
      <c r="C63" s="107"/>
      <c r="D63" s="107"/>
      <c r="E63" s="107"/>
      <c r="F63" s="107"/>
      <c r="G63" s="107"/>
      <c r="H63" s="107"/>
      <c r="I63" s="107"/>
      <c r="J63" s="107"/>
      <c r="K63" s="107"/>
      <c r="L63" s="107"/>
      <c r="M63" s="107"/>
      <c r="N63" s="107"/>
      <c r="O63" s="107"/>
      <c r="P63" s="107"/>
      <c r="Q63" s="107"/>
      <c r="R63" s="107"/>
      <c r="S63" s="107"/>
      <c r="T63" s="107"/>
      <c r="U63" s="107"/>
      <c r="V63" s="107"/>
      <c r="W63" s="107"/>
      <c r="X63" s="107"/>
      <c r="Y63" s="107"/>
      <c r="Z63" s="107"/>
      <c r="AA63" s="107"/>
      <c r="AB63" s="107"/>
      <c r="AC63" s="107"/>
      <c r="AD63" s="107"/>
      <c r="AE63" s="107"/>
      <c r="AF63" s="107"/>
      <c r="AG63" s="107"/>
      <c r="AH63" s="107"/>
      <c r="AI63" s="107"/>
      <c r="AJ63" s="107"/>
      <c r="AK63" s="107"/>
      <c r="AL63" s="107"/>
      <c r="AM63" s="107"/>
      <c r="AN63" s="107"/>
      <c r="AO63" s="107"/>
      <c r="AX63" s="107"/>
      <c r="AY63" s="348" t="s">
        <v>22</v>
      </c>
      <c r="AZ63" s="502">
        <v>10</v>
      </c>
      <c r="BA63" s="503" t="e">
        <f>#REF!</f>
        <v>#REF!</v>
      </c>
      <c r="BB63" s="107"/>
    </row>
    <row r="64" spans="2:54">
      <c r="B64" s="107"/>
      <c r="C64" s="107"/>
      <c r="D64" s="107"/>
      <c r="E64" s="107"/>
      <c r="F64" s="107"/>
      <c r="G64" s="107"/>
      <c r="H64" s="107"/>
      <c r="I64" s="107"/>
      <c r="J64" s="107"/>
      <c r="K64" s="107"/>
      <c r="L64" s="107"/>
      <c r="M64" s="107"/>
      <c r="N64" s="107"/>
      <c r="O64" s="107"/>
      <c r="P64" s="107"/>
      <c r="Q64" s="107"/>
      <c r="R64" s="107"/>
      <c r="S64" s="107"/>
      <c r="T64" s="107"/>
      <c r="U64" s="107"/>
      <c r="V64" s="107"/>
      <c r="W64" s="107"/>
      <c r="X64" s="107"/>
      <c r="Y64" s="107"/>
      <c r="Z64" s="107"/>
      <c r="AA64" s="107"/>
      <c r="AB64" s="107"/>
      <c r="AC64" s="107"/>
      <c r="AD64" s="107"/>
      <c r="AE64" s="107"/>
      <c r="AF64" s="107"/>
      <c r="AG64" s="107"/>
      <c r="AH64" s="107"/>
      <c r="AI64" s="107"/>
      <c r="AJ64" s="107"/>
      <c r="AK64" s="107"/>
      <c r="AL64" s="107"/>
      <c r="AM64" s="107"/>
      <c r="AN64" s="107"/>
      <c r="AO64" s="107"/>
      <c r="AX64" s="107"/>
      <c r="AY64" s="348" t="s">
        <v>23</v>
      </c>
      <c r="AZ64" s="502">
        <v>10</v>
      </c>
      <c r="BA64" s="503">
        <f>U37</f>
        <v>0</v>
      </c>
      <c r="BB64" s="107"/>
    </row>
    <row r="65" spans="2:54" ht="35.1" customHeight="1">
      <c r="B65" s="107"/>
      <c r="C65" s="107"/>
      <c r="D65" s="107"/>
      <c r="E65" s="107"/>
      <c r="F65" s="107"/>
      <c r="G65" s="107"/>
      <c r="H65" s="107"/>
      <c r="I65" s="107"/>
      <c r="J65" s="107"/>
      <c r="K65" s="107"/>
      <c r="L65" s="107"/>
      <c r="M65" s="107"/>
      <c r="N65" s="107"/>
      <c r="O65" s="107"/>
      <c r="P65" s="107"/>
      <c r="Q65" s="107"/>
      <c r="R65" s="107"/>
      <c r="S65" s="107"/>
      <c r="T65" s="107"/>
      <c r="U65" s="107"/>
      <c r="V65" s="107"/>
      <c r="W65" s="107"/>
      <c r="X65" s="107"/>
      <c r="Y65" s="107"/>
      <c r="Z65" s="107"/>
      <c r="AA65" s="107"/>
      <c r="AB65" s="107"/>
      <c r="AC65" s="107"/>
      <c r="AD65" s="107"/>
      <c r="AE65" s="107"/>
      <c r="AF65" s="107"/>
      <c r="AG65" s="107"/>
      <c r="AH65" s="107"/>
      <c r="AI65" s="107"/>
      <c r="AJ65" s="107"/>
      <c r="AK65" s="107"/>
      <c r="AL65" s="107"/>
      <c r="AM65" s="107"/>
      <c r="AN65" s="107"/>
      <c r="AO65" s="107"/>
      <c r="AX65" s="107"/>
      <c r="AY65" s="107"/>
      <c r="AZ65" s="107"/>
      <c r="BA65" s="107"/>
      <c r="BB65" s="107"/>
    </row>
    <row r="66" spans="2:54" s="21" customFormat="1" ht="38.1" customHeight="1">
      <c r="B66" s="107"/>
      <c r="C66" s="107"/>
      <c r="D66" s="107"/>
      <c r="E66" s="107"/>
      <c r="F66" s="107"/>
      <c r="G66" s="107"/>
      <c r="H66" s="107"/>
      <c r="I66" s="107"/>
      <c r="J66" s="107"/>
      <c r="K66" s="107"/>
      <c r="L66" s="107"/>
      <c r="M66" s="107"/>
      <c r="N66" s="107"/>
      <c r="O66" s="107"/>
      <c r="P66" s="107"/>
      <c r="Q66" s="107"/>
      <c r="R66" s="107"/>
      <c r="S66" s="107"/>
      <c r="T66" s="107"/>
      <c r="U66" s="107"/>
      <c r="V66" s="107"/>
      <c r="W66" s="107"/>
      <c r="X66" s="107"/>
      <c r="Y66" s="107"/>
      <c r="Z66" s="107"/>
      <c r="AA66" s="107"/>
      <c r="AB66" s="107"/>
      <c r="AC66" s="107"/>
      <c r="AD66" s="107"/>
      <c r="AE66" s="107"/>
      <c r="AF66" s="107"/>
      <c r="AG66" s="107"/>
      <c r="AH66" s="107"/>
      <c r="AI66" s="107"/>
      <c r="AJ66" s="107"/>
      <c r="AK66" s="107"/>
      <c r="AL66" s="107"/>
      <c r="AM66" s="107"/>
      <c r="AN66" s="107"/>
      <c r="AO66" s="107"/>
      <c r="AX66" s="107"/>
      <c r="AY66" s="107"/>
      <c r="AZ66" s="107"/>
      <c r="BA66" s="107"/>
      <c r="BB66" s="107"/>
    </row>
    <row r="67" spans="2:54" ht="9.9499999999999993" customHeight="1">
      <c r="B67" s="107"/>
      <c r="C67" s="107"/>
      <c r="D67" s="107"/>
      <c r="E67" s="107"/>
      <c r="F67" s="107"/>
      <c r="G67" s="107"/>
      <c r="H67" s="107"/>
      <c r="I67" s="107"/>
      <c r="J67" s="107"/>
      <c r="K67" s="107"/>
      <c r="L67" s="107"/>
      <c r="M67" s="107"/>
      <c r="N67" s="107"/>
      <c r="O67" s="107"/>
      <c r="P67" s="107"/>
      <c r="Q67" s="107"/>
      <c r="R67" s="107"/>
      <c r="S67" s="107"/>
      <c r="T67" s="107"/>
      <c r="U67" s="107"/>
      <c r="V67" s="107"/>
      <c r="W67" s="107"/>
      <c r="X67" s="107"/>
      <c r="Y67" s="107"/>
      <c r="Z67" s="107"/>
      <c r="AA67" s="107"/>
      <c r="AB67" s="107"/>
      <c r="AC67" s="107"/>
      <c r="AD67" s="107"/>
      <c r="AE67" s="107"/>
      <c r="AF67" s="107"/>
      <c r="AG67" s="107"/>
      <c r="AH67" s="107"/>
      <c r="AI67" s="107"/>
      <c r="AJ67" s="107"/>
      <c r="AK67" s="107"/>
      <c r="AL67" s="107"/>
      <c r="AM67" s="107"/>
      <c r="AN67" s="107"/>
      <c r="AO67" s="107"/>
      <c r="AX67" s="107"/>
      <c r="AY67" s="107"/>
      <c r="AZ67" s="107"/>
      <c r="BA67" s="107"/>
      <c r="BB67" s="107"/>
    </row>
    <row r="68" spans="2:54" ht="9.9499999999999993" customHeight="1">
      <c r="B68" s="107"/>
      <c r="C68" s="107"/>
      <c r="D68" s="107"/>
      <c r="E68" s="107"/>
      <c r="F68" s="107"/>
      <c r="G68" s="107"/>
      <c r="H68" s="107"/>
      <c r="I68" s="107"/>
      <c r="J68" s="107"/>
      <c r="K68" s="107"/>
      <c r="L68" s="107"/>
      <c r="M68" s="107"/>
      <c r="N68" s="107"/>
      <c r="O68" s="107"/>
      <c r="P68" s="107"/>
      <c r="Q68" s="107"/>
      <c r="R68" s="107"/>
      <c r="S68" s="107"/>
      <c r="T68" s="107"/>
      <c r="U68" s="107"/>
      <c r="V68" s="107"/>
      <c r="W68" s="107"/>
      <c r="X68" s="107"/>
      <c r="Y68" s="107"/>
      <c r="Z68" s="107"/>
      <c r="AA68" s="107"/>
      <c r="AB68" s="107"/>
      <c r="AC68" s="107"/>
      <c r="AD68" s="107"/>
      <c r="AE68" s="107"/>
      <c r="AF68" s="107"/>
      <c r="AG68" s="107"/>
      <c r="AH68" s="107"/>
      <c r="AI68" s="107"/>
      <c r="AJ68" s="107"/>
      <c r="AK68" s="107"/>
      <c r="AL68" s="107"/>
      <c r="AM68" s="107"/>
      <c r="AN68" s="107"/>
      <c r="AO68" s="107"/>
      <c r="AX68" s="107"/>
      <c r="AY68" s="107"/>
      <c r="AZ68" s="107"/>
      <c r="BA68" s="107"/>
      <c r="BB68" s="107"/>
    </row>
    <row r="69" spans="2:54" ht="24.95" customHeight="1">
      <c r="B69" s="107"/>
      <c r="C69" s="107"/>
      <c r="D69" s="107"/>
      <c r="E69" s="107"/>
      <c r="F69" s="107"/>
      <c r="G69" s="107"/>
      <c r="H69" s="107"/>
      <c r="I69" s="107"/>
      <c r="J69" s="107"/>
      <c r="K69" s="107"/>
      <c r="L69" s="107"/>
      <c r="M69" s="107"/>
      <c r="N69" s="107"/>
      <c r="O69" s="107"/>
      <c r="P69" s="107"/>
      <c r="Q69" s="107"/>
      <c r="R69" s="107"/>
      <c r="S69" s="107"/>
      <c r="T69" s="107"/>
      <c r="U69" s="107"/>
      <c r="V69" s="107"/>
      <c r="W69" s="107"/>
      <c r="X69" s="107"/>
      <c r="Y69" s="107"/>
      <c r="Z69" s="107"/>
      <c r="AA69" s="107"/>
      <c r="AB69" s="107"/>
      <c r="AC69" s="107"/>
      <c r="AD69" s="107"/>
      <c r="AE69" s="107"/>
      <c r="AF69" s="107"/>
      <c r="AG69" s="107"/>
      <c r="AH69" s="107"/>
      <c r="AI69" s="107"/>
      <c r="AJ69" s="107"/>
      <c r="AK69" s="107"/>
      <c r="AL69" s="107"/>
      <c r="AM69" s="107"/>
      <c r="AN69" s="107"/>
      <c r="AO69" s="107"/>
      <c r="AX69" s="107"/>
      <c r="AY69" s="107"/>
      <c r="AZ69" s="107"/>
      <c r="BA69" s="107"/>
      <c r="BB69" s="107"/>
    </row>
    <row r="70" spans="2:54" ht="15" customHeight="1">
      <c r="B70" s="107"/>
      <c r="C70" s="107"/>
      <c r="D70" s="107"/>
      <c r="E70" s="107"/>
      <c r="F70" s="107"/>
      <c r="G70" s="107"/>
      <c r="H70" s="107"/>
      <c r="I70" s="107"/>
      <c r="J70" s="107"/>
      <c r="K70" s="107"/>
      <c r="L70" s="107"/>
      <c r="M70" s="107"/>
      <c r="N70" s="107"/>
      <c r="O70" s="107"/>
      <c r="P70" s="107"/>
      <c r="Q70" s="107"/>
      <c r="R70" s="107"/>
      <c r="S70" s="107"/>
      <c r="T70" s="107"/>
      <c r="U70" s="107"/>
      <c r="V70" s="107"/>
      <c r="W70" s="107"/>
      <c r="X70" s="107"/>
      <c r="Y70" s="107"/>
      <c r="Z70" s="107"/>
      <c r="AA70" s="107"/>
      <c r="AB70" s="107"/>
      <c r="AC70" s="107"/>
      <c r="AD70" s="107"/>
      <c r="AE70" s="107"/>
      <c r="AF70" s="107"/>
      <c r="AG70" s="107"/>
      <c r="AH70" s="107"/>
      <c r="AI70" s="107"/>
      <c r="AJ70" s="107"/>
      <c r="AK70" s="107"/>
      <c r="AL70" s="107"/>
      <c r="AM70" s="107"/>
      <c r="AN70" s="107"/>
      <c r="AO70" s="107"/>
      <c r="AX70" s="107"/>
      <c r="AY70" s="107"/>
      <c r="AZ70" s="107"/>
      <c r="BA70" s="107"/>
      <c r="BB70" s="107"/>
    </row>
    <row r="71" spans="2:54" s="107" customFormat="1"/>
    <row r="72" spans="2:54" s="107" customFormat="1" ht="20.100000000000001" customHeight="1"/>
    <row r="73" spans="2:54" s="107" customFormat="1" ht="20.100000000000001" customHeight="1"/>
    <row r="74" spans="2:54" s="107" customFormat="1" ht="20.100000000000001" customHeight="1"/>
    <row r="75" spans="2:54" s="107" customFormat="1" ht="20.100000000000001" customHeight="1"/>
    <row r="76" spans="2:54" s="107" customFormat="1" ht="20.100000000000001" customHeight="1"/>
    <row r="77" spans="2:54" s="107" customFormat="1" ht="20.100000000000001" customHeight="1"/>
    <row r="78" spans="2:54" s="107" customFormat="1" ht="20.100000000000001" customHeight="1">
      <c r="AX78" s="505"/>
      <c r="AY78" s="505"/>
      <c r="AZ78" s="505"/>
      <c r="BA78" s="505"/>
      <c r="BB78" s="505"/>
    </row>
    <row r="79" spans="2:54" s="107" customFormat="1" ht="20.100000000000001" customHeight="1">
      <c r="B79" s="505"/>
      <c r="C79" s="505"/>
      <c r="D79" s="505"/>
      <c r="E79" s="505"/>
      <c r="F79" s="505"/>
      <c r="G79" s="505"/>
      <c r="H79" s="505"/>
      <c r="I79" s="505"/>
      <c r="J79" s="505"/>
      <c r="K79" s="505"/>
      <c r="L79" s="505"/>
      <c r="M79" s="505"/>
      <c r="N79" s="505"/>
      <c r="O79" s="505"/>
      <c r="P79" s="505"/>
      <c r="Q79" s="505"/>
      <c r="R79" s="505"/>
      <c r="S79" s="505"/>
      <c r="T79" s="505"/>
      <c r="U79" s="505"/>
      <c r="V79" s="505"/>
      <c r="W79" s="505"/>
      <c r="X79" s="505"/>
      <c r="Y79" s="505"/>
      <c r="Z79" s="505"/>
      <c r="AA79" s="505"/>
      <c r="AB79" s="505"/>
      <c r="AC79" s="505"/>
      <c r="AD79" s="505"/>
      <c r="AE79" s="505"/>
      <c r="AF79" s="505"/>
      <c r="AG79" s="505"/>
      <c r="AH79" s="505"/>
      <c r="AI79" s="505"/>
      <c r="AJ79" s="505"/>
      <c r="AK79" s="505"/>
      <c r="AL79" s="505"/>
      <c r="AM79" s="505"/>
      <c r="AN79" s="505"/>
      <c r="AO79" s="505"/>
      <c r="AX79" s="505"/>
      <c r="AY79" s="505"/>
      <c r="AZ79" s="505"/>
      <c r="BA79" s="505"/>
      <c r="BB79" s="505"/>
    </row>
    <row r="80" spans="2:54" s="107" customFormat="1" ht="20.100000000000001" customHeight="1">
      <c r="B80" s="505"/>
      <c r="C80" s="505"/>
      <c r="D80" s="505"/>
      <c r="E80" s="505"/>
      <c r="F80" s="505"/>
      <c r="G80" s="505"/>
      <c r="H80" s="505"/>
      <c r="I80" s="505"/>
      <c r="J80" s="505"/>
      <c r="K80" s="505"/>
      <c r="L80" s="505"/>
      <c r="M80" s="505"/>
      <c r="N80" s="505"/>
      <c r="O80" s="505"/>
      <c r="P80" s="505"/>
      <c r="Q80" s="505"/>
      <c r="R80" s="505"/>
      <c r="S80" s="505"/>
      <c r="T80" s="505"/>
      <c r="U80" s="505"/>
      <c r="V80" s="505"/>
      <c r="W80" s="505"/>
      <c r="X80" s="505"/>
      <c r="Y80" s="505"/>
      <c r="Z80" s="505"/>
      <c r="AA80" s="505"/>
      <c r="AB80" s="505"/>
      <c r="AC80" s="505"/>
      <c r="AD80" s="505"/>
      <c r="AE80" s="505"/>
      <c r="AF80" s="505"/>
      <c r="AG80" s="505"/>
      <c r="AH80" s="505"/>
      <c r="AI80" s="505"/>
      <c r="AJ80" s="505"/>
      <c r="AK80" s="505"/>
      <c r="AL80" s="505"/>
      <c r="AM80" s="505"/>
      <c r="AN80" s="505"/>
      <c r="AO80" s="505"/>
      <c r="AX80" s="505"/>
      <c r="AY80" s="505"/>
      <c r="AZ80" s="505"/>
      <c r="BA80" s="505"/>
      <c r="BB80" s="505"/>
    </row>
    <row r="81" spans="2:54" s="107" customFormat="1" ht="20.100000000000001" customHeight="1">
      <c r="B81" s="505"/>
      <c r="C81" s="505"/>
      <c r="D81" s="505"/>
      <c r="E81" s="505"/>
      <c r="F81" s="505"/>
      <c r="G81" s="505"/>
      <c r="H81" s="505"/>
      <c r="I81" s="505"/>
      <c r="J81" s="505"/>
      <c r="K81" s="505"/>
      <c r="L81" s="505"/>
      <c r="M81" s="505"/>
      <c r="N81" s="505"/>
      <c r="O81" s="505"/>
      <c r="P81" s="505"/>
      <c r="Q81" s="505"/>
      <c r="R81" s="505"/>
      <c r="S81" s="505"/>
      <c r="T81" s="505"/>
      <c r="U81" s="505"/>
      <c r="V81" s="505"/>
      <c r="W81" s="505"/>
      <c r="X81" s="505"/>
      <c r="Y81" s="505"/>
      <c r="Z81" s="505"/>
      <c r="AA81" s="505"/>
      <c r="AB81" s="505"/>
      <c r="AC81" s="505"/>
      <c r="AD81" s="505"/>
      <c r="AE81" s="505"/>
      <c r="AF81" s="505"/>
      <c r="AG81" s="505"/>
      <c r="AH81" s="505"/>
      <c r="AI81" s="505"/>
      <c r="AJ81" s="505"/>
      <c r="AK81" s="505"/>
      <c r="AL81" s="505"/>
      <c r="AM81" s="505"/>
      <c r="AN81" s="505"/>
      <c r="AO81" s="505"/>
      <c r="AX81" s="505"/>
      <c r="AY81" s="505"/>
      <c r="AZ81" s="505"/>
      <c r="BA81" s="505"/>
      <c r="BB81" s="505"/>
    </row>
    <row r="82" spans="2:54" s="107" customFormat="1" ht="20.100000000000001" customHeight="1">
      <c r="B82" s="505"/>
      <c r="C82" s="505"/>
      <c r="D82" s="505"/>
      <c r="E82" s="505"/>
      <c r="F82" s="505"/>
      <c r="G82" s="505"/>
      <c r="H82" s="505"/>
      <c r="I82" s="505"/>
      <c r="J82" s="505"/>
      <c r="K82" s="505"/>
      <c r="L82" s="505"/>
      <c r="M82" s="505"/>
      <c r="N82" s="505"/>
      <c r="O82" s="505"/>
      <c r="P82" s="505"/>
      <c r="Q82" s="505"/>
      <c r="R82" s="505"/>
      <c r="S82" s="505"/>
      <c r="T82" s="505"/>
      <c r="U82" s="505"/>
      <c r="V82" s="505"/>
      <c r="W82" s="505"/>
      <c r="X82" s="505"/>
      <c r="Y82" s="505"/>
      <c r="Z82" s="505"/>
      <c r="AA82" s="505"/>
      <c r="AB82" s="505"/>
      <c r="AC82" s="505"/>
      <c r="AD82" s="505"/>
      <c r="AE82" s="505"/>
      <c r="AF82" s="505"/>
      <c r="AG82" s="505"/>
      <c r="AH82" s="505"/>
      <c r="AI82" s="505"/>
      <c r="AJ82" s="505"/>
      <c r="AK82" s="505"/>
      <c r="AL82" s="505"/>
      <c r="AM82" s="505"/>
      <c r="AN82" s="505"/>
      <c r="AO82" s="505"/>
      <c r="AX82" s="505"/>
      <c r="AY82" s="505"/>
      <c r="AZ82" s="505"/>
      <c r="BA82" s="505"/>
      <c r="BB82" s="505"/>
    </row>
    <row r="83" spans="2:54" s="107" customFormat="1">
      <c r="B83" s="505"/>
      <c r="C83" s="505"/>
      <c r="D83" s="505"/>
      <c r="E83" s="505"/>
      <c r="F83" s="505"/>
      <c r="G83" s="505"/>
      <c r="H83" s="505"/>
      <c r="I83" s="505"/>
      <c r="J83" s="505"/>
      <c r="K83" s="505"/>
      <c r="L83" s="505"/>
      <c r="M83" s="505"/>
      <c r="N83" s="505"/>
      <c r="O83" s="505"/>
      <c r="P83" s="505"/>
      <c r="Q83" s="505"/>
      <c r="R83" s="505"/>
      <c r="S83" s="505"/>
      <c r="T83" s="505"/>
      <c r="U83" s="505"/>
      <c r="V83" s="505"/>
      <c r="W83" s="505"/>
      <c r="X83" s="505"/>
      <c r="Y83" s="505"/>
      <c r="Z83" s="505"/>
      <c r="AA83" s="505"/>
      <c r="AB83" s="505"/>
      <c r="AC83" s="505"/>
      <c r="AD83" s="505"/>
      <c r="AE83" s="505"/>
      <c r="AF83" s="505"/>
      <c r="AG83" s="505"/>
      <c r="AH83" s="505"/>
      <c r="AI83" s="505"/>
      <c r="AJ83" s="505"/>
      <c r="AK83" s="505"/>
      <c r="AL83" s="505"/>
      <c r="AM83" s="505"/>
      <c r="AN83" s="505"/>
      <c r="AO83" s="505"/>
      <c r="AX83" s="505"/>
      <c r="AY83" s="505"/>
      <c r="AZ83" s="505"/>
      <c r="BA83" s="505"/>
      <c r="BB83" s="505"/>
    </row>
    <row r="84" spans="2:54" s="107" customFormat="1">
      <c r="B84" s="505"/>
      <c r="C84" s="505"/>
      <c r="D84" s="505"/>
      <c r="E84" s="505"/>
      <c r="F84" s="505"/>
      <c r="G84" s="505"/>
      <c r="H84" s="505"/>
      <c r="I84" s="505"/>
      <c r="J84" s="505"/>
      <c r="K84" s="505"/>
      <c r="L84" s="505"/>
      <c r="M84" s="505"/>
      <c r="N84" s="505"/>
      <c r="O84" s="505"/>
      <c r="P84" s="505"/>
      <c r="Q84" s="505"/>
      <c r="R84" s="505"/>
      <c r="S84" s="505"/>
      <c r="T84" s="505"/>
      <c r="U84" s="505"/>
      <c r="V84" s="505"/>
      <c r="W84" s="505"/>
      <c r="X84" s="505"/>
      <c r="Y84" s="505"/>
      <c r="Z84" s="505"/>
      <c r="AA84" s="505"/>
      <c r="AB84" s="505"/>
      <c r="AC84" s="505"/>
      <c r="AD84" s="505"/>
      <c r="AE84" s="505"/>
      <c r="AF84" s="505"/>
      <c r="AG84" s="505"/>
      <c r="AH84" s="505"/>
      <c r="AI84" s="505"/>
      <c r="AJ84" s="505"/>
      <c r="AK84" s="505"/>
      <c r="AL84" s="505"/>
      <c r="AM84" s="505"/>
      <c r="AN84" s="505"/>
      <c r="AO84" s="505"/>
      <c r="AX84" s="505"/>
      <c r="AY84" s="505"/>
      <c r="AZ84" s="505"/>
      <c r="BA84" s="505"/>
      <c r="BB84" s="505"/>
    </row>
    <row r="85" spans="2:54" s="107" customFormat="1">
      <c r="B85" s="505"/>
      <c r="C85" s="505"/>
      <c r="D85" s="505"/>
      <c r="E85" s="505"/>
      <c r="F85" s="505"/>
      <c r="G85" s="505"/>
      <c r="H85" s="505"/>
      <c r="I85" s="505"/>
      <c r="J85" s="505"/>
      <c r="K85" s="505"/>
      <c r="L85" s="505"/>
      <c r="M85" s="505"/>
      <c r="N85" s="505"/>
      <c r="O85" s="505"/>
      <c r="P85" s="505"/>
      <c r="Q85" s="505"/>
      <c r="R85" s="505"/>
      <c r="S85" s="505"/>
      <c r="T85" s="505"/>
      <c r="U85" s="505"/>
      <c r="V85" s="505"/>
      <c r="W85" s="505"/>
      <c r="X85" s="505"/>
      <c r="Y85" s="505"/>
      <c r="Z85" s="505"/>
      <c r="AA85" s="505"/>
      <c r="AB85" s="505"/>
      <c r="AC85" s="505"/>
      <c r="AD85" s="505"/>
      <c r="AE85" s="505"/>
      <c r="AF85" s="505"/>
      <c r="AG85" s="505"/>
      <c r="AH85" s="505"/>
      <c r="AI85" s="505"/>
      <c r="AJ85" s="505"/>
      <c r="AK85" s="505"/>
      <c r="AL85" s="505"/>
      <c r="AM85" s="505"/>
      <c r="AN85" s="505"/>
      <c r="AO85" s="505"/>
      <c r="AX85" s="505"/>
      <c r="AY85" s="505"/>
      <c r="AZ85" s="505"/>
      <c r="BA85" s="505"/>
      <c r="BB85" s="505"/>
    </row>
    <row r="86" spans="2:54" s="107" customFormat="1">
      <c r="B86" s="505"/>
      <c r="C86" s="505"/>
      <c r="D86" s="505"/>
      <c r="E86" s="505"/>
      <c r="F86" s="505"/>
      <c r="G86" s="505"/>
      <c r="H86" s="505"/>
      <c r="I86" s="505"/>
      <c r="J86" s="505"/>
      <c r="K86" s="505"/>
      <c r="L86" s="505"/>
      <c r="M86" s="505"/>
      <c r="N86" s="505"/>
      <c r="O86" s="505"/>
      <c r="P86" s="505"/>
      <c r="Q86" s="505"/>
      <c r="R86" s="505"/>
      <c r="S86" s="505"/>
      <c r="T86" s="505"/>
      <c r="U86" s="505"/>
      <c r="V86" s="505"/>
      <c r="W86" s="505"/>
      <c r="X86" s="505"/>
      <c r="Y86" s="505"/>
      <c r="Z86" s="505"/>
      <c r="AA86" s="505"/>
      <c r="AB86" s="505"/>
      <c r="AC86" s="505"/>
      <c r="AD86" s="505"/>
      <c r="AE86" s="505"/>
      <c r="AF86" s="505"/>
      <c r="AG86" s="505"/>
      <c r="AH86" s="505"/>
      <c r="AI86" s="505"/>
      <c r="AJ86" s="505"/>
      <c r="AK86" s="505"/>
      <c r="AL86" s="505"/>
      <c r="AM86" s="505"/>
      <c r="AN86" s="505"/>
      <c r="AO86" s="505"/>
      <c r="AX86" s="505"/>
      <c r="AY86" s="505"/>
      <c r="AZ86" s="505"/>
      <c r="BA86" s="505"/>
      <c r="BB86" s="505"/>
    </row>
    <row r="87" spans="2:54" s="107" customFormat="1">
      <c r="B87" s="505"/>
      <c r="C87" s="505"/>
      <c r="D87" s="505"/>
      <c r="E87" s="505"/>
      <c r="F87" s="505"/>
      <c r="G87" s="505"/>
      <c r="H87" s="505"/>
      <c r="I87" s="505"/>
      <c r="J87" s="505"/>
      <c r="K87" s="505"/>
      <c r="L87" s="505"/>
      <c r="M87" s="505"/>
      <c r="N87" s="505"/>
      <c r="O87" s="505"/>
      <c r="P87" s="505"/>
      <c r="Q87" s="505"/>
      <c r="R87" s="505"/>
      <c r="S87" s="505"/>
      <c r="T87" s="505"/>
      <c r="U87" s="505"/>
      <c r="V87" s="505"/>
      <c r="W87" s="505"/>
      <c r="X87" s="505"/>
      <c r="Y87" s="505"/>
      <c r="Z87" s="505"/>
      <c r="AA87" s="505"/>
      <c r="AB87" s="505"/>
      <c r="AC87" s="505"/>
      <c r="AD87" s="505"/>
      <c r="AE87" s="505"/>
      <c r="AF87" s="505"/>
      <c r="AG87" s="505"/>
      <c r="AH87" s="505"/>
      <c r="AI87" s="505"/>
      <c r="AJ87" s="505"/>
      <c r="AK87" s="505"/>
      <c r="AL87" s="505"/>
      <c r="AM87" s="505"/>
      <c r="AN87" s="505"/>
      <c r="AO87" s="505"/>
      <c r="AX87" s="505"/>
      <c r="AY87" s="505"/>
      <c r="AZ87" s="505"/>
      <c r="BA87" s="505"/>
      <c r="BB87" s="505"/>
    </row>
    <row r="88" spans="2:54" s="107" customFormat="1">
      <c r="B88" s="505"/>
      <c r="C88" s="505"/>
      <c r="D88" s="505"/>
      <c r="E88" s="505"/>
      <c r="F88" s="505"/>
      <c r="G88" s="505"/>
      <c r="H88" s="505"/>
      <c r="I88" s="505"/>
      <c r="J88" s="505"/>
      <c r="K88" s="505"/>
      <c r="L88" s="505"/>
      <c r="M88" s="505"/>
      <c r="N88" s="505"/>
      <c r="O88" s="505"/>
      <c r="P88" s="505"/>
      <c r="Q88" s="505"/>
      <c r="R88" s="505"/>
      <c r="S88" s="505"/>
      <c r="T88" s="505"/>
      <c r="U88" s="505"/>
      <c r="V88" s="505"/>
      <c r="W88" s="505"/>
      <c r="X88" s="505"/>
      <c r="Y88" s="505"/>
      <c r="Z88" s="505"/>
      <c r="AA88" s="505"/>
      <c r="AB88" s="505"/>
      <c r="AC88" s="505"/>
      <c r="AD88" s="505"/>
      <c r="AE88" s="505"/>
      <c r="AF88" s="505"/>
      <c r="AG88" s="505"/>
      <c r="AH88" s="505"/>
      <c r="AI88" s="505"/>
      <c r="AJ88" s="505"/>
      <c r="AK88" s="505"/>
      <c r="AL88" s="505"/>
      <c r="AM88" s="505"/>
      <c r="AN88" s="505"/>
      <c r="AO88" s="505"/>
      <c r="AX88" s="505"/>
      <c r="AY88" s="505"/>
      <c r="AZ88" s="505"/>
      <c r="BA88" s="505"/>
      <c r="BB88" s="505"/>
    </row>
    <row r="89" spans="2:54" s="107" customFormat="1">
      <c r="B89" s="505"/>
      <c r="C89" s="505"/>
      <c r="D89" s="505"/>
      <c r="E89" s="505"/>
      <c r="F89" s="505"/>
      <c r="G89" s="505"/>
      <c r="H89" s="505"/>
      <c r="I89" s="505"/>
      <c r="J89" s="505"/>
      <c r="K89" s="505"/>
      <c r="L89" s="505"/>
      <c r="M89" s="505"/>
      <c r="N89" s="505"/>
      <c r="O89" s="505"/>
      <c r="P89" s="505"/>
      <c r="Q89" s="505"/>
      <c r="R89" s="505"/>
      <c r="S89" s="505"/>
      <c r="T89" s="505"/>
      <c r="U89" s="505"/>
      <c r="V89" s="505"/>
      <c r="W89" s="505"/>
      <c r="X89" s="505"/>
      <c r="Y89" s="505"/>
      <c r="Z89" s="505"/>
      <c r="AA89" s="505"/>
      <c r="AB89" s="505"/>
      <c r="AC89" s="505"/>
      <c r="AD89" s="505"/>
      <c r="AE89" s="505"/>
      <c r="AF89" s="505"/>
      <c r="AG89" s="505"/>
      <c r="AH89" s="505"/>
      <c r="AI89" s="505"/>
      <c r="AJ89" s="505"/>
      <c r="AK89" s="505"/>
      <c r="AL89" s="505"/>
      <c r="AM89" s="505"/>
      <c r="AN89" s="505"/>
      <c r="AO89" s="505"/>
      <c r="AX89" s="102"/>
      <c r="AY89" s="102"/>
      <c r="AZ89" s="102"/>
      <c r="BA89" s="102"/>
      <c r="BB89" s="102"/>
    </row>
    <row r="90" spans="2:54" s="107" customFormat="1">
      <c r="B90" s="102"/>
      <c r="C90" s="102"/>
      <c r="D90" s="102"/>
      <c r="E90" s="102"/>
      <c r="F90" s="102"/>
      <c r="G90" s="102"/>
      <c r="H90" s="102"/>
      <c r="I90" s="102"/>
      <c r="J90" s="102"/>
      <c r="K90" s="102"/>
      <c r="L90" s="102"/>
      <c r="M90" s="102"/>
      <c r="N90" s="102"/>
      <c r="O90" s="102"/>
      <c r="P90" s="102"/>
      <c r="Q90" s="102"/>
      <c r="R90" s="102"/>
      <c r="S90" s="102"/>
      <c r="T90" s="102"/>
      <c r="U90" s="102"/>
      <c r="V90" s="102"/>
      <c r="W90" s="102"/>
      <c r="X90" s="102"/>
      <c r="Y90" s="102"/>
      <c r="Z90" s="102"/>
      <c r="AA90" s="102"/>
      <c r="AB90" s="102"/>
      <c r="AC90" s="102"/>
      <c r="AD90" s="102"/>
      <c r="AE90" s="102"/>
      <c r="AF90" s="102"/>
      <c r="AG90" s="102"/>
      <c r="AH90" s="102"/>
      <c r="AI90" s="102"/>
      <c r="AJ90" s="102"/>
      <c r="AK90" s="102"/>
      <c r="AL90" s="102"/>
      <c r="AM90" s="102"/>
      <c r="AN90" s="102"/>
      <c r="AO90" s="102"/>
      <c r="AX90" s="102"/>
      <c r="AY90" s="102"/>
      <c r="AZ90" s="102"/>
      <c r="BA90" s="102"/>
      <c r="BB90" s="102"/>
    </row>
    <row r="91" spans="2:54" s="107" customFormat="1">
      <c r="B91" s="102"/>
      <c r="C91" s="102"/>
      <c r="D91" s="102"/>
      <c r="E91" s="102"/>
      <c r="F91" s="102"/>
      <c r="G91" s="102"/>
      <c r="H91" s="102"/>
      <c r="I91" s="102"/>
      <c r="J91" s="102"/>
      <c r="K91" s="102"/>
      <c r="L91" s="102"/>
      <c r="M91" s="102"/>
      <c r="N91" s="102"/>
      <c r="O91" s="102"/>
      <c r="P91" s="102"/>
      <c r="Q91" s="102"/>
      <c r="R91" s="102"/>
      <c r="S91" s="102"/>
      <c r="T91" s="102"/>
      <c r="U91" s="102"/>
      <c r="V91" s="102"/>
      <c r="W91" s="102"/>
      <c r="X91" s="102"/>
      <c r="Y91" s="102"/>
      <c r="Z91" s="102"/>
      <c r="AA91" s="102"/>
      <c r="AB91" s="102"/>
      <c r="AC91" s="102"/>
      <c r="AD91" s="102"/>
      <c r="AE91" s="102"/>
      <c r="AF91" s="102"/>
      <c r="AG91" s="102"/>
      <c r="AH91" s="102"/>
      <c r="AI91" s="102"/>
      <c r="AJ91" s="102"/>
      <c r="AK91" s="102"/>
      <c r="AL91" s="102"/>
      <c r="AM91" s="102"/>
      <c r="AN91" s="102"/>
      <c r="AO91" s="102"/>
      <c r="AX91" s="102"/>
      <c r="AY91" s="102"/>
      <c r="AZ91" s="102"/>
      <c r="BA91" s="102"/>
      <c r="BB91" s="102"/>
    </row>
    <row r="92" spans="2:54" s="107" customFormat="1">
      <c r="B92" s="102"/>
      <c r="C92" s="102"/>
      <c r="D92" s="102"/>
      <c r="E92" s="102"/>
      <c r="F92" s="102"/>
      <c r="G92" s="102"/>
      <c r="H92" s="102"/>
      <c r="I92" s="102"/>
      <c r="J92" s="102"/>
      <c r="K92" s="102"/>
      <c r="L92" s="102"/>
      <c r="M92" s="102"/>
      <c r="N92" s="102"/>
      <c r="O92" s="102"/>
      <c r="P92" s="102"/>
      <c r="Q92" s="102"/>
      <c r="R92" s="102"/>
      <c r="S92" s="102"/>
      <c r="T92" s="102"/>
      <c r="U92" s="102"/>
      <c r="V92" s="102"/>
      <c r="W92" s="102"/>
      <c r="X92" s="102"/>
      <c r="Y92" s="102"/>
      <c r="Z92" s="102"/>
      <c r="AA92" s="102"/>
      <c r="AB92" s="102"/>
      <c r="AC92" s="102"/>
      <c r="AD92" s="102"/>
      <c r="AE92" s="102"/>
      <c r="AF92" s="102"/>
      <c r="AG92" s="102"/>
      <c r="AH92" s="102"/>
      <c r="AI92" s="102"/>
      <c r="AJ92" s="102"/>
      <c r="AK92" s="102"/>
      <c r="AL92" s="102"/>
      <c r="AM92" s="102"/>
      <c r="AN92" s="102"/>
      <c r="AO92" s="102"/>
      <c r="AX92" s="102"/>
      <c r="AY92" s="102"/>
      <c r="AZ92" s="102"/>
      <c r="BA92" s="102"/>
      <c r="BB92" s="102"/>
    </row>
    <row r="93" spans="2:54" s="107" customFormat="1">
      <c r="B93" s="102"/>
      <c r="C93" s="102"/>
      <c r="D93" s="102"/>
      <c r="E93" s="102"/>
      <c r="F93" s="102"/>
      <c r="G93" s="102"/>
      <c r="H93" s="102"/>
      <c r="I93" s="102"/>
      <c r="J93" s="102"/>
      <c r="K93" s="102"/>
      <c r="L93" s="102"/>
      <c r="M93" s="102"/>
      <c r="N93" s="102"/>
      <c r="O93" s="102"/>
      <c r="P93" s="102"/>
      <c r="Q93" s="102"/>
      <c r="R93" s="102"/>
      <c r="S93" s="102"/>
      <c r="T93" s="102"/>
      <c r="U93" s="102"/>
      <c r="V93" s="102"/>
      <c r="W93" s="102"/>
      <c r="X93" s="102"/>
      <c r="Y93" s="102"/>
      <c r="Z93" s="102"/>
      <c r="AA93" s="102"/>
      <c r="AB93" s="102"/>
      <c r="AC93" s="102"/>
      <c r="AD93" s="102"/>
      <c r="AE93" s="102"/>
      <c r="AF93" s="102"/>
      <c r="AG93" s="102"/>
      <c r="AH93" s="102"/>
      <c r="AI93" s="102"/>
      <c r="AJ93" s="102"/>
      <c r="AK93" s="102"/>
      <c r="AL93" s="102"/>
      <c r="AM93" s="102"/>
      <c r="AN93" s="102"/>
      <c r="AO93" s="102"/>
      <c r="AX93" s="102"/>
      <c r="AY93" s="102"/>
      <c r="AZ93" s="102"/>
      <c r="BA93" s="102"/>
      <c r="BB93" s="102"/>
    </row>
    <row r="94" spans="2:54" s="107" customFormat="1">
      <c r="B94" s="102"/>
      <c r="C94" s="102"/>
      <c r="D94" s="102"/>
      <c r="E94" s="102"/>
      <c r="F94" s="102"/>
      <c r="G94" s="102"/>
      <c r="H94" s="102"/>
      <c r="I94" s="102"/>
      <c r="J94" s="102"/>
      <c r="K94" s="102"/>
      <c r="L94" s="102"/>
      <c r="M94" s="102"/>
      <c r="N94" s="102"/>
      <c r="O94" s="102"/>
      <c r="P94" s="102"/>
      <c r="Q94" s="102"/>
      <c r="R94" s="102"/>
      <c r="S94" s="102"/>
      <c r="T94" s="102"/>
      <c r="U94" s="102"/>
      <c r="V94" s="102"/>
      <c r="W94" s="102"/>
      <c r="X94" s="102"/>
      <c r="Y94" s="102"/>
      <c r="Z94" s="102"/>
      <c r="AA94" s="102"/>
      <c r="AB94" s="102"/>
      <c r="AC94" s="102"/>
      <c r="AD94" s="102"/>
      <c r="AE94" s="102"/>
      <c r="AF94" s="102"/>
      <c r="AG94" s="102"/>
      <c r="AH94" s="102"/>
      <c r="AI94" s="102"/>
      <c r="AJ94" s="102"/>
      <c r="AK94" s="102"/>
      <c r="AL94" s="102"/>
      <c r="AM94" s="102"/>
      <c r="AN94" s="102"/>
      <c r="AO94" s="102"/>
      <c r="AX94" s="102"/>
      <c r="AY94" s="102"/>
      <c r="AZ94" s="102"/>
      <c r="BA94" s="102"/>
      <c r="BB94" s="102"/>
    </row>
    <row r="95" spans="2:54" s="107" customFormat="1">
      <c r="B95" s="102"/>
      <c r="C95" s="102"/>
      <c r="D95" s="102"/>
      <c r="E95" s="102"/>
      <c r="F95" s="102"/>
      <c r="G95" s="102"/>
      <c r="H95" s="102"/>
      <c r="I95" s="102"/>
      <c r="J95" s="102"/>
      <c r="K95" s="102"/>
      <c r="L95" s="102"/>
      <c r="M95" s="102"/>
      <c r="N95" s="102"/>
      <c r="O95" s="102"/>
      <c r="P95" s="102"/>
      <c r="Q95" s="102"/>
      <c r="R95" s="102"/>
      <c r="S95" s="102"/>
      <c r="T95" s="102"/>
      <c r="U95" s="102"/>
      <c r="V95" s="102"/>
      <c r="W95" s="102"/>
      <c r="X95" s="102"/>
      <c r="Y95" s="102"/>
      <c r="Z95" s="102"/>
      <c r="AA95" s="102"/>
      <c r="AB95" s="102"/>
      <c r="AC95" s="102"/>
      <c r="AD95" s="102"/>
      <c r="AE95" s="102"/>
      <c r="AF95" s="102"/>
      <c r="AG95" s="102"/>
      <c r="AH95" s="102"/>
      <c r="AI95" s="102"/>
      <c r="AJ95" s="102"/>
      <c r="AK95" s="102"/>
      <c r="AL95" s="102"/>
      <c r="AM95" s="102"/>
      <c r="AN95" s="102"/>
      <c r="AO95" s="102"/>
      <c r="AX95" s="102"/>
      <c r="AY95" s="102"/>
      <c r="AZ95" s="102"/>
      <c r="BA95" s="102"/>
      <c r="BB95" s="102"/>
    </row>
    <row r="96" spans="2:54" s="505" customFormat="1">
      <c r="B96" s="102"/>
      <c r="C96" s="102"/>
      <c r="D96" s="102"/>
      <c r="E96" s="102"/>
      <c r="F96" s="102"/>
      <c r="G96" s="102"/>
      <c r="H96" s="102"/>
      <c r="I96" s="102"/>
      <c r="J96" s="102"/>
      <c r="K96" s="102"/>
      <c r="L96" s="102"/>
      <c r="M96" s="102"/>
      <c r="N96" s="102"/>
      <c r="O96" s="102"/>
      <c r="P96" s="102"/>
      <c r="Q96" s="102"/>
      <c r="R96" s="102"/>
      <c r="S96" s="102"/>
      <c r="T96" s="102"/>
      <c r="U96" s="102"/>
      <c r="V96" s="102"/>
      <c r="W96" s="102"/>
      <c r="X96" s="102"/>
      <c r="Y96" s="102"/>
      <c r="Z96" s="102"/>
      <c r="AA96" s="102"/>
      <c r="AB96" s="102"/>
      <c r="AC96" s="102"/>
      <c r="AD96" s="102"/>
      <c r="AE96" s="102"/>
      <c r="AF96" s="102"/>
      <c r="AG96" s="102"/>
      <c r="AH96" s="102"/>
      <c r="AI96" s="102"/>
      <c r="AJ96" s="102"/>
      <c r="AK96" s="102"/>
      <c r="AL96" s="102"/>
      <c r="AM96" s="102"/>
      <c r="AN96" s="102"/>
      <c r="AO96" s="102"/>
      <c r="AX96" s="102"/>
      <c r="AY96" s="102"/>
      <c r="AZ96" s="102"/>
      <c r="BA96" s="102"/>
      <c r="BB96" s="102"/>
    </row>
    <row r="97" spans="2:54" s="505" customFormat="1">
      <c r="B97" s="102"/>
      <c r="C97" s="102"/>
      <c r="D97" s="102"/>
      <c r="E97" s="102"/>
      <c r="F97" s="102"/>
      <c r="G97" s="102"/>
      <c r="H97" s="102"/>
      <c r="I97" s="102"/>
      <c r="J97" s="102"/>
      <c r="K97" s="102"/>
      <c r="L97" s="102"/>
      <c r="M97" s="102"/>
      <c r="N97" s="102"/>
      <c r="O97" s="102"/>
      <c r="P97" s="102"/>
      <c r="Q97" s="102"/>
      <c r="R97" s="102"/>
      <c r="S97" s="102"/>
      <c r="T97" s="102"/>
      <c r="U97" s="102"/>
      <c r="V97" s="102"/>
      <c r="W97" s="102"/>
      <c r="X97" s="102"/>
      <c r="Y97" s="102"/>
      <c r="Z97" s="102"/>
      <c r="AA97" s="102"/>
      <c r="AB97" s="102"/>
      <c r="AC97" s="102"/>
      <c r="AD97" s="102"/>
      <c r="AE97" s="102"/>
      <c r="AF97" s="102"/>
      <c r="AG97" s="102"/>
      <c r="AH97" s="102"/>
      <c r="AI97" s="102"/>
      <c r="AJ97" s="102"/>
      <c r="AK97" s="102"/>
      <c r="AL97" s="102"/>
      <c r="AM97" s="102"/>
      <c r="AN97" s="102"/>
      <c r="AO97" s="102"/>
      <c r="AX97" s="102"/>
      <c r="AY97" s="102"/>
      <c r="AZ97" s="102"/>
      <c r="BA97" s="102"/>
      <c r="BB97" s="102"/>
    </row>
    <row r="98" spans="2:54" s="505" customFormat="1">
      <c r="B98" s="102"/>
      <c r="C98" s="102"/>
      <c r="D98" s="102"/>
      <c r="E98" s="102"/>
      <c r="F98" s="102"/>
      <c r="G98" s="102"/>
      <c r="H98" s="102"/>
      <c r="I98" s="102"/>
      <c r="J98" s="102"/>
      <c r="K98" s="102"/>
      <c r="L98" s="102"/>
      <c r="M98" s="102"/>
      <c r="N98" s="102"/>
      <c r="O98" s="102"/>
      <c r="P98" s="102"/>
      <c r="Q98" s="102"/>
      <c r="R98" s="102"/>
      <c r="S98" s="102"/>
      <c r="T98" s="102"/>
      <c r="U98" s="102"/>
      <c r="V98" s="102"/>
      <c r="W98" s="102"/>
      <c r="X98" s="102"/>
      <c r="Y98" s="102"/>
      <c r="Z98" s="102"/>
      <c r="AA98" s="102"/>
      <c r="AB98" s="102"/>
      <c r="AC98" s="102"/>
      <c r="AD98" s="102"/>
      <c r="AE98" s="102"/>
      <c r="AF98" s="102"/>
      <c r="AG98" s="102"/>
      <c r="AH98" s="102"/>
      <c r="AI98" s="102"/>
      <c r="AJ98" s="102"/>
      <c r="AK98" s="102"/>
      <c r="AL98" s="102"/>
      <c r="AM98" s="102"/>
      <c r="AN98" s="102"/>
      <c r="AO98" s="102"/>
      <c r="AX98" s="1"/>
      <c r="AY98" s="1"/>
      <c r="AZ98" s="1"/>
      <c r="BA98" s="1"/>
      <c r="BB98" s="1"/>
    </row>
    <row r="99" spans="2:54" s="505" customFormat="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X99" s="1"/>
      <c r="AY99" s="1"/>
      <c r="AZ99" s="1"/>
      <c r="BA99" s="1"/>
      <c r="BB99" s="1"/>
    </row>
    <row r="100" spans="2:54" s="505" customFormat="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X100" s="1"/>
      <c r="AY100" s="1"/>
      <c r="AZ100" s="1"/>
      <c r="BA100" s="1"/>
      <c r="BB100" s="1"/>
    </row>
    <row r="101" spans="2:54" s="505" customFormat="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X101" s="1"/>
      <c r="AY101" s="1"/>
      <c r="AZ101" s="1"/>
      <c r="BA101" s="1"/>
      <c r="BB101" s="1"/>
    </row>
    <row r="102" spans="2:54" s="505" customFormat="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X102" s="1"/>
      <c r="AY102" s="1"/>
      <c r="AZ102" s="1"/>
      <c r="BA102" s="1"/>
      <c r="BB102" s="1"/>
    </row>
    <row r="103" spans="2:54" s="505" customFormat="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X103" s="1"/>
      <c r="AY103" s="1"/>
      <c r="AZ103" s="1"/>
      <c r="BA103" s="1"/>
      <c r="BB103" s="1"/>
    </row>
    <row r="104" spans="2:54" s="505" customFormat="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X104" s="1"/>
      <c r="AY104" s="1"/>
      <c r="AZ104" s="1"/>
      <c r="BA104" s="1"/>
      <c r="BB104" s="1"/>
    </row>
    <row r="105" spans="2:54" s="505" customFormat="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X105" s="1"/>
      <c r="AY105" s="1"/>
      <c r="AZ105" s="1"/>
      <c r="BA105" s="1"/>
      <c r="BB105" s="1"/>
    </row>
    <row r="106" spans="2:54" s="505" customFormat="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X106" s="1"/>
      <c r="AY106" s="1"/>
      <c r="AZ106" s="1"/>
      <c r="BA106" s="1"/>
      <c r="BB106" s="1"/>
    </row>
    <row r="107" spans="2:54" s="102" customFormat="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X107" s="1"/>
      <c r="AY107" s="1"/>
      <c r="AZ107" s="1"/>
      <c r="BA107" s="1"/>
      <c r="BB107" s="1"/>
    </row>
    <row r="108" spans="2:54" s="102" customFormat="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X108" s="1"/>
      <c r="AY108" s="1"/>
      <c r="AZ108" s="1"/>
      <c r="BA108" s="1"/>
      <c r="BB108" s="1"/>
    </row>
    <row r="109" spans="2:54" s="102" customFormat="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X109" s="1"/>
      <c r="AY109" s="1"/>
      <c r="AZ109" s="1"/>
      <c r="BA109" s="1"/>
      <c r="BB109" s="1"/>
    </row>
    <row r="110" spans="2:54" s="102" customFormat="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X110" s="1"/>
      <c r="AY110" s="1"/>
      <c r="AZ110" s="1"/>
      <c r="BA110" s="1"/>
      <c r="BB110" s="1"/>
    </row>
    <row r="111" spans="2:54" s="102" customFormat="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X111" s="1"/>
      <c r="AY111" s="1"/>
      <c r="AZ111" s="1"/>
      <c r="BA111" s="1"/>
      <c r="BB111" s="1"/>
    </row>
    <row r="112" spans="2:54" s="102" customFormat="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X112" s="1"/>
      <c r="AY112" s="1"/>
      <c r="AZ112" s="1"/>
      <c r="BA112" s="1"/>
      <c r="BB112" s="1"/>
    </row>
    <row r="113" spans="2:54" s="102" customFormat="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X113" s="1"/>
      <c r="AY113" s="1"/>
      <c r="AZ113" s="1"/>
      <c r="BA113" s="1"/>
      <c r="BB113" s="1"/>
    </row>
    <row r="114" spans="2:54" s="102" customFormat="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X114" s="1"/>
      <c r="AY114" s="1"/>
      <c r="AZ114" s="1"/>
      <c r="BA114" s="1"/>
      <c r="BB114" s="1"/>
    </row>
    <row r="115" spans="2:54" s="102" customFormat="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X115" s="1"/>
      <c r="AY115" s="1"/>
      <c r="AZ115" s="1"/>
      <c r="BA115" s="1"/>
      <c r="BB115" s="1"/>
    </row>
    <row r="1048214" spans="5:5">
      <c r="E1048214" s="129"/>
    </row>
  </sheetData>
  <sheetProtection sheet="1"/>
  <mergeCells count="39">
    <mergeCell ref="D35:E35"/>
    <mergeCell ref="M26:O26"/>
    <mergeCell ref="M18:O18"/>
    <mergeCell ref="M22:O22"/>
    <mergeCell ref="D27:E27"/>
    <mergeCell ref="W5:AA8"/>
    <mergeCell ref="I10:AO10"/>
    <mergeCell ref="L5:M6"/>
    <mergeCell ref="G5:H5"/>
    <mergeCell ref="O5:T6"/>
    <mergeCell ref="I5:I6"/>
    <mergeCell ref="K5:K6"/>
    <mergeCell ref="N5:N6"/>
    <mergeCell ref="J5:J6"/>
    <mergeCell ref="AC5:AL7"/>
    <mergeCell ref="B9:E9"/>
    <mergeCell ref="G6:H6"/>
    <mergeCell ref="H21:L23"/>
    <mergeCell ref="H25:L27"/>
    <mergeCell ref="H17:L19"/>
    <mergeCell ref="D18:E18"/>
    <mergeCell ref="D17:E17"/>
    <mergeCell ref="D19:E19"/>
    <mergeCell ref="D21:E21"/>
    <mergeCell ref="D22:E22"/>
    <mergeCell ref="D23:E23"/>
    <mergeCell ref="D25:E25"/>
    <mergeCell ref="D26:E26"/>
    <mergeCell ref="AQ12:AS13"/>
    <mergeCell ref="AT12:AT14"/>
    <mergeCell ref="L48:T48"/>
    <mergeCell ref="L46:T46"/>
    <mergeCell ref="L44:T44"/>
    <mergeCell ref="P22:S22"/>
    <mergeCell ref="AL36:AL37"/>
    <mergeCell ref="P18:S18"/>
    <mergeCell ref="J42:T42"/>
    <mergeCell ref="J40:T40"/>
    <mergeCell ref="P26:S26"/>
  </mergeCells>
  <conditionalFormatting sqref="W18">
    <cfRule type="cellIs" dxfId="7433" priority="619" operator="greaterThan">
      <formula>3</formula>
    </cfRule>
  </conditionalFormatting>
  <conditionalFormatting sqref="W18">
    <cfRule type="cellIs" dxfId="7432" priority="620" operator="lessThan">
      <formula>1</formula>
    </cfRule>
  </conditionalFormatting>
  <conditionalFormatting sqref="W18">
    <cfRule type="cellIs" dxfId="7431" priority="621" operator="equal">
      <formula>3</formula>
    </cfRule>
  </conditionalFormatting>
  <conditionalFormatting sqref="W18">
    <cfRule type="cellIs" dxfId="7430" priority="622" operator="equal">
      <formula>2</formula>
    </cfRule>
  </conditionalFormatting>
  <conditionalFormatting sqref="W18">
    <cfRule type="cellIs" dxfId="7429" priority="623" operator="equal">
      <formula>$X$23</formula>
    </cfRule>
  </conditionalFormatting>
  <conditionalFormatting sqref="W22">
    <cfRule type="cellIs" dxfId="7428" priority="550" operator="greaterThan">
      <formula>3</formula>
    </cfRule>
  </conditionalFormatting>
  <conditionalFormatting sqref="W22">
    <cfRule type="cellIs" dxfId="7427" priority="551" operator="lessThan">
      <formula>1</formula>
    </cfRule>
  </conditionalFormatting>
  <conditionalFormatting sqref="W22">
    <cfRule type="cellIs" dxfId="7426" priority="552" operator="equal">
      <formula>3</formula>
    </cfRule>
  </conditionalFormatting>
  <conditionalFormatting sqref="W22">
    <cfRule type="cellIs" dxfId="7425" priority="553" operator="equal">
      <formula>2</formula>
    </cfRule>
  </conditionalFormatting>
  <conditionalFormatting sqref="W22">
    <cfRule type="cellIs" dxfId="7424" priority="554" operator="equal">
      <formula>$X$23</formula>
    </cfRule>
  </conditionalFormatting>
  <conditionalFormatting sqref="W26">
    <cfRule type="cellIs" dxfId="7423" priority="545" operator="greaterThan">
      <formula>3</formula>
    </cfRule>
  </conditionalFormatting>
  <conditionalFormatting sqref="W26">
    <cfRule type="cellIs" dxfId="7422" priority="546" operator="lessThan">
      <formula>1</formula>
    </cfRule>
  </conditionalFormatting>
  <conditionalFormatting sqref="W26">
    <cfRule type="cellIs" dxfId="7421" priority="547" operator="equal">
      <formula>3</formula>
    </cfRule>
  </conditionalFormatting>
  <conditionalFormatting sqref="W26">
    <cfRule type="cellIs" dxfId="7420" priority="548" operator="equal">
      <formula>2</formula>
    </cfRule>
  </conditionalFormatting>
  <conditionalFormatting sqref="W26">
    <cfRule type="cellIs" dxfId="7419" priority="549" operator="equal">
      <formula>$X$23</formula>
    </cfRule>
  </conditionalFormatting>
  <conditionalFormatting sqref="U40">
    <cfRule type="cellIs" dxfId="7418" priority="280" operator="between">
      <formula>75</formula>
      <formula>100</formula>
    </cfRule>
  </conditionalFormatting>
  <conditionalFormatting sqref="U40">
    <cfRule type="cellIs" dxfId="7417" priority="281" operator="between">
      <formula>50</formula>
      <formula>74.999</formula>
    </cfRule>
  </conditionalFormatting>
  <conditionalFormatting sqref="U40">
    <cfRule type="cellIs" dxfId="7416" priority="282" operator="between">
      <formula>25</formula>
      <formula>49.999</formula>
    </cfRule>
  </conditionalFormatting>
  <conditionalFormatting sqref="U40">
    <cfRule type="cellIs" dxfId="7415" priority="283" operator="between">
      <formula>0.001</formula>
      <formula>24.999</formula>
    </cfRule>
  </conditionalFormatting>
  <conditionalFormatting sqref="D18">
    <cfRule type="beginsWith" dxfId="7414" priority="274" operator="beginsWith" text="?">
      <formula>LEFT(D18,LEN("?"))="?"</formula>
    </cfRule>
  </conditionalFormatting>
  <conditionalFormatting sqref="D22">
    <cfRule type="beginsWith" dxfId="7413" priority="273" operator="beginsWith" text="?">
      <formula>LEFT(D22,LEN("?"))="?"</formula>
    </cfRule>
  </conditionalFormatting>
  <conditionalFormatting sqref="D26">
    <cfRule type="beginsWith" dxfId="7412" priority="272" operator="beginsWith" text="?">
      <formula>LEFT(D26,LEN("?"))="?"</formula>
    </cfRule>
  </conditionalFormatting>
  <conditionalFormatting sqref="H17:L19">
    <cfRule type="beginsWith" dxfId="7411" priority="264" operator="beginsWith" text="?">
      <formula>LEFT(H17,LEN("?"))="?"</formula>
    </cfRule>
  </conditionalFormatting>
  <conditionalFormatting sqref="H35:L35">
    <cfRule type="beginsWith" dxfId="7410" priority="259" operator="beginsWith" text="?">
      <formula>LEFT(H35,LEN("?"))="?"</formula>
    </cfRule>
  </conditionalFormatting>
  <conditionalFormatting sqref="G5:H5">
    <cfRule type="beginsWith" dxfId="7409" priority="253" operator="beginsWith" text="?">
      <formula>LEFT(G5,LEN("?"))="?"</formula>
    </cfRule>
  </conditionalFormatting>
  <conditionalFormatting sqref="J5 L5">
    <cfRule type="beginsWith" dxfId="7408" priority="252" operator="beginsWith" text="?">
      <formula>LEFT(J5,LEN("?"))="?"</formula>
    </cfRule>
  </conditionalFormatting>
  <conditionalFormatting sqref="G6:H6">
    <cfRule type="beginsWith" dxfId="7407" priority="251" operator="beginsWith" text="?">
      <formula>LEFT(G6,LEN("?"))="?"</formula>
    </cfRule>
  </conditionalFormatting>
  <conditionalFormatting sqref="O5:T6">
    <cfRule type="beginsWith" dxfId="7406" priority="250" operator="beginsWith" text="?">
      <formula>LEFT(O5,LEN("?"))="?"</formula>
    </cfRule>
  </conditionalFormatting>
  <conditionalFormatting sqref="U26">
    <cfRule type="cellIs" dxfId="7405" priority="190" operator="between">
      <formula>15</formula>
      <formula>20</formula>
    </cfRule>
  </conditionalFormatting>
  <conditionalFormatting sqref="U26">
    <cfRule type="cellIs" dxfId="7404" priority="191" operator="between">
      <formula>10</formula>
      <formula>14.999</formula>
    </cfRule>
  </conditionalFormatting>
  <conditionalFormatting sqref="U26">
    <cfRule type="cellIs" dxfId="7403" priority="192" operator="between">
      <formula>5</formula>
      <formula>9.999</formula>
    </cfRule>
  </conditionalFormatting>
  <conditionalFormatting sqref="U26">
    <cfRule type="cellIs" dxfId="7402" priority="193" operator="between">
      <formula>0.001</formula>
      <formula>4.999</formula>
    </cfRule>
  </conditionalFormatting>
  <conditionalFormatting sqref="P18:S18">
    <cfRule type="containsText" dxfId="7401" priority="154" operator="containsText" text="ggggggggggggggg">
      <formula>NOT(ISERROR(SEARCH("ggggggggggggggg",P18)))</formula>
    </cfRule>
  </conditionalFormatting>
  <conditionalFormatting sqref="P18:S18">
    <cfRule type="containsText" dxfId="7400" priority="155" operator="containsText" text="gggggggggg">
      <formula>NOT(ISERROR(SEARCH("gggggggggg",P18)))</formula>
    </cfRule>
  </conditionalFormatting>
  <conditionalFormatting sqref="P18:S18">
    <cfRule type="containsText" dxfId="7399" priority="156" operator="containsText" text="ggggg">
      <formula>NOT(ISERROR(SEARCH("ggggg",P18)))</formula>
    </cfRule>
  </conditionalFormatting>
  <conditionalFormatting sqref="P18:S18">
    <cfRule type="containsText" dxfId="7398" priority="157" operator="containsText" text="g">
      <formula>NOT(ISERROR(SEARCH("g",P18)))</formula>
    </cfRule>
  </conditionalFormatting>
  <conditionalFormatting sqref="P22:S22">
    <cfRule type="containsText" dxfId="7397" priority="146" operator="containsText" text="ggggggggggggggg">
      <formula>NOT(ISERROR(SEARCH("ggggggggggggggg",P22)))</formula>
    </cfRule>
  </conditionalFormatting>
  <conditionalFormatting sqref="P22:S22">
    <cfRule type="containsText" dxfId="7396" priority="147" operator="containsText" text="gggggggggg">
      <formula>NOT(ISERROR(SEARCH("gggggggggg",P22)))</formula>
    </cfRule>
  </conditionalFormatting>
  <conditionalFormatting sqref="P22:S22">
    <cfRule type="containsText" dxfId="7395" priority="148" operator="containsText" text="ggggg">
      <formula>NOT(ISERROR(SEARCH("ggggg",P22)))</formula>
    </cfRule>
  </conditionalFormatting>
  <conditionalFormatting sqref="P22:S22">
    <cfRule type="containsText" dxfId="7394" priority="149" operator="containsText" text="g">
      <formula>NOT(ISERROR(SEARCH("g",P22)))</formula>
    </cfRule>
  </conditionalFormatting>
  <conditionalFormatting sqref="P26:S26">
    <cfRule type="containsText" dxfId="7393" priority="142" operator="containsText" text="ggggggggggggggg">
      <formula>NOT(ISERROR(SEARCH("ggggggggggggggg",P26)))</formula>
    </cfRule>
  </conditionalFormatting>
  <conditionalFormatting sqref="P26:S26">
    <cfRule type="containsText" dxfId="7392" priority="143" operator="containsText" text="gggggggggg">
      <formula>NOT(ISERROR(SEARCH("gggggggggg",P26)))</formula>
    </cfRule>
  </conditionalFormatting>
  <conditionalFormatting sqref="P26:S26">
    <cfRule type="containsText" dxfId="7391" priority="144" operator="containsText" text="ggggg">
      <formula>NOT(ISERROR(SEARCH("ggggg",P26)))</formula>
    </cfRule>
  </conditionalFormatting>
  <conditionalFormatting sqref="P26:S26">
    <cfRule type="containsText" dxfId="7390" priority="145" operator="containsText" text="g">
      <formula>NOT(ISERROR(SEARCH("g",P26)))</formula>
    </cfRule>
  </conditionalFormatting>
  <conditionalFormatting sqref="U22">
    <cfRule type="cellIs" dxfId="7389" priority="110" operator="between">
      <formula>15</formula>
      <formula>20</formula>
    </cfRule>
  </conditionalFormatting>
  <conditionalFormatting sqref="U22">
    <cfRule type="cellIs" dxfId="7388" priority="111" operator="between">
      <formula>10</formula>
      <formula>14.999</formula>
    </cfRule>
  </conditionalFormatting>
  <conditionalFormatting sqref="U22">
    <cfRule type="cellIs" dxfId="7387" priority="112" operator="between">
      <formula>5</formula>
      <formula>9.999</formula>
    </cfRule>
  </conditionalFormatting>
  <conditionalFormatting sqref="U22">
    <cfRule type="cellIs" dxfId="7386" priority="113" operator="between">
      <formula>0.001</formula>
      <formula>4.999</formula>
    </cfRule>
  </conditionalFormatting>
  <conditionalFormatting sqref="U18">
    <cfRule type="cellIs" dxfId="7385" priority="106" operator="between">
      <formula>15</formula>
      <formula>20</formula>
    </cfRule>
  </conditionalFormatting>
  <conditionalFormatting sqref="U18">
    <cfRule type="cellIs" dxfId="7384" priority="107" operator="between">
      <formula>10</formula>
      <formula>14.999</formula>
    </cfRule>
  </conditionalFormatting>
  <conditionalFormatting sqref="U18">
    <cfRule type="cellIs" dxfId="7383" priority="108" operator="between">
      <formula>5</formula>
      <formula>9.999</formula>
    </cfRule>
  </conditionalFormatting>
  <conditionalFormatting sqref="U18">
    <cfRule type="cellIs" dxfId="7382" priority="109" operator="between">
      <formula>0.001</formula>
      <formula>4.999</formula>
    </cfRule>
  </conditionalFormatting>
  <conditionalFormatting sqref="H21:L23">
    <cfRule type="beginsWith" dxfId="7381" priority="73" operator="beginsWith" text="?">
      <formula>LEFT(H21,LEN("?"))="?"</formula>
    </cfRule>
  </conditionalFormatting>
  <conditionalFormatting sqref="H25:L27">
    <cfRule type="beginsWith" dxfId="7380" priority="72" operator="beginsWith" text="?">
      <formula>LEFT(H25,LEN("?"))="?"</formula>
    </cfRule>
  </conditionalFormatting>
  <conditionalFormatting sqref="H38:L39">
    <cfRule type="beginsWith" dxfId="7379" priority="68" operator="beginsWith" text="?">
      <formula>LEFT(H38,LEN("?"))="?"</formula>
    </cfRule>
  </conditionalFormatting>
  <conditionalFormatting sqref="P34:T34">
    <cfRule type="beginsWith" dxfId="7378" priority="67" operator="beginsWith" text="?">
      <formula>LEFT(P34,LEN("?"))="?"</formula>
    </cfRule>
  </conditionalFormatting>
  <conditionalFormatting sqref="P36:T36">
    <cfRule type="beginsWith" dxfId="7377" priority="66" operator="beginsWith" text="?">
      <formula>LEFT(P36,LEN("?"))="?"</formula>
    </cfRule>
  </conditionalFormatting>
  <conditionalFormatting sqref="P37:T37">
    <cfRule type="beginsWith" dxfId="7376" priority="62" operator="beginsWith" text="?">
      <formula>LEFT(P37,LEN("?"))="?"</formula>
    </cfRule>
  </conditionalFormatting>
  <conditionalFormatting sqref="U34:X34">
    <cfRule type="beginsWith" dxfId="7375" priority="61" operator="beginsWith" text="?">
      <formula>LEFT(U34,LEN("?"))="?"</formula>
    </cfRule>
  </conditionalFormatting>
  <conditionalFormatting sqref="U36:X36">
    <cfRule type="beginsWith" dxfId="7374" priority="60" operator="beginsWith" text="?">
      <formula>LEFT(U36,LEN("?"))="?"</formula>
    </cfRule>
  </conditionalFormatting>
  <conditionalFormatting sqref="U37:X37">
    <cfRule type="beginsWith" dxfId="7373" priority="56" operator="beginsWith" text="?">
      <formula>LEFT(U37,LEN("?"))="?"</formula>
    </cfRule>
  </conditionalFormatting>
  <pageMargins left="0.70866141732283472" right="0.70866141732283472" top="0.74803149606299213" bottom="0.74803149606299213" header="0.31496062992125984" footer="0.31496062992125984"/>
  <pageSetup paperSize="9" scale="32" orientation="landscape" r:id="rId1"/>
  <drawing r:id="rId2"/>
  <extLst>
    <ext xmlns:x14="http://schemas.microsoft.com/office/spreadsheetml/2009/9/main" uri="{CCE6A557-97BC-4b89-ADB6-D9C93CAAB3DF}">
      <x14:dataValidations xmlns:xm="http://schemas.microsoft.com/office/excel/2006/main" count="4">
        <x14:dataValidation type="list" allowBlank="1" showInputMessage="1" showErrorMessage="1">
          <x14:formula1>
            <xm:f>Données!$T$3:$T$33</xm:f>
          </x14:formula1>
          <xm:sqref>D26:E26 D22:E22</xm:sqref>
        </x14:dataValidation>
        <x14:dataValidation type="list" allowBlank="1" showInputMessage="1" showErrorMessage="1">
          <x14:formula1>
            <xm:f>Données!$AF$3:$AF$5</xm:f>
          </x14:formula1>
          <xm:sqref>AE53</xm:sqref>
        </x14:dataValidation>
        <x14:dataValidation type="list" allowBlank="1" showInputMessage="1" showErrorMessage="1">
          <x14:formula1>
            <xm:f>Données!$T$4:$T$6</xm:f>
          </x14:formula1>
          <xm:sqref>D18:E18</xm:sqref>
        </x14:dataValidation>
        <x14:dataValidation type="list" allowBlank="1" showInputMessage="1">
          <x14:formula1>
            <xm:f>Données!$R$4:$R$6</xm:f>
          </x14:formula1>
          <xm:sqref>H17:L19 H21:L23 H25:L27</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6">
    <tabColor rgb="FF268CCD"/>
    <pageSetUpPr fitToPage="1"/>
  </sheetPr>
  <dimension ref="B1:BN95"/>
  <sheetViews>
    <sheetView showGridLines="0" zoomScale="40" zoomScaleNormal="40" workbookViewId="0">
      <selection activeCell="G6" sqref="G6:H6"/>
    </sheetView>
  </sheetViews>
  <sheetFormatPr baseColWidth="10" defaultColWidth="10.85546875" defaultRowHeight="15"/>
  <cols>
    <col min="1" max="1" width="1.7109375" style="1" customWidth="1"/>
    <col min="2" max="2" width="2.42578125" style="1" customWidth="1"/>
    <col min="3" max="3" width="1.7109375" style="1" customWidth="1"/>
    <col min="4" max="4" width="10.85546875" style="1" customWidth="1"/>
    <col min="5" max="5" width="7.42578125" style="1" customWidth="1"/>
    <col min="6" max="6" width="1.7109375" style="1" customWidth="1"/>
    <col min="7" max="7" width="5" style="1" customWidth="1"/>
    <col min="8" max="8" width="36.7109375" style="1" customWidth="1"/>
    <col min="9" max="9" width="1.7109375" style="1" customWidth="1"/>
    <col min="10" max="10" width="21.7109375" style="1" customWidth="1"/>
    <col min="11" max="11" width="1.7109375" style="1" customWidth="1"/>
    <col min="12" max="12" width="12.42578125" style="1" customWidth="1"/>
    <col min="13" max="14" width="4.140625" style="1" customWidth="1"/>
    <col min="15" max="15" width="1.7109375" style="1" customWidth="1"/>
    <col min="16" max="16" width="8.85546875" style="1" customWidth="1"/>
    <col min="17" max="17" width="8.28515625" style="1" customWidth="1"/>
    <col min="18" max="18" width="8.42578125" style="1" customWidth="1"/>
    <col min="19" max="19" width="8.85546875" style="1" customWidth="1"/>
    <col min="20" max="20" width="7.42578125" style="1" customWidth="1"/>
    <col min="21" max="21" width="11.7109375" style="1" customWidth="1"/>
    <col min="22" max="22" width="3.28515625" style="1" customWidth="1"/>
    <col min="23" max="23" width="8.28515625" style="1" customWidth="1"/>
    <col min="24" max="24" width="3.28515625" style="1" customWidth="1"/>
    <col min="25" max="26" width="1.7109375" style="1" customWidth="1"/>
    <col min="27" max="27" width="16.28515625" style="1" customWidth="1"/>
    <col min="28" max="28" width="3.28515625" style="1" customWidth="1"/>
    <col min="29" max="29" width="1.7109375" style="1" customWidth="1"/>
    <col min="30" max="30" width="2.42578125" style="1" customWidth="1"/>
    <col min="31" max="31" width="107.85546875" style="1" customWidth="1"/>
    <col min="32" max="32" width="11.7109375" style="1" customWidth="1"/>
    <col min="33" max="33" width="1.7109375" style="1" customWidth="1"/>
    <col min="34" max="34" width="8.28515625" style="1" customWidth="1"/>
    <col min="35" max="35" width="3.28515625" style="1" customWidth="1"/>
    <col min="36" max="37" width="1.7109375" style="1" customWidth="1"/>
    <col min="38" max="38" width="10" style="1" customWidth="1"/>
    <col min="39" max="39" width="3.28515625" style="1" customWidth="1"/>
    <col min="40" max="40" width="1.7109375" style="1" customWidth="1"/>
    <col min="41" max="41" width="2.42578125" style="1" customWidth="1"/>
    <col min="42" max="42" width="28.28515625" style="1" hidden="1" customWidth="1"/>
    <col min="43" max="45" width="10.85546875" style="1" hidden="1" customWidth="1"/>
    <col min="46" max="46" width="2.42578125" style="1" hidden="1" customWidth="1"/>
    <col min="47" max="47" width="3.28515625" style="1" hidden="1" customWidth="1"/>
    <col min="48" max="48" width="1.7109375" style="1" hidden="1" customWidth="1"/>
    <col min="49" max="50" width="10.85546875" style="1" hidden="1" customWidth="1"/>
    <col min="51" max="51" width="2.42578125" style="1" hidden="1" customWidth="1"/>
    <col min="52" max="52" width="17.5703125" style="1" hidden="1" customWidth="1"/>
    <col min="53" max="54" width="11.140625" style="1" hidden="1" customWidth="1"/>
    <col min="55" max="66" width="10.85546875" style="1" hidden="1" customWidth="1"/>
    <col min="67" max="71" width="10.85546875" style="1" customWidth="1"/>
    <col min="72" max="16384" width="10.85546875" style="1"/>
  </cols>
  <sheetData>
    <row r="1" spans="2:64" ht="9.9499999999999993" customHeight="1"/>
    <row r="2" spans="2:64" ht="15" customHeight="1">
      <c r="B2" s="2"/>
      <c r="C2" s="3"/>
      <c r="D2" s="3"/>
      <c r="E2" s="3"/>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4"/>
    </row>
    <row r="3" spans="2:64" ht="9.9499999999999993" customHeight="1">
      <c r="B3" s="5"/>
      <c r="F3" s="6"/>
      <c r="G3" s="6"/>
      <c r="H3" s="8"/>
      <c r="I3" s="6"/>
      <c r="J3" s="6"/>
      <c r="K3" s="8"/>
      <c r="L3" s="8"/>
      <c r="M3" s="8"/>
      <c r="N3" s="8"/>
      <c r="O3" s="8"/>
      <c r="P3" s="8"/>
      <c r="Q3" s="8"/>
      <c r="AL3" s="9"/>
      <c r="AM3" s="9"/>
      <c r="AN3" s="9"/>
      <c r="AO3" s="10"/>
    </row>
    <row r="4" spans="2:64" ht="9.9499999999999993" customHeight="1">
      <c r="B4" s="5"/>
      <c r="F4" s="6"/>
      <c r="G4" s="6"/>
      <c r="H4" s="8"/>
      <c r="I4" s="6"/>
      <c r="J4" s="6"/>
      <c r="K4" s="8"/>
      <c r="L4" s="8"/>
      <c r="M4" s="8"/>
      <c r="N4" s="8"/>
      <c r="O4" s="8"/>
      <c r="P4" s="8"/>
      <c r="Q4" s="8"/>
      <c r="AN4" s="9"/>
      <c r="AO4" s="10"/>
    </row>
    <row r="5" spans="2:64" s="11" customFormat="1" ht="27.95" customHeight="1">
      <c r="B5" s="12"/>
      <c r="F5" s="13"/>
      <c r="G5" s="1051" t="str">
        <f>IF('Suivi des évaluations'!K5=0,"?",'Suivi des évaluations'!K5)</f>
        <v>?</v>
      </c>
      <c r="H5" s="1051"/>
      <c r="I5" s="1071"/>
      <c r="J5" s="1067" t="str">
        <f>IF('Suivi des évaluations'!K15=0,"?",'Suivi des évaluations'!K15)</f>
        <v>Seconde</v>
      </c>
      <c r="K5" s="1072"/>
      <c r="L5" s="1067" t="str">
        <f>IF('Suivi des évaluations'!S15=0,"?",'Suivi des évaluations'!S15)</f>
        <v>BCP</v>
      </c>
      <c r="M5" s="1067"/>
      <c r="N5" s="1075"/>
      <c r="O5" s="1068" t="str">
        <f>IF('Suivi des évaluations'!AB15=0,"?",'Suivi des évaluations'!AB15)</f>
        <v>Maintenance et efficacité énergétique (MEE)</v>
      </c>
      <c r="P5" s="1068"/>
      <c r="Q5" s="1068"/>
      <c r="R5" s="1068"/>
      <c r="S5" s="1068"/>
      <c r="T5" s="1068"/>
      <c r="U5" s="356"/>
      <c r="W5" s="1361" t="s">
        <v>126</v>
      </c>
      <c r="X5" s="1361"/>
      <c r="Y5" s="1361"/>
      <c r="Z5" s="1361"/>
      <c r="AA5" s="1361"/>
      <c r="AB5" s="455"/>
      <c r="AC5" s="1362" t="s">
        <v>221</v>
      </c>
      <c r="AD5" s="1362"/>
      <c r="AE5" s="1362"/>
      <c r="AI5" s="19"/>
      <c r="AJ5" s="19"/>
      <c r="AK5" s="19"/>
      <c r="AO5" s="20"/>
      <c r="AQ5" s="1"/>
      <c r="AR5" s="1"/>
      <c r="AS5" s="1"/>
      <c r="AT5" s="1"/>
      <c r="AU5" s="1"/>
      <c r="AV5" s="1"/>
      <c r="AW5" s="1"/>
      <c r="AX5" s="1"/>
      <c r="AY5" s="1"/>
      <c r="AZ5" s="1"/>
      <c r="BA5" s="1"/>
      <c r="BB5" s="1"/>
      <c r="BC5" s="1"/>
      <c r="BD5" s="1"/>
      <c r="BE5" s="1"/>
      <c r="BF5" s="1"/>
      <c r="BG5" s="1"/>
    </row>
    <row r="6" spans="2:64" s="11" customFormat="1" ht="27.95" customHeight="1">
      <c r="B6" s="12"/>
      <c r="F6" s="13"/>
      <c r="G6" s="1051" t="str">
        <f>IF('Suivi des évaluations'!K7=0,"?",'Suivi des évaluations'!K7)</f>
        <v>?</v>
      </c>
      <c r="H6" s="1051"/>
      <c r="I6" s="1071"/>
      <c r="J6" s="1067"/>
      <c r="K6" s="1072"/>
      <c r="L6" s="1067"/>
      <c r="M6" s="1067"/>
      <c r="N6" s="1075"/>
      <c r="O6" s="1068"/>
      <c r="P6" s="1068"/>
      <c r="Q6" s="1068"/>
      <c r="R6" s="1068"/>
      <c r="S6" s="1068"/>
      <c r="T6" s="1068"/>
      <c r="U6" s="356"/>
      <c r="W6" s="1361"/>
      <c r="X6" s="1361"/>
      <c r="Y6" s="1361"/>
      <c r="Z6" s="1361"/>
      <c r="AA6" s="1361"/>
      <c r="AB6" s="455"/>
      <c r="AC6" s="1362"/>
      <c r="AD6" s="1362"/>
      <c r="AE6" s="1362"/>
      <c r="AI6" s="19"/>
      <c r="AJ6" s="19"/>
      <c r="AK6" s="19"/>
      <c r="AO6" s="20"/>
      <c r="AQ6" s="1"/>
      <c r="AR6" s="1"/>
      <c r="AS6" s="1"/>
      <c r="AT6" s="1"/>
      <c r="AU6" s="1"/>
      <c r="AV6" s="1"/>
      <c r="AW6" s="1"/>
      <c r="AX6" s="1"/>
      <c r="AY6" s="1"/>
      <c r="AZ6" s="1"/>
      <c r="BA6" s="1"/>
      <c r="BB6" s="1"/>
      <c r="BC6" s="1"/>
      <c r="BD6" s="1"/>
      <c r="BE6" s="1"/>
      <c r="BF6" s="1"/>
      <c r="BG6" s="1"/>
    </row>
    <row r="7" spans="2:64" s="21" customFormat="1" ht="9.9499999999999993" customHeight="1">
      <c r="B7" s="22"/>
      <c r="G7" s="23"/>
      <c r="H7" s="23"/>
      <c r="I7" s="23"/>
      <c r="J7" s="24"/>
      <c r="K7" s="24"/>
      <c r="L7" s="24"/>
      <c r="M7" s="24"/>
      <c r="N7" s="24"/>
      <c r="O7" s="24"/>
      <c r="P7" s="24"/>
      <c r="Q7" s="8"/>
      <c r="R7" s="1"/>
      <c r="S7" s="1"/>
      <c r="T7" s="1"/>
      <c r="U7" s="1"/>
      <c r="V7" s="1"/>
      <c r="W7" s="1361"/>
      <c r="X7" s="1361"/>
      <c r="Y7" s="1361"/>
      <c r="Z7" s="1361"/>
      <c r="AA7" s="1361"/>
      <c r="AF7" s="1"/>
      <c r="AG7" s="1"/>
      <c r="AH7" s="1"/>
      <c r="AI7" s="25"/>
      <c r="AJ7" s="25"/>
      <c r="AK7" s="25"/>
      <c r="AO7" s="26"/>
      <c r="AQ7" s="1"/>
      <c r="AR7" s="1"/>
      <c r="AS7" s="1"/>
      <c r="AT7" s="1"/>
      <c r="AU7" s="1"/>
      <c r="AV7" s="1"/>
      <c r="AW7" s="1"/>
      <c r="AX7" s="1"/>
      <c r="AY7" s="1"/>
      <c r="AZ7" s="1"/>
      <c r="BA7" s="1"/>
      <c r="BB7" s="1"/>
      <c r="BC7" s="1"/>
      <c r="BD7" s="1"/>
      <c r="BE7" s="1"/>
      <c r="BF7" s="1"/>
      <c r="BG7" s="1"/>
    </row>
    <row r="8" spans="2:64" ht="9.9499999999999993" customHeight="1">
      <c r="B8" s="5"/>
      <c r="D8" s="27"/>
      <c r="E8" s="27"/>
      <c r="W8" s="1361"/>
      <c r="X8" s="1361"/>
      <c r="Y8" s="1361"/>
      <c r="Z8" s="1361"/>
      <c r="AA8" s="1361"/>
      <c r="AI8" s="28"/>
      <c r="AJ8" s="28"/>
      <c r="AK8" s="28"/>
      <c r="AO8" s="10"/>
      <c r="AP8" s="27"/>
    </row>
    <row r="9" spans="2:64" s="21" customFormat="1" ht="60" customHeight="1">
      <c r="B9" s="1069" t="s">
        <v>0</v>
      </c>
      <c r="C9" s="1070"/>
      <c r="D9" s="1070"/>
      <c r="E9" s="1070"/>
      <c r="F9" s="29"/>
      <c r="G9" s="30"/>
      <c r="H9" s="131" t="s">
        <v>222</v>
      </c>
      <c r="I9" s="132"/>
      <c r="J9" s="132"/>
      <c r="K9" s="506"/>
      <c r="L9" s="506"/>
      <c r="M9" s="506"/>
      <c r="N9" s="506"/>
      <c r="O9" s="133"/>
      <c r="P9" s="133"/>
      <c r="Q9" s="133"/>
      <c r="R9" s="133"/>
      <c r="S9" s="133"/>
      <c r="T9" s="133"/>
      <c r="U9" s="133"/>
      <c r="V9" s="133"/>
      <c r="W9" s="133"/>
      <c r="X9" s="133"/>
      <c r="Y9" s="29"/>
      <c r="Z9" s="29"/>
      <c r="AA9" s="29"/>
      <c r="AB9" s="29"/>
      <c r="AC9" s="29"/>
      <c r="AD9" s="29"/>
      <c r="AE9" s="29"/>
      <c r="AF9" s="133"/>
      <c r="AG9" s="133"/>
      <c r="AH9" s="133"/>
      <c r="AI9" s="133"/>
      <c r="AJ9" s="29"/>
      <c r="AK9" s="29"/>
      <c r="AL9" s="29"/>
      <c r="AM9" s="29"/>
      <c r="AN9" s="29"/>
      <c r="AO9" s="31"/>
      <c r="AQ9" s="1"/>
      <c r="AR9" s="1"/>
      <c r="AS9" s="1"/>
      <c r="AT9" s="1"/>
      <c r="AU9" s="1"/>
      <c r="AV9" s="1"/>
      <c r="AW9" s="1"/>
      <c r="AX9" s="1"/>
      <c r="AY9" s="1"/>
      <c r="AZ9" s="1"/>
      <c r="BA9" s="1"/>
      <c r="BB9" s="1"/>
      <c r="BC9" s="1"/>
      <c r="BD9" s="1"/>
      <c r="BE9" s="1"/>
      <c r="BF9" s="1"/>
      <c r="BG9" s="1"/>
    </row>
    <row r="10" spans="2:64" ht="30" customHeight="1">
      <c r="B10" s="507"/>
      <c r="C10" s="508"/>
      <c r="D10" s="508"/>
      <c r="E10" s="508"/>
      <c r="F10" s="508"/>
      <c r="G10" s="509"/>
      <c r="H10" s="510" t="s">
        <v>92</v>
      </c>
      <c r="I10" s="1161">
        <f ca="1">TODAY()</f>
        <v>44544</v>
      </c>
      <c r="J10" s="1161"/>
      <c r="K10" s="1161"/>
      <c r="L10" s="1161"/>
      <c r="M10" s="1161"/>
      <c r="N10" s="1161"/>
      <c r="O10" s="1161"/>
      <c r="P10" s="1161"/>
      <c r="Q10" s="1161"/>
      <c r="R10" s="1161"/>
      <c r="S10" s="1161"/>
      <c r="T10" s="1161"/>
      <c r="U10" s="1161"/>
      <c r="V10" s="1161"/>
      <c r="W10" s="1161"/>
      <c r="X10" s="1161"/>
      <c r="Y10" s="1161"/>
      <c r="Z10" s="1161"/>
      <c r="AA10" s="1161"/>
      <c r="AB10" s="1161"/>
      <c r="AC10" s="1161"/>
      <c r="AD10" s="1161"/>
      <c r="AE10" s="1161"/>
      <c r="AF10" s="1161"/>
      <c r="AG10" s="1161"/>
      <c r="AH10" s="1161"/>
      <c r="AI10" s="1161"/>
      <c r="AJ10" s="1161"/>
      <c r="AK10" s="1161"/>
      <c r="AL10" s="1161"/>
      <c r="AM10" s="1161"/>
      <c r="AN10" s="1161"/>
      <c r="AO10" s="1162"/>
      <c r="AQ10" s="107"/>
      <c r="AR10" s="107"/>
      <c r="AS10" s="107"/>
      <c r="AT10" s="107"/>
      <c r="AU10" s="107"/>
      <c r="AV10" s="107"/>
      <c r="AW10" s="107"/>
      <c r="AX10" s="107"/>
      <c r="AY10" s="107"/>
      <c r="AZ10" s="107"/>
      <c r="BA10" s="107"/>
      <c r="BB10" s="107"/>
      <c r="BC10" s="107"/>
      <c r="BD10" s="107"/>
      <c r="BE10" s="107"/>
      <c r="BF10" s="107"/>
      <c r="BG10" s="107"/>
    </row>
    <row r="11" spans="2:64" ht="5.0999999999999996" customHeight="1">
      <c r="B11" s="5"/>
      <c r="G11" s="37"/>
      <c r="H11" s="242"/>
      <c r="I11" s="242"/>
      <c r="J11" s="242"/>
      <c r="K11" s="242"/>
      <c r="L11" s="242"/>
      <c r="M11" s="242"/>
      <c r="N11" s="242"/>
      <c r="O11" s="242"/>
      <c r="P11" s="242"/>
      <c r="Q11" s="242"/>
      <c r="R11" s="242"/>
      <c r="S11" s="242"/>
      <c r="T11" s="242"/>
      <c r="U11" s="242"/>
      <c r="V11" s="242"/>
      <c r="W11" s="242"/>
      <c r="X11" s="242"/>
      <c r="Y11" s="242"/>
      <c r="Z11" s="242"/>
      <c r="AA11" s="242"/>
      <c r="AB11" s="242"/>
      <c r="AC11" s="242"/>
      <c r="AD11" s="242"/>
      <c r="AE11" s="242"/>
      <c r="AF11" s="242"/>
      <c r="AG11" s="242"/>
      <c r="AH11" s="242"/>
      <c r="AI11" s="242"/>
      <c r="AJ11" s="242"/>
      <c r="AK11" s="242"/>
      <c r="AL11" s="242"/>
      <c r="AM11" s="242"/>
      <c r="AN11" s="242"/>
      <c r="AO11" s="243"/>
      <c r="AQ11" s="107"/>
      <c r="AR11" s="107"/>
      <c r="AS11" s="107"/>
      <c r="AT11" s="107"/>
      <c r="AU11" s="107"/>
      <c r="AV11" s="107"/>
      <c r="AW11" s="107"/>
      <c r="AX11" s="107"/>
      <c r="AY11" s="107"/>
      <c r="AZ11" s="498" t="s">
        <v>16</v>
      </c>
      <c r="BA11" s="499" t="s">
        <v>17</v>
      </c>
      <c r="BB11" s="499" t="s">
        <v>18</v>
      </c>
      <c r="BC11" s="107"/>
      <c r="BD11" s="107"/>
      <c r="BE11" s="107"/>
      <c r="BF11" s="107"/>
      <c r="BG11" s="107"/>
    </row>
    <row r="12" spans="2:64" ht="15" customHeight="1">
      <c r="B12" s="5"/>
      <c r="G12" s="37"/>
      <c r="H12" s="242"/>
      <c r="I12" s="242"/>
      <c r="J12" s="242"/>
      <c r="K12" s="242"/>
      <c r="L12" s="242"/>
      <c r="M12" s="242"/>
      <c r="N12" s="242"/>
      <c r="O12" s="242"/>
      <c r="P12" s="242"/>
      <c r="Q12" s="242"/>
      <c r="R12" s="242"/>
      <c r="S12" s="242"/>
      <c r="T12" s="242"/>
      <c r="U12" s="41"/>
      <c r="V12" s="41"/>
      <c r="W12" s="41"/>
      <c r="X12" s="41"/>
      <c r="Y12" s="37"/>
      <c r="Z12" s="40"/>
      <c r="AA12" s="37"/>
      <c r="AB12" s="40"/>
      <c r="AC12" s="242"/>
      <c r="AD12" s="242"/>
      <c r="AE12" s="242"/>
      <c r="AF12" s="42"/>
      <c r="AG12" s="43"/>
      <c r="AH12" s="44"/>
      <c r="AI12" s="45"/>
      <c r="AJ12" s="46"/>
      <c r="AK12" s="47"/>
      <c r="AL12" s="46"/>
      <c r="AM12" s="48"/>
      <c r="AN12" s="242"/>
      <c r="AO12" s="243"/>
      <c r="AQ12" s="107"/>
      <c r="AR12" s="107"/>
      <c r="AS12" s="107"/>
      <c r="AT12" s="107"/>
      <c r="AU12" s="107"/>
      <c r="AV12" s="107"/>
      <c r="AW12" s="107"/>
      <c r="AX12" s="107"/>
      <c r="AY12" s="107"/>
      <c r="AZ12" s="348" t="s">
        <v>143</v>
      </c>
      <c r="BA12" s="502">
        <v>10</v>
      </c>
      <c r="BB12" s="503">
        <f>U18</f>
        <v>0</v>
      </c>
      <c r="BC12" s="107"/>
      <c r="BD12" s="107"/>
      <c r="BE12" s="107"/>
      <c r="BF12" s="107"/>
      <c r="BG12" s="107"/>
      <c r="BI12" s="1327" t="s">
        <v>209</v>
      </c>
      <c r="BJ12" s="1328"/>
      <c r="BK12" s="1329"/>
      <c r="BL12" s="1333"/>
    </row>
    <row r="13" spans="2:64" ht="9.9499999999999993" customHeight="1">
      <c r="B13" s="5"/>
      <c r="G13" s="37"/>
      <c r="H13" s="242"/>
      <c r="I13" s="242"/>
      <c r="J13" s="242"/>
      <c r="K13" s="242"/>
      <c r="L13" s="242"/>
      <c r="M13" s="242"/>
      <c r="N13" s="242"/>
      <c r="O13" s="242"/>
      <c r="P13" s="242"/>
      <c r="Q13" s="242"/>
      <c r="R13" s="242"/>
      <c r="S13" s="242"/>
      <c r="T13" s="242"/>
      <c r="U13" s="242"/>
      <c r="V13" s="242"/>
      <c r="W13" s="242"/>
      <c r="X13" s="242"/>
      <c r="Y13" s="242"/>
      <c r="Z13" s="242"/>
      <c r="AA13" s="242"/>
      <c r="AB13" s="242"/>
      <c r="AC13" s="242"/>
      <c r="AD13" s="242"/>
      <c r="AE13" s="242"/>
      <c r="AF13" s="242"/>
      <c r="AG13" s="242"/>
      <c r="AH13" s="242"/>
      <c r="AI13" s="242"/>
      <c r="AJ13" s="242"/>
      <c r="AK13" s="242"/>
      <c r="AL13" s="242"/>
      <c r="AM13" s="242"/>
      <c r="AN13" s="242"/>
      <c r="AO13" s="243"/>
      <c r="AQ13" s="107"/>
      <c r="AR13" s="107"/>
      <c r="AS13" s="107"/>
      <c r="AT13" s="107"/>
      <c r="AU13" s="107"/>
      <c r="AV13" s="107"/>
      <c r="AW13" s="107"/>
      <c r="AX13" s="107"/>
      <c r="AY13" s="107"/>
      <c r="AZ13" s="348" t="s">
        <v>144</v>
      </c>
      <c r="BA13" s="502">
        <v>10</v>
      </c>
      <c r="BB13" s="503">
        <f>U22</f>
        <v>0</v>
      </c>
      <c r="BC13" s="107"/>
      <c r="BD13" s="107"/>
      <c r="BE13" s="107"/>
      <c r="BF13" s="107"/>
      <c r="BG13" s="107"/>
      <c r="BI13" s="1330"/>
      <c r="BJ13" s="1331"/>
      <c r="BK13" s="1332"/>
      <c r="BL13" s="1333"/>
    </row>
    <row r="14" spans="2:64" ht="15" customHeight="1">
      <c r="B14" s="5"/>
      <c r="G14" s="37"/>
      <c r="H14" s="37"/>
      <c r="I14" s="37"/>
      <c r="J14" s="37"/>
      <c r="K14" s="37"/>
      <c r="L14" s="138"/>
      <c r="M14" s="40"/>
      <c r="N14" s="40"/>
      <c r="O14" s="40"/>
      <c r="P14" s="458" t="s">
        <v>66</v>
      </c>
      <c r="Q14" s="459" t="s">
        <v>62</v>
      </c>
      <c r="R14" s="460" t="s">
        <v>57</v>
      </c>
      <c r="S14" s="461" t="s">
        <v>52</v>
      </c>
      <c r="T14" s="37"/>
      <c r="U14" s="462" t="s">
        <v>120</v>
      </c>
      <c r="V14" s="37"/>
      <c r="W14" s="463" t="s">
        <v>121</v>
      </c>
      <c r="X14" s="37"/>
      <c r="Y14" s="37"/>
      <c r="Z14" s="37"/>
      <c r="AA14" s="37"/>
      <c r="AB14" s="37"/>
      <c r="AF14" s="464"/>
      <c r="AG14" s="37"/>
      <c r="AH14" s="195"/>
      <c r="AI14" s="37"/>
      <c r="AJ14" s="37"/>
      <c r="AK14" s="37"/>
      <c r="AL14" s="37"/>
      <c r="AM14" s="37"/>
      <c r="AO14" s="10"/>
      <c r="AQ14" s="107"/>
      <c r="AR14" s="107"/>
      <c r="AS14" s="107"/>
      <c r="AT14" s="107"/>
      <c r="AU14" s="107"/>
      <c r="AV14" s="107"/>
      <c r="AW14" s="107"/>
      <c r="AX14" s="107"/>
      <c r="AY14" s="107"/>
      <c r="AZ14" s="348" t="s">
        <v>145</v>
      </c>
      <c r="BA14" s="502">
        <v>10</v>
      </c>
      <c r="BB14" s="503">
        <f>U26</f>
        <v>0</v>
      </c>
      <c r="BC14" s="107"/>
      <c r="BD14" s="107"/>
      <c r="BE14" s="107"/>
      <c r="BF14" s="107"/>
      <c r="BG14" s="107"/>
      <c r="BI14" s="465" t="s">
        <v>210</v>
      </c>
      <c r="BJ14" s="466" t="s">
        <v>59</v>
      </c>
      <c r="BK14" s="467" t="s">
        <v>55</v>
      </c>
      <c r="BL14" s="1333"/>
    </row>
    <row r="15" spans="2:64" ht="5.0999999999999996" customHeight="1">
      <c r="B15" s="5"/>
      <c r="G15" s="37"/>
      <c r="H15" s="37"/>
      <c r="I15" s="37"/>
      <c r="J15" s="37"/>
      <c r="K15" s="37"/>
      <c r="L15" s="138"/>
      <c r="M15" s="40"/>
      <c r="N15" s="40"/>
      <c r="O15" s="40"/>
      <c r="P15" s="511"/>
      <c r="Q15" s="41"/>
      <c r="R15" s="41"/>
      <c r="S15" s="511"/>
      <c r="T15" s="37"/>
      <c r="U15" s="40"/>
      <c r="V15" s="37"/>
      <c r="W15" s="40"/>
      <c r="X15" s="37"/>
      <c r="Y15" s="37"/>
      <c r="Z15" s="37"/>
      <c r="AA15" s="37"/>
      <c r="AB15" s="37"/>
      <c r="AF15" s="40"/>
      <c r="AG15" s="37"/>
      <c r="AH15" s="40"/>
      <c r="AI15" s="37"/>
      <c r="AJ15" s="37"/>
      <c r="AK15" s="37"/>
      <c r="AL15" s="37"/>
      <c r="AM15" s="37"/>
      <c r="AO15" s="10"/>
      <c r="AQ15" s="107"/>
      <c r="AR15" s="107"/>
      <c r="AS15" s="107"/>
      <c r="AT15" s="107"/>
      <c r="AU15" s="107"/>
      <c r="AV15" s="107"/>
      <c r="AW15" s="107"/>
      <c r="AX15" s="107"/>
      <c r="AY15" s="107"/>
      <c r="AZ15" s="107"/>
      <c r="BA15" s="107"/>
      <c r="BB15" s="107"/>
      <c r="BC15" s="107"/>
      <c r="BD15" s="107"/>
      <c r="BE15" s="107"/>
      <c r="BF15" s="107"/>
      <c r="BG15" s="107"/>
    </row>
    <row r="16" spans="2:64" ht="69.95" customHeight="1">
      <c r="B16" s="5"/>
      <c r="G16" s="37"/>
      <c r="H16" s="37"/>
      <c r="I16" s="37"/>
      <c r="J16" s="37"/>
      <c r="K16" s="37"/>
      <c r="L16" s="37"/>
      <c r="M16" s="37"/>
      <c r="N16" s="37"/>
      <c r="O16" s="37"/>
      <c r="P16" s="37"/>
      <c r="Q16" s="37"/>
      <c r="R16" s="37"/>
      <c r="S16" s="37"/>
      <c r="T16" s="37"/>
      <c r="U16" s="37"/>
      <c r="V16" s="37"/>
      <c r="W16" s="37"/>
      <c r="X16" s="37"/>
      <c r="Y16" s="37"/>
      <c r="Z16" s="37"/>
      <c r="AA16" s="37"/>
      <c r="AB16" s="37"/>
      <c r="AC16" s="37"/>
      <c r="AF16" s="37"/>
      <c r="AG16" s="37"/>
      <c r="AH16" s="37"/>
      <c r="AI16" s="37"/>
      <c r="AJ16" s="37"/>
      <c r="AK16" s="37"/>
      <c r="AL16" s="37"/>
      <c r="AM16" s="37"/>
      <c r="AN16" s="37"/>
      <c r="AO16" s="10"/>
      <c r="AQ16" s="107"/>
      <c r="AR16" s="107"/>
      <c r="AS16" s="107"/>
      <c r="AT16" s="107"/>
      <c r="AU16" s="107"/>
      <c r="AV16" s="107"/>
      <c r="AW16" s="107"/>
      <c r="AX16" s="107"/>
      <c r="AY16" s="107"/>
      <c r="AZ16" s="107"/>
      <c r="BA16" s="107"/>
      <c r="BB16" s="107"/>
      <c r="BC16" s="107"/>
      <c r="BD16" s="107"/>
      <c r="BE16" s="107"/>
      <c r="BF16" s="107"/>
      <c r="BG16" s="107"/>
    </row>
    <row r="17" spans="2:64" ht="20.100000000000001" customHeight="1">
      <c r="B17" s="5"/>
      <c r="D17" s="1360"/>
      <c r="E17" s="1360"/>
      <c r="G17" s="37"/>
      <c r="H17" s="1340" t="s">
        <v>194</v>
      </c>
      <c r="I17" s="1341"/>
      <c r="J17" s="1341"/>
      <c r="K17" s="1341"/>
      <c r="L17" s="1342"/>
      <c r="M17" s="85"/>
      <c r="N17" s="85"/>
      <c r="O17" s="37"/>
      <c r="P17" s="37"/>
      <c r="Q17" s="468"/>
      <c r="R17" s="37"/>
      <c r="S17" s="37"/>
      <c r="T17" s="37"/>
      <c r="U17" s="37"/>
      <c r="V17" s="37"/>
      <c r="W17" s="37"/>
      <c r="X17" s="37"/>
      <c r="Y17" s="37"/>
      <c r="Z17" s="37"/>
      <c r="AA17" s="37"/>
      <c r="AB17" s="37"/>
      <c r="AC17" s="37"/>
      <c r="AF17" s="37"/>
      <c r="AG17" s="37"/>
      <c r="AH17" s="37"/>
      <c r="AI17" s="37"/>
      <c r="AJ17" s="37"/>
      <c r="AK17" s="37"/>
      <c r="AL17" s="37"/>
      <c r="AM17" s="37"/>
      <c r="AN17" s="37"/>
      <c r="AO17" s="10"/>
      <c r="AQ17" s="107"/>
      <c r="AR17" s="107"/>
      <c r="AS17" s="107"/>
      <c r="AT17" s="107"/>
      <c r="AU17" s="107"/>
      <c r="AV17" s="107"/>
      <c r="AW17" s="107"/>
      <c r="AX17" s="107"/>
      <c r="AY17" s="107"/>
      <c r="AZ17" s="107"/>
      <c r="BA17" s="107"/>
      <c r="BB17" s="107"/>
      <c r="BC17" s="107"/>
      <c r="BD17" s="107"/>
      <c r="BE17" s="107"/>
      <c r="BF17" s="107"/>
      <c r="BG17" s="107"/>
      <c r="BI17" s="469"/>
      <c r="BJ17" s="469"/>
      <c r="BK17" s="470"/>
      <c r="BL17" s="469"/>
    </row>
    <row r="18" spans="2:64" ht="30" customHeight="1">
      <c r="B18" s="5"/>
      <c r="D18" s="1358" t="s">
        <v>143</v>
      </c>
      <c r="E18" s="1359"/>
      <c r="G18" s="471" t="s">
        <v>211</v>
      </c>
      <c r="H18" s="1343"/>
      <c r="I18" s="1344"/>
      <c r="J18" s="1344"/>
      <c r="K18" s="1344"/>
      <c r="L18" s="1345"/>
      <c r="M18" s="1363" t="s">
        <v>212</v>
      </c>
      <c r="N18" s="1364"/>
      <c r="O18" s="1365"/>
      <c r="P18" s="1335" t="str">
        <f>REPT("g",(U18))</f>
        <v/>
      </c>
      <c r="Q18" s="1336"/>
      <c r="R18" s="1336"/>
      <c r="S18" s="1337"/>
      <c r="T18" s="287"/>
      <c r="U18" s="474">
        <f>'Suivi des évaluations'!BT47</f>
        <v>0</v>
      </c>
      <c r="V18" s="37"/>
      <c r="W18" s="475" t="str">
        <f>'Suivi des évaluations'!BU47</f>
        <v xml:space="preserve"> </v>
      </c>
      <c r="X18" s="37"/>
      <c r="Y18" s="37"/>
      <c r="Z18" s="37"/>
      <c r="AA18" s="37"/>
      <c r="AB18" s="37"/>
      <c r="AC18" s="37"/>
      <c r="AF18" s="192"/>
      <c r="AG18" s="37"/>
      <c r="AH18" s="193"/>
      <c r="AI18" s="37"/>
      <c r="AJ18" s="37"/>
      <c r="AK18" s="37"/>
      <c r="AL18" s="37"/>
      <c r="AM18" s="37"/>
      <c r="AN18" s="37"/>
      <c r="AO18" s="10"/>
      <c r="AP18" s="192"/>
      <c r="AQ18" s="107"/>
      <c r="AR18" s="107"/>
      <c r="AS18" s="107"/>
      <c r="AT18" s="107"/>
      <c r="AU18" s="107"/>
      <c r="AV18" s="107"/>
      <c r="AW18" s="107"/>
      <c r="AX18" s="107"/>
      <c r="AY18" s="107"/>
      <c r="AZ18" s="102"/>
      <c r="BA18" s="102"/>
      <c r="BB18" s="102"/>
      <c r="BC18" s="107"/>
      <c r="BD18" s="107"/>
      <c r="BE18" s="107"/>
      <c r="BF18" s="107"/>
      <c r="BG18" s="107"/>
      <c r="BI18" s="476">
        <f>IF(W18=1,U18,0)</f>
        <v>0</v>
      </c>
      <c r="BJ18" s="476">
        <f>IF(W18=2,U18,0)+20</f>
        <v>20</v>
      </c>
      <c r="BK18" s="477">
        <f>IF(W18=3,U18,0)+40</f>
        <v>40</v>
      </c>
      <c r="BL18" s="478">
        <f>IF(W18=1,BI18,(IF(W18=2,BJ18,(IF(W18=3,BK18,0)))))</f>
        <v>0</v>
      </c>
    </row>
    <row r="19" spans="2:64" ht="20.100000000000001" customHeight="1">
      <c r="B19" s="5"/>
      <c r="D19" s="1360"/>
      <c r="E19" s="1360"/>
      <c r="G19" s="37"/>
      <c r="H19" s="1346"/>
      <c r="I19" s="1347"/>
      <c r="J19" s="1347"/>
      <c r="K19" s="1347"/>
      <c r="L19" s="1348"/>
      <c r="M19" s="85"/>
      <c r="N19" s="85"/>
      <c r="O19" s="37"/>
      <c r="P19" s="37"/>
      <c r="Q19" s="37"/>
      <c r="R19" s="37"/>
      <c r="S19" s="37"/>
      <c r="T19" s="37"/>
      <c r="U19" s="37"/>
      <c r="V19" s="37"/>
      <c r="W19" s="37"/>
      <c r="X19" s="37"/>
      <c r="Y19" s="37"/>
      <c r="Z19" s="37"/>
      <c r="AA19" s="37"/>
      <c r="AB19" s="37"/>
      <c r="AC19" s="37"/>
      <c r="AF19" s="37"/>
      <c r="AG19" s="37"/>
      <c r="AH19" s="37"/>
      <c r="AI19" s="37"/>
      <c r="AJ19" s="37"/>
      <c r="AK19" s="37"/>
      <c r="AL19" s="37"/>
      <c r="AM19" s="37"/>
      <c r="AN19" s="37"/>
      <c r="AO19" s="10"/>
      <c r="AQ19" s="107"/>
      <c r="AR19" s="107"/>
      <c r="AS19" s="107"/>
      <c r="AT19" s="107"/>
      <c r="AU19" s="107"/>
      <c r="AV19" s="107"/>
      <c r="AW19" s="107"/>
      <c r="AX19" s="107"/>
      <c r="AY19" s="107"/>
      <c r="AZ19" s="102"/>
      <c r="BA19" s="102"/>
      <c r="BB19" s="102"/>
      <c r="BC19" s="107"/>
      <c r="BD19" s="107"/>
      <c r="BE19" s="107"/>
      <c r="BF19" s="107"/>
      <c r="BG19" s="107"/>
      <c r="BI19" s="480"/>
      <c r="BJ19" s="480"/>
      <c r="BK19" s="50"/>
      <c r="BL19" s="480"/>
    </row>
    <row r="20" spans="2:64" s="21" customFormat="1" ht="15" customHeight="1">
      <c r="B20" s="22"/>
      <c r="D20" s="512"/>
      <c r="E20" s="37"/>
      <c r="F20" s="96"/>
      <c r="G20" s="37"/>
      <c r="H20" s="62"/>
      <c r="I20" s="62"/>
      <c r="J20" s="62"/>
      <c r="K20" s="62"/>
      <c r="L20" s="62"/>
      <c r="M20" s="482"/>
      <c r="N20" s="482"/>
      <c r="O20" s="482"/>
      <c r="P20" s="482"/>
      <c r="Q20" s="482"/>
      <c r="R20" s="482"/>
      <c r="S20" s="482"/>
      <c r="T20" s="482"/>
      <c r="U20" s="482"/>
      <c r="V20" s="482"/>
      <c r="W20" s="482"/>
      <c r="X20" s="482"/>
      <c r="Y20" s="482"/>
      <c r="Z20" s="482"/>
      <c r="AA20" s="482"/>
      <c r="AB20" s="482"/>
      <c r="AC20" s="486"/>
      <c r="AD20" s="96"/>
      <c r="AE20" s="96"/>
      <c r="AF20" s="482"/>
      <c r="AG20" s="482"/>
      <c r="AH20" s="482"/>
      <c r="AI20" s="482"/>
      <c r="AJ20" s="482"/>
      <c r="AK20" s="482"/>
      <c r="AL20" s="482"/>
      <c r="AM20" s="482"/>
      <c r="AN20" s="486"/>
      <c r="AO20" s="99"/>
      <c r="AQ20" s="107"/>
      <c r="AR20" s="107"/>
      <c r="AS20" s="107"/>
      <c r="AT20" s="107"/>
      <c r="AU20" s="107"/>
      <c r="AV20" s="107"/>
      <c r="AW20" s="107"/>
      <c r="AX20" s="107"/>
      <c r="AY20" s="107"/>
      <c r="AZ20" s="102"/>
      <c r="BA20" s="102"/>
      <c r="BB20" s="102"/>
      <c r="BC20" s="107"/>
      <c r="BD20" s="107"/>
      <c r="BE20" s="107"/>
      <c r="BF20" s="107"/>
      <c r="BG20" s="107"/>
      <c r="BI20" s="480"/>
      <c r="BJ20" s="480"/>
      <c r="BK20" s="50"/>
      <c r="BL20" s="480"/>
    </row>
    <row r="21" spans="2:64" ht="20.100000000000001" customHeight="1">
      <c r="B21" s="5"/>
      <c r="D21" s="1360"/>
      <c r="E21" s="1360"/>
      <c r="G21" s="37"/>
      <c r="H21" s="1340" t="s">
        <v>197</v>
      </c>
      <c r="I21" s="1341"/>
      <c r="J21" s="1341"/>
      <c r="K21" s="1341"/>
      <c r="L21" s="1342"/>
      <c r="M21" s="85"/>
      <c r="N21" s="85"/>
      <c r="O21" s="37"/>
      <c r="P21" s="37"/>
      <c r="Q21" s="468"/>
      <c r="R21" s="37"/>
      <c r="S21" s="37"/>
      <c r="T21" s="37"/>
      <c r="U21" s="37"/>
      <c r="V21" s="37"/>
      <c r="W21" s="37"/>
      <c r="X21" s="37"/>
      <c r="Y21" s="37"/>
      <c r="Z21" s="37"/>
      <c r="AA21" s="37"/>
      <c r="AB21" s="37"/>
      <c r="AC21" s="37"/>
      <c r="AF21" s="37"/>
      <c r="AG21" s="37"/>
      <c r="AH21" s="37"/>
      <c r="AI21" s="37"/>
      <c r="AJ21" s="37"/>
      <c r="AK21" s="37"/>
      <c r="AL21" s="37"/>
      <c r="AM21" s="37"/>
      <c r="AN21" s="37"/>
      <c r="AO21" s="10"/>
      <c r="AQ21" s="107"/>
      <c r="AR21" s="107"/>
      <c r="AS21" s="107"/>
      <c r="AT21" s="107"/>
      <c r="AU21" s="107"/>
      <c r="AV21" s="107"/>
      <c r="AW21" s="107"/>
      <c r="AX21" s="107"/>
      <c r="AY21" s="107"/>
      <c r="AZ21" s="102"/>
      <c r="BA21" s="102"/>
      <c r="BB21" s="102"/>
      <c r="BC21" s="107"/>
      <c r="BD21" s="107"/>
      <c r="BE21" s="107"/>
      <c r="BF21" s="107"/>
      <c r="BG21" s="107"/>
      <c r="BI21" s="480"/>
      <c r="BJ21" s="480"/>
      <c r="BK21" s="50"/>
      <c r="BL21" s="480"/>
    </row>
    <row r="22" spans="2:64" ht="30" customHeight="1">
      <c r="B22" s="5"/>
      <c r="D22" s="1358" t="s">
        <v>144</v>
      </c>
      <c r="E22" s="1359"/>
      <c r="G22" s="471" t="s">
        <v>211</v>
      </c>
      <c r="H22" s="1343"/>
      <c r="I22" s="1344"/>
      <c r="J22" s="1344"/>
      <c r="K22" s="1344"/>
      <c r="L22" s="1345"/>
      <c r="M22" s="1363" t="s">
        <v>212</v>
      </c>
      <c r="N22" s="1364"/>
      <c r="O22" s="1365"/>
      <c r="P22" s="1335" t="str">
        <f>REPT("g",(U22))</f>
        <v/>
      </c>
      <c r="Q22" s="1336"/>
      <c r="R22" s="1336"/>
      <c r="S22" s="1337"/>
      <c r="T22" s="287"/>
      <c r="U22" s="474">
        <f>'Suivi des évaluations'!BT51</f>
        <v>0</v>
      </c>
      <c r="V22" s="37"/>
      <c r="W22" s="475" t="str">
        <f>'Suivi des évaluations'!BU51</f>
        <v xml:space="preserve"> </v>
      </c>
      <c r="X22" s="37"/>
      <c r="Y22" s="37"/>
      <c r="Z22" s="37"/>
      <c r="AA22" s="37"/>
      <c r="AB22" s="37"/>
      <c r="AC22" s="37"/>
      <c r="AF22" s="192"/>
      <c r="AG22" s="37"/>
      <c r="AH22" s="193"/>
      <c r="AI22" s="37"/>
      <c r="AJ22" s="37"/>
      <c r="AK22" s="37"/>
      <c r="AL22" s="37"/>
      <c r="AM22" s="37"/>
      <c r="AN22" s="37"/>
      <c r="AO22" s="10"/>
      <c r="AQ22" s="107"/>
      <c r="AR22" s="107"/>
      <c r="AS22" s="107"/>
      <c r="AT22" s="107"/>
      <c r="AU22" s="107"/>
      <c r="AV22" s="107"/>
      <c r="AW22" s="107"/>
      <c r="AX22" s="107"/>
      <c r="AY22" s="107"/>
      <c r="AZ22" s="102"/>
      <c r="BA22" s="102"/>
      <c r="BB22" s="102"/>
      <c r="BC22" s="107"/>
      <c r="BD22" s="107"/>
      <c r="BE22" s="107"/>
      <c r="BF22" s="107"/>
      <c r="BG22" s="107"/>
      <c r="BI22" s="476">
        <f>IF(W22=1,U22,0)</f>
        <v>0</v>
      </c>
      <c r="BJ22" s="476">
        <f>IF(W22=2,U22,0)+20</f>
        <v>20</v>
      </c>
      <c r="BK22" s="477">
        <f>IF(W22=3,U22,0)+40</f>
        <v>40</v>
      </c>
      <c r="BL22" s="478">
        <f>IF(W22=1,BI22,(IF(W22=2,BJ22,(IF(W22=3,BK22,0)))))</f>
        <v>0</v>
      </c>
    </row>
    <row r="23" spans="2:64" ht="20.100000000000001" customHeight="1">
      <c r="B23" s="5"/>
      <c r="D23" s="1360"/>
      <c r="E23" s="1360"/>
      <c r="G23" s="37"/>
      <c r="H23" s="1346"/>
      <c r="I23" s="1347"/>
      <c r="J23" s="1347"/>
      <c r="K23" s="1347"/>
      <c r="L23" s="1348"/>
      <c r="M23" s="85"/>
      <c r="N23" s="85"/>
      <c r="O23" s="37"/>
      <c r="P23" s="37"/>
      <c r="Q23" s="37"/>
      <c r="R23" s="37"/>
      <c r="S23" s="37"/>
      <c r="T23" s="37"/>
      <c r="U23" s="37"/>
      <c r="V23" s="37"/>
      <c r="W23" s="37"/>
      <c r="X23" s="37"/>
      <c r="Y23" s="37"/>
      <c r="Z23" s="37"/>
      <c r="AA23" s="37"/>
      <c r="AB23" s="37"/>
      <c r="AC23" s="37"/>
      <c r="AF23" s="37"/>
      <c r="AG23" s="37"/>
      <c r="AH23" s="37"/>
      <c r="AI23" s="37"/>
      <c r="AJ23" s="37"/>
      <c r="AK23" s="37"/>
      <c r="AL23" s="37"/>
      <c r="AM23" s="37"/>
      <c r="AN23" s="37"/>
      <c r="AO23" s="10"/>
      <c r="AQ23" s="107"/>
      <c r="AR23" s="107"/>
      <c r="AS23" s="107"/>
      <c r="AT23" s="107"/>
      <c r="AU23" s="107"/>
      <c r="AV23" s="107"/>
      <c r="AW23" s="107"/>
      <c r="AX23" s="107"/>
      <c r="AY23" s="107"/>
      <c r="AZ23" s="102"/>
      <c r="BA23" s="102"/>
      <c r="BB23" s="102"/>
      <c r="BC23" s="107"/>
      <c r="BD23" s="107"/>
      <c r="BE23" s="107"/>
      <c r="BF23" s="107"/>
      <c r="BG23" s="107"/>
      <c r="BI23" s="480"/>
      <c r="BJ23" s="480"/>
      <c r="BK23" s="50"/>
      <c r="BL23" s="480"/>
    </row>
    <row r="24" spans="2:64" ht="15" customHeight="1">
      <c r="B24" s="5"/>
      <c r="D24" s="512"/>
      <c r="E24" s="37"/>
      <c r="G24" s="37"/>
      <c r="H24" s="513"/>
      <c r="I24" s="514"/>
      <c r="J24" s="514"/>
      <c r="K24" s="515"/>
      <c r="L24" s="516"/>
      <c r="M24" s="85"/>
      <c r="N24" s="85"/>
      <c r="O24" s="37"/>
      <c r="P24" s="37"/>
      <c r="Q24" s="37"/>
      <c r="R24" s="37"/>
      <c r="S24" s="37"/>
      <c r="T24" s="37"/>
      <c r="U24" s="37"/>
      <c r="V24" s="37"/>
      <c r="W24" s="37"/>
      <c r="X24" s="37"/>
      <c r="Y24" s="37"/>
      <c r="Z24" s="37"/>
      <c r="AA24" s="1369" t="s">
        <v>25</v>
      </c>
      <c r="AB24" s="37"/>
      <c r="AC24" s="37"/>
      <c r="AF24" s="37"/>
      <c r="AG24" s="37"/>
      <c r="AH24" s="37"/>
      <c r="AI24" s="37"/>
      <c r="AJ24" s="37"/>
      <c r="AK24" s="37"/>
      <c r="AL24" s="1338"/>
      <c r="AM24" s="37"/>
      <c r="AN24" s="37"/>
      <c r="AO24" s="10"/>
      <c r="AQ24" s="102"/>
      <c r="AR24" s="102"/>
      <c r="AS24" s="102"/>
      <c r="AT24" s="102"/>
      <c r="AU24" s="102"/>
      <c r="AV24" s="102"/>
      <c r="AW24" s="102"/>
      <c r="AX24" s="102"/>
      <c r="AY24" s="102"/>
      <c r="AZ24" s="102"/>
      <c r="BA24" s="102"/>
      <c r="BB24" s="102"/>
      <c r="BC24" s="102"/>
      <c r="BD24" s="102"/>
      <c r="BE24" s="102"/>
      <c r="BF24" s="102"/>
      <c r="BG24" s="102"/>
      <c r="BI24" s="480"/>
      <c r="BJ24" s="480"/>
      <c r="BK24" s="50"/>
      <c r="BL24" s="480"/>
    </row>
    <row r="25" spans="2:64" ht="20.100000000000001" customHeight="1">
      <c r="B25" s="5"/>
      <c r="D25" s="1360"/>
      <c r="E25" s="1360"/>
      <c r="G25" s="37"/>
      <c r="H25" s="1340" t="s">
        <v>198</v>
      </c>
      <c r="I25" s="1341"/>
      <c r="J25" s="1341"/>
      <c r="K25" s="1341"/>
      <c r="L25" s="1342"/>
      <c r="M25" s="85"/>
      <c r="N25" s="85"/>
      <c r="O25" s="37"/>
      <c r="P25" s="37"/>
      <c r="Q25" s="468"/>
      <c r="R25" s="37"/>
      <c r="S25" s="37"/>
      <c r="T25" s="37"/>
      <c r="U25" s="37"/>
      <c r="V25" s="37"/>
      <c r="W25" s="37"/>
      <c r="X25" s="37"/>
      <c r="Y25" s="37"/>
      <c r="Z25" s="37"/>
      <c r="AA25" s="1369"/>
      <c r="AB25" s="37"/>
      <c r="AC25" s="37"/>
      <c r="AF25" s="37"/>
      <c r="AG25" s="37"/>
      <c r="AH25" s="37"/>
      <c r="AI25" s="37"/>
      <c r="AJ25" s="37"/>
      <c r="AK25" s="37"/>
      <c r="AL25" s="1338"/>
      <c r="AM25" s="37"/>
      <c r="AN25" s="37"/>
      <c r="AO25" s="10"/>
      <c r="AQ25" s="102"/>
      <c r="AR25" s="102"/>
      <c r="AS25" s="102"/>
      <c r="AT25" s="102"/>
      <c r="AU25" s="102"/>
      <c r="AV25" s="102"/>
      <c r="AW25" s="102"/>
      <c r="AX25" s="102"/>
      <c r="AY25" s="102"/>
      <c r="AZ25" s="102"/>
      <c r="BA25" s="102"/>
      <c r="BB25" s="102"/>
      <c r="BC25" s="102"/>
      <c r="BD25" s="102"/>
      <c r="BE25" s="102"/>
      <c r="BF25" s="102"/>
      <c r="BG25" s="102"/>
      <c r="BI25" s="480"/>
      <c r="BJ25" s="480"/>
      <c r="BK25" s="50"/>
      <c r="BL25" s="480"/>
    </row>
    <row r="26" spans="2:64" ht="30" customHeight="1">
      <c r="B26" s="5"/>
      <c r="D26" s="1358" t="s">
        <v>145</v>
      </c>
      <c r="E26" s="1359"/>
      <c r="G26" s="471" t="s">
        <v>211</v>
      </c>
      <c r="H26" s="1343"/>
      <c r="I26" s="1344"/>
      <c r="J26" s="1344"/>
      <c r="K26" s="1344"/>
      <c r="L26" s="1345"/>
      <c r="M26" s="1363" t="s">
        <v>212</v>
      </c>
      <c r="N26" s="1364"/>
      <c r="O26" s="1365"/>
      <c r="P26" s="1335" t="str">
        <f>REPT("g",(U26))</f>
        <v/>
      </c>
      <c r="Q26" s="1336"/>
      <c r="R26" s="1336"/>
      <c r="S26" s="1337"/>
      <c r="T26" s="287"/>
      <c r="U26" s="474">
        <f>'Suivi des évaluations'!BT55</f>
        <v>0</v>
      </c>
      <c r="V26" s="37"/>
      <c r="W26" s="475" t="str">
        <f>'Suivi des évaluations'!BU55</f>
        <v xml:space="preserve"> </v>
      </c>
      <c r="X26" s="37"/>
      <c r="Y26" s="37"/>
      <c r="Z26" s="37"/>
      <c r="AA26" s="517">
        <f>AVERAGE(U22:U28)</f>
        <v>0</v>
      </c>
      <c r="AB26" s="37"/>
      <c r="AC26" s="37"/>
      <c r="AF26" s="192"/>
      <c r="AG26" s="37"/>
      <c r="AH26" s="193"/>
      <c r="AI26" s="37"/>
      <c r="AJ26" s="37"/>
      <c r="AK26" s="37"/>
      <c r="AL26" s="192"/>
      <c r="AM26" s="37"/>
      <c r="AN26" s="37"/>
      <c r="AO26" s="10"/>
      <c r="AQ26" s="102"/>
      <c r="AR26" s="102"/>
      <c r="AS26" s="102"/>
      <c r="AT26" s="102"/>
      <c r="AU26" s="102"/>
      <c r="AV26" s="102"/>
      <c r="AW26" s="102"/>
      <c r="AX26" s="102"/>
      <c r="AY26" s="102"/>
      <c r="AZ26" s="102"/>
      <c r="BA26" s="102"/>
      <c r="BB26" s="102"/>
      <c r="BC26" s="102"/>
      <c r="BD26" s="102"/>
      <c r="BE26" s="102"/>
      <c r="BF26" s="102"/>
      <c r="BG26" s="102"/>
      <c r="BI26" s="476">
        <f>IF(W26=1,U26,0)</f>
        <v>0</v>
      </c>
      <c r="BJ26" s="476">
        <f>IF(W26=2,U26,0)+20</f>
        <v>20</v>
      </c>
      <c r="BK26" s="477">
        <f>IF(W26=3,U26,0)+40</f>
        <v>40</v>
      </c>
      <c r="BL26" s="478">
        <f>IF(W26=1,BI26,(IF(W26=2,BJ26,(IF(W26=3,BK26,0)))))</f>
        <v>0</v>
      </c>
    </row>
    <row r="27" spans="2:64" ht="20.100000000000001" customHeight="1">
      <c r="B27" s="5"/>
      <c r="D27" s="1360"/>
      <c r="E27" s="1360"/>
      <c r="G27" s="37"/>
      <c r="H27" s="1346"/>
      <c r="I27" s="1347"/>
      <c r="J27" s="1347"/>
      <c r="K27" s="1347"/>
      <c r="L27" s="1348"/>
      <c r="M27" s="85"/>
      <c r="N27" s="85"/>
      <c r="O27" s="37"/>
      <c r="P27" s="37"/>
      <c r="Q27" s="37"/>
      <c r="R27" s="37"/>
      <c r="S27" s="37"/>
      <c r="T27" s="37"/>
      <c r="U27" s="37"/>
      <c r="V27" s="37"/>
      <c r="W27" s="37"/>
      <c r="X27" s="37"/>
      <c r="Y27" s="37"/>
      <c r="Z27" s="37"/>
      <c r="AA27" s="518" t="e">
        <f>AVERAGE(W22:W28)</f>
        <v>#DIV/0!</v>
      </c>
      <c r="AB27" s="37"/>
      <c r="AC27" s="37"/>
      <c r="AF27" s="37"/>
      <c r="AG27" s="37"/>
      <c r="AH27" s="37"/>
      <c r="AI27" s="37"/>
      <c r="AJ27" s="37"/>
      <c r="AK27" s="37"/>
      <c r="AL27" s="491"/>
      <c r="AM27" s="37"/>
      <c r="AN27" s="37"/>
      <c r="AO27" s="10"/>
      <c r="AQ27" s="102"/>
      <c r="AR27" s="102"/>
      <c r="AS27" s="102"/>
      <c r="AT27" s="102"/>
      <c r="AU27" s="102"/>
      <c r="AV27" s="102"/>
      <c r="AW27" s="102"/>
      <c r="AX27" s="102"/>
      <c r="AY27" s="102"/>
      <c r="AZ27" s="102"/>
      <c r="BA27" s="102"/>
      <c r="BB27" s="102"/>
      <c r="BC27" s="102"/>
      <c r="BD27" s="102"/>
      <c r="BE27" s="102"/>
      <c r="BF27" s="102"/>
      <c r="BG27" s="102"/>
      <c r="BI27" s="480"/>
      <c r="BJ27" s="480"/>
      <c r="BK27" s="50"/>
      <c r="BL27" s="480"/>
    </row>
    <row r="28" spans="2:64" ht="15" customHeight="1">
      <c r="B28" s="5"/>
      <c r="D28" s="512"/>
      <c r="E28" s="37"/>
      <c r="G28" s="37"/>
      <c r="H28" s="513"/>
      <c r="I28" s="514"/>
      <c r="J28" s="514"/>
      <c r="K28" s="515"/>
      <c r="L28" s="516"/>
      <c r="M28" s="85"/>
      <c r="N28" s="85"/>
      <c r="O28" s="37"/>
      <c r="P28" s="37"/>
      <c r="Q28" s="37"/>
      <c r="R28" s="37"/>
      <c r="S28" s="37"/>
      <c r="T28" s="37"/>
      <c r="U28" s="37"/>
      <c r="V28" s="37"/>
      <c r="W28" s="37"/>
      <c r="X28" s="37"/>
      <c r="Y28" s="37"/>
      <c r="Z28" s="37"/>
      <c r="AA28" s="37"/>
      <c r="AB28" s="37"/>
      <c r="AC28" s="37"/>
      <c r="AF28" s="37"/>
      <c r="AG28" s="37"/>
      <c r="AH28" s="37"/>
      <c r="AI28" s="37"/>
      <c r="AJ28" s="37"/>
      <c r="AK28" s="37"/>
      <c r="AL28" s="37"/>
      <c r="AM28" s="37"/>
      <c r="AN28" s="37"/>
      <c r="AO28" s="10"/>
      <c r="AQ28" s="102"/>
      <c r="AR28" s="102"/>
      <c r="AS28" s="102"/>
      <c r="AT28" s="102"/>
      <c r="AU28" s="102"/>
      <c r="AV28" s="102"/>
      <c r="AW28" s="102"/>
      <c r="AX28" s="102"/>
      <c r="AY28" s="102"/>
      <c r="AZ28" s="102"/>
      <c r="BA28" s="102"/>
      <c r="BB28" s="102"/>
      <c r="BC28" s="102"/>
      <c r="BD28" s="102"/>
      <c r="BE28" s="102"/>
      <c r="BF28" s="102"/>
      <c r="BG28" s="102"/>
      <c r="BI28" s="487"/>
      <c r="BJ28" s="487"/>
      <c r="BK28" s="488"/>
      <c r="BL28" s="487"/>
    </row>
    <row r="29" spans="2:64" ht="20.100000000000001" customHeight="1">
      <c r="B29" s="5"/>
      <c r="D29" s="21"/>
      <c r="I29" s="483"/>
      <c r="J29" s="483"/>
      <c r="K29" s="483"/>
      <c r="L29" s="483"/>
      <c r="M29" s="484"/>
      <c r="N29" s="489"/>
      <c r="O29" s="489"/>
      <c r="P29" s="489"/>
      <c r="Z29" s="37"/>
      <c r="AA29" s="1369"/>
      <c r="AB29" s="37"/>
      <c r="AC29" s="37"/>
      <c r="AF29" s="37"/>
      <c r="AG29" s="37"/>
      <c r="AH29" s="37"/>
      <c r="AI29" s="37"/>
      <c r="AJ29" s="37"/>
      <c r="AK29" s="37"/>
      <c r="AL29" s="37"/>
      <c r="AM29" s="37"/>
      <c r="AN29" s="37"/>
      <c r="AO29" s="10"/>
      <c r="AQ29" s="102"/>
      <c r="AR29" s="102"/>
      <c r="AS29" s="102"/>
      <c r="AT29" s="102"/>
      <c r="AU29" s="102"/>
      <c r="AV29" s="102"/>
      <c r="AW29" s="102"/>
      <c r="AX29" s="102"/>
      <c r="AY29" s="102"/>
      <c r="BC29" s="102"/>
      <c r="BD29" s="102"/>
      <c r="BE29" s="102"/>
      <c r="BF29" s="102"/>
      <c r="BG29" s="102"/>
      <c r="BI29" s="480"/>
      <c r="BJ29" s="480"/>
      <c r="BK29" s="50"/>
      <c r="BL29" s="480"/>
    </row>
    <row r="30" spans="2:64" ht="30" customHeight="1">
      <c r="B30" s="5"/>
      <c r="N30" s="489"/>
      <c r="O30" s="489"/>
      <c r="P30" s="489"/>
      <c r="Z30" s="37"/>
      <c r="AA30" s="1370"/>
      <c r="AB30" s="57"/>
      <c r="AC30" s="37"/>
      <c r="AF30" s="192"/>
      <c r="AG30" s="37"/>
      <c r="AH30" s="193"/>
      <c r="AI30" s="37"/>
      <c r="AJ30" s="37"/>
      <c r="AK30" s="37"/>
      <c r="AM30" s="57"/>
      <c r="AN30" s="37"/>
      <c r="AO30" s="10"/>
      <c r="AQ30" s="102"/>
      <c r="AR30" s="102"/>
      <c r="AS30" s="102"/>
      <c r="AT30" s="102"/>
      <c r="AU30" s="102"/>
      <c r="AV30" s="102"/>
      <c r="AW30" s="102"/>
      <c r="AX30" s="102"/>
      <c r="AY30" s="102"/>
      <c r="BC30" s="102"/>
      <c r="BD30" s="102"/>
      <c r="BE30" s="102"/>
      <c r="BF30" s="102"/>
      <c r="BG30" s="102"/>
      <c r="BI30" s="476"/>
      <c r="BJ30" s="476"/>
      <c r="BK30" s="477"/>
      <c r="BL30" s="478"/>
    </row>
    <row r="31" spans="2:64" ht="20.100000000000001" customHeight="1">
      <c r="B31" s="5"/>
      <c r="E31" s="483"/>
      <c r="F31" s="483"/>
      <c r="G31" s="483"/>
      <c r="H31" s="483"/>
      <c r="N31" s="489"/>
      <c r="O31" s="489"/>
      <c r="P31" s="489"/>
      <c r="Z31" s="37"/>
      <c r="AA31" s="192"/>
      <c r="AB31" s="37"/>
      <c r="AC31" s="37"/>
      <c r="AF31" s="37"/>
      <c r="AG31" s="37"/>
      <c r="AH31" s="37"/>
      <c r="AI31" s="37"/>
      <c r="AJ31" s="37"/>
      <c r="AK31" s="37"/>
      <c r="AL31" s="37"/>
      <c r="AM31" s="37"/>
      <c r="AN31" s="37"/>
      <c r="AO31" s="10"/>
      <c r="AQ31" s="102"/>
      <c r="AR31" s="102"/>
      <c r="AS31" s="102"/>
      <c r="AT31" s="102"/>
      <c r="AU31" s="102"/>
      <c r="AV31" s="102"/>
      <c r="AW31" s="102"/>
      <c r="AX31" s="102"/>
      <c r="AY31" s="102"/>
      <c r="BC31" s="102"/>
      <c r="BD31" s="102"/>
      <c r="BE31" s="102"/>
      <c r="BF31" s="102"/>
      <c r="BG31" s="102"/>
      <c r="BI31" s="480"/>
      <c r="BJ31" s="480"/>
      <c r="BK31" s="50"/>
      <c r="BL31" s="480"/>
    </row>
    <row r="32" spans="2:64" s="21" customFormat="1" ht="15" customHeight="1">
      <c r="B32" s="5"/>
      <c r="C32" s="1"/>
      <c r="D32" s="1"/>
      <c r="E32" s="1"/>
      <c r="F32" s="1"/>
      <c r="G32" s="1"/>
      <c r="H32" s="1"/>
      <c r="I32" s="1"/>
      <c r="J32" s="1"/>
      <c r="K32" s="1"/>
      <c r="L32" s="1"/>
      <c r="M32" s="1"/>
      <c r="N32" s="489"/>
      <c r="O32" s="489"/>
      <c r="P32" s="489"/>
      <c r="Q32" s="1"/>
      <c r="R32" s="1"/>
      <c r="S32" s="1"/>
      <c r="T32" s="1"/>
      <c r="U32" s="1"/>
      <c r="V32" s="1"/>
      <c r="W32" s="1"/>
      <c r="X32" s="1"/>
      <c r="Y32" s="1"/>
      <c r="Z32" s="37"/>
      <c r="AA32" s="193"/>
      <c r="AB32" s="37"/>
      <c r="AC32" s="37"/>
      <c r="AD32" s="96"/>
      <c r="AE32" s="96"/>
      <c r="AF32" s="37"/>
      <c r="AG32" s="37"/>
      <c r="AH32" s="37"/>
      <c r="AI32" s="37"/>
      <c r="AJ32" s="37"/>
      <c r="AK32" s="37"/>
      <c r="AL32" s="519"/>
      <c r="AM32" s="37"/>
      <c r="AN32" s="37"/>
      <c r="AO32" s="99"/>
      <c r="AQ32" s="102"/>
      <c r="AR32" s="102"/>
      <c r="AS32" s="102"/>
      <c r="AT32" s="102"/>
      <c r="AU32" s="102"/>
      <c r="AV32" s="102"/>
      <c r="AW32" s="102"/>
      <c r="AX32" s="102"/>
      <c r="AY32" s="102"/>
      <c r="AZ32" s="1"/>
      <c r="BA32" s="1"/>
      <c r="BB32" s="1"/>
      <c r="BC32" s="102"/>
      <c r="BD32" s="102"/>
      <c r="BE32" s="102"/>
      <c r="BF32" s="102"/>
      <c r="BG32" s="102"/>
      <c r="BI32" s="480"/>
      <c r="BJ32" s="480"/>
      <c r="BK32" s="50"/>
      <c r="BL32" s="480"/>
    </row>
    <row r="33" spans="2:65" ht="20.100000000000001" customHeight="1">
      <c r="B33" s="5"/>
      <c r="N33" s="489"/>
      <c r="O33" s="489"/>
      <c r="P33" s="489"/>
      <c r="Q33" s="483"/>
      <c r="R33" s="483"/>
      <c r="S33" s="483"/>
      <c r="T33" s="483"/>
      <c r="U33" s="484"/>
      <c r="V33" s="483"/>
      <c r="W33" s="483"/>
      <c r="X33" s="483"/>
      <c r="Y33" s="483"/>
      <c r="AA33" s="40"/>
      <c r="AB33" s="40"/>
      <c r="AC33" s="40"/>
      <c r="AF33" s="37"/>
      <c r="AG33" s="37"/>
      <c r="AH33" s="37"/>
      <c r="AI33" s="37"/>
      <c r="AJ33" s="37"/>
      <c r="AK33" s="37"/>
      <c r="AL33" s="520"/>
      <c r="AM33" s="40"/>
      <c r="AN33" s="40"/>
      <c r="AO33" s="10"/>
      <c r="AQ33" s="102"/>
      <c r="AR33" s="102"/>
      <c r="AS33" s="102"/>
      <c r="AT33" s="102"/>
      <c r="AU33" s="102"/>
      <c r="AV33" s="102"/>
      <c r="AW33" s="102"/>
      <c r="AX33" s="102"/>
      <c r="AY33" s="102"/>
      <c r="BC33" s="102"/>
      <c r="BD33" s="102"/>
      <c r="BE33" s="102"/>
      <c r="BF33" s="102"/>
      <c r="BG33" s="102"/>
      <c r="BI33" s="480"/>
      <c r="BJ33" s="480"/>
      <c r="BK33" s="50"/>
      <c r="BL33" s="480"/>
    </row>
    <row r="34" spans="2:65" ht="30" customHeight="1">
      <c r="B34" s="5"/>
      <c r="I34" s="483"/>
      <c r="J34" s="483"/>
      <c r="K34" s="483"/>
      <c r="L34" s="483"/>
      <c r="M34" s="484"/>
      <c r="N34" s="489"/>
      <c r="O34" s="489"/>
      <c r="P34" s="489"/>
      <c r="Z34" s="37"/>
      <c r="AA34" s="40"/>
      <c r="AB34" s="40"/>
      <c r="AC34" s="40"/>
      <c r="AF34" s="192"/>
      <c r="AG34" s="37"/>
      <c r="AH34" s="193"/>
      <c r="AI34" s="37"/>
      <c r="AJ34" s="37"/>
      <c r="AK34" s="37"/>
      <c r="AL34" s="192"/>
      <c r="AM34" s="40"/>
      <c r="AN34" s="40"/>
      <c r="AO34" s="10"/>
      <c r="AQ34" s="102"/>
      <c r="AR34" s="102"/>
      <c r="AS34" s="102"/>
      <c r="AT34" s="102"/>
      <c r="AU34" s="102"/>
      <c r="AV34" s="102"/>
      <c r="AW34" s="102"/>
      <c r="AX34" s="102"/>
      <c r="AY34" s="102"/>
      <c r="BC34" s="102"/>
      <c r="BD34" s="102"/>
      <c r="BE34" s="102"/>
      <c r="BF34" s="102"/>
      <c r="BG34" s="102"/>
      <c r="BI34" s="476"/>
      <c r="BJ34" s="476"/>
      <c r="BK34" s="477"/>
      <c r="BL34" s="478"/>
    </row>
    <row r="35" spans="2:65" ht="18.95" customHeight="1">
      <c r="B35" s="5"/>
      <c r="N35" s="489"/>
      <c r="O35" s="489"/>
      <c r="P35" s="489"/>
      <c r="Z35" s="37"/>
      <c r="AA35" s="40"/>
      <c r="AB35" s="40"/>
      <c r="AC35" s="40"/>
      <c r="AF35" s="37"/>
      <c r="AG35" s="37"/>
      <c r="AH35" s="37"/>
      <c r="AI35" s="37"/>
      <c r="AJ35" s="37"/>
      <c r="AK35" s="37"/>
      <c r="AL35" s="40"/>
      <c r="AM35" s="40"/>
      <c r="AN35" s="40"/>
      <c r="AO35" s="10"/>
      <c r="BI35" s="480"/>
      <c r="BJ35" s="480"/>
      <c r="BK35" s="50"/>
      <c r="BL35" s="480"/>
    </row>
    <row r="36" spans="2:65" ht="15" customHeight="1">
      <c r="B36" s="5"/>
      <c r="N36" s="489"/>
      <c r="O36" s="489"/>
      <c r="P36" s="489"/>
      <c r="Z36" s="37"/>
      <c r="AA36" s="40"/>
      <c r="AB36" s="40"/>
      <c r="AC36" s="40"/>
      <c r="AL36" s="1338"/>
      <c r="AM36" s="40"/>
      <c r="AN36" s="40"/>
      <c r="AO36" s="10"/>
      <c r="BI36" s="480"/>
      <c r="BJ36" s="480"/>
      <c r="BK36" s="50"/>
      <c r="BL36" s="480"/>
    </row>
    <row r="37" spans="2:65" ht="20.100000000000001" customHeight="1">
      <c r="B37" s="5"/>
      <c r="E37" s="521"/>
      <c r="N37" s="489"/>
      <c r="O37" s="489"/>
      <c r="P37" s="489"/>
      <c r="Q37" s="483"/>
      <c r="R37" s="483"/>
      <c r="S37" s="483"/>
      <c r="T37" s="483"/>
      <c r="U37" s="484"/>
      <c r="V37" s="483"/>
      <c r="W37" s="483"/>
      <c r="X37" s="483"/>
      <c r="Y37" s="483"/>
      <c r="AA37" s="40"/>
      <c r="AB37" s="37"/>
      <c r="AC37" s="37"/>
      <c r="AF37" s="37"/>
      <c r="AG37" s="37"/>
      <c r="AH37" s="37"/>
      <c r="AI37" s="37"/>
      <c r="AJ37" s="37"/>
      <c r="AK37" s="37"/>
      <c r="AL37" s="1338"/>
      <c r="AM37" s="37"/>
      <c r="AN37" s="37"/>
      <c r="AO37" s="10"/>
      <c r="BI37" s="480"/>
      <c r="BJ37" s="480"/>
      <c r="BK37" s="50"/>
      <c r="BL37" s="480"/>
    </row>
    <row r="38" spans="2:65" ht="30" customHeight="1">
      <c r="B38" s="5"/>
      <c r="E38" s="1360"/>
      <c r="F38" s="1360"/>
      <c r="H38" s="37"/>
      <c r="I38" s="483"/>
      <c r="J38" s="483"/>
      <c r="K38" s="483"/>
      <c r="L38" s="483"/>
      <c r="M38" s="484"/>
      <c r="N38" s="489"/>
      <c r="O38" s="489"/>
      <c r="P38" s="489"/>
      <c r="Z38" s="37"/>
      <c r="AA38" s="40"/>
      <c r="AB38" s="37"/>
      <c r="AC38" s="37"/>
      <c r="AF38" s="192"/>
      <c r="AG38" s="37"/>
      <c r="AH38" s="193"/>
      <c r="AI38" s="37"/>
      <c r="AJ38" s="37"/>
      <c r="AK38" s="37"/>
      <c r="AL38" s="192"/>
      <c r="AM38" s="37"/>
      <c r="AN38" s="37"/>
      <c r="AO38" s="10"/>
      <c r="BI38" s="476"/>
      <c r="BJ38" s="476"/>
      <c r="BK38" s="477"/>
      <c r="BL38" s="478"/>
    </row>
    <row r="39" spans="2:65" ht="20.100000000000001" customHeight="1">
      <c r="B39" s="5"/>
      <c r="E39" s="483"/>
      <c r="F39" s="483"/>
      <c r="G39" s="483"/>
      <c r="H39" s="483"/>
      <c r="N39" s="489"/>
      <c r="O39" s="489"/>
      <c r="P39" s="489"/>
      <c r="Z39" s="37"/>
      <c r="AA39" s="40"/>
      <c r="AB39" s="37"/>
      <c r="AC39" s="37"/>
      <c r="AF39" s="37"/>
      <c r="AG39" s="37"/>
      <c r="AH39" s="37"/>
      <c r="AI39" s="37"/>
      <c r="AJ39" s="37"/>
      <c r="AK39" s="37"/>
      <c r="AL39" s="193"/>
      <c r="AM39" s="37"/>
      <c r="AN39" s="37"/>
      <c r="AO39" s="10"/>
      <c r="BI39" s="480"/>
      <c r="BJ39" s="480"/>
      <c r="BK39" s="50"/>
      <c r="BL39" s="480"/>
    </row>
    <row r="40" spans="2:65" ht="15" customHeight="1">
      <c r="B40" s="5"/>
      <c r="N40" s="489"/>
      <c r="O40" s="489"/>
      <c r="P40" s="489"/>
      <c r="Z40" s="37"/>
      <c r="AA40" s="40"/>
      <c r="AB40" s="37"/>
      <c r="AC40" s="37"/>
      <c r="AF40" s="37"/>
      <c r="AG40" s="37"/>
      <c r="AH40" s="37"/>
      <c r="AI40" s="37"/>
      <c r="AJ40" s="37"/>
      <c r="AK40" s="37"/>
      <c r="AL40" s="1338"/>
      <c r="AM40" s="37"/>
      <c r="AN40" s="37"/>
      <c r="AO40" s="10"/>
      <c r="BH40" s="21"/>
      <c r="BI40" s="480"/>
      <c r="BJ40" s="480"/>
      <c r="BK40" s="50"/>
      <c r="BL40" s="480"/>
      <c r="BM40" s="21"/>
    </row>
    <row r="41" spans="2:65" ht="20.100000000000001" customHeight="1">
      <c r="B41" s="22"/>
      <c r="C41" s="21"/>
      <c r="D41" s="21"/>
      <c r="E41" s="21"/>
      <c r="F41" s="96"/>
      <c r="G41" s="37"/>
      <c r="H41" s="37"/>
      <c r="I41" s="37"/>
      <c r="J41" s="37"/>
      <c r="K41" s="37"/>
      <c r="L41" s="37"/>
      <c r="M41" s="37"/>
      <c r="N41" s="37"/>
      <c r="O41" s="37"/>
      <c r="P41" s="37"/>
      <c r="Q41" s="37"/>
      <c r="R41" s="37"/>
      <c r="S41" s="37"/>
      <c r="T41" s="37"/>
      <c r="U41" s="37"/>
      <c r="V41" s="37"/>
      <c r="W41" s="490"/>
      <c r="X41" s="37"/>
      <c r="Y41" s="37"/>
      <c r="Z41" s="37"/>
      <c r="AA41" s="40"/>
      <c r="AB41" s="37"/>
      <c r="AC41" s="37"/>
      <c r="AF41" s="37"/>
      <c r="AG41" s="37"/>
      <c r="AH41" s="37"/>
      <c r="AI41" s="37"/>
      <c r="AJ41" s="37"/>
      <c r="AK41" s="37"/>
      <c r="AL41" s="1368"/>
      <c r="AM41" s="37"/>
      <c r="AN41" s="37"/>
      <c r="AO41" s="10"/>
      <c r="BH41" s="21"/>
      <c r="BI41" s="500"/>
      <c r="BJ41" s="500"/>
      <c r="BK41" s="501"/>
      <c r="BL41" s="480"/>
      <c r="BM41" s="21"/>
    </row>
    <row r="42" spans="2:65" ht="30" customHeight="1">
      <c r="B42" s="22"/>
      <c r="C42" s="21"/>
      <c r="D42" s="21"/>
      <c r="E42" s="21"/>
      <c r="F42" s="96"/>
      <c r="G42" s="37"/>
      <c r="H42" s="37"/>
      <c r="I42" s="37"/>
      <c r="J42" s="1334" t="s">
        <v>223</v>
      </c>
      <c r="K42" s="1334"/>
      <c r="L42" s="1334"/>
      <c r="M42" s="1334"/>
      <c r="N42" s="1334"/>
      <c r="O42" s="1334"/>
      <c r="P42" s="1334"/>
      <c r="Q42" s="1334"/>
      <c r="R42" s="1334"/>
      <c r="S42" s="1334"/>
      <c r="T42" s="1339"/>
      <c r="U42" s="522">
        <f>BL42/1.8</f>
        <v>0</v>
      </c>
      <c r="V42" s="483"/>
      <c r="W42" s="495" t="s">
        <v>167</v>
      </c>
      <c r="X42" s="483"/>
      <c r="Y42" s="483"/>
      <c r="Z42" s="483"/>
      <c r="AA42" s="483"/>
      <c r="AB42" s="57"/>
      <c r="AC42" s="37"/>
      <c r="AF42" s="192"/>
      <c r="AG42" s="37"/>
      <c r="AH42" s="193"/>
      <c r="AI42" s="37"/>
      <c r="AJ42" s="37"/>
      <c r="AK42" s="37"/>
      <c r="AL42" s="192"/>
      <c r="AM42" s="57"/>
      <c r="AN42" s="37"/>
      <c r="AO42" s="10"/>
      <c r="BH42" s="21"/>
      <c r="BI42" s="21"/>
      <c r="BJ42" s="21"/>
      <c r="BK42" s="21"/>
      <c r="BL42" s="504">
        <f>SUM(BL17:BL41)</f>
        <v>0</v>
      </c>
      <c r="BM42" s="21"/>
    </row>
    <row r="43" spans="2:65" ht="20.100000000000001" customHeight="1">
      <c r="B43" s="22"/>
      <c r="C43" s="21"/>
      <c r="D43" s="21"/>
      <c r="E43" s="21"/>
      <c r="F43" s="96"/>
      <c r="G43" s="37"/>
      <c r="H43" s="37"/>
      <c r="I43" s="37"/>
      <c r="J43" s="37"/>
      <c r="K43" s="37"/>
      <c r="U43" s="28"/>
      <c r="AB43" s="37"/>
      <c r="AC43" s="37"/>
      <c r="AF43" s="37"/>
      <c r="AG43" s="37"/>
      <c r="AH43" s="37"/>
      <c r="AI43" s="37"/>
      <c r="AJ43" s="37"/>
      <c r="AK43" s="37"/>
      <c r="AL43" s="193"/>
      <c r="AM43" s="37"/>
      <c r="AN43" s="37"/>
      <c r="AO43" s="10"/>
      <c r="BH43" s="483"/>
      <c r="BI43" s="483"/>
      <c r="BJ43" s="483"/>
      <c r="BK43" s="483"/>
      <c r="BL43" s="483"/>
      <c r="BM43" s="483"/>
    </row>
    <row r="44" spans="2:65" ht="28.5" customHeight="1">
      <c r="B44" s="22"/>
      <c r="C44" s="21"/>
      <c r="D44" s="21"/>
      <c r="E44" s="21"/>
      <c r="F44" s="96"/>
      <c r="G44" s="37"/>
      <c r="H44" s="37"/>
      <c r="I44" s="37"/>
      <c r="J44" s="1366" t="s">
        <v>224</v>
      </c>
      <c r="K44" s="1366"/>
      <c r="L44" s="1366"/>
      <c r="M44" s="1366"/>
      <c r="N44" s="1366"/>
      <c r="O44" s="1366"/>
      <c r="P44" s="1366"/>
      <c r="Q44" s="1366"/>
      <c r="R44" s="1366"/>
      <c r="S44" s="1366"/>
      <c r="T44" s="1367"/>
      <c r="U44" s="496">
        <f>(SUM(W18:W28)/3)</f>
        <v>0</v>
      </c>
      <c r="W44" s="497"/>
      <c r="AB44" s="40"/>
      <c r="AC44" s="40"/>
      <c r="AL44" s="40"/>
      <c r="AM44" s="40"/>
      <c r="AN44" s="40"/>
      <c r="AO44" s="10"/>
    </row>
    <row r="45" spans="2:65" ht="20.100000000000001" customHeight="1">
      <c r="B45" s="22"/>
      <c r="C45" s="21"/>
      <c r="D45" s="21"/>
      <c r="E45" s="21"/>
      <c r="F45" s="96"/>
      <c r="G45" s="37"/>
      <c r="H45" s="37"/>
      <c r="I45" s="37"/>
      <c r="J45" s="37"/>
      <c r="K45" s="37"/>
      <c r="U45" s="28"/>
      <c r="AB45" s="40"/>
      <c r="AC45" s="40"/>
      <c r="AF45" s="37"/>
      <c r="AG45" s="37"/>
      <c r="AH45" s="37"/>
      <c r="AI45" s="37"/>
      <c r="AJ45" s="37"/>
      <c r="AK45" s="37"/>
      <c r="AL45" s="40"/>
      <c r="AM45" s="40"/>
      <c r="AN45" s="40"/>
      <c r="AO45" s="10"/>
    </row>
    <row r="46" spans="2:65" ht="30" customHeight="1">
      <c r="B46" s="492"/>
      <c r="C46" s="483"/>
      <c r="D46" s="483"/>
      <c r="E46" s="483"/>
      <c r="F46" s="483"/>
      <c r="G46" s="483"/>
      <c r="L46" s="1334"/>
      <c r="M46" s="1334"/>
      <c r="N46" s="1334"/>
      <c r="O46" s="1334"/>
      <c r="P46" s="1334"/>
      <c r="Q46" s="1334"/>
      <c r="R46" s="1334"/>
      <c r="S46" s="1334"/>
      <c r="T46" s="1334"/>
      <c r="Y46" s="1334"/>
      <c r="Z46" s="1334"/>
      <c r="AA46" s="1334"/>
      <c r="AB46" s="1334"/>
      <c r="AC46" s="1334"/>
      <c r="AD46" s="1334"/>
      <c r="AE46" s="1334"/>
      <c r="AF46" s="1334"/>
      <c r="AG46" s="1334"/>
      <c r="AH46" s="193"/>
      <c r="AI46" s="37"/>
      <c r="AJ46" s="37"/>
      <c r="AK46" s="37"/>
      <c r="AL46" s="40"/>
      <c r="AM46" s="40"/>
      <c r="AN46" s="40"/>
      <c r="AO46" s="10"/>
    </row>
    <row r="47" spans="2:65" ht="20.100000000000001" customHeight="1">
      <c r="B47" s="5"/>
      <c r="AH47" s="37"/>
      <c r="AI47" s="37"/>
      <c r="AJ47" s="37"/>
      <c r="AK47" s="37"/>
      <c r="AL47" s="40"/>
      <c r="AM47" s="40"/>
      <c r="AN47" s="40"/>
      <c r="AO47" s="10"/>
    </row>
    <row r="48" spans="2:65" ht="15" customHeight="1">
      <c r="B48" s="5"/>
      <c r="L48" s="1334"/>
      <c r="M48" s="1334"/>
      <c r="N48" s="1334"/>
      <c r="O48" s="1334"/>
      <c r="P48" s="1334"/>
      <c r="Q48" s="1334"/>
      <c r="R48" s="1334"/>
      <c r="S48" s="1334"/>
      <c r="T48" s="1334"/>
      <c r="Y48" s="1334"/>
      <c r="Z48" s="1334"/>
      <c r="AA48" s="1334"/>
      <c r="AB48" s="1334"/>
      <c r="AC48" s="1334"/>
      <c r="AD48" s="1334"/>
      <c r="AE48" s="1334"/>
      <c r="AF48" s="1334"/>
      <c r="AG48" s="1334"/>
      <c r="AL48" s="40"/>
      <c r="AM48" s="40"/>
      <c r="AN48" s="40"/>
      <c r="AO48" s="10"/>
    </row>
    <row r="49" spans="2:65" ht="20.100000000000001" customHeight="1">
      <c r="B49" s="5"/>
      <c r="AH49" s="37"/>
      <c r="AI49" s="37"/>
      <c r="AJ49" s="37"/>
      <c r="AK49" s="37"/>
      <c r="AL49" s="40"/>
      <c r="AM49" s="40"/>
      <c r="AN49" s="40"/>
      <c r="AO49" s="10"/>
    </row>
    <row r="50" spans="2:65" ht="30" customHeight="1">
      <c r="B50" s="5"/>
      <c r="L50" s="1334"/>
      <c r="M50" s="1334"/>
      <c r="N50" s="1334"/>
      <c r="O50" s="1334"/>
      <c r="P50" s="1334"/>
      <c r="Q50" s="1334"/>
      <c r="R50" s="1334"/>
      <c r="S50" s="1334"/>
      <c r="T50" s="1334"/>
      <c r="Y50" s="1334"/>
      <c r="Z50" s="1334"/>
      <c r="AA50" s="1334"/>
      <c r="AB50" s="1334"/>
      <c r="AC50" s="1334"/>
      <c r="AD50" s="1334"/>
      <c r="AE50" s="1334"/>
      <c r="AF50" s="1334"/>
      <c r="AG50" s="1334"/>
      <c r="AH50" s="193"/>
      <c r="AI50" s="37"/>
      <c r="AJ50" s="37"/>
      <c r="AK50" s="37"/>
      <c r="AL50" s="40"/>
      <c r="AM50" s="40"/>
      <c r="AN50" s="40"/>
      <c r="AO50" s="10"/>
    </row>
    <row r="51" spans="2:65" ht="20.100000000000001" customHeight="1">
      <c r="B51" s="5"/>
      <c r="AB51" s="40"/>
      <c r="AC51" s="40"/>
      <c r="AF51" s="37"/>
      <c r="AG51" s="37"/>
      <c r="AH51" s="37"/>
      <c r="AI51" s="37"/>
      <c r="AJ51" s="37"/>
      <c r="AK51" s="37"/>
      <c r="AL51" s="40"/>
      <c r="AM51" s="40"/>
      <c r="AN51" s="40"/>
      <c r="AO51" s="10"/>
    </row>
    <row r="52" spans="2:65" s="21" customFormat="1" ht="42.95" customHeight="1">
      <c r="B52" s="5"/>
      <c r="C52" s="1"/>
      <c r="D52" s="1"/>
      <c r="E52" s="1"/>
      <c r="F52" s="1"/>
      <c r="G52" s="1"/>
      <c r="H52" s="1"/>
      <c r="I52" s="1"/>
      <c r="J52" s="1"/>
      <c r="K52" s="1"/>
      <c r="L52" s="1"/>
      <c r="M52" s="1"/>
      <c r="N52" s="1"/>
      <c r="O52" s="1"/>
      <c r="P52" s="1"/>
      <c r="Q52" s="1"/>
      <c r="R52" s="1"/>
      <c r="S52" s="1"/>
      <c r="T52" s="1"/>
      <c r="U52" s="1"/>
      <c r="V52" s="1"/>
      <c r="W52" s="1"/>
      <c r="X52" s="1"/>
      <c r="Y52" s="1"/>
      <c r="Z52" s="1"/>
      <c r="AA52" s="1"/>
      <c r="AB52" s="40"/>
      <c r="AC52" s="40"/>
      <c r="AD52" s="96"/>
      <c r="AE52" s="96"/>
      <c r="AF52" s="37"/>
      <c r="AG52" s="37"/>
      <c r="AH52" s="490"/>
      <c r="AI52" s="37"/>
      <c r="AJ52" s="37"/>
      <c r="AK52" s="37"/>
      <c r="AL52" s="40"/>
      <c r="AM52" s="40"/>
      <c r="AN52" s="40"/>
      <c r="AO52" s="99"/>
      <c r="AQ52" s="1"/>
      <c r="AR52" s="1"/>
      <c r="AS52" s="1"/>
      <c r="AT52" s="1"/>
      <c r="AU52" s="1"/>
      <c r="AV52" s="1"/>
      <c r="AW52" s="1"/>
      <c r="AX52" s="1"/>
      <c r="AY52" s="1"/>
      <c r="AZ52" s="1"/>
      <c r="BA52" s="1"/>
      <c r="BB52" s="1"/>
      <c r="BC52" s="1"/>
      <c r="BD52" s="1"/>
      <c r="BE52" s="1"/>
      <c r="BF52" s="1"/>
      <c r="BG52" s="1"/>
      <c r="BH52" s="1"/>
      <c r="BI52" s="1"/>
      <c r="BJ52" s="1"/>
      <c r="BK52" s="1"/>
      <c r="BL52" s="1"/>
      <c r="BM52" s="1"/>
    </row>
    <row r="53" spans="2:65" s="21" customFormat="1" ht="35.1" customHeight="1">
      <c r="B53" s="5"/>
      <c r="C53" s="1"/>
      <c r="D53" s="1"/>
      <c r="E53" s="1"/>
      <c r="F53" s="1"/>
      <c r="G53" s="1"/>
      <c r="H53" s="1"/>
      <c r="I53" s="1"/>
      <c r="J53" s="1"/>
      <c r="K53" s="1"/>
      <c r="L53" s="1"/>
      <c r="M53" s="1"/>
      <c r="N53" s="1"/>
      <c r="O53" s="1"/>
      <c r="P53" s="1"/>
      <c r="Q53" s="1"/>
      <c r="R53" s="1"/>
      <c r="S53" s="1"/>
      <c r="T53" s="1"/>
      <c r="U53" s="1"/>
      <c r="V53" s="1"/>
      <c r="W53" s="1"/>
      <c r="X53" s="1"/>
      <c r="Y53" s="1"/>
      <c r="Z53" s="1"/>
      <c r="AA53" s="1"/>
      <c r="AB53" s="40"/>
      <c r="AC53" s="40"/>
      <c r="AD53" s="96"/>
      <c r="AE53" s="96"/>
      <c r="AF53" s="37"/>
      <c r="AG53" s="37"/>
      <c r="AH53" s="490"/>
      <c r="AI53" s="37"/>
      <c r="AJ53" s="37"/>
      <c r="AK53" s="37"/>
      <c r="AL53" s="40"/>
      <c r="AM53" s="40"/>
      <c r="AN53" s="40"/>
      <c r="AO53" s="99"/>
      <c r="AQ53" s="1"/>
      <c r="AR53" s="1"/>
      <c r="AS53" s="1"/>
      <c r="AT53" s="1"/>
      <c r="AU53" s="1"/>
      <c r="AV53" s="1"/>
      <c r="AW53" s="1"/>
      <c r="AX53" s="1"/>
      <c r="AY53" s="1"/>
      <c r="AZ53" s="1"/>
      <c r="BA53" s="1"/>
      <c r="BB53" s="1"/>
      <c r="BC53" s="1"/>
      <c r="BD53" s="1"/>
      <c r="BE53" s="1"/>
      <c r="BF53" s="1"/>
      <c r="BG53" s="1"/>
      <c r="BH53" s="1"/>
      <c r="BI53" s="1"/>
      <c r="BJ53" s="1"/>
      <c r="BK53" s="1"/>
      <c r="BL53" s="1"/>
      <c r="BM53" s="1"/>
    </row>
    <row r="54" spans="2:65" s="21" customFormat="1" ht="15" customHeight="1">
      <c r="B54" s="5"/>
      <c r="C54" s="1"/>
      <c r="D54" s="1"/>
      <c r="E54" s="1"/>
      <c r="F54" s="1"/>
      <c r="G54" s="1"/>
      <c r="H54" s="1"/>
      <c r="I54" s="1"/>
      <c r="J54" s="1"/>
      <c r="K54" s="1"/>
      <c r="L54" s="1"/>
      <c r="M54" s="1"/>
      <c r="N54" s="1"/>
      <c r="O54" s="1"/>
      <c r="P54" s="1"/>
      <c r="Q54" s="1"/>
      <c r="R54" s="1"/>
      <c r="S54" s="1"/>
      <c r="T54" s="1"/>
      <c r="U54" s="1"/>
      <c r="V54" s="1"/>
      <c r="W54" s="1"/>
      <c r="X54" s="1"/>
      <c r="Y54" s="1"/>
      <c r="Z54" s="1"/>
      <c r="AA54" s="1"/>
      <c r="AB54" s="40"/>
      <c r="AC54" s="40"/>
      <c r="AD54" s="96"/>
      <c r="AE54" s="96"/>
      <c r="AF54" s="37"/>
      <c r="AG54" s="37"/>
      <c r="AH54" s="490"/>
      <c r="AI54" s="37"/>
      <c r="AJ54" s="37"/>
      <c r="AK54" s="37"/>
      <c r="AL54" s="40"/>
      <c r="AM54" s="40"/>
      <c r="AN54" s="40"/>
      <c r="AO54" s="99"/>
      <c r="AQ54" s="1"/>
      <c r="AR54" s="1"/>
      <c r="AS54" s="1"/>
      <c r="AT54" s="1"/>
      <c r="AU54" s="1"/>
      <c r="AV54" s="1"/>
      <c r="AW54" s="1"/>
      <c r="AX54" s="1"/>
      <c r="AY54" s="1"/>
      <c r="AZ54" s="1"/>
      <c r="BA54" s="1"/>
      <c r="BB54" s="1"/>
      <c r="BC54" s="1"/>
      <c r="BD54" s="1"/>
      <c r="BE54" s="1"/>
      <c r="BF54" s="1"/>
      <c r="BG54" s="1"/>
      <c r="BH54" s="1"/>
      <c r="BI54" s="1"/>
      <c r="BJ54" s="1"/>
      <c r="BK54" s="1"/>
      <c r="BL54" s="1"/>
      <c r="BM54" s="1"/>
    </row>
    <row r="55" spans="2:65" s="21" customFormat="1" ht="35.1" customHeight="1">
      <c r="B55" s="5"/>
      <c r="C55" s="1"/>
      <c r="D55" s="1"/>
      <c r="E55" s="1"/>
      <c r="F55" s="1"/>
      <c r="G55" s="1"/>
      <c r="H55" s="1"/>
      <c r="I55" s="1"/>
      <c r="J55" s="1"/>
      <c r="K55" s="1"/>
      <c r="L55" s="493"/>
      <c r="M55" s="493"/>
      <c r="N55" s="493"/>
      <c r="O55" s="493"/>
      <c r="P55" s="493"/>
      <c r="Q55" s="493"/>
      <c r="R55" s="493"/>
      <c r="S55" s="493"/>
      <c r="T55" s="493"/>
      <c r="U55" s="523"/>
      <c r="V55" s="524"/>
      <c r="W55" s="524"/>
      <c r="X55" s="1"/>
      <c r="Y55" s="1"/>
      <c r="Z55" s="1"/>
      <c r="AA55" s="1"/>
      <c r="AC55" s="40"/>
      <c r="AD55" s="40"/>
      <c r="AE55" s="96"/>
      <c r="AF55" s="37"/>
      <c r="AG55" s="37"/>
      <c r="AH55" s="490"/>
      <c r="AI55" s="37"/>
      <c r="AJ55" s="37"/>
      <c r="AK55" s="37"/>
      <c r="AL55" s="40"/>
      <c r="AM55" s="40"/>
      <c r="AN55" s="40"/>
      <c r="AO55" s="99"/>
      <c r="AQ55" s="1"/>
      <c r="AR55" s="1"/>
      <c r="AS55" s="1"/>
      <c r="AT55" s="1"/>
      <c r="AU55" s="1"/>
      <c r="AV55" s="1"/>
      <c r="AW55" s="1"/>
      <c r="AX55" s="1"/>
      <c r="AY55" s="1"/>
      <c r="AZ55" s="1"/>
      <c r="BA55" s="1"/>
      <c r="BB55" s="1"/>
      <c r="BC55" s="1"/>
      <c r="BD55" s="1"/>
      <c r="BE55" s="1"/>
      <c r="BF55" s="1"/>
      <c r="BG55" s="1"/>
      <c r="BH55" s="1"/>
      <c r="BI55" s="1"/>
      <c r="BJ55" s="1"/>
      <c r="BK55" s="1"/>
      <c r="BL55" s="1"/>
      <c r="BM55" s="1"/>
    </row>
    <row r="56" spans="2:65" s="21" customFormat="1" ht="15" customHeight="1">
      <c r="B56" s="5"/>
      <c r="C56" s="9"/>
      <c r="D56" s="1"/>
      <c r="E56" s="1"/>
      <c r="F56" s="112"/>
      <c r="G56" s="37"/>
      <c r="H56" s="37"/>
      <c r="I56" s="37"/>
      <c r="J56" s="37"/>
      <c r="K56" s="37"/>
      <c r="L56" s="37"/>
      <c r="M56" s="37"/>
      <c r="N56" s="37"/>
      <c r="O56" s="37"/>
      <c r="P56" s="37"/>
      <c r="Q56" s="37"/>
      <c r="R56" s="37"/>
      <c r="S56" s="37"/>
      <c r="T56" s="37"/>
      <c r="U56" s="37"/>
      <c r="V56" s="37"/>
      <c r="W56" s="37"/>
      <c r="X56" s="37"/>
      <c r="Y56" s="37"/>
      <c r="Z56" s="37"/>
      <c r="AA56" s="37"/>
      <c r="AB56" s="40"/>
      <c r="AC56" s="40"/>
      <c r="AD56" s="96"/>
      <c r="AE56" s="96"/>
      <c r="AF56" s="37"/>
      <c r="AG56" s="37"/>
      <c r="AH56" s="490"/>
      <c r="AI56" s="37"/>
      <c r="AJ56" s="37"/>
      <c r="AK56" s="37"/>
      <c r="AL56" s="40"/>
      <c r="AM56" s="40"/>
      <c r="AN56" s="40"/>
      <c r="AO56" s="99"/>
      <c r="AQ56" s="1"/>
      <c r="AR56" s="1"/>
      <c r="AS56" s="1"/>
      <c r="AT56" s="1"/>
      <c r="AU56" s="1"/>
      <c r="AV56" s="1"/>
      <c r="AW56" s="1"/>
      <c r="AX56" s="1"/>
      <c r="AY56" s="1"/>
      <c r="AZ56" s="1"/>
      <c r="BA56" s="1"/>
      <c r="BB56" s="1"/>
      <c r="BC56" s="1"/>
      <c r="BD56" s="1"/>
      <c r="BE56" s="1"/>
      <c r="BF56" s="1"/>
      <c r="BG56" s="1"/>
      <c r="BH56" s="1"/>
      <c r="BI56" s="1"/>
      <c r="BJ56" s="1"/>
      <c r="BK56" s="1"/>
      <c r="BL56" s="1"/>
      <c r="BM56" s="1"/>
    </row>
    <row r="57" spans="2:65" s="483" customFormat="1" ht="35.1" customHeight="1">
      <c r="B57" s="5"/>
      <c r="C57" s="9"/>
      <c r="D57" s="9"/>
      <c r="E57" s="9"/>
      <c r="F57" s="112"/>
      <c r="G57" s="112"/>
      <c r="H57" s="112"/>
      <c r="I57" s="112"/>
      <c r="J57" s="112"/>
      <c r="K57" s="112"/>
      <c r="L57" s="115"/>
      <c r="M57" s="115"/>
      <c r="N57" s="115"/>
      <c r="O57" s="115"/>
      <c r="P57" s="115"/>
      <c r="Q57" s="112"/>
      <c r="R57" s="112"/>
      <c r="S57" s="112"/>
      <c r="T57" s="112"/>
      <c r="U57" s="112"/>
      <c r="V57" s="112"/>
      <c r="W57" s="116"/>
      <c r="X57" s="116"/>
      <c r="Y57" s="116"/>
      <c r="Z57" s="1"/>
      <c r="AA57" s="21"/>
      <c r="AB57" s="40"/>
      <c r="AC57" s="40"/>
      <c r="AD57" s="96"/>
      <c r="AF57" s="192"/>
      <c r="AH57" s="495"/>
      <c r="AO57" s="525"/>
      <c r="AQ57" s="1"/>
      <c r="AR57" s="1"/>
      <c r="AS57" s="1"/>
      <c r="AT57" s="1"/>
      <c r="AU57" s="1"/>
      <c r="AV57" s="1"/>
      <c r="AW57" s="1"/>
      <c r="AX57" s="1"/>
      <c r="AY57" s="1"/>
      <c r="AZ57" s="1"/>
      <c r="BA57" s="1"/>
      <c r="BB57" s="1"/>
      <c r="BC57" s="1"/>
      <c r="BD57" s="1"/>
      <c r="BE57" s="1"/>
      <c r="BF57" s="1"/>
      <c r="BG57" s="1"/>
      <c r="BH57" s="107"/>
      <c r="BI57" s="107"/>
      <c r="BJ57" s="107"/>
      <c r="BK57" s="107"/>
      <c r="BL57" s="107"/>
      <c r="BM57" s="107"/>
    </row>
    <row r="58" spans="2:65" ht="15" customHeight="1">
      <c r="B58" s="5"/>
      <c r="F58" s="112"/>
      <c r="G58" s="117"/>
      <c r="H58" s="117"/>
      <c r="I58" s="117"/>
      <c r="J58" s="117"/>
      <c r="K58" s="117"/>
      <c r="L58" s="117"/>
      <c r="M58" s="117"/>
      <c r="N58" s="117"/>
      <c r="O58" s="117"/>
      <c r="P58" s="117"/>
      <c r="Q58" s="117"/>
      <c r="R58" s="107"/>
      <c r="S58" s="107"/>
      <c r="T58" s="107"/>
      <c r="U58" s="107"/>
      <c r="V58" s="107"/>
      <c r="W58" s="107"/>
      <c r="X58" s="107"/>
      <c r="Y58" s="107"/>
      <c r="Z58" s="107"/>
      <c r="AA58" s="107"/>
      <c r="AB58" s="112"/>
      <c r="AC58" s="112"/>
      <c r="AD58" s="112"/>
      <c r="AE58" s="112"/>
      <c r="AF58" s="112"/>
      <c r="AG58" s="112"/>
      <c r="AH58" s="112"/>
      <c r="AI58" s="112"/>
      <c r="AJ58" s="112"/>
      <c r="AK58" s="112"/>
      <c r="AL58" s="112"/>
      <c r="AM58" s="112"/>
      <c r="AN58" s="112"/>
      <c r="AO58" s="114"/>
      <c r="BH58" s="107"/>
      <c r="BI58" s="107"/>
      <c r="BJ58" s="107"/>
      <c r="BK58" s="107"/>
      <c r="BL58" s="107"/>
      <c r="BM58" s="107"/>
    </row>
    <row r="59" spans="2:65" ht="35.1" customHeight="1">
      <c r="B59" s="119"/>
      <c r="C59" s="120"/>
      <c r="D59" s="120"/>
      <c r="E59" s="120"/>
      <c r="F59" s="120"/>
      <c r="G59" s="120"/>
      <c r="H59" s="120"/>
      <c r="I59" s="120"/>
      <c r="J59" s="120"/>
      <c r="K59" s="120"/>
      <c r="L59" s="120"/>
      <c r="M59" s="120"/>
      <c r="N59" s="120"/>
      <c r="O59" s="120"/>
      <c r="P59" s="120"/>
      <c r="Q59" s="120"/>
      <c r="R59" s="331"/>
      <c r="S59" s="120"/>
      <c r="T59" s="120"/>
      <c r="U59" s="120"/>
      <c r="V59" s="120"/>
      <c r="W59" s="120"/>
      <c r="X59" s="120"/>
      <c r="Y59" s="107"/>
      <c r="Z59" s="120"/>
      <c r="AA59" s="120"/>
      <c r="AB59" s="120"/>
      <c r="AC59" s="120"/>
      <c r="AD59" s="120"/>
      <c r="AE59" s="331" t="str">
        <f>Données!AF3</f>
        <v xml:space="preserve">Conception et réalisation : Thierry GÉRARD IEN-ET STI Design &amp; Métiers d'art - Version 5.2 • Septembre 2020    
Adaptation Equipe Académique Rennes [ 07 83 77 09 55 ] - Version 5.2 • Mars 2021 </v>
      </c>
      <c r="AF59" s="122"/>
      <c r="AG59" s="122"/>
      <c r="AH59" s="122"/>
      <c r="AI59" s="120"/>
      <c r="AJ59" s="120"/>
      <c r="AK59" s="120"/>
      <c r="AL59" s="120"/>
      <c r="AM59" s="120"/>
      <c r="AN59" s="120"/>
      <c r="AO59" s="123"/>
      <c r="AP59" s="493"/>
      <c r="BH59" s="107"/>
      <c r="BI59" s="107"/>
      <c r="BJ59" s="107"/>
      <c r="BK59" s="107"/>
      <c r="BL59" s="107"/>
      <c r="BM59" s="107"/>
    </row>
    <row r="60" spans="2:65" ht="15" customHeight="1">
      <c r="B60" s="107"/>
      <c r="C60" s="107"/>
      <c r="D60" s="107"/>
      <c r="E60" s="107"/>
      <c r="F60" s="107"/>
      <c r="G60" s="107"/>
      <c r="H60" s="107"/>
      <c r="I60" s="107"/>
      <c r="J60" s="107"/>
      <c r="K60" s="107"/>
      <c r="L60" s="107"/>
      <c r="M60" s="107"/>
      <c r="N60" s="107"/>
      <c r="O60" s="107"/>
      <c r="P60" s="107"/>
      <c r="Q60" s="107"/>
      <c r="R60" s="107"/>
      <c r="S60" s="107"/>
      <c r="T60" s="107"/>
      <c r="U60" s="107"/>
      <c r="V60" s="107"/>
      <c r="W60" s="107"/>
      <c r="X60" s="107"/>
      <c r="Y60" s="107"/>
      <c r="Z60" s="107"/>
      <c r="AA60" s="107"/>
      <c r="AB60" s="107"/>
      <c r="AC60" s="107"/>
      <c r="AD60" s="107"/>
      <c r="AE60" s="107"/>
      <c r="AF60" s="107"/>
      <c r="AG60" s="107"/>
      <c r="AH60" s="107"/>
      <c r="AI60" s="107"/>
      <c r="AJ60" s="107"/>
      <c r="AK60" s="107"/>
      <c r="AL60" s="107"/>
      <c r="AM60" s="107"/>
      <c r="AN60" s="107"/>
      <c r="AO60" s="107"/>
      <c r="BH60" s="107"/>
      <c r="BI60" s="107"/>
      <c r="BJ60" s="107"/>
      <c r="BK60" s="107"/>
      <c r="BL60" s="107"/>
      <c r="BM60" s="107"/>
    </row>
    <row r="61" spans="2:65" ht="35.1" customHeight="1">
      <c r="B61" s="107"/>
      <c r="C61" s="107"/>
      <c r="D61" s="107"/>
      <c r="E61" s="107"/>
      <c r="F61" s="107"/>
      <c r="G61" s="107"/>
      <c r="H61" s="107"/>
      <c r="I61" s="107"/>
      <c r="J61" s="107"/>
      <c r="K61" s="107"/>
      <c r="L61" s="107"/>
      <c r="M61" s="107"/>
      <c r="N61" s="107"/>
      <c r="O61" s="107"/>
      <c r="P61" s="107"/>
      <c r="Q61" s="107"/>
      <c r="R61" s="107"/>
      <c r="S61" s="107"/>
      <c r="T61" s="107"/>
      <c r="U61" s="107"/>
      <c r="V61" s="107"/>
      <c r="W61" s="107"/>
      <c r="X61" s="107"/>
      <c r="Y61" s="107"/>
      <c r="Z61" s="107"/>
      <c r="AA61" s="107"/>
      <c r="AB61" s="107"/>
      <c r="AC61" s="107"/>
      <c r="AD61" s="107"/>
      <c r="AE61" s="107"/>
      <c r="AF61" s="107"/>
      <c r="AG61" s="107"/>
      <c r="AH61" s="107"/>
      <c r="AI61" s="107"/>
      <c r="AJ61" s="107"/>
      <c r="AK61" s="107"/>
      <c r="AL61" s="107"/>
      <c r="AM61" s="107"/>
      <c r="AN61" s="107"/>
      <c r="AO61" s="107"/>
      <c r="BH61" s="107"/>
      <c r="BI61" s="107"/>
      <c r="BJ61" s="107"/>
      <c r="BK61" s="107"/>
      <c r="BL61" s="107"/>
      <c r="BM61" s="107"/>
    </row>
    <row r="62" spans="2:65" ht="15" customHeight="1">
      <c r="B62" s="107"/>
      <c r="C62" s="107"/>
      <c r="D62" s="107"/>
      <c r="E62" s="107"/>
      <c r="F62" s="107"/>
      <c r="G62" s="107"/>
      <c r="H62" s="107"/>
      <c r="I62" s="107"/>
      <c r="J62" s="107"/>
      <c r="K62" s="107"/>
      <c r="L62" s="107"/>
      <c r="M62" s="107"/>
      <c r="N62" s="107"/>
      <c r="O62" s="107"/>
      <c r="P62" s="107"/>
      <c r="Q62" s="107"/>
      <c r="R62" s="107"/>
      <c r="S62" s="107"/>
      <c r="T62" s="107"/>
      <c r="U62" s="107"/>
      <c r="V62" s="107"/>
      <c r="W62" s="107"/>
      <c r="X62" s="107"/>
      <c r="Y62" s="107"/>
      <c r="Z62" s="107"/>
      <c r="AA62" s="107"/>
      <c r="AB62" s="107"/>
      <c r="AC62" s="107"/>
      <c r="AD62" s="107"/>
      <c r="AE62" s="107"/>
      <c r="AF62" s="107"/>
      <c r="AG62" s="107"/>
      <c r="AH62" s="107"/>
      <c r="AI62" s="107"/>
      <c r="AJ62" s="107"/>
      <c r="AK62" s="107"/>
      <c r="AL62" s="107"/>
      <c r="AM62" s="107"/>
      <c r="AN62" s="107"/>
      <c r="AO62" s="107"/>
      <c r="BH62" s="107"/>
      <c r="BI62" s="107"/>
      <c r="BJ62" s="107"/>
      <c r="BK62" s="107"/>
      <c r="BL62" s="107"/>
      <c r="BM62" s="107"/>
    </row>
    <row r="63" spans="2:65" ht="17.100000000000001" customHeight="1">
      <c r="B63" s="107"/>
      <c r="C63" s="107"/>
      <c r="D63" s="107"/>
      <c r="E63" s="107"/>
      <c r="F63" s="107"/>
      <c r="G63" s="107"/>
      <c r="H63" s="107"/>
      <c r="I63" s="107"/>
      <c r="J63" s="107"/>
      <c r="K63" s="107"/>
      <c r="L63" s="107"/>
      <c r="M63" s="107"/>
      <c r="N63" s="107"/>
      <c r="O63" s="107"/>
      <c r="P63" s="107"/>
      <c r="Q63" s="107"/>
      <c r="R63" s="102"/>
      <c r="S63" s="102"/>
      <c r="T63" s="102"/>
      <c r="U63" s="102"/>
      <c r="V63" s="102"/>
      <c r="W63" s="102"/>
      <c r="X63" s="102"/>
      <c r="Y63" s="102"/>
      <c r="Z63" s="102"/>
      <c r="AA63" s="102"/>
      <c r="AB63" s="107"/>
      <c r="AC63" s="107"/>
      <c r="AD63" s="107"/>
      <c r="AE63" s="107"/>
      <c r="AF63" s="107"/>
      <c r="AG63" s="107"/>
      <c r="AH63" s="107"/>
      <c r="AI63" s="107"/>
      <c r="AJ63" s="107"/>
      <c r="AK63" s="107"/>
      <c r="AL63" s="107"/>
      <c r="AM63" s="107"/>
      <c r="AN63" s="107"/>
      <c r="AO63" s="107"/>
      <c r="BH63" s="107"/>
      <c r="BI63" s="107"/>
      <c r="BJ63" s="107"/>
      <c r="BK63" s="107"/>
      <c r="BL63" s="107"/>
      <c r="BM63" s="107"/>
    </row>
    <row r="64" spans="2:65" ht="29.1" customHeight="1">
      <c r="B64" s="107"/>
      <c r="C64" s="107"/>
      <c r="D64" s="107"/>
      <c r="E64" s="107"/>
      <c r="F64" s="107"/>
      <c r="G64" s="107"/>
      <c r="H64" s="107"/>
      <c r="I64" s="107"/>
      <c r="J64" s="107"/>
      <c r="K64" s="107"/>
      <c r="L64" s="107"/>
      <c r="M64" s="107"/>
      <c r="N64" s="107"/>
      <c r="O64" s="107"/>
      <c r="P64" s="107"/>
      <c r="Q64" s="107"/>
      <c r="R64" s="102"/>
      <c r="S64" s="102"/>
      <c r="T64" s="102"/>
      <c r="U64" s="102"/>
      <c r="V64" s="102"/>
      <c r="W64" s="102"/>
      <c r="X64" s="102"/>
      <c r="Y64" s="102"/>
      <c r="Z64" s="102"/>
      <c r="AA64" s="102"/>
      <c r="AB64" s="107"/>
      <c r="AC64" s="107"/>
      <c r="AD64" s="107"/>
      <c r="AE64" s="107"/>
      <c r="AF64" s="107"/>
      <c r="AG64" s="107"/>
      <c r="AH64" s="107"/>
      <c r="AI64" s="107"/>
      <c r="AJ64" s="107"/>
      <c r="AK64" s="107"/>
      <c r="AL64" s="107"/>
      <c r="AM64" s="107"/>
      <c r="AN64" s="107"/>
      <c r="AO64" s="107"/>
      <c r="BH64" s="107"/>
      <c r="BI64" s="107"/>
      <c r="BJ64" s="107"/>
      <c r="BK64" s="107"/>
      <c r="BL64" s="107"/>
      <c r="BM64" s="107"/>
    </row>
    <row r="65" spans="2:65" ht="20.100000000000001" customHeight="1">
      <c r="B65" s="107"/>
      <c r="C65" s="107"/>
      <c r="D65" s="107"/>
      <c r="E65" s="107"/>
      <c r="F65" s="107"/>
      <c r="G65" s="107"/>
      <c r="H65" s="107"/>
      <c r="I65" s="107"/>
      <c r="J65" s="107"/>
      <c r="K65" s="107"/>
      <c r="L65" s="107"/>
      <c r="M65" s="107"/>
      <c r="N65" s="107"/>
      <c r="O65" s="107"/>
      <c r="P65" s="107"/>
      <c r="Q65" s="107"/>
      <c r="R65" s="102"/>
      <c r="S65" s="102"/>
      <c r="T65" s="102"/>
      <c r="U65" s="102"/>
      <c r="V65" s="102"/>
      <c r="W65" s="102"/>
      <c r="X65" s="102"/>
      <c r="Y65" s="102"/>
      <c r="Z65" s="102"/>
      <c r="AA65" s="102"/>
      <c r="AB65" s="107"/>
      <c r="AC65" s="107"/>
      <c r="AD65" s="107"/>
      <c r="AE65" s="107"/>
      <c r="AF65" s="107"/>
      <c r="AG65" s="107"/>
      <c r="AH65" s="107"/>
      <c r="AI65" s="107"/>
      <c r="AJ65" s="107"/>
      <c r="AK65" s="107"/>
      <c r="AL65" s="107"/>
      <c r="AM65" s="107"/>
      <c r="AN65" s="107"/>
      <c r="AO65" s="107"/>
      <c r="BH65" s="107"/>
      <c r="BI65" s="107"/>
      <c r="BJ65" s="107"/>
      <c r="BK65" s="107"/>
      <c r="BL65" s="107"/>
      <c r="BM65" s="107"/>
    </row>
    <row r="66" spans="2:65" ht="38.1" customHeight="1">
      <c r="B66" s="107"/>
      <c r="C66" s="107"/>
      <c r="D66" s="107"/>
      <c r="E66" s="107"/>
      <c r="F66" s="107"/>
      <c r="G66" s="107"/>
      <c r="H66" s="107"/>
      <c r="I66" s="107"/>
      <c r="J66" s="107"/>
      <c r="K66" s="107"/>
      <c r="L66" s="107"/>
      <c r="M66" s="107"/>
      <c r="N66" s="107"/>
      <c r="O66" s="107"/>
      <c r="P66" s="107"/>
      <c r="Q66" s="107"/>
      <c r="R66" s="102"/>
      <c r="S66" s="102"/>
      <c r="T66" s="102"/>
      <c r="U66" s="102"/>
      <c r="V66" s="102"/>
      <c r="W66" s="102"/>
      <c r="X66" s="102"/>
      <c r="Y66" s="102"/>
      <c r="Z66" s="102"/>
      <c r="AA66" s="102"/>
      <c r="AB66" s="107"/>
      <c r="AC66" s="107"/>
      <c r="AD66" s="107"/>
      <c r="AE66" s="107"/>
      <c r="AF66" s="107"/>
      <c r="AG66" s="107"/>
      <c r="AH66" s="107"/>
      <c r="AI66" s="107"/>
      <c r="AJ66" s="107"/>
      <c r="AK66" s="107"/>
      <c r="AL66" s="107"/>
      <c r="AM66" s="107"/>
      <c r="AN66" s="107"/>
      <c r="AO66" s="107"/>
      <c r="BH66" s="107"/>
      <c r="BI66" s="107"/>
      <c r="BJ66" s="107"/>
      <c r="BK66" s="107"/>
      <c r="BL66" s="107"/>
      <c r="BM66" s="107"/>
    </row>
    <row r="67" spans="2:65" ht="9.9499999999999993" customHeight="1">
      <c r="B67" s="107"/>
      <c r="C67" s="107"/>
      <c r="D67" s="107"/>
      <c r="E67" s="107"/>
      <c r="F67" s="107"/>
      <c r="G67" s="107"/>
      <c r="H67" s="107"/>
      <c r="I67" s="107"/>
      <c r="J67" s="107"/>
      <c r="K67" s="107"/>
      <c r="L67" s="107"/>
      <c r="M67" s="107"/>
      <c r="N67" s="107"/>
      <c r="O67" s="107"/>
      <c r="P67" s="107"/>
      <c r="Q67" s="107"/>
      <c r="R67" s="102"/>
      <c r="S67" s="102"/>
      <c r="T67" s="102"/>
      <c r="U67" s="102"/>
      <c r="V67" s="102"/>
      <c r="W67" s="102"/>
      <c r="X67" s="102"/>
      <c r="Y67" s="102"/>
      <c r="Z67" s="102"/>
      <c r="AA67" s="102"/>
      <c r="AB67" s="107"/>
      <c r="AC67" s="107"/>
      <c r="AD67" s="107"/>
      <c r="AE67" s="107"/>
      <c r="AF67" s="107"/>
      <c r="AG67" s="107"/>
      <c r="AH67" s="107"/>
      <c r="AI67" s="107"/>
      <c r="AJ67" s="107"/>
      <c r="AK67" s="107"/>
      <c r="AL67" s="107"/>
      <c r="AM67" s="107"/>
      <c r="AN67" s="107"/>
      <c r="AO67" s="107"/>
      <c r="BH67" s="107"/>
      <c r="BI67" s="107"/>
      <c r="BJ67" s="107"/>
      <c r="BK67" s="107"/>
      <c r="BL67" s="107"/>
      <c r="BM67" s="107"/>
    </row>
    <row r="68" spans="2:65" ht="9.9499999999999993" customHeight="1">
      <c r="B68" s="107"/>
      <c r="C68" s="107"/>
      <c r="D68" s="107"/>
      <c r="E68" s="107"/>
      <c r="F68" s="107"/>
      <c r="G68" s="107"/>
      <c r="H68" s="107"/>
      <c r="I68" s="107"/>
      <c r="J68" s="107"/>
      <c r="K68" s="107"/>
      <c r="L68" s="107"/>
      <c r="M68" s="107"/>
      <c r="N68" s="107"/>
      <c r="O68" s="107"/>
      <c r="P68" s="107"/>
      <c r="Q68" s="107"/>
      <c r="R68" s="102"/>
      <c r="S68" s="102"/>
      <c r="T68" s="102"/>
      <c r="U68" s="102"/>
      <c r="V68" s="102"/>
      <c r="W68" s="102"/>
      <c r="X68" s="102"/>
      <c r="Y68" s="102"/>
      <c r="Z68" s="102"/>
      <c r="AA68" s="102"/>
      <c r="AB68" s="107"/>
      <c r="AC68" s="107"/>
      <c r="AD68" s="107"/>
      <c r="AE68" s="107"/>
      <c r="AF68" s="107"/>
      <c r="AG68" s="107"/>
      <c r="AH68" s="107"/>
      <c r="AI68" s="107"/>
      <c r="AJ68" s="107"/>
      <c r="AK68" s="107"/>
      <c r="AL68" s="107"/>
      <c r="AM68" s="107"/>
      <c r="AN68" s="107"/>
      <c r="AO68" s="107"/>
      <c r="BH68" s="107"/>
      <c r="BI68" s="107"/>
      <c r="BJ68" s="107"/>
      <c r="BK68" s="107"/>
      <c r="BL68" s="107"/>
      <c r="BM68" s="107"/>
    </row>
    <row r="69" spans="2:65" ht="24.95" customHeight="1">
      <c r="B69" s="107"/>
      <c r="C69" s="107"/>
      <c r="D69" s="107"/>
      <c r="E69" s="107"/>
      <c r="F69" s="107"/>
      <c r="G69" s="107"/>
      <c r="H69" s="107"/>
      <c r="I69" s="107"/>
      <c r="J69" s="107"/>
      <c r="K69" s="107"/>
      <c r="L69" s="107"/>
      <c r="M69" s="107"/>
      <c r="N69" s="107"/>
      <c r="O69" s="107"/>
      <c r="P69" s="107"/>
      <c r="Q69" s="107"/>
      <c r="R69" s="102"/>
      <c r="S69" s="102"/>
      <c r="T69" s="102"/>
      <c r="U69" s="102"/>
      <c r="V69" s="102"/>
      <c r="W69" s="102"/>
      <c r="X69" s="102"/>
      <c r="Y69" s="102"/>
      <c r="Z69" s="102"/>
      <c r="AA69" s="102"/>
      <c r="AB69" s="107"/>
      <c r="AC69" s="107"/>
      <c r="AD69" s="107"/>
      <c r="AE69" s="107"/>
      <c r="AF69" s="107"/>
      <c r="AG69" s="107"/>
      <c r="AH69" s="107"/>
      <c r="AI69" s="107"/>
      <c r="AJ69" s="107"/>
      <c r="AK69" s="107"/>
      <c r="AL69" s="107"/>
      <c r="AM69" s="107"/>
      <c r="AN69" s="107"/>
      <c r="AO69" s="107"/>
      <c r="BH69" s="107"/>
      <c r="BI69" s="107"/>
      <c r="BJ69" s="107"/>
      <c r="BK69" s="107"/>
      <c r="BL69" s="107"/>
      <c r="BM69" s="107"/>
    </row>
    <row r="70" spans="2:65" ht="15" customHeight="1">
      <c r="B70" s="107"/>
      <c r="C70" s="107"/>
      <c r="D70" s="107"/>
      <c r="E70" s="107"/>
      <c r="F70" s="107"/>
      <c r="G70" s="107"/>
      <c r="H70" s="107"/>
      <c r="I70" s="107"/>
      <c r="J70" s="107"/>
      <c r="K70" s="107"/>
      <c r="L70" s="107"/>
      <c r="M70" s="107"/>
      <c r="N70" s="107"/>
      <c r="O70" s="107"/>
      <c r="P70" s="107"/>
      <c r="Q70" s="107"/>
      <c r="R70" s="102"/>
      <c r="S70" s="102"/>
      <c r="T70" s="102"/>
      <c r="U70" s="102"/>
      <c r="V70" s="102"/>
      <c r="W70" s="102"/>
      <c r="X70" s="102"/>
      <c r="Y70" s="102"/>
      <c r="Z70" s="102"/>
      <c r="AA70" s="102"/>
      <c r="AB70" s="107"/>
      <c r="AC70" s="107"/>
      <c r="AD70" s="107"/>
      <c r="AE70" s="107"/>
      <c r="AF70" s="107"/>
      <c r="AG70" s="107"/>
      <c r="AH70" s="107"/>
      <c r="AI70" s="107"/>
      <c r="AJ70" s="107"/>
      <c r="AK70" s="107"/>
      <c r="AL70" s="107"/>
      <c r="AM70" s="107"/>
      <c r="AN70" s="107"/>
      <c r="AO70" s="107"/>
      <c r="BH70" s="107"/>
      <c r="BI70" s="107"/>
      <c r="BJ70" s="107"/>
      <c r="BK70" s="107"/>
      <c r="BL70" s="107"/>
      <c r="BM70" s="107"/>
    </row>
    <row r="71" spans="2:65" s="107" customFormat="1">
      <c r="R71" s="102"/>
      <c r="S71" s="102"/>
      <c r="T71" s="102"/>
      <c r="U71" s="102"/>
      <c r="V71" s="102"/>
      <c r="W71" s="102"/>
      <c r="X71" s="102"/>
      <c r="Y71" s="102"/>
      <c r="Z71" s="102"/>
      <c r="AA71" s="102"/>
      <c r="AQ71" s="1"/>
      <c r="AR71" s="1"/>
      <c r="AS71" s="1"/>
      <c r="AT71" s="1"/>
      <c r="AU71" s="1"/>
      <c r="AV71" s="1"/>
      <c r="AW71" s="1"/>
      <c r="AX71" s="1"/>
      <c r="AY71" s="1"/>
      <c r="AZ71" s="1"/>
      <c r="BA71" s="1"/>
      <c r="BB71" s="1"/>
      <c r="BC71" s="1"/>
      <c r="BD71" s="1"/>
      <c r="BE71" s="1"/>
      <c r="BF71" s="1"/>
      <c r="BG71" s="1"/>
      <c r="BH71" s="102"/>
      <c r="BI71" s="102"/>
      <c r="BJ71" s="102"/>
      <c r="BK71" s="102"/>
      <c r="BL71" s="102"/>
      <c r="BM71" s="102"/>
    </row>
    <row r="72" spans="2:65" s="107" customFormat="1" ht="20.100000000000001" customHeight="1">
      <c r="R72" s="102"/>
      <c r="S72" s="102"/>
      <c r="T72" s="102"/>
      <c r="U72" s="102"/>
      <c r="V72" s="102"/>
      <c r="W72" s="102"/>
      <c r="X72" s="102"/>
      <c r="Y72" s="102"/>
      <c r="Z72" s="102"/>
      <c r="AA72" s="102"/>
      <c r="AQ72" s="1"/>
      <c r="AR72" s="1"/>
      <c r="AS72" s="1"/>
      <c r="AT72" s="1"/>
      <c r="AU72" s="1"/>
      <c r="AV72" s="1"/>
      <c r="AW72" s="1"/>
      <c r="AX72" s="1"/>
      <c r="AY72" s="1"/>
      <c r="AZ72" s="1"/>
      <c r="BA72" s="1"/>
      <c r="BB72" s="1"/>
      <c r="BC72" s="1"/>
      <c r="BD72" s="1"/>
      <c r="BE72" s="1"/>
      <c r="BF72" s="1"/>
      <c r="BG72" s="1"/>
      <c r="BH72" s="102"/>
      <c r="BI72" s="102"/>
      <c r="BJ72" s="102"/>
      <c r="BK72" s="102"/>
      <c r="BL72" s="102"/>
      <c r="BM72" s="102"/>
    </row>
    <row r="73" spans="2:65" s="107" customFormat="1">
      <c r="R73" s="102"/>
      <c r="S73" s="102"/>
      <c r="T73" s="102"/>
      <c r="U73" s="102"/>
      <c r="V73" s="102"/>
      <c r="W73" s="102"/>
      <c r="X73" s="102"/>
      <c r="Y73" s="102"/>
      <c r="Z73" s="102"/>
      <c r="AA73" s="102"/>
      <c r="AQ73" s="1"/>
      <c r="AR73" s="1"/>
      <c r="AS73" s="1"/>
      <c r="AT73" s="1"/>
      <c r="AU73" s="1"/>
      <c r="AV73" s="1"/>
      <c r="AW73" s="1"/>
      <c r="AX73" s="1"/>
      <c r="AY73" s="1"/>
      <c r="AZ73" s="1"/>
      <c r="BA73" s="1"/>
      <c r="BB73" s="1"/>
      <c r="BC73" s="1"/>
      <c r="BD73" s="1"/>
      <c r="BE73" s="1"/>
      <c r="BF73" s="1"/>
      <c r="BG73" s="1"/>
      <c r="BH73" s="102"/>
      <c r="BI73" s="102"/>
      <c r="BJ73" s="102"/>
      <c r="BK73" s="102"/>
      <c r="BL73" s="102"/>
      <c r="BM73" s="102"/>
    </row>
    <row r="74" spans="2:65" s="107" customFormat="1">
      <c r="B74" s="102"/>
      <c r="C74" s="102"/>
      <c r="D74" s="102"/>
      <c r="E74" s="102"/>
      <c r="F74" s="102"/>
      <c r="G74" s="102"/>
      <c r="H74" s="102"/>
      <c r="I74" s="102"/>
      <c r="J74" s="102"/>
      <c r="K74" s="102"/>
      <c r="L74" s="102"/>
      <c r="M74" s="102"/>
      <c r="N74" s="102"/>
      <c r="O74" s="102"/>
      <c r="P74" s="102"/>
      <c r="Q74" s="102"/>
      <c r="R74" s="1"/>
      <c r="S74" s="1"/>
      <c r="T74" s="1"/>
      <c r="U74" s="1"/>
      <c r="V74" s="1"/>
      <c r="W74" s="1"/>
      <c r="X74" s="1"/>
      <c r="Y74" s="1"/>
      <c r="Z74" s="1"/>
      <c r="AA74" s="1"/>
      <c r="AB74" s="102"/>
      <c r="AC74" s="102"/>
      <c r="AD74" s="102"/>
      <c r="AE74" s="102"/>
      <c r="AF74" s="102"/>
      <c r="AG74" s="102"/>
      <c r="AH74" s="102"/>
      <c r="AI74" s="102"/>
      <c r="AJ74" s="102"/>
      <c r="AK74" s="102"/>
      <c r="AL74" s="102"/>
      <c r="AM74" s="102"/>
      <c r="AN74" s="102"/>
      <c r="AO74" s="102"/>
      <c r="AQ74" s="1"/>
      <c r="AR74" s="1"/>
      <c r="AS74" s="1"/>
      <c r="AT74" s="1"/>
      <c r="AU74" s="1"/>
      <c r="AV74" s="1"/>
      <c r="AW74" s="1"/>
      <c r="AX74" s="1"/>
      <c r="AY74" s="1"/>
      <c r="AZ74" s="1"/>
      <c r="BA74" s="1"/>
      <c r="BB74" s="1"/>
      <c r="BC74" s="1"/>
      <c r="BD74" s="1"/>
      <c r="BE74" s="1"/>
      <c r="BF74" s="1"/>
      <c r="BG74" s="1"/>
      <c r="BH74" s="102"/>
      <c r="BI74" s="102"/>
      <c r="BJ74" s="102"/>
      <c r="BK74" s="102"/>
      <c r="BL74" s="102"/>
      <c r="BM74" s="102"/>
    </row>
    <row r="75" spans="2:65" s="107" customFormat="1">
      <c r="B75" s="102"/>
      <c r="C75" s="102"/>
      <c r="D75" s="102"/>
      <c r="E75" s="102"/>
      <c r="F75" s="102"/>
      <c r="G75" s="102"/>
      <c r="H75" s="102"/>
      <c r="I75" s="102"/>
      <c r="J75" s="102"/>
      <c r="K75" s="102"/>
      <c r="L75" s="102"/>
      <c r="M75" s="102"/>
      <c r="N75" s="102"/>
      <c r="O75" s="102"/>
      <c r="P75" s="102"/>
      <c r="Q75" s="102"/>
      <c r="R75" s="1"/>
      <c r="S75" s="1"/>
      <c r="T75" s="1"/>
      <c r="U75" s="1"/>
      <c r="V75" s="1"/>
      <c r="W75" s="1"/>
      <c r="X75" s="1"/>
      <c r="Y75" s="1"/>
      <c r="Z75" s="1"/>
      <c r="AA75" s="1"/>
      <c r="AB75" s="102"/>
      <c r="AC75" s="102"/>
      <c r="AD75" s="102"/>
      <c r="AE75" s="102"/>
      <c r="AF75" s="102"/>
      <c r="AG75" s="102"/>
      <c r="AH75" s="102"/>
      <c r="AI75" s="102"/>
      <c r="AJ75" s="102"/>
      <c r="AK75" s="102"/>
      <c r="AL75" s="102"/>
      <c r="AM75" s="102"/>
      <c r="AN75" s="102"/>
      <c r="AO75" s="102"/>
      <c r="AQ75" s="1"/>
      <c r="AR75" s="1"/>
      <c r="AS75" s="1"/>
      <c r="AT75" s="1"/>
      <c r="AU75" s="1"/>
      <c r="AV75" s="1"/>
      <c r="AW75" s="1"/>
      <c r="AX75" s="1"/>
      <c r="AY75" s="1"/>
      <c r="AZ75" s="1"/>
      <c r="BA75" s="1"/>
      <c r="BB75" s="1"/>
      <c r="BC75" s="1"/>
      <c r="BD75" s="1"/>
      <c r="BE75" s="1"/>
      <c r="BF75" s="1"/>
      <c r="BG75" s="1"/>
      <c r="BH75" s="102"/>
      <c r="BI75" s="102"/>
      <c r="BJ75" s="102"/>
      <c r="BK75" s="102"/>
      <c r="BL75" s="102"/>
      <c r="BM75" s="102"/>
    </row>
    <row r="76" spans="2:65" s="107" customFormat="1">
      <c r="B76" s="102"/>
      <c r="C76" s="102"/>
      <c r="D76" s="102"/>
      <c r="E76" s="102"/>
      <c r="F76" s="102"/>
      <c r="G76" s="102"/>
      <c r="H76" s="102"/>
      <c r="I76" s="102"/>
      <c r="J76" s="102"/>
      <c r="K76" s="102"/>
      <c r="L76" s="102"/>
      <c r="M76" s="102"/>
      <c r="N76" s="102"/>
      <c r="O76" s="102"/>
      <c r="P76" s="102"/>
      <c r="Q76" s="102"/>
      <c r="R76" s="1"/>
      <c r="S76" s="1"/>
      <c r="T76" s="1"/>
      <c r="U76" s="1"/>
      <c r="V76" s="1"/>
      <c r="W76" s="1"/>
      <c r="X76" s="1"/>
      <c r="Y76" s="1"/>
      <c r="Z76" s="1"/>
      <c r="AA76" s="1"/>
      <c r="AB76" s="102"/>
      <c r="AC76" s="102"/>
      <c r="AD76" s="102"/>
      <c r="AE76" s="102"/>
      <c r="AF76" s="102"/>
      <c r="AG76" s="102"/>
      <c r="AH76" s="102"/>
      <c r="AI76" s="102"/>
      <c r="AJ76" s="102"/>
      <c r="AK76" s="102"/>
      <c r="AL76" s="102"/>
      <c r="AM76" s="102"/>
      <c r="AN76" s="102"/>
      <c r="AO76" s="102"/>
      <c r="AQ76" s="1"/>
      <c r="AR76" s="1"/>
      <c r="AS76" s="1"/>
      <c r="AT76" s="1"/>
      <c r="AU76" s="1"/>
      <c r="AV76" s="1"/>
      <c r="AW76" s="1"/>
      <c r="AX76" s="1"/>
      <c r="AY76" s="1"/>
      <c r="AZ76" s="1"/>
      <c r="BA76" s="1"/>
      <c r="BB76" s="1"/>
      <c r="BC76" s="1"/>
      <c r="BD76" s="1"/>
      <c r="BE76" s="1"/>
      <c r="BF76" s="1"/>
      <c r="BG76" s="1"/>
      <c r="BH76" s="102"/>
      <c r="BI76" s="102"/>
      <c r="BJ76" s="102"/>
      <c r="BK76" s="102"/>
      <c r="BL76" s="102"/>
      <c r="BM76" s="102"/>
    </row>
    <row r="77" spans="2:65" s="107" customFormat="1">
      <c r="B77" s="102"/>
      <c r="C77" s="102"/>
      <c r="D77" s="102"/>
      <c r="E77" s="102"/>
      <c r="F77" s="102"/>
      <c r="G77" s="102"/>
      <c r="H77" s="102"/>
      <c r="I77" s="102"/>
      <c r="J77" s="102"/>
      <c r="K77" s="102"/>
      <c r="L77" s="102"/>
      <c r="M77" s="102"/>
      <c r="N77" s="102"/>
      <c r="O77" s="102"/>
      <c r="P77" s="102"/>
      <c r="Q77" s="102"/>
      <c r="R77" s="1"/>
      <c r="S77" s="1"/>
      <c r="T77" s="1"/>
      <c r="U77" s="1"/>
      <c r="V77" s="1"/>
      <c r="W77" s="1"/>
      <c r="X77" s="1"/>
      <c r="Y77" s="1"/>
      <c r="Z77" s="1"/>
      <c r="AA77" s="1"/>
      <c r="AB77" s="102"/>
      <c r="AC77" s="102"/>
      <c r="AD77" s="102"/>
      <c r="AE77" s="102"/>
      <c r="AF77" s="102"/>
      <c r="AG77" s="102"/>
      <c r="AH77" s="102"/>
      <c r="AI77" s="102"/>
      <c r="AJ77" s="102"/>
      <c r="AK77" s="102"/>
      <c r="AL77" s="102"/>
      <c r="AM77" s="102"/>
      <c r="AN77" s="102"/>
      <c r="AO77" s="102"/>
      <c r="AQ77" s="1"/>
      <c r="AR77" s="1"/>
      <c r="AS77" s="1"/>
      <c r="AT77" s="1"/>
      <c r="AU77" s="1"/>
      <c r="AV77" s="1"/>
      <c r="AW77" s="1"/>
      <c r="AX77" s="1"/>
      <c r="AY77" s="1"/>
      <c r="AZ77" s="1"/>
      <c r="BA77" s="1"/>
      <c r="BB77" s="1"/>
      <c r="BC77" s="1"/>
      <c r="BD77" s="1"/>
      <c r="BE77" s="1"/>
      <c r="BF77" s="1"/>
      <c r="BG77" s="1"/>
      <c r="BH77" s="102"/>
      <c r="BI77" s="102"/>
      <c r="BJ77" s="102"/>
      <c r="BK77" s="102"/>
      <c r="BL77" s="102"/>
      <c r="BM77" s="102"/>
    </row>
    <row r="78" spans="2:65" s="107" customFormat="1">
      <c r="B78" s="102"/>
      <c r="C78" s="102"/>
      <c r="D78" s="102"/>
      <c r="E78" s="102"/>
      <c r="F78" s="102"/>
      <c r="G78" s="102"/>
      <c r="H78" s="102"/>
      <c r="I78" s="102"/>
      <c r="J78" s="102"/>
      <c r="K78" s="102"/>
      <c r="L78" s="102"/>
      <c r="M78" s="102"/>
      <c r="N78" s="102"/>
      <c r="O78" s="102"/>
      <c r="P78" s="102"/>
      <c r="Q78" s="102"/>
      <c r="R78" s="1"/>
      <c r="S78" s="1"/>
      <c r="T78" s="1"/>
      <c r="U78" s="1"/>
      <c r="V78" s="1"/>
      <c r="W78" s="1"/>
      <c r="X78" s="1"/>
      <c r="Y78" s="1"/>
      <c r="Z78" s="1"/>
      <c r="AA78" s="1"/>
      <c r="AB78" s="102"/>
      <c r="AC78" s="102"/>
      <c r="AD78" s="102"/>
      <c r="AE78" s="102"/>
      <c r="AF78" s="102"/>
      <c r="AG78" s="102"/>
      <c r="AH78" s="102"/>
      <c r="AI78" s="102"/>
      <c r="AJ78" s="102"/>
      <c r="AK78" s="102"/>
      <c r="AL78" s="102"/>
      <c r="AM78" s="102"/>
      <c r="AN78" s="102"/>
      <c r="AO78" s="102"/>
      <c r="AQ78" s="1"/>
      <c r="AR78" s="1"/>
      <c r="AS78" s="1"/>
      <c r="AT78" s="1"/>
      <c r="AU78" s="1"/>
      <c r="AV78" s="1"/>
      <c r="AW78" s="1"/>
      <c r="AX78" s="1"/>
      <c r="AY78" s="1"/>
      <c r="AZ78" s="1"/>
      <c r="BA78" s="1"/>
      <c r="BB78" s="1"/>
      <c r="BC78" s="1"/>
      <c r="BD78" s="1"/>
      <c r="BE78" s="1"/>
      <c r="BF78" s="1"/>
      <c r="BG78" s="1"/>
      <c r="BH78" s="102"/>
      <c r="BI78" s="102"/>
      <c r="BJ78" s="102"/>
      <c r="BK78" s="102"/>
      <c r="BL78" s="102"/>
      <c r="BM78" s="102"/>
    </row>
    <row r="79" spans="2:65" s="107" customFormat="1">
      <c r="B79" s="102"/>
      <c r="C79" s="102"/>
      <c r="D79" s="102"/>
      <c r="E79" s="102"/>
      <c r="F79" s="102"/>
      <c r="G79" s="102"/>
      <c r="H79" s="102"/>
      <c r="I79" s="102"/>
      <c r="J79" s="102"/>
      <c r="K79" s="102"/>
      <c r="L79" s="102"/>
      <c r="M79" s="102"/>
      <c r="N79" s="102"/>
      <c r="O79" s="102"/>
      <c r="P79" s="102"/>
      <c r="Q79" s="102"/>
      <c r="R79" s="1"/>
      <c r="S79" s="1"/>
      <c r="T79" s="1"/>
      <c r="U79" s="1"/>
      <c r="V79" s="1"/>
      <c r="W79" s="1"/>
      <c r="X79" s="1"/>
      <c r="Y79" s="1"/>
      <c r="Z79" s="1"/>
      <c r="AA79" s="1"/>
      <c r="AB79" s="102"/>
      <c r="AC79" s="102"/>
      <c r="AD79" s="102"/>
      <c r="AE79" s="102"/>
      <c r="AF79" s="102"/>
      <c r="AG79" s="102"/>
      <c r="AH79" s="102"/>
      <c r="AI79" s="102"/>
      <c r="AJ79" s="102"/>
      <c r="AK79" s="102"/>
      <c r="AL79" s="102"/>
      <c r="AM79" s="102"/>
      <c r="AN79" s="102"/>
      <c r="AO79" s="102"/>
      <c r="AQ79" s="1"/>
      <c r="AR79" s="1"/>
      <c r="AS79" s="1"/>
      <c r="AT79" s="1"/>
      <c r="AU79" s="1"/>
      <c r="AV79" s="1"/>
      <c r="AW79" s="1"/>
      <c r="AX79" s="1"/>
      <c r="AY79" s="1"/>
      <c r="AZ79" s="1"/>
      <c r="BA79" s="1"/>
      <c r="BB79" s="1"/>
      <c r="BC79" s="1"/>
      <c r="BD79" s="1"/>
      <c r="BE79" s="1"/>
      <c r="BF79" s="1"/>
      <c r="BG79" s="1"/>
      <c r="BH79" s="102"/>
      <c r="BI79" s="102"/>
      <c r="BJ79" s="102"/>
      <c r="BK79" s="102"/>
      <c r="BL79" s="102"/>
      <c r="BM79" s="102"/>
    </row>
    <row r="80" spans="2:65" s="107" customFormat="1">
      <c r="B80" s="102"/>
      <c r="C80" s="102"/>
      <c r="D80" s="102"/>
      <c r="E80" s="102"/>
      <c r="F80" s="102"/>
      <c r="G80" s="102"/>
      <c r="H80" s="102"/>
      <c r="I80" s="102"/>
      <c r="J80" s="102"/>
      <c r="K80" s="102"/>
      <c r="L80" s="102"/>
      <c r="M80" s="102"/>
      <c r="N80" s="102"/>
      <c r="O80" s="102"/>
      <c r="P80" s="102"/>
      <c r="Q80" s="102"/>
      <c r="R80" s="1"/>
      <c r="S80" s="1"/>
      <c r="T80" s="1"/>
      <c r="U80" s="1"/>
      <c r="V80" s="1"/>
      <c r="W80" s="1"/>
      <c r="X80" s="1"/>
      <c r="Y80" s="1"/>
      <c r="Z80" s="1"/>
      <c r="AA80" s="1"/>
      <c r="AB80" s="102"/>
      <c r="AC80" s="102"/>
      <c r="AD80" s="102"/>
      <c r="AE80" s="102"/>
      <c r="AF80" s="102"/>
      <c r="AG80" s="102"/>
      <c r="AH80" s="102"/>
      <c r="AI80" s="102"/>
      <c r="AJ80" s="102"/>
      <c r="AK80" s="102"/>
      <c r="AL80" s="102"/>
      <c r="AM80" s="102"/>
      <c r="AN80" s="102"/>
      <c r="AO80" s="102"/>
      <c r="AQ80" s="1"/>
      <c r="AR80" s="1"/>
      <c r="AS80" s="1"/>
      <c r="AT80" s="1"/>
      <c r="AU80" s="1"/>
      <c r="AV80" s="1"/>
      <c r="AW80" s="1"/>
      <c r="AX80" s="1"/>
      <c r="AY80" s="1"/>
      <c r="AZ80" s="1"/>
      <c r="BA80" s="1"/>
      <c r="BB80" s="1"/>
      <c r="BC80" s="1"/>
      <c r="BD80" s="1"/>
      <c r="BE80" s="1"/>
      <c r="BF80" s="1"/>
      <c r="BG80" s="1"/>
      <c r="BH80" s="102"/>
      <c r="BI80" s="102"/>
      <c r="BJ80" s="102"/>
      <c r="BK80" s="102"/>
      <c r="BL80" s="102"/>
      <c r="BM80" s="102"/>
    </row>
    <row r="81" spans="2:65" s="107" customFormat="1">
      <c r="B81" s="102"/>
      <c r="C81" s="102"/>
      <c r="D81" s="102"/>
      <c r="E81" s="102"/>
      <c r="F81" s="102"/>
      <c r="G81" s="102"/>
      <c r="H81" s="102"/>
      <c r="I81" s="102"/>
      <c r="J81" s="102"/>
      <c r="K81" s="102"/>
      <c r="L81" s="102"/>
      <c r="M81" s="102"/>
      <c r="N81" s="102"/>
      <c r="O81" s="102"/>
      <c r="P81" s="102"/>
      <c r="Q81" s="102"/>
      <c r="R81" s="1"/>
      <c r="S81" s="1"/>
      <c r="T81" s="1"/>
      <c r="U81" s="1"/>
      <c r="V81" s="1"/>
      <c r="W81" s="1"/>
      <c r="X81" s="1"/>
      <c r="Y81" s="1"/>
      <c r="Z81" s="1"/>
      <c r="AA81" s="1"/>
      <c r="AB81" s="102"/>
      <c r="AC81" s="102"/>
      <c r="AD81" s="102"/>
      <c r="AE81" s="102"/>
      <c r="AF81" s="102"/>
      <c r="AG81" s="102"/>
      <c r="AH81" s="102"/>
      <c r="AI81" s="102"/>
      <c r="AJ81" s="102"/>
      <c r="AK81" s="102"/>
      <c r="AL81" s="102"/>
      <c r="AM81" s="102"/>
      <c r="AN81" s="102"/>
      <c r="AO81" s="102"/>
      <c r="AQ81" s="1"/>
      <c r="AR81" s="1"/>
      <c r="AS81" s="1"/>
      <c r="AT81" s="1"/>
      <c r="AU81" s="1"/>
      <c r="AV81" s="1"/>
      <c r="AW81" s="1"/>
      <c r="AX81" s="1"/>
      <c r="AY81" s="1"/>
      <c r="AZ81" s="1"/>
      <c r="BA81" s="1"/>
      <c r="BB81" s="1"/>
      <c r="BC81" s="1"/>
      <c r="BD81" s="1"/>
      <c r="BE81" s="1"/>
      <c r="BF81" s="1"/>
      <c r="BG81" s="1"/>
      <c r="BH81" s="102"/>
      <c r="BI81" s="102"/>
      <c r="BJ81" s="102"/>
      <c r="BK81" s="102"/>
      <c r="BL81" s="102"/>
      <c r="BM81" s="102"/>
    </row>
    <row r="82" spans="2:65" s="107" customFormat="1">
      <c r="B82" s="102"/>
      <c r="C82" s="102"/>
      <c r="D82" s="102"/>
      <c r="E82" s="102"/>
      <c r="F82" s="102"/>
      <c r="G82" s="102"/>
      <c r="H82" s="102"/>
      <c r="I82" s="102"/>
      <c r="J82" s="102"/>
      <c r="K82" s="102"/>
      <c r="L82" s="102"/>
      <c r="M82" s="102"/>
      <c r="N82" s="102"/>
      <c r="O82" s="102"/>
      <c r="P82" s="102"/>
      <c r="Q82" s="102"/>
      <c r="R82" s="1"/>
      <c r="S82" s="1"/>
      <c r="T82" s="1"/>
      <c r="U82" s="1"/>
      <c r="V82" s="1"/>
      <c r="W82" s="1"/>
      <c r="X82" s="1"/>
      <c r="Y82" s="1"/>
      <c r="Z82" s="1"/>
      <c r="AA82" s="1"/>
      <c r="AB82" s="102"/>
      <c r="AC82" s="102"/>
      <c r="AD82" s="102"/>
      <c r="AE82" s="102"/>
      <c r="AF82" s="102"/>
      <c r="AG82" s="102"/>
      <c r="AH82" s="102"/>
      <c r="AI82" s="102"/>
      <c r="AJ82" s="102"/>
      <c r="AK82" s="102"/>
      <c r="AL82" s="102"/>
      <c r="AM82" s="102"/>
      <c r="AN82" s="102"/>
      <c r="AO82" s="102"/>
      <c r="AQ82" s="1"/>
      <c r="AR82" s="1"/>
      <c r="AS82" s="1"/>
      <c r="AT82" s="1"/>
      <c r="AU82" s="1"/>
      <c r="AV82" s="1"/>
      <c r="AW82" s="1"/>
      <c r="AX82" s="1"/>
      <c r="AY82" s="1"/>
      <c r="AZ82" s="1"/>
      <c r="BA82" s="1"/>
      <c r="BB82" s="1"/>
      <c r="BC82" s="1"/>
      <c r="BD82" s="1"/>
      <c r="BE82" s="1"/>
      <c r="BF82" s="1"/>
      <c r="BG82" s="1"/>
      <c r="BH82" s="1"/>
      <c r="BI82" s="1"/>
      <c r="BJ82" s="1"/>
      <c r="BK82" s="1"/>
      <c r="BL82" s="1"/>
      <c r="BM82" s="1"/>
    </row>
    <row r="83" spans="2:65" s="107" customFormat="1">
      <c r="B83" s="102"/>
      <c r="C83" s="102"/>
      <c r="D83" s="102"/>
      <c r="E83" s="102"/>
      <c r="F83" s="102"/>
      <c r="G83" s="102"/>
      <c r="H83" s="102"/>
      <c r="I83" s="102"/>
      <c r="J83" s="102"/>
      <c r="K83" s="102"/>
      <c r="L83" s="102"/>
      <c r="M83" s="102"/>
      <c r="N83" s="102"/>
      <c r="O83" s="102"/>
      <c r="P83" s="102"/>
      <c r="Q83" s="102"/>
      <c r="R83" s="1"/>
      <c r="S83" s="1"/>
      <c r="T83" s="1"/>
      <c r="U83" s="1"/>
      <c r="V83" s="1"/>
      <c r="W83" s="1"/>
      <c r="X83" s="1"/>
      <c r="Y83" s="1"/>
      <c r="Z83" s="1"/>
      <c r="AA83" s="1"/>
      <c r="AB83" s="102"/>
      <c r="AC83" s="102"/>
      <c r="AD83" s="102"/>
      <c r="AE83" s="102"/>
      <c r="AF83" s="102"/>
      <c r="AG83" s="102"/>
      <c r="AH83" s="102"/>
      <c r="AI83" s="102"/>
      <c r="AJ83" s="102"/>
      <c r="AK83" s="102"/>
      <c r="AL83" s="102"/>
      <c r="AM83" s="102"/>
      <c r="AN83" s="102"/>
      <c r="AO83" s="102"/>
      <c r="AQ83" s="1"/>
      <c r="AR83" s="1"/>
      <c r="AS83" s="1"/>
      <c r="AT83" s="1"/>
      <c r="AU83" s="1"/>
      <c r="AV83" s="1"/>
      <c r="AW83" s="1"/>
      <c r="AX83" s="1"/>
      <c r="AY83" s="1"/>
      <c r="AZ83" s="1"/>
      <c r="BA83" s="1"/>
      <c r="BB83" s="1"/>
      <c r="BC83" s="1"/>
      <c r="BD83" s="1"/>
      <c r="BE83" s="1"/>
      <c r="BF83" s="1"/>
      <c r="BG83" s="1"/>
      <c r="BH83" s="1"/>
      <c r="BI83" s="1"/>
      <c r="BJ83" s="1"/>
      <c r="BK83" s="1"/>
      <c r="BL83" s="1"/>
      <c r="BM83" s="1"/>
    </row>
    <row r="84" spans="2:65" s="107" customFormat="1">
      <c r="B84" s="102"/>
      <c r="C84" s="102"/>
      <c r="D84" s="102"/>
      <c r="E84" s="102"/>
      <c r="F84" s="102"/>
      <c r="G84" s="102"/>
      <c r="H84" s="102"/>
      <c r="I84" s="102"/>
      <c r="J84" s="102"/>
      <c r="K84" s="102"/>
      <c r="L84" s="102"/>
      <c r="M84" s="102"/>
      <c r="N84" s="102"/>
      <c r="O84" s="102"/>
      <c r="P84" s="102"/>
      <c r="Q84" s="102"/>
      <c r="R84" s="1"/>
      <c r="S84" s="1"/>
      <c r="T84" s="1"/>
      <c r="U84" s="1"/>
      <c r="V84" s="1"/>
      <c r="W84" s="1"/>
      <c r="X84" s="1"/>
      <c r="Y84" s="1"/>
      <c r="Z84" s="1"/>
      <c r="AA84" s="1"/>
      <c r="AB84" s="102"/>
      <c r="AC84" s="102"/>
      <c r="AD84" s="102"/>
      <c r="AE84" s="102"/>
      <c r="AF84" s="102"/>
      <c r="AG84" s="102"/>
      <c r="AH84" s="102"/>
      <c r="AI84" s="102"/>
      <c r="AJ84" s="102"/>
      <c r="AK84" s="102"/>
      <c r="AL84" s="102"/>
      <c r="AM84" s="102"/>
      <c r="AN84" s="102"/>
      <c r="AO84" s="102"/>
      <c r="AQ84" s="1"/>
      <c r="AR84" s="1"/>
      <c r="AS84" s="1"/>
      <c r="AT84" s="1"/>
      <c r="AU84" s="1"/>
      <c r="AV84" s="1"/>
      <c r="AW84" s="1"/>
      <c r="AX84" s="1"/>
      <c r="AY84" s="1"/>
      <c r="AZ84" s="1"/>
      <c r="BA84" s="1"/>
      <c r="BB84" s="1"/>
      <c r="BC84" s="1"/>
      <c r="BD84" s="1"/>
      <c r="BE84" s="1"/>
      <c r="BF84" s="1"/>
      <c r="BG84" s="1"/>
      <c r="BH84" s="1"/>
      <c r="BI84" s="1"/>
      <c r="BJ84" s="1"/>
      <c r="BK84" s="1"/>
      <c r="BL84" s="1"/>
      <c r="BM84" s="1"/>
    </row>
    <row r="85" spans="2:65" s="102" customFormat="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Q85" s="1"/>
      <c r="AR85" s="1"/>
      <c r="AS85" s="1"/>
      <c r="AT85" s="1"/>
      <c r="AU85" s="1"/>
      <c r="AV85" s="1"/>
      <c r="AW85" s="1"/>
      <c r="AX85" s="1"/>
      <c r="AY85" s="1"/>
      <c r="AZ85" s="1"/>
      <c r="BA85" s="1"/>
      <c r="BB85" s="1"/>
      <c r="BC85" s="1"/>
      <c r="BD85" s="1"/>
      <c r="BE85" s="1"/>
      <c r="BF85" s="1"/>
      <c r="BG85" s="1"/>
      <c r="BH85" s="1"/>
      <c r="BI85" s="1"/>
      <c r="BJ85" s="1"/>
      <c r="BK85" s="1"/>
      <c r="BL85" s="1"/>
      <c r="BM85" s="1"/>
    </row>
    <row r="86" spans="2:65" s="102" customFormat="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Q86" s="1"/>
      <c r="AR86" s="1"/>
      <c r="AS86" s="1"/>
      <c r="AT86" s="1"/>
      <c r="AU86" s="1"/>
      <c r="AV86" s="1"/>
      <c r="AW86" s="1"/>
      <c r="AX86" s="1"/>
      <c r="AY86" s="1"/>
      <c r="AZ86" s="1"/>
      <c r="BA86" s="1"/>
      <c r="BB86" s="1"/>
      <c r="BC86" s="1"/>
      <c r="BD86" s="1"/>
      <c r="BE86" s="1"/>
      <c r="BF86" s="1"/>
      <c r="BG86" s="1"/>
      <c r="BH86" s="1"/>
      <c r="BI86" s="1"/>
      <c r="BJ86" s="1"/>
      <c r="BK86" s="1"/>
      <c r="BL86" s="1"/>
      <c r="BM86" s="1"/>
    </row>
    <row r="87" spans="2:65" s="102" customFormat="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Q87" s="1"/>
      <c r="AR87" s="1"/>
      <c r="AS87" s="1"/>
      <c r="AT87" s="1"/>
      <c r="AU87" s="1"/>
      <c r="AV87" s="1"/>
      <c r="AW87" s="1"/>
      <c r="AX87" s="1"/>
      <c r="AY87" s="1"/>
      <c r="AZ87" s="1"/>
      <c r="BA87" s="1"/>
      <c r="BB87" s="1"/>
      <c r="BC87" s="1"/>
      <c r="BD87" s="1"/>
      <c r="BE87" s="1"/>
      <c r="BF87" s="1"/>
      <c r="BG87" s="1"/>
      <c r="BH87" s="1"/>
      <c r="BI87" s="1"/>
      <c r="BJ87" s="1"/>
      <c r="BK87" s="1"/>
      <c r="BL87" s="1"/>
      <c r="BM87" s="1"/>
    </row>
    <row r="88" spans="2:65" s="102" customFormat="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Q88" s="1"/>
      <c r="AR88" s="1"/>
      <c r="AS88" s="1"/>
      <c r="AT88" s="1"/>
      <c r="AU88" s="1"/>
      <c r="AV88" s="1"/>
      <c r="AW88" s="1"/>
      <c r="AX88" s="1"/>
      <c r="AY88" s="1"/>
      <c r="AZ88" s="1"/>
      <c r="BA88" s="1"/>
      <c r="BB88" s="1"/>
      <c r="BC88" s="1"/>
      <c r="BD88" s="1"/>
      <c r="BE88" s="1"/>
      <c r="BF88" s="1"/>
      <c r="BG88" s="1"/>
      <c r="BH88" s="1"/>
      <c r="BI88" s="1"/>
      <c r="BJ88" s="1"/>
      <c r="BK88" s="1"/>
      <c r="BL88" s="1"/>
      <c r="BM88" s="1"/>
    </row>
    <row r="89" spans="2:65" s="102" customFormat="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Q89" s="1"/>
      <c r="AR89" s="1"/>
      <c r="AS89" s="1"/>
      <c r="AT89" s="1"/>
      <c r="AU89" s="1"/>
      <c r="AV89" s="1"/>
      <c r="AW89" s="1"/>
      <c r="AX89" s="1"/>
      <c r="AY89" s="1"/>
      <c r="AZ89" s="1"/>
      <c r="BA89" s="1"/>
      <c r="BB89" s="1"/>
      <c r="BC89" s="1"/>
      <c r="BD89" s="1"/>
      <c r="BE89" s="1"/>
      <c r="BF89" s="1"/>
      <c r="BG89" s="1"/>
      <c r="BH89" s="1"/>
      <c r="BI89" s="1"/>
      <c r="BJ89" s="1"/>
      <c r="BK89" s="1"/>
      <c r="BL89" s="1"/>
      <c r="BM89" s="1"/>
    </row>
    <row r="90" spans="2:65" s="102" customFormat="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Q90" s="1"/>
      <c r="AR90" s="1"/>
      <c r="AS90" s="1"/>
      <c r="AT90" s="1"/>
      <c r="AU90" s="1"/>
      <c r="AV90" s="1"/>
      <c r="AW90" s="1"/>
      <c r="AX90" s="1"/>
      <c r="AY90" s="1"/>
      <c r="AZ90" s="1"/>
      <c r="BA90" s="1"/>
      <c r="BB90" s="1"/>
      <c r="BC90" s="1"/>
      <c r="BD90" s="1"/>
      <c r="BE90" s="1"/>
      <c r="BF90" s="1"/>
      <c r="BG90" s="1"/>
      <c r="BH90" s="1"/>
      <c r="BI90" s="1"/>
      <c r="BJ90" s="1"/>
      <c r="BK90" s="1"/>
      <c r="BL90" s="1"/>
      <c r="BM90" s="1"/>
    </row>
    <row r="91" spans="2:65" s="102" customFormat="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Q91" s="1"/>
      <c r="AR91" s="1"/>
      <c r="AS91" s="1"/>
      <c r="AT91" s="1"/>
      <c r="AU91" s="1"/>
      <c r="AV91" s="1"/>
      <c r="AW91" s="1"/>
      <c r="AX91" s="1"/>
      <c r="AY91" s="1"/>
      <c r="AZ91" s="1"/>
      <c r="BA91" s="1"/>
      <c r="BB91" s="1"/>
      <c r="BC91" s="1"/>
      <c r="BD91" s="1"/>
      <c r="BE91" s="1"/>
      <c r="BF91" s="1"/>
      <c r="BG91" s="1"/>
      <c r="BH91" s="1"/>
      <c r="BI91" s="1"/>
      <c r="BJ91" s="1"/>
      <c r="BK91" s="1"/>
      <c r="BL91" s="1"/>
      <c r="BM91" s="1"/>
    </row>
    <row r="92" spans="2:65" s="102" customFormat="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Q92" s="1"/>
      <c r="AR92" s="1"/>
      <c r="AS92" s="1"/>
      <c r="AT92" s="1"/>
      <c r="AU92" s="1"/>
      <c r="AV92" s="1"/>
      <c r="AW92" s="1"/>
      <c r="AX92" s="1"/>
      <c r="AY92" s="1"/>
      <c r="AZ92" s="1"/>
      <c r="BA92" s="1"/>
      <c r="BB92" s="1"/>
      <c r="BC92" s="1"/>
      <c r="BD92" s="1"/>
      <c r="BE92" s="1"/>
      <c r="BF92" s="1"/>
      <c r="BG92" s="1"/>
      <c r="BH92" s="1"/>
      <c r="BI92" s="1"/>
      <c r="BJ92" s="1"/>
      <c r="BK92" s="1"/>
      <c r="BL92" s="1"/>
      <c r="BM92" s="1"/>
    </row>
    <row r="93" spans="2:65" s="102" customFormat="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Q93" s="1"/>
      <c r="AR93" s="1"/>
      <c r="AS93" s="1"/>
      <c r="AT93" s="1"/>
      <c r="AU93" s="1"/>
      <c r="AV93" s="1"/>
      <c r="AW93" s="1"/>
      <c r="AX93" s="1"/>
      <c r="AY93" s="1"/>
      <c r="AZ93" s="1"/>
      <c r="BA93" s="1"/>
      <c r="BB93" s="1"/>
      <c r="BC93" s="1"/>
      <c r="BD93" s="1"/>
      <c r="BE93" s="1"/>
      <c r="BF93" s="1"/>
      <c r="BG93" s="1"/>
      <c r="BH93" s="1"/>
      <c r="BI93" s="1"/>
      <c r="BJ93" s="1"/>
      <c r="BK93" s="1"/>
      <c r="BL93" s="1"/>
      <c r="BM93" s="1"/>
    </row>
    <row r="94" spans="2:65" s="102" customFormat="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Q94" s="1"/>
      <c r="AR94" s="1"/>
      <c r="AS94" s="1"/>
      <c r="AT94" s="1"/>
      <c r="AU94" s="1"/>
      <c r="AV94" s="1"/>
      <c r="AW94" s="1"/>
      <c r="AX94" s="1"/>
      <c r="AY94" s="1"/>
      <c r="AZ94" s="1"/>
      <c r="BA94" s="1"/>
      <c r="BB94" s="1"/>
      <c r="BC94" s="1"/>
      <c r="BD94" s="1"/>
      <c r="BE94" s="1"/>
      <c r="BF94" s="1"/>
      <c r="BG94" s="1"/>
      <c r="BH94" s="1"/>
      <c r="BI94" s="1"/>
      <c r="BJ94" s="1"/>
      <c r="BK94" s="1"/>
      <c r="BL94" s="1"/>
      <c r="BM94" s="1"/>
    </row>
    <row r="95" spans="2:65" s="102" customFormat="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Q95" s="1"/>
      <c r="AR95" s="1"/>
      <c r="AS95" s="1"/>
      <c r="AT95" s="1"/>
      <c r="AU95" s="1"/>
      <c r="AV95" s="1"/>
      <c r="AW95" s="1"/>
      <c r="AX95" s="1"/>
      <c r="AY95" s="1"/>
      <c r="AZ95" s="1"/>
      <c r="BA95" s="1"/>
      <c r="BB95" s="1"/>
      <c r="BC95" s="1"/>
      <c r="BD95" s="1"/>
      <c r="BE95" s="1"/>
      <c r="BF95" s="1"/>
      <c r="BG95" s="1"/>
      <c r="BH95" s="1"/>
      <c r="BI95" s="1"/>
      <c r="BJ95" s="1"/>
      <c r="BK95" s="1"/>
      <c r="BL95" s="1"/>
      <c r="BM95" s="1"/>
    </row>
  </sheetData>
  <sheetProtection sheet="1"/>
  <mergeCells count="46">
    <mergeCell ref="L48:T48"/>
    <mergeCell ref="L46:T46"/>
    <mergeCell ref="L50:T50"/>
    <mergeCell ref="Y46:AG46"/>
    <mergeCell ref="Y48:AG48"/>
    <mergeCell ref="Y50:AG50"/>
    <mergeCell ref="E38:F38"/>
    <mergeCell ref="J42:T42"/>
    <mergeCell ref="J44:T44"/>
    <mergeCell ref="AL24:AL25"/>
    <mergeCell ref="AL36:AL37"/>
    <mergeCell ref="AL40:AL41"/>
    <mergeCell ref="AA29:AA30"/>
    <mergeCell ref="D27:E27"/>
    <mergeCell ref="AA24:AA25"/>
    <mergeCell ref="P26:S26"/>
    <mergeCell ref="D26:E26"/>
    <mergeCell ref="M26:O26"/>
    <mergeCell ref="H25:L27"/>
    <mergeCell ref="D23:E23"/>
    <mergeCell ref="D25:E25"/>
    <mergeCell ref="G5:H5"/>
    <mergeCell ref="AC5:AE6"/>
    <mergeCell ref="W5:AA8"/>
    <mergeCell ref="G6:H6"/>
    <mergeCell ref="J5:J6"/>
    <mergeCell ref="L5:M6"/>
    <mergeCell ref="O5:T6"/>
    <mergeCell ref="I5:I6"/>
    <mergeCell ref="K5:K6"/>
    <mergeCell ref="N5:N6"/>
    <mergeCell ref="D22:E22"/>
    <mergeCell ref="H21:L23"/>
    <mergeCell ref="H17:L19"/>
    <mergeCell ref="D21:E21"/>
    <mergeCell ref="M22:O22"/>
    <mergeCell ref="BI12:BK13"/>
    <mergeCell ref="BL12:BL14"/>
    <mergeCell ref="B9:E9"/>
    <mergeCell ref="M18:O18"/>
    <mergeCell ref="P22:S22"/>
    <mergeCell ref="I10:AO10"/>
    <mergeCell ref="D17:E17"/>
    <mergeCell ref="D18:E18"/>
    <mergeCell ref="D19:E19"/>
    <mergeCell ref="P18:S18"/>
  </mergeCells>
  <conditionalFormatting sqref="T18">
    <cfRule type="iconSet" priority="800">
      <iconSet showValue="0">
        <cfvo type="percent" val="0"/>
        <cfvo type="num" val="5"/>
        <cfvo type="num" val="10"/>
      </iconSet>
    </cfRule>
  </conditionalFormatting>
  <conditionalFormatting sqref="T22">
    <cfRule type="iconSet" priority="787">
      <iconSet showValue="0">
        <cfvo type="percent" val="0"/>
        <cfvo type="num" val="5"/>
        <cfvo type="num" val="10"/>
      </iconSet>
    </cfRule>
  </conditionalFormatting>
  <conditionalFormatting sqref="T26">
    <cfRule type="iconSet" priority="786">
      <iconSet showValue="0">
        <cfvo type="percent" val="0"/>
        <cfvo type="num" val="5"/>
        <cfvo type="num" val="10"/>
      </iconSet>
    </cfRule>
  </conditionalFormatting>
  <conditionalFormatting sqref="W26">
    <cfRule type="cellIs" dxfId="7372" priority="457" operator="greaterThan">
      <formula>3</formula>
    </cfRule>
  </conditionalFormatting>
  <conditionalFormatting sqref="W26">
    <cfRule type="cellIs" dxfId="7371" priority="458" operator="lessThan">
      <formula>1</formula>
    </cfRule>
  </conditionalFormatting>
  <conditionalFormatting sqref="W26">
    <cfRule type="cellIs" dxfId="7370" priority="459" operator="equal">
      <formula>3</formula>
    </cfRule>
  </conditionalFormatting>
  <conditionalFormatting sqref="W26">
    <cfRule type="cellIs" dxfId="7369" priority="460" operator="equal">
      <formula>2</formula>
    </cfRule>
  </conditionalFormatting>
  <conditionalFormatting sqref="W26">
    <cfRule type="cellIs" dxfId="7368" priority="461" operator="equal">
      <formula>$X$23</formula>
    </cfRule>
  </conditionalFormatting>
  <conditionalFormatting sqref="W22">
    <cfRule type="cellIs" dxfId="7367" priority="452" operator="greaterThan">
      <formula>3</formula>
    </cfRule>
  </conditionalFormatting>
  <conditionalFormatting sqref="W22">
    <cfRule type="cellIs" dxfId="7366" priority="453" operator="lessThan">
      <formula>1</formula>
    </cfRule>
  </conditionalFormatting>
  <conditionalFormatting sqref="W22">
    <cfRule type="cellIs" dxfId="7365" priority="454" operator="equal">
      <formula>3</formula>
    </cfRule>
  </conditionalFormatting>
  <conditionalFormatting sqref="W22">
    <cfRule type="cellIs" dxfId="7364" priority="455" operator="equal">
      <formula>2</formula>
    </cfRule>
  </conditionalFormatting>
  <conditionalFormatting sqref="W22">
    <cfRule type="cellIs" dxfId="7363" priority="456" operator="equal">
      <formula>$X$23</formula>
    </cfRule>
  </conditionalFormatting>
  <conditionalFormatting sqref="W18">
    <cfRule type="cellIs" dxfId="7362" priority="447" operator="greaterThan">
      <formula>3</formula>
    </cfRule>
  </conditionalFormatting>
  <conditionalFormatting sqref="W18">
    <cfRule type="cellIs" dxfId="7361" priority="448" operator="lessThan">
      <formula>1</formula>
    </cfRule>
  </conditionalFormatting>
  <conditionalFormatting sqref="W18">
    <cfRule type="cellIs" dxfId="7360" priority="449" operator="equal">
      <formula>3</formula>
    </cfRule>
  </conditionalFormatting>
  <conditionalFormatting sqref="W18">
    <cfRule type="cellIs" dxfId="7359" priority="450" operator="equal">
      <formula>2</formula>
    </cfRule>
  </conditionalFormatting>
  <conditionalFormatting sqref="W18">
    <cfRule type="cellIs" dxfId="7358" priority="451" operator="equal">
      <formula>$X$23</formula>
    </cfRule>
  </conditionalFormatting>
  <conditionalFormatting sqref="G5:H5">
    <cfRule type="beginsWith" dxfId="7357" priority="140" operator="beginsWith" text="?">
      <formula>LEFT(G5,LEN("?"))="?"</formula>
    </cfRule>
  </conditionalFormatting>
  <conditionalFormatting sqref="J5 L5">
    <cfRule type="beginsWith" dxfId="7356" priority="139" operator="beginsWith" text="?">
      <formula>LEFT(J5,LEN("?"))="?"</formula>
    </cfRule>
  </conditionalFormatting>
  <conditionalFormatting sqref="G6:H6">
    <cfRule type="beginsWith" dxfId="7355" priority="138" operator="beginsWith" text="?">
      <formula>LEFT(G6,LEN("?"))="?"</formula>
    </cfRule>
  </conditionalFormatting>
  <conditionalFormatting sqref="O5:T6">
    <cfRule type="beginsWith" dxfId="7354" priority="137" operator="beginsWith" text="?">
      <formula>LEFT(O5,LEN("?"))="?"</formula>
    </cfRule>
  </conditionalFormatting>
  <conditionalFormatting sqref="D18">
    <cfRule type="beginsWith" dxfId="7353" priority="136" operator="beginsWith" text="?">
      <formula>LEFT(D18,LEN("?"))="?"</formula>
    </cfRule>
  </conditionalFormatting>
  <conditionalFormatting sqref="H17:L19">
    <cfRule type="beginsWith" dxfId="7352" priority="127" operator="beginsWith" text="?">
      <formula>LEFT(H17,LEN("?"))="?"</formula>
    </cfRule>
  </conditionalFormatting>
  <conditionalFormatting sqref="P18:S18">
    <cfRule type="containsText" dxfId="7351" priority="115" operator="containsText" text="ggggggggggggggg">
      <formula>NOT(ISERROR(SEARCH("ggggggggggggggg",P18)))</formula>
    </cfRule>
  </conditionalFormatting>
  <conditionalFormatting sqref="P18:S18">
    <cfRule type="containsText" dxfId="7350" priority="116" operator="containsText" text="gggggggggg">
      <formula>NOT(ISERROR(SEARCH("gggggggggg",P18)))</formula>
    </cfRule>
  </conditionalFormatting>
  <conditionalFormatting sqref="P18:S18">
    <cfRule type="containsText" dxfId="7349" priority="117" operator="containsText" text="ggggg">
      <formula>NOT(ISERROR(SEARCH("ggggg",P18)))</formula>
    </cfRule>
  </conditionalFormatting>
  <conditionalFormatting sqref="P18:S18">
    <cfRule type="containsText" dxfId="7348" priority="118" operator="containsText" text="g">
      <formula>NOT(ISERROR(SEARCH("g",P18)))</formula>
    </cfRule>
  </conditionalFormatting>
  <conditionalFormatting sqref="P22:S22">
    <cfRule type="containsText" dxfId="7347" priority="111" operator="containsText" text="ggggggggggggggg">
      <formula>NOT(ISERROR(SEARCH("ggggggggggggggg",P22)))</formula>
    </cfRule>
  </conditionalFormatting>
  <conditionalFormatting sqref="P22:S22">
    <cfRule type="containsText" dxfId="7346" priority="112" operator="containsText" text="gggggggggg">
      <formula>NOT(ISERROR(SEARCH("gggggggggg",P22)))</formula>
    </cfRule>
  </conditionalFormatting>
  <conditionalFormatting sqref="P22:S22">
    <cfRule type="containsText" dxfId="7345" priority="113" operator="containsText" text="ggggg">
      <formula>NOT(ISERROR(SEARCH("ggggg",P22)))</formula>
    </cfRule>
  </conditionalFormatting>
  <conditionalFormatting sqref="P22:S22">
    <cfRule type="containsText" dxfId="7344" priority="114" operator="containsText" text="g">
      <formula>NOT(ISERROR(SEARCH("g",P22)))</formula>
    </cfRule>
  </conditionalFormatting>
  <conditionalFormatting sqref="P26:S26">
    <cfRule type="containsText" dxfId="7343" priority="107" operator="containsText" text="ggggggggggggggg">
      <formula>NOT(ISERROR(SEARCH("ggggggggggggggg",P26)))</formula>
    </cfRule>
  </conditionalFormatting>
  <conditionalFormatting sqref="P26:S26">
    <cfRule type="containsText" dxfId="7342" priority="108" operator="containsText" text="gggggggggg">
      <formula>NOT(ISERROR(SEARCH("gggggggggg",P26)))</formula>
    </cfRule>
  </conditionalFormatting>
  <conditionalFormatting sqref="P26:S26">
    <cfRule type="containsText" dxfId="7341" priority="109" operator="containsText" text="ggggg">
      <formula>NOT(ISERROR(SEARCH("ggggg",P26)))</formula>
    </cfRule>
  </conditionalFormatting>
  <conditionalFormatting sqref="P26:S26">
    <cfRule type="containsText" dxfId="7340" priority="110" operator="containsText" text="g">
      <formula>NOT(ISERROR(SEARCH("g",P26)))</formula>
    </cfRule>
  </conditionalFormatting>
  <conditionalFormatting sqref="U18">
    <cfRule type="cellIs" dxfId="7339" priority="79" operator="between">
      <formula>15</formula>
      <formula>20</formula>
    </cfRule>
  </conditionalFormatting>
  <conditionalFormatting sqref="U18">
    <cfRule type="cellIs" dxfId="7338" priority="80" operator="between">
      <formula>10</formula>
      <formula>14.999</formula>
    </cfRule>
  </conditionalFormatting>
  <conditionalFormatting sqref="U18">
    <cfRule type="cellIs" dxfId="7337" priority="81" operator="between">
      <formula>5</formula>
      <formula>9.999</formula>
    </cfRule>
  </conditionalFormatting>
  <conditionalFormatting sqref="U18">
    <cfRule type="cellIs" dxfId="7336" priority="82" operator="between">
      <formula>0.001</formula>
      <formula>4.999</formula>
    </cfRule>
  </conditionalFormatting>
  <conditionalFormatting sqref="U22">
    <cfRule type="cellIs" dxfId="7335" priority="75" operator="between">
      <formula>15</formula>
      <formula>20</formula>
    </cfRule>
  </conditionalFormatting>
  <conditionalFormatting sqref="U22">
    <cfRule type="cellIs" dxfId="7334" priority="76" operator="between">
      <formula>10</formula>
      <formula>14.999</formula>
    </cfRule>
  </conditionalFormatting>
  <conditionalFormatting sqref="U22">
    <cfRule type="cellIs" dxfId="7333" priority="77" operator="between">
      <formula>5</formula>
      <formula>9.999</formula>
    </cfRule>
  </conditionalFormatting>
  <conditionalFormatting sqref="U22">
    <cfRule type="cellIs" dxfId="7332" priority="78" operator="between">
      <formula>0.001</formula>
      <formula>4.999</formula>
    </cfRule>
  </conditionalFormatting>
  <conditionalFormatting sqref="U26">
    <cfRule type="cellIs" dxfId="7331" priority="71" operator="between">
      <formula>15</formula>
      <formula>20</formula>
    </cfRule>
  </conditionalFormatting>
  <conditionalFormatting sqref="U26">
    <cfRule type="cellIs" dxfId="7330" priority="72" operator="between">
      <formula>10</formula>
      <formula>14.999</formula>
    </cfRule>
  </conditionalFormatting>
  <conditionalFormatting sqref="U26">
    <cfRule type="cellIs" dxfId="7329" priority="73" operator="between">
      <formula>5</formula>
      <formula>9.999</formula>
    </cfRule>
  </conditionalFormatting>
  <conditionalFormatting sqref="U26">
    <cfRule type="cellIs" dxfId="7328" priority="74" operator="between">
      <formula>0.001</formula>
      <formula>4.999</formula>
    </cfRule>
  </conditionalFormatting>
  <conditionalFormatting sqref="U42">
    <cfRule type="cellIs" dxfId="7327" priority="43" operator="between">
      <formula>75</formula>
      <formula>100</formula>
    </cfRule>
  </conditionalFormatting>
  <conditionalFormatting sqref="U42">
    <cfRule type="cellIs" dxfId="7326" priority="44" operator="between">
      <formula>50</formula>
      <formula>74.999</formula>
    </cfRule>
  </conditionalFormatting>
  <conditionalFormatting sqref="U42">
    <cfRule type="cellIs" dxfId="7325" priority="45" operator="between">
      <formula>25</formula>
      <formula>49.999</formula>
    </cfRule>
  </conditionalFormatting>
  <conditionalFormatting sqref="U42">
    <cfRule type="cellIs" dxfId="7324" priority="46" operator="between">
      <formula>0.001</formula>
      <formula>24.999</formula>
    </cfRule>
  </conditionalFormatting>
  <conditionalFormatting sqref="D22">
    <cfRule type="beginsWith" dxfId="7323" priority="38" operator="beginsWith" text="?">
      <formula>LEFT(D22,LEN("?"))="?"</formula>
    </cfRule>
  </conditionalFormatting>
  <conditionalFormatting sqref="D26">
    <cfRule type="beginsWith" dxfId="7322" priority="37" operator="beginsWith" text="?">
      <formula>LEFT(D26,LEN("?"))="?"</formula>
    </cfRule>
  </conditionalFormatting>
  <conditionalFormatting sqref="H21:L23">
    <cfRule type="beginsWith" dxfId="7321" priority="33" operator="beginsWith" text="?">
      <formula>LEFT(H21,LEN("?"))="?"</formula>
    </cfRule>
  </conditionalFormatting>
  <conditionalFormatting sqref="H25:L27">
    <cfRule type="beginsWith" dxfId="7320" priority="32" operator="beginsWith" text="?">
      <formula>LEFT(H25,LEN("?"))="?"</formula>
    </cfRule>
  </conditionalFormatting>
  <conditionalFormatting sqref="I33:M33">
    <cfRule type="beginsWith" dxfId="7319" priority="28" operator="beginsWith" text="?">
      <formula>LEFT(I33,LEN("?"))="?"</formula>
    </cfRule>
  </conditionalFormatting>
  <conditionalFormatting sqref="I35:M36">
    <cfRule type="beginsWith" dxfId="7318" priority="27" operator="beginsWith" text="?">
      <formula>LEFT(I35,LEN("?"))="?"</formula>
    </cfRule>
  </conditionalFormatting>
  <conditionalFormatting sqref="Q32:U32">
    <cfRule type="beginsWith" dxfId="7317" priority="26" operator="beginsWith" text="?">
      <formula>LEFT(Q32,LEN("?"))="?"</formula>
    </cfRule>
  </conditionalFormatting>
  <conditionalFormatting sqref="Q34:U35">
    <cfRule type="beginsWith" dxfId="7316" priority="25" operator="beginsWith" text="?">
      <formula>LEFT(Q34,LEN("?"))="?"</formula>
    </cfRule>
  </conditionalFormatting>
  <conditionalFormatting sqref="V32:Y32">
    <cfRule type="beginsWith" dxfId="7315" priority="24" operator="beginsWith" text="?">
      <formula>LEFT(V32,LEN("?"))="?"</formula>
    </cfRule>
  </conditionalFormatting>
  <conditionalFormatting sqref="V34:Y35">
    <cfRule type="beginsWith" dxfId="7314" priority="23" operator="beginsWith" text="?">
      <formula>LEFT(V34,LEN("?"))="?"</formula>
    </cfRule>
  </conditionalFormatting>
  <pageMargins left="0.70866141732283472" right="0.70866141732283472" top="0.74803149606299213" bottom="0.74803149606299213" header="0.31496062992125984" footer="0.31496062992125984"/>
  <pageSetup paperSize="9" scale="32" orientation="landscape"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Données!$T$7:$T$12</xm:f>
          </x14:formula1>
          <xm:sqref>D18:E18 D22:E22 D26:E26</xm:sqref>
        </x14:dataValidation>
        <x14:dataValidation type="list" allowBlank="1" showInputMessage="1">
          <x14:formula1>
            <xm:f>Données!$R$7:$R$12</xm:f>
          </x14:formula1>
          <xm:sqref>H17:L19 H21:L23 H25:L27</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7">
    <tabColor rgb="FF268CCD"/>
    <pageSetUpPr fitToPage="1"/>
  </sheetPr>
  <dimension ref="A1:BK106"/>
  <sheetViews>
    <sheetView showGridLines="0" showRowColHeaders="0" zoomScale="40" workbookViewId="0">
      <selection activeCell="U21" sqref="U21"/>
    </sheetView>
  </sheetViews>
  <sheetFormatPr baseColWidth="10" defaultColWidth="10.85546875" defaultRowHeight="15"/>
  <cols>
    <col min="1" max="1" width="1.7109375" style="1" customWidth="1"/>
    <col min="2" max="2" width="2.42578125" style="1" customWidth="1"/>
    <col min="3" max="3" width="1.7109375" style="1" customWidth="1"/>
    <col min="4" max="4" width="10.85546875" style="1" customWidth="1"/>
    <col min="5" max="5" width="7.42578125" style="1" customWidth="1"/>
    <col min="6" max="6" width="1.7109375" style="1" customWidth="1"/>
    <col min="7" max="7" width="5" style="1" customWidth="1"/>
    <col min="8" max="8" width="36.7109375" style="1" customWidth="1"/>
    <col min="9" max="9" width="1.7109375" style="1" customWidth="1"/>
    <col min="10" max="10" width="21.7109375" style="1" customWidth="1"/>
    <col min="11" max="11" width="1.7109375" style="1" customWidth="1"/>
    <col min="12" max="12" width="12.42578125" style="1" customWidth="1"/>
    <col min="13" max="14" width="4.140625" style="1" customWidth="1"/>
    <col min="15" max="15" width="1.7109375" style="1" customWidth="1"/>
    <col min="16" max="16" width="8.85546875" style="1" customWidth="1"/>
    <col min="17" max="17" width="8.28515625" style="1" customWidth="1"/>
    <col min="18" max="18" width="8.42578125" style="1" customWidth="1"/>
    <col min="19" max="19" width="8.85546875" style="1" customWidth="1"/>
    <col min="20" max="20" width="7.42578125" style="1" customWidth="1"/>
    <col min="21" max="21" width="11.7109375" style="1" customWidth="1"/>
    <col min="22" max="22" width="3.28515625" style="1" customWidth="1"/>
    <col min="23" max="23" width="8.28515625" style="1" customWidth="1"/>
    <col min="24" max="24" width="5.42578125" style="1" customWidth="1"/>
    <col min="25" max="25" width="6.42578125" style="1" customWidth="1"/>
    <col min="26" max="26" width="4.5703125" style="1" customWidth="1"/>
    <col min="27" max="27" width="6" style="1" customWidth="1"/>
    <col min="28" max="28" width="3.28515625" style="1" customWidth="1"/>
    <col min="29" max="29" width="1.7109375" style="1" customWidth="1"/>
    <col min="30" max="30" width="3.28515625" style="1" customWidth="1"/>
    <col min="31" max="31" width="107.85546875" style="1" customWidth="1"/>
    <col min="32" max="32" width="11.7109375" style="1" customWidth="1"/>
    <col min="33" max="33" width="1.7109375" style="1" customWidth="1"/>
    <col min="34" max="34" width="8.28515625" style="1" customWidth="1"/>
    <col min="35" max="35" width="3.28515625" style="1" customWidth="1"/>
    <col min="36" max="37" width="1.7109375" style="1" customWidth="1"/>
    <col min="38" max="38" width="10" style="1" customWidth="1"/>
    <col min="39" max="39" width="3.28515625" style="1" customWidth="1"/>
    <col min="40" max="40" width="1.7109375" style="1" customWidth="1"/>
    <col min="41" max="43" width="2.42578125" style="1" customWidth="1"/>
    <col min="44" max="44" width="25" style="1" hidden="1" customWidth="1"/>
    <col min="45" max="47" width="10.85546875" style="1" hidden="1" customWidth="1"/>
    <col min="48" max="48" width="2.42578125" style="1" hidden="1" customWidth="1"/>
    <col min="49" max="50" width="18.28515625" style="1" hidden="1" customWidth="1"/>
    <col min="51" max="51" width="25" style="1" hidden="1" customWidth="1"/>
    <col min="52" max="52" width="10.85546875" style="1" hidden="1" customWidth="1"/>
    <col min="53" max="62" width="0" style="1" hidden="1" customWidth="1"/>
    <col min="63" max="16384" width="10.85546875" style="1"/>
  </cols>
  <sheetData>
    <row r="1" spans="2:57" ht="9.9499999999999993" customHeight="1"/>
    <row r="2" spans="2:57" ht="15" customHeight="1">
      <c r="B2" s="2"/>
      <c r="C2" s="3"/>
      <c r="D2" s="3"/>
      <c r="E2" s="3"/>
      <c r="F2" s="3"/>
      <c r="G2" s="3"/>
      <c r="H2" s="3"/>
      <c r="I2" s="3"/>
      <c r="J2" s="3"/>
      <c r="K2" s="3"/>
      <c r="L2" s="3"/>
      <c r="M2" s="3"/>
      <c r="N2" s="3"/>
      <c r="O2" s="3"/>
      <c r="P2" s="3"/>
      <c r="Q2" s="3"/>
      <c r="R2" s="3"/>
      <c r="S2" s="3"/>
      <c r="T2" s="3"/>
      <c r="U2" s="3"/>
      <c r="V2" s="3"/>
      <c r="W2" s="3"/>
      <c r="X2" s="3"/>
      <c r="Y2" s="3"/>
      <c r="Z2" s="3"/>
      <c r="AA2" s="3"/>
      <c r="AB2" s="3"/>
      <c r="AC2" s="3"/>
      <c r="AD2" s="526"/>
      <c r="AE2" s="526"/>
      <c r="AF2" s="3"/>
      <c r="AG2" s="3"/>
      <c r="AH2" s="3"/>
      <c r="AI2" s="3"/>
      <c r="AJ2" s="3"/>
      <c r="AK2" s="3"/>
      <c r="AL2" s="3"/>
      <c r="AM2" s="3"/>
      <c r="AN2" s="3"/>
      <c r="AO2" s="4"/>
    </row>
    <row r="3" spans="2:57" ht="9.9499999999999993" customHeight="1">
      <c r="B3" s="5"/>
      <c r="F3" s="6"/>
      <c r="G3" s="6"/>
      <c r="H3" s="8"/>
      <c r="I3" s="6"/>
      <c r="J3" s="6"/>
      <c r="K3" s="8"/>
      <c r="L3" s="8"/>
      <c r="M3" s="8"/>
      <c r="N3" s="8"/>
      <c r="O3" s="8"/>
      <c r="P3" s="8"/>
      <c r="Q3" s="8"/>
      <c r="AL3" s="9"/>
      <c r="AM3" s="9"/>
      <c r="AN3" s="9"/>
      <c r="AO3" s="10"/>
      <c r="AW3" s="107"/>
      <c r="AX3" s="107"/>
      <c r="AY3" s="107"/>
    </row>
    <row r="4" spans="2:57" ht="9.9499999999999993" customHeight="1">
      <c r="B4" s="5"/>
      <c r="F4" s="6"/>
      <c r="G4" s="6"/>
      <c r="H4" s="8"/>
      <c r="I4" s="6"/>
      <c r="J4" s="6"/>
      <c r="K4" s="8"/>
      <c r="L4" s="8"/>
      <c r="M4" s="8"/>
      <c r="N4" s="8"/>
      <c r="O4" s="8"/>
      <c r="P4" s="8"/>
      <c r="Q4" s="8"/>
      <c r="AN4" s="9"/>
      <c r="AO4" s="10"/>
      <c r="AW4" s="498" t="s">
        <v>16</v>
      </c>
      <c r="AX4" s="499" t="s">
        <v>17</v>
      </c>
      <c r="AY4" s="499" t="s">
        <v>18</v>
      </c>
    </row>
    <row r="5" spans="2:57" s="11" customFormat="1" ht="27.95" customHeight="1">
      <c r="B5" s="12"/>
      <c r="F5" s="13"/>
      <c r="G5" s="1051" t="str">
        <f>IF('Suivi des évaluations'!K5=0,"?",'Suivi des évaluations'!K5)</f>
        <v>?</v>
      </c>
      <c r="H5" s="1051"/>
      <c r="I5" s="1071"/>
      <c r="J5" s="1067" t="str">
        <f>IF('Suivi des évaluations'!K15=0,"?",'Suivi des évaluations'!K15)</f>
        <v>Seconde</v>
      </c>
      <c r="K5" s="1072"/>
      <c r="L5" s="1067" t="str">
        <f>IF('Suivi des évaluations'!S15=0,"?",'Suivi des évaluations'!S15)</f>
        <v>BCP</v>
      </c>
      <c r="M5" s="1067"/>
      <c r="N5" s="1075"/>
      <c r="O5" s="1068" t="str">
        <f>IF('Suivi des évaluations'!AB15=0,"?",'Suivi des évaluations'!AB15)</f>
        <v>Maintenance et efficacité énergétique (MEE)</v>
      </c>
      <c r="P5" s="1068"/>
      <c r="Q5" s="1068"/>
      <c r="R5" s="1068"/>
      <c r="S5" s="1068"/>
      <c r="T5" s="1068"/>
      <c r="U5" s="356"/>
      <c r="W5" s="1361" t="s">
        <v>126</v>
      </c>
      <c r="X5" s="1361"/>
      <c r="Y5" s="1361"/>
      <c r="Z5" s="1361"/>
      <c r="AA5" s="1361"/>
      <c r="AB5" s="455"/>
      <c r="AC5" s="1372" t="s">
        <v>225</v>
      </c>
      <c r="AD5" s="1372"/>
      <c r="AE5" s="1372"/>
      <c r="AI5" s="19"/>
      <c r="AJ5" s="19"/>
      <c r="AK5" s="19"/>
      <c r="AO5" s="20"/>
      <c r="AR5" s="1"/>
      <c r="AS5" s="1"/>
      <c r="AT5" s="1"/>
      <c r="AU5" s="1"/>
      <c r="AW5" s="348" t="s">
        <v>145</v>
      </c>
      <c r="AX5" s="502">
        <v>10</v>
      </c>
      <c r="AY5" s="503">
        <f>U18</f>
        <v>0</v>
      </c>
    </row>
    <row r="6" spans="2:57" s="527" customFormat="1" ht="27.95" customHeight="1">
      <c r="B6" s="528"/>
      <c r="F6" s="529"/>
      <c r="G6" s="1051" t="str">
        <f>IF('Suivi des évaluations'!K7=0,"?",'Suivi des évaluations'!K7)</f>
        <v>?</v>
      </c>
      <c r="H6" s="1051"/>
      <c r="I6" s="1071"/>
      <c r="J6" s="1067"/>
      <c r="K6" s="1072"/>
      <c r="L6" s="1067"/>
      <c r="M6" s="1067"/>
      <c r="N6" s="1075"/>
      <c r="O6" s="1068"/>
      <c r="P6" s="1068"/>
      <c r="Q6" s="1068"/>
      <c r="R6" s="1068"/>
      <c r="S6" s="1068"/>
      <c r="T6" s="1068"/>
      <c r="U6" s="356"/>
      <c r="V6" s="11"/>
      <c r="W6" s="1361"/>
      <c r="X6" s="1361"/>
      <c r="Y6" s="1361"/>
      <c r="Z6" s="1361"/>
      <c r="AA6" s="1361"/>
      <c r="AB6" s="455"/>
      <c r="AC6" s="1372"/>
      <c r="AD6" s="1372"/>
      <c r="AE6" s="1372"/>
      <c r="AI6" s="530"/>
      <c r="AJ6" s="530"/>
      <c r="AK6" s="530"/>
      <c r="AO6" s="531"/>
      <c r="AR6" s="1"/>
      <c r="AS6" s="1"/>
      <c r="AT6" s="1"/>
      <c r="AU6" s="1"/>
      <c r="AW6" s="107"/>
      <c r="AX6" s="107"/>
      <c r="AY6" s="107"/>
    </row>
    <row r="7" spans="2:57" s="21" customFormat="1" ht="9.9499999999999993" customHeight="1">
      <c r="B7" s="22"/>
      <c r="G7" s="23"/>
      <c r="H7" s="23"/>
      <c r="I7" s="23"/>
      <c r="J7" s="24"/>
      <c r="K7" s="24"/>
      <c r="L7" s="24"/>
      <c r="M7" s="24"/>
      <c r="N7" s="24"/>
      <c r="O7" s="24"/>
      <c r="P7" s="24"/>
      <c r="Q7" s="8"/>
      <c r="R7" s="1"/>
      <c r="S7" s="1"/>
      <c r="T7" s="1"/>
      <c r="U7" s="1"/>
      <c r="V7" s="1"/>
      <c r="W7" s="1361"/>
      <c r="X7" s="1361"/>
      <c r="Y7" s="1361"/>
      <c r="Z7" s="1361"/>
      <c r="AA7" s="1361"/>
      <c r="AF7" s="1"/>
      <c r="AG7" s="1"/>
      <c r="AH7" s="1"/>
      <c r="AI7" s="25"/>
      <c r="AJ7" s="25"/>
      <c r="AK7" s="25"/>
      <c r="AO7" s="26"/>
      <c r="AR7" s="1"/>
      <c r="AS7" s="1"/>
      <c r="AT7" s="1"/>
      <c r="AU7" s="1"/>
      <c r="AW7" s="107"/>
      <c r="AX7" s="107"/>
      <c r="AY7" s="107"/>
    </row>
    <row r="8" spans="2:57" ht="9.9499999999999993" customHeight="1">
      <c r="B8" s="5"/>
      <c r="D8" s="27"/>
      <c r="E8" s="27"/>
      <c r="W8" s="1361"/>
      <c r="X8" s="1361"/>
      <c r="Y8" s="1361"/>
      <c r="Z8" s="1361"/>
      <c r="AA8" s="1361"/>
      <c r="AI8" s="28"/>
      <c r="AJ8" s="28"/>
      <c r="AK8" s="28"/>
      <c r="AO8" s="10"/>
      <c r="AV8" s="27"/>
      <c r="AW8" s="107"/>
      <c r="AX8" s="107"/>
      <c r="AY8" s="107"/>
    </row>
    <row r="9" spans="2:57" s="21" customFormat="1" ht="60" customHeight="1">
      <c r="B9" s="1069" t="s">
        <v>0</v>
      </c>
      <c r="C9" s="1070"/>
      <c r="D9" s="1070"/>
      <c r="E9" s="1070"/>
      <c r="F9" s="29"/>
      <c r="G9" s="30"/>
      <c r="H9" s="131" t="s">
        <v>222</v>
      </c>
      <c r="I9" s="132"/>
      <c r="J9" s="132"/>
      <c r="K9" s="506"/>
      <c r="L9" s="506"/>
      <c r="M9" s="506"/>
      <c r="N9" s="506"/>
      <c r="O9" s="133"/>
      <c r="P9" s="133"/>
      <c r="Q9" s="133"/>
      <c r="R9" s="133"/>
      <c r="S9" s="133"/>
      <c r="T9" s="133"/>
      <c r="U9" s="133"/>
      <c r="V9" s="133"/>
      <c r="W9" s="133"/>
      <c r="X9" s="133"/>
      <c r="Y9" s="29"/>
      <c r="Z9" s="29"/>
      <c r="AA9" s="29"/>
      <c r="AB9" s="29"/>
      <c r="AC9" s="29"/>
      <c r="AD9" s="29"/>
      <c r="AE9" s="29"/>
      <c r="AF9" s="133"/>
      <c r="AG9" s="133"/>
      <c r="AH9" s="133"/>
      <c r="AI9" s="133"/>
      <c r="AJ9" s="29"/>
      <c r="AK9" s="29"/>
      <c r="AL9" s="29"/>
      <c r="AM9" s="29"/>
      <c r="AN9" s="29"/>
      <c r="AO9" s="31"/>
      <c r="AP9" s="29"/>
      <c r="AQ9" s="29"/>
      <c r="AR9" s="1"/>
      <c r="AS9" s="1"/>
      <c r="AT9" s="1"/>
      <c r="AU9" s="1"/>
      <c r="AW9" s="107"/>
      <c r="AX9" s="107"/>
      <c r="AY9" s="107"/>
    </row>
    <row r="10" spans="2:57" ht="30" customHeight="1">
      <c r="B10" s="507"/>
      <c r="C10" s="508"/>
      <c r="D10" s="508"/>
      <c r="E10" s="508"/>
      <c r="F10" s="508"/>
      <c r="G10" s="509"/>
      <c r="H10" s="510" t="s">
        <v>92</v>
      </c>
      <c r="I10" s="1161">
        <f ca="1">TODAY()</f>
        <v>44544</v>
      </c>
      <c r="J10" s="1161"/>
      <c r="K10" s="1161"/>
      <c r="L10" s="1161"/>
      <c r="M10" s="1161"/>
      <c r="N10" s="1161"/>
      <c r="O10" s="1161"/>
      <c r="P10" s="1161"/>
      <c r="Q10" s="1161"/>
      <c r="R10" s="1161"/>
      <c r="S10" s="1161"/>
      <c r="T10" s="1161"/>
      <c r="U10" s="1161"/>
      <c r="V10" s="1161"/>
      <c r="W10" s="1161"/>
      <c r="X10" s="1161"/>
      <c r="Y10" s="1161"/>
      <c r="Z10" s="1161"/>
      <c r="AA10" s="1161"/>
      <c r="AB10" s="1161"/>
      <c r="AC10" s="1161"/>
      <c r="AD10" s="1161"/>
      <c r="AE10" s="1161"/>
      <c r="AF10" s="1161"/>
      <c r="AG10" s="1161"/>
      <c r="AH10" s="1161"/>
      <c r="AI10" s="1161"/>
      <c r="AJ10" s="1161"/>
      <c r="AK10" s="1161"/>
      <c r="AL10" s="1161"/>
      <c r="AM10" s="1161"/>
      <c r="AN10" s="1161"/>
      <c r="AO10" s="1162"/>
      <c r="AP10" s="375"/>
      <c r="AQ10" s="375"/>
      <c r="AW10" s="107"/>
      <c r="AX10" s="107"/>
      <c r="AY10" s="107"/>
    </row>
    <row r="11" spans="2:57" ht="5.0999999999999996" customHeight="1">
      <c r="B11" s="5"/>
      <c r="G11" s="37"/>
      <c r="H11" s="242"/>
      <c r="I11" s="242"/>
      <c r="J11" s="242"/>
      <c r="K11" s="242"/>
      <c r="L11" s="242"/>
      <c r="M11" s="242"/>
      <c r="N11" s="242"/>
      <c r="O11" s="242"/>
      <c r="P11" s="242"/>
      <c r="Q11" s="242"/>
      <c r="R11" s="242"/>
      <c r="S11" s="242"/>
      <c r="T11" s="242"/>
      <c r="U11" s="242"/>
      <c r="V11" s="242"/>
      <c r="W11" s="242"/>
      <c r="X11" s="242"/>
      <c r="Y11" s="242"/>
      <c r="Z11" s="242"/>
      <c r="AA11" s="242"/>
      <c r="AB11" s="242"/>
      <c r="AC11" s="242"/>
      <c r="AD11" s="242"/>
      <c r="AE11" s="242"/>
      <c r="AF11" s="242"/>
      <c r="AG11" s="242"/>
      <c r="AH11" s="242"/>
      <c r="AI11" s="242"/>
      <c r="AJ11" s="242"/>
      <c r="AK11" s="242"/>
      <c r="AL11" s="242"/>
      <c r="AM11" s="242"/>
      <c r="AN11" s="242"/>
      <c r="AO11" s="243"/>
      <c r="AP11" s="242"/>
      <c r="AQ11" s="242"/>
      <c r="AW11" s="107"/>
      <c r="AX11" s="107"/>
      <c r="AY11" s="107"/>
    </row>
    <row r="12" spans="2:57" ht="15" customHeight="1">
      <c r="B12" s="5"/>
      <c r="G12" s="37"/>
      <c r="H12" s="242"/>
      <c r="I12" s="242"/>
      <c r="J12" s="242"/>
      <c r="K12" s="242"/>
      <c r="L12" s="242"/>
      <c r="M12" s="242"/>
      <c r="N12" s="242"/>
      <c r="O12" s="242"/>
      <c r="P12" s="242"/>
      <c r="Q12" s="242"/>
      <c r="R12" s="242"/>
      <c r="S12" s="242"/>
      <c r="T12" s="242"/>
      <c r="U12" s="41"/>
      <c r="V12" s="41"/>
      <c r="W12" s="41"/>
      <c r="X12" s="41"/>
      <c r="Y12" s="37"/>
      <c r="Z12" s="40"/>
      <c r="AA12" s="37"/>
      <c r="AB12" s="40"/>
      <c r="AC12" s="242"/>
      <c r="AD12" s="242"/>
      <c r="AE12" s="242"/>
      <c r="AF12" s="42"/>
      <c r="AG12" s="43"/>
      <c r="AH12" s="44"/>
      <c r="AI12" s="45"/>
      <c r="AJ12" s="46"/>
      <c r="AK12" s="47"/>
      <c r="AL12" s="46"/>
      <c r="AM12" s="48"/>
      <c r="AN12" s="242"/>
      <c r="AO12" s="243"/>
      <c r="AP12" s="242"/>
      <c r="AQ12" s="242"/>
      <c r="AW12" s="107"/>
      <c r="AX12" s="107"/>
      <c r="AY12" s="107"/>
      <c r="BB12" s="1327" t="s">
        <v>209</v>
      </c>
      <c r="BC12" s="1328"/>
      <c r="BD12" s="1329"/>
      <c r="BE12" s="1333"/>
    </row>
    <row r="13" spans="2:57" ht="9.9499999999999993" customHeight="1">
      <c r="B13" s="5"/>
      <c r="G13" s="37"/>
      <c r="H13" s="242"/>
      <c r="I13" s="242"/>
      <c r="J13" s="242"/>
      <c r="K13" s="242"/>
      <c r="L13" s="242"/>
      <c r="M13" s="242"/>
      <c r="N13" s="242"/>
      <c r="O13" s="242"/>
      <c r="P13" s="242"/>
      <c r="Q13" s="242"/>
      <c r="R13" s="242"/>
      <c r="S13" s="242"/>
      <c r="T13" s="242"/>
      <c r="U13" s="242"/>
      <c r="V13" s="242"/>
      <c r="W13" s="242"/>
      <c r="X13" s="242"/>
      <c r="Y13" s="242"/>
      <c r="Z13" s="242"/>
      <c r="AA13" s="242"/>
      <c r="AB13" s="242"/>
      <c r="AC13" s="242"/>
      <c r="AD13" s="242"/>
      <c r="AE13" s="242"/>
      <c r="AF13" s="242"/>
      <c r="AG13" s="242"/>
      <c r="AH13" s="242"/>
      <c r="AI13" s="242"/>
      <c r="AJ13" s="242"/>
      <c r="AK13" s="242"/>
      <c r="AL13" s="242"/>
      <c r="AM13" s="242"/>
      <c r="AN13" s="242"/>
      <c r="AO13" s="243"/>
      <c r="AP13" s="242"/>
      <c r="AQ13" s="242"/>
      <c r="AR13" s="21"/>
      <c r="AS13" s="21"/>
      <c r="AT13" s="21"/>
      <c r="AU13" s="21"/>
      <c r="AW13" s="505"/>
      <c r="AX13" s="505"/>
      <c r="AY13" s="505"/>
      <c r="BB13" s="1330"/>
      <c r="BC13" s="1331"/>
      <c r="BD13" s="1332"/>
      <c r="BE13" s="1333"/>
    </row>
    <row r="14" spans="2:57" ht="15" customHeight="1">
      <c r="B14" s="5"/>
      <c r="G14" s="37"/>
      <c r="H14" s="37"/>
      <c r="I14" s="37"/>
      <c r="J14" s="37"/>
      <c r="K14" s="37"/>
      <c r="L14" s="138"/>
      <c r="M14" s="40"/>
      <c r="N14" s="40"/>
      <c r="O14" s="40"/>
      <c r="P14" s="458" t="s">
        <v>66</v>
      </c>
      <c r="Q14" s="459" t="s">
        <v>62</v>
      </c>
      <c r="R14" s="460" t="s">
        <v>57</v>
      </c>
      <c r="S14" s="461" t="s">
        <v>52</v>
      </c>
      <c r="T14" s="37"/>
      <c r="U14" s="462" t="s">
        <v>120</v>
      </c>
      <c r="V14" s="37"/>
      <c r="W14" s="463" t="s">
        <v>121</v>
      </c>
      <c r="X14" s="37"/>
      <c r="Y14" s="37"/>
      <c r="Z14" s="37"/>
      <c r="AA14" s="37"/>
      <c r="AB14" s="37"/>
      <c r="AF14" s="464"/>
      <c r="AG14" s="37"/>
      <c r="AH14" s="195"/>
      <c r="AI14" s="37"/>
      <c r="AJ14" s="37"/>
      <c r="AK14" s="37"/>
      <c r="AL14" s="37"/>
      <c r="AM14" s="37"/>
      <c r="AO14" s="10"/>
      <c r="AW14" s="505"/>
      <c r="AX14" s="505"/>
      <c r="AY14" s="505"/>
      <c r="BB14" s="465" t="s">
        <v>210</v>
      </c>
      <c r="BC14" s="466" t="s">
        <v>59</v>
      </c>
      <c r="BD14" s="467" t="s">
        <v>55</v>
      </c>
      <c r="BE14" s="1333"/>
    </row>
    <row r="15" spans="2:57" ht="5.0999999999999996" customHeight="1">
      <c r="B15" s="5"/>
      <c r="G15" s="37"/>
      <c r="H15" s="37"/>
      <c r="I15" s="37"/>
      <c r="J15" s="37"/>
      <c r="K15" s="37"/>
      <c r="L15" s="138"/>
      <c r="M15" s="40"/>
      <c r="N15" s="40"/>
      <c r="O15" s="40"/>
      <c r="P15" s="511"/>
      <c r="Q15" s="41"/>
      <c r="R15" s="41"/>
      <c r="S15" s="511"/>
      <c r="T15" s="37"/>
      <c r="U15" s="40"/>
      <c r="V15" s="37"/>
      <c r="W15" s="40"/>
      <c r="X15" s="37"/>
      <c r="Y15" s="37"/>
      <c r="Z15" s="37"/>
      <c r="AA15" s="37"/>
      <c r="AB15" s="37"/>
      <c r="AF15" s="40"/>
      <c r="AG15" s="37"/>
      <c r="AH15" s="40"/>
      <c r="AI15" s="37"/>
      <c r="AJ15" s="37"/>
      <c r="AK15" s="37"/>
      <c r="AL15" s="37"/>
      <c r="AM15" s="37"/>
      <c r="AO15" s="10"/>
      <c r="AW15" s="505"/>
      <c r="AX15" s="505"/>
      <c r="AY15" s="505"/>
    </row>
    <row r="16" spans="2:57" ht="69.95" customHeight="1">
      <c r="B16" s="50"/>
      <c r="G16" s="37"/>
      <c r="H16" s="37"/>
      <c r="I16" s="37"/>
      <c r="J16" s="37"/>
      <c r="K16" s="37"/>
      <c r="L16" s="37"/>
      <c r="M16" s="37"/>
      <c r="N16" s="37"/>
      <c r="O16" s="37"/>
      <c r="P16" s="37"/>
      <c r="Q16" s="37"/>
      <c r="R16" s="37"/>
      <c r="S16" s="37"/>
      <c r="T16" s="37"/>
      <c r="U16" s="37"/>
      <c r="V16" s="37"/>
      <c r="W16" s="37"/>
      <c r="X16" s="37"/>
      <c r="Y16" s="37"/>
      <c r="Z16" s="37"/>
      <c r="AA16" s="37"/>
      <c r="AB16" s="37"/>
      <c r="AC16" s="37"/>
      <c r="AF16" s="37"/>
      <c r="AG16" s="37"/>
      <c r="AH16" s="37"/>
      <c r="AI16" s="37"/>
      <c r="AJ16" s="37"/>
      <c r="AK16" s="37"/>
      <c r="AL16" s="37"/>
      <c r="AM16" s="37"/>
      <c r="AN16" s="37"/>
      <c r="AO16" s="10"/>
      <c r="AW16" s="505"/>
      <c r="AX16" s="505"/>
      <c r="AY16" s="505"/>
    </row>
    <row r="17" spans="2:57" ht="20.100000000000001" customHeight="1">
      <c r="B17" s="50"/>
      <c r="D17" s="1360"/>
      <c r="E17" s="1360"/>
      <c r="G17" s="37"/>
      <c r="H17" s="1349" t="s">
        <v>199</v>
      </c>
      <c r="I17" s="1350"/>
      <c r="J17" s="1350"/>
      <c r="K17" s="1350"/>
      <c r="L17" s="1351"/>
      <c r="M17" s="85"/>
      <c r="N17" s="85"/>
      <c r="O17" s="37"/>
      <c r="P17" s="37"/>
      <c r="Q17" s="468"/>
      <c r="R17" s="37"/>
      <c r="S17" s="37"/>
      <c r="T17" s="37"/>
      <c r="U17" s="37"/>
      <c r="V17" s="37"/>
      <c r="W17" s="37"/>
      <c r="X17" s="37"/>
      <c r="Y17" s="37"/>
      <c r="Z17" s="37"/>
      <c r="AA17" s="37"/>
      <c r="AB17" s="37"/>
      <c r="AC17" s="37"/>
      <c r="AF17" s="37"/>
      <c r="AG17" s="37"/>
      <c r="AH17" s="37"/>
      <c r="AI17" s="37"/>
      <c r="AJ17" s="37"/>
      <c r="AK17" s="37"/>
      <c r="AL17" s="37"/>
      <c r="AM17" s="37"/>
      <c r="AN17" s="37"/>
      <c r="AO17" s="10"/>
      <c r="AW17" s="505"/>
      <c r="AX17" s="505"/>
      <c r="AY17" s="505"/>
      <c r="BB17" s="469"/>
      <c r="BC17" s="469"/>
      <c r="BD17" s="470"/>
      <c r="BE17" s="469"/>
    </row>
    <row r="18" spans="2:57" ht="30" customHeight="1">
      <c r="B18" s="50"/>
      <c r="D18" s="1358" t="s">
        <v>147</v>
      </c>
      <c r="E18" s="1359"/>
      <c r="G18" s="471" t="s">
        <v>211</v>
      </c>
      <c r="H18" s="1352"/>
      <c r="I18" s="1353"/>
      <c r="J18" s="1353"/>
      <c r="K18" s="1353"/>
      <c r="L18" s="1354"/>
      <c r="M18" s="1363" t="s">
        <v>212</v>
      </c>
      <c r="N18" s="1364"/>
      <c r="O18" s="1365"/>
      <c r="P18" s="1335" t="str">
        <f>REPT("g",(U18))</f>
        <v/>
      </c>
      <c r="Q18" s="1336"/>
      <c r="R18" s="1336"/>
      <c r="S18" s="1337"/>
      <c r="T18" s="287"/>
      <c r="U18" s="474">
        <f>'Suivi des évaluations'!BT61</f>
        <v>0</v>
      </c>
      <c r="V18" s="37"/>
      <c r="W18" s="475" t="str">
        <f>'Suivi des évaluations'!BU61</f>
        <v xml:space="preserve"> </v>
      </c>
      <c r="X18" s="37"/>
      <c r="Y18" s="37"/>
      <c r="Z18" s="37"/>
      <c r="AA18" s="37"/>
      <c r="AB18" s="37"/>
      <c r="AC18" s="37"/>
      <c r="AF18" s="192"/>
      <c r="AG18" s="37"/>
      <c r="AH18" s="193"/>
      <c r="AI18" s="37"/>
      <c r="AJ18" s="37"/>
      <c r="AK18" s="37"/>
      <c r="AL18" s="37"/>
      <c r="AM18" s="37"/>
      <c r="AN18" s="37"/>
      <c r="AO18" s="10"/>
      <c r="AR18" s="107"/>
      <c r="AS18" s="107"/>
      <c r="AT18" s="107"/>
      <c r="AU18" s="107"/>
      <c r="AW18" s="505"/>
      <c r="AX18" s="505"/>
      <c r="AY18" s="505"/>
      <c r="BB18" s="476">
        <f>IF(W18=1,U18,0)</f>
        <v>0</v>
      </c>
      <c r="BC18" s="476">
        <f>IF(W18=2,U18,0)+20</f>
        <v>20</v>
      </c>
      <c r="BD18" s="477">
        <f>IF(W18=3,U18,0)+40</f>
        <v>40</v>
      </c>
      <c r="BE18" s="478">
        <f>IF(W18=1,BB18,(IF(W18=2,BC18,(IF(W18=3,BD18,0)))))</f>
        <v>0</v>
      </c>
    </row>
    <row r="19" spans="2:57" ht="20.100000000000001" customHeight="1">
      <c r="B19" s="50"/>
      <c r="D19" s="1360"/>
      <c r="E19" s="1360"/>
      <c r="G19" s="37"/>
      <c r="H19" s="1355"/>
      <c r="I19" s="1356"/>
      <c r="J19" s="1356"/>
      <c r="K19" s="1356"/>
      <c r="L19" s="1357"/>
      <c r="M19" s="85"/>
      <c r="N19" s="85"/>
      <c r="O19" s="37"/>
      <c r="P19" s="37"/>
      <c r="Q19" s="37"/>
      <c r="R19" s="37"/>
      <c r="S19" s="37"/>
      <c r="T19" s="37"/>
      <c r="U19" s="37"/>
      <c r="V19" s="37"/>
      <c r="W19" s="37"/>
      <c r="X19" s="37"/>
      <c r="Y19" s="37"/>
      <c r="Z19" s="37"/>
      <c r="AA19" s="37"/>
      <c r="AB19" s="37"/>
      <c r="AC19" s="37"/>
      <c r="AF19" s="37"/>
      <c r="AG19" s="37"/>
      <c r="AH19" s="37"/>
      <c r="AI19" s="37"/>
      <c r="AJ19" s="37"/>
      <c r="AK19" s="37"/>
      <c r="AL19" s="37"/>
      <c r="AM19" s="37"/>
      <c r="AN19" s="37"/>
      <c r="AO19" s="10"/>
      <c r="AR19" s="107"/>
      <c r="AS19" s="107"/>
      <c r="AT19" s="107"/>
      <c r="AU19" s="107"/>
      <c r="AW19" s="505"/>
      <c r="AX19" s="505"/>
      <c r="AY19" s="505"/>
      <c r="BB19" s="480"/>
      <c r="BC19" s="480"/>
      <c r="BD19" s="50"/>
      <c r="BE19" s="480"/>
    </row>
    <row r="20" spans="2:57" s="21" customFormat="1" ht="15" customHeight="1">
      <c r="B20" s="5"/>
      <c r="C20" s="1"/>
      <c r="F20" s="96"/>
      <c r="G20" s="37"/>
      <c r="H20" s="37"/>
      <c r="I20" s="37"/>
      <c r="J20" s="37"/>
      <c r="K20" s="37"/>
      <c r="L20" s="37"/>
      <c r="M20" s="37"/>
      <c r="N20" s="37"/>
      <c r="O20" s="37"/>
      <c r="P20" s="37"/>
      <c r="Q20" s="37"/>
      <c r="R20" s="37"/>
      <c r="S20" s="37"/>
      <c r="T20" s="37"/>
      <c r="U20" s="37"/>
      <c r="V20" s="37"/>
      <c r="W20" s="490"/>
      <c r="X20" s="37"/>
      <c r="Y20" s="482"/>
      <c r="Z20" s="482"/>
      <c r="AA20" s="482"/>
      <c r="AB20" s="482"/>
      <c r="AC20" s="486"/>
      <c r="AD20" s="96"/>
      <c r="AE20" s="96"/>
      <c r="AF20" s="482"/>
      <c r="AG20" s="482"/>
      <c r="AH20" s="482"/>
      <c r="AI20" s="482"/>
      <c r="AJ20" s="482"/>
      <c r="AK20" s="482"/>
      <c r="AL20" s="482"/>
      <c r="AM20" s="482"/>
      <c r="AN20" s="486"/>
      <c r="AO20" s="99"/>
      <c r="AP20" s="96"/>
      <c r="AQ20" s="96"/>
      <c r="AR20" s="107"/>
      <c r="AS20" s="107"/>
      <c r="AT20" s="107"/>
      <c r="AU20" s="107"/>
      <c r="AW20" s="505"/>
      <c r="AX20" s="505"/>
      <c r="AY20" s="505"/>
      <c r="BB20" s="480"/>
      <c r="BC20" s="480"/>
      <c r="BD20" s="50"/>
      <c r="BE20" s="480"/>
    </row>
    <row r="21" spans="2:57" ht="20.100000000000001" customHeight="1">
      <c r="B21" s="5"/>
      <c r="D21" s="483"/>
      <c r="E21" s="483"/>
      <c r="F21" s="483"/>
      <c r="G21" s="483"/>
      <c r="H21" s="483"/>
      <c r="I21" s="483"/>
      <c r="J21" s="483"/>
      <c r="K21" s="483"/>
      <c r="L21" s="1334" t="s">
        <v>226</v>
      </c>
      <c r="M21" s="1334"/>
      <c r="N21" s="1334"/>
      <c r="O21" s="1334"/>
      <c r="P21" s="1334"/>
      <c r="Q21" s="1334"/>
      <c r="R21" s="1334"/>
      <c r="S21" s="1334"/>
      <c r="T21" s="1339"/>
      <c r="U21" s="522">
        <f>BE34/0.6</f>
        <v>0</v>
      </c>
      <c r="V21" s="483"/>
      <c r="W21" s="495" t="s">
        <v>167</v>
      </c>
      <c r="X21" s="37"/>
      <c r="Y21" s="37"/>
      <c r="Z21" s="37"/>
      <c r="AA21" s="37"/>
      <c r="AB21" s="37"/>
      <c r="AC21" s="37"/>
      <c r="AF21" s="37"/>
      <c r="AG21" s="37"/>
      <c r="AH21" s="37"/>
      <c r="AI21" s="37"/>
      <c r="AJ21" s="37"/>
      <c r="AK21" s="37"/>
      <c r="AL21" s="37"/>
      <c r="AM21" s="37"/>
      <c r="AN21" s="37"/>
      <c r="AO21" s="10"/>
      <c r="AR21" s="107"/>
      <c r="AS21" s="107"/>
      <c r="AT21" s="107"/>
      <c r="AU21" s="107"/>
      <c r="AW21" s="505"/>
      <c r="AX21" s="505"/>
      <c r="AY21" s="505"/>
      <c r="BB21" s="480"/>
      <c r="BC21" s="480"/>
      <c r="BD21" s="50"/>
      <c r="BE21" s="480"/>
    </row>
    <row r="22" spans="2:57" ht="30" customHeight="1">
      <c r="B22" s="5"/>
      <c r="U22" s="28"/>
      <c r="X22" s="37"/>
      <c r="Y22" s="37"/>
      <c r="Z22" s="37"/>
      <c r="AA22" s="37"/>
      <c r="AB22" s="37"/>
      <c r="AC22" s="37"/>
      <c r="AF22" s="192"/>
      <c r="AG22" s="37"/>
      <c r="AH22" s="193"/>
      <c r="AI22" s="37"/>
      <c r="AJ22" s="37"/>
      <c r="AK22" s="37"/>
      <c r="AL22" s="37"/>
      <c r="AM22" s="37"/>
      <c r="AN22" s="37"/>
      <c r="AO22" s="10"/>
      <c r="AR22" s="107"/>
      <c r="AS22" s="107"/>
      <c r="AT22" s="107"/>
      <c r="AU22" s="107"/>
      <c r="AW22" s="102"/>
      <c r="AX22" s="102"/>
      <c r="AY22" s="102"/>
      <c r="BB22" s="476"/>
      <c r="BC22" s="476"/>
      <c r="BD22" s="477"/>
      <c r="BE22" s="478"/>
    </row>
    <row r="23" spans="2:57" ht="20.100000000000001" customHeight="1">
      <c r="B23" s="5"/>
      <c r="L23" s="1366" t="s">
        <v>227</v>
      </c>
      <c r="M23" s="1366"/>
      <c r="N23" s="1366"/>
      <c r="O23" s="1366"/>
      <c r="P23" s="1366"/>
      <c r="Q23" s="1366"/>
      <c r="R23" s="1366"/>
      <c r="S23" s="1366"/>
      <c r="T23" s="1367"/>
      <c r="U23" s="496" t="str">
        <f>(W18)</f>
        <v xml:space="preserve"> </v>
      </c>
      <c r="W23" s="497"/>
      <c r="X23" s="37"/>
      <c r="Y23" s="37"/>
      <c r="Z23" s="37"/>
      <c r="AA23" s="37"/>
      <c r="AB23" s="37"/>
      <c r="AC23" s="37"/>
      <c r="AF23" s="37"/>
      <c r="AG23" s="37"/>
      <c r="AH23" s="37"/>
      <c r="AI23" s="37"/>
      <c r="AJ23" s="37"/>
      <c r="AK23" s="37"/>
      <c r="AL23" s="37"/>
      <c r="AM23" s="37"/>
      <c r="AN23" s="37"/>
      <c r="AO23" s="10"/>
      <c r="AR23" s="107"/>
      <c r="AS23" s="107"/>
      <c r="AT23" s="107"/>
      <c r="AU23" s="107"/>
      <c r="BB23" s="480"/>
      <c r="BC23" s="480"/>
      <c r="BD23" s="50"/>
      <c r="BE23" s="480"/>
    </row>
    <row r="24" spans="2:57" ht="15" customHeight="1">
      <c r="B24" s="22"/>
      <c r="C24" s="21"/>
      <c r="U24" s="28"/>
      <c r="Y24" s="37"/>
      <c r="Z24" s="37"/>
      <c r="AA24" s="37"/>
      <c r="AB24" s="37"/>
      <c r="AC24" s="37"/>
      <c r="AF24" s="37"/>
      <c r="AG24" s="37"/>
      <c r="AH24" s="37"/>
      <c r="AI24" s="37"/>
      <c r="AJ24" s="37"/>
      <c r="AK24" s="37"/>
      <c r="AL24" s="37"/>
      <c r="AM24" s="37"/>
      <c r="AN24" s="37"/>
      <c r="AO24" s="10"/>
      <c r="AR24" s="107"/>
      <c r="AS24" s="107"/>
      <c r="AT24" s="107"/>
      <c r="AU24" s="107"/>
      <c r="BB24" s="480"/>
      <c r="BC24" s="480"/>
      <c r="BD24" s="50"/>
      <c r="BE24" s="480"/>
    </row>
    <row r="25" spans="2:57" ht="20.100000000000001" customHeight="1">
      <c r="B25" s="492"/>
      <c r="C25" s="483"/>
      <c r="L25" s="1334"/>
      <c r="M25" s="1334"/>
      <c r="N25" s="1334"/>
      <c r="O25" s="1334"/>
      <c r="P25" s="1334"/>
      <c r="Q25" s="1334"/>
      <c r="R25" s="1334"/>
      <c r="S25" s="1334"/>
      <c r="T25" s="1334"/>
      <c r="Y25" s="1334"/>
      <c r="Z25" s="1334"/>
      <c r="AA25" s="1334"/>
      <c r="AB25" s="1334"/>
      <c r="AC25" s="1334"/>
      <c r="AD25" s="1334"/>
      <c r="AE25" s="1334"/>
      <c r="AF25" s="1334"/>
      <c r="AG25" s="1334"/>
      <c r="AH25" s="524"/>
      <c r="AI25" s="1371"/>
      <c r="AJ25" s="1371"/>
      <c r="AK25" s="1371"/>
      <c r="AL25" s="1371"/>
      <c r="AO25" s="10"/>
      <c r="AR25" s="107"/>
      <c r="AS25" s="107"/>
      <c r="AT25" s="107"/>
      <c r="AU25" s="107"/>
      <c r="BB25" s="480"/>
      <c r="BC25" s="480"/>
      <c r="BD25" s="50"/>
      <c r="BE25" s="480"/>
    </row>
    <row r="26" spans="2:57" ht="30" customHeight="1">
      <c r="B26" s="5"/>
      <c r="AI26" s="28"/>
      <c r="AJ26" s="28"/>
      <c r="AK26" s="28"/>
      <c r="AL26" s="28"/>
      <c r="AO26" s="10"/>
      <c r="AR26" s="107"/>
      <c r="AS26" s="107"/>
      <c r="AT26" s="107"/>
      <c r="AU26" s="107"/>
      <c r="BB26" s="476"/>
      <c r="BC26" s="476"/>
      <c r="BD26" s="477"/>
      <c r="BE26" s="478"/>
    </row>
    <row r="27" spans="2:57" ht="20.100000000000001" customHeight="1">
      <c r="B27" s="5"/>
      <c r="L27" s="1334"/>
      <c r="M27" s="1334"/>
      <c r="N27" s="1334"/>
      <c r="O27" s="1334"/>
      <c r="P27" s="1334"/>
      <c r="Q27" s="1334"/>
      <c r="R27" s="1334"/>
      <c r="S27" s="1334"/>
      <c r="T27" s="1334"/>
      <c r="Y27" s="1334"/>
      <c r="Z27" s="1334"/>
      <c r="AA27" s="1334"/>
      <c r="AB27" s="1334"/>
      <c r="AC27" s="1334"/>
      <c r="AD27" s="1334"/>
      <c r="AE27" s="1334"/>
      <c r="AF27" s="1334"/>
      <c r="AG27" s="1334"/>
      <c r="AH27" s="524"/>
      <c r="AI27" s="1371"/>
      <c r="AJ27" s="1371"/>
      <c r="AK27" s="1371"/>
      <c r="AL27" s="1371"/>
      <c r="AO27" s="10"/>
      <c r="AR27" s="107"/>
      <c r="AS27" s="107"/>
      <c r="AT27" s="107"/>
      <c r="AU27" s="107"/>
      <c r="BB27" s="480"/>
      <c r="BC27" s="480"/>
      <c r="BD27" s="50"/>
      <c r="BE27" s="480"/>
    </row>
    <row r="28" spans="2:57" ht="15" customHeight="1">
      <c r="B28" s="5"/>
      <c r="AH28" s="524"/>
      <c r="AI28" s="532"/>
      <c r="AJ28" s="532"/>
      <c r="AK28" s="532"/>
      <c r="AL28" s="532"/>
      <c r="AO28" s="10"/>
      <c r="AR28" s="107"/>
      <c r="AS28" s="107"/>
      <c r="AT28" s="107"/>
      <c r="AU28" s="107"/>
      <c r="BB28" s="487"/>
      <c r="BC28" s="487"/>
      <c r="BD28" s="488"/>
      <c r="BE28" s="487"/>
    </row>
    <row r="29" spans="2:57" ht="20.100000000000001" customHeight="1">
      <c r="B29" s="5"/>
      <c r="L29" s="1334"/>
      <c r="M29" s="1334"/>
      <c r="N29" s="1334"/>
      <c r="O29" s="1334"/>
      <c r="P29" s="1334"/>
      <c r="Q29" s="1334"/>
      <c r="R29" s="1334"/>
      <c r="S29" s="1334"/>
      <c r="T29" s="1334"/>
      <c r="Y29" s="1334"/>
      <c r="Z29" s="1334"/>
      <c r="AA29" s="1334"/>
      <c r="AB29" s="1334"/>
      <c r="AC29" s="1334"/>
      <c r="AD29" s="1334"/>
      <c r="AE29" s="1334"/>
      <c r="AF29" s="1334"/>
      <c r="AG29" s="1334"/>
      <c r="AH29" s="524"/>
      <c r="AI29" s="532"/>
      <c r="AJ29" s="532"/>
      <c r="AK29" s="532"/>
      <c r="AL29" s="532"/>
      <c r="AO29" s="10"/>
      <c r="AR29" s="107"/>
      <c r="AS29" s="107"/>
      <c r="AT29" s="107"/>
      <c r="AU29" s="107"/>
      <c r="BB29" s="480"/>
      <c r="BC29" s="480"/>
      <c r="BD29" s="50"/>
      <c r="BE29" s="480"/>
    </row>
    <row r="30" spans="2:57" ht="30" customHeight="1">
      <c r="B30" s="5"/>
      <c r="L30" s="493"/>
      <c r="M30" s="493"/>
      <c r="N30" s="493"/>
      <c r="O30" s="493"/>
      <c r="P30" s="493"/>
      <c r="Q30" s="493"/>
      <c r="R30" s="493"/>
      <c r="S30" s="493"/>
      <c r="T30" s="493"/>
      <c r="U30" s="192"/>
      <c r="V30" s="524"/>
      <c r="W30" s="524"/>
      <c r="X30" s="532"/>
      <c r="Y30" s="532"/>
      <c r="AF30" s="523"/>
      <c r="AG30" s="524"/>
      <c r="AH30" s="524"/>
      <c r="AO30" s="10"/>
      <c r="AR30" s="107"/>
      <c r="AS30" s="107"/>
      <c r="AT30" s="107"/>
      <c r="AU30" s="107"/>
      <c r="BB30" s="476"/>
      <c r="BC30" s="476"/>
      <c r="BD30" s="477"/>
      <c r="BE30" s="478"/>
    </row>
    <row r="31" spans="2:57" ht="20.100000000000001" customHeight="1">
      <c r="B31" s="5"/>
      <c r="L31" s="493"/>
      <c r="M31" s="493"/>
      <c r="N31" s="493"/>
      <c r="O31" s="493"/>
      <c r="P31" s="493"/>
      <c r="Q31" s="493"/>
      <c r="R31" s="493"/>
      <c r="S31" s="493"/>
      <c r="T31" s="493"/>
      <c r="U31" s="192"/>
      <c r="V31" s="524"/>
      <c r="W31" s="524"/>
      <c r="X31" s="532"/>
      <c r="Y31" s="532"/>
      <c r="Z31" s="37"/>
      <c r="AA31" s="37"/>
      <c r="AF31" s="523"/>
      <c r="AG31" s="524"/>
      <c r="AH31" s="524"/>
      <c r="AO31" s="10"/>
      <c r="AR31" s="107"/>
      <c r="AS31" s="107"/>
      <c r="AT31" s="107"/>
      <c r="AU31" s="107"/>
      <c r="BB31" s="480"/>
      <c r="BC31" s="480"/>
      <c r="BD31" s="50"/>
      <c r="BE31" s="480"/>
    </row>
    <row r="32" spans="2:57" s="21" customFormat="1" ht="15" customHeight="1">
      <c r="B32" s="5"/>
      <c r="C32" s="1"/>
      <c r="D32" s="1"/>
      <c r="E32" s="1"/>
      <c r="F32" s="1"/>
      <c r="G32" s="1"/>
      <c r="H32" s="1"/>
      <c r="I32" s="1"/>
      <c r="J32" s="1"/>
      <c r="K32" s="1"/>
      <c r="L32" s="493"/>
      <c r="M32" s="493"/>
      <c r="N32" s="493"/>
      <c r="O32" s="493"/>
      <c r="P32" s="493"/>
      <c r="Q32" s="493"/>
      <c r="R32" s="493"/>
      <c r="S32" s="493"/>
      <c r="T32" s="493"/>
      <c r="U32" s="523"/>
      <c r="V32" s="524"/>
      <c r="W32" s="524"/>
      <c r="X32" s="1"/>
      <c r="Y32" s="1"/>
      <c r="Z32" s="37"/>
      <c r="AA32" s="37"/>
      <c r="AB32" s="1"/>
      <c r="AC32" s="1"/>
      <c r="AD32" s="1"/>
      <c r="AE32" s="1"/>
      <c r="AF32" s="523"/>
      <c r="AG32" s="524"/>
      <c r="AH32" s="524"/>
      <c r="AI32" s="1"/>
      <c r="AJ32" s="1"/>
      <c r="AK32" s="1"/>
      <c r="AL32" s="1"/>
      <c r="AM32" s="1"/>
      <c r="AN32" s="1"/>
      <c r="AO32" s="10"/>
      <c r="AP32" s="96"/>
      <c r="AQ32" s="96"/>
      <c r="AR32" s="107"/>
      <c r="AS32" s="107"/>
      <c r="AT32" s="107"/>
      <c r="AU32" s="107"/>
      <c r="AW32" s="1"/>
      <c r="AX32" s="1"/>
      <c r="AY32" s="1"/>
      <c r="BB32" s="480"/>
      <c r="BC32" s="480"/>
      <c r="BD32" s="50"/>
      <c r="BE32" s="480"/>
    </row>
    <row r="33" spans="1:63" ht="20.100000000000001" customHeight="1">
      <c r="B33" s="5"/>
      <c r="Z33" s="37"/>
      <c r="AA33" s="37"/>
      <c r="AO33" s="10"/>
      <c r="AR33" s="107"/>
      <c r="AS33" s="107"/>
      <c r="AT33" s="107"/>
      <c r="AU33" s="107"/>
      <c r="BB33" s="480"/>
      <c r="BC33" s="480"/>
      <c r="BD33" s="50"/>
      <c r="BE33" s="480"/>
    </row>
    <row r="34" spans="1:63" ht="30" customHeight="1">
      <c r="B34" s="5"/>
      <c r="D34" s="21"/>
      <c r="E34" s="21"/>
      <c r="F34" s="96"/>
      <c r="G34" s="37"/>
      <c r="H34" s="110"/>
      <c r="I34" s="110"/>
      <c r="J34" s="110"/>
      <c r="K34" s="110"/>
      <c r="L34" s="110"/>
      <c r="M34" s="110"/>
      <c r="N34" s="110"/>
      <c r="O34" s="110"/>
      <c r="P34" s="110"/>
      <c r="Q34" s="110"/>
      <c r="R34" s="110"/>
      <c r="S34" s="110"/>
      <c r="T34" s="110"/>
      <c r="U34" s="110"/>
      <c r="V34" s="110"/>
      <c r="W34" s="110"/>
      <c r="X34" s="111"/>
      <c r="Y34" s="37"/>
      <c r="Z34" s="37"/>
      <c r="AA34" s="37"/>
      <c r="AD34" s="96"/>
      <c r="AE34" s="96"/>
      <c r="AF34" s="110"/>
      <c r="AG34" s="110"/>
      <c r="AH34" s="110"/>
      <c r="AI34" s="111"/>
      <c r="AJ34" s="37"/>
      <c r="AK34" s="37"/>
      <c r="AL34" s="37"/>
      <c r="AM34" s="37"/>
      <c r="AN34" s="96"/>
      <c r="AO34" s="10"/>
      <c r="AR34" s="107"/>
      <c r="AS34" s="107"/>
      <c r="AT34" s="107"/>
      <c r="AU34" s="107"/>
      <c r="AZ34" s="107"/>
      <c r="BA34" s="21"/>
      <c r="BB34" s="21"/>
      <c r="BC34" s="21"/>
      <c r="BD34" s="21"/>
      <c r="BE34" s="504">
        <f>SUM(BE18:BE33)</f>
        <v>0</v>
      </c>
      <c r="BF34" s="107"/>
      <c r="BG34" s="107"/>
      <c r="BH34" s="107"/>
      <c r="BI34" s="107"/>
      <c r="BJ34" s="107"/>
      <c r="BK34" s="107"/>
    </row>
    <row r="35" spans="1:63" ht="18.95" customHeight="1">
      <c r="B35" s="5"/>
      <c r="F35" s="112"/>
      <c r="G35" s="37"/>
      <c r="H35" s="37"/>
      <c r="I35" s="37"/>
      <c r="J35" s="37"/>
      <c r="K35" s="37"/>
      <c r="L35" s="37"/>
      <c r="M35" s="37"/>
      <c r="N35" s="37"/>
      <c r="O35" s="37"/>
      <c r="P35" s="37"/>
      <c r="Q35" s="37"/>
      <c r="R35" s="37"/>
      <c r="S35" s="37"/>
      <c r="T35" s="37"/>
      <c r="U35" s="37"/>
      <c r="V35" s="37"/>
      <c r="W35" s="37"/>
      <c r="X35" s="37"/>
      <c r="Y35" s="37"/>
      <c r="Z35" s="37"/>
      <c r="AA35" s="37"/>
      <c r="AB35" s="37"/>
      <c r="AC35" s="96"/>
      <c r="AD35" s="112"/>
      <c r="AE35" s="112"/>
      <c r="AF35" s="37"/>
      <c r="AG35" s="37"/>
      <c r="AH35" s="37"/>
      <c r="AI35" s="37"/>
      <c r="AJ35" s="37"/>
      <c r="AK35" s="37"/>
      <c r="AL35" s="37"/>
      <c r="AM35" s="37"/>
      <c r="AN35" s="112"/>
      <c r="AO35" s="10"/>
      <c r="AR35" s="107"/>
      <c r="AS35" s="107"/>
      <c r="AT35" s="107"/>
      <c r="AU35" s="107"/>
      <c r="AZ35" s="107"/>
      <c r="BF35" s="107"/>
      <c r="BG35" s="107"/>
      <c r="BH35" s="107"/>
      <c r="BI35" s="107"/>
      <c r="BJ35" s="107"/>
      <c r="BK35" s="107"/>
    </row>
    <row r="36" spans="1:63" ht="15" customHeight="1">
      <c r="B36" s="5"/>
      <c r="C36" s="9"/>
      <c r="D36" s="9"/>
      <c r="E36" s="9"/>
      <c r="F36" s="112"/>
      <c r="G36" s="112"/>
      <c r="H36" s="112"/>
      <c r="I36" s="112"/>
      <c r="J36" s="112"/>
      <c r="K36" s="112"/>
      <c r="L36" s="115"/>
      <c r="M36" s="115"/>
      <c r="N36" s="115"/>
      <c r="O36" s="115"/>
      <c r="P36" s="115"/>
      <c r="Q36" s="112"/>
      <c r="R36" s="112"/>
      <c r="S36" s="112"/>
      <c r="T36" s="112"/>
      <c r="U36" s="112"/>
      <c r="V36" s="112"/>
      <c r="W36" s="116"/>
      <c r="X36" s="116"/>
      <c r="Y36" s="116"/>
      <c r="Z36" s="116"/>
      <c r="AA36" s="112"/>
      <c r="AB36" s="37"/>
      <c r="AC36" s="112"/>
      <c r="AD36" s="112"/>
      <c r="AE36" s="112"/>
      <c r="AF36" s="112"/>
      <c r="AG36" s="112"/>
      <c r="AH36" s="116"/>
      <c r="AI36" s="116"/>
      <c r="AJ36" s="116"/>
      <c r="AK36" s="116"/>
      <c r="AL36" s="112"/>
      <c r="AM36" s="112"/>
      <c r="AN36" s="112"/>
      <c r="AO36" s="10"/>
      <c r="AR36" s="107"/>
      <c r="AS36" s="107"/>
      <c r="AT36" s="107"/>
      <c r="AU36" s="107"/>
      <c r="AZ36" s="107"/>
      <c r="BF36" s="107"/>
      <c r="BG36" s="107"/>
      <c r="BH36" s="107"/>
      <c r="BI36" s="107"/>
      <c r="BJ36" s="107"/>
      <c r="BK36" s="107"/>
    </row>
    <row r="37" spans="1:63" ht="20.100000000000001" customHeight="1">
      <c r="B37" s="5"/>
      <c r="F37" s="112"/>
      <c r="G37" s="117"/>
      <c r="H37" s="117"/>
      <c r="I37" s="117"/>
      <c r="J37" s="117"/>
      <c r="K37" s="117"/>
      <c r="L37" s="117"/>
      <c r="M37" s="117"/>
      <c r="N37" s="117"/>
      <c r="O37" s="117"/>
      <c r="P37" s="117"/>
      <c r="Q37" s="117"/>
      <c r="R37" s="117"/>
      <c r="S37" s="117"/>
      <c r="T37" s="117"/>
      <c r="U37" s="112"/>
      <c r="V37" s="112"/>
      <c r="W37" s="112"/>
      <c r="X37" s="112"/>
      <c r="Y37" s="112"/>
      <c r="Z37" s="112"/>
      <c r="AA37" s="112"/>
      <c r="AB37" s="112"/>
      <c r="AC37" s="112"/>
      <c r="AD37" s="112"/>
      <c r="AE37" s="112"/>
      <c r="AF37" s="112"/>
      <c r="AG37" s="112"/>
      <c r="AH37" s="112"/>
      <c r="AI37" s="112"/>
      <c r="AJ37" s="112"/>
      <c r="AK37" s="112"/>
      <c r="AL37" s="112"/>
      <c r="AM37" s="112"/>
      <c r="AN37" s="112"/>
      <c r="AO37" s="10"/>
      <c r="AR37" s="107"/>
      <c r="AS37" s="107"/>
      <c r="AT37" s="107"/>
      <c r="AU37" s="107"/>
      <c r="AZ37" s="107"/>
      <c r="BF37" s="107"/>
      <c r="BG37" s="107"/>
      <c r="BH37" s="107"/>
      <c r="BI37" s="107"/>
      <c r="BJ37" s="107"/>
      <c r="BK37" s="107"/>
    </row>
    <row r="38" spans="1:63" ht="30" customHeight="1">
      <c r="B38" s="120"/>
      <c r="C38" s="120"/>
      <c r="D38" s="120"/>
      <c r="E38" s="120"/>
      <c r="F38" s="120"/>
      <c r="G38" s="120"/>
      <c r="H38" s="120"/>
      <c r="I38" s="120"/>
      <c r="J38" s="120"/>
      <c r="K38" s="120"/>
      <c r="L38" s="120"/>
      <c r="M38" s="120"/>
      <c r="N38" s="120"/>
      <c r="O38" s="120"/>
      <c r="P38" s="120"/>
      <c r="Q38" s="120"/>
      <c r="R38" s="120"/>
      <c r="S38" s="120"/>
      <c r="T38" s="120"/>
      <c r="U38" s="120"/>
      <c r="V38" s="120"/>
      <c r="W38" s="120"/>
      <c r="X38" s="120"/>
      <c r="Y38" s="120"/>
      <c r="Z38" s="120"/>
      <c r="AA38" s="120"/>
      <c r="AB38" s="120"/>
      <c r="AC38" s="120"/>
      <c r="AD38" s="120"/>
      <c r="AE38" s="331" t="str">
        <f>Données!AF3</f>
        <v xml:space="preserve">Conception et réalisation : Thierry GÉRARD IEN-ET STI Design &amp; Métiers d'art - Version 5.2 • Septembre 2020    
Adaptation Equipe Académique Rennes [ 07 83 77 09 55 ] - Version 5.2 • Mars 2021 </v>
      </c>
      <c r="AF38" s="122"/>
      <c r="AG38" s="122"/>
      <c r="AH38" s="122"/>
      <c r="AI38" s="120"/>
      <c r="AJ38" s="120"/>
      <c r="AK38" s="120"/>
      <c r="AL38" s="120"/>
      <c r="AM38" s="120"/>
      <c r="AN38" s="120"/>
      <c r="AO38" s="123"/>
      <c r="AR38" s="107"/>
      <c r="AS38" s="107"/>
      <c r="AT38" s="107"/>
      <c r="AU38" s="107"/>
      <c r="AZ38" s="107"/>
      <c r="BA38" s="21"/>
      <c r="BB38" s="21"/>
      <c r="BC38" s="21"/>
      <c r="BD38" s="21"/>
      <c r="BE38" s="21"/>
      <c r="BF38" s="107"/>
      <c r="BG38" s="107"/>
      <c r="BH38" s="107"/>
      <c r="BI38" s="107"/>
      <c r="BJ38" s="107"/>
      <c r="BK38" s="107"/>
    </row>
    <row r="39" spans="1:63" ht="20.100000000000001" customHeight="1">
      <c r="B39" s="107"/>
      <c r="C39" s="107"/>
      <c r="D39" s="107"/>
      <c r="E39" s="107"/>
      <c r="F39" s="107"/>
      <c r="G39" s="107"/>
      <c r="H39" s="107"/>
      <c r="I39" s="107"/>
      <c r="J39" s="107"/>
      <c r="K39" s="107"/>
      <c r="L39" s="107"/>
      <c r="M39" s="107"/>
      <c r="N39" s="107"/>
      <c r="O39" s="107"/>
      <c r="P39" s="107"/>
      <c r="Q39" s="107"/>
      <c r="R39" s="107"/>
      <c r="S39" s="107"/>
      <c r="T39" s="107"/>
      <c r="U39" s="107"/>
      <c r="V39" s="107"/>
      <c r="W39" s="107"/>
      <c r="X39" s="107"/>
      <c r="Y39" s="107"/>
      <c r="Z39" s="107"/>
      <c r="AA39" s="107"/>
      <c r="AB39" s="107"/>
      <c r="AC39" s="107"/>
      <c r="AD39" s="107"/>
      <c r="AE39" s="107"/>
      <c r="AF39" s="107"/>
      <c r="AG39" s="107"/>
      <c r="AH39" s="107"/>
      <c r="AI39" s="107"/>
      <c r="AJ39" s="107"/>
      <c r="AK39" s="107"/>
      <c r="AL39" s="107"/>
      <c r="AM39" s="107"/>
      <c r="AN39" s="107"/>
      <c r="AO39" s="107"/>
      <c r="AR39" s="107"/>
      <c r="AS39" s="107"/>
      <c r="AT39" s="107"/>
      <c r="AU39" s="107"/>
      <c r="AZ39" s="107"/>
      <c r="BF39" s="107"/>
      <c r="BG39" s="107"/>
      <c r="BH39" s="107"/>
      <c r="BI39" s="107"/>
      <c r="BJ39" s="107"/>
      <c r="BK39" s="107"/>
    </row>
    <row r="40" spans="1:63" ht="15" customHeight="1">
      <c r="B40" s="107"/>
      <c r="C40" s="107"/>
      <c r="D40" s="107"/>
      <c r="E40" s="107"/>
      <c r="F40" s="107"/>
      <c r="G40" s="107"/>
      <c r="H40" s="107"/>
      <c r="I40" s="107"/>
      <c r="J40" s="107"/>
      <c r="K40" s="107"/>
      <c r="L40" s="107"/>
      <c r="M40" s="107"/>
      <c r="N40" s="107"/>
      <c r="O40" s="107"/>
      <c r="P40" s="107"/>
      <c r="Q40" s="107"/>
      <c r="R40" s="107"/>
      <c r="S40" s="107"/>
      <c r="T40" s="107"/>
      <c r="U40" s="107"/>
      <c r="V40" s="107"/>
      <c r="W40" s="107"/>
      <c r="X40" s="107"/>
      <c r="Y40" s="107"/>
      <c r="Z40" s="107"/>
      <c r="AA40" s="107"/>
      <c r="AB40" s="107"/>
      <c r="AC40" s="107"/>
      <c r="AD40" s="107"/>
      <c r="AE40" s="107"/>
      <c r="AF40" s="107"/>
      <c r="AG40" s="107"/>
      <c r="AH40" s="107"/>
      <c r="AI40" s="107"/>
      <c r="AJ40" s="107"/>
      <c r="AK40" s="107"/>
      <c r="AL40" s="107"/>
      <c r="AM40" s="107"/>
      <c r="AN40" s="107"/>
      <c r="AO40" s="107"/>
      <c r="AR40" s="107"/>
      <c r="AS40" s="107"/>
      <c r="AT40" s="107"/>
      <c r="AU40" s="107"/>
      <c r="AZ40" s="107"/>
      <c r="BF40" s="107"/>
      <c r="BG40" s="107"/>
      <c r="BH40" s="107"/>
      <c r="BI40" s="107"/>
      <c r="BJ40" s="107"/>
      <c r="BK40" s="107"/>
    </row>
    <row r="41" spans="1:63" ht="20.100000000000001" customHeight="1">
      <c r="B41" s="107"/>
      <c r="C41" s="107"/>
      <c r="D41" s="107"/>
      <c r="E41" s="107"/>
      <c r="F41" s="107"/>
      <c r="G41" s="107"/>
      <c r="H41" s="107"/>
      <c r="I41" s="107"/>
      <c r="J41" s="107"/>
      <c r="K41" s="107"/>
      <c r="L41" s="107"/>
      <c r="M41" s="107"/>
      <c r="N41" s="107"/>
      <c r="O41" s="107"/>
      <c r="P41" s="107"/>
      <c r="Q41" s="107"/>
      <c r="R41" s="107"/>
      <c r="S41" s="107"/>
      <c r="T41" s="107"/>
      <c r="U41" s="107"/>
      <c r="V41" s="107"/>
      <c r="W41" s="107"/>
      <c r="X41" s="107"/>
      <c r="Y41" s="107"/>
      <c r="Z41" s="107"/>
      <c r="AA41" s="107"/>
      <c r="AB41" s="107"/>
      <c r="AC41" s="107"/>
      <c r="AD41" s="107"/>
      <c r="AE41" s="107"/>
      <c r="AF41" s="107"/>
      <c r="AG41" s="107"/>
      <c r="AH41" s="107"/>
      <c r="AI41" s="107"/>
      <c r="AJ41" s="107"/>
      <c r="AK41" s="107"/>
      <c r="AL41" s="107"/>
      <c r="AM41" s="107"/>
      <c r="AN41" s="107"/>
      <c r="AO41" s="107"/>
      <c r="AR41" s="107"/>
      <c r="AS41" s="107"/>
      <c r="AT41" s="107"/>
      <c r="AU41" s="107"/>
      <c r="AZ41" s="107"/>
      <c r="BF41" s="107"/>
      <c r="BG41" s="107"/>
      <c r="BH41" s="107"/>
      <c r="BI41" s="107"/>
      <c r="BJ41" s="107"/>
      <c r="BK41" s="107"/>
    </row>
    <row r="42" spans="1:63" ht="30" customHeight="1">
      <c r="B42" s="107"/>
      <c r="C42" s="107"/>
      <c r="D42" s="107"/>
      <c r="E42" s="107"/>
      <c r="F42" s="107"/>
      <c r="G42" s="107"/>
      <c r="H42" s="107"/>
      <c r="I42" s="107"/>
      <c r="J42" s="107"/>
      <c r="K42" s="107"/>
      <c r="L42" s="107"/>
      <c r="M42" s="107"/>
      <c r="N42" s="107"/>
      <c r="O42" s="107"/>
      <c r="P42" s="107"/>
      <c r="Q42" s="107"/>
      <c r="R42" s="107"/>
      <c r="S42" s="107"/>
      <c r="T42" s="107"/>
      <c r="U42" s="107"/>
      <c r="V42" s="107"/>
      <c r="W42" s="107"/>
      <c r="X42" s="107"/>
      <c r="Y42" s="107"/>
      <c r="Z42" s="107"/>
      <c r="AA42" s="107"/>
      <c r="AB42" s="107"/>
      <c r="AC42" s="107"/>
      <c r="AD42" s="107"/>
      <c r="AE42" s="107"/>
      <c r="AF42" s="107"/>
      <c r="AG42" s="107"/>
      <c r="AH42" s="107"/>
      <c r="AI42" s="107"/>
      <c r="AJ42" s="107"/>
      <c r="AK42" s="107"/>
      <c r="AL42" s="107"/>
      <c r="AM42" s="107"/>
      <c r="AN42" s="107"/>
      <c r="AO42" s="107"/>
      <c r="AR42" s="107"/>
      <c r="AS42" s="107"/>
      <c r="AT42" s="107"/>
      <c r="AU42" s="107"/>
      <c r="AZ42" s="107"/>
      <c r="BF42" s="107"/>
      <c r="BG42" s="107"/>
      <c r="BH42" s="107"/>
      <c r="BI42" s="107"/>
      <c r="BJ42" s="107"/>
      <c r="BK42" s="107"/>
    </row>
    <row r="43" spans="1:63" ht="19.5" customHeight="1">
      <c r="B43" s="107"/>
      <c r="C43" s="107"/>
      <c r="D43" s="107"/>
      <c r="E43" s="107"/>
      <c r="F43" s="107"/>
      <c r="G43" s="107"/>
      <c r="H43" s="107"/>
      <c r="I43" s="107"/>
      <c r="J43" s="107"/>
      <c r="K43" s="107"/>
      <c r="L43" s="107"/>
      <c r="M43" s="107"/>
      <c r="N43" s="107"/>
      <c r="O43" s="107"/>
      <c r="P43" s="107"/>
      <c r="Q43" s="107"/>
      <c r="R43" s="107"/>
      <c r="S43" s="107"/>
      <c r="T43" s="107"/>
      <c r="U43" s="107"/>
      <c r="V43" s="107"/>
      <c r="W43" s="107"/>
      <c r="X43" s="107"/>
      <c r="Y43" s="107"/>
      <c r="Z43" s="107"/>
      <c r="AA43" s="107"/>
      <c r="AB43" s="107"/>
      <c r="AC43" s="107"/>
      <c r="AD43" s="107"/>
      <c r="AE43" s="107"/>
      <c r="AF43" s="107"/>
      <c r="AG43" s="107"/>
      <c r="AH43" s="107"/>
      <c r="AI43" s="107"/>
      <c r="AJ43" s="107"/>
      <c r="AK43" s="107"/>
      <c r="AL43" s="107"/>
      <c r="AM43" s="107"/>
      <c r="AN43" s="107"/>
      <c r="AO43" s="107"/>
      <c r="AR43" s="107"/>
      <c r="AS43" s="107"/>
      <c r="AT43" s="107"/>
      <c r="AU43" s="107"/>
      <c r="AZ43" s="505"/>
      <c r="BA43" s="107"/>
      <c r="BB43" s="107"/>
      <c r="BC43" s="107"/>
      <c r="BD43" s="107"/>
      <c r="BE43" s="107"/>
      <c r="BF43" s="505"/>
      <c r="BG43" s="505"/>
      <c r="BH43" s="505"/>
      <c r="BI43" s="505"/>
      <c r="BJ43" s="505"/>
      <c r="BK43" s="505"/>
    </row>
    <row r="44" spans="1:63" ht="15" customHeight="1">
      <c r="B44" s="107"/>
      <c r="C44" s="107"/>
      <c r="D44" s="107"/>
      <c r="E44" s="107"/>
      <c r="F44" s="107"/>
      <c r="G44" s="107"/>
      <c r="H44" s="107"/>
      <c r="I44" s="107"/>
      <c r="J44" s="107"/>
      <c r="K44" s="107"/>
      <c r="L44" s="107"/>
      <c r="M44" s="107"/>
      <c r="N44" s="107"/>
      <c r="O44" s="107"/>
      <c r="P44" s="107"/>
      <c r="Q44" s="107"/>
      <c r="R44" s="107"/>
      <c r="S44" s="107"/>
      <c r="T44" s="107"/>
      <c r="U44" s="107"/>
      <c r="V44" s="107"/>
      <c r="W44" s="107"/>
      <c r="X44" s="107"/>
      <c r="Y44" s="107"/>
      <c r="Z44" s="107"/>
      <c r="AA44" s="107"/>
      <c r="AB44" s="107"/>
      <c r="AC44" s="107"/>
      <c r="AD44" s="107"/>
      <c r="AE44" s="107"/>
      <c r="AF44" s="107"/>
      <c r="AG44" s="107"/>
      <c r="AH44" s="107"/>
      <c r="AI44" s="107"/>
      <c r="AJ44" s="107"/>
      <c r="AK44" s="107"/>
      <c r="AL44" s="107"/>
      <c r="AM44" s="107"/>
      <c r="AN44" s="107"/>
      <c r="AO44" s="107"/>
      <c r="AR44" s="505"/>
      <c r="AS44" s="505"/>
      <c r="AT44" s="505"/>
      <c r="AU44" s="505"/>
      <c r="AZ44" s="505"/>
      <c r="BA44" s="107"/>
      <c r="BB44" s="107"/>
      <c r="BC44" s="107"/>
      <c r="BD44" s="107"/>
      <c r="BE44" s="107"/>
      <c r="BF44" s="505"/>
      <c r="BG44" s="505"/>
      <c r="BH44" s="505"/>
      <c r="BI44" s="505"/>
      <c r="BJ44" s="505"/>
      <c r="BK44" s="505"/>
    </row>
    <row r="45" spans="1:63" ht="19.5" customHeight="1">
      <c r="B45" s="107"/>
      <c r="C45" s="107"/>
      <c r="D45" s="107"/>
      <c r="E45" s="107"/>
      <c r="F45" s="107"/>
      <c r="G45" s="107"/>
      <c r="H45" s="107"/>
      <c r="I45" s="107"/>
      <c r="J45" s="107"/>
      <c r="K45" s="107"/>
      <c r="L45" s="107"/>
      <c r="M45" s="107"/>
      <c r="N45" s="107"/>
      <c r="O45" s="107"/>
      <c r="P45" s="107"/>
      <c r="Q45" s="107"/>
      <c r="R45" s="107"/>
      <c r="S45" s="107"/>
      <c r="T45" s="107"/>
      <c r="U45" s="107"/>
      <c r="V45" s="107"/>
      <c r="W45" s="107"/>
      <c r="X45" s="107"/>
      <c r="Y45" s="107"/>
      <c r="Z45" s="107"/>
      <c r="AA45" s="107"/>
      <c r="AB45" s="107"/>
      <c r="AC45" s="107"/>
      <c r="AD45" s="107"/>
      <c r="AE45" s="107"/>
      <c r="AF45" s="107"/>
      <c r="AG45" s="107"/>
      <c r="AH45" s="107"/>
      <c r="AI45" s="107"/>
      <c r="AJ45" s="107"/>
      <c r="AK45" s="107"/>
      <c r="AL45" s="107"/>
      <c r="AM45" s="107"/>
      <c r="AN45" s="107"/>
      <c r="AO45" s="107"/>
      <c r="AR45" s="505"/>
      <c r="AS45" s="505"/>
      <c r="AT45" s="505"/>
      <c r="AU45" s="505"/>
      <c r="AZ45" s="505"/>
      <c r="BA45" s="107"/>
      <c r="BB45" s="107"/>
      <c r="BC45" s="107"/>
      <c r="BD45" s="107"/>
      <c r="BE45" s="107"/>
      <c r="BF45" s="505"/>
      <c r="BG45" s="505"/>
      <c r="BH45" s="505"/>
      <c r="BI45" s="505"/>
      <c r="BJ45" s="505"/>
      <c r="BK45" s="505"/>
    </row>
    <row r="46" spans="1:63" ht="30" customHeight="1">
      <c r="B46" s="107"/>
      <c r="C46" s="107"/>
      <c r="D46" s="107"/>
      <c r="E46" s="107"/>
      <c r="F46" s="107"/>
      <c r="G46" s="107"/>
      <c r="H46" s="107"/>
      <c r="I46" s="107"/>
      <c r="J46" s="107"/>
      <c r="K46" s="107"/>
      <c r="L46" s="107"/>
      <c r="M46" s="107"/>
      <c r="N46" s="107"/>
      <c r="O46" s="107"/>
      <c r="P46" s="107"/>
      <c r="Q46" s="107"/>
      <c r="R46" s="107"/>
      <c r="S46" s="107"/>
      <c r="T46" s="107"/>
      <c r="U46" s="107"/>
      <c r="V46" s="107"/>
      <c r="W46" s="107"/>
      <c r="X46" s="107"/>
      <c r="Y46" s="107"/>
      <c r="Z46" s="107"/>
      <c r="AA46" s="107"/>
      <c r="AB46" s="107"/>
      <c r="AC46" s="107"/>
      <c r="AD46" s="107"/>
      <c r="AE46" s="107"/>
      <c r="AF46" s="107"/>
      <c r="AG46" s="107"/>
      <c r="AH46" s="107"/>
      <c r="AI46" s="107"/>
      <c r="AJ46" s="107"/>
      <c r="AK46" s="107"/>
      <c r="AL46" s="107"/>
      <c r="AM46" s="107"/>
      <c r="AN46" s="107"/>
      <c r="AO46" s="107"/>
      <c r="AR46" s="505"/>
      <c r="AS46" s="505"/>
      <c r="AT46" s="505"/>
      <c r="AU46" s="505"/>
      <c r="AZ46" s="505"/>
      <c r="BA46" s="107"/>
      <c r="BB46" s="107"/>
      <c r="BC46" s="107"/>
      <c r="BD46" s="107"/>
      <c r="BE46" s="107"/>
      <c r="BF46" s="505"/>
      <c r="BG46" s="505"/>
      <c r="BH46" s="505"/>
      <c r="BI46" s="505"/>
      <c r="BJ46" s="505"/>
      <c r="BK46" s="505"/>
    </row>
    <row r="47" spans="1:63" ht="19.5" customHeight="1">
      <c r="B47" s="107"/>
      <c r="C47" s="107"/>
      <c r="D47" s="107"/>
      <c r="E47" s="107"/>
      <c r="F47" s="107"/>
      <c r="G47" s="107"/>
      <c r="H47" s="107"/>
      <c r="I47" s="107"/>
      <c r="J47" s="107"/>
      <c r="K47" s="107"/>
      <c r="L47" s="107"/>
      <c r="M47" s="107"/>
      <c r="N47" s="107"/>
      <c r="O47" s="107"/>
      <c r="P47" s="107"/>
      <c r="Q47" s="107"/>
      <c r="R47" s="107"/>
      <c r="S47" s="107"/>
      <c r="T47" s="107"/>
      <c r="U47" s="107"/>
      <c r="V47" s="107"/>
      <c r="W47" s="107"/>
      <c r="X47" s="107"/>
      <c r="Y47" s="107"/>
      <c r="Z47" s="107"/>
      <c r="AA47" s="107"/>
      <c r="AB47" s="107"/>
      <c r="AC47" s="107"/>
      <c r="AD47" s="107"/>
      <c r="AE47" s="107"/>
      <c r="AF47" s="107"/>
      <c r="AG47" s="107"/>
      <c r="AH47" s="107"/>
      <c r="AI47" s="107"/>
      <c r="AJ47" s="107"/>
      <c r="AK47" s="107"/>
      <c r="AL47" s="107"/>
      <c r="AM47" s="107"/>
      <c r="AN47" s="107"/>
      <c r="AO47" s="107"/>
      <c r="AR47" s="505"/>
      <c r="AS47" s="505"/>
      <c r="AT47" s="505"/>
      <c r="AU47" s="505"/>
      <c r="AZ47" s="505"/>
      <c r="BA47" s="107"/>
      <c r="BB47" s="107"/>
      <c r="BC47" s="107"/>
      <c r="BD47" s="107"/>
      <c r="BE47" s="107"/>
      <c r="BF47" s="505"/>
      <c r="BG47" s="505"/>
      <c r="BH47" s="505"/>
      <c r="BI47" s="505"/>
      <c r="BJ47" s="505"/>
      <c r="BK47" s="505"/>
    </row>
    <row r="48" spans="1:63" s="21" customFormat="1" ht="15" customHeight="1">
      <c r="A48" s="1"/>
      <c r="B48" s="107"/>
      <c r="C48" s="107"/>
      <c r="D48" s="107"/>
      <c r="E48" s="107"/>
      <c r="F48" s="107"/>
      <c r="G48" s="107"/>
      <c r="H48" s="107"/>
      <c r="I48" s="107"/>
      <c r="J48" s="107"/>
      <c r="K48" s="107"/>
      <c r="L48" s="107"/>
      <c r="M48" s="107"/>
      <c r="N48" s="107"/>
      <c r="O48" s="107"/>
      <c r="P48" s="107"/>
      <c r="Q48" s="107"/>
      <c r="R48" s="107"/>
      <c r="S48" s="107"/>
      <c r="T48" s="107"/>
      <c r="U48" s="107"/>
      <c r="V48" s="107"/>
      <c r="W48" s="107"/>
      <c r="X48" s="107"/>
      <c r="Y48" s="107"/>
      <c r="Z48" s="107"/>
      <c r="AA48" s="107"/>
      <c r="AB48" s="107"/>
      <c r="AC48" s="107"/>
      <c r="AD48" s="107"/>
      <c r="AE48" s="107"/>
      <c r="AF48" s="107"/>
      <c r="AG48" s="107"/>
      <c r="AH48" s="107"/>
      <c r="AI48" s="107"/>
      <c r="AJ48" s="107"/>
      <c r="AK48" s="107"/>
      <c r="AL48" s="107"/>
      <c r="AM48" s="107"/>
      <c r="AN48" s="107"/>
      <c r="AO48" s="107"/>
      <c r="AP48" s="96"/>
      <c r="AQ48" s="96"/>
      <c r="AR48" s="505"/>
      <c r="AS48" s="505"/>
      <c r="AT48" s="505"/>
      <c r="AU48" s="505"/>
      <c r="AW48" s="1"/>
      <c r="AX48" s="1"/>
      <c r="AY48" s="1"/>
      <c r="AZ48" s="505"/>
      <c r="BA48" s="107"/>
      <c r="BB48" s="107"/>
      <c r="BC48" s="107"/>
      <c r="BD48" s="107"/>
      <c r="BE48" s="107"/>
      <c r="BF48" s="505"/>
      <c r="BG48" s="505"/>
      <c r="BH48" s="505"/>
      <c r="BI48" s="505"/>
      <c r="BJ48" s="505"/>
      <c r="BK48" s="505"/>
    </row>
    <row r="49" spans="1:63" s="483" customFormat="1" ht="19.5" customHeight="1">
      <c r="A49" s="1"/>
      <c r="B49" s="107"/>
      <c r="C49" s="107"/>
      <c r="D49" s="107"/>
      <c r="E49" s="107"/>
      <c r="F49" s="107"/>
      <c r="G49" s="107"/>
      <c r="H49" s="107"/>
      <c r="I49" s="107"/>
      <c r="J49" s="107"/>
      <c r="K49" s="107"/>
      <c r="L49" s="107"/>
      <c r="M49" s="107"/>
      <c r="N49" s="107"/>
      <c r="O49" s="107"/>
      <c r="P49" s="107"/>
      <c r="Q49" s="107"/>
      <c r="R49" s="107"/>
      <c r="S49" s="107"/>
      <c r="T49" s="107"/>
      <c r="U49" s="107"/>
      <c r="V49" s="107"/>
      <c r="W49" s="107"/>
      <c r="X49" s="107"/>
      <c r="Y49" s="107"/>
      <c r="Z49" s="107"/>
      <c r="AA49" s="107"/>
      <c r="AB49" s="107"/>
      <c r="AC49" s="107"/>
      <c r="AD49" s="107"/>
      <c r="AE49" s="107"/>
      <c r="AF49" s="107"/>
      <c r="AG49" s="107"/>
      <c r="AH49" s="107"/>
      <c r="AI49" s="107"/>
      <c r="AJ49" s="107"/>
      <c r="AK49" s="107"/>
      <c r="AL49" s="107"/>
      <c r="AM49" s="107"/>
      <c r="AN49" s="107"/>
      <c r="AO49" s="107"/>
      <c r="AR49" s="505"/>
      <c r="AS49" s="505"/>
      <c r="AT49" s="505"/>
      <c r="AU49" s="505"/>
      <c r="AW49" s="1"/>
      <c r="AX49" s="1"/>
      <c r="AY49" s="1"/>
      <c r="AZ49" s="505"/>
      <c r="BA49" s="107"/>
      <c r="BB49" s="107"/>
      <c r="BC49" s="107"/>
      <c r="BD49" s="107"/>
      <c r="BE49" s="107"/>
      <c r="BF49" s="505"/>
      <c r="BG49" s="505"/>
      <c r="BH49" s="505"/>
      <c r="BI49" s="505"/>
      <c r="BJ49" s="505"/>
      <c r="BK49" s="505"/>
    </row>
    <row r="50" spans="1:63" ht="30" customHeight="1">
      <c r="B50" s="107"/>
      <c r="C50" s="107"/>
      <c r="D50" s="107"/>
      <c r="E50" s="107"/>
      <c r="F50" s="107"/>
      <c r="G50" s="107"/>
      <c r="H50" s="107"/>
      <c r="I50" s="107"/>
      <c r="J50" s="107"/>
      <c r="K50" s="107"/>
      <c r="L50" s="107"/>
      <c r="M50" s="107"/>
      <c r="N50" s="107"/>
      <c r="O50" s="107"/>
      <c r="P50" s="107"/>
      <c r="Q50" s="107"/>
      <c r="R50" s="107"/>
      <c r="S50" s="107"/>
      <c r="T50" s="107"/>
      <c r="U50" s="107"/>
      <c r="V50" s="107"/>
      <c r="W50" s="107"/>
      <c r="X50" s="107"/>
      <c r="Y50" s="107"/>
      <c r="Z50" s="107"/>
      <c r="AA50" s="107"/>
      <c r="AB50" s="107"/>
      <c r="AC50" s="107"/>
      <c r="AD50" s="107"/>
      <c r="AE50" s="107"/>
      <c r="AF50" s="107"/>
      <c r="AG50" s="107"/>
      <c r="AH50" s="107"/>
      <c r="AI50" s="107"/>
      <c r="AJ50" s="107"/>
      <c r="AK50" s="107"/>
      <c r="AL50" s="107"/>
      <c r="AM50" s="107"/>
      <c r="AN50" s="107"/>
      <c r="AO50" s="107"/>
      <c r="AR50" s="505"/>
      <c r="AS50" s="505"/>
      <c r="AT50" s="505"/>
      <c r="AU50" s="505"/>
      <c r="AZ50" s="505"/>
      <c r="BA50" s="107"/>
      <c r="BB50" s="107"/>
      <c r="BC50" s="107"/>
      <c r="BD50" s="107"/>
      <c r="BE50" s="107"/>
      <c r="BF50" s="505"/>
      <c r="BG50" s="505"/>
      <c r="BH50" s="505"/>
      <c r="BI50" s="505"/>
      <c r="BJ50" s="505"/>
      <c r="BK50" s="505"/>
    </row>
    <row r="51" spans="1:63" ht="20.25" customHeight="1">
      <c r="B51" s="107"/>
      <c r="C51" s="107"/>
      <c r="D51" s="107"/>
      <c r="E51" s="107"/>
      <c r="F51" s="107"/>
      <c r="G51" s="107"/>
      <c r="H51" s="107"/>
      <c r="I51" s="107"/>
      <c r="J51" s="107"/>
      <c r="K51" s="107"/>
      <c r="L51" s="107"/>
      <c r="M51" s="107"/>
      <c r="N51" s="107"/>
      <c r="O51" s="107"/>
      <c r="P51" s="107"/>
      <c r="Q51" s="107"/>
      <c r="R51" s="107"/>
      <c r="S51" s="107"/>
      <c r="T51" s="107"/>
      <c r="U51" s="107"/>
      <c r="V51" s="107"/>
      <c r="W51" s="107"/>
      <c r="X51" s="107"/>
      <c r="Y51" s="107"/>
      <c r="Z51" s="107"/>
      <c r="AA51" s="107"/>
      <c r="AB51" s="107"/>
      <c r="AC51" s="107"/>
      <c r="AD51" s="107"/>
      <c r="AE51" s="107"/>
      <c r="AF51" s="107"/>
      <c r="AG51" s="107"/>
      <c r="AH51" s="107"/>
      <c r="AI51" s="107"/>
      <c r="AJ51" s="107"/>
      <c r="AK51" s="107"/>
      <c r="AL51" s="107"/>
      <c r="AM51" s="107"/>
      <c r="AN51" s="107"/>
      <c r="AO51" s="107"/>
      <c r="AR51" s="505"/>
      <c r="AS51" s="505"/>
      <c r="AT51" s="505"/>
      <c r="AU51" s="505"/>
      <c r="AZ51" s="505"/>
      <c r="BA51" s="107"/>
      <c r="BB51" s="107"/>
      <c r="BC51" s="107"/>
      <c r="BD51" s="107"/>
      <c r="BE51" s="107"/>
      <c r="BF51" s="505"/>
      <c r="BG51" s="505"/>
      <c r="BH51" s="505"/>
      <c r="BI51" s="505"/>
      <c r="BJ51" s="505"/>
      <c r="BK51" s="505"/>
    </row>
    <row r="52" spans="1:63" ht="15" customHeight="1">
      <c r="A52" s="21"/>
      <c r="B52" s="107"/>
      <c r="C52" s="107"/>
      <c r="D52" s="107"/>
      <c r="E52" s="107"/>
      <c r="F52" s="107"/>
      <c r="G52" s="107"/>
      <c r="H52" s="107"/>
      <c r="I52" s="107"/>
      <c r="J52" s="107"/>
      <c r="K52" s="107"/>
      <c r="L52" s="107"/>
      <c r="M52" s="107"/>
      <c r="N52" s="107"/>
      <c r="O52" s="107"/>
      <c r="P52" s="107"/>
      <c r="Q52" s="107"/>
      <c r="R52" s="107"/>
      <c r="S52" s="107"/>
      <c r="T52" s="107"/>
      <c r="U52" s="107"/>
      <c r="V52" s="107"/>
      <c r="W52" s="107"/>
      <c r="X52" s="107"/>
      <c r="Y52" s="107"/>
      <c r="Z52" s="107"/>
      <c r="AA52" s="107"/>
      <c r="AB52" s="107"/>
      <c r="AC52" s="107"/>
      <c r="AD52" s="107"/>
      <c r="AE52" s="107"/>
      <c r="AF52" s="107"/>
      <c r="AG52" s="107"/>
      <c r="AH52" s="107"/>
      <c r="AI52" s="107"/>
      <c r="AJ52" s="107"/>
      <c r="AK52" s="107"/>
      <c r="AL52" s="107"/>
      <c r="AM52" s="107"/>
      <c r="AN52" s="107"/>
      <c r="AO52" s="107"/>
      <c r="AR52" s="505"/>
      <c r="AS52" s="505"/>
      <c r="AT52" s="505"/>
      <c r="AU52" s="505"/>
      <c r="AZ52" s="102"/>
      <c r="BA52" s="107"/>
      <c r="BB52" s="107"/>
      <c r="BC52" s="107"/>
      <c r="BD52" s="107"/>
      <c r="BE52" s="107"/>
      <c r="BF52" s="102"/>
      <c r="BG52" s="102"/>
      <c r="BH52" s="102"/>
      <c r="BI52" s="102"/>
      <c r="BJ52" s="102"/>
      <c r="BK52" s="102"/>
    </row>
    <row r="53" spans="1:63" ht="20.25" customHeight="1">
      <c r="A53" s="483"/>
      <c r="B53" s="107"/>
      <c r="C53" s="107"/>
      <c r="D53" s="107"/>
      <c r="E53" s="107"/>
      <c r="F53" s="107"/>
      <c r="G53" s="107"/>
      <c r="H53" s="107"/>
      <c r="I53" s="107"/>
      <c r="J53" s="107"/>
      <c r="K53" s="107"/>
      <c r="L53" s="107"/>
      <c r="M53" s="107"/>
      <c r="N53" s="107"/>
      <c r="O53" s="107"/>
      <c r="P53" s="107"/>
      <c r="Q53" s="107"/>
      <c r="R53" s="107"/>
      <c r="S53" s="107"/>
      <c r="T53" s="107"/>
      <c r="U53" s="107"/>
      <c r="V53" s="107"/>
      <c r="W53" s="107"/>
      <c r="X53" s="107"/>
      <c r="Y53" s="107"/>
      <c r="Z53" s="107"/>
      <c r="AA53" s="107"/>
      <c r="AB53" s="107"/>
      <c r="AC53" s="107"/>
      <c r="AD53" s="107"/>
      <c r="AE53" s="107"/>
      <c r="AF53" s="107"/>
      <c r="AG53" s="107"/>
      <c r="AH53" s="107"/>
      <c r="AI53" s="107"/>
      <c r="AJ53" s="107"/>
      <c r="AK53" s="107"/>
      <c r="AL53" s="107"/>
      <c r="AM53" s="107"/>
      <c r="AN53" s="107"/>
      <c r="AO53" s="107"/>
      <c r="AR53" s="102"/>
      <c r="AS53" s="102"/>
      <c r="AT53" s="102"/>
      <c r="AU53" s="102"/>
      <c r="BA53" s="107"/>
      <c r="BB53" s="107"/>
      <c r="BC53" s="107"/>
      <c r="BD53" s="107"/>
      <c r="BE53" s="107"/>
    </row>
    <row r="54" spans="1:63" ht="30" customHeight="1">
      <c r="B54" s="107"/>
      <c r="C54" s="107"/>
      <c r="D54" s="107"/>
      <c r="E54" s="107"/>
      <c r="F54" s="107"/>
      <c r="G54" s="107"/>
      <c r="H54" s="107"/>
      <c r="I54" s="107"/>
      <c r="J54" s="107"/>
      <c r="K54" s="107"/>
      <c r="L54" s="107"/>
      <c r="M54" s="107"/>
      <c r="N54" s="107"/>
      <c r="O54" s="107"/>
      <c r="P54" s="107"/>
      <c r="Q54" s="107"/>
      <c r="R54" s="107"/>
      <c r="S54" s="107"/>
      <c r="T54" s="107"/>
      <c r="U54" s="107"/>
      <c r="V54" s="107"/>
      <c r="W54" s="107"/>
      <c r="X54" s="107"/>
      <c r="Y54" s="107"/>
      <c r="Z54" s="107"/>
      <c r="AA54" s="107"/>
      <c r="AB54" s="107"/>
      <c r="AC54" s="107"/>
      <c r="AD54" s="107"/>
      <c r="AE54" s="107"/>
      <c r="AF54" s="107"/>
      <c r="AG54" s="107"/>
      <c r="AH54" s="107"/>
      <c r="AI54" s="107"/>
      <c r="AJ54" s="107"/>
      <c r="AK54" s="107"/>
      <c r="AL54" s="107"/>
      <c r="AM54" s="107"/>
      <c r="AN54" s="107"/>
      <c r="AO54" s="107"/>
      <c r="BA54" s="107"/>
      <c r="BB54" s="107"/>
      <c r="BC54" s="107"/>
      <c r="BD54" s="107"/>
      <c r="BE54" s="107"/>
    </row>
    <row r="55" spans="1:63" ht="20.25" customHeight="1">
      <c r="B55" s="107"/>
      <c r="C55" s="107"/>
      <c r="D55" s="107"/>
      <c r="E55" s="107"/>
      <c r="F55" s="107"/>
      <c r="G55" s="107"/>
      <c r="H55" s="107"/>
      <c r="I55" s="107"/>
      <c r="J55" s="107"/>
      <c r="K55" s="107"/>
      <c r="L55" s="107"/>
      <c r="M55" s="107"/>
      <c r="N55" s="107"/>
      <c r="O55" s="107"/>
      <c r="P55" s="107"/>
      <c r="Q55" s="107"/>
      <c r="R55" s="107"/>
      <c r="S55" s="107"/>
      <c r="T55" s="107"/>
      <c r="U55" s="107"/>
      <c r="V55" s="107"/>
      <c r="W55" s="107"/>
      <c r="X55" s="107"/>
      <c r="Y55" s="107"/>
      <c r="Z55" s="107"/>
      <c r="AA55" s="107"/>
      <c r="AB55" s="107"/>
      <c r="AC55" s="107"/>
      <c r="AD55" s="107"/>
      <c r="AE55" s="107"/>
      <c r="AF55" s="107"/>
      <c r="AG55" s="107"/>
      <c r="AH55" s="107"/>
      <c r="AI55" s="107"/>
      <c r="AJ55" s="107"/>
      <c r="AK55" s="107"/>
      <c r="AL55" s="107"/>
      <c r="AM55" s="107"/>
      <c r="AN55" s="107"/>
      <c r="AO55" s="107"/>
      <c r="BA55" s="107"/>
      <c r="BB55" s="107"/>
      <c r="BC55" s="107"/>
      <c r="BD55" s="107"/>
      <c r="BE55" s="107"/>
    </row>
    <row r="56" spans="1:63" ht="15" customHeight="1">
      <c r="B56" s="107"/>
      <c r="C56" s="107"/>
      <c r="D56" s="107"/>
      <c r="E56" s="107"/>
      <c r="F56" s="107"/>
      <c r="G56" s="107"/>
      <c r="H56" s="107"/>
      <c r="I56" s="107"/>
      <c r="J56" s="107"/>
      <c r="K56" s="107"/>
      <c r="L56" s="107"/>
      <c r="M56" s="107"/>
      <c r="N56" s="107"/>
      <c r="O56" s="107"/>
      <c r="P56" s="107"/>
      <c r="Q56" s="107"/>
      <c r="R56" s="107"/>
      <c r="S56" s="107"/>
      <c r="T56" s="107"/>
      <c r="U56" s="107"/>
      <c r="V56" s="107"/>
      <c r="W56" s="107"/>
      <c r="X56" s="107"/>
      <c r="Y56" s="107"/>
      <c r="Z56" s="107"/>
      <c r="AA56" s="107"/>
      <c r="AB56" s="107"/>
      <c r="AC56" s="107"/>
      <c r="AD56" s="107"/>
      <c r="AE56" s="107"/>
      <c r="AF56" s="107"/>
      <c r="AG56" s="107"/>
      <c r="AH56" s="107"/>
      <c r="AI56" s="107"/>
      <c r="AJ56" s="107"/>
      <c r="AK56" s="107"/>
      <c r="AL56" s="107"/>
      <c r="AM56" s="107"/>
      <c r="AN56" s="107"/>
      <c r="AO56" s="107"/>
      <c r="BA56" s="107"/>
      <c r="BB56" s="107"/>
      <c r="BC56" s="107"/>
      <c r="BD56" s="107"/>
      <c r="BE56" s="107"/>
    </row>
    <row r="57" spans="1:63" ht="20.25" customHeight="1">
      <c r="B57" s="107"/>
      <c r="C57" s="107"/>
      <c r="D57" s="107"/>
      <c r="E57" s="107"/>
      <c r="F57" s="107"/>
      <c r="G57" s="107"/>
      <c r="H57" s="107"/>
      <c r="I57" s="107"/>
      <c r="J57" s="107"/>
      <c r="K57" s="107"/>
      <c r="L57" s="107"/>
      <c r="M57" s="107"/>
      <c r="N57" s="107"/>
      <c r="O57" s="107"/>
      <c r="P57" s="107"/>
      <c r="Q57" s="107"/>
      <c r="R57" s="107"/>
      <c r="S57" s="107"/>
      <c r="T57" s="107"/>
      <c r="U57" s="107"/>
      <c r="V57" s="107"/>
      <c r="W57" s="107"/>
      <c r="X57" s="107"/>
      <c r="Y57" s="107"/>
      <c r="Z57" s="107"/>
      <c r="AA57" s="107"/>
      <c r="AB57" s="107"/>
      <c r="AC57" s="107"/>
      <c r="AD57" s="107"/>
      <c r="AE57" s="107"/>
      <c r="AF57" s="107"/>
      <c r="AG57" s="107"/>
      <c r="AH57" s="107"/>
      <c r="AI57" s="107"/>
      <c r="AJ57" s="107"/>
      <c r="AK57" s="107"/>
      <c r="AL57" s="107"/>
      <c r="AM57" s="107"/>
      <c r="AN57" s="107"/>
      <c r="AO57" s="107"/>
      <c r="BA57" s="107"/>
      <c r="BB57" s="107"/>
      <c r="BC57" s="107"/>
      <c r="BD57" s="107"/>
      <c r="BE57" s="107"/>
    </row>
    <row r="58" spans="1:63" ht="30" customHeight="1">
      <c r="B58" s="107"/>
      <c r="C58" s="107"/>
      <c r="D58" s="107"/>
      <c r="E58" s="107"/>
      <c r="F58" s="107"/>
      <c r="G58" s="107"/>
      <c r="H58" s="107"/>
      <c r="I58" s="107"/>
      <c r="J58" s="107"/>
      <c r="K58" s="107"/>
      <c r="L58" s="107"/>
      <c r="M58" s="107"/>
      <c r="N58" s="107"/>
      <c r="O58" s="107"/>
      <c r="P58" s="107"/>
      <c r="Q58" s="107"/>
      <c r="R58" s="107"/>
      <c r="S58" s="107"/>
      <c r="T58" s="107"/>
      <c r="U58" s="107"/>
      <c r="V58" s="107"/>
      <c r="W58" s="107"/>
      <c r="X58" s="107"/>
      <c r="Y58" s="107"/>
      <c r="Z58" s="107"/>
      <c r="AA58" s="107"/>
      <c r="AB58" s="107"/>
      <c r="AC58" s="107"/>
      <c r="AD58" s="107"/>
      <c r="AE58" s="107"/>
      <c r="AF58" s="107"/>
      <c r="AG58" s="107"/>
      <c r="AH58" s="107"/>
      <c r="AI58" s="107"/>
      <c r="AJ58" s="107"/>
      <c r="AK58" s="107"/>
      <c r="AL58" s="107"/>
      <c r="AM58" s="107"/>
      <c r="AN58" s="107"/>
      <c r="AO58" s="107"/>
      <c r="BA58" s="107"/>
      <c r="BB58" s="107"/>
      <c r="BC58" s="107"/>
      <c r="BD58" s="107"/>
      <c r="BE58" s="107"/>
    </row>
    <row r="59" spans="1:63" ht="20.25" customHeight="1">
      <c r="B59" s="107"/>
      <c r="C59" s="107"/>
      <c r="D59" s="107"/>
      <c r="E59" s="107"/>
      <c r="F59" s="107"/>
      <c r="G59" s="107"/>
      <c r="H59" s="107"/>
      <c r="I59" s="107"/>
      <c r="J59" s="107"/>
      <c r="K59" s="107"/>
      <c r="L59" s="107"/>
      <c r="M59" s="107"/>
      <c r="N59" s="107"/>
      <c r="O59" s="107"/>
      <c r="P59" s="107"/>
      <c r="Q59" s="107"/>
      <c r="R59" s="107"/>
      <c r="S59" s="107"/>
      <c r="T59" s="107"/>
      <c r="U59" s="107"/>
      <c r="V59" s="107"/>
      <c r="W59" s="107"/>
      <c r="X59" s="107"/>
      <c r="Y59" s="107"/>
      <c r="Z59" s="107"/>
      <c r="AA59" s="107"/>
      <c r="AB59" s="107"/>
      <c r="AC59" s="107"/>
      <c r="AD59" s="107"/>
      <c r="AE59" s="107"/>
      <c r="AF59" s="107"/>
      <c r="AG59" s="107"/>
      <c r="AH59" s="107"/>
      <c r="AI59" s="107"/>
      <c r="AJ59" s="107"/>
      <c r="AK59" s="107"/>
      <c r="AL59" s="107"/>
      <c r="AM59" s="107"/>
      <c r="AN59" s="107"/>
      <c r="AO59" s="107"/>
      <c r="BA59" s="107"/>
      <c r="BB59" s="107"/>
      <c r="BC59" s="107"/>
      <c r="BD59" s="107"/>
      <c r="BE59" s="107"/>
    </row>
    <row r="60" spans="1:63" ht="20.100000000000001" customHeight="1">
      <c r="B60" s="107"/>
      <c r="C60" s="107"/>
      <c r="D60" s="107"/>
      <c r="E60" s="107"/>
      <c r="F60" s="107"/>
      <c r="G60" s="107"/>
      <c r="H60" s="107"/>
      <c r="I60" s="107"/>
      <c r="J60" s="107"/>
      <c r="K60" s="107"/>
      <c r="L60" s="107"/>
      <c r="M60" s="107"/>
      <c r="N60" s="107"/>
      <c r="O60" s="107"/>
      <c r="P60" s="107"/>
      <c r="Q60" s="107"/>
      <c r="R60" s="107"/>
      <c r="S60" s="107"/>
      <c r="T60" s="107"/>
      <c r="U60" s="107"/>
      <c r="V60" s="107"/>
      <c r="W60" s="107"/>
      <c r="X60" s="107"/>
      <c r="Y60" s="107"/>
      <c r="Z60" s="107"/>
      <c r="AA60" s="107"/>
      <c r="AB60" s="107"/>
      <c r="AC60" s="107"/>
      <c r="AD60" s="107"/>
      <c r="AE60" s="107"/>
      <c r="AF60" s="107"/>
      <c r="AG60" s="107"/>
      <c r="AH60" s="107"/>
      <c r="AI60" s="107"/>
      <c r="AJ60" s="107"/>
      <c r="AK60" s="107"/>
      <c r="AL60" s="107"/>
      <c r="AM60" s="107"/>
      <c r="AN60" s="107"/>
      <c r="AO60" s="107"/>
      <c r="BA60" s="107"/>
      <c r="BB60" s="107"/>
      <c r="BC60" s="107"/>
      <c r="BD60" s="107"/>
      <c r="BE60" s="107"/>
    </row>
    <row r="61" spans="1:63" ht="20.25" customHeight="1">
      <c r="B61" s="107"/>
      <c r="C61" s="107"/>
      <c r="D61" s="107"/>
      <c r="E61" s="107"/>
      <c r="F61" s="107"/>
      <c r="G61" s="107"/>
      <c r="H61" s="107"/>
      <c r="I61" s="107"/>
      <c r="J61" s="107"/>
      <c r="K61" s="107"/>
      <c r="L61" s="107"/>
      <c r="M61" s="107"/>
      <c r="N61" s="107"/>
      <c r="O61" s="107"/>
      <c r="P61" s="107"/>
      <c r="Q61" s="107"/>
      <c r="R61" s="107"/>
      <c r="S61" s="107"/>
      <c r="T61" s="107"/>
      <c r="U61" s="107"/>
      <c r="V61" s="107"/>
      <c r="W61" s="107"/>
      <c r="X61" s="107"/>
      <c r="Y61" s="107"/>
      <c r="Z61" s="107"/>
      <c r="AA61" s="107"/>
      <c r="AB61" s="107"/>
      <c r="AC61" s="107"/>
      <c r="AD61" s="107"/>
      <c r="AE61" s="107"/>
      <c r="AF61" s="107"/>
      <c r="AG61" s="107"/>
      <c r="AH61" s="107"/>
      <c r="AI61" s="107"/>
      <c r="AJ61" s="107"/>
      <c r="AK61" s="107"/>
      <c r="AL61" s="107"/>
      <c r="AM61" s="107"/>
      <c r="AN61" s="107"/>
      <c r="AO61" s="107"/>
      <c r="BA61" s="107"/>
      <c r="BB61" s="107"/>
      <c r="BC61" s="107"/>
      <c r="BD61" s="107"/>
      <c r="BE61" s="107"/>
    </row>
    <row r="62" spans="1:63" s="21" customFormat="1" ht="30" customHeight="1">
      <c r="A62" s="1"/>
      <c r="B62" s="107"/>
      <c r="C62" s="107"/>
      <c r="D62" s="107"/>
      <c r="E62" s="107"/>
      <c r="F62" s="107"/>
      <c r="G62" s="107"/>
      <c r="H62" s="107"/>
      <c r="I62" s="107"/>
      <c r="J62" s="107"/>
      <c r="K62" s="107"/>
      <c r="L62" s="107"/>
      <c r="M62" s="107"/>
      <c r="N62" s="107"/>
      <c r="O62" s="107"/>
      <c r="P62" s="107"/>
      <c r="Q62" s="107"/>
      <c r="R62" s="107"/>
      <c r="S62" s="107"/>
      <c r="T62" s="107"/>
      <c r="U62" s="107"/>
      <c r="V62" s="107"/>
      <c r="W62" s="107"/>
      <c r="X62" s="107"/>
      <c r="Y62" s="107"/>
      <c r="Z62" s="107"/>
      <c r="AA62" s="107"/>
      <c r="AB62" s="107"/>
      <c r="AC62" s="107"/>
      <c r="AD62" s="107"/>
      <c r="AE62" s="107"/>
      <c r="AF62" s="107"/>
      <c r="AG62" s="107"/>
      <c r="AH62" s="107"/>
      <c r="AI62" s="107"/>
      <c r="AJ62" s="107"/>
      <c r="AK62" s="107"/>
      <c r="AL62" s="107"/>
      <c r="AM62" s="107"/>
      <c r="AN62" s="107"/>
      <c r="AO62" s="107"/>
      <c r="AP62" s="96"/>
      <c r="AQ62" s="96"/>
      <c r="AR62" s="1"/>
      <c r="AS62" s="1"/>
      <c r="AT62" s="1"/>
      <c r="AU62" s="1"/>
      <c r="AW62" s="1"/>
      <c r="AX62" s="1"/>
      <c r="AY62" s="1"/>
      <c r="AZ62" s="1"/>
      <c r="BA62" s="107"/>
      <c r="BB62" s="107"/>
      <c r="BC62" s="107"/>
      <c r="BD62" s="107"/>
      <c r="BE62" s="107"/>
      <c r="BF62" s="1"/>
      <c r="BG62" s="1"/>
      <c r="BH62" s="1"/>
      <c r="BI62" s="1"/>
      <c r="BJ62" s="1"/>
      <c r="BK62" s="1"/>
    </row>
    <row r="63" spans="1:63" ht="20.25" customHeight="1">
      <c r="B63" s="107"/>
      <c r="C63" s="107"/>
      <c r="D63" s="107"/>
      <c r="E63" s="107"/>
      <c r="F63" s="107"/>
      <c r="G63" s="107"/>
      <c r="H63" s="107"/>
      <c r="I63" s="107"/>
      <c r="J63" s="107"/>
      <c r="K63" s="107"/>
      <c r="L63" s="107"/>
      <c r="M63" s="107"/>
      <c r="N63" s="107"/>
      <c r="O63" s="107"/>
      <c r="P63" s="107"/>
      <c r="Q63" s="107"/>
      <c r="R63" s="107"/>
      <c r="S63" s="107"/>
      <c r="T63" s="107"/>
      <c r="U63" s="107"/>
      <c r="V63" s="107"/>
      <c r="W63" s="107"/>
      <c r="X63" s="107"/>
      <c r="Y63" s="107"/>
      <c r="Z63" s="107"/>
      <c r="AA63" s="107"/>
      <c r="AB63" s="107"/>
      <c r="AC63" s="107"/>
      <c r="AD63" s="107"/>
      <c r="AE63" s="107"/>
      <c r="AF63" s="107"/>
      <c r="AG63" s="107"/>
      <c r="AH63" s="107"/>
      <c r="AI63" s="107"/>
      <c r="AJ63" s="107"/>
      <c r="AK63" s="107"/>
      <c r="AL63" s="107"/>
      <c r="AM63" s="107"/>
      <c r="AN63" s="107"/>
      <c r="AO63" s="107"/>
      <c r="AP63" s="112"/>
      <c r="AQ63" s="112"/>
      <c r="BA63" s="107"/>
      <c r="BB63" s="107"/>
      <c r="BC63" s="107"/>
      <c r="BD63" s="107"/>
      <c r="BE63" s="107"/>
    </row>
    <row r="64" spans="1:63" ht="9.9499999999999993" customHeight="1">
      <c r="B64" s="107"/>
      <c r="C64" s="107"/>
      <c r="D64" s="107"/>
      <c r="E64" s="107"/>
      <c r="F64" s="107"/>
      <c r="G64" s="107"/>
      <c r="H64" s="107"/>
      <c r="I64" s="107"/>
      <c r="J64" s="107"/>
      <c r="K64" s="107"/>
      <c r="L64" s="107"/>
      <c r="M64" s="107"/>
      <c r="N64" s="107"/>
      <c r="O64" s="107"/>
      <c r="P64" s="107"/>
      <c r="Q64" s="107"/>
      <c r="R64" s="107"/>
      <c r="S64" s="107"/>
      <c r="T64" s="107"/>
      <c r="U64" s="107"/>
      <c r="V64" s="107"/>
      <c r="W64" s="107"/>
      <c r="X64" s="107"/>
      <c r="Y64" s="107"/>
      <c r="Z64" s="107"/>
      <c r="AA64" s="107"/>
      <c r="AB64" s="107"/>
      <c r="AC64" s="107"/>
      <c r="AD64" s="107"/>
      <c r="AE64" s="107"/>
      <c r="AF64" s="107"/>
      <c r="AG64" s="107"/>
      <c r="AH64" s="107"/>
      <c r="AI64" s="107"/>
      <c r="AJ64" s="107"/>
      <c r="AK64" s="107"/>
      <c r="AL64" s="107"/>
      <c r="AM64" s="107"/>
      <c r="AN64" s="107"/>
      <c r="AO64" s="107"/>
      <c r="AP64" s="112"/>
      <c r="AQ64" s="112"/>
      <c r="BA64" s="107"/>
      <c r="BB64" s="107"/>
      <c r="BC64" s="107"/>
      <c r="BD64" s="107"/>
      <c r="BE64" s="107"/>
    </row>
    <row r="65" spans="1:63" ht="20.25" customHeight="1">
      <c r="B65" s="505"/>
      <c r="C65" s="505"/>
      <c r="D65" s="505"/>
      <c r="E65" s="505"/>
      <c r="F65" s="505"/>
      <c r="G65" s="505"/>
      <c r="H65" s="505"/>
      <c r="I65" s="505"/>
      <c r="J65" s="505"/>
      <c r="K65" s="505"/>
      <c r="L65" s="505"/>
      <c r="M65" s="505"/>
      <c r="N65" s="505"/>
      <c r="O65" s="505"/>
      <c r="P65" s="505"/>
      <c r="Q65" s="505"/>
      <c r="R65" s="505"/>
      <c r="S65" s="505"/>
      <c r="T65" s="505"/>
      <c r="U65" s="505"/>
      <c r="V65" s="505"/>
      <c r="W65" s="505"/>
      <c r="X65" s="505"/>
      <c r="Y65" s="505"/>
      <c r="Z65" s="505"/>
      <c r="AA65" s="505"/>
      <c r="AB65" s="505"/>
      <c r="AC65" s="505"/>
      <c r="AD65" s="505"/>
      <c r="AE65" s="505"/>
      <c r="AF65" s="505"/>
      <c r="AG65" s="505"/>
      <c r="AH65" s="505"/>
      <c r="AI65" s="505"/>
      <c r="AJ65" s="505"/>
      <c r="AK65" s="505"/>
      <c r="AL65" s="505"/>
      <c r="AM65" s="505"/>
      <c r="AN65" s="505"/>
      <c r="AO65" s="505"/>
      <c r="AP65" s="112"/>
      <c r="AQ65" s="112"/>
      <c r="BA65" s="107"/>
      <c r="BB65" s="107"/>
      <c r="BC65" s="107"/>
      <c r="BD65" s="107"/>
      <c r="BE65" s="107"/>
    </row>
    <row r="66" spans="1:63" ht="30" customHeight="1">
      <c r="A66" s="21"/>
      <c r="B66" s="505"/>
      <c r="C66" s="505"/>
      <c r="D66" s="505"/>
      <c r="E66" s="505"/>
      <c r="F66" s="505"/>
      <c r="G66" s="505"/>
      <c r="H66" s="505"/>
      <c r="I66" s="505"/>
      <c r="J66" s="505"/>
      <c r="K66" s="505"/>
      <c r="L66" s="505"/>
      <c r="M66" s="505"/>
      <c r="N66" s="505"/>
      <c r="O66" s="505"/>
      <c r="P66" s="505"/>
      <c r="Q66" s="505"/>
      <c r="R66" s="505"/>
      <c r="S66" s="505"/>
      <c r="T66" s="505"/>
      <c r="U66" s="505"/>
      <c r="V66" s="505"/>
      <c r="W66" s="505"/>
      <c r="X66" s="505"/>
      <c r="Y66" s="505"/>
      <c r="Z66" s="505"/>
      <c r="AA66" s="505"/>
      <c r="AB66" s="505"/>
      <c r="AC66" s="505"/>
      <c r="AD66" s="505"/>
      <c r="AE66" s="505"/>
      <c r="AF66" s="505"/>
      <c r="AG66" s="505"/>
      <c r="AH66" s="505"/>
      <c r="AI66" s="505"/>
      <c r="AJ66" s="505"/>
      <c r="AK66" s="505"/>
      <c r="AL66" s="505"/>
      <c r="AM66" s="505"/>
      <c r="AN66" s="505"/>
      <c r="AO66" s="505"/>
      <c r="AP66" s="533"/>
      <c r="AQ66" s="533"/>
      <c r="BA66" s="107"/>
      <c r="BB66" s="107"/>
      <c r="BC66" s="107"/>
      <c r="BD66" s="107"/>
      <c r="BE66" s="107"/>
    </row>
    <row r="67" spans="1:63" s="107" customFormat="1" ht="20.25" customHeight="1">
      <c r="A67" s="1"/>
      <c r="B67" s="505"/>
      <c r="C67" s="505"/>
      <c r="D67" s="505"/>
      <c r="E67" s="505"/>
      <c r="F67" s="505"/>
      <c r="G67" s="505"/>
      <c r="H67" s="505"/>
      <c r="I67" s="505"/>
      <c r="J67" s="505"/>
      <c r="K67" s="505"/>
      <c r="L67" s="505"/>
      <c r="M67" s="505"/>
      <c r="N67" s="505"/>
      <c r="O67" s="505"/>
      <c r="P67" s="505"/>
      <c r="Q67" s="505"/>
      <c r="R67" s="505"/>
      <c r="S67" s="505"/>
      <c r="T67" s="505"/>
      <c r="U67" s="505"/>
      <c r="V67" s="505"/>
      <c r="W67" s="505"/>
      <c r="X67" s="505"/>
      <c r="Y67" s="505"/>
      <c r="Z67" s="505"/>
      <c r="AA67" s="505"/>
      <c r="AB67" s="505"/>
      <c r="AC67" s="505"/>
      <c r="AD67" s="505"/>
      <c r="AE67" s="505"/>
      <c r="AF67" s="505"/>
      <c r="AG67" s="505"/>
      <c r="AH67" s="505"/>
      <c r="AI67" s="505"/>
      <c r="AJ67" s="505"/>
      <c r="AK67" s="505"/>
      <c r="AL67" s="505"/>
      <c r="AM67" s="505"/>
      <c r="AN67" s="505"/>
      <c r="AO67" s="505"/>
      <c r="AR67" s="1"/>
      <c r="AS67" s="1"/>
      <c r="AT67" s="1"/>
      <c r="AU67" s="1"/>
      <c r="AW67" s="1"/>
      <c r="AX67" s="1"/>
      <c r="AY67" s="1"/>
      <c r="AZ67" s="1"/>
      <c r="BF67" s="1"/>
      <c r="BG67" s="1"/>
      <c r="BH67" s="1"/>
      <c r="BI67" s="1"/>
      <c r="BJ67" s="1"/>
      <c r="BK67" s="1"/>
    </row>
    <row r="68" spans="1:63" s="107" customFormat="1" ht="20.100000000000001" customHeight="1">
      <c r="A68" s="1"/>
      <c r="B68" s="505"/>
      <c r="C68" s="505"/>
      <c r="D68" s="505"/>
      <c r="E68" s="505"/>
      <c r="F68" s="505"/>
      <c r="G68" s="505"/>
      <c r="H68" s="505"/>
      <c r="I68" s="505"/>
      <c r="J68" s="505"/>
      <c r="K68" s="505"/>
      <c r="L68" s="505"/>
      <c r="M68" s="505"/>
      <c r="N68" s="505"/>
      <c r="O68" s="505"/>
      <c r="P68" s="505"/>
      <c r="Q68" s="505"/>
      <c r="R68" s="505"/>
      <c r="S68" s="505"/>
      <c r="T68" s="505"/>
      <c r="U68" s="505"/>
      <c r="V68" s="505"/>
      <c r="W68" s="505"/>
      <c r="X68" s="505"/>
      <c r="Y68" s="505"/>
      <c r="Z68" s="505"/>
      <c r="AA68" s="505"/>
      <c r="AB68" s="505"/>
      <c r="AC68" s="505"/>
      <c r="AD68" s="505"/>
      <c r="AE68" s="505"/>
      <c r="AF68" s="505"/>
      <c r="AG68" s="505"/>
      <c r="AH68" s="505"/>
      <c r="AI68" s="505"/>
      <c r="AJ68" s="505"/>
      <c r="AK68" s="505"/>
      <c r="AL68" s="505"/>
      <c r="AM68" s="505"/>
      <c r="AN68" s="505"/>
      <c r="AO68" s="505"/>
      <c r="AR68" s="1"/>
      <c r="AS68" s="1"/>
      <c r="AT68" s="1"/>
      <c r="AU68" s="1"/>
      <c r="AW68" s="1"/>
      <c r="AX68" s="1"/>
      <c r="AY68" s="1"/>
      <c r="AZ68" s="1"/>
      <c r="BF68" s="1"/>
      <c r="BG68" s="1"/>
      <c r="BH68" s="1"/>
      <c r="BI68" s="1"/>
      <c r="BJ68" s="1"/>
      <c r="BK68" s="1"/>
    </row>
    <row r="69" spans="1:63" s="107" customFormat="1" ht="20.25" customHeight="1">
      <c r="A69" s="1"/>
      <c r="B69" s="505"/>
      <c r="C69" s="505"/>
      <c r="D69" s="505"/>
      <c r="E69" s="505"/>
      <c r="F69" s="505"/>
      <c r="G69" s="505"/>
      <c r="H69" s="505"/>
      <c r="I69" s="505"/>
      <c r="J69" s="505"/>
      <c r="K69" s="505"/>
      <c r="L69" s="505"/>
      <c r="M69" s="505"/>
      <c r="N69" s="505"/>
      <c r="O69" s="505"/>
      <c r="P69" s="505"/>
      <c r="Q69" s="505"/>
      <c r="R69" s="505"/>
      <c r="S69" s="505"/>
      <c r="T69" s="505"/>
      <c r="U69" s="505"/>
      <c r="V69" s="505"/>
      <c r="W69" s="505"/>
      <c r="X69" s="505"/>
      <c r="Y69" s="505"/>
      <c r="Z69" s="505"/>
      <c r="AA69" s="505"/>
      <c r="AB69" s="505"/>
      <c r="AC69" s="505"/>
      <c r="AD69" s="505"/>
      <c r="AE69" s="505"/>
      <c r="AF69" s="505"/>
      <c r="AG69" s="505"/>
      <c r="AH69" s="505"/>
      <c r="AI69" s="505"/>
      <c r="AJ69" s="505"/>
      <c r="AK69" s="505"/>
      <c r="AL69" s="505"/>
      <c r="AM69" s="505"/>
      <c r="AN69" s="505"/>
      <c r="AO69" s="505"/>
      <c r="AR69" s="1"/>
      <c r="AS69" s="1"/>
      <c r="AT69" s="1"/>
      <c r="AU69" s="1"/>
      <c r="AW69" s="1"/>
      <c r="AX69" s="1"/>
      <c r="AY69" s="1"/>
      <c r="AZ69" s="1"/>
      <c r="BA69" s="505"/>
      <c r="BB69" s="505"/>
      <c r="BC69" s="505"/>
      <c r="BD69" s="505"/>
      <c r="BE69" s="505"/>
      <c r="BF69" s="1"/>
      <c r="BG69" s="1"/>
      <c r="BH69" s="1"/>
      <c r="BI69" s="1"/>
      <c r="BJ69" s="1"/>
      <c r="BK69" s="1"/>
    </row>
    <row r="70" spans="1:63" s="107" customFormat="1" ht="30" customHeight="1">
      <c r="A70" s="1"/>
      <c r="B70" s="505"/>
      <c r="C70" s="505"/>
      <c r="D70" s="505"/>
      <c r="E70" s="505"/>
      <c r="F70" s="505"/>
      <c r="G70" s="505"/>
      <c r="H70" s="505"/>
      <c r="I70" s="505"/>
      <c r="J70" s="505"/>
      <c r="K70" s="505"/>
      <c r="L70" s="505"/>
      <c r="M70" s="505"/>
      <c r="N70" s="505"/>
      <c r="O70" s="505"/>
      <c r="P70" s="505"/>
      <c r="Q70" s="505"/>
      <c r="R70" s="505"/>
      <c r="S70" s="505"/>
      <c r="T70" s="505"/>
      <c r="U70" s="505"/>
      <c r="V70" s="505"/>
      <c r="W70" s="505"/>
      <c r="X70" s="505"/>
      <c r="Y70" s="505"/>
      <c r="Z70" s="505"/>
      <c r="AA70" s="505"/>
      <c r="AB70" s="505"/>
      <c r="AC70" s="505"/>
      <c r="AD70" s="505"/>
      <c r="AE70" s="505"/>
      <c r="AF70" s="505"/>
      <c r="AG70" s="505"/>
      <c r="AH70" s="505"/>
      <c r="AI70" s="505"/>
      <c r="AJ70" s="505"/>
      <c r="AK70" s="505"/>
      <c r="AL70" s="505"/>
      <c r="AM70" s="505"/>
      <c r="AN70" s="505"/>
      <c r="AO70" s="505"/>
      <c r="AR70" s="1"/>
      <c r="AS70" s="1"/>
      <c r="AT70" s="1"/>
      <c r="AU70" s="1"/>
      <c r="AW70" s="1"/>
      <c r="AX70" s="1"/>
      <c r="AY70" s="1"/>
      <c r="AZ70" s="1"/>
      <c r="BA70" s="505"/>
      <c r="BB70" s="505"/>
      <c r="BC70" s="505"/>
      <c r="BD70" s="505"/>
      <c r="BE70" s="505"/>
      <c r="BF70" s="1"/>
      <c r="BG70" s="1"/>
      <c r="BH70" s="1"/>
      <c r="BI70" s="1"/>
      <c r="BJ70" s="1"/>
      <c r="BK70" s="1"/>
    </row>
    <row r="71" spans="1:63" s="107" customFormat="1" ht="20.25" customHeight="1">
      <c r="B71" s="505"/>
      <c r="C71" s="505"/>
      <c r="D71" s="505"/>
      <c r="E71" s="505"/>
      <c r="F71" s="505"/>
      <c r="G71" s="505"/>
      <c r="H71" s="505"/>
      <c r="I71" s="505"/>
      <c r="J71" s="505"/>
      <c r="K71" s="505"/>
      <c r="L71" s="505"/>
      <c r="M71" s="505"/>
      <c r="N71" s="505"/>
      <c r="O71" s="505"/>
      <c r="P71" s="505"/>
      <c r="Q71" s="505"/>
      <c r="R71" s="505"/>
      <c r="S71" s="505"/>
      <c r="T71" s="505"/>
      <c r="U71" s="505"/>
      <c r="V71" s="505"/>
      <c r="W71" s="505"/>
      <c r="X71" s="505"/>
      <c r="Y71" s="505"/>
      <c r="Z71" s="505"/>
      <c r="AA71" s="505"/>
      <c r="AB71" s="505"/>
      <c r="AC71" s="505"/>
      <c r="AD71" s="505"/>
      <c r="AE71" s="505"/>
      <c r="AF71" s="505"/>
      <c r="AG71" s="505"/>
      <c r="AH71" s="505"/>
      <c r="AI71" s="505"/>
      <c r="AJ71" s="505"/>
      <c r="AK71" s="505"/>
      <c r="AL71" s="505"/>
      <c r="AM71" s="505"/>
      <c r="AN71" s="505"/>
      <c r="AO71" s="505"/>
      <c r="AR71" s="1"/>
      <c r="AS71" s="1"/>
      <c r="AT71" s="1"/>
      <c r="AU71" s="1"/>
      <c r="AW71" s="1"/>
      <c r="AX71" s="1"/>
      <c r="AY71" s="1"/>
      <c r="AZ71" s="1"/>
      <c r="BA71" s="505"/>
      <c r="BB71" s="505"/>
      <c r="BC71" s="505"/>
      <c r="BD71" s="505"/>
      <c r="BE71" s="505"/>
      <c r="BF71" s="1"/>
      <c r="BG71" s="1"/>
      <c r="BH71" s="1"/>
      <c r="BI71" s="1"/>
      <c r="BJ71" s="1"/>
      <c r="BK71" s="1"/>
    </row>
    <row r="72" spans="1:63" s="107" customFormat="1" ht="20.100000000000001" customHeight="1">
      <c r="B72" s="505"/>
      <c r="C72" s="505"/>
      <c r="D72" s="505"/>
      <c r="E72" s="505"/>
      <c r="F72" s="505"/>
      <c r="G72" s="505"/>
      <c r="H72" s="505"/>
      <c r="I72" s="505"/>
      <c r="J72" s="505"/>
      <c r="K72" s="505"/>
      <c r="L72" s="505"/>
      <c r="M72" s="505"/>
      <c r="N72" s="505"/>
      <c r="O72" s="505"/>
      <c r="P72" s="505"/>
      <c r="Q72" s="505"/>
      <c r="R72" s="505"/>
      <c r="S72" s="505"/>
      <c r="T72" s="505"/>
      <c r="U72" s="505"/>
      <c r="V72" s="505"/>
      <c r="W72" s="505"/>
      <c r="X72" s="505"/>
      <c r="Y72" s="505"/>
      <c r="Z72" s="505"/>
      <c r="AA72" s="505"/>
      <c r="AB72" s="505"/>
      <c r="AC72" s="505"/>
      <c r="AD72" s="505"/>
      <c r="AE72" s="505"/>
      <c r="AF72" s="505"/>
      <c r="AG72" s="505"/>
      <c r="AH72" s="505"/>
      <c r="AI72" s="505"/>
      <c r="AJ72" s="505"/>
      <c r="AK72" s="505"/>
      <c r="AL72" s="505"/>
      <c r="AM72" s="505"/>
      <c r="AN72" s="505"/>
      <c r="AO72" s="505"/>
      <c r="AR72" s="1"/>
      <c r="AS72" s="1"/>
      <c r="AT72" s="1"/>
      <c r="AU72" s="1"/>
      <c r="AW72" s="1"/>
      <c r="AX72" s="1"/>
      <c r="AY72" s="1"/>
      <c r="AZ72" s="1"/>
      <c r="BA72" s="505"/>
      <c r="BB72" s="505"/>
      <c r="BC72" s="505"/>
      <c r="BD72" s="505"/>
      <c r="BE72" s="505"/>
      <c r="BF72" s="1"/>
      <c r="BG72" s="1"/>
      <c r="BH72" s="1"/>
      <c r="BI72" s="1"/>
      <c r="BJ72" s="1"/>
      <c r="BK72" s="1"/>
    </row>
    <row r="73" spans="1:63" s="107" customFormat="1" ht="20.25" customHeight="1">
      <c r="B73" s="505"/>
      <c r="C73" s="505"/>
      <c r="D73" s="505"/>
      <c r="E73" s="505"/>
      <c r="F73" s="505"/>
      <c r="G73" s="505"/>
      <c r="H73" s="505"/>
      <c r="I73" s="505"/>
      <c r="J73" s="505"/>
      <c r="K73" s="505"/>
      <c r="L73" s="505"/>
      <c r="M73" s="505"/>
      <c r="N73" s="505"/>
      <c r="O73" s="505"/>
      <c r="P73" s="505"/>
      <c r="Q73" s="505"/>
      <c r="R73" s="505"/>
      <c r="S73" s="505"/>
      <c r="T73" s="505"/>
      <c r="U73" s="505"/>
      <c r="V73" s="505"/>
      <c r="W73" s="505"/>
      <c r="X73" s="505"/>
      <c r="Y73" s="505"/>
      <c r="Z73" s="505"/>
      <c r="AA73" s="505"/>
      <c r="AB73" s="505"/>
      <c r="AC73" s="505"/>
      <c r="AD73" s="505"/>
      <c r="AE73" s="505"/>
      <c r="AF73" s="505"/>
      <c r="AG73" s="505"/>
      <c r="AH73" s="505"/>
      <c r="AI73" s="505"/>
      <c r="AJ73" s="505"/>
      <c r="AK73" s="505"/>
      <c r="AL73" s="505"/>
      <c r="AM73" s="505"/>
      <c r="AN73" s="505"/>
      <c r="AO73" s="505"/>
      <c r="AR73" s="1"/>
      <c r="AS73" s="1"/>
      <c r="AT73" s="1"/>
      <c r="AU73" s="1"/>
      <c r="AW73" s="1"/>
      <c r="AX73" s="1"/>
      <c r="AY73" s="1"/>
      <c r="AZ73" s="1"/>
      <c r="BA73" s="505"/>
      <c r="BB73" s="505"/>
      <c r="BC73" s="505"/>
      <c r="BD73" s="505"/>
      <c r="BE73" s="505"/>
      <c r="BF73" s="1"/>
      <c r="BG73" s="1"/>
      <c r="BH73" s="1"/>
      <c r="BI73" s="1"/>
      <c r="BJ73" s="1"/>
      <c r="BK73" s="1"/>
    </row>
    <row r="74" spans="1:63" s="107" customFormat="1" ht="30" customHeight="1">
      <c r="B74" s="102"/>
      <c r="C74" s="102"/>
      <c r="D74" s="102"/>
      <c r="E74" s="102"/>
      <c r="F74" s="102"/>
      <c r="G74" s="102"/>
      <c r="H74" s="102"/>
      <c r="I74" s="102"/>
      <c r="J74" s="102"/>
      <c r="K74" s="102"/>
      <c r="L74" s="102"/>
      <c r="M74" s="102"/>
      <c r="N74" s="102"/>
      <c r="O74" s="102"/>
      <c r="P74" s="102"/>
      <c r="Q74" s="102"/>
      <c r="R74" s="102"/>
      <c r="S74" s="102"/>
      <c r="T74" s="102"/>
      <c r="U74" s="102"/>
      <c r="V74" s="102"/>
      <c r="W74" s="102"/>
      <c r="X74" s="102"/>
      <c r="Y74" s="102"/>
      <c r="Z74" s="102"/>
      <c r="AA74" s="102"/>
      <c r="AB74" s="102"/>
      <c r="AC74" s="102"/>
      <c r="AD74" s="102"/>
      <c r="AE74" s="102"/>
      <c r="AF74" s="102"/>
      <c r="AG74" s="102"/>
      <c r="AH74" s="102"/>
      <c r="AI74" s="102"/>
      <c r="AJ74" s="102"/>
      <c r="AK74" s="102"/>
      <c r="AL74" s="102"/>
      <c r="AM74" s="102"/>
      <c r="AN74" s="102"/>
      <c r="AO74" s="102"/>
      <c r="AR74" s="1"/>
      <c r="AS74" s="1"/>
      <c r="AT74" s="1"/>
      <c r="AU74" s="1"/>
      <c r="AW74" s="1"/>
      <c r="AX74" s="1"/>
      <c r="AY74" s="1"/>
      <c r="AZ74" s="1"/>
      <c r="BA74" s="505"/>
      <c r="BB74" s="505"/>
      <c r="BC74" s="505"/>
      <c r="BD74" s="505"/>
      <c r="BE74" s="505"/>
      <c r="BF74" s="1"/>
      <c r="BG74" s="1"/>
      <c r="BH74" s="1"/>
      <c r="BI74" s="1"/>
      <c r="BJ74" s="1"/>
      <c r="BK74" s="1"/>
    </row>
    <row r="75" spans="1:63" s="107" customFormat="1" ht="20.25" customHeight="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R75" s="1"/>
      <c r="AS75" s="1"/>
      <c r="AT75" s="1"/>
      <c r="AU75" s="1"/>
      <c r="AW75" s="1"/>
      <c r="AX75" s="1"/>
      <c r="AY75" s="1"/>
      <c r="AZ75" s="1"/>
      <c r="BA75" s="505"/>
      <c r="BB75" s="505"/>
      <c r="BC75" s="505"/>
      <c r="BD75" s="505"/>
      <c r="BE75" s="505"/>
      <c r="BF75" s="1"/>
      <c r="BG75" s="1"/>
      <c r="BH75" s="1"/>
      <c r="BI75" s="1"/>
      <c r="BJ75" s="1"/>
      <c r="BK75" s="1"/>
    </row>
    <row r="76" spans="1:63" s="107" customFormat="1" ht="20.100000000000001" customHeight="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R76" s="1"/>
      <c r="AS76" s="1"/>
      <c r="AT76" s="1"/>
      <c r="AU76" s="1"/>
      <c r="AW76" s="1"/>
      <c r="AX76" s="1"/>
      <c r="AY76" s="1"/>
      <c r="AZ76" s="1"/>
      <c r="BA76" s="505"/>
      <c r="BB76" s="505"/>
      <c r="BC76" s="505"/>
      <c r="BD76" s="505"/>
      <c r="BE76" s="505"/>
      <c r="BF76" s="1"/>
      <c r="BG76" s="1"/>
      <c r="BH76" s="1"/>
      <c r="BI76" s="1"/>
      <c r="BJ76" s="1"/>
      <c r="BK76" s="1"/>
    </row>
    <row r="77" spans="1:63" s="107" customFormat="1" ht="20.25" customHeight="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R77" s="1"/>
      <c r="AS77" s="1"/>
      <c r="AT77" s="1"/>
      <c r="AU77" s="1"/>
      <c r="AW77" s="1"/>
      <c r="AX77" s="1"/>
      <c r="AY77" s="1"/>
      <c r="AZ77" s="1"/>
      <c r="BA77" s="505"/>
      <c r="BB77" s="505"/>
      <c r="BC77" s="505"/>
      <c r="BD77" s="505"/>
      <c r="BE77" s="505"/>
      <c r="BF77" s="1"/>
      <c r="BG77" s="1"/>
      <c r="BH77" s="1"/>
      <c r="BI77" s="1"/>
      <c r="BJ77" s="1"/>
      <c r="BK77" s="1"/>
    </row>
    <row r="78" spans="1:63" s="107" customFormat="1" ht="30" customHeight="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R78" s="1"/>
      <c r="AS78" s="1"/>
      <c r="AT78" s="1"/>
      <c r="AU78" s="1"/>
      <c r="AW78" s="1"/>
      <c r="AX78" s="1"/>
      <c r="AY78" s="1"/>
      <c r="AZ78" s="1"/>
      <c r="BA78" s="102"/>
      <c r="BB78" s="102"/>
      <c r="BC78" s="102"/>
      <c r="BD78" s="102"/>
      <c r="BE78" s="102"/>
      <c r="BF78" s="1"/>
      <c r="BG78" s="1"/>
      <c r="BH78" s="1"/>
      <c r="BI78" s="1"/>
      <c r="BJ78" s="1"/>
      <c r="BK78" s="1"/>
    </row>
    <row r="79" spans="1:63" s="107" customFormat="1" ht="20.25" customHeight="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R79" s="1"/>
      <c r="AS79" s="1"/>
      <c r="AT79" s="1"/>
      <c r="AU79" s="1"/>
      <c r="AW79" s="1"/>
      <c r="AX79" s="1"/>
      <c r="AY79" s="1"/>
      <c r="AZ79" s="1"/>
      <c r="BA79" s="1"/>
      <c r="BB79" s="1"/>
      <c r="BC79" s="1"/>
      <c r="BD79" s="1"/>
      <c r="BE79" s="1"/>
      <c r="BF79" s="1"/>
      <c r="BG79" s="1"/>
      <c r="BH79" s="1"/>
      <c r="BI79" s="1"/>
      <c r="BJ79" s="1"/>
      <c r="BK79" s="1"/>
    </row>
    <row r="80" spans="1:63" s="107" customFormat="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R80" s="1"/>
      <c r="AS80" s="1"/>
      <c r="AT80" s="1"/>
      <c r="AU80" s="1"/>
      <c r="AW80" s="1"/>
      <c r="AX80" s="1"/>
      <c r="AY80" s="1"/>
      <c r="AZ80" s="1"/>
      <c r="BA80" s="1"/>
      <c r="BB80" s="1"/>
      <c r="BC80" s="1"/>
      <c r="BD80" s="1"/>
      <c r="BE80" s="1"/>
      <c r="BF80" s="1"/>
      <c r="BG80" s="1"/>
      <c r="BH80" s="1"/>
      <c r="BI80" s="1"/>
      <c r="BJ80" s="1"/>
      <c r="BK80" s="1"/>
    </row>
    <row r="81" spans="1:63" s="107" customFormat="1" ht="20.25" customHeight="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R81" s="1"/>
      <c r="AS81" s="1"/>
      <c r="AT81" s="1"/>
      <c r="AU81" s="1"/>
      <c r="AW81" s="1"/>
      <c r="AX81" s="1"/>
      <c r="AY81" s="1"/>
      <c r="AZ81" s="1"/>
      <c r="BA81" s="1"/>
      <c r="BB81" s="1"/>
      <c r="BC81" s="1"/>
      <c r="BD81" s="1"/>
      <c r="BE81" s="1"/>
      <c r="BF81" s="1"/>
      <c r="BG81" s="1"/>
      <c r="BH81" s="1"/>
      <c r="BI81" s="1"/>
      <c r="BJ81" s="1"/>
      <c r="BK81" s="1"/>
    </row>
    <row r="82" spans="1:63" s="107" customFormat="1" ht="30" customHeight="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R82" s="1"/>
      <c r="AS82" s="1"/>
      <c r="AT82" s="1"/>
      <c r="AU82" s="1"/>
      <c r="AW82" s="1"/>
      <c r="AX82" s="1"/>
      <c r="AY82" s="1"/>
      <c r="AZ82" s="1"/>
      <c r="BA82" s="1"/>
      <c r="BB82" s="1"/>
      <c r="BC82" s="1"/>
      <c r="BD82" s="1"/>
      <c r="BE82" s="1"/>
      <c r="BF82" s="1"/>
      <c r="BG82" s="1"/>
      <c r="BH82" s="1"/>
      <c r="BI82" s="1"/>
      <c r="BJ82" s="1"/>
      <c r="BK82" s="1"/>
    </row>
    <row r="83" spans="1:63" s="107" customFormat="1" ht="20.25" customHeight="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R83" s="1"/>
      <c r="AS83" s="1"/>
      <c r="AT83" s="1"/>
      <c r="AU83" s="1"/>
      <c r="AW83" s="1"/>
      <c r="AX83" s="1"/>
      <c r="AY83" s="1"/>
      <c r="AZ83" s="1"/>
      <c r="BA83" s="1"/>
      <c r="BB83" s="1"/>
      <c r="BC83" s="1"/>
      <c r="BD83" s="1"/>
      <c r="BE83" s="1"/>
      <c r="BF83" s="1"/>
      <c r="BG83" s="1"/>
      <c r="BH83" s="1"/>
      <c r="BI83" s="1"/>
      <c r="BJ83" s="1"/>
      <c r="BK83" s="1"/>
    </row>
    <row r="84" spans="1:63" s="107" customFormat="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R84" s="1"/>
      <c r="AS84" s="1"/>
      <c r="AT84" s="1"/>
      <c r="AU84" s="1"/>
      <c r="AW84" s="1"/>
      <c r="AX84" s="1"/>
      <c r="AY84" s="1"/>
      <c r="AZ84" s="1"/>
      <c r="BA84" s="1"/>
      <c r="BB84" s="1"/>
      <c r="BC84" s="1"/>
      <c r="BD84" s="1"/>
      <c r="BE84" s="1"/>
      <c r="BF84" s="1"/>
      <c r="BG84" s="1"/>
      <c r="BH84" s="1"/>
      <c r="BI84" s="1"/>
      <c r="BJ84" s="1"/>
      <c r="BK84" s="1"/>
    </row>
    <row r="85" spans="1:63" s="107" customFormat="1" ht="20.25" customHeight="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R85" s="1"/>
      <c r="AS85" s="1"/>
      <c r="AT85" s="1"/>
      <c r="AU85" s="1"/>
      <c r="AW85" s="1"/>
      <c r="AX85" s="1"/>
      <c r="AY85" s="1"/>
      <c r="AZ85" s="1"/>
      <c r="BA85" s="1"/>
      <c r="BB85" s="1"/>
      <c r="BC85" s="1"/>
      <c r="BD85" s="1"/>
      <c r="BE85" s="1"/>
      <c r="BF85" s="1"/>
      <c r="BG85" s="1"/>
      <c r="BH85" s="1"/>
      <c r="BI85" s="1"/>
      <c r="BJ85" s="1"/>
      <c r="BK85" s="1"/>
    </row>
    <row r="86" spans="1:63" s="107" customFormat="1" ht="30" customHeight="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R86" s="1"/>
      <c r="AS86" s="1"/>
      <c r="AT86" s="1"/>
      <c r="AU86" s="1"/>
      <c r="AW86" s="1"/>
      <c r="AX86" s="1"/>
      <c r="AY86" s="1"/>
      <c r="AZ86" s="1"/>
      <c r="BA86" s="1"/>
      <c r="BB86" s="1"/>
      <c r="BC86" s="1"/>
      <c r="BD86" s="1"/>
      <c r="BE86" s="1"/>
      <c r="BF86" s="1"/>
      <c r="BG86" s="1"/>
      <c r="BH86" s="1"/>
      <c r="BI86" s="1"/>
      <c r="BJ86" s="1"/>
      <c r="BK86" s="1"/>
    </row>
    <row r="87" spans="1:63" s="107" customFormat="1" ht="20.25" customHeight="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R87" s="1"/>
      <c r="AS87" s="1"/>
      <c r="AT87" s="1"/>
      <c r="AU87" s="1"/>
      <c r="AW87" s="1"/>
      <c r="AX87" s="1"/>
      <c r="AY87" s="1"/>
      <c r="AZ87" s="1"/>
      <c r="BA87" s="1"/>
      <c r="BB87" s="1"/>
      <c r="BC87" s="1"/>
      <c r="BD87" s="1"/>
      <c r="BE87" s="1"/>
      <c r="BF87" s="1"/>
      <c r="BG87" s="1"/>
      <c r="BH87" s="1"/>
      <c r="BI87" s="1"/>
      <c r="BJ87" s="1"/>
      <c r="BK87" s="1"/>
    </row>
    <row r="88" spans="1:63" s="107" customFormat="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R88" s="1"/>
      <c r="AS88" s="1"/>
      <c r="AT88" s="1"/>
      <c r="AU88" s="1"/>
      <c r="AW88" s="1"/>
      <c r="AX88" s="1"/>
      <c r="AY88" s="1"/>
      <c r="AZ88" s="1"/>
      <c r="BA88" s="1"/>
      <c r="BB88" s="1"/>
      <c r="BC88" s="1"/>
      <c r="BD88" s="1"/>
      <c r="BE88" s="1"/>
      <c r="BF88" s="1"/>
      <c r="BG88" s="1"/>
      <c r="BH88" s="1"/>
      <c r="BI88" s="1"/>
      <c r="BJ88" s="1"/>
      <c r="BK88" s="1"/>
    </row>
    <row r="89" spans="1:63" s="107" customFormat="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R89" s="1"/>
      <c r="AS89" s="1"/>
      <c r="AT89" s="1"/>
      <c r="AU89" s="1"/>
      <c r="AW89" s="1"/>
      <c r="AX89" s="1"/>
      <c r="AY89" s="1"/>
      <c r="AZ89" s="1"/>
      <c r="BA89" s="1"/>
      <c r="BB89" s="1"/>
      <c r="BC89" s="1"/>
      <c r="BD89" s="1"/>
      <c r="BE89" s="1"/>
      <c r="BF89" s="1"/>
      <c r="BG89" s="1"/>
      <c r="BH89" s="1"/>
      <c r="BI89" s="1"/>
      <c r="BJ89" s="1"/>
      <c r="BK89" s="1"/>
    </row>
    <row r="90" spans="1:63" s="107" customFormat="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R90" s="1"/>
      <c r="AS90" s="1"/>
      <c r="AT90" s="1"/>
      <c r="AU90" s="1"/>
      <c r="AW90" s="1"/>
      <c r="AX90" s="1"/>
      <c r="AY90" s="1"/>
      <c r="AZ90" s="1"/>
      <c r="BA90" s="1"/>
      <c r="BB90" s="1"/>
      <c r="BC90" s="1"/>
      <c r="BD90" s="1"/>
      <c r="BE90" s="1"/>
      <c r="BF90" s="1"/>
      <c r="BG90" s="1"/>
      <c r="BH90" s="1"/>
      <c r="BI90" s="1"/>
      <c r="BJ90" s="1"/>
      <c r="BK90" s="1"/>
    </row>
    <row r="91" spans="1:63" s="107" customFormat="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R91" s="1"/>
      <c r="AS91" s="1"/>
      <c r="AT91" s="1"/>
      <c r="AU91" s="1"/>
      <c r="AW91" s="1"/>
      <c r="AX91" s="1"/>
      <c r="AY91" s="1"/>
      <c r="AZ91" s="1"/>
      <c r="BA91" s="1"/>
      <c r="BB91" s="1"/>
      <c r="BC91" s="1"/>
      <c r="BD91" s="1"/>
      <c r="BE91" s="1"/>
      <c r="BF91" s="1"/>
      <c r="BG91" s="1"/>
      <c r="BH91" s="1"/>
      <c r="BI91" s="1"/>
      <c r="BJ91" s="1"/>
      <c r="BK91" s="1"/>
    </row>
    <row r="92" spans="1:63" s="107" customFormat="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R92" s="1"/>
      <c r="AS92" s="1"/>
      <c r="AT92" s="1"/>
      <c r="AU92" s="1"/>
      <c r="AW92" s="1"/>
      <c r="AX92" s="1"/>
      <c r="AY92" s="1"/>
      <c r="AZ92" s="1"/>
      <c r="BA92" s="1"/>
      <c r="BB92" s="1"/>
      <c r="BC92" s="1"/>
      <c r="BD92" s="1"/>
      <c r="BE92" s="1"/>
      <c r="BF92" s="1"/>
      <c r="BG92" s="1"/>
      <c r="BH92" s="1"/>
      <c r="BI92" s="1"/>
      <c r="BJ92" s="1"/>
      <c r="BK92" s="1"/>
    </row>
    <row r="93" spans="1:63" s="505" customFormat="1">
      <c r="A93" s="107"/>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R93" s="1"/>
      <c r="AS93" s="1"/>
      <c r="AT93" s="1"/>
      <c r="AU93" s="1"/>
      <c r="AW93" s="1"/>
      <c r="AX93" s="1"/>
      <c r="AY93" s="1"/>
      <c r="AZ93" s="1"/>
      <c r="BA93" s="1"/>
      <c r="BB93" s="1"/>
      <c r="BC93" s="1"/>
      <c r="BD93" s="1"/>
      <c r="BE93" s="1"/>
      <c r="BF93" s="1"/>
      <c r="BG93" s="1"/>
      <c r="BH93" s="1"/>
      <c r="BI93" s="1"/>
      <c r="BJ93" s="1"/>
      <c r="BK93" s="1"/>
    </row>
    <row r="94" spans="1:63" s="505" customFormat="1">
      <c r="A94" s="107"/>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R94" s="1"/>
      <c r="AS94" s="1"/>
      <c r="AT94" s="1"/>
      <c r="AU94" s="1"/>
      <c r="AW94" s="1"/>
      <c r="AX94" s="1"/>
      <c r="AY94" s="1"/>
      <c r="AZ94" s="1"/>
      <c r="BA94" s="1"/>
      <c r="BB94" s="1"/>
      <c r="BC94" s="1"/>
      <c r="BD94" s="1"/>
      <c r="BE94" s="1"/>
      <c r="BF94" s="1"/>
      <c r="BG94" s="1"/>
      <c r="BH94" s="1"/>
      <c r="BI94" s="1"/>
      <c r="BJ94" s="1"/>
      <c r="BK94" s="1"/>
    </row>
    <row r="95" spans="1:63" s="505" customFormat="1">
      <c r="A95" s="107"/>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R95" s="1"/>
      <c r="AS95" s="1"/>
      <c r="AT95" s="1"/>
      <c r="AU95" s="1"/>
      <c r="AW95" s="1"/>
      <c r="AX95" s="1"/>
      <c r="AY95" s="1"/>
      <c r="AZ95" s="1"/>
      <c r="BA95" s="1"/>
      <c r="BB95" s="1"/>
      <c r="BC95" s="1"/>
      <c r="BD95" s="1"/>
      <c r="BE95" s="1"/>
      <c r="BF95" s="1"/>
      <c r="BG95" s="1"/>
      <c r="BH95" s="1"/>
      <c r="BI95" s="1"/>
      <c r="BJ95" s="1"/>
      <c r="BK95" s="1"/>
    </row>
    <row r="96" spans="1:63" s="505" customFormat="1">
      <c r="A96" s="107"/>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R96" s="1"/>
      <c r="AS96" s="1"/>
      <c r="AT96" s="1"/>
      <c r="AU96" s="1"/>
      <c r="AW96" s="1"/>
      <c r="AX96" s="1"/>
      <c r="AY96" s="1"/>
      <c r="AZ96" s="1"/>
      <c r="BA96" s="1"/>
      <c r="BB96" s="1"/>
      <c r="BC96" s="1"/>
      <c r="BD96" s="1"/>
      <c r="BE96" s="1"/>
      <c r="BF96" s="1"/>
      <c r="BG96" s="1"/>
      <c r="BH96" s="1"/>
      <c r="BI96" s="1"/>
      <c r="BJ96" s="1"/>
      <c r="BK96" s="1"/>
    </row>
    <row r="97" spans="1:63" s="505" customFormat="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R97" s="1"/>
      <c r="AS97" s="1"/>
      <c r="AT97" s="1"/>
      <c r="AU97" s="1"/>
      <c r="AW97" s="1"/>
      <c r="AX97" s="1"/>
      <c r="AY97" s="1"/>
      <c r="AZ97" s="1"/>
      <c r="BA97" s="1"/>
      <c r="BB97" s="1"/>
      <c r="BC97" s="1"/>
      <c r="BD97" s="1"/>
      <c r="BE97" s="1"/>
      <c r="BF97" s="1"/>
      <c r="BG97" s="1"/>
      <c r="BH97" s="1"/>
      <c r="BI97" s="1"/>
      <c r="BJ97" s="1"/>
      <c r="BK97" s="1"/>
    </row>
    <row r="98" spans="1:63" s="505" customFormat="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R98" s="1"/>
      <c r="AS98" s="1"/>
      <c r="AT98" s="1"/>
      <c r="AU98" s="1"/>
      <c r="AW98" s="1"/>
      <c r="AX98" s="1"/>
      <c r="AY98" s="1"/>
      <c r="AZ98" s="1"/>
      <c r="BA98" s="1"/>
      <c r="BB98" s="1"/>
      <c r="BC98" s="1"/>
      <c r="BD98" s="1"/>
      <c r="BE98" s="1"/>
      <c r="BF98" s="1"/>
      <c r="BG98" s="1"/>
      <c r="BH98" s="1"/>
      <c r="BI98" s="1"/>
      <c r="BJ98" s="1"/>
      <c r="BK98" s="1"/>
    </row>
    <row r="99" spans="1:63" s="505" customFormat="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R99" s="1"/>
      <c r="AS99" s="1"/>
      <c r="AT99" s="1"/>
      <c r="AU99" s="1"/>
      <c r="AW99" s="1"/>
      <c r="AX99" s="1"/>
      <c r="AY99" s="1"/>
      <c r="AZ99" s="1"/>
      <c r="BA99" s="1"/>
      <c r="BB99" s="1"/>
      <c r="BC99" s="1"/>
      <c r="BD99" s="1"/>
      <c r="BE99" s="1"/>
      <c r="BF99" s="1"/>
      <c r="BG99" s="1"/>
      <c r="BH99" s="1"/>
      <c r="BI99" s="1"/>
      <c r="BJ99" s="1"/>
      <c r="BK99" s="1"/>
    </row>
    <row r="100" spans="1:63" s="505" customFormat="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R100" s="1"/>
      <c r="AS100" s="1"/>
      <c r="AT100" s="1"/>
      <c r="AU100" s="1"/>
      <c r="AW100" s="1"/>
      <c r="AX100" s="1"/>
      <c r="AY100" s="1"/>
      <c r="AZ100" s="1"/>
      <c r="BA100" s="1"/>
      <c r="BB100" s="1"/>
      <c r="BC100" s="1"/>
      <c r="BD100" s="1"/>
      <c r="BE100" s="1"/>
      <c r="BF100" s="1"/>
      <c r="BG100" s="1"/>
      <c r="BH100" s="1"/>
      <c r="BI100" s="1"/>
      <c r="BJ100" s="1"/>
      <c r="BK100" s="1"/>
    </row>
    <row r="101" spans="1:63" s="505" customFormat="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02"/>
      <c r="AR101" s="1"/>
      <c r="AS101" s="1"/>
      <c r="AT101" s="1"/>
      <c r="AU101" s="1"/>
      <c r="AW101" s="1"/>
      <c r="AX101" s="1"/>
      <c r="AY101" s="1"/>
      <c r="AZ101" s="1"/>
      <c r="BA101" s="1"/>
      <c r="BB101" s="1"/>
      <c r="BC101" s="1"/>
      <c r="BD101" s="1"/>
      <c r="BE101" s="1"/>
      <c r="BF101" s="1"/>
      <c r="BG101" s="1"/>
      <c r="BH101" s="1"/>
      <c r="BI101" s="1"/>
      <c r="BJ101" s="1"/>
      <c r="BK101" s="1"/>
    </row>
    <row r="102" spans="1:63" s="102" customFormat="1">
      <c r="A102" s="505"/>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R102" s="1"/>
      <c r="AS102" s="1"/>
      <c r="AT102" s="1"/>
      <c r="AU102" s="1"/>
      <c r="AW102" s="1"/>
      <c r="AX102" s="1"/>
      <c r="AY102" s="1"/>
      <c r="AZ102" s="1"/>
      <c r="BA102" s="1"/>
      <c r="BB102" s="1"/>
      <c r="BC102" s="1"/>
      <c r="BD102" s="1"/>
      <c r="BE102" s="1"/>
      <c r="BF102" s="1"/>
      <c r="BG102" s="1"/>
      <c r="BH102" s="1"/>
      <c r="BI102" s="1"/>
      <c r="BJ102" s="1"/>
      <c r="BK102" s="1"/>
    </row>
    <row r="103" spans="1:63">
      <c r="A103" s="505"/>
    </row>
    <row r="104" spans="1:63">
      <c r="A104" s="505"/>
    </row>
    <row r="105" spans="1:63">
      <c r="A105" s="505"/>
    </row>
    <row r="106" spans="1:63">
      <c r="A106" s="102"/>
    </row>
  </sheetData>
  <sheetProtection sheet="1"/>
  <mergeCells count="30">
    <mergeCell ref="Y29:AG29"/>
    <mergeCell ref="L21:T21"/>
    <mergeCell ref="L23:T23"/>
    <mergeCell ref="L29:T29"/>
    <mergeCell ref="L5:M6"/>
    <mergeCell ref="G5:H5"/>
    <mergeCell ref="G6:H6"/>
    <mergeCell ref="B9:E9"/>
    <mergeCell ref="H17:L19"/>
    <mergeCell ref="I5:I6"/>
    <mergeCell ref="K5:K6"/>
    <mergeCell ref="I10:AO10"/>
    <mergeCell ref="AC5:AE6"/>
    <mergeCell ref="W5:AA8"/>
    <mergeCell ref="N5:N6"/>
    <mergeCell ref="J5:J6"/>
    <mergeCell ref="O5:T6"/>
    <mergeCell ref="P18:S18"/>
    <mergeCell ref="M18:O18"/>
    <mergeCell ref="BB12:BD13"/>
    <mergeCell ref="BE12:BE14"/>
    <mergeCell ref="AI27:AL27"/>
    <mergeCell ref="D17:E17"/>
    <mergeCell ref="D18:E18"/>
    <mergeCell ref="D19:E19"/>
    <mergeCell ref="L25:T25"/>
    <mergeCell ref="L27:T27"/>
    <mergeCell ref="AI25:AL25"/>
    <mergeCell ref="Y25:AG25"/>
    <mergeCell ref="Y27:AG27"/>
  </mergeCells>
  <conditionalFormatting sqref="T18">
    <cfRule type="iconSet" priority="661">
      <iconSet showValue="0">
        <cfvo type="percent" val="0"/>
        <cfvo type="num" val="5"/>
        <cfvo type="num" val="10"/>
      </iconSet>
    </cfRule>
  </conditionalFormatting>
  <conditionalFormatting sqref="G5:H5">
    <cfRule type="beginsWith" dxfId="7313" priority="327" operator="beginsWith" text="?">
      <formula>LEFT(G5,LEN("?"))="?"</formula>
    </cfRule>
  </conditionalFormatting>
  <conditionalFormatting sqref="J5 L5">
    <cfRule type="beginsWith" dxfId="7312" priority="326" operator="beginsWith" text="?">
      <formula>LEFT(J5,LEN("?"))="?"</formula>
    </cfRule>
  </conditionalFormatting>
  <conditionalFormatting sqref="G6:H6">
    <cfRule type="beginsWith" dxfId="7311" priority="325" operator="beginsWith" text="?">
      <formula>LEFT(G6,LEN("?"))="?"</formula>
    </cfRule>
  </conditionalFormatting>
  <conditionalFormatting sqref="O5:T6">
    <cfRule type="beginsWith" dxfId="7310" priority="324" operator="beginsWith" text="?">
      <formula>LEFT(O5,LEN("?"))="?"</formula>
    </cfRule>
  </conditionalFormatting>
  <conditionalFormatting sqref="D18">
    <cfRule type="beginsWith" dxfId="7309" priority="323" operator="beginsWith" text="?">
      <formula>LEFT(D18,LEN("?"))="?"</formula>
    </cfRule>
  </conditionalFormatting>
  <conditionalFormatting sqref="H17:L19">
    <cfRule type="beginsWith" dxfId="7308" priority="312" operator="beginsWith" text="?">
      <formula>LEFT(H17,LEN("?"))="?"</formula>
    </cfRule>
  </conditionalFormatting>
  <conditionalFormatting sqref="P18:S18">
    <cfRule type="containsText" dxfId="7307" priority="301" operator="containsText" text="ggggggggggggggg">
      <formula>NOT(ISERROR(SEARCH("ggggggggggggggg",P18)))</formula>
    </cfRule>
  </conditionalFormatting>
  <conditionalFormatting sqref="P18:S18">
    <cfRule type="containsText" dxfId="7306" priority="302" operator="containsText" text="gggggggggg">
      <formula>NOT(ISERROR(SEARCH("gggggggggg",P18)))</formula>
    </cfRule>
  </conditionalFormatting>
  <conditionalFormatting sqref="P18:S18">
    <cfRule type="containsText" dxfId="7305" priority="303" operator="containsText" text="ggggg">
      <formula>NOT(ISERROR(SEARCH("ggggg",P18)))</formula>
    </cfRule>
  </conditionalFormatting>
  <conditionalFormatting sqref="P18:S18">
    <cfRule type="containsText" dxfId="7304" priority="304" operator="containsText" text="g">
      <formula>NOT(ISERROR(SEARCH("g",P18)))</formula>
    </cfRule>
  </conditionalFormatting>
  <conditionalFormatting sqref="U18">
    <cfRule type="cellIs" dxfId="7303" priority="269" operator="between">
      <formula>15</formula>
      <formula>20</formula>
    </cfRule>
  </conditionalFormatting>
  <conditionalFormatting sqref="U18">
    <cfRule type="cellIs" dxfId="7302" priority="270" operator="between">
      <formula>10</formula>
      <formula>14.999</formula>
    </cfRule>
  </conditionalFormatting>
  <conditionalFormatting sqref="U18">
    <cfRule type="cellIs" dxfId="7301" priority="271" operator="between">
      <formula>5</formula>
      <formula>9.999</formula>
    </cfRule>
  </conditionalFormatting>
  <conditionalFormatting sqref="U18">
    <cfRule type="cellIs" dxfId="7300" priority="272" operator="between">
      <formula>0.001</formula>
      <formula>4.999</formula>
    </cfRule>
  </conditionalFormatting>
  <conditionalFormatting sqref="U21">
    <cfRule type="cellIs" dxfId="7299" priority="237" operator="between">
      <formula>75</formula>
      <formula>100</formula>
    </cfRule>
  </conditionalFormatting>
  <conditionalFormatting sqref="U21">
    <cfRule type="cellIs" dxfId="7298" priority="238" operator="between">
      <formula>50</formula>
      <formula>74.999</formula>
    </cfRule>
  </conditionalFormatting>
  <conditionalFormatting sqref="U21">
    <cfRule type="cellIs" dxfId="7297" priority="239" operator="between">
      <formula>25</formula>
      <formula>49.999</formula>
    </cfRule>
  </conditionalFormatting>
  <conditionalFormatting sqref="U21">
    <cfRule type="cellIs" dxfId="7296" priority="240" operator="between">
      <formula>0.001</formula>
      <formula>24.999</formula>
    </cfRule>
  </conditionalFormatting>
  <conditionalFormatting sqref="W18">
    <cfRule type="cellIs" dxfId="7295" priority="24517" operator="greaterThan">
      <formula>3</formula>
    </cfRule>
  </conditionalFormatting>
  <conditionalFormatting sqref="W18">
    <cfRule type="cellIs" dxfId="7294" priority="24518" operator="lessThan">
      <formula>1</formula>
    </cfRule>
  </conditionalFormatting>
  <conditionalFormatting sqref="W18">
    <cfRule type="cellIs" dxfId="7293" priority="24519" operator="equal">
      <formula>3</formula>
    </cfRule>
  </conditionalFormatting>
  <conditionalFormatting sqref="W18">
    <cfRule type="cellIs" dxfId="7292" priority="24520" operator="equal">
      <formula>2</formula>
    </cfRule>
  </conditionalFormatting>
  <conditionalFormatting sqref="W18">
    <cfRule type="cellIs" dxfId="7291" priority="24521" operator="equal">
      <formula>#REF!</formula>
    </cfRule>
  </conditionalFormatting>
  <pageMargins left="0.70866141732283472" right="0.70866141732283472" top="0.74803149606299213" bottom="0.74803149606299213" header="0.31496062992125984" footer="0.31496062992125984"/>
  <pageSetup paperSize="9" scale="36" orientation="landscape"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Données!$T$10</xm:f>
          </x14:formula1>
          <xm:sqref>D18:E18</xm:sqref>
        </x14:dataValidation>
        <x14:dataValidation type="list" allowBlank="1" showInputMessage="1">
          <x14:formula1>
            <xm:f>Données!$R$10</xm:f>
          </x14:formula1>
          <xm:sqref>H17:L19</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34</vt:i4>
      </vt:variant>
      <vt:variant>
        <vt:lpstr>Plages nommées</vt:lpstr>
      </vt:variant>
      <vt:variant>
        <vt:i4>29</vt:i4>
      </vt:variant>
    </vt:vector>
  </HeadingPairs>
  <TitlesOfParts>
    <vt:vector size="63" baseType="lpstr">
      <vt:lpstr>LiinSC</vt:lpstr>
      <vt:lpstr>Paliers</vt:lpstr>
      <vt:lpstr>Équipe</vt:lpstr>
      <vt:lpstr>Suivi des évaluations</vt:lpstr>
      <vt:lpstr>LSL 2nde TraNE (sem 1)</vt:lpstr>
      <vt:lpstr>LSL 2nde TraNE (sem 2)</vt:lpstr>
      <vt:lpstr>1 Préparation </vt:lpstr>
      <vt:lpstr>2 Réaliser mettre en service</vt:lpstr>
      <vt:lpstr>3-Maintenance</vt:lpstr>
      <vt:lpstr>4 Communication</vt:lpstr>
      <vt:lpstr>5 Tranversales</vt:lpstr>
      <vt:lpstr>1-Progression Préparer</vt:lpstr>
      <vt:lpstr>2-Progression réaliser m.s</vt:lpstr>
      <vt:lpstr>3-Progression Maintenance</vt:lpstr>
      <vt:lpstr>4-Communication </vt:lpstr>
      <vt:lpstr>5- Tranversales</vt:lpstr>
      <vt:lpstr>Bilan</vt:lpstr>
      <vt:lpstr>Profil MEE</vt:lpstr>
      <vt:lpstr>Bilan MEE</vt:lpstr>
      <vt:lpstr>Profil ICCER</vt:lpstr>
      <vt:lpstr>Bilan ICCER</vt:lpstr>
      <vt:lpstr>Profil MELEC</vt:lpstr>
      <vt:lpstr>Bilan MELEC</vt:lpstr>
      <vt:lpstr>Profil SN</vt:lpstr>
      <vt:lpstr>Bilan SN</vt:lpstr>
      <vt:lpstr>Profil MFER</vt:lpstr>
      <vt:lpstr>Bilan MFER</vt:lpstr>
      <vt:lpstr>Donnees MFER</vt:lpstr>
      <vt:lpstr>Donnees MEE</vt:lpstr>
      <vt:lpstr>Donnees ICCER</vt:lpstr>
      <vt:lpstr>Donnees MELEC</vt:lpstr>
      <vt:lpstr>Donnees SN</vt:lpstr>
      <vt:lpstr>Données</vt:lpstr>
      <vt:lpstr>Professeurs (1)</vt:lpstr>
      <vt:lpstr>'1 Préparation '!Zone_d_impression</vt:lpstr>
      <vt:lpstr>'1-Progression Préparer'!Zone_d_impression</vt:lpstr>
      <vt:lpstr>'2 Réaliser mettre en service'!Zone_d_impression</vt:lpstr>
      <vt:lpstr>'2-Progression réaliser m.s'!Zone_d_impression</vt:lpstr>
      <vt:lpstr>'3-Maintenance'!Zone_d_impression</vt:lpstr>
      <vt:lpstr>'3-Progression Maintenance'!Zone_d_impression</vt:lpstr>
      <vt:lpstr>'4 Communication'!Zone_d_impression</vt:lpstr>
      <vt:lpstr>'4-Communication '!Zone_d_impression</vt:lpstr>
      <vt:lpstr>'5 Tranversales'!Zone_d_impression</vt:lpstr>
      <vt:lpstr>'5- Tranversales'!Zone_d_impression</vt:lpstr>
      <vt:lpstr>Bilan!Zone_d_impression</vt:lpstr>
      <vt:lpstr>'Bilan ICCER'!Zone_d_impression</vt:lpstr>
      <vt:lpstr>'Bilan MEE'!Zone_d_impression</vt:lpstr>
      <vt:lpstr>'Bilan MELEC'!Zone_d_impression</vt:lpstr>
      <vt:lpstr>'Bilan MFER'!Zone_d_impression</vt:lpstr>
      <vt:lpstr>'Bilan SN'!Zone_d_impression</vt:lpstr>
      <vt:lpstr>Données!Zone_d_impression</vt:lpstr>
      <vt:lpstr>Équipe!Zone_d_impression</vt:lpstr>
      <vt:lpstr>LiinSC!Zone_d_impression</vt:lpstr>
      <vt:lpstr>'LSL 2nde TraNE (sem 1)'!Zone_d_impression</vt:lpstr>
      <vt:lpstr>'LSL 2nde TraNE (sem 2)'!Zone_d_impression</vt:lpstr>
      <vt:lpstr>Paliers!Zone_d_impression</vt:lpstr>
      <vt:lpstr>'Professeurs (1)'!Zone_d_impression</vt:lpstr>
      <vt:lpstr>'Profil ICCER'!Zone_d_impression</vt:lpstr>
      <vt:lpstr>'Profil MEE'!Zone_d_impression</vt:lpstr>
      <vt:lpstr>'Profil MELEC'!Zone_d_impression</vt:lpstr>
      <vt:lpstr>'Profil MFER'!Zone_d_impression</vt:lpstr>
      <vt:lpstr>'Profil SN'!Zone_d_impression</vt:lpstr>
      <vt:lpstr>'Suivi des évaluations'!Zone_d_impression</vt:lpstr>
    </vt:vector>
  </TitlesOfParts>
  <Manager>Thierry GÉRARD - 06 73 94 68 06</Manager>
  <Company>MEN - Académie de Rennes</Company>
  <LinksUpToDate>false</LinksUpToDate>
  <SharedDoc>false</SharedDoc>
  <HyperlinkBase/>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Grille E? - BMA Volume</dc:title>
  <dc:subject>Grille nationale d'évaluation</dc:subject>
  <dc:creator>Thierry GÉRARD - IEN-ET Design &amp; Métiers d'art</dc:creator>
  <dc:description>La présente grille ne doit pas être imprimée.
À l’issue de la session d’examen, cette grille sera conservée pendant un an par le centre d’examen.</dc:description>
  <cp:lastModifiedBy>Jean-Francois</cp:lastModifiedBy>
  <cp:revision>1</cp:revision>
  <cp:lastPrinted>2021-05-19T19:19:26Z</cp:lastPrinted>
  <dcterms:created xsi:type="dcterms:W3CDTF">2018-05-14T20:58:45Z</dcterms:created>
  <dcterms:modified xsi:type="dcterms:W3CDTF">2021-12-14T10:01:53Z</dcterms:modified>
</cp:coreProperties>
</file>